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defaultThemeVersion="124226"/>
  <bookViews>
    <workbookView xWindow="0" yWindow="0" windowWidth="14400" windowHeight="8640" tabRatio="500" firstSheet="1" activeTab="3"/>
  </bookViews>
  <sheets>
    <sheet name="Database" sheetId="2" r:id="rId1"/>
    <sheet name="Top Sheet" sheetId="4" r:id="rId2"/>
    <sheet name="Step by $" sheetId="9" r:id="rId3"/>
    <sheet name="Step by age" sheetId="10" r:id="rId4"/>
    <sheet name="Fund 1-Detail" sheetId="3" r:id="rId5"/>
    <sheet name="Summary" sheetId="5" r:id="rId6"/>
    <sheet name="Consistent Givers" sheetId="8" r:id="rId7"/>
    <sheet name="Graphs" sheetId="7" r:id="rId8"/>
    <sheet name="Original Sheet" sheetId="1" r:id="rId9"/>
  </sheets>
  <definedNames>
    <definedName name="_xlnm._FilterDatabase" localSheetId="0" hidden="1">Database!$D$4:$CB$980</definedName>
    <definedName name="Age_Steps">'Top Sheet'!$B$20:$E$26</definedName>
    <definedName name="DollarSteps">'Top Sheet'!$B$8:$E$16</definedName>
    <definedName name="Step_Age">'Top Sheet'!$A$20:$E$26</definedName>
    <definedName name="Steps">'Top Sheet'!$A$8:$E$16</definedName>
    <definedName name="Year">'Top Sheet'!$B$3</definedName>
  </definedNames>
  <calcPr calcId="124519"/>
</workbook>
</file>

<file path=xl/calcChain.xml><?xml version="1.0" encoding="utf-8"?>
<calcChain xmlns="http://schemas.openxmlformats.org/spreadsheetml/2006/main">
  <c r="A21" i="10"/>
  <c r="B20"/>
  <c r="B21"/>
  <c r="C19"/>
  <c r="C20"/>
  <c r="D18"/>
  <c r="D19"/>
  <c r="E17"/>
  <c r="E18"/>
  <c r="F16"/>
  <c r="F17"/>
  <c r="G15"/>
  <c r="G16"/>
  <c r="H14"/>
  <c r="H15"/>
  <c r="A16"/>
  <c r="B15"/>
  <c r="B16"/>
  <c r="C15"/>
  <c r="D14"/>
  <c r="E13"/>
  <c r="F12"/>
  <c r="G11"/>
  <c r="CC6" i="2"/>
  <c r="CC7"/>
  <c r="CC8"/>
  <c r="CC9"/>
  <c r="CC10"/>
  <c r="CC11"/>
  <c r="CC12"/>
  <c r="CC13"/>
  <c r="CC14"/>
  <c r="CC15"/>
  <c r="CC16"/>
  <c r="CC17"/>
  <c r="CC18"/>
  <c r="CC19"/>
  <c r="CC20"/>
  <c r="CC21"/>
  <c r="CC22"/>
  <c r="CC23"/>
  <c r="CC24"/>
  <c r="CC25"/>
  <c r="CC26"/>
  <c r="CC27"/>
  <c r="CC28"/>
  <c r="CC29"/>
  <c r="CC30"/>
  <c r="CC31"/>
  <c r="CC32"/>
  <c r="CC33"/>
  <c r="CC34"/>
  <c r="CC35"/>
  <c r="CC36"/>
  <c r="CC37"/>
  <c r="CC38"/>
  <c r="CC39"/>
  <c r="CC40"/>
  <c r="CC41"/>
  <c r="CC42"/>
  <c r="CC43"/>
  <c r="CC44"/>
  <c r="CC45"/>
  <c r="CC46"/>
  <c r="CC47"/>
  <c r="CC48"/>
  <c r="CC49"/>
  <c r="CC50"/>
  <c r="CC51"/>
  <c r="CC52"/>
  <c r="CC53"/>
  <c r="CC54"/>
  <c r="CC55"/>
  <c r="CC56"/>
  <c r="CC57"/>
  <c r="CC58"/>
  <c r="CC59"/>
  <c r="CC60"/>
  <c r="CC61"/>
  <c r="CC62"/>
  <c r="CC63"/>
  <c r="CC64"/>
  <c r="CC65"/>
  <c r="CC66"/>
  <c r="CC67"/>
  <c r="CC68"/>
  <c r="CC69"/>
  <c r="CC70"/>
  <c r="CC71"/>
  <c r="CC72"/>
  <c r="CC73"/>
  <c r="CC74"/>
  <c r="CC75"/>
  <c r="CC76"/>
  <c r="CC77"/>
  <c r="CC78"/>
  <c r="CC79"/>
  <c r="CC80"/>
  <c r="CC81"/>
  <c r="CC82"/>
  <c r="CC83"/>
  <c r="CC84"/>
  <c r="CC85"/>
  <c r="CC86"/>
  <c r="CC87"/>
  <c r="CC88"/>
  <c r="CC89"/>
  <c r="CC90"/>
  <c r="CC91"/>
  <c r="CC92"/>
  <c r="CC93"/>
  <c r="CC94"/>
  <c r="CC95"/>
  <c r="CC96"/>
  <c r="CC97"/>
  <c r="CC98"/>
  <c r="CC99"/>
  <c r="CC100"/>
  <c r="CC101"/>
  <c r="CC102"/>
  <c r="CC103"/>
  <c r="CC104"/>
  <c r="CC105"/>
  <c r="CC106"/>
  <c r="CC107"/>
  <c r="CC108"/>
  <c r="CC109"/>
  <c r="CC110"/>
  <c r="CC111"/>
  <c r="CC112"/>
  <c r="CC113"/>
  <c r="CC114"/>
  <c r="CC115"/>
  <c r="CC116"/>
  <c r="CC117"/>
  <c r="CC118"/>
  <c r="CC119"/>
  <c r="CC120"/>
  <c r="CC121"/>
  <c r="CC122"/>
  <c r="CC123"/>
  <c r="CC124"/>
  <c r="CC125"/>
  <c r="CC126"/>
  <c r="CC127"/>
  <c r="CC128"/>
  <c r="CC129"/>
  <c r="CC130"/>
  <c r="CC131"/>
  <c r="CC132"/>
  <c r="CC133"/>
  <c r="CC134"/>
  <c r="CC135"/>
  <c r="CC136"/>
  <c r="CC137"/>
  <c r="CC138"/>
  <c r="CC139"/>
  <c r="CC140"/>
  <c r="CC141"/>
  <c r="CC142"/>
  <c r="CC143"/>
  <c r="CC144"/>
  <c r="CC145"/>
  <c r="CC146"/>
  <c r="CC147"/>
  <c r="CC148"/>
  <c r="CC149"/>
  <c r="CC150"/>
  <c r="CC151"/>
  <c r="CC152"/>
  <c r="CC153"/>
  <c r="CC154"/>
  <c r="CC155"/>
  <c r="CC156"/>
  <c r="CC157"/>
  <c r="CC158"/>
  <c r="CC159"/>
  <c r="CC160"/>
  <c r="CC161"/>
  <c r="CC162"/>
  <c r="CC163"/>
  <c r="CC164"/>
  <c r="CC165"/>
  <c r="CC166"/>
  <c r="CC167"/>
  <c r="CC168"/>
  <c r="CC169"/>
  <c r="CC170"/>
  <c r="CC171"/>
  <c r="CC172"/>
  <c r="CC173"/>
  <c r="CC174"/>
  <c r="CC175"/>
  <c r="CC176"/>
  <c r="CC177"/>
  <c r="CC178"/>
  <c r="CC179"/>
  <c r="CC180"/>
  <c r="CC181"/>
  <c r="CC182"/>
  <c r="CC183"/>
  <c r="CC184"/>
  <c r="CC185"/>
  <c r="CC186"/>
  <c r="CC187"/>
  <c r="CC188"/>
  <c r="CC189"/>
  <c r="CC190"/>
  <c r="CC191"/>
  <c r="CC192"/>
  <c r="CC193"/>
  <c r="CC194"/>
  <c r="CC195"/>
  <c r="CC196"/>
  <c r="CC197"/>
  <c r="CC198"/>
  <c r="CC199"/>
  <c r="CC200"/>
  <c r="CC201"/>
  <c r="CC202"/>
  <c r="CC203"/>
  <c r="CC204"/>
  <c r="CC205"/>
  <c r="CC206"/>
  <c r="CC207"/>
  <c r="CC208"/>
  <c r="CC209"/>
  <c r="CC210"/>
  <c r="CC211"/>
  <c r="CC212"/>
  <c r="CC213"/>
  <c r="CC214"/>
  <c r="CC215"/>
  <c r="CC216"/>
  <c r="CC217"/>
  <c r="CC218"/>
  <c r="CC219"/>
  <c r="CC220"/>
  <c r="CC221"/>
  <c r="CC222"/>
  <c r="CC223"/>
  <c r="CC224"/>
  <c r="CC225"/>
  <c r="CC226"/>
  <c r="CC227"/>
  <c r="CC228"/>
  <c r="CC229"/>
  <c r="CC230"/>
  <c r="CC231"/>
  <c r="CC232"/>
  <c r="CC233"/>
  <c r="CC234"/>
  <c r="CC235"/>
  <c r="CC236"/>
  <c r="CC237"/>
  <c r="CC238"/>
  <c r="CC239"/>
  <c r="CC240"/>
  <c r="CC241"/>
  <c r="CC242"/>
  <c r="CC243"/>
  <c r="CC244"/>
  <c r="CC245"/>
  <c r="CC246"/>
  <c r="CC247"/>
  <c r="CC248"/>
  <c r="CC249"/>
  <c r="CC250"/>
  <c r="CC251"/>
  <c r="CC252"/>
  <c r="CC253"/>
  <c r="CC254"/>
  <c r="CC255"/>
  <c r="CC256"/>
  <c r="CC257"/>
  <c r="CC258"/>
  <c r="CC259"/>
  <c r="CC260"/>
  <c r="CC261"/>
  <c r="CC262"/>
  <c r="CC263"/>
  <c r="CC264"/>
  <c r="CC265"/>
  <c r="CC266"/>
  <c r="CC267"/>
  <c r="CC268"/>
  <c r="CC269"/>
  <c r="CC270"/>
  <c r="CC271"/>
  <c r="CC272"/>
  <c r="CC273"/>
  <c r="CC274"/>
  <c r="CC275"/>
  <c r="CC276"/>
  <c r="CC277"/>
  <c r="CC278"/>
  <c r="CC279"/>
  <c r="CC280"/>
  <c r="CC281"/>
  <c r="CC282"/>
  <c r="CC283"/>
  <c r="CC284"/>
  <c r="CC285"/>
  <c r="CC286"/>
  <c r="CC287"/>
  <c r="CC288"/>
  <c r="CC289"/>
  <c r="CC290"/>
  <c r="CC291"/>
  <c r="CC292"/>
  <c r="CC293"/>
  <c r="CC294"/>
  <c r="CC295"/>
  <c r="CC296"/>
  <c r="CC297"/>
  <c r="CC298"/>
  <c r="CC299"/>
  <c r="CC300"/>
  <c r="CC301"/>
  <c r="CC302"/>
  <c r="CC303"/>
  <c r="CC304"/>
  <c r="CC305"/>
  <c r="CC306"/>
  <c r="CC307"/>
  <c r="CC308"/>
  <c r="CC309"/>
  <c r="CC310"/>
  <c r="CC311"/>
  <c r="CC312"/>
  <c r="CC313"/>
  <c r="CC314"/>
  <c r="CC315"/>
  <c r="CC316"/>
  <c r="CC317"/>
  <c r="CC318"/>
  <c r="CC319"/>
  <c r="CC320"/>
  <c r="CC321"/>
  <c r="CC322"/>
  <c r="CC323"/>
  <c r="CC324"/>
  <c r="CC325"/>
  <c r="CC326"/>
  <c r="CC327"/>
  <c r="CC328"/>
  <c r="CC329"/>
  <c r="CC330"/>
  <c r="CC331"/>
  <c r="CC332"/>
  <c r="CC333"/>
  <c r="CC334"/>
  <c r="CC335"/>
  <c r="CC336"/>
  <c r="CC337"/>
  <c r="CC338"/>
  <c r="CC339"/>
  <c r="CC340"/>
  <c r="CC341"/>
  <c r="CC342"/>
  <c r="CC343"/>
  <c r="CC344"/>
  <c r="CC345"/>
  <c r="CC346"/>
  <c r="CC347"/>
  <c r="CC348"/>
  <c r="CC349"/>
  <c r="CC350"/>
  <c r="CC351"/>
  <c r="CC352"/>
  <c r="CC353"/>
  <c r="CC354"/>
  <c r="CC355"/>
  <c r="CC356"/>
  <c r="CC357"/>
  <c r="CC358"/>
  <c r="CC359"/>
  <c r="CC360"/>
  <c r="CC361"/>
  <c r="CC362"/>
  <c r="CC363"/>
  <c r="CC364"/>
  <c r="CC365"/>
  <c r="CC366"/>
  <c r="CC367"/>
  <c r="CC368"/>
  <c r="CC369"/>
  <c r="CC370"/>
  <c r="CC371"/>
  <c r="CC372"/>
  <c r="CC373"/>
  <c r="CC374"/>
  <c r="CC375"/>
  <c r="CC376"/>
  <c r="CC377"/>
  <c r="CC378"/>
  <c r="CC379"/>
  <c r="CC380"/>
  <c r="CC381"/>
  <c r="CC382"/>
  <c r="CC383"/>
  <c r="CC384"/>
  <c r="CC385"/>
  <c r="CC386"/>
  <c r="CC387"/>
  <c r="CC388"/>
  <c r="CC389"/>
  <c r="CC390"/>
  <c r="CC391"/>
  <c r="CC392"/>
  <c r="CC393"/>
  <c r="CC394"/>
  <c r="CC395"/>
  <c r="CC396"/>
  <c r="CC397"/>
  <c r="CC398"/>
  <c r="CC399"/>
  <c r="CC400"/>
  <c r="CC401"/>
  <c r="CC402"/>
  <c r="CC403"/>
  <c r="CC404"/>
  <c r="CC405"/>
  <c r="CC406"/>
  <c r="CC407"/>
  <c r="CC408"/>
  <c r="CC409"/>
  <c r="CC410"/>
  <c r="CC411"/>
  <c r="CC412"/>
  <c r="CC413"/>
  <c r="CC414"/>
  <c r="CC415"/>
  <c r="CC416"/>
  <c r="CC417"/>
  <c r="CC418"/>
  <c r="CC419"/>
  <c r="CC420"/>
  <c r="CC421"/>
  <c r="CC422"/>
  <c r="CC423"/>
  <c r="CC424"/>
  <c r="CC425"/>
  <c r="CC426"/>
  <c r="CC427"/>
  <c r="CC428"/>
  <c r="CC429"/>
  <c r="CC430"/>
  <c r="CC431"/>
  <c r="CC432"/>
  <c r="CC433"/>
  <c r="CC434"/>
  <c r="CC435"/>
  <c r="CC436"/>
  <c r="CC437"/>
  <c r="CC438"/>
  <c r="CC439"/>
  <c r="CC440"/>
  <c r="CC441"/>
  <c r="CC442"/>
  <c r="CC443"/>
  <c r="CC444"/>
  <c r="CC445"/>
  <c r="CC446"/>
  <c r="CC447"/>
  <c r="CC448"/>
  <c r="CC449"/>
  <c r="CC450"/>
  <c r="CC451"/>
  <c r="CC452"/>
  <c r="CC453"/>
  <c r="CC454"/>
  <c r="CC455"/>
  <c r="CC456"/>
  <c r="CC457"/>
  <c r="CC458"/>
  <c r="CC459"/>
  <c r="CC460"/>
  <c r="CC461"/>
  <c r="CC462"/>
  <c r="CC463"/>
  <c r="CC464"/>
  <c r="CC465"/>
  <c r="CC466"/>
  <c r="CC467"/>
  <c r="CC468"/>
  <c r="CC469"/>
  <c r="CC470"/>
  <c r="CC471"/>
  <c r="CC472"/>
  <c r="CC473"/>
  <c r="CC474"/>
  <c r="CC475"/>
  <c r="CC476"/>
  <c r="CC477"/>
  <c r="CC478"/>
  <c r="CC479"/>
  <c r="CC480"/>
  <c r="CC481"/>
  <c r="CC482"/>
  <c r="CC483"/>
  <c r="CC484"/>
  <c r="CC485"/>
  <c r="CC486"/>
  <c r="CC487"/>
  <c r="CC488"/>
  <c r="CC489"/>
  <c r="CC490"/>
  <c r="CC491"/>
  <c r="CC492"/>
  <c r="CC493"/>
  <c r="CC494"/>
  <c r="CC495"/>
  <c r="CC496"/>
  <c r="CC497"/>
  <c r="CC498"/>
  <c r="CC499"/>
  <c r="CC500"/>
  <c r="CC501"/>
  <c r="CC502"/>
  <c r="CC503"/>
  <c r="CC504"/>
  <c r="CC505"/>
  <c r="CC506"/>
  <c r="CC507"/>
  <c r="CC508"/>
  <c r="CC509"/>
  <c r="CC510"/>
  <c r="CC511"/>
  <c r="CC512"/>
  <c r="CC513"/>
  <c r="CC514"/>
  <c r="CC515"/>
  <c r="CC516"/>
  <c r="CC517"/>
  <c r="CC518"/>
  <c r="CC519"/>
  <c r="CC520"/>
  <c r="CC521"/>
  <c r="CC522"/>
  <c r="CC523"/>
  <c r="CC524"/>
  <c r="CC525"/>
  <c r="CC526"/>
  <c r="CC527"/>
  <c r="CC528"/>
  <c r="CC529"/>
  <c r="CC530"/>
  <c r="CC531"/>
  <c r="CC532"/>
  <c r="CC533"/>
  <c r="CC534"/>
  <c r="CC535"/>
  <c r="CC536"/>
  <c r="CC537"/>
  <c r="CC538"/>
  <c r="CC539"/>
  <c r="CC540"/>
  <c r="CC541"/>
  <c r="CC542"/>
  <c r="CC543"/>
  <c r="CC544"/>
  <c r="CC545"/>
  <c r="CC546"/>
  <c r="CC547"/>
  <c r="CC548"/>
  <c r="CC549"/>
  <c r="CC550"/>
  <c r="CC551"/>
  <c r="CC552"/>
  <c r="CC553"/>
  <c r="CC554"/>
  <c r="CC555"/>
  <c r="CC556"/>
  <c r="CC557"/>
  <c r="CC558"/>
  <c r="CC559"/>
  <c r="CC560"/>
  <c r="CC561"/>
  <c r="CC562"/>
  <c r="CC563"/>
  <c r="CC564"/>
  <c r="CC565"/>
  <c r="CC566"/>
  <c r="CC567"/>
  <c r="CC568"/>
  <c r="CC569"/>
  <c r="CC570"/>
  <c r="CC571"/>
  <c r="CC572"/>
  <c r="CC573"/>
  <c r="CC574"/>
  <c r="CC575"/>
  <c r="CC576"/>
  <c r="CC577"/>
  <c r="CC578"/>
  <c r="CC579"/>
  <c r="CC580"/>
  <c r="CC581"/>
  <c r="CC582"/>
  <c r="CC583"/>
  <c r="CC584"/>
  <c r="CC585"/>
  <c r="CC586"/>
  <c r="CC587"/>
  <c r="CC588"/>
  <c r="CC589"/>
  <c r="CC590"/>
  <c r="CC591"/>
  <c r="CC592"/>
  <c r="CC593"/>
  <c r="CC594"/>
  <c r="CC595"/>
  <c r="CC596"/>
  <c r="CC597"/>
  <c r="CC598"/>
  <c r="CC599"/>
  <c r="CC600"/>
  <c r="CC601"/>
  <c r="CC602"/>
  <c r="CC603"/>
  <c r="CC604"/>
  <c r="CC605"/>
  <c r="CC606"/>
  <c r="CC607"/>
  <c r="CC608"/>
  <c r="CC609"/>
  <c r="CC610"/>
  <c r="CC611"/>
  <c r="CC612"/>
  <c r="CC613"/>
  <c r="CC614"/>
  <c r="CC615"/>
  <c r="CC616"/>
  <c r="CC617"/>
  <c r="CC618"/>
  <c r="CC619"/>
  <c r="CC620"/>
  <c r="CC621"/>
  <c r="CC622"/>
  <c r="CC623"/>
  <c r="CC624"/>
  <c r="CC625"/>
  <c r="CC626"/>
  <c r="CC627"/>
  <c r="CC628"/>
  <c r="CC629"/>
  <c r="CC630"/>
  <c r="CC631"/>
  <c r="CC632"/>
  <c r="CC633"/>
  <c r="CC634"/>
  <c r="CC635"/>
  <c r="CC636"/>
  <c r="CC637"/>
  <c r="CC638"/>
  <c r="CC639"/>
  <c r="CC640"/>
  <c r="CC641"/>
  <c r="CC642"/>
  <c r="CC643"/>
  <c r="CC644"/>
  <c r="CC645"/>
  <c r="CC646"/>
  <c r="CC647"/>
  <c r="CC648"/>
  <c r="CC649"/>
  <c r="CC650"/>
  <c r="CC651"/>
  <c r="CC652"/>
  <c r="CC653"/>
  <c r="CC654"/>
  <c r="CC655"/>
  <c r="CC656"/>
  <c r="CC657"/>
  <c r="CC658"/>
  <c r="CC659"/>
  <c r="CC660"/>
  <c r="CC661"/>
  <c r="CC662"/>
  <c r="CC663"/>
  <c r="CC664"/>
  <c r="CC665"/>
  <c r="CC666"/>
  <c r="CC667"/>
  <c r="CC668"/>
  <c r="CC669"/>
  <c r="CC670"/>
  <c r="CC671"/>
  <c r="CC672"/>
  <c r="CC673"/>
  <c r="CC674"/>
  <c r="CC675"/>
  <c r="CC676"/>
  <c r="CC677"/>
  <c r="CC678"/>
  <c r="CC679"/>
  <c r="CC680"/>
  <c r="CC681"/>
  <c r="CC682"/>
  <c r="CC683"/>
  <c r="CC684"/>
  <c r="CC685"/>
  <c r="CC686"/>
  <c r="CC687"/>
  <c r="CC688"/>
  <c r="CC689"/>
  <c r="CC690"/>
  <c r="CC691"/>
  <c r="CC692"/>
  <c r="CC693"/>
  <c r="CC694"/>
  <c r="CC695"/>
  <c r="CC696"/>
  <c r="CC697"/>
  <c r="CC698"/>
  <c r="CC699"/>
  <c r="CC700"/>
  <c r="CC701"/>
  <c r="CC702"/>
  <c r="CC703"/>
  <c r="CC704"/>
  <c r="CC705"/>
  <c r="CC706"/>
  <c r="CC707"/>
  <c r="CC708"/>
  <c r="CC709"/>
  <c r="CC710"/>
  <c r="CC711"/>
  <c r="CC712"/>
  <c r="CC713"/>
  <c r="CC714"/>
  <c r="CC715"/>
  <c r="CC716"/>
  <c r="CC717"/>
  <c r="CC718"/>
  <c r="CC719"/>
  <c r="CC720"/>
  <c r="CC721"/>
  <c r="CC722"/>
  <c r="CC723"/>
  <c r="CC724"/>
  <c r="CC725"/>
  <c r="CC726"/>
  <c r="CC727"/>
  <c r="CC728"/>
  <c r="CC729"/>
  <c r="CC730"/>
  <c r="CC731"/>
  <c r="CC732"/>
  <c r="CC733"/>
  <c r="CC734"/>
  <c r="CC735"/>
  <c r="CC736"/>
  <c r="CC737"/>
  <c r="CC738"/>
  <c r="CC739"/>
  <c r="CC740"/>
  <c r="CC741"/>
  <c r="CC742"/>
  <c r="CC743"/>
  <c r="CC744"/>
  <c r="CC745"/>
  <c r="CC746"/>
  <c r="CC747"/>
  <c r="CC748"/>
  <c r="CC749"/>
  <c r="CC750"/>
  <c r="CC751"/>
  <c r="CC752"/>
  <c r="CC753"/>
  <c r="CC754"/>
  <c r="CC755"/>
  <c r="CC756"/>
  <c r="CC757"/>
  <c r="CC758"/>
  <c r="CC759"/>
  <c r="CC760"/>
  <c r="CC761"/>
  <c r="CC762"/>
  <c r="CC763"/>
  <c r="CC764"/>
  <c r="CC765"/>
  <c r="CC766"/>
  <c r="CC767"/>
  <c r="CC768"/>
  <c r="CC769"/>
  <c r="CC770"/>
  <c r="CC771"/>
  <c r="CC772"/>
  <c r="CC773"/>
  <c r="CC774"/>
  <c r="CC775"/>
  <c r="CC776"/>
  <c r="CC777"/>
  <c r="CC778"/>
  <c r="CC779"/>
  <c r="CC780"/>
  <c r="CC781"/>
  <c r="CC782"/>
  <c r="CC783"/>
  <c r="CC784"/>
  <c r="CC785"/>
  <c r="CC786"/>
  <c r="CC787"/>
  <c r="CC788"/>
  <c r="CC789"/>
  <c r="CC790"/>
  <c r="CC791"/>
  <c r="CC792"/>
  <c r="CC793"/>
  <c r="CC794"/>
  <c r="CC795"/>
  <c r="CC796"/>
  <c r="CC797"/>
  <c r="CC798"/>
  <c r="CC799"/>
  <c r="CC800"/>
  <c r="CC801"/>
  <c r="CC802"/>
  <c r="CC803"/>
  <c r="CC804"/>
  <c r="CC805"/>
  <c r="CC806"/>
  <c r="CC807"/>
  <c r="CC808"/>
  <c r="CC809"/>
  <c r="CC810"/>
  <c r="CC811"/>
  <c r="CC812"/>
  <c r="CC813"/>
  <c r="CC814"/>
  <c r="CC815"/>
  <c r="CC816"/>
  <c r="CC817"/>
  <c r="CC818"/>
  <c r="CC819"/>
  <c r="CC820"/>
  <c r="CC821"/>
  <c r="CC822"/>
  <c r="CC823"/>
  <c r="CC824"/>
  <c r="CC825"/>
  <c r="CC826"/>
  <c r="CC827"/>
  <c r="CC828"/>
  <c r="CC829"/>
  <c r="CC830"/>
  <c r="CC831"/>
  <c r="CC832"/>
  <c r="CC833"/>
  <c r="CC834"/>
  <c r="CC835"/>
  <c r="CC836"/>
  <c r="CC837"/>
  <c r="CC838"/>
  <c r="CC839"/>
  <c r="CC840"/>
  <c r="CC841"/>
  <c r="CC842"/>
  <c r="CC843"/>
  <c r="CC844"/>
  <c r="CC845"/>
  <c r="CC846"/>
  <c r="CC847"/>
  <c r="CC848"/>
  <c r="CC849"/>
  <c r="CC850"/>
  <c r="CC851"/>
  <c r="CC852"/>
  <c r="CC853"/>
  <c r="CC854"/>
  <c r="CC855"/>
  <c r="CC856"/>
  <c r="CC857"/>
  <c r="CC858"/>
  <c r="CC859"/>
  <c r="CC860"/>
  <c r="CC861"/>
  <c r="CC862"/>
  <c r="CC863"/>
  <c r="CC864"/>
  <c r="CC865"/>
  <c r="CC866"/>
  <c r="CC867"/>
  <c r="CC868"/>
  <c r="CC869"/>
  <c r="CC870"/>
  <c r="CC871"/>
  <c r="CC872"/>
  <c r="CC873"/>
  <c r="CC874"/>
  <c r="CC875"/>
  <c r="CC876"/>
  <c r="CC877"/>
  <c r="CC878"/>
  <c r="CC879"/>
  <c r="CC880"/>
  <c r="CC881"/>
  <c r="CC882"/>
  <c r="CC883"/>
  <c r="CC884"/>
  <c r="CC885"/>
  <c r="CC886"/>
  <c r="CC887"/>
  <c r="CC888"/>
  <c r="CC889"/>
  <c r="CC890"/>
  <c r="CC891"/>
  <c r="CC892"/>
  <c r="CC893"/>
  <c r="CC894"/>
  <c r="CC895"/>
  <c r="CC896"/>
  <c r="CC897"/>
  <c r="CC898"/>
  <c r="CC899"/>
  <c r="CC900"/>
  <c r="CC901"/>
  <c r="CC902"/>
  <c r="CC903"/>
  <c r="CC904"/>
  <c r="CC905"/>
  <c r="CC906"/>
  <c r="CC907"/>
  <c r="CC908"/>
  <c r="CC909"/>
  <c r="CC910"/>
  <c r="CC911"/>
  <c r="CC912"/>
  <c r="CC913"/>
  <c r="CC914"/>
  <c r="CC915"/>
  <c r="CC916"/>
  <c r="CC917"/>
  <c r="CC918"/>
  <c r="CC919"/>
  <c r="CC920"/>
  <c r="CC921"/>
  <c r="CC922"/>
  <c r="CC923"/>
  <c r="CC924"/>
  <c r="CC925"/>
  <c r="CC926"/>
  <c r="CC927"/>
  <c r="CC928"/>
  <c r="CC929"/>
  <c r="CC930"/>
  <c r="CC931"/>
  <c r="CC932"/>
  <c r="CC933"/>
  <c r="CC934"/>
  <c r="CC935"/>
  <c r="CC936"/>
  <c r="CC937"/>
  <c r="CC938"/>
  <c r="CC939"/>
  <c r="CC940"/>
  <c r="CC941"/>
  <c r="CC942"/>
  <c r="CC943"/>
  <c r="CC944"/>
  <c r="CC945"/>
  <c r="CC946"/>
  <c r="CC947"/>
  <c r="CC948"/>
  <c r="CC949"/>
  <c r="CC950"/>
  <c r="CC951"/>
  <c r="CC952"/>
  <c r="CC953"/>
  <c r="CC954"/>
  <c r="CC955"/>
  <c r="CC956"/>
  <c r="CC957"/>
  <c r="CC958"/>
  <c r="CC959"/>
  <c r="CC960"/>
  <c r="CC961"/>
  <c r="CC962"/>
  <c r="CC963"/>
  <c r="CC964"/>
  <c r="CC965"/>
  <c r="CC966"/>
  <c r="CC967"/>
  <c r="CC968"/>
  <c r="CC969"/>
  <c r="CC970"/>
  <c r="CC971"/>
  <c r="CC972"/>
  <c r="CC973"/>
  <c r="CC974"/>
  <c r="CC975"/>
  <c r="CC5"/>
  <c r="CA6"/>
  <c r="CA7"/>
  <c r="CA8"/>
  <c r="CA9"/>
  <c r="CA10"/>
  <c r="CA11"/>
  <c r="CA12"/>
  <c r="CA13"/>
  <c r="CA14"/>
  <c r="CA15"/>
  <c r="CA16"/>
  <c r="CA17"/>
  <c r="CA18"/>
  <c r="CA19"/>
  <c r="CA20"/>
  <c r="CA21"/>
  <c r="CA22"/>
  <c r="CA23"/>
  <c r="CA24"/>
  <c r="CA25"/>
  <c r="CA26"/>
  <c r="CA27"/>
  <c r="CA28"/>
  <c r="CA29"/>
  <c r="CA30"/>
  <c r="CA31"/>
  <c r="CA32"/>
  <c r="CA33"/>
  <c r="CA34"/>
  <c r="CA35"/>
  <c r="CA36"/>
  <c r="CA37"/>
  <c r="CA38"/>
  <c r="CA39"/>
  <c r="CA40"/>
  <c r="CA41"/>
  <c r="CA42"/>
  <c r="CA43"/>
  <c r="CA44"/>
  <c r="CA45"/>
  <c r="CA46"/>
  <c r="CA47"/>
  <c r="CA48"/>
  <c r="CA49"/>
  <c r="CA50"/>
  <c r="CA51"/>
  <c r="CA52"/>
  <c r="CA53"/>
  <c r="CA54"/>
  <c r="CA55"/>
  <c r="CA56"/>
  <c r="CA57"/>
  <c r="CA58"/>
  <c r="CA59"/>
  <c r="CA60"/>
  <c r="CA61"/>
  <c r="CA62"/>
  <c r="CA63"/>
  <c r="CA64"/>
  <c r="CA65"/>
  <c r="CA66"/>
  <c r="CA67"/>
  <c r="CA68"/>
  <c r="CA69"/>
  <c r="CA70"/>
  <c r="CA71"/>
  <c r="CA72"/>
  <c r="CA73"/>
  <c r="CA74"/>
  <c r="CA75"/>
  <c r="CA76"/>
  <c r="CA77"/>
  <c r="CA78"/>
  <c r="CA79"/>
  <c r="CA80"/>
  <c r="CA81"/>
  <c r="CA82"/>
  <c r="CA83"/>
  <c r="CA84"/>
  <c r="CA85"/>
  <c r="CA86"/>
  <c r="CA87"/>
  <c r="CA88"/>
  <c r="CA89"/>
  <c r="CA90"/>
  <c r="CA91"/>
  <c r="CA92"/>
  <c r="CA93"/>
  <c r="CA94"/>
  <c r="CA95"/>
  <c r="CA96"/>
  <c r="CA97"/>
  <c r="CA98"/>
  <c r="CA99"/>
  <c r="CA100"/>
  <c r="CA101"/>
  <c r="CA102"/>
  <c r="CA103"/>
  <c r="CA104"/>
  <c r="CA105"/>
  <c r="CA106"/>
  <c r="CA107"/>
  <c r="CA108"/>
  <c r="CA109"/>
  <c r="CA110"/>
  <c r="CA111"/>
  <c r="CA112"/>
  <c r="CA113"/>
  <c r="CA114"/>
  <c r="CA115"/>
  <c r="CA116"/>
  <c r="CA117"/>
  <c r="CA118"/>
  <c r="CA119"/>
  <c r="CA120"/>
  <c r="CA121"/>
  <c r="CA122"/>
  <c r="CA123"/>
  <c r="CA124"/>
  <c r="CA125"/>
  <c r="CA126"/>
  <c r="CA127"/>
  <c r="CA128"/>
  <c r="CA129"/>
  <c r="CA130"/>
  <c r="CA131"/>
  <c r="CA132"/>
  <c r="CA133"/>
  <c r="CA134"/>
  <c r="CA135"/>
  <c r="CA136"/>
  <c r="CA137"/>
  <c r="CA138"/>
  <c r="CA139"/>
  <c r="CA140"/>
  <c r="CA141"/>
  <c r="CA142"/>
  <c r="CA143"/>
  <c r="CA144"/>
  <c r="CA145"/>
  <c r="CA146"/>
  <c r="CA147"/>
  <c r="CA148"/>
  <c r="CA149"/>
  <c r="CA150"/>
  <c r="CA151"/>
  <c r="CA152"/>
  <c r="CA153"/>
  <c r="CA154"/>
  <c r="CA155"/>
  <c r="CA156"/>
  <c r="CA157"/>
  <c r="CA158"/>
  <c r="CA159"/>
  <c r="CA160"/>
  <c r="CA161"/>
  <c r="CA162"/>
  <c r="CA163"/>
  <c r="CA164"/>
  <c r="CA165"/>
  <c r="CA166"/>
  <c r="CA167"/>
  <c r="CA168"/>
  <c r="CA169"/>
  <c r="CA170"/>
  <c r="CA171"/>
  <c r="CA172"/>
  <c r="CA173"/>
  <c r="CA174"/>
  <c r="CA175"/>
  <c r="CA176"/>
  <c r="CA177"/>
  <c r="CA178"/>
  <c r="CA179"/>
  <c r="CA180"/>
  <c r="CA181"/>
  <c r="CA182"/>
  <c r="CA183"/>
  <c r="CA184"/>
  <c r="CA185"/>
  <c r="CA186"/>
  <c r="CA187"/>
  <c r="CA188"/>
  <c r="CA189"/>
  <c r="CA190"/>
  <c r="CA191"/>
  <c r="CA192"/>
  <c r="CA193"/>
  <c r="CA194"/>
  <c r="CA195"/>
  <c r="CA196"/>
  <c r="CA197"/>
  <c r="CA198"/>
  <c r="CA199"/>
  <c r="CA200"/>
  <c r="CA201"/>
  <c r="CA202"/>
  <c r="CA203"/>
  <c r="CA204"/>
  <c r="CA205"/>
  <c r="CA206"/>
  <c r="CA207"/>
  <c r="CA208"/>
  <c r="CA209"/>
  <c r="CA210"/>
  <c r="CA211"/>
  <c r="CA212"/>
  <c r="CA213"/>
  <c r="CA214"/>
  <c r="CA215"/>
  <c r="CA216"/>
  <c r="CA217"/>
  <c r="CA218"/>
  <c r="CA219"/>
  <c r="CA220"/>
  <c r="CA221"/>
  <c r="CA222"/>
  <c r="CA223"/>
  <c r="CA224"/>
  <c r="CA225"/>
  <c r="CA226"/>
  <c r="CA227"/>
  <c r="CA228"/>
  <c r="CA229"/>
  <c r="CA230"/>
  <c r="CA231"/>
  <c r="CA232"/>
  <c r="CA233"/>
  <c r="CA234"/>
  <c r="CA235"/>
  <c r="CA236"/>
  <c r="CA237"/>
  <c r="CA238"/>
  <c r="CA239"/>
  <c r="CA240"/>
  <c r="CA241"/>
  <c r="CA242"/>
  <c r="CA243"/>
  <c r="CA244"/>
  <c r="CA245"/>
  <c r="CA246"/>
  <c r="CA247"/>
  <c r="CA248"/>
  <c r="CA249"/>
  <c r="CA250"/>
  <c r="CA251"/>
  <c r="CA252"/>
  <c r="CA253"/>
  <c r="CA254"/>
  <c r="CA255"/>
  <c r="CA256"/>
  <c r="CA257"/>
  <c r="CA258"/>
  <c r="CA259"/>
  <c r="CA260"/>
  <c r="CA261"/>
  <c r="CA262"/>
  <c r="CA263"/>
  <c r="CA264"/>
  <c r="CA265"/>
  <c r="CA266"/>
  <c r="CA267"/>
  <c r="CA268"/>
  <c r="CA269"/>
  <c r="CA270"/>
  <c r="CA271"/>
  <c r="CA272"/>
  <c r="CA273"/>
  <c r="CA274"/>
  <c r="CA275"/>
  <c r="CA276"/>
  <c r="CA277"/>
  <c r="CA278"/>
  <c r="CA279"/>
  <c r="CA280"/>
  <c r="CA281"/>
  <c r="CA282"/>
  <c r="CA283"/>
  <c r="CA284"/>
  <c r="CA285"/>
  <c r="CA286"/>
  <c r="CA287"/>
  <c r="CA288"/>
  <c r="CA289"/>
  <c r="CA290"/>
  <c r="CA291"/>
  <c r="CA292"/>
  <c r="CA293"/>
  <c r="CA294"/>
  <c r="CA295"/>
  <c r="CA296"/>
  <c r="CA297"/>
  <c r="CA298"/>
  <c r="CA299"/>
  <c r="CA300"/>
  <c r="CA301"/>
  <c r="CA302"/>
  <c r="CA303"/>
  <c r="CA304"/>
  <c r="CA305"/>
  <c r="CA306"/>
  <c r="CA307"/>
  <c r="CA308"/>
  <c r="CA309"/>
  <c r="CA310"/>
  <c r="CA311"/>
  <c r="CA312"/>
  <c r="CA313"/>
  <c r="CA314"/>
  <c r="CA315"/>
  <c r="CA316"/>
  <c r="CA317"/>
  <c r="CA318"/>
  <c r="CA319"/>
  <c r="CA320"/>
  <c r="CA321"/>
  <c r="CA322"/>
  <c r="CA323"/>
  <c r="CA324"/>
  <c r="CA325"/>
  <c r="CA326"/>
  <c r="CA327"/>
  <c r="CA328"/>
  <c r="CA329"/>
  <c r="CA330"/>
  <c r="CA331"/>
  <c r="CA332"/>
  <c r="CA333"/>
  <c r="CA334"/>
  <c r="CA335"/>
  <c r="CA336"/>
  <c r="CA337"/>
  <c r="CA338"/>
  <c r="CA339"/>
  <c r="CA340"/>
  <c r="CA341"/>
  <c r="CA342"/>
  <c r="CA343"/>
  <c r="CA344"/>
  <c r="CA345"/>
  <c r="CA346"/>
  <c r="CA347"/>
  <c r="CA348"/>
  <c r="CA349"/>
  <c r="CA350"/>
  <c r="CA351"/>
  <c r="CA352"/>
  <c r="CA353"/>
  <c r="CA354"/>
  <c r="CA355"/>
  <c r="CA356"/>
  <c r="CA357"/>
  <c r="CA358"/>
  <c r="CA359"/>
  <c r="CA360"/>
  <c r="CA361"/>
  <c r="CA362"/>
  <c r="CA363"/>
  <c r="CA364"/>
  <c r="CA365"/>
  <c r="CA366"/>
  <c r="CA367"/>
  <c r="CA368"/>
  <c r="CA369"/>
  <c r="CA370"/>
  <c r="CA371"/>
  <c r="CA372"/>
  <c r="CA373"/>
  <c r="CA374"/>
  <c r="CA375"/>
  <c r="CA376"/>
  <c r="CA377"/>
  <c r="CA378"/>
  <c r="CA379"/>
  <c r="CA380"/>
  <c r="CA381"/>
  <c r="CA382"/>
  <c r="CA383"/>
  <c r="CA384"/>
  <c r="CA385"/>
  <c r="CA386"/>
  <c r="CA387"/>
  <c r="CA388"/>
  <c r="CA389"/>
  <c r="CA390"/>
  <c r="CA391"/>
  <c r="CA392"/>
  <c r="CA393"/>
  <c r="CA394"/>
  <c r="CA395"/>
  <c r="CA396"/>
  <c r="CA397"/>
  <c r="CA398"/>
  <c r="CA399"/>
  <c r="CA400"/>
  <c r="CA401"/>
  <c r="CA402"/>
  <c r="CA403"/>
  <c r="CA404"/>
  <c r="CA405"/>
  <c r="CA406"/>
  <c r="CA407"/>
  <c r="CA408"/>
  <c r="CA409"/>
  <c r="CA410"/>
  <c r="CA411"/>
  <c r="CA412"/>
  <c r="CA413"/>
  <c r="CA414"/>
  <c r="CA415"/>
  <c r="CA416"/>
  <c r="CA417"/>
  <c r="CA418"/>
  <c r="CA419"/>
  <c r="CA420"/>
  <c r="CA421"/>
  <c r="CA422"/>
  <c r="CA423"/>
  <c r="CA424"/>
  <c r="CA425"/>
  <c r="CA426"/>
  <c r="CA427"/>
  <c r="CA428"/>
  <c r="CA429"/>
  <c r="CA430"/>
  <c r="CA431"/>
  <c r="CA432"/>
  <c r="CA433"/>
  <c r="CA434"/>
  <c r="CA435"/>
  <c r="CA436"/>
  <c r="CA437"/>
  <c r="CA438"/>
  <c r="CA439"/>
  <c r="CA440"/>
  <c r="CA441"/>
  <c r="CA442"/>
  <c r="CA443"/>
  <c r="CA444"/>
  <c r="CA445"/>
  <c r="CA446"/>
  <c r="CA447"/>
  <c r="CA448"/>
  <c r="CA449"/>
  <c r="CA450"/>
  <c r="CA451"/>
  <c r="CA452"/>
  <c r="CA453"/>
  <c r="CA454"/>
  <c r="CA455"/>
  <c r="CA456"/>
  <c r="CA457"/>
  <c r="CA458"/>
  <c r="CA459"/>
  <c r="CA460"/>
  <c r="CA461"/>
  <c r="CA462"/>
  <c r="CA463"/>
  <c r="CA464"/>
  <c r="CA465"/>
  <c r="CA466"/>
  <c r="CA467"/>
  <c r="CA468"/>
  <c r="CA469"/>
  <c r="CA470"/>
  <c r="CA471"/>
  <c r="CA472"/>
  <c r="CA473"/>
  <c r="CA474"/>
  <c r="CA475"/>
  <c r="CA476"/>
  <c r="CA477"/>
  <c r="CA478"/>
  <c r="CA479"/>
  <c r="CA480"/>
  <c r="CA481"/>
  <c r="CA482"/>
  <c r="CA483"/>
  <c r="CA484"/>
  <c r="CA485"/>
  <c r="CA486"/>
  <c r="CA487"/>
  <c r="CA488"/>
  <c r="CA489"/>
  <c r="CA490"/>
  <c r="CA491"/>
  <c r="CA492"/>
  <c r="CA493"/>
  <c r="CA494"/>
  <c r="CA495"/>
  <c r="CA496"/>
  <c r="CA497"/>
  <c r="CA498"/>
  <c r="CA499"/>
  <c r="CA500"/>
  <c r="CA501"/>
  <c r="CA502"/>
  <c r="CA503"/>
  <c r="CA504"/>
  <c r="CA505"/>
  <c r="CA506"/>
  <c r="CA507"/>
  <c r="CA508"/>
  <c r="CA509"/>
  <c r="CA510"/>
  <c r="CA511"/>
  <c r="CA512"/>
  <c r="CA513"/>
  <c r="CA514"/>
  <c r="CA515"/>
  <c r="CA516"/>
  <c r="CA517"/>
  <c r="CA518"/>
  <c r="CA519"/>
  <c r="CA520"/>
  <c r="CA521"/>
  <c r="CA522"/>
  <c r="CA523"/>
  <c r="CA524"/>
  <c r="CA525"/>
  <c r="CA526"/>
  <c r="CA527"/>
  <c r="CA528"/>
  <c r="CA529"/>
  <c r="CA530"/>
  <c r="CA531"/>
  <c r="CA532"/>
  <c r="CA533"/>
  <c r="CA534"/>
  <c r="CA535"/>
  <c r="CA536"/>
  <c r="CA537"/>
  <c r="CA538"/>
  <c r="CA539"/>
  <c r="CA540"/>
  <c r="CA541"/>
  <c r="CA542"/>
  <c r="CA543"/>
  <c r="CA544"/>
  <c r="CA545"/>
  <c r="CA546"/>
  <c r="CA547"/>
  <c r="CA548"/>
  <c r="CA549"/>
  <c r="CA550"/>
  <c r="CA551"/>
  <c r="CA552"/>
  <c r="CA553"/>
  <c r="CA554"/>
  <c r="CA555"/>
  <c r="CA556"/>
  <c r="CA557"/>
  <c r="CA558"/>
  <c r="CA559"/>
  <c r="CA560"/>
  <c r="CA561"/>
  <c r="CA562"/>
  <c r="CA563"/>
  <c r="CA564"/>
  <c r="CA565"/>
  <c r="CA566"/>
  <c r="CA567"/>
  <c r="CA568"/>
  <c r="CA569"/>
  <c r="CA570"/>
  <c r="CA571"/>
  <c r="CA572"/>
  <c r="CA573"/>
  <c r="CA574"/>
  <c r="CA575"/>
  <c r="CA576"/>
  <c r="CA577"/>
  <c r="CA578"/>
  <c r="CA579"/>
  <c r="CA580"/>
  <c r="CA581"/>
  <c r="CA582"/>
  <c r="CA583"/>
  <c r="CA584"/>
  <c r="CA585"/>
  <c r="CA586"/>
  <c r="CA587"/>
  <c r="CA588"/>
  <c r="CA589"/>
  <c r="CA590"/>
  <c r="CA591"/>
  <c r="CA592"/>
  <c r="CA593"/>
  <c r="CA594"/>
  <c r="CA595"/>
  <c r="CA596"/>
  <c r="CA597"/>
  <c r="CA598"/>
  <c r="CA599"/>
  <c r="CA600"/>
  <c r="CA601"/>
  <c r="CA602"/>
  <c r="CA603"/>
  <c r="CA604"/>
  <c r="CA605"/>
  <c r="CA606"/>
  <c r="CA607"/>
  <c r="CA608"/>
  <c r="CA609"/>
  <c r="CA610"/>
  <c r="CA611"/>
  <c r="CA612"/>
  <c r="CA613"/>
  <c r="CA614"/>
  <c r="CA615"/>
  <c r="CA616"/>
  <c r="CA617"/>
  <c r="CA618"/>
  <c r="CA619"/>
  <c r="CA620"/>
  <c r="CA621"/>
  <c r="CA622"/>
  <c r="CA623"/>
  <c r="CA624"/>
  <c r="CA625"/>
  <c r="CA626"/>
  <c r="CA627"/>
  <c r="CA628"/>
  <c r="CA629"/>
  <c r="CA630"/>
  <c r="CA631"/>
  <c r="CA632"/>
  <c r="CA633"/>
  <c r="CA634"/>
  <c r="CA635"/>
  <c r="CA636"/>
  <c r="CA637"/>
  <c r="CA638"/>
  <c r="CA639"/>
  <c r="CA640"/>
  <c r="CA641"/>
  <c r="CA642"/>
  <c r="CA643"/>
  <c r="CA644"/>
  <c r="CA645"/>
  <c r="CA646"/>
  <c r="CA647"/>
  <c r="CA648"/>
  <c r="CA649"/>
  <c r="CA650"/>
  <c r="CA651"/>
  <c r="CA652"/>
  <c r="CA653"/>
  <c r="CA654"/>
  <c r="CA655"/>
  <c r="CA656"/>
  <c r="CA657"/>
  <c r="CA658"/>
  <c r="CA659"/>
  <c r="CA660"/>
  <c r="CA661"/>
  <c r="CA662"/>
  <c r="CA663"/>
  <c r="CA664"/>
  <c r="CA665"/>
  <c r="CA666"/>
  <c r="CA667"/>
  <c r="CA668"/>
  <c r="CA669"/>
  <c r="CA670"/>
  <c r="CA671"/>
  <c r="CA672"/>
  <c r="CA673"/>
  <c r="CA674"/>
  <c r="CA675"/>
  <c r="CA676"/>
  <c r="CA677"/>
  <c r="CA678"/>
  <c r="CA679"/>
  <c r="CA680"/>
  <c r="CA681"/>
  <c r="CA682"/>
  <c r="CA683"/>
  <c r="CA684"/>
  <c r="CA685"/>
  <c r="CA686"/>
  <c r="CA687"/>
  <c r="CA688"/>
  <c r="CA689"/>
  <c r="CA690"/>
  <c r="CA691"/>
  <c r="CA692"/>
  <c r="CA693"/>
  <c r="CA694"/>
  <c r="CA695"/>
  <c r="CA696"/>
  <c r="CA697"/>
  <c r="CA698"/>
  <c r="CA699"/>
  <c r="CA700"/>
  <c r="CA701"/>
  <c r="CA702"/>
  <c r="CA703"/>
  <c r="CA704"/>
  <c r="CA705"/>
  <c r="CA706"/>
  <c r="CA707"/>
  <c r="CA708"/>
  <c r="CA709"/>
  <c r="CA710"/>
  <c r="CA711"/>
  <c r="CA712"/>
  <c r="CA713"/>
  <c r="CA714"/>
  <c r="CA715"/>
  <c r="CA716"/>
  <c r="CA717"/>
  <c r="CA718"/>
  <c r="CA719"/>
  <c r="CA720"/>
  <c r="CA721"/>
  <c r="CA722"/>
  <c r="CA723"/>
  <c r="CA724"/>
  <c r="CA725"/>
  <c r="CA726"/>
  <c r="CA727"/>
  <c r="CA728"/>
  <c r="CA729"/>
  <c r="CA730"/>
  <c r="CA731"/>
  <c r="CA732"/>
  <c r="CA733"/>
  <c r="CA734"/>
  <c r="CA735"/>
  <c r="CA736"/>
  <c r="CA737"/>
  <c r="CA738"/>
  <c r="CA739"/>
  <c r="CA740"/>
  <c r="CA741"/>
  <c r="CA742"/>
  <c r="CA743"/>
  <c r="CA744"/>
  <c r="CA745"/>
  <c r="CA746"/>
  <c r="CA747"/>
  <c r="CA748"/>
  <c r="CA749"/>
  <c r="CA750"/>
  <c r="CA751"/>
  <c r="CA752"/>
  <c r="CA753"/>
  <c r="CA754"/>
  <c r="CA755"/>
  <c r="CA756"/>
  <c r="CA757"/>
  <c r="CA758"/>
  <c r="CA759"/>
  <c r="CA760"/>
  <c r="CA761"/>
  <c r="CA762"/>
  <c r="CA763"/>
  <c r="CA764"/>
  <c r="CA765"/>
  <c r="CA766"/>
  <c r="CA767"/>
  <c r="CA768"/>
  <c r="CA769"/>
  <c r="CA770"/>
  <c r="CA771"/>
  <c r="CA772"/>
  <c r="CA773"/>
  <c r="CA774"/>
  <c r="CA775"/>
  <c r="CA776"/>
  <c r="CA777"/>
  <c r="CA778"/>
  <c r="CA779"/>
  <c r="CA780"/>
  <c r="CA781"/>
  <c r="CA782"/>
  <c r="CA783"/>
  <c r="CA784"/>
  <c r="CA785"/>
  <c r="CA786"/>
  <c r="CA787"/>
  <c r="CA788"/>
  <c r="CA789"/>
  <c r="CA790"/>
  <c r="CA791"/>
  <c r="CA792"/>
  <c r="CA793"/>
  <c r="CA794"/>
  <c r="CA795"/>
  <c r="CA796"/>
  <c r="CA797"/>
  <c r="CA798"/>
  <c r="CA799"/>
  <c r="CA800"/>
  <c r="CA801"/>
  <c r="CA802"/>
  <c r="CA803"/>
  <c r="CA804"/>
  <c r="CA805"/>
  <c r="CA806"/>
  <c r="CA807"/>
  <c r="CA808"/>
  <c r="CA809"/>
  <c r="CA810"/>
  <c r="CA811"/>
  <c r="CA812"/>
  <c r="CA813"/>
  <c r="CA814"/>
  <c r="CA815"/>
  <c r="CA816"/>
  <c r="CA817"/>
  <c r="CA818"/>
  <c r="CA819"/>
  <c r="CA820"/>
  <c r="CA821"/>
  <c r="CA822"/>
  <c r="CA823"/>
  <c r="CA824"/>
  <c r="CA825"/>
  <c r="CA826"/>
  <c r="CA827"/>
  <c r="CA828"/>
  <c r="CA829"/>
  <c r="CA830"/>
  <c r="CA831"/>
  <c r="CA832"/>
  <c r="CA833"/>
  <c r="CA834"/>
  <c r="CA835"/>
  <c r="CA836"/>
  <c r="CA837"/>
  <c r="CA838"/>
  <c r="CA839"/>
  <c r="CA840"/>
  <c r="CA841"/>
  <c r="CA842"/>
  <c r="CA843"/>
  <c r="CA844"/>
  <c r="CA845"/>
  <c r="CA846"/>
  <c r="CA847"/>
  <c r="CA848"/>
  <c r="CA849"/>
  <c r="CA850"/>
  <c r="CA851"/>
  <c r="CA852"/>
  <c r="CA853"/>
  <c r="CA854"/>
  <c r="CA855"/>
  <c r="CA856"/>
  <c r="CA857"/>
  <c r="CA858"/>
  <c r="CA859"/>
  <c r="CA860"/>
  <c r="CA861"/>
  <c r="CA862"/>
  <c r="CA863"/>
  <c r="CA864"/>
  <c r="CA865"/>
  <c r="CA866"/>
  <c r="CA867"/>
  <c r="CA868"/>
  <c r="CA869"/>
  <c r="CA870"/>
  <c r="CA871"/>
  <c r="CA872"/>
  <c r="CA873"/>
  <c r="CA874"/>
  <c r="CA875"/>
  <c r="CA876"/>
  <c r="CA877"/>
  <c r="CA878"/>
  <c r="CA879"/>
  <c r="CA880"/>
  <c r="CA881"/>
  <c r="CA882"/>
  <c r="CA883"/>
  <c r="CA884"/>
  <c r="CA885"/>
  <c r="CA886"/>
  <c r="CA887"/>
  <c r="CA888"/>
  <c r="CA889"/>
  <c r="CA890"/>
  <c r="CA891"/>
  <c r="CA892"/>
  <c r="CA893"/>
  <c r="CA894"/>
  <c r="CA895"/>
  <c r="CA896"/>
  <c r="CA897"/>
  <c r="CA898"/>
  <c r="CA899"/>
  <c r="CA900"/>
  <c r="CA901"/>
  <c r="CA902"/>
  <c r="CA903"/>
  <c r="CA904"/>
  <c r="CA905"/>
  <c r="CA906"/>
  <c r="CA907"/>
  <c r="CA908"/>
  <c r="CA909"/>
  <c r="CA910"/>
  <c r="CA911"/>
  <c r="CA912"/>
  <c r="CA913"/>
  <c r="CA914"/>
  <c r="CA915"/>
  <c r="CA916"/>
  <c r="CA917"/>
  <c r="CA918"/>
  <c r="CA919"/>
  <c r="CA920"/>
  <c r="CA921"/>
  <c r="CA922"/>
  <c r="CA923"/>
  <c r="CA924"/>
  <c r="CA925"/>
  <c r="CA926"/>
  <c r="CA927"/>
  <c r="CA928"/>
  <c r="CA929"/>
  <c r="CA930"/>
  <c r="CA931"/>
  <c r="CA932"/>
  <c r="CA933"/>
  <c r="CA934"/>
  <c r="CA935"/>
  <c r="CA936"/>
  <c r="CA937"/>
  <c r="CA938"/>
  <c r="CA939"/>
  <c r="CA940"/>
  <c r="CA941"/>
  <c r="CA942"/>
  <c r="CA943"/>
  <c r="CA944"/>
  <c r="CA945"/>
  <c r="CA946"/>
  <c r="CA947"/>
  <c r="CA948"/>
  <c r="CA949"/>
  <c r="CA950"/>
  <c r="CA951"/>
  <c r="CA952"/>
  <c r="CA953"/>
  <c r="CA954"/>
  <c r="CA955"/>
  <c r="CA956"/>
  <c r="CA957"/>
  <c r="CA958"/>
  <c r="CA959"/>
  <c r="CA960"/>
  <c r="CA961"/>
  <c r="CA962"/>
  <c r="CA963"/>
  <c r="CA964"/>
  <c r="CA965"/>
  <c r="CA966"/>
  <c r="CA967"/>
  <c r="CA968"/>
  <c r="CA969"/>
  <c r="CA970"/>
  <c r="CA971"/>
  <c r="CA972"/>
  <c r="CA973"/>
  <c r="CA974"/>
  <c r="CA975"/>
  <c r="CA5"/>
  <c r="H10" i="10"/>
  <c r="H5"/>
  <c r="BY6" i="2"/>
  <c r="BY7"/>
  <c r="BY8"/>
  <c r="BY9"/>
  <c r="BY10"/>
  <c r="BY11"/>
  <c r="BY12"/>
  <c r="BY13"/>
  <c r="BY14"/>
  <c r="BY15"/>
  <c r="BY16"/>
  <c r="BY17"/>
  <c r="BY18"/>
  <c r="BY19"/>
  <c r="BY20"/>
  <c r="BY21"/>
  <c r="BY22"/>
  <c r="BY23"/>
  <c r="BY24"/>
  <c r="BY25"/>
  <c r="BY26"/>
  <c r="BY27"/>
  <c r="BY28"/>
  <c r="BY29"/>
  <c r="BY30"/>
  <c r="BY31"/>
  <c r="BY32"/>
  <c r="BY33"/>
  <c r="BY34"/>
  <c r="BY35"/>
  <c r="BY36"/>
  <c r="BY37"/>
  <c r="BY38"/>
  <c r="BY39"/>
  <c r="BY40"/>
  <c r="BY41"/>
  <c r="BY42"/>
  <c r="BY43"/>
  <c r="BY44"/>
  <c r="BY45"/>
  <c r="BY46"/>
  <c r="BY47"/>
  <c r="BY48"/>
  <c r="BY49"/>
  <c r="BY50"/>
  <c r="BY51"/>
  <c r="BY52"/>
  <c r="BY53"/>
  <c r="BY54"/>
  <c r="BY55"/>
  <c r="BY56"/>
  <c r="BY57"/>
  <c r="BY58"/>
  <c r="BY59"/>
  <c r="BY60"/>
  <c r="BY61"/>
  <c r="BY62"/>
  <c r="BY63"/>
  <c r="BY64"/>
  <c r="BY65"/>
  <c r="BY66"/>
  <c r="BY67"/>
  <c r="BY68"/>
  <c r="BY69"/>
  <c r="BY70"/>
  <c r="BY71"/>
  <c r="BY72"/>
  <c r="BY73"/>
  <c r="BY74"/>
  <c r="BY75"/>
  <c r="BY76"/>
  <c r="BY77"/>
  <c r="BY78"/>
  <c r="BY79"/>
  <c r="BY80"/>
  <c r="BY81"/>
  <c r="BY82"/>
  <c r="BY83"/>
  <c r="BY84"/>
  <c r="BY85"/>
  <c r="BY86"/>
  <c r="BY87"/>
  <c r="BY88"/>
  <c r="BY89"/>
  <c r="BY90"/>
  <c r="BY91"/>
  <c r="BY92"/>
  <c r="BY93"/>
  <c r="BY94"/>
  <c r="BY95"/>
  <c r="BY96"/>
  <c r="BY97"/>
  <c r="BY98"/>
  <c r="BY99"/>
  <c r="BY100"/>
  <c r="BY101"/>
  <c r="BY102"/>
  <c r="BY103"/>
  <c r="BY104"/>
  <c r="BY105"/>
  <c r="BY106"/>
  <c r="BY107"/>
  <c r="BY108"/>
  <c r="BY109"/>
  <c r="BY110"/>
  <c r="BY111"/>
  <c r="BY112"/>
  <c r="BY113"/>
  <c r="BY114"/>
  <c r="BY115"/>
  <c r="BY116"/>
  <c r="BY117"/>
  <c r="BY118"/>
  <c r="BY119"/>
  <c r="BY120"/>
  <c r="BY121"/>
  <c r="BY122"/>
  <c r="BY123"/>
  <c r="BY124"/>
  <c r="BY125"/>
  <c r="BY126"/>
  <c r="BY127"/>
  <c r="BY128"/>
  <c r="BY129"/>
  <c r="BY130"/>
  <c r="BY131"/>
  <c r="BY132"/>
  <c r="BY133"/>
  <c r="BY134"/>
  <c r="BY135"/>
  <c r="BY136"/>
  <c r="BY137"/>
  <c r="BY138"/>
  <c r="BY139"/>
  <c r="BY140"/>
  <c r="BY141"/>
  <c r="BY142"/>
  <c r="BY143"/>
  <c r="BY144"/>
  <c r="BY145"/>
  <c r="BY146"/>
  <c r="BY147"/>
  <c r="BY148"/>
  <c r="BY149"/>
  <c r="BY150"/>
  <c r="BY151"/>
  <c r="BY152"/>
  <c r="BY153"/>
  <c r="BY154"/>
  <c r="BY155"/>
  <c r="BY156"/>
  <c r="BY157"/>
  <c r="BY158"/>
  <c r="BY159"/>
  <c r="BY160"/>
  <c r="BY161"/>
  <c r="BY162"/>
  <c r="BY163"/>
  <c r="BY164"/>
  <c r="BY165"/>
  <c r="BY166"/>
  <c r="BY167"/>
  <c r="BY168"/>
  <c r="BY169"/>
  <c r="BY170"/>
  <c r="BY171"/>
  <c r="BY172"/>
  <c r="BY173"/>
  <c r="BY174"/>
  <c r="BY175"/>
  <c r="BY176"/>
  <c r="BY177"/>
  <c r="BY178"/>
  <c r="BY179"/>
  <c r="BY180"/>
  <c r="BY181"/>
  <c r="BY182"/>
  <c r="BY183"/>
  <c r="BY184"/>
  <c r="BY185"/>
  <c r="BY186"/>
  <c r="BY187"/>
  <c r="BY188"/>
  <c r="BY189"/>
  <c r="BY190"/>
  <c r="BY191"/>
  <c r="BY192"/>
  <c r="BY193"/>
  <c r="BY194"/>
  <c r="BY195"/>
  <c r="BY196"/>
  <c r="BY197"/>
  <c r="BY198"/>
  <c r="BY199"/>
  <c r="BY200"/>
  <c r="BY201"/>
  <c r="BY202"/>
  <c r="BY203"/>
  <c r="BY204"/>
  <c r="BY205"/>
  <c r="BY206"/>
  <c r="BY207"/>
  <c r="BY208"/>
  <c r="BY209"/>
  <c r="BY210"/>
  <c r="BY211"/>
  <c r="BY212"/>
  <c r="BY213"/>
  <c r="BY214"/>
  <c r="BY215"/>
  <c r="BY216"/>
  <c r="BY217"/>
  <c r="BY218"/>
  <c r="BY219"/>
  <c r="BY220"/>
  <c r="BY221"/>
  <c r="BY222"/>
  <c r="BY223"/>
  <c r="BY224"/>
  <c r="BY225"/>
  <c r="BY226"/>
  <c r="BY227"/>
  <c r="BY228"/>
  <c r="BY229"/>
  <c r="BY230"/>
  <c r="BY231"/>
  <c r="BY232"/>
  <c r="BY233"/>
  <c r="BY234"/>
  <c r="BY235"/>
  <c r="BY236"/>
  <c r="BY237"/>
  <c r="BY238"/>
  <c r="BY239"/>
  <c r="BY240"/>
  <c r="BY241"/>
  <c r="BY242"/>
  <c r="BY243"/>
  <c r="BY244"/>
  <c r="BY245"/>
  <c r="BY246"/>
  <c r="BY247"/>
  <c r="BY248"/>
  <c r="BY249"/>
  <c r="BY250"/>
  <c r="BY251"/>
  <c r="BY252"/>
  <c r="BY253"/>
  <c r="BY254"/>
  <c r="BY255"/>
  <c r="BY256"/>
  <c r="BY257"/>
  <c r="BY258"/>
  <c r="BY259"/>
  <c r="BY260"/>
  <c r="BY261"/>
  <c r="BY262"/>
  <c r="BY263"/>
  <c r="BY264"/>
  <c r="BY265"/>
  <c r="BY266"/>
  <c r="BY267"/>
  <c r="BY268"/>
  <c r="BY269"/>
  <c r="BY270"/>
  <c r="BY271"/>
  <c r="BY272"/>
  <c r="BY273"/>
  <c r="BY274"/>
  <c r="BY275"/>
  <c r="BY276"/>
  <c r="BY277"/>
  <c r="BY278"/>
  <c r="BY279"/>
  <c r="BY280"/>
  <c r="BY281"/>
  <c r="BY282"/>
  <c r="BY283"/>
  <c r="BY284"/>
  <c r="BY285"/>
  <c r="BY286"/>
  <c r="BY287"/>
  <c r="BY288"/>
  <c r="BY289"/>
  <c r="BY290"/>
  <c r="BY291"/>
  <c r="BY292"/>
  <c r="BY293"/>
  <c r="BY294"/>
  <c r="BY295"/>
  <c r="BY296"/>
  <c r="BY297"/>
  <c r="BY298"/>
  <c r="BY299"/>
  <c r="BY300"/>
  <c r="BY301"/>
  <c r="BY302"/>
  <c r="BY303"/>
  <c r="BY304"/>
  <c r="BY305"/>
  <c r="BY306"/>
  <c r="BY307"/>
  <c r="BY308"/>
  <c r="BY309"/>
  <c r="BY310"/>
  <c r="BY311"/>
  <c r="BY312"/>
  <c r="BY313"/>
  <c r="BY314"/>
  <c r="BY315"/>
  <c r="BY316"/>
  <c r="BY317"/>
  <c r="BY318"/>
  <c r="BY319"/>
  <c r="BY320"/>
  <c r="BY321"/>
  <c r="BY322"/>
  <c r="BY323"/>
  <c r="BY324"/>
  <c r="BY325"/>
  <c r="BY326"/>
  <c r="BY327"/>
  <c r="BY328"/>
  <c r="BY329"/>
  <c r="BY330"/>
  <c r="BY331"/>
  <c r="BY332"/>
  <c r="BY333"/>
  <c r="BY334"/>
  <c r="BY335"/>
  <c r="BY336"/>
  <c r="BY337"/>
  <c r="BY338"/>
  <c r="BY339"/>
  <c r="BY340"/>
  <c r="BY341"/>
  <c r="BY342"/>
  <c r="BY343"/>
  <c r="BY344"/>
  <c r="BY345"/>
  <c r="BY346"/>
  <c r="BY347"/>
  <c r="BY348"/>
  <c r="BY349"/>
  <c r="BY350"/>
  <c r="BY351"/>
  <c r="BY352"/>
  <c r="BY353"/>
  <c r="BY354"/>
  <c r="BY355"/>
  <c r="BY356"/>
  <c r="BY357"/>
  <c r="BY358"/>
  <c r="BY359"/>
  <c r="BY360"/>
  <c r="BY361"/>
  <c r="BY362"/>
  <c r="BY363"/>
  <c r="BY364"/>
  <c r="BY365"/>
  <c r="BY366"/>
  <c r="BY367"/>
  <c r="BY368"/>
  <c r="BY369"/>
  <c r="BY370"/>
  <c r="BY371"/>
  <c r="BY372"/>
  <c r="BY373"/>
  <c r="BY374"/>
  <c r="BY375"/>
  <c r="BY376"/>
  <c r="BY377"/>
  <c r="BY378"/>
  <c r="BY379"/>
  <c r="BY380"/>
  <c r="BY381"/>
  <c r="BY382"/>
  <c r="BY383"/>
  <c r="BY384"/>
  <c r="BY385"/>
  <c r="BY386"/>
  <c r="BY387"/>
  <c r="BY388"/>
  <c r="BY389"/>
  <c r="BY390"/>
  <c r="BY391"/>
  <c r="BY392"/>
  <c r="BY393"/>
  <c r="BY394"/>
  <c r="BY395"/>
  <c r="BY396"/>
  <c r="BY397"/>
  <c r="BY398"/>
  <c r="BY399"/>
  <c r="BY400"/>
  <c r="BY401"/>
  <c r="BY402"/>
  <c r="BY403"/>
  <c r="BY404"/>
  <c r="BY405"/>
  <c r="BY406"/>
  <c r="BY407"/>
  <c r="BY408"/>
  <c r="BY409"/>
  <c r="BY410"/>
  <c r="BY411"/>
  <c r="BY412"/>
  <c r="BY413"/>
  <c r="BY414"/>
  <c r="BY415"/>
  <c r="BY416"/>
  <c r="BY417"/>
  <c r="BY418"/>
  <c r="BY419"/>
  <c r="BY420"/>
  <c r="BY421"/>
  <c r="BY422"/>
  <c r="BY423"/>
  <c r="BY424"/>
  <c r="BY425"/>
  <c r="BY426"/>
  <c r="BY427"/>
  <c r="BY428"/>
  <c r="BY429"/>
  <c r="BY430"/>
  <c r="BY431"/>
  <c r="BY432"/>
  <c r="BY433"/>
  <c r="BY434"/>
  <c r="BY435"/>
  <c r="BY436"/>
  <c r="BY437"/>
  <c r="BY438"/>
  <c r="BY439"/>
  <c r="BY440"/>
  <c r="BY441"/>
  <c r="BY442"/>
  <c r="BY443"/>
  <c r="BY444"/>
  <c r="BY445"/>
  <c r="BY446"/>
  <c r="BY447"/>
  <c r="BY448"/>
  <c r="BY449"/>
  <c r="BY450"/>
  <c r="BY451"/>
  <c r="BY452"/>
  <c r="BY453"/>
  <c r="BY454"/>
  <c r="BY455"/>
  <c r="BY456"/>
  <c r="BY457"/>
  <c r="BY458"/>
  <c r="BY459"/>
  <c r="BY460"/>
  <c r="BY461"/>
  <c r="BY462"/>
  <c r="BY463"/>
  <c r="BY464"/>
  <c r="BY465"/>
  <c r="BY466"/>
  <c r="BY467"/>
  <c r="BY468"/>
  <c r="BY469"/>
  <c r="BY470"/>
  <c r="BY471"/>
  <c r="BY472"/>
  <c r="BY473"/>
  <c r="BY474"/>
  <c r="BY475"/>
  <c r="BY476"/>
  <c r="BY477"/>
  <c r="BY478"/>
  <c r="BY479"/>
  <c r="BY480"/>
  <c r="BY481"/>
  <c r="BY482"/>
  <c r="BY483"/>
  <c r="BY484"/>
  <c r="BY485"/>
  <c r="BY486"/>
  <c r="BY487"/>
  <c r="BY488"/>
  <c r="BY489"/>
  <c r="BY490"/>
  <c r="BY491"/>
  <c r="BY492"/>
  <c r="BY493"/>
  <c r="BY494"/>
  <c r="BY495"/>
  <c r="BY496"/>
  <c r="BY497"/>
  <c r="BY498"/>
  <c r="BY499"/>
  <c r="BY500"/>
  <c r="BY501"/>
  <c r="BY502"/>
  <c r="BY503"/>
  <c r="BY504"/>
  <c r="BY505"/>
  <c r="BY506"/>
  <c r="BY507"/>
  <c r="BY508"/>
  <c r="BY509"/>
  <c r="BY510"/>
  <c r="BY511"/>
  <c r="BY512"/>
  <c r="BY513"/>
  <c r="BY514"/>
  <c r="BY515"/>
  <c r="BY516"/>
  <c r="BY517"/>
  <c r="BY518"/>
  <c r="BY519"/>
  <c r="BY520"/>
  <c r="BY521"/>
  <c r="BY522"/>
  <c r="BY523"/>
  <c r="BY524"/>
  <c r="BY525"/>
  <c r="BY526"/>
  <c r="BY527"/>
  <c r="BY528"/>
  <c r="BY529"/>
  <c r="BY530"/>
  <c r="BY531"/>
  <c r="BY532"/>
  <c r="BY533"/>
  <c r="BY534"/>
  <c r="BY535"/>
  <c r="BY536"/>
  <c r="BY537"/>
  <c r="BY538"/>
  <c r="BY539"/>
  <c r="BY540"/>
  <c r="BY541"/>
  <c r="BY542"/>
  <c r="BY543"/>
  <c r="BY544"/>
  <c r="BY545"/>
  <c r="BY546"/>
  <c r="BY547"/>
  <c r="BY548"/>
  <c r="BY549"/>
  <c r="BY550"/>
  <c r="BY551"/>
  <c r="BY552"/>
  <c r="BY553"/>
  <c r="BY554"/>
  <c r="BY555"/>
  <c r="BY556"/>
  <c r="BY557"/>
  <c r="BY558"/>
  <c r="BY559"/>
  <c r="BY560"/>
  <c r="BY561"/>
  <c r="BY562"/>
  <c r="BY563"/>
  <c r="BY564"/>
  <c r="BY565"/>
  <c r="BY566"/>
  <c r="BY567"/>
  <c r="BY568"/>
  <c r="BY569"/>
  <c r="BY570"/>
  <c r="BY571"/>
  <c r="BY572"/>
  <c r="BY573"/>
  <c r="BY574"/>
  <c r="BY575"/>
  <c r="BY576"/>
  <c r="BY577"/>
  <c r="BY578"/>
  <c r="BY579"/>
  <c r="BY580"/>
  <c r="BY581"/>
  <c r="BY582"/>
  <c r="BY583"/>
  <c r="BY584"/>
  <c r="BY585"/>
  <c r="BY586"/>
  <c r="BY587"/>
  <c r="BY588"/>
  <c r="BY589"/>
  <c r="BY590"/>
  <c r="BY591"/>
  <c r="BY592"/>
  <c r="BY593"/>
  <c r="BY594"/>
  <c r="BY595"/>
  <c r="BY596"/>
  <c r="BY597"/>
  <c r="BY598"/>
  <c r="BY599"/>
  <c r="BY600"/>
  <c r="BY601"/>
  <c r="BY602"/>
  <c r="BY603"/>
  <c r="BY604"/>
  <c r="BY605"/>
  <c r="BY606"/>
  <c r="BY607"/>
  <c r="BY608"/>
  <c r="BY609"/>
  <c r="BY610"/>
  <c r="BY611"/>
  <c r="BY612"/>
  <c r="BY613"/>
  <c r="BY614"/>
  <c r="BY615"/>
  <c r="BY616"/>
  <c r="BY617"/>
  <c r="BY618"/>
  <c r="BY619"/>
  <c r="BY620"/>
  <c r="BY621"/>
  <c r="BY622"/>
  <c r="BY623"/>
  <c r="BY624"/>
  <c r="BY625"/>
  <c r="BY626"/>
  <c r="BY627"/>
  <c r="BY628"/>
  <c r="BY629"/>
  <c r="BY630"/>
  <c r="BY631"/>
  <c r="BY632"/>
  <c r="BY633"/>
  <c r="BY634"/>
  <c r="BY635"/>
  <c r="BY636"/>
  <c r="BY637"/>
  <c r="BY638"/>
  <c r="BY639"/>
  <c r="BY640"/>
  <c r="BY641"/>
  <c r="BY642"/>
  <c r="BY643"/>
  <c r="BY644"/>
  <c r="BY645"/>
  <c r="BY646"/>
  <c r="BY647"/>
  <c r="BY648"/>
  <c r="BY649"/>
  <c r="BY650"/>
  <c r="BY651"/>
  <c r="BY652"/>
  <c r="BY653"/>
  <c r="BY654"/>
  <c r="BY655"/>
  <c r="BY656"/>
  <c r="BY657"/>
  <c r="BY658"/>
  <c r="BY659"/>
  <c r="BY660"/>
  <c r="BY661"/>
  <c r="BY662"/>
  <c r="BY663"/>
  <c r="BY664"/>
  <c r="BY665"/>
  <c r="BY666"/>
  <c r="BY667"/>
  <c r="BY668"/>
  <c r="BY669"/>
  <c r="BY670"/>
  <c r="BY671"/>
  <c r="BY672"/>
  <c r="BY673"/>
  <c r="BY674"/>
  <c r="BY675"/>
  <c r="BY676"/>
  <c r="BY677"/>
  <c r="BY678"/>
  <c r="BY679"/>
  <c r="BY680"/>
  <c r="BY681"/>
  <c r="BY682"/>
  <c r="BY683"/>
  <c r="BY684"/>
  <c r="BY685"/>
  <c r="BY686"/>
  <c r="BY687"/>
  <c r="BY688"/>
  <c r="BY689"/>
  <c r="BY690"/>
  <c r="BY691"/>
  <c r="BY692"/>
  <c r="BY693"/>
  <c r="BY694"/>
  <c r="BY695"/>
  <c r="BY696"/>
  <c r="BY697"/>
  <c r="BY698"/>
  <c r="BY699"/>
  <c r="BY700"/>
  <c r="BY701"/>
  <c r="BY702"/>
  <c r="BY703"/>
  <c r="BY704"/>
  <c r="BY705"/>
  <c r="BY706"/>
  <c r="BY707"/>
  <c r="BY708"/>
  <c r="BY709"/>
  <c r="BY710"/>
  <c r="BY711"/>
  <c r="BY712"/>
  <c r="BY713"/>
  <c r="BY714"/>
  <c r="BY715"/>
  <c r="BY716"/>
  <c r="BY717"/>
  <c r="BY718"/>
  <c r="BY719"/>
  <c r="BY720"/>
  <c r="BY721"/>
  <c r="BY722"/>
  <c r="BY723"/>
  <c r="BY724"/>
  <c r="BY725"/>
  <c r="BY726"/>
  <c r="BY727"/>
  <c r="BY728"/>
  <c r="BY729"/>
  <c r="BY730"/>
  <c r="BY731"/>
  <c r="BY732"/>
  <c r="BY733"/>
  <c r="BY734"/>
  <c r="BY735"/>
  <c r="BY736"/>
  <c r="BY737"/>
  <c r="BY738"/>
  <c r="BY739"/>
  <c r="BY740"/>
  <c r="BY741"/>
  <c r="BY742"/>
  <c r="BY743"/>
  <c r="BY744"/>
  <c r="BY745"/>
  <c r="BY746"/>
  <c r="BY747"/>
  <c r="BY748"/>
  <c r="BY749"/>
  <c r="BY750"/>
  <c r="BY751"/>
  <c r="BY752"/>
  <c r="BY753"/>
  <c r="BY754"/>
  <c r="BY755"/>
  <c r="BY756"/>
  <c r="BY757"/>
  <c r="BY758"/>
  <c r="BY759"/>
  <c r="BY760"/>
  <c r="BY761"/>
  <c r="BY762"/>
  <c r="BY763"/>
  <c r="BY764"/>
  <c r="BY765"/>
  <c r="BY766"/>
  <c r="BY767"/>
  <c r="BY768"/>
  <c r="BY769"/>
  <c r="BY770"/>
  <c r="BY771"/>
  <c r="BY772"/>
  <c r="BY773"/>
  <c r="BY774"/>
  <c r="BY775"/>
  <c r="BY776"/>
  <c r="BY777"/>
  <c r="BY778"/>
  <c r="BY779"/>
  <c r="BY780"/>
  <c r="BY781"/>
  <c r="BY782"/>
  <c r="BY783"/>
  <c r="BY784"/>
  <c r="BY785"/>
  <c r="BY786"/>
  <c r="BY787"/>
  <c r="BY788"/>
  <c r="BY789"/>
  <c r="BY790"/>
  <c r="BY791"/>
  <c r="BY792"/>
  <c r="BY793"/>
  <c r="BY794"/>
  <c r="BY795"/>
  <c r="BY796"/>
  <c r="BY797"/>
  <c r="BY798"/>
  <c r="BY799"/>
  <c r="BY800"/>
  <c r="BY801"/>
  <c r="BY802"/>
  <c r="BY803"/>
  <c r="BY804"/>
  <c r="BY805"/>
  <c r="BY806"/>
  <c r="BY807"/>
  <c r="BY808"/>
  <c r="BY809"/>
  <c r="BY810"/>
  <c r="BY811"/>
  <c r="BY812"/>
  <c r="BY813"/>
  <c r="BY814"/>
  <c r="BY815"/>
  <c r="BY816"/>
  <c r="BY817"/>
  <c r="BY818"/>
  <c r="BY819"/>
  <c r="BY820"/>
  <c r="BY821"/>
  <c r="BY822"/>
  <c r="BY823"/>
  <c r="BY824"/>
  <c r="BY825"/>
  <c r="BY826"/>
  <c r="BY827"/>
  <c r="BY828"/>
  <c r="BY829"/>
  <c r="BY830"/>
  <c r="BY831"/>
  <c r="BY832"/>
  <c r="BY833"/>
  <c r="BY834"/>
  <c r="BY835"/>
  <c r="BY836"/>
  <c r="BY837"/>
  <c r="BY838"/>
  <c r="BY839"/>
  <c r="BY840"/>
  <c r="BY841"/>
  <c r="BY842"/>
  <c r="BY843"/>
  <c r="BY844"/>
  <c r="BY845"/>
  <c r="BY846"/>
  <c r="BY847"/>
  <c r="BY848"/>
  <c r="BY849"/>
  <c r="BY850"/>
  <c r="BY851"/>
  <c r="BY852"/>
  <c r="BY853"/>
  <c r="BY854"/>
  <c r="BY855"/>
  <c r="BY856"/>
  <c r="BY857"/>
  <c r="BY858"/>
  <c r="BY859"/>
  <c r="BY860"/>
  <c r="BY861"/>
  <c r="BY862"/>
  <c r="BY863"/>
  <c r="BY864"/>
  <c r="BY865"/>
  <c r="BY866"/>
  <c r="BY867"/>
  <c r="BY868"/>
  <c r="BY869"/>
  <c r="BY870"/>
  <c r="BY871"/>
  <c r="BY872"/>
  <c r="BY873"/>
  <c r="BY874"/>
  <c r="BY875"/>
  <c r="BY876"/>
  <c r="BY877"/>
  <c r="BY878"/>
  <c r="BY879"/>
  <c r="BY880"/>
  <c r="BY881"/>
  <c r="BY882"/>
  <c r="BY883"/>
  <c r="BY884"/>
  <c r="BY885"/>
  <c r="BY886"/>
  <c r="BY887"/>
  <c r="BY888"/>
  <c r="BY889"/>
  <c r="BY890"/>
  <c r="BY891"/>
  <c r="BY892"/>
  <c r="BY893"/>
  <c r="BY894"/>
  <c r="BY895"/>
  <c r="BY896"/>
  <c r="BY897"/>
  <c r="BY898"/>
  <c r="BY899"/>
  <c r="BY900"/>
  <c r="BY901"/>
  <c r="BY902"/>
  <c r="BY903"/>
  <c r="BY904"/>
  <c r="BY905"/>
  <c r="BY906"/>
  <c r="BY907"/>
  <c r="BY908"/>
  <c r="BY909"/>
  <c r="BY910"/>
  <c r="BY911"/>
  <c r="BY912"/>
  <c r="BY913"/>
  <c r="BY914"/>
  <c r="BY915"/>
  <c r="BY916"/>
  <c r="BY917"/>
  <c r="BY918"/>
  <c r="BY919"/>
  <c r="BY920"/>
  <c r="BY921"/>
  <c r="BY922"/>
  <c r="BY923"/>
  <c r="BY924"/>
  <c r="BY925"/>
  <c r="BY926"/>
  <c r="BY927"/>
  <c r="BY928"/>
  <c r="BY929"/>
  <c r="BY930"/>
  <c r="BY931"/>
  <c r="BY932"/>
  <c r="BY933"/>
  <c r="BY934"/>
  <c r="BY935"/>
  <c r="BY936"/>
  <c r="BY937"/>
  <c r="BY938"/>
  <c r="BY939"/>
  <c r="BY940"/>
  <c r="BY941"/>
  <c r="BY942"/>
  <c r="BY943"/>
  <c r="BY944"/>
  <c r="BY945"/>
  <c r="BY946"/>
  <c r="BY947"/>
  <c r="BY948"/>
  <c r="BY949"/>
  <c r="BY950"/>
  <c r="BY951"/>
  <c r="BY952"/>
  <c r="BY953"/>
  <c r="BY954"/>
  <c r="BY955"/>
  <c r="BY956"/>
  <c r="BY957"/>
  <c r="BY958"/>
  <c r="BY959"/>
  <c r="BY960"/>
  <c r="BY961"/>
  <c r="BY962"/>
  <c r="BY963"/>
  <c r="BY964"/>
  <c r="BY965"/>
  <c r="BY966"/>
  <c r="BY967"/>
  <c r="BY968"/>
  <c r="BY969"/>
  <c r="BY970"/>
  <c r="BY971"/>
  <c r="BY972"/>
  <c r="BY973"/>
  <c r="BY974"/>
  <c r="BY975"/>
  <c r="BY5"/>
  <c r="CB5"/>
  <c r="CB6"/>
  <c r="CB7"/>
  <c r="CB8"/>
  <c r="BZ5"/>
  <c r="BZ6"/>
  <c r="BZ7"/>
  <c r="BZ8"/>
  <c r="G6" i="10"/>
  <c r="F7"/>
  <c r="E8"/>
  <c r="D9"/>
  <c r="C10"/>
  <c r="B11"/>
  <c r="BX6" i="2"/>
  <c r="BX7"/>
  <c r="BX8"/>
  <c r="BX9"/>
  <c r="BZ9"/>
  <c r="CB9"/>
  <c r="BX10"/>
  <c r="BZ10"/>
  <c r="CB10"/>
  <c r="BX11"/>
  <c r="BZ11"/>
  <c r="CB11"/>
  <c r="BX12"/>
  <c r="BZ12"/>
  <c r="CB12"/>
  <c r="BX13"/>
  <c r="BZ13"/>
  <c r="CB13"/>
  <c r="BX14"/>
  <c r="BZ14"/>
  <c r="CB14"/>
  <c r="BX15"/>
  <c r="BZ15"/>
  <c r="CB15"/>
  <c r="BX16"/>
  <c r="BZ16"/>
  <c r="CB16"/>
  <c r="BX17"/>
  <c r="BZ17"/>
  <c r="CB17"/>
  <c r="BX18"/>
  <c r="BZ18"/>
  <c r="CB18"/>
  <c r="BX19"/>
  <c r="BZ19"/>
  <c r="CB19"/>
  <c r="BX20"/>
  <c r="BZ20"/>
  <c r="CB20"/>
  <c r="BX21"/>
  <c r="BZ21"/>
  <c r="CB21"/>
  <c r="BX22"/>
  <c r="BZ22"/>
  <c r="CB22"/>
  <c r="BX23"/>
  <c r="BZ23"/>
  <c r="CB23"/>
  <c r="BX24"/>
  <c r="BZ24"/>
  <c r="CB24"/>
  <c r="BX25"/>
  <c r="BZ25"/>
  <c r="CB25"/>
  <c r="BX26"/>
  <c r="BZ26"/>
  <c r="CB26"/>
  <c r="BX27"/>
  <c r="BZ27"/>
  <c r="CB27"/>
  <c r="BX28"/>
  <c r="BZ28"/>
  <c r="CB28"/>
  <c r="BX29"/>
  <c r="BZ29"/>
  <c r="CB29"/>
  <c r="BX30"/>
  <c r="BZ30"/>
  <c r="CB30"/>
  <c r="BX31"/>
  <c r="BZ31"/>
  <c r="CB31"/>
  <c r="BX32"/>
  <c r="BZ32"/>
  <c r="CB32"/>
  <c r="BX33"/>
  <c r="BZ33"/>
  <c r="CB33"/>
  <c r="BX34"/>
  <c r="BZ34"/>
  <c r="CB34"/>
  <c r="BX35"/>
  <c r="BZ35"/>
  <c r="CB35"/>
  <c r="BX36"/>
  <c r="BZ36"/>
  <c r="CB36"/>
  <c r="BX37"/>
  <c r="BZ37"/>
  <c r="CB37"/>
  <c r="BX38"/>
  <c r="BZ38"/>
  <c r="CB38"/>
  <c r="BX39"/>
  <c r="BZ39"/>
  <c r="CB39"/>
  <c r="BX40"/>
  <c r="BZ40"/>
  <c r="CB40"/>
  <c r="BX41"/>
  <c r="BZ41"/>
  <c r="CB41"/>
  <c r="BX42"/>
  <c r="BZ42"/>
  <c r="CB42"/>
  <c r="BX43"/>
  <c r="BZ43"/>
  <c r="CB43"/>
  <c r="BX44"/>
  <c r="BZ44"/>
  <c r="CB44"/>
  <c r="BX45"/>
  <c r="BZ45"/>
  <c r="CB45"/>
  <c r="BX46"/>
  <c r="BZ46"/>
  <c r="CB46"/>
  <c r="BX47"/>
  <c r="BZ47"/>
  <c r="CB47"/>
  <c r="BX48"/>
  <c r="BZ48"/>
  <c r="CB48"/>
  <c r="BX49"/>
  <c r="BZ49"/>
  <c r="CB49"/>
  <c r="BX50"/>
  <c r="BZ50"/>
  <c r="CB50"/>
  <c r="BX51"/>
  <c r="BZ51"/>
  <c r="CB51"/>
  <c r="BX52"/>
  <c r="BZ52"/>
  <c r="CB52"/>
  <c r="BX53"/>
  <c r="BZ53"/>
  <c r="CB53"/>
  <c r="BX54"/>
  <c r="BZ54"/>
  <c r="CB54"/>
  <c r="BX55"/>
  <c r="BZ55"/>
  <c r="CB55"/>
  <c r="BX56"/>
  <c r="BZ56"/>
  <c r="CB56"/>
  <c r="BX57"/>
  <c r="BZ57"/>
  <c r="CB57"/>
  <c r="BX58"/>
  <c r="BZ58"/>
  <c r="CB58"/>
  <c r="BX59"/>
  <c r="BZ59"/>
  <c r="CB59"/>
  <c r="BX60"/>
  <c r="BZ60"/>
  <c r="CB60"/>
  <c r="BX61"/>
  <c r="BZ61"/>
  <c r="CB61"/>
  <c r="BX62"/>
  <c r="BZ62"/>
  <c r="CB62"/>
  <c r="BX63"/>
  <c r="BZ63"/>
  <c r="CB63"/>
  <c r="BX64"/>
  <c r="BZ64"/>
  <c r="CB64"/>
  <c r="BX65"/>
  <c r="BZ65"/>
  <c r="CB65"/>
  <c r="BX66"/>
  <c r="BZ66"/>
  <c r="CB66"/>
  <c r="BX67"/>
  <c r="BZ67"/>
  <c r="CB67"/>
  <c r="BX68"/>
  <c r="BZ68"/>
  <c r="CB68"/>
  <c r="BX69"/>
  <c r="BZ69"/>
  <c r="CB69"/>
  <c r="BX70"/>
  <c r="BZ70"/>
  <c r="CB70"/>
  <c r="BX71"/>
  <c r="BZ71"/>
  <c r="CB71"/>
  <c r="BX72"/>
  <c r="BZ72"/>
  <c r="CB72"/>
  <c r="BX73"/>
  <c r="BZ73"/>
  <c r="CB73"/>
  <c r="BX74"/>
  <c r="BZ74"/>
  <c r="CB74"/>
  <c r="BX75"/>
  <c r="BZ75"/>
  <c r="CB75"/>
  <c r="BX76"/>
  <c r="BZ76"/>
  <c r="CB76"/>
  <c r="BX77"/>
  <c r="BZ77"/>
  <c r="CB77"/>
  <c r="BX78"/>
  <c r="BZ78"/>
  <c r="CB78"/>
  <c r="BX79"/>
  <c r="BZ79"/>
  <c r="CB79"/>
  <c r="BX80"/>
  <c r="BZ80"/>
  <c r="CB80"/>
  <c r="BX81"/>
  <c r="BZ81"/>
  <c r="CB81"/>
  <c r="BX82"/>
  <c r="BZ82"/>
  <c r="CB82"/>
  <c r="BX83"/>
  <c r="BZ83"/>
  <c r="CB83"/>
  <c r="BX84"/>
  <c r="BZ84"/>
  <c r="CB84"/>
  <c r="BX85"/>
  <c r="BZ85"/>
  <c r="CB85"/>
  <c r="BX86"/>
  <c r="BZ86"/>
  <c r="CB86"/>
  <c r="BX87"/>
  <c r="BZ87"/>
  <c r="CB87"/>
  <c r="BX88"/>
  <c r="BZ88"/>
  <c r="CB88"/>
  <c r="BX89"/>
  <c r="BZ89"/>
  <c r="CB89"/>
  <c r="BX90"/>
  <c r="BZ90"/>
  <c r="CB90"/>
  <c r="BX91"/>
  <c r="BZ91"/>
  <c r="CB91"/>
  <c r="BX92"/>
  <c r="BZ92"/>
  <c r="CB92"/>
  <c r="BX93"/>
  <c r="BZ93"/>
  <c r="CB93"/>
  <c r="BX94"/>
  <c r="BZ94"/>
  <c r="CB94"/>
  <c r="BX95"/>
  <c r="BZ95"/>
  <c r="CB95"/>
  <c r="BX96"/>
  <c r="BZ96"/>
  <c r="CB96"/>
  <c r="BX97"/>
  <c r="BZ97"/>
  <c r="CB97"/>
  <c r="BX98"/>
  <c r="BZ98"/>
  <c r="CB98"/>
  <c r="BX99"/>
  <c r="BZ99"/>
  <c r="CB99"/>
  <c r="BX100"/>
  <c r="BZ100"/>
  <c r="CB100"/>
  <c r="BX101"/>
  <c r="BZ101"/>
  <c r="CB101"/>
  <c r="BX102"/>
  <c r="BZ102"/>
  <c r="CB102"/>
  <c r="BX103"/>
  <c r="BZ103"/>
  <c r="CB103"/>
  <c r="BX104"/>
  <c r="BZ104"/>
  <c r="CB104"/>
  <c r="BX105"/>
  <c r="BZ105"/>
  <c r="CB105"/>
  <c r="BX106"/>
  <c r="BZ106"/>
  <c r="CB106"/>
  <c r="BX107"/>
  <c r="BZ107"/>
  <c r="CB107"/>
  <c r="BX108"/>
  <c r="BZ108"/>
  <c r="CB108"/>
  <c r="BX109"/>
  <c r="BZ109"/>
  <c r="CB109"/>
  <c r="BX110"/>
  <c r="BZ110"/>
  <c r="CB110"/>
  <c r="BX111"/>
  <c r="BZ111"/>
  <c r="CB111"/>
  <c r="BX112"/>
  <c r="BZ112"/>
  <c r="CB112"/>
  <c r="BX113"/>
  <c r="BZ113"/>
  <c r="CB113"/>
  <c r="BX114"/>
  <c r="BZ114"/>
  <c r="CB114"/>
  <c r="BX115"/>
  <c r="BZ115"/>
  <c r="CB115"/>
  <c r="BX116"/>
  <c r="BZ116"/>
  <c r="CB116"/>
  <c r="BX117"/>
  <c r="BZ117"/>
  <c r="CB117"/>
  <c r="BX118"/>
  <c r="BZ118"/>
  <c r="CB118"/>
  <c r="BX119"/>
  <c r="BZ119"/>
  <c r="CB119"/>
  <c r="BX120"/>
  <c r="BZ120"/>
  <c r="CB120"/>
  <c r="BX121"/>
  <c r="BZ121"/>
  <c r="CB121"/>
  <c r="BX122"/>
  <c r="BZ122"/>
  <c r="CB122"/>
  <c r="BX123"/>
  <c r="BZ123"/>
  <c r="CB123"/>
  <c r="BX124"/>
  <c r="BZ124"/>
  <c r="CB124"/>
  <c r="BX125"/>
  <c r="BZ125"/>
  <c r="CB125"/>
  <c r="BX126"/>
  <c r="BZ126"/>
  <c r="CB126"/>
  <c r="BX127"/>
  <c r="BZ127"/>
  <c r="CB127"/>
  <c r="BX128"/>
  <c r="BZ128"/>
  <c r="CB128"/>
  <c r="BX129"/>
  <c r="BZ129"/>
  <c r="CB129"/>
  <c r="BX130"/>
  <c r="BZ130"/>
  <c r="CB130"/>
  <c r="BX131"/>
  <c r="BZ131"/>
  <c r="CB131"/>
  <c r="BX132"/>
  <c r="BZ132"/>
  <c r="CB132"/>
  <c r="BX133"/>
  <c r="BZ133"/>
  <c r="CB133"/>
  <c r="BX134"/>
  <c r="BZ134"/>
  <c r="CB134"/>
  <c r="BX135"/>
  <c r="BZ135"/>
  <c r="CB135"/>
  <c r="BX136"/>
  <c r="BZ136"/>
  <c r="CB136"/>
  <c r="BX137"/>
  <c r="BZ137"/>
  <c r="CB137"/>
  <c r="BX138"/>
  <c r="BZ138"/>
  <c r="CB138"/>
  <c r="BX139"/>
  <c r="BZ139"/>
  <c r="CB139"/>
  <c r="BX140"/>
  <c r="BZ140"/>
  <c r="CB140"/>
  <c r="BX141"/>
  <c r="BZ141"/>
  <c r="CB141"/>
  <c r="BX142"/>
  <c r="BZ142"/>
  <c r="CB142"/>
  <c r="BX143"/>
  <c r="BZ143"/>
  <c r="CB143"/>
  <c r="BX144"/>
  <c r="BZ144"/>
  <c r="CB144"/>
  <c r="BX145"/>
  <c r="BZ145"/>
  <c r="CB145"/>
  <c r="BX146"/>
  <c r="BZ146"/>
  <c r="CB146"/>
  <c r="BX147"/>
  <c r="BZ147"/>
  <c r="CB147"/>
  <c r="BX148"/>
  <c r="BZ148"/>
  <c r="CB148"/>
  <c r="BX149"/>
  <c r="BZ149"/>
  <c r="CB149"/>
  <c r="BX150"/>
  <c r="BZ150"/>
  <c r="CB150"/>
  <c r="BX151"/>
  <c r="BZ151"/>
  <c r="CB151"/>
  <c r="BX152"/>
  <c r="BZ152"/>
  <c r="CB152"/>
  <c r="BX153"/>
  <c r="BZ153"/>
  <c r="CB153"/>
  <c r="BX154"/>
  <c r="BZ154"/>
  <c r="CB154"/>
  <c r="BX155"/>
  <c r="BZ155"/>
  <c r="CB155"/>
  <c r="BX156"/>
  <c r="BZ156"/>
  <c r="CB156"/>
  <c r="BX157"/>
  <c r="BZ157"/>
  <c r="CB157"/>
  <c r="BX158"/>
  <c r="BZ158"/>
  <c r="CB158"/>
  <c r="BX159"/>
  <c r="BZ159"/>
  <c r="CB159"/>
  <c r="BX160"/>
  <c r="BZ160"/>
  <c r="CB160"/>
  <c r="BX161"/>
  <c r="BZ161"/>
  <c r="CB161"/>
  <c r="BX162"/>
  <c r="BZ162"/>
  <c r="CB162"/>
  <c r="BX163"/>
  <c r="BZ163"/>
  <c r="CB163"/>
  <c r="BX164"/>
  <c r="BZ164"/>
  <c r="CB164"/>
  <c r="BX165"/>
  <c r="BZ165"/>
  <c r="CB165"/>
  <c r="BX166"/>
  <c r="BZ166"/>
  <c r="CB166"/>
  <c r="BX167"/>
  <c r="BZ167"/>
  <c r="CB167"/>
  <c r="BX168"/>
  <c r="BZ168"/>
  <c r="CB168"/>
  <c r="BX169"/>
  <c r="BZ169"/>
  <c r="CB169"/>
  <c r="BX170"/>
  <c r="BZ170"/>
  <c r="CB170"/>
  <c r="BX171"/>
  <c r="BZ171"/>
  <c r="CB171"/>
  <c r="BX172"/>
  <c r="BZ172"/>
  <c r="CB172"/>
  <c r="BX173"/>
  <c r="BZ173"/>
  <c r="CB173"/>
  <c r="BX174"/>
  <c r="BZ174"/>
  <c r="CB174"/>
  <c r="BX175"/>
  <c r="BZ175"/>
  <c r="CB175"/>
  <c r="BX176"/>
  <c r="BZ176"/>
  <c r="CB176"/>
  <c r="BX177"/>
  <c r="BZ177"/>
  <c r="CB177"/>
  <c r="BX178"/>
  <c r="BZ178"/>
  <c r="CB178"/>
  <c r="BX179"/>
  <c r="BZ179"/>
  <c r="CB179"/>
  <c r="BX180"/>
  <c r="BZ180"/>
  <c r="CB180"/>
  <c r="BX181"/>
  <c r="BZ181"/>
  <c r="CB181"/>
  <c r="BX182"/>
  <c r="BZ182"/>
  <c r="CB182"/>
  <c r="BX183"/>
  <c r="BZ183"/>
  <c r="CB183"/>
  <c r="BX184"/>
  <c r="BZ184"/>
  <c r="CB184"/>
  <c r="BX185"/>
  <c r="BZ185"/>
  <c r="CB185"/>
  <c r="BX186"/>
  <c r="BZ186"/>
  <c r="CB186"/>
  <c r="BX187"/>
  <c r="BZ187"/>
  <c r="CB187"/>
  <c r="BX188"/>
  <c r="BZ188"/>
  <c r="CB188"/>
  <c r="BX189"/>
  <c r="BZ189"/>
  <c r="CB189"/>
  <c r="BX190"/>
  <c r="BZ190"/>
  <c r="CB190"/>
  <c r="BX191"/>
  <c r="BZ191"/>
  <c r="CB191"/>
  <c r="BX192"/>
  <c r="BZ192"/>
  <c r="CB192"/>
  <c r="BX193"/>
  <c r="BZ193"/>
  <c r="CB193"/>
  <c r="BX194"/>
  <c r="BZ194"/>
  <c r="CB194"/>
  <c r="BX195"/>
  <c r="BZ195"/>
  <c r="CB195"/>
  <c r="BX196"/>
  <c r="BZ196"/>
  <c r="CB196"/>
  <c r="BX197"/>
  <c r="BZ197"/>
  <c r="CB197"/>
  <c r="BX198"/>
  <c r="BZ198"/>
  <c r="CB198"/>
  <c r="BX199"/>
  <c r="BZ199"/>
  <c r="CB199"/>
  <c r="BX200"/>
  <c r="BZ200"/>
  <c r="CB200"/>
  <c r="BX201"/>
  <c r="BZ201"/>
  <c r="CB201"/>
  <c r="BX202"/>
  <c r="BZ202"/>
  <c r="CB202"/>
  <c r="BX203"/>
  <c r="BZ203"/>
  <c r="CB203"/>
  <c r="BX204"/>
  <c r="BZ204"/>
  <c r="CB204"/>
  <c r="BX205"/>
  <c r="BZ205"/>
  <c r="CB205"/>
  <c r="BX206"/>
  <c r="BZ206"/>
  <c r="CB206"/>
  <c r="BX207"/>
  <c r="BZ207"/>
  <c r="CB207"/>
  <c r="BX208"/>
  <c r="BZ208"/>
  <c r="CB208"/>
  <c r="BX209"/>
  <c r="BZ209"/>
  <c r="CB209"/>
  <c r="BX210"/>
  <c r="BZ210"/>
  <c r="CB210"/>
  <c r="BX211"/>
  <c r="BZ211"/>
  <c r="CB211"/>
  <c r="BX212"/>
  <c r="BZ212"/>
  <c r="CB212"/>
  <c r="BX213"/>
  <c r="BZ213"/>
  <c r="CB213"/>
  <c r="BX214"/>
  <c r="BZ214"/>
  <c r="CB214"/>
  <c r="BX215"/>
  <c r="BZ215"/>
  <c r="CB215"/>
  <c r="BX216"/>
  <c r="BZ216"/>
  <c r="CB216"/>
  <c r="BX217"/>
  <c r="BZ217"/>
  <c r="CB217"/>
  <c r="BX218"/>
  <c r="BZ218"/>
  <c r="CB218"/>
  <c r="BX219"/>
  <c r="BZ219"/>
  <c r="CB219"/>
  <c r="BX220"/>
  <c r="BZ220"/>
  <c r="CB220"/>
  <c r="BX221"/>
  <c r="BZ221"/>
  <c r="CB221"/>
  <c r="BX222"/>
  <c r="BZ222"/>
  <c r="CB222"/>
  <c r="BX223"/>
  <c r="BZ223"/>
  <c r="CB223"/>
  <c r="BX224"/>
  <c r="BZ224"/>
  <c r="CB224"/>
  <c r="BX225"/>
  <c r="BZ225"/>
  <c r="CB225"/>
  <c r="BX226"/>
  <c r="BZ226"/>
  <c r="CB226"/>
  <c r="BX227"/>
  <c r="BZ227"/>
  <c r="CB227"/>
  <c r="BX228"/>
  <c r="BZ228"/>
  <c r="CB228"/>
  <c r="BX229"/>
  <c r="BZ229"/>
  <c r="CB229"/>
  <c r="BX230"/>
  <c r="BZ230"/>
  <c r="CB230"/>
  <c r="BX231"/>
  <c r="BZ231"/>
  <c r="CB231"/>
  <c r="BX232"/>
  <c r="BZ232"/>
  <c r="CB232"/>
  <c r="BX233"/>
  <c r="BZ233"/>
  <c r="CB233"/>
  <c r="BX234"/>
  <c r="BZ234"/>
  <c r="CB234"/>
  <c r="BX235"/>
  <c r="BZ235"/>
  <c r="CB235"/>
  <c r="BX236"/>
  <c r="BZ236"/>
  <c r="CB236"/>
  <c r="BX237"/>
  <c r="BZ237"/>
  <c r="CB237"/>
  <c r="BX238"/>
  <c r="BZ238"/>
  <c r="CB238"/>
  <c r="BX239"/>
  <c r="BZ239"/>
  <c r="CB239"/>
  <c r="BX240"/>
  <c r="BZ240"/>
  <c r="CB240"/>
  <c r="BX241"/>
  <c r="BZ241"/>
  <c r="CB241"/>
  <c r="BX242"/>
  <c r="BZ242"/>
  <c r="CB242"/>
  <c r="BX243"/>
  <c r="BZ243"/>
  <c r="CB243"/>
  <c r="BX244"/>
  <c r="BZ244"/>
  <c r="CB244"/>
  <c r="BX245"/>
  <c r="BZ245"/>
  <c r="CB245"/>
  <c r="BX246"/>
  <c r="BZ246"/>
  <c r="CB246"/>
  <c r="BX247"/>
  <c r="BZ247"/>
  <c r="CB247"/>
  <c r="BX248"/>
  <c r="BZ248"/>
  <c r="CB248"/>
  <c r="BX249"/>
  <c r="BZ249"/>
  <c r="CB249"/>
  <c r="BX250"/>
  <c r="BZ250"/>
  <c r="CB250"/>
  <c r="BX251"/>
  <c r="BZ251"/>
  <c r="CB251"/>
  <c r="BX252"/>
  <c r="BZ252"/>
  <c r="CB252"/>
  <c r="BX253"/>
  <c r="BZ253"/>
  <c r="CB253"/>
  <c r="BX254"/>
  <c r="BZ254"/>
  <c r="CB254"/>
  <c r="BX255"/>
  <c r="BZ255"/>
  <c r="CB255"/>
  <c r="BX256"/>
  <c r="BZ256"/>
  <c r="CB256"/>
  <c r="BX257"/>
  <c r="BZ257"/>
  <c r="CB257"/>
  <c r="BX258"/>
  <c r="BZ258"/>
  <c r="CB258"/>
  <c r="BX259"/>
  <c r="BZ259"/>
  <c r="CB259"/>
  <c r="BX260"/>
  <c r="BZ260"/>
  <c r="CB260"/>
  <c r="BX261"/>
  <c r="BZ261"/>
  <c r="CB261"/>
  <c r="BX262"/>
  <c r="BZ262"/>
  <c r="CB262"/>
  <c r="BX263"/>
  <c r="BZ263"/>
  <c r="CB263"/>
  <c r="BX264"/>
  <c r="BZ264"/>
  <c r="CB264"/>
  <c r="BX265"/>
  <c r="BZ265"/>
  <c r="CB265"/>
  <c r="BX266"/>
  <c r="BZ266"/>
  <c r="CB266"/>
  <c r="BX267"/>
  <c r="BZ267"/>
  <c r="CB267"/>
  <c r="BX268"/>
  <c r="BZ268"/>
  <c r="CB268"/>
  <c r="BX269"/>
  <c r="BZ269"/>
  <c r="CB269"/>
  <c r="BX270"/>
  <c r="BZ270"/>
  <c r="CB270"/>
  <c r="BX271"/>
  <c r="BZ271"/>
  <c r="CB271"/>
  <c r="BX272"/>
  <c r="BZ272"/>
  <c r="CB272"/>
  <c r="BX273"/>
  <c r="BZ273"/>
  <c r="CB273"/>
  <c r="BX274"/>
  <c r="BZ274"/>
  <c r="CB274"/>
  <c r="BX275"/>
  <c r="BZ275"/>
  <c r="CB275"/>
  <c r="BX276"/>
  <c r="BZ276"/>
  <c r="CB276"/>
  <c r="BX277"/>
  <c r="BZ277"/>
  <c r="CB277"/>
  <c r="BX278"/>
  <c r="BZ278"/>
  <c r="CB278"/>
  <c r="BX279"/>
  <c r="BZ279"/>
  <c r="CB279"/>
  <c r="BX280"/>
  <c r="BZ280"/>
  <c r="CB280"/>
  <c r="BX281"/>
  <c r="BZ281"/>
  <c r="CB281"/>
  <c r="BX282"/>
  <c r="BZ282"/>
  <c r="CB282"/>
  <c r="BX283"/>
  <c r="BZ283"/>
  <c r="CB283"/>
  <c r="BX284"/>
  <c r="BZ284"/>
  <c r="CB284"/>
  <c r="BX285"/>
  <c r="BZ285"/>
  <c r="CB285"/>
  <c r="BX286"/>
  <c r="BZ286"/>
  <c r="CB286"/>
  <c r="BX287"/>
  <c r="BZ287"/>
  <c r="CB287"/>
  <c r="BX288"/>
  <c r="BZ288"/>
  <c r="CB288"/>
  <c r="BX289"/>
  <c r="BZ289"/>
  <c r="CB289"/>
  <c r="BX290"/>
  <c r="BZ290"/>
  <c r="CB290"/>
  <c r="BX291"/>
  <c r="BZ291"/>
  <c r="CB291"/>
  <c r="BX292"/>
  <c r="BZ292"/>
  <c r="CB292"/>
  <c r="BX293"/>
  <c r="BZ293"/>
  <c r="CB293"/>
  <c r="BX294"/>
  <c r="BZ294"/>
  <c r="CB294"/>
  <c r="BX295"/>
  <c r="BZ295"/>
  <c r="CB295"/>
  <c r="BX296"/>
  <c r="BZ296"/>
  <c r="CB296"/>
  <c r="BX297"/>
  <c r="BZ297"/>
  <c r="CB297"/>
  <c r="BX298"/>
  <c r="BZ298"/>
  <c r="CB298"/>
  <c r="BX299"/>
  <c r="BZ299"/>
  <c r="CB299"/>
  <c r="BX300"/>
  <c r="BZ300"/>
  <c r="CB300"/>
  <c r="BX301"/>
  <c r="BZ301"/>
  <c r="CB301"/>
  <c r="BX302"/>
  <c r="BZ302"/>
  <c r="CB302"/>
  <c r="BX303"/>
  <c r="BZ303"/>
  <c r="CB303"/>
  <c r="BX304"/>
  <c r="BZ304"/>
  <c r="CB304"/>
  <c r="BX305"/>
  <c r="BZ305"/>
  <c r="CB305"/>
  <c r="BX306"/>
  <c r="BZ306"/>
  <c r="CB306"/>
  <c r="BX307"/>
  <c r="BZ307"/>
  <c r="CB307"/>
  <c r="BX308"/>
  <c r="BZ308"/>
  <c r="CB308"/>
  <c r="BX309"/>
  <c r="BZ309"/>
  <c r="CB309"/>
  <c r="BX310"/>
  <c r="BZ310"/>
  <c r="CB310"/>
  <c r="BX311"/>
  <c r="BZ311"/>
  <c r="CB311"/>
  <c r="BX312"/>
  <c r="BZ312"/>
  <c r="CB312"/>
  <c r="BX313"/>
  <c r="BZ313"/>
  <c r="CB313"/>
  <c r="BX314"/>
  <c r="BZ314"/>
  <c r="CB314"/>
  <c r="BX315"/>
  <c r="BZ315"/>
  <c r="CB315"/>
  <c r="BX316"/>
  <c r="BZ316"/>
  <c r="CB316"/>
  <c r="BX317"/>
  <c r="BZ317"/>
  <c r="CB317"/>
  <c r="BX318"/>
  <c r="BZ318"/>
  <c r="CB318"/>
  <c r="BX319"/>
  <c r="BZ319"/>
  <c r="CB319"/>
  <c r="BX320"/>
  <c r="BZ320"/>
  <c r="CB320"/>
  <c r="BX321"/>
  <c r="BZ321"/>
  <c r="CB321"/>
  <c r="BX322"/>
  <c r="BZ322"/>
  <c r="CB322"/>
  <c r="BX323"/>
  <c r="BZ323"/>
  <c r="CB323"/>
  <c r="BX324"/>
  <c r="BZ324"/>
  <c r="CB324"/>
  <c r="BX325"/>
  <c r="BZ325"/>
  <c r="CB325"/>
  <c r="BX326"/>
  <c r="BZ326"/>
  <c r="CB326"/>
  <c r="BX327"/>
  <c r="BZ327"/>
  <c r="CB327"/>
  <c r="BX328"/>
  <c r="BZ328"/>
  <c r="CB328"/>
  <c r="BX329"/>
  <c r="BZ329"/>
  <c r="CB329"/>
  <c r="BX330"/>
  <c r="BZ330"/>
  <c r="CB330"/>
  <c r="BX331"/>
  <c r="BZ331"/>
  <c r="CB331"/>
  <c r="BX332"/>
  <c r="BZ332"/>
  <c r="CB332"/>
  <c r="BX333"/>
  <c r="BZ333"/>
  <c r="CB333"/>
  <c r="BX334"/>
  <c r="BZ334"/>
  <c r="CB334"/>
  <c r="BX335"/>
  <c r="BZ335"/>
  <c r="CB335"/>
  <c r="BX336"/>
  <c r="BZ336"/>
  <c r="CB336"/>
  <c r="BX337"/>
  <c r="BZ337"/>
  <c r="CB337"/>
  <c r="BX338"/>
  <c r="BZ338"/>
  <c r="CB338"/>
  <c r="BX339"/>
  <c r="BZ339"/>
  <c r="CB339"/>
  <c r="BX340"/>
  <c r="BZ340"/>
  <c r="CB340"/>
  <c r="BX341"/>
  <c r="BZ341"/>
  <c r="CB341"/>
  <c r="BX342"/>
  <c r="BZ342"/>
  <c r="CB342"/>
  <c r="BX343"/>
  <c r="BZ343"/>
  <c r="CB343"/>
  <c r="BX344"/>
  <c r="BZ344"/>
  <c r="CB344"/>
  <c r="BX345"/>
  <c r="BZ345"/>
  <c r="CB345"/>
  <c r="BX346"/>
  <c r="BZ346"/>
  <c r="CB346"/>
  <c r="BX347"/>
  <c r="BZ347"/>
  <c r="CB347"/>
  <c r="BX348"/>
  <c r="BZ348"/>
  <c r="CB348"/>
  <c r="BX349"/>
  <c r="BZ349"/>
  <c r="CB349"/>
  <c r="BX350"/>
  <c r="BZ350"/>
  <c r="CB350"/>
  <c r="BX351"/>
  <c r="BZ351"/>
  <c r="CB351"/>
  <c r="BX352"/>
  <c r="BZ352"/>
  <c r="CB352"/>
  <c r="BX353"/>
  <c r="BZ353"/>
  <c r="CB353"/>
  <c r="BX354"/>
  <c r="BZ354"/>
  <c r="CB354"/>
  <c r="BX355"/>
  <c r="BZ355"/>
  <c r="CB355"/>
  <c r="BX356"/>
  <c r="BZ356"/>
  <c r="CB356"/>
  <c r="BX357"/>
  <c r="BZ357"/>
  <c r="CB357"/>
  <c r="BX358"/>
  <c r="BZ358"/>
  <c r="CB358"/>
  <c r="BX359"/>
  <c r="BZ359"/>
  <c r="CB359"/>
  <c r="BX360"/>
  <c r="BZ360"/>
  <c r="CB360"/>
  <c r="BX361"/>
  <c r="BZ361"/>
  <c r="CB361"/>
  <c r="BX362"/>
  <c r="BZ362"/>
  <c r="CB362"/>
  <c r="BX363"/>
  <c r="BZ363"/>
  <c r="CB363"/>
  <c r="BX364"/>
  <c r="BZ364"/>
  <c r="CB364"/>
  <c r="BX365"/>
  <c r="BZ365"/>
  <c r="CB365"/>
  <c r="BX366"/>
  <c r="BZ366"/>
  <c r="CB366"/>
  <c r="BX367"/>
  <c r="BZ367"/>
  <c r="CB367"/>
  <c r="BX368"/>
  <c r="BZ368"/>
  <c r="CB368"/>
  <c r="BX369"/>
  <c r="BZ369"/>
  <c r="CB369"/>
  <c r="BX370"/>
  <c r="BZ370"/>
  <c r="CB370"/>
  <c r="BX371"/>
  <c r="BZ371"/>
  <c r="CB371"/>
  <c r="BX372"/>
  <c r="BZ372"/>
  <c r="CB372"/>
  <c r="BX373"/>
  <c r="BZ373"/>
  <c r="CB373"/>
  <c r="BX374"/>
  <c r="BZ374"/>
  <c r="CB374"/>
  <c r="BX375"/>
  <c r="BZ375"/>
  <c r="CB375"/>
  <c r="BX376"/>
  <c r="BZ376"/>
  <c r="CB376"/>
  <c r="BX377"/>
  <c r="BZ377"/>
  <c r="CB377"/>
  <c r="BX378"/>
  <c r="BZ378"/>
  <c r="CB378"/>
  <c r="BX379"/>
  <c r="BZ379"/>
  <c r="CB379"/>
  <c r="BX380"/>
  <c r="BZ380"/>
  <c r="CB380"/>
  <c r="BX381"/>
  <c r="BZ381"/>
  <c r="CB381"/>
  <c r="BX382"/>
  <c r="BZ382"/>
  <c r="CB382"/>
  <c r="BX383"/>
  <c r="BZ383"/>
  <c r="CB383"/>
  <c r="BX384"/>
  <c r="BZ384"/>
  <c r="CB384"/>
  <c r="BX385"/>
  <c r="BZ385"/>
  <c r="CB385"/>
  <c r="BX386"/>
  <c r="BZ386"/>
  <c r="CB386"/>
  <c r="BX387"/>
  <c r="BZ387"/>
  <c r="CB387"/>
  <c r="BX388"/>
  <c r="BZ388"/>
  <c r="CB388"/>
  <c r="BX389"/>
  <c r="BZ389"/>
  <c r="CB389"/>
  <c r="BX390"/>
  <c r="BZ390"/>
  <c r="CB390"/>
  <c r="BX391"/>
  <c r="BZ391"/>
  <c r="CB391"/>
  <c r="BX392"/>
  <c r="BZ392"/>
  <c r="CB392"/>
  <c r="BX393"/>
  <c r="BZ393"/>
  <c r="CB393"/>
  <c r="BX394"/>
  <c r="BZ394"/>
  <c r="CB394"/>
  <c r="BX395"/>
  <c r="BZ395"/>
  <c r="CB395"/>
  <c r="BX396"/>
  <c r="BZ396"/>
  <c r="CB396"/>
  <c r="BX397"/>
  <c r="BZ397"/>
  <c r="CB397"/>
  <c r="BX398"/>
  <c r="BZ398"/>
  <c r="CB398"/>
  <c r="BX399"/>
  <c r="BZ399"/>
  <c r="CB399"/>
  <c r="BX400"/>
  <c r="BZ400"/>
  <c r="CB400"/>
  <c r="BX401"/>
  <c r="BZ401"/>
  <c r="CB401"/>
  <c r="BX402"/>
  <c r="BZ402"/>
  <c r="CB402"/>
  <c r="BX403"/>
  <c r="BZ403"/>
  <c r="CB403"/>
  <c r="BX404"/>
  <c r="BZ404"/>
  <c r="CB404"/>
  <c r="BX405"/>
  <c r="BZ405"/>
  <c r="CB405"/>
  <c r="BX406"/>
  <c r="BZ406"/>
  <c r="CB406"/>
  <c r="BX407"/>
  <c r="BZ407"/>
  <c r="CB407"/>
  <c r="BX408"/>
  <c r="BZ408"/>
  <c r="CB408"/>
  <c r="BX409"/>
  <c r="BZ409"/>
  <c r="CB409"/>
  <c r="BX410"/>
  <c r="BZ410"/>
  <c r="CB410"/>
  <c r="BX411"/>
  <c r="BZ411"/>
  <c r="CB411"/>
  <c r="BX412"/>
  <c r="BZ412"/>
  <c r="CB412"/>
  <c r="BX413"/>
  <c r="BZ413"/>
  <c r="CB413"/>
  <c r="BX414"/>
  <c r="BZ414"/>
  <c r="CB414"/>
  <c r="BX415"/>
  <c r="BZ415"/>
  <c r="CB415"/>
  <c r="BX416"/>
  <c r="BZ416"/>
  <c r="CB416"/>
  <c r="BX417"/>
  <c r="BZ417"/>
  <c r="CB417"/>
  <c r="BX418"/>
  <c r="BZ418"/>
  <c r="CB418"/>
  <c r="BX419"/>
  <c r="BZ419"/>
  <c r="CB419"/>
  <c r="BX420"/>
  <c r="BZ420"/>
  <c r="CB420"/>
  <c r="BX421"/>
  <c r="BZ421"/>
  <c r="CB421"/>
  <c r="BX422"/>
  <c r="BZ422"/>
  <c r="CB422"/>
  <c r="BX423"/>
  <c r="BZ423"/>
  <c r="CB423"/>
  <c r="BX424"/>
  <c r="BZ424"/>
  <c r="CB424"/>
  <c r="BX425"/>
  <c r="BZ425"/>
  <c r="CB425"/>
  <c r="BX426"/>
  <c r="BZ426"/>
  <c r="CB426"/>
  <c r="BX427"/>
  <c r="BZ427"/>
  <c r="CB427"/>
  <c r="BX428"/>
  <c r="BZ428"/>
  <c r="CB428"/>
  <c r="BX429"/>
  <c r="BZ429"/>
  <c r="CB429"/>
  <c r="BX430"/>
  <c r="BZ430"/>
  <c r="CB430"/>
  <c r="BX431"/>
  <c r="BZ431"/>
  <c r="CB431"/>
  <c r="BX432"/>
  <c r="BZ432"/>
  <c r="CB432"/>
  <c r="BX433"/>
  <c r="BZ433"/>
  <c r="CB433"/>
  <c r="BX434"/>
  <c r="BZ434"/>
  <c r="CB434"/>
  <c r="BX435"/>
  <c r="BZ435"/>
  <c r="CB435"/>
  <c r="BX436"/>
  <c r="BZ436"/>
  <c r="CB436"/>
  <c r="BX437"/>
  <c r="BZ437"/>
  <c r="CB437"/>
  <c r="BX438"/>
  <c r="BZ438"/>
  <c r="CB438"/>
  <c r="BX439"/>
  <c r="BZ439"/>
  <c r="CB439"/>
  <c r="BX440"/>
  <c r="BZ440"/>
  <c r="CB440"/>
  <c r="BX441"/>
  <c r="BZ441"/>
  <c r="CB441"/>
  <c r="BX442"/>
  <c r="BZ442"/>
  <c r="CB442"/>
  <c r="BX443"/>
  <c r="BZ443"/>
  <c r="CB443"/>
  <c r="BX444"/>
  <c r="BZ444"/>
  <c r="CB444"/>
  <c r="BX445"/>
  <c r="BZ445"/>
  <c r="CB445"/>
  <c r="BX446"/>
  <c r="BZ446"/>
  <c r="CB446"/>
  <c r="BX447"/>
  <c r="BZ447"/>
  <c r="CB447"/>
  <c r="BX448"/>
  <c r="BZ448"/>
  <c r="CB448"/>
  <c r="BX449"/>
  <c r="BZ449"/>
  <c r="CB449"/>
  <c r="BX450"/>
  <c r="BZ450"/>
  <c r="CB450"/>
  <c r="BX451"/>
  <c r="BZ451"/>
  <c r="CB451"/>
  <c r="BX452"/>
  <c r="BZ452"/>
  <c r="CB452"/>
  <c r="BX453"/>
  <c r="BZ453"/>
  <c r="CB453"/>
  <c r="BX454"/>
  <c r="BZ454"/>
  <c r="CB454"/>
  <c r="BX455"/>
  <c r="BZ455"/>
  <c r="CB455"/>
  <c r="BX456"/>
  <c r="BZ456"/>
  <c r="CB456"/>
  <c r="BX457"/>
  <c r="BZ457"/>
  <c r="CB457"/>
  <c r="BX458"/>
  <c r="BZ458"/>
  <c r="CB458"/>
  <c r="BX459"/>
  <c r="BZ459"/>
  <c r="CB459"/>
  <c r="BX460"/>
  <c r="BZ460"/>
  <c r="CB460"/>
  <c r="BX461"/>
  <c r="BZ461"/>
  <c r="CB461"/>
  <c r="BX462"/>
  <c r="BZ462"/>
  <c r="CB462"/>
  <c r="BX463"/>
  <c r="BZ463"/>
  <c r="CB463"/>
  <c r="BX464"/>
  <c r="BZ464"/>
  <c r="CB464"/>
  <c r="BX465"/>
  <c r="BZ465"/>
  <c r="CB465"/>
  <c r="BX466"/>
  <c r="BZ466"/>
  <c r="CB466"/>
  <c r="BX467"/>
  <c r="BZ467"/>
  <c r="CB467"/>
  <c r="BX468"/>
  <c r="BZ468"/>
  <c r="CB468"/>
  <c r="BX469"/>
  <c r="BZ469"/>
  <c r="CB469"/>
  <c r="BX470"/>
  <c r="BZ470"/>
  <c r="CB470"/>
  <c r="BX471"/>
  <c r="BZ471"/>
  <c r="CB471"/>
  <c r="BX472"/>
  <c r="BZ472"/>
  <c r="CB472"/>
  <c r="BX473"/>
  <c r="BZ473"/>
  <c r="CB473"/>
  <c r="BX474"/>
  <c r="BZ474"/>
  <c r="CB474"/>
  <c r="BX475"/>
  <c r="BZ475"/>
  <c r="CB475"/>
  <c r="BX476"/>
  <c r="BZ476"/>
  <c r="CB476"/>
  <c r="BX477"/>
  <c r="BZ477"/>
  <c r="CB477"/>
  <c r="BX478"/>
  <c r="BZ478"/>
  <c r="CB478"/>
  <c r="BX479"/>
  <c r="BZ479"/>
  <c r="CB479"/>
  <c r="BX480"/>
  <c r="BZ480"/>
  <c r="CB480"/>
  <c r="BX481"/>
  <c r="BZ481"/>
  <c r="CB481"/>
  <c r="BX482"/>
  <c r="BZ482"/>
  <c r="CB482"/>
  <c r="BX483"/>
  <c r="BZ483"/>
  <c r="CB483"/>
  <c r="BX484"/>
  <c r="BZ484"/>
  <c r="CB484"/>
  <c r="BX485"/>
  <c r="BZ485"/>
  <c r="CB485"/>
  <c r="BX486"/>
  <c r="BZ486"/>
  <c r="CB486"/>
  <c r="BX487"/>
  <c r="BZ487"/>
  <c r="CB487"/>
  <c r="BX488"/>
  <c r="BZ488"/>
  <c r="CB488"/>
  <c r="BX489"/>
  <c r="BZ489"/>
  <c r="CB489"/>
  <c r="BX490"/>
  <c r="BZ490"/>
  <c r="CB490"/>
  <c r="BX491"/>
  <c r="BZ491"/>
  <c r="CB491"/>
  <c r="BX492"/>
  <c r="BZ492"/>
  <c r="CB492"/>
  <c r="BX493"/>
  <c r="BZ493"/>
  <c r="CB493"/>
  <c r="BX494"/>
  <c r="BZ494"/>
  <c r="CB494"/>
  <c r="BX495"/>
  <c r="BZ495"/>
  <c r="CB495"/>
  <c r="BX496"/>
  <c r="BZ496"/>
  <c r="CB496"/>
  <c r="BX497"/>
  <c r="BZ497"/>
  <c r="CB497"/>
  <c r="BX498"/>
  <c r="BZ498"/>
  <c r="CB498"/>
  <c r="BX499"/>
  <c r="BZ499"/>
  <c r="CB499"/>
  <c r="BX500"/>
  <c r="BZ500"/>
  <c r="CB500"/>
  <c r="BX501"/>
  <c r="BZ501"/>
  <c r="CB501"/>
  <c r="BX502"/>
  <c r="BZ502"/>
  <c r="CB502"/>
  <c r="BX503"/>
  <c r="BZ503"/>
  <c r="CB503"/>
  <c r="BX504"/>
  <c r="BZ504"/>
  <c r="CB504"/>
  <c r="BX505"/>
  <c r="BZ505"/>
  <c r="CB505"/>
  <c r="BX506"/>
  <c r="BZ506"/>
  <c r="CB506"/>
  <c r="BX507"/>
  <c r="BZ507"/>
  <c r="CB507"/>
  <c r="BX508"/>
  <c r="BZ508"/>
  <c r="CB508"/>
  <c r="BX509"/>
  <c r="BZ509"/>
  <c r="CB509"/>
  <c r="BX510"/>
  <c r="BZ510"/>
  <c r="CB510"/>
  <c r="BX511"/>
  <c r="BZ511"/>
  <c r="CB511"/>
  <c r="BX512"/>
  <c r="BZ512"/>
  <c r="CB512"/>
  <c r="BX513"/>
  <c r="BZ513"/>
  <c r="CB513"/>
  <c r="BX514"/>
  <c r="BZ514"/>
  <c r="CB514"/>
  <c r="BX515"/>
  <c r="BZ515"/>
  <c r="CB515"/>
  <c r="BX516"/>
  <c r="BZ516"/>
  <c r="CB516"/>
  <c r="BX517"/>
  <c r="BZ517"/>
  <c r="CB517"/>
  <c r="BX518"/>
  <c r="BZ518"/>
  <c r="CB518"/>
  <c r="BX519"/>
  <c r="BZ519"/>
  <c r="CB519"/>
  <c r="BX520"/>
  <c r="BZ520"/>
  <c r="CB520"/>
  <c r="BX521"/>
  <c r="BZ521"/>
  <c r="CB521"/>
  <c r="BX522"/>
  <c r="BZ522"/>
  <c r="CB522"/>
  <c r="BX523"/>
  <c r="BZ523"/>
  <c r="CB523"/>
  <c r="BX524"/>
  <c r="BZ524"/>
  <c r="CB524"/>
  <c r="BX525"/>
  <c r="BZ525"/>
  <c r="CB525"/>
  <c r="BX526"/>
  <c r="BZ526"/>
  <c r="CB526"/>
  <c r="BX527"/>
  <c r="BZ527"/>
  <c r="CB527"/>
  <c r="BX528"/>
  <c r="BZ528"/>
  <c r="CB528"/>
  <c r="BX529"/>
  <c r="BZ529"/>
  <c r="CB529"/>
  <c r="BX530"/>
  <c r="BZ530"/>
  <c r="CB530"/>
  <c r="BX531"/>
  <c r="BZ531"/>
  <c r="CB531"/>
  <c r="BX532"/>
  <c r="BZ532"/>
  <c r="CB532"/>
  <c r="BX533"/>
  <c r="BZ533"/>
  <c r="CB533"/>
  <c r="BX534"/>
  <c r="BZ534"/>
  <c r="CB534"/>
  <c r="BX535"/>
  <c r="BZ535"/>
  <c r="CB535"/>
  <c r="BX536"/>
  <c r="BZ536"/>
  <c r="CB536"/>
  <c r="BX537"/>
  <c r="BZ537"/>
  <c r="CB537"/>
  <c r="BX538"/>
  <c r="BZ538"/>
  <c r="CB538"/>
  <c r="BX539"/>
  <c r="BZ539"/>
  <c r="CB539"/>
  <c r="BX540"/>
  <c r="BZ540"/>
  <c r="CB540"/>
  <c r="BX541"/>
  <c r="BZ541"/>
  <c r="CB541"/>
  <c r="BX542"/>
  <c r="BZ542"/>
  <c r="CB542"/>
  <c r="BX543"/>
  <c r="BZ543"/>
  <c r="CB543"/>
  <c r="BX544"/>
  <c r="BZ544"/>
  <c r="CB544"/>
  <c r="BX545"/>
  <c r="BZ545"/>
  <c r="CB545"/>
  <c r="BX546"/>
  <c r="BZ546"/>
  <c r="CB546"/>
  <c r="BX547"/>
  <c r="BZ547"/>
  <c r="CB547"/>
  <c r="BX548"/>
  <c r="BZ548"/>
  <c r="CB548"/>
  <c r="BX549"/>
  <c r="BZ549"/>
  <c r="CB549"/>
  <c r="BX550"/>
  <c r="BZ550"/>
  <c r="CB550"/>
  <c r="BX551"/>
  <c r="BZ551"/>
  <c r="CB551"/>
  <c r="BX552"/>
  <c r="BZ552"/>
  <c r="CB552"/>
  <c r="BX553"/>
  <c r="BZ553"/>
  <c r="CB553"/>
  <c r="BX554"/>
  <c r="BZ554"/>
  <c r="CB554"/>
  <c r="BX555"/>
  <c r="BZ555"/>
  <c r="CB555"/>
  <c r="BX556"/>
  <c r="BZ556"/>
  <c r="CB556"/>
  <c r="BX557"/>
  <c r="BZ557"/>
  <c r="CB557"/>
  <c r="BX558"/>
  <c r="BZ558"/>
  <c r="CB558"/>
  <c r="BX559"/>
  <c r="BZ559"/>
  <c r="CB559"/>
  <c r="BX560"/>
  <c r="BZ560"/>
  <c r="CB560"/>
  <c r="BX561"/>
  <c r="BZ561"/>
  <c r="CB561"/>
  <c r="BX562"/>
  <c r="BZ562"/>
  <c r="CB562"/>
  <c r="BX563"/>
  <c r="BZ563"/>
  <c r="CB563"/>
  <c r="BX564"/>
  <c r="BZ564"/>
  <c r="CB564"/>
  <c r="BX565"/>
  <c r="BZ565"/>
  <c r="CB565"/>
  <c r="BX566"/>
  <c r="BZ566"/>
  <c r="CB566"/>
  <c r="BX567"/>
  <c r="BZ567"/>
  <c r="CB567"/>
  <c r="BX568"/>
  <c r="BZ568"/>
  <c r="CB568"/>
  <c r="BX569"/>
  <c r="BZ569"/>
  <c r="CB569"/>
  <c r="BX570"/>
  <c r="BZ570"/>
  <c r="CB570"/>
  <c r="BX571"/>
  <c r="BZ571"/>
  <c r="CB571"/>
  <c r="BX572"/>
  <c r="BZ572"/>
  <c r="CB572"/>
  <c r="BX573"/>
  <c r="BZ573"/>
  <c r="CB573"/>
  <c r="BX574"/>
  <c r="BZ574"/>
  <c r="CB574"/>
  <c r="BX575"/>
  <c r="BZ575"/>
  <c r="CB575"/>
  <c r="BX576"/>
  <c r="BZ576"/>
  <c r="CB576"/>
  <c r="BX577"/>
  <c r="BZ577"/>
  <c r="CB577"/>
  <c r="BX578"/>
  <c r="BZ578"/>
  <c r="CB578"/>
  <c r="BX579"/>
  <c r="BZ579"/>
  <c r="CB579"/>
  <c r="BX580"/>
  <c r="BZ580"/>
  <c r="CB580"/>
  <c r="BX581"/>
  <c r="BZ581"/>
  <c r="CB581"/>
  <c r="BX582"/>
  <c r="BZ582"/>
  <c r="CB582"/>
  <c r="BX583"/>
  <c r="BZ583"/>
  <c r="CB583"/>
  <c r="BX584"/>
  <c r="BZ584"/>
  <c r="CB584"/>
  <c r="BX585"/>
  <c r="BZ585"/>
  <c r="CB585"/>
  <c r="BX586"/>
  <c r="BZ586"/>
  <c r="CB586"/>
  <c r="BX587"/>
  <c r="BZ587"/>
  <c r="CB587"/>
  <c r="BX588"/>
  <c r="BZ588"/>
  <c r="CB588"/>
  <c r="BX589"/>
  <c r="BZ589"/>
  <c r="CB589"/>
  <c r="BX590"/>
  <c r="BZ590"/>
  <c r="CB590"/>
  <c r="BX591"/>
  <c r="BZ591"/>
  <c r="CB591"/>
  <c r="BX592"/>
  <c r="BZ592"/>
  <c r="CB592"/>
  <c r="BX593"/>
  <c r="BZ593"/>
  <c r="CB593"/>
  <c r="BX594"/>
  <c r="BZ594"/>
  <c r="CB594"/>
  <c r="BX595"/>
  <c r="BZ595"/>
  <c r="CB595"/>
  <c r="BX596"/>
  <c r="BZ596"/>
  <c r="CB596"/>
  <c r="BX597"/>
  <c r="BZ597"/>
  <c r="CB597"/>
  <c r="BX598"/>
  <c r="BZ598"/>
  <c r="CB598"/>
  <c r="BX599"/>
  <c r="BZ599"/>
  <c r="CB599"/>
  <c r="BX600"/>
  <c r="BZ600"/>
  <c r="CB600"/>
  <c r="BX601"/>
  <c r="BZ601"/>
  <c r="CB601"/>
  <c r="BX602"/>
  <c r="BZ602"/>
  <c r="CB602"/>
  <c r="BX603"/>
  <c r="BZ603"/>
  <c r="CB603"/>
  <c r="BX604"/>
  <c r="BZ604"/>
  <c r="CB604"/>
  <c r="BX605"/>
  <c r="BZ605"/>
  <c r="CB605"/>
  <c r="BX606"/>
  <c r="BZ606"/>
  <c r="CB606"/>
  <c r="BX607"/>
  <c r="BZ607"/>
  <c r="CB607"/>
  <c r="BX608"/>
  <c r="BZ608"/>
  <c r="CB608"/>
  <c r="BX609"/>
  <c r="BZ609"/>
  <c r="CB609"/>
  <c r="BX610"/>
  <c r="BZ610"/>
  <c r="CB610"/>
  <c r="BX611"/>
  <c r="BZ611"/>
  <c r="CB611"/>
  <c r="BX612"/>
  <c r="BZ612"/>
  <c r="CB612"/>
  <c r="BX613"/>
  <c r="BZ613"/>
  <c r="CB613"/>
  <c r="BX614"/>
  <c r="BZ614"/>
  <c r="CB614"/>
  <c r="BX615"/>
  <c r="BZ615"/>
  <c r="CB615"/>
  <c r="BX616"/>
  <c r="BZ616"/>
  <c r="CB616"/>
  <c r="BX617"/>
  <c r="BZ617"/>
  <c r="CB617"/>
  <c r="BX618"/>
  <c r="BZ618"/>
  <c r="CB618"/>
  <c r="BX619"/>
  <c r="BZ619"/>
  <c r="CB619"/>
  <c r="BX620"/>
  <c r="BZ620"/>
  <c r="CB620"/>
  <c r="BX621"/>
  <c r="BZ621"/>
  <c r="CB621"/>
  <c r="BX622"/>
  <c r="BZ622"/>
  <c r="CB622"/>
  <c r="BX623"/>
  <c r="BZ623"/>
  <c r="CB623"/>
  <c r="BX624"/>
  <c r="BZ624"/>
  <c r="CB624"/>
  <c r="BX625"/>
  <c r="BZ625"/>
  <c r="CB625"/>
  <c r="BX626"/>
  <c r="BZ626"/>
  <c r="CB626"/>
  <c r="BX627"/>
  <c r="BZ627"/>
  <c r="CB627"/>
  <c r="BX628"/>
  <c r="BZ628"/>
  <c r="CB628"/>
  <c r="BX629"/>
  <c r="BZ629"/>
  <c r="CB629"/>
  <c r="BX630"/>
  <c r="BZ630"/>
  <c r="CB630"/>
  <c r="BX631"/>
  <c r="BZ631"/>
  <c r="CB631"/>
  <c r="BX632"/>
  <c r="BZ632"/>
  <c r="CB632"/>
  <c r="BX633"/>
  <c r="BZ633"/>
  <c r="CB633"/>
  <c r="BX634"/>
  <c r="BZ634"/>
  <c r="CB634"/>
  <c r="BX635"/>
  <c r="BZ635"/>
  <c r="CB635"/>
  <c r="BX636"/>
  <c r="BZ636"/>
  <c r="CB636"/>
  <c r="BX637"/>
  <c r="BZ637"/>
  <c r="CB637"/>
  <c r="BX638"/>
  <c r="BZ638"/>
  <c r="CB638"/>
  <c r="BX639"/>
  <c r="BZ639"/>
  <c r="CB639"/>
  <c r="BX640"/>
  <c r="BZ640"/>
  <c r="CB640"/>
  <c r="BX641"/>
  <c r="BZ641"/>
  <c r="CB641"/>
  <c r="BX642"/>
  <c r="BZ642"/>
  <c r="CB642"/>
  <c r="BX643"/>
  <c r="BZ643"/>
  <c r="CB643"/>
  <c r="BX644"/>
  <c r="BZ644"/>
  <c r="CB644"/>
  <c r="BX645"/>
  <c r="BZ645"/>
  <c r="CB645"/>
  <c r="BX646"/>
  <c r="BZ646"/>
  <c r="CB646"/>
  <c r="BX647"/>
  <c r="BZ647"/>
  <c r="CB647"/>
  <c r="BX648"/>
  <c r="BZ648"/>
  <c r="CB648"/>
  <c r="BX649"/>
  <c r="BZ649"/>
  <c r="CB649"/>
  <c r="BX650"/>
  <c r="BZ650"/>
  <c r="CB650"/>
  <c r="BX651"/>
  <c r="BZ651"/>
  <c r="CB651"/>
  <c r="BX652"/>
  <c r="BZ652"/>
  <c r="CB652"/>
  <c r="BX653"/>
  <c r="BZ653"/>
  <c r="CB653"/>
  <c r="BX654"/>
  <c r="BZ654"/>
  <c r="CB654"/>
  <c r="BX655"/>
  <c r="BZ655"/>
  <c r="CB655"/>
  <c r="BX656"/>
  <c r="BZ656"/>
  <c r="CB656"/>
  <c r="BX657"/>
  <c r="BZ657"/>
  <c r="CB657"/>
  <c r="BX658"/>
  <c r="BZ658"/>
  <c r="CB658"/>
  <c r="BX659"/>
  <c r="BZ659"/>
  <c r="CB659"/>
  <c r="BX660"/>
  <c r="BZ660"/>
  <c r="CB660"/>
  <c r="BX661"/>
  <c r="BZ661"/>
  <c r="CB661"/>
  <c r="BX662"/>
  <c r="BZ662"/>
  <c r="CB662"/>
  <c r="BX663"/>
  <c r="BZ663"/>
  <c r="CB663"/>
  <c r="BX664"/>
  <c r="BZ664"/>
  <c r="CB664"/>
  <c r="BX665"/>
  <c r="BZ665"/>
  <c r="CB665"/>
  <c r="BX666"/>
  <c r="BZ666"/>
  <c r="CB666"/>
  <c r="BX667"/>
  <c r="BZ667"/>
  <c r="CB667"/>
  <c r="BX668"/>
  <c r="BZ668"/>
  <c r="CB668"/>
  <c r="BX669"/>
  <c r="BZ669"/>
  <c r="CB669"/>
  <c r="BX670"/>
  <c r="BZ670"/>
  <c r="CB670"/>
  <c r="BX671"/>
  <c r="BZ671"/>
  <c r="CB671"/>
  <c r="BX672"/>
  <c r="BZ672"/>
  <c r="CB672"/>
  <c r="BX673"/>
  <c r="BZ673"/>
  <c r="CB673"/>
  <c r="BX674"/>
  <c r="BZ674"/>
  <c r="CB674"/>
  <c r="BX675"/>
  <c r="BZ675"/>
  <c r="CB675"/>
  <c r="BX676"/>
  <c r="BZ676"/>
  <c r="CB676"/>
  <c r="BX677"/>
  <c r="BZ677"/>
  <c r="CB677"/>
  <c r="BX678"/>
  <c r="BZ678"/>
  <c r="CB678"/>
  <c r="BX679"/>
  <c r="BZ679"/>
  <c r="CB679"/>
  <c r="BX680"/>
  <c r="BZ680"/>
  <c r="CB680"/>
  <c r="BX681"/>
  <c r="BZ681"/>
  <c r="CB681"/>
  <c r="BX682"/>
  <c r="BZ682"/>
  <c r="CB682"/>
  <c r="BX683"/>
  <c r="BZ683"/>
  <c r="CB683"/>
  <c r="BX684"/>
  <c r="BZ684"/>
  <c r="CB684"/>
  <c r="BX685"/>
  <c r="BZ685"/>
  <c r="CB685"/>
  <c r="BX686"/>
  <c r="BZ686"/>
  <c r="CB686"/>
  <c r="BX687"/>
  <c r="BZ687"/>
  <c r="CB687"/>
  <c r="BX688"/>
  <c r="BZ688"/>
  <c r="CB688"/>
  <c r="BX689"/>
  <c r="BZ689"/>
  <c r="CB689"/>
  <c r="BX690"/>
  <c r="BZ690"/>
  <c r="CB690"/>
  <c r="BX691"/>
  <c r="BZ691"/>
  <c r="CB691"/>
  <c r="BX692"/>
  <c r="BZ692"/>
  <c r="CB692"/>
  <c r="BX693"/>
  <c r="BZ693"/>
  <c r="CB693"/>
  <c r="BX694"/>
  <c r="BZ694"/>
  <c r="CB694"/>
  <c r="BX695"/>
  <c r="BZ695"/>
  <c r="CB695"/>
  <c r="BX696"/>
  <c r="BZ696"/>
  <c r="CB696"/>
  <c r="BX697"/>
  <c r="BZ697"/>
  <c r="CB697"/>
  <c r="BX698"/>
  <c r="BZ698"/>
  <c r="CB698"/>
  <c r="BX699"/>
  <c r="BZ699"/>
  <c r="CB699"/>
  <c r="BX700"/>
  <c r="BZ700"/>
  <c r="CB700"/>
  <c r="BX701"/>
  <c r="BZ701"/>
  <c r="CB701"/>
  <c r="BX702"/>
  <c r="BZ702"/>
  <c r="CB702"/>
  <c r="BX703"/>
  <c r="BZ703"/>
  <c r="CB703"/>
  <c r="BX704"/>
  <c r="BZ704"/>
  <c r="CB704"/>
  <c r="BX705"/>
  <c r="BZ705"/>
  <c r="CB705"/>
  <c r="BX706"/>
  <c r="BZ706"/>
  <c r="CB706"/>
  <c r="BX707"/>
  <c r="BZ707"/>
  <c r="CB707"/>
  <c r="BX708"/>
  <c r="BZ708"/>
  <c r="CB708"/>
  <c r="BX709"/>
  <c r="BZ709"/>
  <c r="CB709"/>
  <c r="BX710"/>
  <c r="BZ710"/>
  <c r="CB710"/>
  <c r="BX711"/>
  <c r="BZ711"/>
  <c r="CB711"/>
  <c r="BX712"/>
  <c r="BZ712"/>
  <c r="CB712"/>
  <c r="BX713"/>
  <c r="BZ713"/>
  <c r="CB713"/>
  <c r="BX714"/>
  <c r="BZ714"/>
  <c r="CB714"/>
  <c r="BX715"/>
  <c r="BZ715"/>
  <c r="CB715"/>
  <c r="BX716"/>
  <c r="BZ716"/>
  <c r="CB716"/>
  <c r="BX717"/>
  <c r="BZ717"/>
  <c r="CB717"/>
  <c r="BX718"/>
  <c r="BZ718"/>
  <c r="CB718"/>
  <c r="BX719"/>
  <c r="BZ719"/>
  <c r="CB719"/>
  <c r="BX720"/>
  <c r="BZ720"/>
  <c r="CB720"/>
  <c r="BX721"/>
  <c r="BZ721"/>
  <c r="CB721"/>
  <c r="BX722"/>
  <c r="BZ722"/>
  <c r="CB722"/>
  <c r="BX723"/>
  <c r="BZ723"/>
  <c r="CB723"/>
  <c r="BX724"/>
  <c r="BZ724"/>
  <c r="CB724"/>
  <c r="BX725"/>
  <c r="BZ725"/>
  <c r="CB725"/>
  <c r="BX726"/>
  <c r="BZ726"/>
  <c r="CB726"/>
  <c r="BX727"/>
  <c r="BZ727"/>
  <c r="CB727"/>
  <c r="BX728"/>
  <c r="BZ728"/>
  <c r="CB728"/>
  <c r="BX729"/>
  <c r="BZ729"/>
  <c r="CB729"/>
  <c r="BX730"/>
  <c r="BZ730"/>
  <c r="CB730"/>
  <c r="BX731"/>
  <c r="BZ731"/>
  <c r="CB731"/>
  <c r="BX732"/>
  <c r="BZ732"/>
  <c r="CB732"/>
  <c r="BX733"/>
  <c r="BZ733"/>
  <c r="CB733"/>
  <c r="BX734"/>
  <c r="BZ734"/>
  <c r="CB734"/>
  <c r="BX735"/>
  <c r="BZ735"/>
  <c r="CB735"/>
  <c r="BX736"/>
  <c r="BZ736"/>
  <c r="CB736"/>
  <c r="BX737"/>
  <c r="BZ737"/>
  <c r="CB737"/>
  <c r="BX738"/>
  <c r="BZ738"/>
  <c r="CB738"/>
  <c r="BX739"/>
  <c r="BZ739"/>
  <c r="CB739"/>
  <c r="BX740"/>
  <c r="BZ740"/>
  <c r="CB740"/>
  <c r="BX741"/>
  <c r="BZ741"/>
  <c r="CB741"/>
  <c r="BX742"/>
  <c r="BZ742"/>
  <c r="CB742"/>
  <c r="BX743"/>
  <c r="BZ743"/>
  <c r="CB743"/>
  <c r="BX744"/>
  <c r="BZ744"/>
  <c r="CB744"/>
  <c r="BX745"/>
  <c r="BZ745"/>
  <c r="CB745"/>
  <c r="BX746"/>
  <c r="BZ746"/>
  <c r="CB746"/>
  <c r="BX747"/>
  <c r="BZ747"/>
  <c r="CB747"/>
  <c r="BX748"/>
  <c r="BZ748"/>
  <c r="CB748"/>
  <c r="BX749"/>
  <c r="BZ749"/>
  <c r="CB749"/>
  <c r="BX750"/>
  <c r="BZ750"/>
  <c r="CB750"/>
  <c r="BX751"/>
  <c r="BZ751"/>
  <c r="CB751"/>
  <c r="BX752"/>
  <c r="BZ752"/>
  <c r="CB752"/>
  <c r="BX753"/>
  <c r="BZ753"/>
  <c r="CB753"/>
  <c r="BX754"/>
  <c r="BZ754"/>
  <c r="CB754"/>
  <c r="BX755"/>
  <c r="BZ755"/>
  <c r="CB755"/>
  <c r="BX756"/>
  <c r="BZ756"/>
  <c r="CB756"/>
  <c r="BX757"/>
  <c r="BZ757"/>
  <c r="CB757"/>
  <c r="BX758"/>
  <c r="BZ758"/>
  <c r="CB758"/>
  <c r="BX759"/>
  <c r="BZ759"/>
  <c r="CB759"/>
  <c r="BX760"/>
  <c r="BZ760"/>
  <c r="CB760"/>
  <c r="BX761"/>
  <c r="BZ761"/>
  <c r="CB761"/>
  <c r="BX762"/>
  <c r="BZ762"/>
  <c r="CB762"/>
  <c r="BX763"/>
  <c r="BZ763"/>
  <c r="CB763"/>
  <c r="BX764"/>
  <c r="BZ764"/>
  <c r="CB764"/>
  <c r="BX765"/>
  <c r="BZ765"/>
  <c r="CB765"/>
  <c r="BX766"/>
  <c r="BZ766"/>
  <c r="CB766"/>
  <c r="BX767"/>
  <c r="BZ767"/>
  <c r="CB767"/>
  <c r="BX768"/>
  <c r="BZ768"/>
  <c r="CB768"/>
  <c r="BX769"/>
  <c r="BZ769"/>
  <c r="CB769"/>
  <c r="BX770"/>
  <c r="BZ770"/>
  <c r="CB770"/>
  <c r="BX771"/>
  <c r="BZ771"/>
  <c r="CB771"/>
  <c r="BX772"/>
  <c r="BZ772"/>
  <c r="CB772"/>
  <c r="BX773"/>
  <c r="BZ773"/>
  <c r="CB773"/>
  <c r="BX774"/>
  <c r="BZ774"/>
  <c r="CB774"/>
  <c r="BX775"/>
  <c r="BZ775"/>
  <c r="CB775"/>
  <c r="BX776"/>
  <c r="BZ776"/>
  <c r="CB776"/>
  <c r="BX777"/>
  <c r="BZ777"/>
  <c r="CB777"/>
  <c r="BX778"/>
  <c r="BZ778"/>
  <c r="CB778"/>
  <c r="BX779"/>
  <c r="BZ779"/>
  <c r="CB779"/>
  <c r="BX780"/>
  <c r="BZ780"/>
  <c r="CB780"/>
  <c r="BX781"/>
  <c r="BZ781"/>
  <c r="CB781"/>
  <c r="BX782"/>
  <c r="BZ782"/>
  <c r="CB782"/>
  <c r="BX783"/>
  <c r="BZ783"/>
  <c r="CB783"/>
  <c r="BX784"/>
  <c r="BZ784"/>
  <c r="CB784"/>
  <c r="BX785"/>
  <c r="BZ785"/>
  <c r="CB785"/>
  <c r="BX786"/>
  <c r="BZ786"/>
  <c r="CB786"/>
  <c r="BX787"/>
  <c r="BZ787"/>
  <c r="CB787"/>
  <c r="BX788"/>
  <c r="BZ788"/>
  <c r="CB788"/>
  <c r="BX789"/>
  <c r="BZ789"/>
  <c r="CB789"/>
  <c r="BX790"/>
  <c r="BZ790"/>
  <c r="CB790"/>
  <c r="BX791"/>
  <c r="BZ791"/>
  <c r="CB791"/>
  <c r="BX792"/>
  <c r="BZ792"/>
  <c r="CB792"/>
  <c r="BX793"/>
  <c r="BZ793"/>
  <c r="CB793"/>
  <c r="BX794"/>
  <c r="BZ794"/>
  <c r="CB794"/>
  <c r="BX795"/>
  <c r="BZ795"/>
  <c r="CB795"/>
  <c r="BX796"/>
  <c r="BZ796"/>
  <c r="CB796"/>
  <c r="BX797"/>
  <c r="BZ797"/>
  <c r="CB797"/>
  <c r="BX798"/>
  <c r="BZ798"/>
  <c r="CB798"/>
  <c r="BX799"/>
  <c r="BZ799"/>
  <c r="CB799"/>
  <c r="BX800"/>
  <c r="BZ800"/>
  <c r="CB800"/>
  <c r="BX801"/>
  <c r="BZ801"/>
  <c r="CB801"/>
  <c r="BX802"/>
  <c r="BZ802"/>
  <c r="CB802"/>
  <c r="BX803"/>
  <c r="BZ803"/>
  <c r="CB803"/>
  <c r="BX804"/>
  <c r="BZ804"/>
  <c r="CB804"/>
  <c r="BX805"/>
  <c r="BZ805"/>
  <c r="CB805"/>
  <c r="BX806"/>
  <c r="BZ806"/>
  <c r="CB806"/>
  <c r="BX807"/>
  <c r="BZ807"/>
  <c r="CB807"/>
  <c r="BX808"/>
  <c r="BZ808"/>
  <c r="CB808"/>
  <c r="BX809"/>
  <c r="BZ809"/>
  <c r="CB809"/>
  <c r="BX810"/>
  <c r="BZ810"/>
  <c r="CB810"/>
  <c r="BX811"/>
  <c r="BZ811"/>
  <c r="CB811"/>
  <c r="BX812"/>
  <c r="BZ812"/>
  <c r="CB812"/>
  <c r="BX813"/>
  <c r="BZ813"/>
  <c r="CB813"/>
  <c r="BX814"/>
  <c r="BZ814"/>
  <c r="CB814"/>
  <c r="BX815"/>
  <c r="BZ815"/>
  <c r="CB815"/>
  <c r="BX816"/>
  <c r="BZ816"/>
  <c r="CB816"/>
  <c r="BX817"/>
  <c r="BZ817"/>
  <c r="CB817"/>
  <c r="BX818"/>
  <c r="BZ818"/>
  <c r="CB818"/>
  <c r="BX819"/>
  <c r="BZ819"/>
  <c r="CB819"/>
  <c r="BX820"/>
  <c r="BZ820"/>
  <c r="CB820"/>
  <c r="BX821"/>
  <c r="BZ821"/>
  <c r="CB821"/>
  <c r="BX822"/>
  <c r="BZ822"/>
  <c r="CB822"/>
  <c r="BX823"/>
  <c r="BZ823"/>
  <c r="CB823"/>
  <c r="BX824"/>
  <c r="BZ824"/>
  <c r="CB824"/>
  <c r="BX825"/>
  <c r="BZ825"/>
  <c r="CB825"/>
  <c r="BX826"/>
  <c r="BZ826"/>
  <c r="CB826"/>
  <c r="BX827"/>
  <c r="BZ827"/>
  <c r="CB827"/>
  <c r="BX828"/>
  <c r="BZ828"/>
  <c r="CB828"/>
  <c r="BX829"/>
  <c r="BZ829"/>
  <c r="CB829"/>
  <c r="BX830"/>
  <c r="BZ830"/>
  <c r="CB830"/>
  <c r="BX831"/>
  <c r="BZ831"/>
  <c r="CB831"/>
  <c r="BX832"/>
  <c r="BZ832"/>
  <c r="CB832"/>
  <c r="BX833"/>
  <c r="BZ833"/>
  <c r="CB833"/>
  <c r="BX834"/>
  <c r="BZ834"/>
  <c r="CB834"/>
  <c r="BX835"/>
  <c r="BZ835"/>
  <c r="CB835"/>
  <c r="BX836"/>
  <c r="BZ836"/>
  <c r="CB836"/>
  <c r="BX837"/>
  <c r="BZ837"/>
  <c r="CB837"/>
  <c r="BX838"/>
  <c r="BZ838"/>
  <c r="CB838"/>
  <c r="BX839"/>
  <c r="BZ839"/>
  <c r="CB839"/>
  <c r="BX840"/>
  <c r="BZ840"/>
  <c r="CB840"/>
  <c r="BX841"/>
  <c r="BZ841"/>
  <c r="CB841"/>
  <c r="BX842"/>
  <c r="BZ842"/>
  <c r="CB842"/>
  <c r="BX843"/>
  <c r="BZ843"/>
  <c r="CB843"/>
  <c r="BX844"/>
  <c r="BZ844"/>
  <c r="CB844"/>
  <c r="BX845"/>
  <c r="BZ845"/>
  <c r="CB845"/>
  <c r="BX846"/>
  <c r="BZ846"/>
  <c r="CB846"/>
  <c r="BX847"/>
  <c r="BZ847"/>
  <c r="CB847"/>
  <c r="BX848"/>
  <c r="BZ848"/>
  <c r="CB848"/>
  <c r="BX849"/>
  <c r="BZ849"/>
  <c r="CB849"/>
  <c r="BX850"/>
  <c r="BZ850"/>
  <c r="CB850"/>
  <c r="BX851"/>
  <c r="BZ851"/>
  <c r="CB851"/>
  <c r="BX852"/>
  <c r="BZ852"/>
  <c r="CB852"/>
  <c r="BX853"/>
  <c r="BZ853"/>
  <c r="CB853"/>
  <c r="BX854"/>
  <c r="BZ854"/>
  <c r="CB854"/>
  <c r="BX855"/>
  <c r="BZ855"/>
  <c r="CB855"/>
  <c r="BX856"/>
  <c r="BZ856"/>
  <c r="CB856"/>
  <c r="BX857"/>
  <c r="BZ857"/>
  <c r="CB857"/>
  <c r="BX858"/>
  <c r="BZ858"/>
  <c r="CB858"/>
  <c r="BX859"/>
  <c r="BZ859"/>
  <c r="CB859"/>
  <c r="BX860"/>
  <c r="BZ860"/>
  <c r="CB860"/>
  <c r="BX861"/>
  <c r="BZ861"/>
  <c r="CB861"/>
  <c r="BX862"/>
  <c r="BZ862"/>
  <c r="CB862"/>
  <c r="BX863"/>
  <c r="BZ863"/>
  <c r="CB863"/>
  <c r="BX864"/>
  <c r="BZ864"/>
  <c r="CB864"/>
  <c r="BX865"/>
  <c r="BZ865"/>
  <c r="CB865"/>
  <c r="BX866"/>
  <c r="BZ866"/>
  <c r="CB866"/>
  <c r="BX867"/>
  <c r="BZ867"/>
  <c r="CB867"/>
  <c r="BX868"/>
  <c r="BZ868"/>
  <c r="CB868"/>
  <c r="BX869"/>
  <c r="BZ869"/>
  <c r="CB869"/>
  <c r="BX870"/>
  <c r="BZ870"/>
  <c r="CB870"/>
  <c r="BX871"/>
  <c r="BZ871"/>
  <c r="CB871"/>
  <c r="BX872"/>
  <c r="BZ872"/>
  <c r="CB872"/>
  <c r="BX873"/>
  <c r="BZ873"/>
  <c r="CB873"/>
  <c r="BX874"/>
  <c r="BZ874"/>
  <c r="CB874"/>
  <c r="BX875"/>
  <c r="BZ875"/>
  <c r="CB875"/>
  <c r="BX876"/>
  <c r="BZ876"/>
  <c r="CB876"/>
  <c r="BX877"/>
  <c r="BZ877"/>
  <c r="CB877"/>
  <c r="BX878"/>
  <c r="BZ878"/>
  <c r="CB878"/>
  <c r="BX879"/>
  <c r="BZ879"/>
  <c r="CB879"/>
  <c r="BX880"/>
  <c r="BZ880"/>
  <c r="CB880"/>
  <c r="BX881"/>
  <c r="BZ881"/>
  <c r="CB881"/>
  <c r="BX882"/>
  <c r="BZ882"/>
  <c r="CB882"/>
  <c r="BX883"/>
  <c r="BZ883"/>
  <c r="CB883"/>
  <c r="BX884"/>
  <c r="BZ884"/>
  <c r="CB884"/>
  <c r="BX885"/>
  <c r="BZ885"/>
  <c r="CB885"/>
  <c r="BX886"/>
  <c r="BZ886"/>
  <c r="CB886"/>
  <c r="BX887"/>
  <c r="BZ887"/>
  <c r="CB887"/>
  <c r="BX888"/>
  <c r="BZ888"/>
  <c r="CB888"/>
  <c r="BX889"/>
  <c r="BZ889"/>
  <c r="CB889"/>
  <c r="BX890"/>
  <c r="BZ890"/>
  <c r="CB890"/>
  <c r="BX891"/>
  <c r="BZ891"/>
  <c r="CB891"/>
  <c r="BX892"/>
  <c r="BZ892"/>
  <c r="CB892"/>
  <c r="BX893"/>
  <c r="BZ893"/>
  <c r="CB893"/>
  <c r="BX894"/>
  <c r="BZ894"/>
  <c r="CB894"/>
  <c r="BX895"/>
  <c r="BZ895"/>
  <c r="CB895"/>
  <c r="BX896"/>
  <c r="BZ896"/>
  <c r="CB896"/>
  <c r="BX897"/>
  <c r="BZ897"/>
  <c r="CB897"/>
  <c r="BX898"/>
  <c r="BZ898"/>
  <c r="CB898"/>
  <c r="BX899"/>
  <c r="BZ899"/>
  <c r="CB899"/>
  <c r="BX900"/>
  <c r="BZ900"/>
  <c r="CB900"/>
  <c r="BX901"/>
  <c r="BZ901"/>
  <c r="CB901"/>
  <c r="BX902"/>
  <c r="BZ902"/>
  <c r="CB902"/>
  <c r="BX903"/>
  <c r="BZ903"/>
  <c r="CB903"/>
  <c r="BX904"/>
  <c r="BZ904"/>
  <c r="CB904"/>
  <c r="BX905"/>
  <c r="BZ905"/>
  <c r="CB905"/>
  <c r="BX906"/>
  <c r="BZ906"/>
  <c r="CB906"/>
  <c r="BX907"/>
  <c r="BZ907"/>
  <c r="CB907"/>
  <c r="BX908"/>
  <c r="BZ908"/>
  <c r="CB908"/>
  <c r="BX909"/>
  <c r="BZ909"/>
  <c r="CB909"/>
  <c r="BX910"/>
  <c r="BZ910"/>
  <c r="CB910"/>
  <c r="BX911"/>
  <c r="BZ911"/>
  <c r="CB911"/>
  <c r="BX912"/>
  <c r="BZ912"/>
  <c r="CB912"/>
  <c r="BX913"/>
  <c r="BZ913"/>
  <c r="CB913"/>
  <c r="BX914"/>
  <c r="BZ914"/>
  <c r="CB914"/>
  <c r="BX915"/>
  <c r="BZ915"/>
  <c r="CB915"/>
  <c r="BX916"/>
  <c r="BZ916"/>
  <c r="CB916"/>
  <c r="BX917"/>
  <c r="BZ917"/>
  <c r="CB917"/>
  <c r="BX918"/>
  <c r="BZ918"/>
  <c r="CB918"/>
  <c r="BX919"/>
  <c r="BZ919"/>
  <c r="CB919"/>
  <c r="BX920"/>
  <c r="BZ920"/>
  <c r="CB920"/>
  <c r="BX921"/>
  <c r="BZ921"/>
  <c r="CB921"/>
  <c r="BX922"/>
  <c r="BZ922"/>
  <c r="CB922"/>
  <c r="BX923"/>
  <c r="BZ923"/>
  <c r="CB923"/>
  <c r="BX924"/>
  <c r="BZ924"/>
  <c r="CB924"/>
  <c r="BX925"/>
  <c r="BZ925"/>
  <c r="CB925"/>
  <c r="BX926"/>
  <c r="BZ926"/>
  <c r="CB926"/>
  <c r="BX927"/>
  <c r="BZ927"/>
  <c r="CB927"/>
  <c r="BX928"/>
  <c r="BZ928"/>
  <c r="CB928"/>
  <c r="BX929"/>
  <c r="BZ929"/>
  <c r="CB929"/>
  <c r="BX930"/>
  <c r="BZ930"/>
  <c r="CB930"/>
  <c r="BX931"/>
  <c r="BZ931"/>
  <c r="CB931"/>
  <c r="BX932"/>
  <c r="BZ932"/>
  <c r="CB932"/>
  <c r="BX933"/>
  <c r="BZ933"/>
  <c r="CB933"/>
  <c r="BX934"/>
  <c r="BZ934"/>
  <c r="CB934"/>
  <c r="BX935"/>
  <c r="BZ935"/>
  <c r="CB935"/>
  <c r="BX936"/>
  <c r="BZ936"/>
  <c r="CB936"/>
  <c r="BX937"/>
  <c r="BZ937"/>
  <c r="CB937"/>
  <c r="BX938"/>
  <c r="BZ938"/>
  <c r="CB938"/>
  <c r="BX939"/>
  <c r="BZ939"/>
  <c r="CB939"/>
  <c r="BX940"/>
  <c r="BZ940"/>
  <c r="CB940"/>
  <c r="BX941"/>
  <c r="BZ941"/>
  <c r="CB941"/>
  <c r="BX942"/>
  <c r="BZ942"/>
  <c r="CB942"/>
  <c r="BX943"/>
  <c r="BZ943"/>
  <c r="CB943"/>
  <c r="BX944"/>
  <c r="BZ944"/>
  <c r="CB944"/>
  <c r="BX945"/>
  <c r="BZ945"/>
  <c r="CB945"/>
  <c r="BX946"/>
  <c r="BZ946"/>
  <c r="CB946"/>
  <c r="BX947"/>
  <c r="BZ947"/>
  <c r="CB947"/>
  <c r="BX948"/>
  <c r="BZ948"/>
  <c r="CB948"/>
  <c r="BX949"/>
  <c r="BZ949"/>
  <c r="CB949"/>
  <c r="BX950"/>
  <c r="BZ950"/>
  <c r="CB950"/>
  <c r="BX951"/>
  <c r="BZ951"/>
  <c r="CB951"/>
  <c r="BX952"/>
  <c r="BZ952"/>
  <c r="CB952"/>
  <c r="BX953"/>
  <c r="BZ953"/>
  <c r="CB953"/>
  <c r="BX954"/>
  <c r="BZ954"/>
  <c r="CB954"/>
  <c r="BX955"/>
  <c r="BZ955"/>
  <c r="CB955"/>
  <c r="BX956"/>
  <c r="BZ956"/>
  <c r="CB956"/>
  <c r="BX957"/>
  <c r="BZ957"/>
  <c r="CB957"/>
  <c r="BX958"/>
  <c r="BZ958"/>
  <c r="CB958"/>
  <c r="BX959"/>
  <c r="BZ959"/>
  <c r="CB959"/>
  <c r="BX960"/>
  <c r="BZ960"/>
  <c r="CB960"/>
  <c r="BX961"/>
  <c r="BZ961"/>
  <c r="CB961"/>
  <c r="BX962"/>
  <c r="BZ962"/>
  <c r="CB962"/>
  <c r="BX963"/>
  <c r="BZ963"/>
  <c r="CB963"/>
  <c r="BX964"/>
  <c r="BZ964"/>
  <c r="CB964"/>
  <c r="BX965"/>
  <c r="BZ965"/>
  <c r="CB965"/>
  <c r="BX966"/>
  <c r="BZ966"/>
  <c r="CB966"/>
  <c r="BX967"/>
  <c r="BZ967"/>
  <c r="CB967"/>
  <c r="BX968"/>
  <c r="BZ968"/>
  <c r="CB968"/>
  <c r="BX969"/>
  <c r="BZ969"/>
  <c r="CB969"/>
  <c r="BX970"/>
  <c r="BZ970"/>
  <c r="CB970"/>
  <c r="BX971"/>
  <c r="BZ971"/>
  <c r="CB971"/>
  <c r="BX972"/>
  <c r="BZ972"/>
  <c r="CB972"/>
  <c r="BX973"/>
  <c r="BZ973"/>
  <c r="CB973"/>
  <c r="BX974"/>
  <c r="BZ974"/>
  <c r="CB974"/>
  <c r="BX975"/>
  <c r="BZ975"/>
  <c r="CB975"/>
  <c r="BX5"/>
  <c r="A25" i="9"/>
  <c r="B24"/>
  <c r="C23"/>
  <c r="D22"/>
  <c r="E21"/>
  <c r="F20"/>
  <c r="G19"/>
  <c r="H18"/>
  <c r="I17"/>
  <c r="A19"/>
  <c r="B18"/>
  <c r="C17"/>
  <c r="D16"/>
  <c r="D10"/>
  <c r="E15"/>
  <c r="F14"/>
  <c r="G13"/>
  <c r="H12"/>
  <c r="I11"/>
  <c r="I5"/>
  <c r="H6"/>
  <c r="G7"/>
  <c r="F8"/>
  <c r="E9"/>
  <c r="C11"/>
  <c r="B12"/>
  <c r="A13"/>
  <c r="BU6" i="2"/>
  <c r="BV6"/>
  <c r="BW6"/>
  <c r="BU7"/>
  <c r="BV7"/>
  <c r="BW7"/>
  <c r="BU8"/>
  <c r="BV8"/>
  <c r="BW8"/>
  <c r="BU9"/>
  <c r="BV9"/>
  <c r="BW9"/>
  <c r="BU10"/>
  <c r="BV10"/>
  <c r="BW10"/>
  <c r="BU11"/>
  <c r="BV11"/>
  <c r="BW11"/>
  <c r="BU12"/>
  <c r="BV12"/>
  <c r="BW12"/>
  <c r="BU13"/>
  <c r="BV13"/>
  <c r="BW13"/>
  <c r="BU14"/>
  <c r="BV14"/>
  <c r="BW14"/>
  <c r="BU15"/>
  <c r="BV15"/>
  <c r="BW15"/>
  <c r="BU16"/>
  <c r="BV16"/>
  <c r="BW16"/>
  <c r="BU17"/>
  <c r="BV17"/>
  <c r="BW17"/>
  <c r="BU18"/>
  <c r="BV18"/>
  <c r="BW18"/>
  <c r="BU19"/>
  <c r="BV19"/>
  <c r="BW19"/>
  <c r="BU20"/>
  <c r="BV20"/>
  <c r="BW20"/>
  <c r="BU21"/>
  <c r="BV21"/>
  <c r="BW21"/>
  <c r="BU22"/>
  <c r="BV22"/>
  <c r="BW22"/>
  <c r="BU23"/>
  <c r="BV23"/>
  <c r="BW23"/>
  <c r="BU24"/>
  <c r="BV24"/>
  <c r="BW24"/>
  <c r="BU25"/>
  <c r="BV25"/>
  <c r="BW25"/>
  <c r="BU26"/>
  <c r="BV26"/>
  <c r="BW26"/>
  <c r="BU27"/>
  <c r="BV27"/>
  <c r="BW27"/>
  <c r="BU28"/>
  <c r="BV28"/>
  <c r="BW28"/>
  <c r="BU29"/>
  <c r="BV29"/>
  <c r="BW29"/>
  <c r="BU30"/>
  <c r="BV30"/>
  <c r="BW30"/>
  <c r="BU31"/>
  <c r="BV31"/>
  <c r="BW31"/>
  <c r="BU32"/>
  <c r="BV32"/>
  <c r="BW32"/>
  <c r="BU33"/>
  <c r="BV33"/>
  <c r="BW33"/>
  <c r="BU34"/>
  <c r="BV34"/>
  <c r="BW34"/>
  <c r="BU35"/>
  <c r="BV35"/>
  <c r="BW35"/>
  <c r="BU36"/>
  <c r="BV36"/>
  <c r="BW36"/>
  <c r="BU37"/>
  <c r="BV37"/>
  <c r="BW37"/>
  <c r="BU38"/>
  <c r="BV38"/>
  <c r="BW38"/>
  <c r="BU39"/>
  <c r="BV39"/>
  <c r="BW39"/>
  <c r="BU40"/>
  <c r="BV40"/>
  <c r="BW40"/>
  <c r="BU41"/>
  <c r="BV41"/>
  <c r="BW41"/>
  <c r="BU42"/>
  <c r="BV42"/>
  <c r="BW42"/>
  <c r="BU43"/>
  <c r="BV43"/>
  <c r="BW43"/>
  <c r="BU44"/>
  <c r="BV44"/>
  <c r="BW44"/>
  <c r="BU45"/>
  <c r="BV45"/>
  <c r="BW45"/>
  <c r="BU46"/>
  <c r="BV46"/>
  <c r="BW46"/>
  <c r="BU47"/>
  <c r="BV47"/>
  <c r="BW47"/>
  <c r="BU48"/>
  <c r="BV48"/>
  <c r="BW48"/>
  <c r="BU49"/>
  <c r="BV49"/>
  <c r="BW49"/>
  <c r="BU50"/>
  <c r="BV50"/>
  <c r="BW50"/>
  <c r="BU51"/>
  <c r="BV51"/>
  <c r="BW51"/>
  <c r="BU52"/>
  <c r="BV52"/>
  <c r="BW52"/>
  <c r="BU53"/>
  <c r="BV53"/>
  <c r="BW53"/>
  <c r="BU54"/>
  <c r="BV54"/>
  <c r="BW54"/>
  <c r="BU55"/>
  <c r="BV55"/>
  <c r="BW55"/>
  <c r="BU56"/>
  <c r="BV56"/>
  <c r="BW56"/>
  <c r="BU57"/>
  <c r="BV57"/>
  <c r="BW57"/>
  <c r="BU58"/>
  <c r="BV58"/>
  <c r="BW58"/>
  <c r="BU59"/>
  <c r="BV59"/>
  <c r="BW59"/>
  <c r="BU60"/>
  <c r="BV60"/>
  <c r="BW60"/>
  <c r="BU61"/>
  <c r="BV61"/>
  <c r="BW61"/>
  <c r="BU62"/>
  <c r="BV62"/>
  <c r="BW62"/>
  <c r="BU63"/>
  <c r="BV63"/>
  <c r="BW63"/>
  <c r="BU64"/>
  <c r="BV64"/>
  <c r="BW64"/>
  <c r="BU65"/>
  <c r="BV65"/>
  <c r="BW65"/>
  <c r="BU66"/>
  <c r="BV66"/>
  <c r="BW66"/>
  <c r="BU67"/>
  <c r="BV67"/>
  <c r="BW67"/>
  <c r="BU68"/>
  <c r="BV68"/>
  <c r="BW68"/>
  <c r="BU69"/>
  <c r="BV69"/>
  <c r="BW69"/>
  <c r="BU70"/>
  <c r="BV70"/>
  <c r="BW70"/>
  <c r="BU71"/>
  <c r="BV71"/>
  <c r="BW71"/>
  <c r="BU72"/>
  <c r="BV72"/>
  <c r="BW72"/>
  <c r="BU73"/>
  <c r="BV73"/>
  <c r="BW73"/>
  <c r="BU74"/>
  <c r="BV74"/>
  <c r="BW74"/>
  <c r="BU75"/>
  <c r="BV75"/>
  <c r="BW75"/>
  <c r="BU76"/>
  <c r="BV76"/>
  <c r="BW76"/>
  <c r="BU77"/>
  <c r="BV77"/>
  <c r="BW77"/>
  <c r="BU78"/>
  <c r="BV78"/>
  <c r="BW78"/>
  <c r="BU79"/>
  <c r="BV79"/>
  <c r="BW79"/>
  <c r="BU80"/>
  <c r="BV80"/>
  <c r="BW80"/>
  <c r="BU81"/>
  <c r="BV81"/>
  <c r="BW81"/>
  <c r="BU82"/>
  <c r="BV82"/>
  <c r="BW82"/>
  <c r="BU83"/>
  <c r="BV83"/>
  <c r="BW83"/>
  <c r="BU84"/>
  <c r="BV84"/>
  <c r="BW84"/>
  <c r="BU85"/>
  <c r="BV85"/>
  <c r="BW85"/>
  <c r="BU86"/>
  <c r="BV86"/>
  <c r="BW86"/>
  <c r="BU87"/>
  <c r="BV87"/>
  <c r="BW87"/>
  <c r="BU88"/>
  <c r="BV88"/>
  <c r="BW88"/>
  <c r="BU89"/>
  <c r="BV89"/>
  <c r="BW89"/>
  <c r="BU90"/>
  <c r="BV90"/>
  <c r="BW90"/>
  <c r="BU91"/>
  <c r="BV91"/>
  <c r="BW91"/>
  <c r="BU92"/>
  <c r="BV92"/>
  <c r="BW92"/>
  <c r="BU93"/>
  <c r="BV93"/>
  <c r="BW93"/>
  <c r="BU94"/>
  <c r="BV94"/>
  <c r="BW94"/>
  <c r="BU95"/>
  <c r="BV95"/>
  <c r="BW95"/>
  <c r="BU96"/>
  <c r="BV96"/>
  <c r="BW96"/>
  <c r="BU97"/>
  <c r="BV97"/>
  <c r="BW97"/>
  <c r="BU98"/>
  <c r="BV98"/>
  <c r="BW98"/>
  <c r="BU99"/>
  <c r="BV99"/>
  <c r="BW99"/>
  <c r="BU100"/>
  <c r="BV100"/>
  <c r="BW100"/>
  <c r="BU101"/>
  <c r="BV101"/>
  <c r="BW101"/>
  <c r="BU102"/>
  <c r="BV102"/>
  <c r="BW102"/>
  <c r="BU103"/>
  <c r="BV103"/>
  <c r="BW103"/>
  <c r="BU104"/>
  <c r="BV104"/>
  <c r="BW104"/>
  <c r="BU105"/>
  <c r="BV105"/>
  <c r="BW105"/>
  <c r="BU106"/>
  <c r="BV106"/>
  <c r="BW106"/>
  <c r="BU107"/>
  <c r="BV107"/>
  <c r="BW107"/>
  <c r="BU108"/>
  <c r="BV108"/>
  <c r="BW108"/>
  <c r="BU109"/>
  <c r="BV109"/>
  <c r="BW109"/>
  <c r="BU110"/>
  <c r="BV110"/>
  <c r="BW110"/>
  <c r="BU111"/>
  <c r="BV111"/>
  <c r="BW111"/>
  <c r="BU112"/>
  <c r="BV112"/>
  <c r="BW112"/>
  <c r="BU113"/>
  <c r="BV113"/>
  <c r="BW113"/>
  <c r="BU114"/>
  <c r="BV114"/>
  <c r="BW114"/>
  <c r="BU115"/>
  <c r="BV115"/>
  <c r="BW115"/>
  <c r="BU116"/>
  <c r="BV116"/>
  <c r="BW116"/>
  <c r="BU117"/>
  <c r="BV117"/>
  <c r="BW117"/>
  <c r="BU118"/>
  <c r="BV118"/>
  <c r="BW118"/>
  <c r="BU119"/>
  <c r="BV119"/>
  <c r="BW119"/>
  <c r="BU120"/>
  <c r="BV120"/>
  <c r="BW120"/>
  <c r="BU121"/>
  <c r="BV121"/>
  <c r="BW121"/>
  <c r="BU122"/>
  <c r="BV122"/>
  <c r="BW122"/>
  <c r="BU123"/>
  <c r="BV123"/>
  <c r="BW123"/>
  <c r="BU124"/>
  <c r="BV124"/>
  <c r="BW124"/>
  <c r="BU125"/>
  <c r="BV125"/>
  <c r="BW125"/>
  <c r="BU126"/>
  <c r="BV126"/>
  <c r="BW126"/>
  <c r="BU127"/>
  <c r="BV127"/>
  <c r="BW127"/>
  <c r="BU128"/>
  <c r="BV128"/>
  <c r="BW128"/>
  <c r="BU129"/>
  <c r="BV129"/>
  <c r="BW129"/>
  <c r="BU130"/>
  <c r="BV130"/>
  <c r="BW130"/>
  <c r="BU131"/>
  <c r="BV131"/>
  <c r="BW131"/>
  <c r="BU132"/>
  <c r="BV132"/>
  <c r="BW132"/>
  <c r="BU133"/>
  <c r="BV133"/>
  <c r="BW133"/>
  <c r="BU134"/>
  <c r="BV134"/>
  <c r="BW134"/>
  <c r="BU135"/>
  <c r="BV135"/>
  <c r="BW135"/>
  <c r="BU136"/>
  <c r="BV136"/>
  <c r="BW136"/>
  <c r="BU137"/>
  <c r="BV137"/>
  <c r="BW137"/>
  <c r="BU138"/>
  <c r="BV138"/>
  <c r="BW138"/>
  <c r="BU139"/>
  <c r="BV139"/>
  <c r="BW139"/>
  <c r="BU140"/>
  <c r="BV140"/>
  <c r="BW140"/>
  <c r="BU141"/>
  <c r="BV141"/>
  <c r="BW141"/>
  <c r="BU142"/>
  <c r="BV142"/>
  <c r="BW142"/>
  <c r="BU143"/>
  <c r="BV143"/>
  <c r="BW143"/>
  <c r="BU144"/>
  <c r="BV144"/>
  <c r="BW144"/>
  <c r="BU145"/>
  <c r="BV145"/>
  <c r="BW145"/>
  <c r="BU146"/>
  <c r="BV146"/>
  <c r="BW146"/>
  <c r="BU147"/>
  <c r="BV147"/>
  <c r="BW147"/>
  <c r="BU148"/>
  <c r="BV148"/>
  <c r="BW148"/>
  <c r="BU149"/>
  <c r="BV149"/>
  <c r="BW149"/>
  <c r="BU150"/>
  <c r="BV150"/>
  <c r="BW150"/>
  <c r="BU151"/>
  <c r="BV151"/>
  <c r="BW151"/>
  <c r="BU152"/>
  <c r="BV152"/>
  <c r="BW152"/>
  <c r="BU153"/>
  <c r="BV153"/>
  <c r="BW153"/>
  <c r="BU154"/>
  <c r="BV154"/>
  <c r="BW154"/>
  <c r="BU155"/>
  <c r="BV155"/>
  <c r="BW155"/>
  <c r="BU156"/>
  <c r="BV156"/>
  <c r="BW156"/>
  <c r="BU157"/>
  <c r="BV157"/>
  <c r="BW157"/>
  <c r="BU158"/>
  <c r="BV158"/>
  <c r="BW158"/>
  <c r="BU159"/>
  <c r="BV159"/>
  <c r="BW159"/>
  <c r="BU160"/>
  <c r="BV160"/>
  <c r="BW160"/>
  <c r="BU161"/>
  <c r="BV161"/>
  <c r="BW161"/>
  <c r="BU162"/>
  <c r="BV162"/>
  <c r="BW162"/>
  <c r="BU163"/>
  <c r="BV163"/>
  <c r="BW163"/>
  <c r="BU164"/>
  <c r="BV164"/>
  <c r="BW164"/>
  <c r="BU165"/>
  <c r="BV165"/>
  <c r="BW165"/>
  <c r="BU166"/>
  <c r="BV166"/>
  <c r="BW166"/>
  <c r="BU167"/>
  <c r="BV167"/>
  <c r="BW167"/>
  <c r="BU168"/>
  <c r="BV168"/>
  <c r="BW168"/>
  <c r="BU169"/>
  <c r="BV169"/>
  <c r="BW169"/>
  <c r="BU170"/>
  <c r="BV170"/>
  <c r="BW170"/>
  <c r="BU171"/>
  <c r="BV171"/>
  <c r="BW171"/>
  <c r="BU172"/>
  <c r="BV172"/>
  <c r="BW172"/>
  <c r="BU173"/>
  <c r="BV173"/>
  <c r="BW173"/>
  <c r="BU174"/>
  <c r="BV174"/>
  <c r="BW174"/>
  <c r="BU175"/>
  <c r="BV175"/>
  <c r="BW175"/>
  <c r="BU176"/>
  <c r="BV176"/>
  <c r="BW176"/>
  <c r="BU177"/>
  <c r="BV177"/>
  <c r="BW177"/>
  <c r="BU178"/>
  <c r="BV178"/>
  <c r="BW178"/>
  <c r="BU179"/>
  <c r="BV179"/>
  <c r="BW179"/>
  <c r="BU180"/>
  <c r="BV180"/>
  <c r="BW180"/>
  <c r="BU181"/>
  <c r="BV181"/>
  <c r="BW181"/>
  <c r="BU182"/>
  <c r="BV182"/>
  <c r="BW182"/>
  <c r="BU183"/>
  <c r="BV183"/>
  <c r="BW183"/>
  <c r="BU184"/>
  <c r="BV184"/>
  <c r="BW184"/>
  <c r="BU185"/>
  <c r="BV185"/>
  <c r="BW185"/>
  <c r="BU186"/>
  <c r="BV186"/>
  <c r="BW186"/>
  <c r="BU187"/>
  <c r="BV187"/>
  <c r="BW187"/>
  <c r="BU188"/>
  <c r="BV188"/>
  <c r="BW188"/>
  <c r="BU189"/>
  <c r="BV189"/>
  <c r="BW189"/>
  <c r="BU190"/>
  <c r="BV190"/>
  <c r="BW190"/>
  <c r="BU191"/>
  <c r="BV191"/>
  <c r="BW191"/>
  <c r="BU192"/>
  <c r="BV192"/>
  <c r="BW192"/>
  <c r="BU193"/>
  <c r="BV193"/>
  <c r="BW193"/>
  <c r="BU194"/>
  <c r="BV194"/>
  <c r="BW194"/>
  <c r="BU195"/>
  <c r="BV195"/>
  <c r="BW195"/>
  <c r="BU196"/>
  <c r="BV196"/>
  <c r="BW196"/>
  <c r="BU197"/>
  <c r="BV197"/>
  <c r="BW197"/>
  <c r="BU198"/>
  <c r="BV198"/>
  <c r="BW198"/>
  <c r="BU199"/>
  <c r="BV199"/>
  <c r="BW199"/>
  <c r="BU200"/>
  <c r="BV200"/>
  <c r="BW200"/>
  <c r="BU201"/>
  <c r="BV201"/>
  <c r="BW201"/>
  <c r="BU202"/>
  <c r="BV202"/>
  <c r="BW202"/>
  <c r="BU203"/>
  <c r="BV203"/>
  <c r="BW203"/>
  <c r="BU204"/>
  <c r="BV204"/>
  <c r="BW204"/>
  <c r="BU205"/>
  <c r="BV205"/>
  <c r="BW205"/>
  <c r="BU206"/>
  <c r="BV206"/>
  <c r="BW206"/>
  <c r="BU207"/>
  <c r="BV207"/>
  <c r="BW207"/>
  <c r="BU208"/>
  <c r="BV208"/>
  <c r="BW208"/>
  <c r="BU209"/>
  <c r="BV209"/>
  <c r="BW209"/>
  <c r="BU210"/>
  <c r="BV210"/>
  <c r="BW210"/>
  <c r="BU211"/>
  <c r="BV211"/>
  <c r="BW211"/>
  <c r="BU212"/>
  <c r="BV212"/>
  <c r="BW212"/>
  <c r="BU213"/>
  <c r="BV213"/>
  <c r="BW213"/>
  <c r="BU214"/>
  <c r="BV214"/>
  <c r="BW214"/>
  <c r="BU215"/>
  <c r="BV215"/>
  <c r="BW215"/>
  <c r="BU216"/>
  <c r="BV216"/>
  <c r="BW216"/>
  <c r="BU217"/>
  <c r="BV217"/>
  <c r="BW217"/>
  <c r="BU218"/>
  <c r="BV218"/>
  <c r="BW218"/>
  <c r="BU219"/>
  <c r="BV219"/>
  <c r="BW219"/>
  <c r="BU220"/>
  <c r="BV220"/>
  <c r="BW220"/>
  <c r="BU221"/>
  <c r="BV221"/>
  <c r="BW221"/>
  <c r="BU222"/>
  <c r="BV222"/>
  <c r="BW222"/>
  <c r="BU223"/>
  <c r="BV223"/>
  <c r="BW223"/>
  <c r="BU224"/>
  <c r="BV224"/>
  <c r="BW224"/>
  <c r="BU225"/>
  <c r="BV225"/>
  <c r="BW225"/>
  <c r="BU226"/>
  <c r="BV226"/>
  <c r="BW226"/>
  <c r="BU227"/>
  <c r="BV227"/>
  <c r="BW227"/>
  <c r="BU228"/>
  <c r="BV228"/>
  <c r="BW228"/>
  <c r="BU229"/>
  <c r="BV229"/>
  <c r="BW229"/>
  <c r="BU230"/>
  <c r="BV230"/>
  <c r="BW230"/>
  <c r="BU231"/>
  <c r="BV231"/>
  <c r="BW231"/>
  <c r="BU232"/>
  <c r="BV232"/>
  <c r="BW232"/>
  <c r="BU233"/>
  <c r="BV233"/>
  <c r="BW233"/>
  <c r="BU234"/>
  <c r="BV234"/>
  <c r="BW234"/>
  <c r="BU235"/>
  <c r="BV235"/>
  <c r="BW235"/>
  <c r="BU236"/>
  <c r="BV236"/>
  <c r="BW236"/>
  <c r="BU237"/>
  <c r="BV237"/>
  <c r="BW237"/>
  <c r="BU238"/>
  <c r="BV238"/>
  <c r="BW238"/>
  <c r="BU239"/>
  <c r="BV239"/>
  <c r="BW239"/>
  <c r="BU240"/>
  <c r="BV240"/>
  <c r="BW240"/>
  <c r="BU241"/>
  <c r="BV241"/>
  <c r="BW241"/>
  <c r="BU242"/>
  <c r="BV242"/>
  <c r="BW242"/>
  <c r="BU243"/>
  <c r="BV243"/>
  <c r="BW243"/>
  <c r="BU244"/>
  <c r="BV244"/>
  <c r="BW244"/>
  <c r="BU245"/>
  <c r="BV245"/>
  <c r="BW245"/>
  <c r="BU246"/>
  <c r="BV246"/>
  <c r="BW246"/>
  <c r="BU247"/>
  <c r="BV247"/>
  <c r="BW247"/>
  <c r="BU248"/>
  <c r="BV248"/>
  <c r="BW248"/>
  <c r="BU249"/>
  <c r="BV249"/>
  <c r="BW249"/>
  <c r="BU250"/>
  <c r="BV250"/>
  <c r="BW250"/>
  <c r="BU251"/>
  <c r="BV251"/>
  <c r="BW251"/>
  <c r="BU252"/>
  <c r="BV252"/>
  <c r="BW252"/>
  <c r="BU253"/>
  <c r="BV253"/>
  <c r="BW253"/>
  <c r="BU254"/>
  <c r="BV254"/>
  <c r="BW254"/>
  <c r="BU255"/>
  <c r="BV255"/>
  <c r="BW255"/>
  <c r="BU256"/>
  <c r="BV256"/>
  <c r="BW256"/>
  <c r="BU257"/>
  <c r="BV257"/>
  <c r="BW257"/>
  <c r="BU258"/>
  <c r="BV258"/>
  <c r="BW258"/>
  <c r="BU259"/>
  <c r="BV259"/>
  <c r="BW259"/>
  <c r="BU260"/>
  <c r="BV260"/>
  <c r="BW260"/>
  <c r="BU261"/>
  <c r="BV261"/>
  <c r="BW261"/>
  <c r="BU262"/>
  <c r="BV262"/>
  <c r="BW262"/>
  <c r="BU263"/>
  <c r="BV263"/>
  <c r="BW263"/>
  <c r="BU264"/>
  <c r="BV264"/>
  <c r="BW264"/>
  <c r="BU265"/>
  <c r="BV265"/>
  <c r="BW265"/>
  <c r="BU266"/>
  <c r="BV266"/>
  <c r="BW266"/>
  <c r="BU267"/>
  <c r="BV267"/>
  <c r="BW267"/>
  <c r="BU268"/>
  <c r="BV268"/>
  <c r="BW268"/>
  <c r="BU269"/>
  <c r="BV269"/>
  <c r="BW269"/>
  <c r="BU270"/>
  <c r="BV270"/>
  <c r="BW270"/>
  <c r="BU271"/>
  <c r="BV271"/>
  <c r="BW271"/>
  <c r="BU272"/>
  <c r="BV272"/>
  <c r="BW272"/>
  <c r="BU273"/>
  <c r="BV273"/>
  <c r="BW273"/>
  <c r="BU274"/>
  <c r="BV274"/>
  <c r="BW274"/>
  <c r="BU275"/>
  <c r="BV275"/>
  <c r="BW275"/>
  <c r="BU276"/>
  <c r="BV276"/>
  <c r="BW276"/>
  <c r="BU277"/>
  <c r="BV277"/>
  <c r="BW277"/>
  <c r="BU278"/>
  <c r="BV278"/>
  <c r="BW278"/>
  <c r="BU279"/>
  <c r="BV279"/>
  <c r="BW279"/>
  <c r="BU280"/>
  <c r="BV280"/>
  <c r="BW280"/>
  <c r="BU281"/>
  <c r="BV281"/>
  <c r="BW281"/>
  <c r="BU282"/>
  <c r="BV282"/>
  <c r="BW282"/>
  <c r="BU283"/>
  <c r="BV283"/>
  <c r="BW283"/>
  <c r="BU284"/>
  <c r="BV284"/>
  <c r="BW284"/>
  <c r="BU285"/>
  <c r="BV285"/>
  <c r="BW285"/>
  <c r="BU286"/>
  <c r="BV286"/>
  <c r="BW286"/>
  <c r="BU287"/>
  <c r="BV287"/>
  <c r="BW287"/>
  <c r="BU288"/>
  <c r="BV288"/>
  <c r="BW288"/>
  <c r="BU289"/>
  <c r="BV289"/>
  <c r="BW289"/>
  <c r="BU290"/>
  <c r="BV290"/>
  <c r="BW290"/>
  <c r="BU291"/>
  <c r="BV291"/>
  <c r="BW291"/>
  <c r="BU292"/>
  <c r="BV292"/>
  <c r="BW292"/>
  <c r="BU293"/>
  <c r="BV293"/>
  <c r="BW293"/>
  <c r="BU294"/>
  <c r="BV294"/>
  <c r="BW294"/>
  <c r="BU295"/>
  <c r="BV295"/>
  <c r="BW295"/>
  <c r="BU296"/>
  <c r="BV296"/>
  <c r="BW296"/>
  <c r="BU297"/>
  <c r="BV297"/>
  <c r="BW297"/>
  <c r="BU298"/>
  <c r="BV298"/>
  <c r="BW298"/>
  <c r="BU299"/>
  <c r="BV299"/>
  <c r="BW299"/>
  <c r="BU300"/>
  <c r="BV300"/>
  <c r="BW300"/>
  <c r="BU301"/>
  <c r="BV301"/>
  <c r="BW301"/>
  <c r="BU302"/>
  <c r="BV302"/>
  <c r="BW302"/>
  <c r="BU303"/>
  <c r="BV303"/>
  <c r="BW303"/>
  <c r="BU304"/>
  <c r="BV304"/>
  <c r="BW304"/>
  <c r="BU305"/>
  <c r="BV305"/>
  <c r="BW305"/>
  <c r="BU306"/>
  <c r="BV306"/>
  <c r="BW306"/>
  <c r="BU307"/>
  <c r="BV307"/>
  <c r="BW307"/>
  <c r="BU308"/>
  <c r="BV308"/>
  <c r="BW308"/>
  <c r="BU309"/>
  <c r="BV309"/>
  <c r="BW309"/>
  <c r="BU310"/>
  <c r="BV310"/>
  <c r="BW310"/>
  <c r="BU311"/>
  <c r="BV311"/>
  <c r="BW311"/>
  <c r="BU312"/>
  <c r="BV312"/>
  <c r="BW312"/>
  <c r="BU313"/>
  <c r="BV313"/>
  <c r="BW313"/>
  <c r="BU314"/>
  <c r="BV314"/>
  <c r="BW314"/>
  <c r="BU315"/>
  <c r="BV315"/>
  <c r="BW315"/>
  <c r="BU316"/>
  <c r="BV316"/>
  <c r="BW316"/>
  <c r="BU317"/>
  <c r="BV317"/>
  <c r="BW317"/>
  <c r="BU318"/>
  <c r="BV318"/>
  <c r="BW318"/>
  <c r="BU319"/>
  <c r="BV319"/>
  <c r="BW319"/>
  <c r="BU320"/>
  <c r="BV320"/>
  <c r="BW320"/>
  <c r="BU321"/>
  <c r="BV321"/>
  <c r="BW321"/>
  <c r="BU322"/>
  <c r="BV322"/>
  <c r="BW322"/>
  <c r="BU323"/>
  <c r="BV323"/>
  <c r="BW323"/>
  <c r="BU324"/>
  <c r="BV324"/>
  <c r="BW324"/>
  <c r="BU325"/>
  <c r="BV325"/>
  <c r="BW325"/>
  <c r="BU326"/>
  <c r="BV326"/>
  <c r="BW326"/>
  <c r="BU327"/>
  <c r="BV327"/>
  <c r="BW327"/>
  <c r="BU328"/>
  <c r="BV328"/>
  <c r="BW328"/>
  <c r="BU329"/>
  <c r="BV329"/>
  <c r="BW329"/>
  <c r="BU330"/>
  <c r="BV330"/>
  <c r="BW330"/>
  <c r="BU331"/>
  <c r="BV331"/>
  <c r="BW331"/>
  <c r="BU332"/>
  <c r="BV332"/>
  <c r="BW332"/>
  <c r="BU333"/>
  <c r="BV333"/>
  <c r="BW333"/>
  <c r="BU334"/>
  <c r="BV334"/>
  <c r="BW334"/>
  <c r="BU335"/>
  <c r="BV335"/>
  <c r="BW335"/>
  <c r="BU336"/>
  <c r="BV336"/>
  <c r="BW336"/>
  <c r="BU337"/>
  <c r="BV337"/>
  <c r="BW337"/>
  <c r="BU338"/>
  <c r="BV338"/>
  <c r="BW338"/>
  <c r="BU339"/>
  <c r="BV339"/>
  <c r="BW339"/>
  <c r="BU340"/>
  <c r="BV340"/>
  <c r="BW340"/>
  <c r="BU341"/>
  <c r="BV341"/>
  <c r="BW341"/>
  <c r="BU342"/>
  <c r="BV342"/>
  <c r="BW342"/>
  <c r="BU343"/>
  <c r="BV343"/>
  <c r="BW343"/>
  <c r="BU344"/>
  <c r="BV344"/>
  <c r="BW344"/>
  <c r="BU345"/>
  <c r="BV345"/>
  <c r="BW345"/>
  <c r="BU346"/>
  <c r="BV346"/>
  <c r="BW346"/>
  <c r="BU347"/>
  <c r="BV347"/>
  <c r="BW347"/>
  <c r="BU348"/>
  <c r="BV348"/>
  <c r="BW348"/>
  <c r="BU349"/>
  <c r="BV349"/>
  <c r="BW349"/>
  <c r="BU350"/>
  <c r="BV350"/>
  <c r="BW350"/>
  <c r="BU351"/>
  <c r="BV351"/>
  <c r="BW351"/>
  <c r="BU352"/>
  <c r="BV352"/>
  <c r="BW352"/>
  <c r="BU353"/>
  <c r="BV353"/>
  <c r="BW353"/>
  <c r="BU354"/>
  <c r="BV354"/>
  <c r="BW354"/>
  <c r="BU355"/>
  <c r="BV355"/>
  <c r="BW355"/>
  <c r="BU356"/>
  <c r="BV356"/>
  <c r="BW356"/>
  <c r="BU357"/>
  <c r="BV357"/>
  <c r="BW357"/>
  <c r="BU358"/>
  <c r="BV358"/>
  <c r="BW358"/>
  <c r="BU359"/>
  <c r="BV359"/>
  <c r="BW359"/>
  <c r="BU360"/>
  <c r="BV360"/>
  <c r="BW360"/>
  <c r="BU361"/>
  <c r="BV361"/>
  <c r="BW361"/>
  <c r="BU362"/>
  <c r="BV362"/>
  <c r="BW362"/>
  <c r="BU363"/>
  <c r="BV363"/>
  <c r="BW363"/>
  <c r="BU364"/>
  <c r="BV364"/>
  <c r="BW364"/>
  <c r="BU365"/>
  <c r="BV365"/>
  <c r="BW365"/>
  <c r="BU366"/>
  <c r="BV366"/>
  <c r="BW366"/>
  <c r="BU367"/>
  <c r="BV367"/>
  <c r="BW367"/>
  <c r="BU368"/>
  <c r="BV368"/>
  <c r="BW368"/>
  <c r="BU369"/>
  <c r="BV369"/>
  <c r="BW369"/>
  <c r="BU370"/>
  <c r="BV370"/>
  <c r="BW370"/>
  <c r="BU371"/>
  <c r="BV371"/>
  <c r="BW371"/>
  <c r="BU372"/>
  <c r="BV372"/>
  <c r="BW372"/>
  <c r="BU373"/>
  <c r="BV373"/>
  <c r="BW373"/>
  <c r="BU374"/>
  <c r="BV374"/>
  <c r="BW374"/>
  <c r="BU375"/>
  <c r="BV375"/>
  <c r="BW375"/>
  <c r="BU376"/>
  <c r="BV376"/>
  <c r="BW376"/>
  <c r="BU377"/>
  <c r="BV377"/>
  <c r="BW377"/>
  <c r="BU378"/>
  <c r="BV378"/>
  <c r="BW378"/>
  <c r="BU379"/>
  <c r="BV379"/>
  <c r="BW379"/>
  <c r="BU380"/>
  <c r="BV380"/>
  <c r="BW380"/>
  <c r="BU381"/>
  <c r="BV381"/>
  <c r="BW381"/>
  <c r="BU382"/>
  <c r="BV382"/>
  <c r="BW382"/>
  <c r="BU383"/>
  <c r="BV383"/>
  <c r="BW383"/>
  <c r="BU384"/>
  <c r="BV384"/>
  <c r="BW384"/>
  <c r="BU385"/>
  <c r="BV385"/>
  <c r="BW385"/>
  <c r="BU386"/>
  <c r="BV386"/>
  <c r="BW386"/>
  <c r="BU387"/>
  <c r="BV387"/>
  <c r="BW387"/>
  <c r="BU388"/>
  <c r="BV388"/>
  <c r="BW388"/>
  <c r="BU389"/>
  <c r="BV389"/>
  <c r="BW389"/>
  <c r="BU390"/>
  <c r="BV390"/>
  <c r="BW390"/>
  <c r="BU391"/>
  <c r="BV391"/>
  <c r="BW391"/>
  <c r="BU392"/>
  <c r="BV392"/>
  <c r="BW392"/>
  <c r="BU393"/>
  <c r="BV393"/>
  <c r="BW393"/>
  <c r="BU394"/>
  <c r="BV394"/>
  <c r="BW394"/>
  <c r="BU395"/>
  <c r="BV395"/>
  <c r="BW395"/>
  <c r="BU396"/>
  <c r="BV396"/>
  <c r="BW396"/>
  <c r="BU397"/>
  <c r="BV397"/>
  <c r="BW397"/>
  <c r="BU398"/>
  <c r="BV398"/>
  <c r="BW398"/>
  <c r="BU399"/>
  <c r="BV399"/>
  <c r="BW399"/>
  <c r="BU400"/>
  <c r="BV400"/>
  <c r="BW400"/>
  <c r="BU401"/>
  <c r="BV401"/>
  <c r="BW401"/>
  <c r="BU402"/>
  <c r="BV402"/>
  <c r="BW402"/>
  <c r="BU403"/>
  <c r="BV403"/>
  <c r="BW403"/>
  <c r="BU404"/>
  <c r="BV404"/>
  <c r="BW404"/>
  <c r="BU405"/>
  <c r="BV405"/>
  <c r="BW405"/>
  <c r="BU406"/>
  <c r="BV406"/>
  <c r="BW406"/>
  <c r="BU407"/>
  <c r="BV407"/>
  <c r="BW407"/>
  <c r="BU408"/>
  <c r="BV408"/>
  <c r="BW408"/>
  <c r="BU409"/>
  <c r="BV409"/>
  <c r="BW409"/>
  <c r="BU410"/>
  <c r="BV410"/>
  <c r="BW410"/>
  <c r="BU411"/>
  <c r="BV411"/>
  <c r="BW411"/>
  <c r="BU412"/>
  <c r="BV412"/>
  <c r="BW412"/>
  <c r="BU413"/>
  <c r="BV413"/>
  <c r="BW413"/>
  <c r="BU414"/>
  <c r="BV414"/>
  <c r="BW414"/>
  <c r="BU415"/>
  <c r="BV415"/>
  <c r="BW415"/>
  <c r="BU416"/>
  <c r="BV416"/>
  <c r="BW416"/>
  <c r="BU417"/>
  <c r="BV417"/>
  <c r="BW417"/>
  <c r="BU418"/>
  <c r="BV418"/>
  <c r="BW418"/>
  <c r="BU419"/>
  <c r="BV419"/>
  <c r="BW419"/>
  <c r="BU420"/>
  <c r="BV420"/>
  <c r="BW420"/>
  <c r="BU421"/>
  <c r="BV421"/>
  <c r="BW421"/>
  <c r="BU422"/>
  <c r="BV422"/>
  <c r="BW422"/>
  <c r="BU423"/>
  <c r="BV423"/>
  <c r="BW423"/>
  <c r="BU424"/>
  <c r="BV424"/>
  <c r="BW424"/>
  <c r="BU425"/>
  <c r="BV425"/>
  <c r="BW425"/>
  <c r="BU426"/>
  <c r="BV426"/>
  <c r="BW426"/>
  <c r="BU427"/>
  <c r="BV427"/>
  <c r="BW427"/>
  <c r="BU428"/>
  <c r="BV428"/>
  <c r="BW428"/>
  <c r="BU429"/>
  <c r="BV429"/>
  <c r="BW429"/>
  <c r="BU430"/>
  <c r="BV430"/>
  <c r="BW430"/>
  <c r="BU431"/>
  <c r="BV431"/>
  <c r="BW431"/>
  <c r="BU432"/>
  <c r="BV432"/>
  <c r="BW432"/>
  <c r="BU433"/>
  <c r="BV433"/>
  <c r="BW433"/>
  <c r="BU434"/>
  <c r="BV434"/>
  <c r="BW434"/>
  <c r="BU435"/>
  <c r="BV435"/>
  <c r="BW435"/>
  <c r="BU436"/>
  <c r="BV436"/>
  <c r="BW436"/>
  <c r="BU437"/>
  <c r="BV437"/>
  <c r="BW437"/>
  <c r="BU438"/>
  <c r="BV438"/>
  <c r="BW438"/>
  <c r="BW5"/>
  <c r="BV5"/>
  <c r="BU5"/>
  <c r="B16" i="4"/>
  <c r="B15"/>
  <c r="B14"/>
  <c r="B13"/>
  <c r="B12"/>
  <c r="BW669" i="2" s="1"/>
  <c r="B11" i="4"/>
  <c r="B10"/>
  <c r="B9"/>
  <c r="C15"/>
  <c r="C14"/>
  <c r="C13"/>
  <c r="C12"/>
  <c r="C11"/>
  <c r="C10"/>
  <c r="C9"/>
  <c r="F5" i="8"/>
  <c r="E5"/>
  <c r="D5"/>
  <c r="E7" i="7"/>
  <c r="D6"/>
  <c r="F6"/>
  <c r="F5"/>
  <c r="D4"/>
  <c r="F2"/>
  <c r="E2"/>
  <c r="D2"/>
  <c r="F7" i="5"/>
  <c r="E7"/>
  <c r="D7"/>
  <c r="X12" i="2"/>
  <c r="Y12" s="1"/>
  <c r="Z12" s="1"/>
  <c r="X13"/>
  <c r="X14"/>
  <c r="Y14" s="1"/>
  <c r="Z14" s="1"/>
  <c r="X15"/>
  <c r="X16"/>
  <c r="Y16" s="1"/>
  <c r="Z16" s="1"/>
  <c r="X17"/>
  <c r="X18"/>
  <c r="Y18" s="1"/>
  <c r="Z18" s="1"/>
  <c r="X19"/>
  <c r="X20"/>
  <c r="Y20" s="1"/>
  <c r="Z20" s="1"/>
  <c r="X21"/>
  <c r="X22"/>
  <c r="Y22" s="1"/>
  <c r="Z22" s="1"/>
  <c r="X23"/>
  <c r="X24"/>
  <c r="Y24" s="1"/>
  <c r="Z24" s="1"/>
  <c r="X25"/>
  <c r="X26"/>
  <c r="Y26" s="1"/>
  <c r="Z26" s="1"/>
  <c r="X27"/>
  <c r="X28"/>
  <c r="Y28" s="1"/>
  <c r="Z28" s="1"/>
  <c r="X29"/>
  <c r="X30"/>
  <c r="Y30" s="1"/>
  <c r="Z30" s="1"/>
  <c r="X31"/>
  <c r="X32"/>
  <c r="Y32" s="1"/>
  <c r="Z32" s="1"/>
  <c r="X33"/>
  <c r="X34"/>
  <c r="Y34" s="1"/>
  <c r="Z34" s="1"/>
  <c r="X35"/>
  <c r="X36"/>
  <c r="Y36" s="1"/>
  <c r="Z36" s="1"/>
  <c r="X37"/>
  <c r="X38"/>
  <c r="Y38" s="1"/>
  <c r="Z38" s="1"/>
  <c r="X39"/>
  <c r="X40"/>
  <c r="Y40" s="1"/>
  <c r="Z40" s="1"/>
  <c r="X41"/>
  <c r="X42"/>
  <c r="Y42" s="1"/>
  <c r="Z42" s="1"/>
  <c r="X43"/>
  <c r="X44"/>
  <c r="Y44" s="1"/>
  <c r="Z44" s="1"/>
  <c r="X45"/>
  <c r="X46"/>
  <c r="Y46" s="1"/>
  <c r="Z46" s="1"/>
  <c r="X47"/>
  <c r="X48"/>
  <c r="Y48" s="1"/>
  <c r="Z48" s="1"/>
  <c r="X49"/>
  <c r="X50"/>
  <c r="Y50" s="1"/>
  <c r="Z50" s="1"/>
  <c r="X51"/>
  <c r="X52"/>
  <c r="Y52" s="1"/>
  <c r="Z52" s="1"/>
  <c r="X53"/>
  <c r="X54"/>
  <c r="Y54" s="1"/>
  <c r="Z54" s="1"/>
  <c r="X55"/>
  <c r="X56"/>
  <c r="Y56" s="1"/>
  <c r="Z56" s="1"/>
  <c r="X57"/>
  <c r="X58"/>
  <c r="Y58" s="1"/>
  <c r="Z58" s="1"/>
  <c r="X59"/>
  <c r="X60"/>
  <c r="Y60" s="1"/>
  <c r="Z60" s="1"/>
  <c r="X61"/>
  <c r="X62"/>
  <c r="Y62" s="1"/>
  <c r="Z62" s="1"/>
  <c r="X63"/>
  <c r="X64"/>
  <c r="Y64" s="1"/>
  <c r="Z64" s="1"/>
  <c r="X65"/>
  <c r="X66"/>
  <c r="Y66" s="1"/>
  <c r="Z66" s="1"/>
  <c r="X67"/>
  <c r="X68"/>
  <c r="Y68" s="1"/>
  <c r="Z68" s="1"/>
  <c r="X69"/>
  <c r="X70"/>
  <c r="Y70" s="1"/>
  <c r="Z70" s="1"/>
  <c r="X71"/>
  <c r="X72"/>
  <c r="Y72" s="1"/>
  <c r="Z72" s="1"/>
  <c r="X73"/>
  <c r="X74"/>
  <c r="Y74" s="1"/>
  <c r="Z74" s="1"/>
  <c r="X75"/>
  <c r="X76"/>
  <c r="Y76" s="1"/>
  <c r="Z76" s="1"/>
  <c r="X77"/>
  <c r="X78"/>
  <c r="Y78" s="1"/>
  <c r="Z78" s="1"/>
  <c r="X79"/>
  <c r="X80"/>
  <c r="Y80" s="1"/>
  <c r="Z80" s="1"/>
  <c r="X81"/>
  <c r="X82"/>
  <c r="Y82" s="1"/>
  <c r="Z82" s="1"/>
  <c r="X83"/>
  <c r="X84"/>
  <c r="Y84" s="1"/>
  <c r="Z84" s="1"/>
  <c r="X85"/>
  <c r="X86"/>
  <c r="Y86" s="1"/>
  <c r="Z86" s="1"/>
  <c r="X87"/>
  <c r="X88"/>
  <c r="Y88" s="1"/>
  <c r="Z88" s="1"/>
  <c r="X89"/>
  <c r="X90"/>
  <c r="Y90" s="1"/>
  <c r="Z90" s="1"/>
  <c r="X91"/>
  <c r="X92"/>
  <c r="Y92" s="1"/>
  <c r="Z92" s="1"/>
  <c r="X93"/>
  <c r="X94"/>
  <c r="Y94" s="1"/>
  <c r="Z94" s="1"/>
  <c r="X95"/>
  <c r="X96"/>
  <c r="Y96" s="1"/>
  <c r="Z96" s="1"/>
  <c r="X97"/>
  <c r="X98"/>
  <c r="Y98" s="1"/>
  <c r="Z98" s="1"/>
  <c r="X99"/>
  <c r="X100"/>
  <c r="Y100" s="1"/>
  <c r="Z100" s="1"/>
  <c r="X101"/>
  <c r="X102"/>
  <c r="Y102" s="1"/>
  <c r="Z102" s="1"/>
  <c r="X103"/>
  <c r="X104"/>
  <c r="Y104" s="1"/>
  <c r="Z104" s="1"/>
  <c r="X105"/>
  <c r="X106"/>
  <c r="Y106" s="1"/>
  <c r="Z106" s="1"/>
  <c r="X107"/>
  <c r="X108"/>
  <c r="Y108" s="1"/>
  <c r="Z108" s="1"/>
  <c r="X109"/>
  <c r="X110"/>
  <c r="Y110" s="1"/>
  <c r="Z110" s="1"/>
  <c r="X111"/>
  <c r="X112"/>
  <c r="Y112" s="1"/>
  <c r="Z112" s="1"/>
  <c r="X113"/>
  <c r="X114"/>
  <c r="Y114" s="1"/>
  <c r="Z114" s="1"/>
  <c r="X115"/>
  <c r="X116"/>
  <c r="Y116" s="1"/>
  <c r="Z116" s="1"/>
  <c r="X117"/>
  <c r="X118"/>
  <c r="Y118" s="1"/>
  <c r="Z118" s="1"/>
  <c r="X119"/>
  <c r="X120"/>
  <c r="Y120" s="1"/>
  <c r="Z120" s="1"/>
  <c r="X121"/>
  <c r="X122"/>
  <c r="Y122" s="1"/>
  <c r="Z122" s="1"/>
  <c r="X123"/>
  <c r="X124"/>
  <c r="Y124" s="1"/>
  <c r="Z124" s="1"/>
  <c r="X125"/>
  <c r="X126"/>
  <c r="Y126" s="1"/>
  <c r="Z126" s="1"/>
  <c r="X127"/>
  <c r="X128"/>
  <c r="Y128" s="1"/>
  <c r="Z128" s="1"/>
  <c r="X129"/>
  <c r="X130"/>
  <c r="Y130" s="1"/>
  <c r="Z130" s="1"/>
  <c r="X131"/>
  <c r="X132"/>
  <c r="Y132" s="1"/>
  <c r="Z132" s="1"/>
  <c r="X133"/>
  <c r="X134"/>
  <c r="Y134" s="1"/>
  <c r="Z134" s="1"/>
  <c r="X135"/>
  <c r="X136"/>
  <c r="Y136" s="1"/>
  <c r="Z136" s="1"/>
  <c r="X137"/>
  <c r="X138"/>
  <c r="Y138" s="1"/>
  <c r="Z138" s="1"/>
  <c r="X139"/>
  <c r="X140"/>
  <c r="Y140" s="1"/>
  <c r="Z140" s="1"/>
  <c r="X141"/>
  <c r="X142"/>
  <c r="Y142" s="1"/>
  <c r="Z142" s="1"/>
  <c r="X143"/>
  <c r="X144"/>
  <c r="Y144" s="1"/>
  <c r="Z144" s="1"/>
  <c r="X145"/>
  <c r="X146"/>
  <c r="Y146" s="1"/>
  <c r="Z146" s="1"/>
  <c r="X147"/>
  <c r="X148"/>
  <c r="Y148" s="1"/>
  <c r="Z148" s="1"/>
  <c r="X149"/>
  <c r="X150"/>
  <c r="Y150" s="1"/>
  <c r="Z150" s="1"/>
  <c r="X151"/>
  <c r="X152"/>
  <c r="Y152" s="1"/>
  <c r="Z152" s="1"/>
  <c r="X153"/>
  <c r="X154"/>
  <c r="Y154" s="1"/>
  <c r="Z154" s="1"/>
  <c r="X155"/>
  <c r="X156"/>
  <c r="Y156" s="1"/>
  <c r="Z156" s="1"/>
  <c r="X157"/>
  <c r="X158"/>
  <c r="Y158" s="1"/>
  <c r="Z158" s="1"/>
  <c r="X159"/>
  <c r="X160"/>
  <c r="Y160" s="1"/>
  <c r="Z160" s="1"/>
  <c r="X161"/>
  <c r="X162"/>
  <c r="Y162" s="1"/>
  <c r="Z162" s="1"/>
  <c r="X163"/>
  <c r="X164"/>
  <c r="Y164" s="1"/>
  <c r="Z164" s="1"/>
  <c r="X165"/>
  <c r="X166"/>
  <c r="Y166" s="1"/>
  <c r="Z166" s="1"/>
  <c r="X167"/>
  <c r="X168"/>
  <c r="Y168" s="1"/>
  <c r="Z168" s="1"/>
  <c r="X169"/>
  <c r="X170"/>
  <c r="Y170" s="1"/>
  <c r="Z170" s="1"/>
  <c r="X171"/>
  <c r="X172"/>
  <c r="Y172" s="1"/>
  <c r="Z172" s="1"/>
  <c r="X173"/>
  <c r="X174"/>
  <c r="Y174" s="1"/>
  <c r="Z174" s="1"/>
  <c r="X175"/>
  <c r="X176"/>
  <c r="Y176" s="1"/>
  <c r="Z176" s="1"/>
  <c r="X177"/>
  <c r="X178"/>
  <c r="Y178" s="1"/>
  <c r="Z178" s="1"/>
  <c r="X179"/>
  <c r="X180"/>
  <c r="Y180" s="1"/>
  <c r="Z180" s="1"/>
  <c r="X181"/>
  <c r="X182"/>
  <c r="Y182" s="1"/>
  <c r="Z182" s="1"/>
  <c r="X183"/>
  <c r="X184"/>
  <c r="Y184" s="1"/>
  <c r="Z184" s="1"/>
  <c r="X185"/>
  <c r="X186"/>
  <c r="Y186" s="1"/>
  <c r="Z186" s="1"/>
  <c r="X187"/>
  <c r="X188"/>
  <c r="Y188" s="1"/>
  <c r="Z188" s="1"/>
  <c r="X189"/>
  <c r="X190"/>
  <c r="Y190" s="1"/>
  <c r="Z190" s="1"/>
  <c r="X191"/>
  <c r="X192"/>
  <c r="Y192" s="1"/>
  <c r="Z192" s="1"/>
  <c r="X193"/>
  <c r="X194"/>
  <c r="Y194" s="1"/>
  <c r="Z194" s="1"/>
  <c r="X195"/>
  <c r="X196"/>
  <c r="Y196" s="1"/>
  <c r="Z196" s="1"/>
  <c r="X197"/>
  <c r="X198"/>
  <c r="Y198" s="1"/>
  <c r="Z198" s="1"/>
  <c r="X199"/>
  <c r="X200"/>
  <c r="Y200" s="1"/>
  <c r="Z200" s="1"/>
  <c r="X201"/>
  <c r="X202"/>
  <c r="Y202" s="1"/>
  <c r="Z202" s="1"/>
  <c r="X203"/>
  <c r="X204"/>
  <c r="Y204" s="1"/>
  <c r="Z204" s="1"/>
  <c r="X205"/>
  <c r="X206"/>
  <c r="Y206" s="1"/>
  <c r="Z206" s="1"/>
  <c r="X207"/>
  <c r="X208"/>
  <c r="Y208" s="1"/>
  <c r="Z208" s="1"/>
  <c r="X209"/>
  <c r="X210"/>
  <c r="Y210" s="1"/>
  <c r="Z210" s="1"/>
  <c r="X211"/>
  <c r="X212"/>
  <c r="Y212" s="1"/>
  <c r="Z212" s="1"/>
  <c r="X213"/>
  <c r="X214"/>
  <c r="Y214" s="1"/>
  <c r="Z214" s="1"/>
  <c r="X215"/>
  <c r="X216"/>
  <c r="Y216" s="1"/>
  <c r="Z216" s="1"/>
  <c r="X217"/>
  <c r="X218"/>
  <c r="Y218" s="1"/>
  <c r="Z218" s="1"/>
  <c r="X219"/>
  <c r="X220"/>
  <c r="Y220" s="1"/>
  <c r="Z220" s="1"/>
  <c r="X221"/>
  <c r="X222"/>
  <c r="Y222" s="1"/>
  <c r="Z222" s="1"/>
  <c r="X223"/>
  <c r="X224"/>
  <c r="Y224" s="1"/>
  <c r="Z224" s="1"/>
  <c r="X225"/>
  <c r="X226"/>
  <c r="Y226" s="1"/>
  <c r="Z226" s="1"/>
  <c r="X227"/>
  <c r="X228"/>
  <c r="Y228" s="1"/>
  <c r="Z228" s="1"/>
  <c r="X229"/>
  <c r="X230"/>
  <c r="Y230" s="1"/>
  <c r="Z230" s="1"/>
  <c r="X231"/>
  <c r="X232"/>
  <c r="Y232" s="1"/>
  <c r="Z232" s="1"/>
  <c r="X233"/>
  <c r="X234"/>
  <c r="Y234" s="1"/>
  <c r="Z234" s="1"/>
  <c r="X235"/>
  <c r="X236"/>
  <c r="Y236" s="1"/>
  <c r="Z236" s="1"/>
  <c r="X237"/>
  <c r="X238"/>
  <c r="Y238" s="1"/>
  <c r="Z238" s="1"/>
  <c r="X239"/>
  <c r="X240"/>
  <c r="Y240" s="1"/>
  <c r="Z240" s="1"/>
  <c r="X241"/>
  <c r="X242"/>
  <c r="Y242" s="1"/>
  <c r="Z242" s="1"/>
  <c r="X243"/>
  <c r="X244"/>
  <c r="Y244" s="1"/>
  <c r="Z244" s="1"/>
  <c r="X245"/>
  <c r="X246"/>
  <c r="Y246" s="1"/>
  <c r="Z246" s="1"/>
  <c r="X247"/>
  <c r="X248"/>
  <c r="Y248" s="1"/>
  <c r="Z248" s="1"/>
  <c r="X249"/>
  <c r="X250"/>
  <c r="Y250" s="1"/>
  <c r="Z250" s="1"/>
  <c r="X251"/>
  <c r="X252"/>
  <c r="Y252" s="1"/>
  <c r="Z252" s="1"/>
  <c r="X253"/>
  <c r="X254"/>
  <c r="Y254" s="1"/>
  <c r="Z254" s="1"/>
  <c r="X255"/>
  <c r="X256"/>
  <c r="Y256" s="1"/>
  <c r="Z256" s="1"/>
  <c r="X257"/>
  <c r="X258"/>
  <c r="Y258" s="1"/>
  <c r="Z258" s="1"/>
  <c r="X259"/>
  <c r="X260"/>
  <c r="Y260" s="1"/>
  <c r="Z260" s="1"/>
  <c r="X261"/>
  <c r="X262"/>
  <c r="Y262" s="1"/>
  <c r="Z262" s="1"/>
  <c r="X263"/>
  <c r="X264"/>
  <c r="Y264" s="1"/>
  <c r="Z264" s="1"/>
  <c r="X265"/>
  <c r="X266"/>
  <c r="Y266" s="1"/>
  <c r="Z266" s="1"/>
  <c r="X267"/>
  <c r="X268"/>
  <c r="Y268" s="1"/>
  <c r="Z268" s="1"/>
  <c r="X269"/>
  <c r="X270"/>
  <c r="Y270" s="1"/>
  <c r="Z270" s="1"/>
  <c r="X271"/>
  <c r="X272"/>
  <c r="Y272" s="1"/>
  <c r="Z272" s="1"/>
  <c r="X273"/>
  <c r="X274"/>
  <c r="Y274" s="1"/>
  <c r="Z274" s="1"/>
  <c r="X275"/>
  <c r="X276"/>
  <c r="Y276" s="1"/>
  <c r="Z276" s="1"/>
  <c r="X277"/>
  <c r="X278"/>
  <c r="Y278" s="1"/>
  <c r="Z278" s="1"/>
  <c r="X279"/>
  <c r="X280"/>
  <c r="Y280" s="1"/>
  <c r="Z280" s="1"/>
  <c r="X281"/>
  <c r="X282"/>
  <c r="Y282" s="1"/>
  <c r="Z282" s="1"/>
  <c r="X283"/>
  <c r="X284"/>
  <c r="Y284" s="1"/>
  <c r="Z284" s="1"/>
  <c r="X285"/>
  <c r="X286"/>
  <c r="Y286" s="1"/>
  <c r="Z286" s="1"/>
  <c r="X287"/>
  <c r="X288"/>
  <c r="Y288" s="1"/>
  <c r="Z288" s="1"/>
  <c r="X289"/>
  <c r="X290"/>
  <c r="Y290" s="1"/>
  <c r="Z290" s="1"/>
  <c r="X291"/>
  <c r="X292"/>
  <c r="Y292" s="1"/>
  <c r="Z292" s="1"/>
  <c r="X293"/>
  <c r="X294"/>
  <c r="Y294" s="1"/>
  <c r="Z294" s="1"/>
  <c r="X295"/>
  <c r="X296"/>
  <c r="Y296" s="1"/>
  <c r="Z296" s="1"/>
  <c r="X297"/>
  <c r="X298"/>
  <c r="Y298" s="1"/>
  <c r="Z298" s="1"/>
  <c r="X299"/>
  <c r="X300"/>
  <c r="Y300" s="1"/>
  <c r="Z300" s="1"/>
  <c r="X301"/>
  <c r="X302"/>
  <c r="Y302" s="1"/>
  <c r="Z302" s="1"/>
  <c r="X303"/>
  <c r="X304"/>
  <c r="Y304" s="1"/>
  <c r="Z304" s="1"/>
  <c r="X305"/>
  <c r="X306"/>
  <c r="Y306" s="1"/>
  <c r="Z306" s="1"/>
  <c r="X307"/>
  <c r="X308"/>
  <c r="Y308" s="1"/>
  <c r="Z308" s="1"/>
  <c r="X309"/>
  <c r="X310"/>
  <c r="Y310" s="1"/>
  <c r="Z310" s="1"/>
  <c r="X311"/>
  <c r="X312"/>
  <c r="Y312" s="1"/>
  <c r="Z312" s="1"/>
  <c r="X313"/>
  <c r="X314"/>
  <c r="Y314" s="1"/>
  <c r="Z314" s="1"/>
  <c r="X315"/>
  <c r="X316"/>
  <c r="Y316" s="1"/>
  <c r="Z316" s="1"/>
  <c r="X317"/>
  <c r="X318"/>
  <c r="Y318" s="1"/>
  <c r="Z318" s="1"/>
  <c r="X319"/>
  <c r="X320"/>
  <c r="Y320" s="1"/>
  <c r="Z320" s="1"/>
  <c r="X321"/>
  <c r="X322"/>
  <c r="Y322" s="1"/>
  <c r="Z322" s="1"/>
  <c r="X323"/>
  <c r="X324"/>
  <c r="Y324" s="1"/>
  <c r="Z324" s="1"/>
  <c r="X325"/>
  <c r="X326"/>
  <c r="Y326" s="1"/>
  <c r="Z326" s="1"/>
  <c r="X327"/>
  <c r="X328"/>
  <c r="Y328" s="1"/>
  <c r="Z328" s="1"/>
  <c r="X329"/>
  <c r="X330"/>
  <c r="Y330" s="1"/>
  <c r="Z330" s="1"/>
  <c r="X331"/>
  <c r="X332"/>
  <c r="Y332" s="1"/>
  <c r="Z332" s="1"/>
  <c r="X333"/>
  <c r="X334"/>
  <c r="Y334" s="1"/>
  <c r="Z334" s="1"/>
  <c r="X335"/>
  <c r="X336"/>
  <c r="Y336" s="1"/>
  <c r="Z336" s="1"/>
  <c r="X337"/>
  <c r="X338"/>
  <c r="Y338" s="1"/>
  <c r="Z338" s="1"/>
  <c r="X339"/>
  <c r="X340"/>
  <c r="Y340" s="1"/>
  <c r="Z340" s="1"/>
  <c r="X341"/>
  <c r="X342"/>
  <c r="Y342" s="1"/>
  <c r="Z342" s="1"/>
  <c r="X343"/>
  <c r="X344"/>
  <c r="Y344" s="1"/>
  <c r="Z344" s="1"/>
  <c r="X345"/>
  <c r="X346"/>
  <c r="Y346" s="1"/>
  <c r="Z346" s="1"/>
  <c r="X347"/>
  <c r="X348"/>
  <c r="Y348" s="1"/>
  <c r="Z348" s="1"/>
  <c r="X349"/>
  <c r="X350"/>
  <c r="Y350" s="1"/>
  <c r="Z350" s="1"/>
  <c r="X351"/>
  <c r="X352"/>
  <c r="Y352" s="1"/>
  <c r="Z352" s="1"/>
  <c r="X353"/>
  <c r="X354"/>
  <c r="Y354" s="1"/>
  <c r="Z354" s="1"/>
  <c r="X355"/>
  <c r="X356"/>
  <c r="Y356" s="1"/>
  <c r="Z356" s="1"/>
  <c r="X357"/>
  <c r="X358"/>
  <c r="Y358" s="1"/>
  <c r="Z358" s="1"/>
  <c r="X359"/>
  <c r="X360"/>
  <c r="Y360" s="1"/>
  <c r="Z360" s="1"/>
  <c r="X361"/>
  <c r="X362"/>
  <c r="Y362" s="1"/>
  <c r="Z362" s="1"/>
  <c r="X363"/>
  <c r="X364"/>
  <c r="Y364" s="1"/>
  <c r="Z364" s="1"/>
  <c r="X365"/>
  <c r="X366"/>
  <c r="Y366" s="1"/>
  <c r="Z366" s="1"/>
  <c r="X367"/>
  <c r="X368"/>
  <c r="Y368" s="1"/>
  <c r="Z368" s="1"/>
  <c r="X369"/>
  <c r="X370"/>
  <c r="Y370" s="1"/>
  <c r="Z370" s="1"/>
  <c r="X371"/>
  <c r="X372"/>
  <c r="Y372" s="1"/>
  <c r="Z372" s="1"/>
  <c r="X373"/>
  <c r="X374"/>
  <c r="Y374" s="1"/>
  <c r="Z374" s="1"/>
  <c r="X375"/>
  <c r="X376"/>
  <c r="Y376" s="1"/>
  <c r="Z376" s="1"/>
  <c r="X377"/>
  <c r="X378"/>
  <c r="Y378" s="1"/>
  <c r="Z378" s="1"/>
  <c r="X379"/>
  <c r="X380"/>
  <c r="Y380" s="1"/>
  <c r="Z380" s="1"/>
  <c r="X381"/>
  <c r="X382"/>
  <c r="Y382" s="1"/>
  <c r="Z382" s="1"/>
  <c r="X383"/>
  <c r="X384"/>
  <c r="Y384" s="1"/>
  <c r="Z384" s="1"/>
  <c r="X385"/>
  <c r="X386"/>
  <c r="Y386" s="1"/>
  <c r="Z386" s="1"/>
  <c r="X387"/>
  <c r="X388"/>
  <c r="Y388" s="1"/>
  <c r="Z388" s="1"/>
  <c r="X389"/>
  <c r="X390"/>
  <c r="Y390" s="1"/>
  <c r="Z390" s="1"/>
  <c r="X391"/>
  <c r="X392"/>
  <c r="Y392" s="1"/>
  <c r="Z392" s="1"/>
  <c r="X393"/>
  <c r="X394"/>
  <c r="Y394" s="1"/>
  <c r="Z394" s="1"/>
  <c r="X395"/>
  <c r="X396"/>
  <c r="Y396" s="1"/>
  <c r="Z396" s="1"/>
  <c r="X397"/>
  <c r="X398"/>
  <c r="Y398" s="1"/>
  <c r="Z398" s="1"/>
  <c r="X399"/>
  <c r="X400"/>
  <c r="Y400" s="1"/>
  <c r="Z400" s="1"/>
  <c r="X401"/>
  <c r="X402"/>
  <c r="Y402" s="1"/>
  <c r="Z402" s="1"/>
  <c r="X403"/>
  <c r="X404"/>
  <c r="Y404" s="1"/>
  <c r="Z404" s="1"/>
  <c r="X405"/>
  <c r="X406"/>
  <c r="Y406" s="1"/>
  <c r="Z406" s="1"/>
  <c r="X407"/>
  <c r="X408"/>
  <c r="Y408" s="1"/>
  <c r="Z408" s="1"/>
  <c r="X409"/>
  <c r="X410"/>
  <c r="Y410" s="1"/>
  <c r="Z410" s="1"/>
  <c r="X411"/>
  <c r="X412"/>
  <c r="Y412" s="1"/>
  <c r="Z412" s="1"/>
  <c r="X413"/>
  <c r="X414"/>
  <c r="Y414" s="1"/>
  <c r="Z414" s="1"/>
  <c r="X415"/>
  <c r="X416"/>
  <c r="Y416" s="1"/>
  <c r="Z416" s="1"/>
  <c r="X417"/>
  <c r="X418"/>
  <c r="Y418" s="1"/>
  <c r="Z418" s="1"/>
  <c r="X419"/>
  <c r="X420"/>
  <c r="Y420" s="1"/>
  <c r="Z420" s="1"/>
  <c r="X421"/>
  <c r="X422"/>
  <c r="Y422" s="1"/>
  <c r="Z422" s="1"/>
  <c r="X423"/>
  <c r="X424"/>
  <c r="Y424" s="1"/>
  <c r="Z424" s="1"/>
  <c r="X425"/>
  <c r="X426"/>
  <c r="Y426" s="1"/>
  <c r="Z426" s="1"/>
  <c r="X427"/>
  <c r="X428"/>
  <c r="Y428" s="1"/>
  <c r="Z428" s="1"/>
  <c r="X429"/>
  <c r="X430"/>
  <c r="Y430" s="1"/>
  <c r="Z430" s="1"/>
  <c r="X431"/>
  <c r="X432"/>
  <c r="Y432" s="1"/>
  <c r="Z432" s="1"/>
  <c r="X433"/>
  <c r="X434"/>
  <c r="Y434" s="1"/>
  <c r="Z434" s="1"/>
  <c r="X435"/>
  <c r="X436"/>
  <c r="Y436" s="1"/>
  <c r="Z436" s="1"/>
  <c r="X437"/>
  <c r="X438"/>
  <c r="Y438" s="1"/>
  <c r="Z438" s="1"/>
  <c r="X439"/>
  <c r="X440"/>
  <c r="Y440" s="1"/>
  <c r="Z440" s="1"/>
  <c r="X441"/>
  <c r="X442"/>
  <c r="Y442" s="1"/>
  <c r="Z442" s="1"/>
  <c r="X443"/>
  <c r="X444"/>
  <c r="Y444" s="1"/>
  <c r="Z444" s="1"/>
  <c r="X445"/>
  <c r="X446"/>
  <c r="Y446" s="1"/>
  <c r="Z446" s="1"/>
  <c r="X447"/>
  <c r="X448"/>
  <c r="Y448" s="1"/>
  <c r="Z448" s="1"/>
  <c r="X449"/>
  <c r="X450"/>
  <c r="Y450" s="1"/>
  <c r="Z450" s="1"/>
  <c r="X451"/>
  <c r="X452"/>
  <c r="Y452" s="1"/>
  <c r="Z452" s="1"/>
  <c r="X453"/>
  <c r="X454"/>
  <c r="Y454" s="1"/>
  <c r="Z454" s="1"/>
  <c r="X455"/>
  <c r="X456"/>
  <c r="Y456" s="1"/>
  <c r="Z456" s="1"/>
  <c r="X457"/>
  <c r="X458"/>
  <c r="Y458" s="1"/>
  <c r="Z458" s="1"/>
  <c r="X459"/>
  <c r="X460"/>
  <c r="Y460" s="1"/>
  <c r="Z460" s="1"/>
  <c r="X461"/>
  <c r="X462"/>
  <c r="Y462" s="1"/>
  <c r="Z462" s="1"/>
  <c r="X463"/>
  <c r="X464"/>
  <c r="Y464" s="1"/>
  <c r="Z464" s="1"/>
  <c r="X465"/>
  <c r="X466"/>
  <c r="Y466" s="1"/>
  <c r="Z466" s="1"/>
  <c r="X467"/>
  <c r="X468"/>
  <c r="Y468" s="1"/>
  <c r="Z468" s="1"/>
  <c r="X469"/>
  <c r="X470"/>
  <c r="Y470" s="1"/>
  <c r="Z470" s="1"/>
  <c r="X471"/>
  <c r="X472"/>
  <c r="Y472" s="1"/>
  <c r="Z472" s="1"/>
  <c r="X473"/>
  <c r="X474"/>
  <c r="Y474" s="1"/>
  <c r="Z474" s="1"/>
  <c r="X475"/>
  <c r="X476"/>
  <c r="Y476" s="1"/>
  <c r="Z476" s="1"/>
  <c r="X477"/>
  <c r="X478"/>
  <c r="Y478" s="1"/>
  <c r="Z478" s="1"/>
  <c r="X479"/>
  <c r="X480"/>
  <c r="Y480" s="1"/>
  <c r="Z480" s="1"/>
  <c r="X481"/>
  <c r="X482"/>
  <c r="Y482" s="1"/>
  <c r="Z482" s="1"/>
  <c r="X483"/>
  <c r="X484"/>
  <c r="Y484" s="1"/>
  <c r="Z484" s="1"/>
  <c r="X485"/>
  <c r="X486"/>
  <c r="Y486" s="1"/>
  <c r="Z486" s="1"/>
  <c r="X487"/>
  <c r="X488"/>
  <c r="Y488" s="1"/>
  <c r="Z488" s="1"/>
  <c r="X489"/>
  <c r="X490"/>
  <c r="Y490" s="1"/>
  <c r="Z490" s="1"/>
  <c r="X491"/>
  <c r="X492"/>
  <c r="Y492" s="1"/>
  <c r="Z492" s="1"/>
  <c r="X493"/>
  <c r="X494"/>
  <c r="Y494" s="1"/>
  <c r="Z494" s="1"/>
  <c r="X495"/>
  <c r="X496"/>
  <c r="Y496" s="1"/>
  <c r="Z496" s="1"/>
  <c r="X497"/>
  <c r="X498"/>
  <c r="Y498" s="1"/>
  <c r="Z498" s="1"/>
  <c r="X499"/>
  <c r="X500"/>
  <c r="Y500" s="1"/>
  <c r="Z500" s="1"/>
  <c r="X501"/>
  <c r="X502"/>
  <c r="Y502" s="1"/>
  <c r="Z502" s="1"/>
  <c r="X503"/>
  <c r="X504"/>
  <c r="Y504" s="1"/>
  <c r="Z504" s="1"/>
  <c r="X505"/>
  <c r="X506"/>
  <c r="Y506" s="1"/>
  <c r="Z506" s="1"/>
  <c r="X507"/>
  <c r="X508"/>
  <c r="Y508" s="1"/>
  <c r="Z508" s="1"/>
  <c r="X509"/>
  <c r="X510"/>
  <c r="Y510" s="1"/>
  <c r="Z510" s="1"/>
  <c r="X511"/>
  <c r="X512"/>
  <c r="Y512" s="1"/>
  <c r="Z512" s="1"/>
  <c r="X513"/>
  <c r="X514"/>
  <c r="Y514" s="1"/>
  <c r="Z514" s="1"/>
  <c r="X515"/>
  <c r="X516"/>
  <c r="Y516" s="1"/>
  <c r="Z516" s="1"/>
  <c r="X517"/>
  <c r="X518"/>
  <c r="Y518" s="1"/>
  <c r="Z518" s="1"/>
  <c r="X519"/>
  <c r="X520"/>
  <c r="Y520" s="1"/>
  <c r="Z520" s="1"/>
  <c r="X521"/>
  <c r="X522"/>
  <c r="Y522" s="1"/>
  <c r="Z522" s="1"/>
  <c r="X523"/>
  <c r="X524"/>
  <c r="X525"/>
  <c r="Y525" s="1"/>
  <c r="Z525" s="1"/>
  <c r="X526"/>
  <c r="Y526" s="1"/>
  <c r="Z526" s="1"/>
  <c r="X527"/>
  <c r="X528"/>
  <c r="X529"/>
  <c r="Y529" s="1"/>
  <c r="Z529" s="1"/>
  <c r="X530"/>
  <c r="Y530" s="1"/>
  <c r="Z530" s="1"/>
  <c r="X531"/>
  <c r="X532"/>
  <c r="Y532" s="1"/>
  <c r="Z532" s="1"/>
  <c r="X533"/>
  <c r="Y533" s="1"/>
  <c r="Z533" s="1"/>
  <c r="X534"/>
  <c r="Y534" s="1"/>
  <c r="Z534" s="1"/>
  <c r="X535"/>
  <c r="X536"/>
  <c r="X537"/>
  <c r="Y537" s="1"/>
  <c r="Z537" s="1"/>
  <c r="X538"/>
  <c r="Y538" s="1"/>
  <c r="Z538" s="1"/>
  <c r="X539"/>
  <c r="X540"/>
  <c r="Y540" s="1"/>
  <c r="Z540" s="1"/>
  <c r="X541"/>
  <c r="Y541" s="1"/>
  <c r="Z541" s="1"/>
  <c r="X542"/>
  <c r="Y542" s="1"/>
  <c r="Z542" s="1"/>
  <c r="X543"/>
  <c r="X544"/>
  <c r="X545"/>
  <c r="Y545" s="1"/>
  <c r="Z545" s="1"/>
  <c r="X546"/>
  <c r="Y546" s="1"/>
  <c r="Z546" s="1"/>
  <c r="X547"/>
  <c r="X548"/>
  <c r="Y548" s="1"/>
  <c r="Z548" s="1"/>
  <c r="X549"/>
  <c r="Y549" s="1"/>
  <c r="Z549" s="1"/>
  <c r="X550"/>
  <c r="Y550" s="1"/>
  <c r="Z550" s="1"/>
  <c r="X551"/>
  <c r="X552"/>
  <c r="X553"/>
  <c r="Y553" s="1"/>
  <c r="Z553" s="1"/>
  <c r="X554"/>
  <c r="Y554" s="1"/>
  <c r="Z554" s="1"/>
  <c r="X555"/>
  <c r="X556"/>
  <c r="Y556" s="1"/>
  <c r="Z556" s="1"/>
  <c r="X557"/>
  <c r="Y557" s="1"/>
  <c r="Z557" s="1"/>
  <c r="X558"/>
  <c r="Y558" s="1"/>
  <c r="Z558" s="1"/>
  <c r="X559"/>
  <c r="X560"/>
  <c r="X561"/>
  <c r="Y561" s="1"/>
  <c r="Z561" s="1"/>
  <c r="X562"/>
  <c r="Y562" s="1"/>
  <c r="Z562" s="1"/>
  <c r="X563"/>
  <c r="X564"/>
  <c r="Y564" s="1"/>
  <c r="Z564" s="1"/>
  <c r="X565"/>
  <c r="Y565" s="1"/>
  <c r="Z565" s="1"/>
  <c r="X566"/>
  <c r="Y566" s="1"/>
  <c r="Z566" s="1"/>
  <c r="X567"/>
  <c r="X568"/>
  <c r="X569"/>
  <c r="Y569" s="1"/>
  <c r="Z569" s="1"/>
  <c r="X570"/>
  <c r="Y570" s="1"/>
  <c r="Z570" s="1"/>
  <c r="X571"/>
  <c r="X572"/>
  <c r="Y572" s="1"/>
  <c r="Z572" s="1"/>
  <c r="X573"/>
  <c r="Y573" s="1"/>
  <c r="Z573" s="1"/>
  <c r="X574"/>
  <c r="Y574" s="1"/>
  <c r="Z574" s="1"/>
  <c r="X575"/>
  <c r="X576"/>
  <c r="X577"/>
  <c r="Y577" s="1"/>
  <c r="Z577" s="1"/>
  <c r="X578"/>
  <c r="Y578" s="1"/>
  <c r="Z578" s="1"/>
  <c r="X579"/>
  <c r="X580"/>
  <c r="Y580" s="1"/>
  <c r="Z580" s="1"/>
  <c r="X581"/>
  <c r="Y581" s="1"/>
  <c r="Z581" s="1"/>
  <c r="X582"/>
  <c r="Y582" s="1"/>
  <c r="Z582" s="1"/>
  <c r="X583"/>
  <c r="X584"/>
  <c r="X585"/>
  <c r="Y585" s="1"/>
  <c r="Z585" s="1"/>
  <c r="X586"/>
  <c r="Y586" s="1"/>
  <c r="Z586" s="1"/>
  <c r="X587"/>
  <c r="X588"/>
  <c r="Y588" s="1"/>
  <c r="Z588" s="1"/>
  <c r="X589"/>
  <c r="Y589" s="1"/>
  <c r="Z589" s="1"/>
  <c r="X590"/>
  <c r="Y590" s="1"/>
  <c r="Z590" s="1"/>
  <c r="X591"/>
  <c r="X592"/>
  <c r="X593"/>
  <c r="Y593" s="1"/>
  <c r="Z593" s="1"/>
  <c r="X594"/>
  <c r="Y594" s="1"/>
  <c r="Z594" s="1"/>
  <c r="X595"/>
  <c r="X596"/>
  <c r="Y596" s="1"/>
  <c r="Z596" s="1"/>
  <c r="X597"/>
  <c r="Y597" s="1"/>
  <c r="Z597" s="1"/>
  <c r="X598"/>
  <c r="Y598" s="1"/>
  <c r="Z598" s="1"/>
  <c r="X599"/>
  <c r="X600"/>
  <c r="X601"/>
  <c r="Y601" s="1"/>
  <c r="Z601" s="1"/>
  <c r="X602"/>
  <c r="Y602" s="1"/>
  <c r="Z602" s="1"/>
  <c r="X603"/>
  <c r="X604"/>
  <c r="Y604" s="1"/>
  <c r="Z604" s="1"/>
  <c r="X605"/>
  <c r="Y605" s="1"/>
  <c r="Z605" s="1"/>
  <c r="X606"/>
  <c r="Y606" s="1"/>
  <c r="Z606" s="1"/>
  <c r="X607"/>
  <c r="X608"/>
  <c r="X609"/>
  <c r="Y609" s="1"/>
  <c r="Z609" s="1"/>
  <c r="X610"/>
  <c r="Y610" s="1"/>
  <c r="Z610" s="1"/>
  <c r="X611"/>
  <c r="X612"/>
  <c r="Y612" s="1"/>
  <c r="Z612" s="1"/>
  <c r="X613"/>
  <c r="Y613" s="1"/>
  <c r="Z613" s="1"/>
  <c r="X614"/>
  <c r="Y614" s="1"/>
  <c r="Z614" s="1"/>
  <c r="X615"/>
  <c r="X616"/>
  <c r="X617"/>
  <c r="Y617" s="1"/>
  <c r="Z617" s="1"/>
  <c r="X618"/>
  <c r="Y618" s="1"/>
  <c r="Z618" s="1"/>
  <c r="X619"/>
  <c r="X620"/>
  <c r="Y620" s="1"/>
  <c r="Z620" s="1"/>
  <c r="X621"/>
  <c r="Y621" s="1"/>
  <c r="Z621" s="1"/>
  <c r="X622"/>
  <c r="Y622" s="1"/>
  <c r="Z622" s="1"/>
  <c r="X623"/>
  <c r="X624"/>
  <c r="X625"/>
  <c r="Y625" s="1"/>
  <c r="Z625" s="1"/>
  <c r="X626"/>
  <c r="Y626" s="1"/>
  <c r="Z626" s="1"/>
  <c r="X627"/>
  <c r="X628"/>
  <c r="Y628" s="1"/>
  <c r="Z628" s="1"/>
  <c r="X629"/>
  <c r="Y629" s="1"/>
  <c r="Z629" s="1"/>
  <c r="X630"/>
  <c r="Y630" s="1"/>
  <c r="Z630" s="1"/>
  <c r="X631"/>
  <c r="X632"/>
  <c r="X633"/>
  <c r="Y633" s="1"/>
  <c r="Z633" s="1"/>
  <c r="X634"/>
  <c r="Y634" s="1"/>
  <c r="Z634" s="1"/>
  <c r="X635"/>
  <c r="X636"/>
  <c r="Y636" s="1"/>
  <c r="Z636" s="1"/>
  <c r="X637"/>
  <c r="Y637" s="1"/>
  <c r="Z637" s="1"/>
  <c r="X638"/>
  <c r="Y638" s="1"/>
  <c r="Z638" s="1"/>
  <c r="X639"/>
  <c r="X640"/>
  <c r="X641"/>
  <c r="Y641" s="1"/>
  <c r="Z641" s="1"/>
  <c r="X642"/>
  <c r="Y642" s="1"/>
  <c r="Z642" s="1"/>
  <c r="X643"/>
  <c r="X644"/>
  <c r="Y644" s="1"/>
  <c r="Z644" s="1"/>
  <c r="X645"/>
  <c r="Y645" s="1"/>
  <c r="Z645" s="1"/>
  <c r="X646"/>
  <c r="Y646" s="1"/>
  <c r="Z646" s="1"/>
  <c r="X647"/>
  <c r="X648"/>
  <c r="X649"/>
  <c r="Y649" s="1"/>
  <c r="Z649" s="1"/>
  <c r="X650"/>
  <c r="Y650" s="1"/>
  <c r="Z650" s="1"/>
  <c r="X651"/>
  <c r="X652"/>
  <c r="Y652" s="1"/>
  <c r="Z652" s="1"/>
  <c r="X653"/>
  <c r="Y653" s="1"/>
  <c r="Z653" s="1"/>
  <c r="X654"/>
  <c r="Y654" s="1"/>
  <c r="Z654" s="1"/>
  <c r="X655"/>
  <c r="X656"/>
  <c r="X657"/>
  <c r="Y657" s="1"/>
  <c r="Z657" s="1"/>
  <c r="X658"/>
  <c r="Y658" s="1"/>
  <c r="Z658" s="1"/>
  <c r="X659"/>
  <c r="X660"/>
  <c r="Y660" s="1"/>
  <c r="Z660" s="1"/>
  <c r="X661"/>
  <c r="Y661" s="1"/>
  <c r="Z661" s="1"/>
  <c r="X662"/>
  <c r="Y662" s="1"/>
  <c r="Z662" s="1"/>
  <c r="X663"/>
  <c r="X664"/>
  <c r="X665"/>
  <c r="Y665" s="1"/>
  <c r="Z665" s="1"/>
  <c r="X666"/>
  <c r="Y666" s="1"/>
  <c r="Z666" s="1"/>
  <c r="X667"/>
  <c r="X668"/>
  <c r="Y668" s="1"/>
  <c r="Z668" s="1"/>
  <c r="X669"/>
  <c r="Y669" s="1"/>
  <c r="Z669" s="1"/>
  <c r="X670"/>
  <c r="Y670" s="1"/>
  <c r="Z670" s="1"/>
  <c r="X671"/>
  <c r="X672"/>
  <c r="X673"/>
  <c r="Y673" s="1"/>
  <c r="Z673" s="1"/>
  <c r="X674"/>
  <c r="Y674" s="1"/>
  <c r="Z674" s="1"/>
  <c r="X675"/>
  <c r="X676"/>
  <c r="Y676" s="1"/>
  <c r="Z676" s="1"/>
  <c r="X677"/>
  <c r="Y677" s="1"/>
  <c r="Z677" s="1"/>
  <c r="X678"/>
  <c r="Y678" s="1"/>
  <c r="Z678" s="1"/>
  <c r="X679"/>
  <c r="X680"/>
  <c r="X681"/>
  <c r="Y681" s="1"/>
  <c r="Z681" s="1"/>
  <c r="X682"/>
  <c r="Y682" s="1"/>
  <c r="Z682" s="1"/>
  <c r="X683"/>
  <c r="X684"/>
  <c r="Y684" s="1"/>
  <c r="Z684" s="1"/>
  <c r="X685"/>
  <c r="Y685" s="1"/>
  <c r="Z685" s="1"/>
  <c r="X686"/>
  <c r="Y686" s="1"/>
  <c r="Z686" s="1"/>
  <c r="X687"/>
  <c r="X688"/>
  <c r="X689"/>
  <c r="Y689" s="1"/>
  <c r="Z689" s="1"/>
  <c r="X690"/>
  <c r="Y690" s="1"/>
  <c r="Z690" s="1"/>
  <c r="X691"/>
  <c r="X692"/>
  <c r="Y692" s="1"/>
  <c r="Z692" s="1"/>
  <c r="X693"/>
  <c r="Y693" s="1"/>
  <c r="Z693" s="1"/>
  <c r="X694"/>
  <c r="Y694" s="1"/>
  <c r="Z694" s="1"/>
  <c r="X695"/>
  <c r="X696"/>
  <c r="X697"/>
  <c r="Y697" s="1"/>
  <c r="Z697" s="1"/>
  <c r="X698"/>
  <c r="Y698" s="1"/>
  <c r="Z698" s="1"/>
  <c r="X699"/>
  <c r="X700"/>
  <c r="Y700" s="1"/>
  <c r="Z700" s="1"/>
  <c r="X701"/>
  <c r="Y701" s="1"/>
  <c r="Z701" s="1"/>
  <c r="X702"/>
  <c r="Y702" s="1"/>
  <c r="Z702" s="1"/>
  <c r="X703"/>
  <c r="X704"/>
  <c r="X705"/>
  <c r="Y705" s="1"/>
  <c r="Z705" s="1"/>
  <c r="X706"/>
  <c r="Y706" s="1"/>
  <c r="Z706" s="1"/>
  <c r="X707"/>
  <c r="X708"/>
  <c r="Y708" s="1"/>
  <c r="Z708" s="1"/>
  <c r="X709"/>
  <c r="Y709" s="1"/>
  <c r="Z709" s="1"/>
  <c r="X710"/>
  <c r="Y710" s="1"/>
  <c r="Z710" s="1"/>
  <c r="X711"/>
  <c r="X712"/>
  <c r="X713"/>
  <c r="Y713" s="1"/>
  <c r="Z713" s="1"/>
  <c r="X714"/>
  <c r="Y714" s="1"/>
  <c r="Z714" s="1"/>
  <c r="X715"/>
  <c r="X716"/>
  <c r="Y716" s="1"/>
  <c r="Z716" s="1"/>
  <c r="X717"/>
  <c r="Y717" s="1"/>
  <c r="Z717" s="1"/>
  <c r="X718"/>
  <c r="Y718" s="1"/>
  <c r="Z718" s="1"/>
  <c r="X719"/>
  <c r="X720"/>
  <c r="X721"/>
  <c r="X722"/>
  <c r="Y722" s="1"/>
  <c r="Z722" s="1"/>
  <c r="X723"/>
  <c r="X724"/>
  <c r="X725"/>
  <c r="X726"/>
  <c r="Y726" s="1"/>
  <c r="Z726" s="1"/>
  <c r="X727"/>
  <c r="X728"/>
  <c r="Y728" s="1"/>
  <c r="Z728" s="1"/>
  <c r="X729"/>
  <c r="X730"/>
  <c r="Y730" s="1"/>
  <c r="Z730" s="1"/>
  <c r="X731"/>
  <c r="X732"/>
  <c r="Y732" s="1"/>
  <c r="Z732" s="1"/>
  <c r="X733"/>
  <c r="X734"/>
  <c r="Y734" s="1"/>
  <c r="Z734" s="1"/>
  <c r="X735"/>
  <c r="X736"/>
  <c r="Y736" s="1"/>
  <c r="Z736" s="1"/>
  <c r="X737"/>
  <c r="X738"/>
  <c r="Y738" s="1"/>
  <c r="Z738" s="1"/>
  <c r="X739"/>
  <c r="X740"/>
  <c r="Y740" s="1"/>
  <c r="Z740" s="1"/>
  <c r="X741"/>
  <c r="X742"/>
  <c r="Y742" s="1"/>
  <c r="Z742" s="1"/>
  <c r="X743"/>
  <c r="X744"/>
  <c r="Y744" s="1"/>
  <c r="Z744" s="1"/>
  <c r="X745"/>
  <c r="X746"/>
  <c r="Y746" s="1"/>
  <c r="Z746" s="1"/>
  <c r="X747"/>
  <c r="X748"/>
  <c r="Y748" s="1"/>
  <c r="Z748" s="1"/>
  <c r="X749"/>
  <c r="X750"/>
  <c r="Y750" s="1"/>
  <c r="Z750" s="1"/>
  <c r="X751"/>
  <c r="X752"/>
  <c r="Y752" s="1"/>
  <c r="Z752" s="1"/>
  <c r="X753"/>
  <c r="X754"/>
  <c r="Y754" s="1"/>
  <c r="Z754" s="1"/>
  <c r="X755"/>
  <c r="X756"/>
  <c r="Y756" s="1"/>
  <c r="Z756" s="1"/>
  <c r="X757"/>
  <c r="X758"/>
  <c r="Y758" s="1"/>
  <c r="Z758" s="1"/>
  <c r="X759"/>
  <c r="X760"/>
  <c r="Y760" s="1"/>
  <c r="Z760" s="1"/>
  <c r="X761"/>
  <c r="X762"/>
  <c r="Y762" s="1"/>
  <c r="Z762" s="1"/>
  <c r="X763"/>
  <c r="X764"/>
  <c r="Y764" s="1"/>
  <c r="Z764" s="1"/>
  <c r="X765"/>
  <c r="X766"/>
  <c r="Y766" s="1"/>
  <c r="Z766" s="1"/>
  <c r="X767"/>
  <c r="X768"/>
  <c r="Y768" s="1"/>
  <c r="Z768" s="1"/>
  <c r="X769"/>
  <c r="X770"/>
  <c r="Y770" s="1"/>
  <c r="Z770" s="1"/>
  <c r="X771"/>
  <c r="X772"/>
  <c r="Y772" s="1"/>
  <c r="Z772" s="1"/>
  <c r="X773"/>
  <c r="X774"/>
  <c r="Y774" s="1"/>
  <c r="Z774" s="1"/>
  <c r="X775"/>
  <c r="X776"/>
  <c r="Y776" s="1"/>
  <c r="Z776" s="1"/>
  <c r="X777"/>
  <c r="X778"/>
  <c r="Y778" s="1"/>
  <c r="Z778" s="1"/>
  <c r="X779"/>
  <c r="X780"/>
  <c r="Y780" s="1"/>
  <c r="Z780" s="1"/>
  <c r="X781"/>
  <c r="X782"/>
  <c r="Y782" s="1"/>
  <c r="Z782" s="1"/>
  <c r="X783"/>
  <c r="X784"/>
  <c r="Y784" s="1"/>
  <c r="Z784" s="1"/>
  <c r="X785"/>
  <c r="X786"/>
  <c r="Y786" s="1"/>
  <c r="Z786" s="1"/>
  <c r="X787"/>
  <c r="X788"/>
  <c r="Y788" s="1"/>
  <c r="Z788" s="1"/>
  <c r="X789"/>
  <c r="X790"/>
  <c r="Y790" s="1"/>
  <c r="Z790" s="1"/>
  <c r="X791"/>
  <c r="X792"/>
  <c r="Y792" s="1"/>
  <c r="Z792" s="1"/>
  <c r="X793"/>
  <c r="X794"/>
  <c r="Y794" s="1"/>
  <c r="Z794" s="1"/>
  <c r="X795"/>
  <c r="X796"/>
  <c r="Y796" s="1"/>
  <c r="Z796" s="1"/>
  <c r="X797"/>
  <c r="X798"/>
  <c r="Y798" s="1"/>
  <c r="Z798" s="1"/>
  <c r="X799"/>
  <c r="X800"/>
  <c r="Y800" s="1"/>
  <c r="Z800" s="1"/>
  <c r="X801"/>
  <c r="X802"/>
  <c r="Y802" s="1"/>
  <c r="Z802" s="1"/>
  <c r="X803"/>
  <c r="X804"/>
  <c r="Y804" s="1"/>
  <c r="Z804" s="1"/>
  <c r="X805"/>
  <c r="X806"/>
  <c r="Y806" s="1"/>
  <c r="Z806" s="1"/>
  <c r="X807"/>
  <c r="X808"/>
  <c r="Y808" s="1"/>
  <c r="Z808" s="1"/>
  <c r="X809"/>
  <c r="X810"/>
  <c r="Y810" s="1"/>
  <c r="Z810" s="1"/>
  <c r="X811"/>
  <c r="X812"/>
  <c r="Y812" s="1"/>
  <c r="Z812" s="1"/>
  <c r="X813"/>
  <c r="X814"/>
  <c r="Y814" s="1"/>
  <c r="Z814" s="1"/>
  <c r="X815"/>
  <c r="X816"/>
  <c r="Y816" s="1"/>
  <c r="Z816" s="1"/>
  <c r="X817"/>
  <c r="X818"/>
  <c r="Y818" s="1"/>
  <c r="Z818" s="1"/>
  <c r="X819"/>
  <c r="X820"/>
  <c r="Y820" s="1"/>
  <c r="Z820" s="1"/>
  <c r="X821"/>
  <c r="X822"/>
  <c r="Y822" s="1"/>
  <c r="Z822" s="1"/>
  <c r="X823"/>
  <c r="X824"/>
  <c r="Y824" s="1"/>
  <c r="Z824" s="1"/>
  <c r="X825"/>
  <c r="X826"/>
  <c r="Y826" s="1"/>
  <c r="Z826" s="1"/>
  <c r="X827"/>
  <c r="X828"/>
  <c r="Y828" s="1"/>
  <c r="Z828" s="1"/>
  <c r="X829"/>
  <c r="X830"/>
  <c r="Y830" s="1"/>
  <c r="Z830" s="1"/>
  <c r="X831"/>
  <c r="X832"/>
  <c r="Y832" s="1"/>
  <c r="Z832" s="1"/>
  <c r="X833"/>
  <c r="X834"/>
  <c r="Y834" s="1"/>
  <c r="Z834" s="1"/>
  <c r="X835"/>
  <c r="X836"/>
  <c r="Y836" s="1"/>
  <c r="Z836" s="1"/>
  <c r="X837"/>
  <c r="X838"/>
  <c r="Y838" s="1"/>
  <c r="Z838" s="1"/>
  <c r="X839"/>
  <c r="X840"/>
  <c r="Y840" s="1"/>
  <c r="Z840" s="1"/>
  <c r="X841"/>
  <c r="X842"/>
  <c r="Y842" s="1"/>
  <c r="Z842" s="1"/>
  <c r="X843"/>
  <c r="X844"/>
  <c r="Y844" s="1"/>
  <c r="Z844" s="1"/>
  <c r="X845"/>
  <c r="X846"/>
  <c r="Y846" s="1"/>
  <c r="Z846" s="1"/>
  <c r="X847"/>
  <c r="X848"/>
  <c r="Y848" s="1"/>
  <c r="Z848" s="1"/>
  <c r="X849"/>
  <c r="X850"/>
  <c r="Y850" s="1"/>
  <c r="Z850" s="1"/>
  <c r="X851"/>
  <c r="X852"/>
  <c r="Y852" s="1"/>
  <c r="Z852" s="1"/>
  <c r="X853"/>
  <c r="X854"/>
  <c r="Y854" s="1"/>
  <c r="Z854" s="1"/>
  <c r="X855"/>
  <c r="X856"/>
  <c r="Y856" s="1"/>
  <c r="Z856" s="1"/>
  <c r="X857"/>
  <c r="X858"/>
  <c r="Y858" s="1"/>
  <c r="Z858" s="1"/>
  <c r="X859"/>
  <c r="X860"/>
  <c r="Y860" s="1"/>
  <c r="Z860" s="1"/>
  <c r="X861"/>
  <c r="X862"/>
  <c r="Y862" s="1"/>
  <c r="Z862" s="1"/>
  <c r="X863"/>
  <c r="X864"/>
  <c r="Y864" s="1"/>
  <c r="Z864" s="1"/>
  <c r="X865"/>
  <c r="X866"/>
  <c r="Y866" s="1"/>
  <c r="Z866" s="1"/>
  <c r="X867"/>
  <c r="X868"/>
  <c r="Y868" s="1"/>
  <c r="Z868" s="1"/>
  <c r="X869"/>
  <c r="X870"/>
  <c r="Y870" s="1"/>
  <c r="Z870" s="1"/>
  <c r="X871"/>
  <c r="X872"/>
  <c r="Y872" s="1"/>
  <c r="Z872" s="1"/>
  <c r="X873"/>
  <c r="X874"/>
  <c r="Y874" s="1"/>
  <c r="Z874" s="1"/>
  <c r="X875"/>
  <c r="X876"/>
  <c r="Y876" s="1"/>
  <c r="Z876" s="1"/>
  <c r="X877"/>
  <c r="X878"/>
  <c r="Y878" s="1"/>
  <c r="Z878" s="1"/>
  <c r="X879"/>
  <c r="X880"/>
  <c r="Y880" s="1"/>
  <c r="Z880" s="1"/>
  <c r="X881"/>
  <c r="X882"/>
  <c r="Y882" s="1"/>
  <c r="Z882" s="1"/>
  <c r="X883"/>
  <c r="X884"/>
  <c r="Y884" s="1"/>
  <c r="Z884" s="1"/>
  <c r="X885"/>
  <c r="X886"/>
  <c r="Y886" s="1"/>
  <c r="Z886" s="1"/>
  <c r="X887"/>
  <c r="X888"/>
  <c r="Y888" s="1"/>
  <c r="Z888" s="1"/>
  <c r="X889"/>
  <c r="X890"/>
  <c r="Y890" s="1"/>
  <c r="Z890" s="1"/>
  <c r="X891"/>
  <c r="X892"/>
  <c r="Y892" s="1"/>
  <c r="Z892" s="1"/>
  <c r="X893"/>
  <c r="X894"/>
  <c r="Y894" s="1"/>
  <c r="Z894" s="1"/>
  <c r="X895"/>
  <c r="X896"/>
  <c r="Y896" s="1"/>
  <c r="Z896" s="1"/>
  <c r="X897"/>
  <c r="X898"/>
  <c r="Y898" s="1"/>
  <c r="Z898" s="1"/>
  <c r="X899"/>
  <c r="X900"/>
  <c r="Y900" s="1"/>
  <c r="Z900" s="1"/>
  <c r="X901"/>
  <c r="X902"/>
  <c r="Y902" s="1"/>
  <c r="Z902" s="1"/>
  <c r="X903"/>
  <c r="X904"/>
  <c r="Y904" s="1"/>
  <c r="Z904" s="1"/>
  <c r="X905"/>
  <c r="X906"/>
  <c r="Y906" s="1"/>
  <c r="Z906" s="1"/>
  <c r="X907"/>
  <c r="X908"/>
  <c r="Y908" s="1"/>
  <c r="Z908" s="1"/>
  <c r="X909"/>
  <c r="X910"/>
  <c r="Y910" s="1"/>
  <c r="Z910" s="1"/>
  <c r="X911"/>
  <c r="X912"/>
  <c r="Y912" s="1"/>
  <c r="Z912" s="1"/>
  <c r="X913"/>
  <c r="X914"/>
  <c r="Y914" s="1"/>
  <c r="Z914" s="1"/>
  <c r="X915"/>
  <c r="X916"/>
  <c r="Y916" s="1"/>
  <c r="Z916" s="1"/>
  <c r="X917"/>
  <c r="X918"/>
  <c r="Y918" s="1"/>
  <c r="Z918" s="1"/>
  <c r="X919"/>
  <c r="X920"/>
  <c r="Y920" s="1"/>
  <c r="Z920" s="1"/>
  <c r="X921"/>
  <c r="X922"/>
  <c r="Y922" s="1"/>
  <c r="Z922" s="1"/>
  <c r="X923"/>
  <c r="X924"/>
  <c r="Y924" s="1"/>
  <c r="Z924" s="1"/>
  <c r="X925"/>
  <c r="X926"/>
  <c r="Y926" s="1"/>
  <c r="Z926" s="1"/>
  <c r="X927"/>
  <c r="X928"/>
  <c r="Y928" s="1"/>
  <c r="Z928" s="1"/>
  <c r="X929"/>
  <c r="X930"/>
  <c r="Y930" s="1"/>
  <c r="Z930" s="1"/>
  <c r="X931"/>
  <c r="X932"/>
  <c r="Y932" s="1"/>
  <c r="Z932" s="1"/>
  <c r="X933"/>
  <c r="X934"/>
  <c r="Y934" s="1"/>
  <c r="Z934" s="1"/>
  <c r="X935"/>
  <c r="X936"/>
  <c r="Y936" s="1"/>
  <c r="Z936" s="1"/>
  <c r="X937"/>
  <c r="X938"/>
  <c r="Y938" s="1"/>
  <c r="Z938" s="1"/>
  <c r="X939"/>
  <c r="X940"/>
  <c r="Y940" s="1"/>
  <c r="Z940" s="1"/>
  <c r="X941"/>
  <c r="X942"/>
  <c r="Y942" s="1"/>
  <c r="Z942" s="1"/>
  <c r="X943"/>
  <c r="X944"/>
  <c r="Y944" s="1"/>
  <c r="Z944" s="1"/>
  <c r="X945"/>
  <c r="X946"/>
  <c r="Y946" s="1"/>
  <c r="Z946" s="1"/>
  <c r="X947"/>
  <c r="X948"/>
  <c r="Y948" s="1"/>
  <c r="Z948" s="1"/>
  <c r="X949"/>
  <c r="X950"/>
  <c r="Y950" s="1"/>
  <c r="Z950" s="1"/>
  <c r="X951"/>
  <c r="Y951" s="1"/>
  <c r="X952"/>
  <c r="Y952" s="1"/>
  <c r="Z952" s="1"/>
  <c r="X953"/>
  <c r="X954"/>
  <c r="Y954" s="1"/>
  <c r="Z954" s="1"/>
  <c r="X955"/>
  <c r="X956"/>
  <c r="Y956" s="1"/>
  <c r="Z956" s="1"/>
  <c r="X957"/>
  <c r="X958"/>
  <c r="Y958" s="1"/>
  <c r="Z958" s="1"/>
  <c r="X959"/>
  <c r="X960"/>
  <c r="Y960" s="1"/>
  <c r="Z960" s="1"/>
  <c r="X961"/>
  <c r="X962"/>
  <c r="Y962" s="1"/>
  <c r="Z962" s="1"/>
  <c r="X963"/>
  <c r="X964"/>
  <c r="Y964" s="1"/>
  <c r="Z964" s="1"/>
  <c r="X965"/>
  <c r="X966"/>
  <c r="Y966" s="1"/>
  <c r="Z966" s="1"/>
  <c r="X967"/>
  <c r="X968"/>
  <c r="Y968" s="1"/>
  <c r="Z968" s="1"/>
  <c r="X969"/>
  <c r="X970"/>
  <c r="Y970" s="1"/>
  <c r="Z970" s="1"/>
  <c r="X971"/>
  <c r="X972"/>
  <c r="Y972" s="1"/>
  <c r="Z972" s="1"/>
  <c r="X973"/>
  <c r="X974"/>
  <c r="Y974" s="1"/>
  <c r="Z974" s="1"/>
  <c r="X975"/>
  <c r="S6"/>
  <c r="S7"/>
  <c r="S8"/>
  <c r="S9"/>
  <c r="S10"/>
  <c r="S11"/>
  <c r="S12"/>
  <c r="S13"/>
  <c r="S14"/>
  <c r="S15"/>
  <c r="S16"/>
  <c r="S17"/>
  <c r="S18"/>
  <c r="S19"/>
  <c r="S20"/>
  <c r="S21"/>
  <c r="S22"/>
  <c r="S23"/>
  <c r="S24"/>
  <c r="S25"/>
  <c r="S26"/>
  <c r="S27"/>
  <c r="S28"/>
  <c r="S29"/>
  <c r="S30"/>
  <c r="S31"/>
  <c r="S32"/>
  <c r="S33"/>
  <c r="S34"/>
  <c r="S35"/>
  <c r="S36"/>
  <c r="S37"/>
  <c r="S38"/>
  <c r="S39"/>
  <c r="S40"/>
  <c r="S41"/>
  <c r="S42"/>
  <c r="S43"/>
  <c r="S44"/>
  <c r="S45"/>
  <c r="S46"/>
  <c r="S47"/>
  <c r="S48"/>
  <c r="S49"/>
  <c r="S50"/>
  <c r="S51"/>
  <c r="S52"/>
  <c r="S53"/>
  <c r="S54"/>
  <c r="S55"/>
  <c r="S56"/>
  <c r="S57"/>
  <c r="S58"/>
  <c r="S59"/>
  <c r="S60"/>
  <c r="S61"/>
  <c r="S62"/>
  <c r="S63"/>
  <c r="S64"/>
  <c r="S65"/>
  <c r="S66"/>
  <c r="S67"/>
  <c r="S68"/>
  <c r="S69"/>
  <c r="S70"/>
  <c r="S71"/>
  <c r="S72"/>
  <c r="S73"/>
  <c r="S74"/>
  <c r="S75"/>
  <c r="S76"/>
  <c r="S77"/>
  <c r="S78"/>
  <c r="S79"/>
  <c r="S80"/>
  <c r="S81"/>
  <c r="S82"/>
  <c r="S83"/>
  <c r="S84"/>
  <c r="S85"/>
  <c r="S86"/>
  <c r="S87"/>
  <c r="S88"/>
  <c r="S89"/>
  <c r="S90"/>
  <c r="S91"/>
  <c r="S92"/>
  <c r="S93"/>
  <c r="S94"/>
  <c r="S95"/>
  <c r="S96"/>
  <c r="S97"/>
  <c r="S98"/>
  <c r="S99"/>
  <c r="S100"/>
  <c r="S101"/>
  <c r="S102"/>
  <c r="S103"/>
  <c r="S104"/>
  <c r="S105"/>
  <c r="S106"/>
  <c r="S107"/>
  <c r="S108"/>
  <c r="S109"/>
  <c r="S110"/>
  <c r="S111"/>
  <c r="S112"/>
  <c r="S113"/>
  <c r="S114"/>
  <c r="S115"/>
  <c r="S116"/>
  <c r="S117"/>
  <c r="S118"/>
  <c r="S119"/>
  <c r="S120"/>
  <c r="S121"/>
  <c r="S122"/>
  <c r="S123"/>
  <c r="S124"/>
  <c r="S125"/>
  <c r="S126"/>
  <c r="S127"/>
  <c r="S128"/>
  <c r="S129"/>
  <c r="S130"/>
  <c r="S131"/>
  <c r="S132"/>
  <c r="S133"/>
  <c r="S134"/>
  <c r="S135"/>
  <c r="S136"/>
  <c r="S137"/>
  <c r="S138"/>
  <c r="S139"/>
  <c r="S140"/>
  <c r="S141"/>
  <c r="S142"/>
  <c r="S143"/>
  <c r="S144"/>
  <c r="S145"/>
  <c r="S146"/>
  <c r="S147"/>
  <c r="S148"/>
  <c r="S149"/>
  <c r="S150"/>
  <c r="S151"/>
  <c r="S152"/>
  <c r="S153"/>
  <c r="S154"/>
  <c r="S155"/>
  <c r="S156"/>
  <c r="S157"/>
  <c r="S158"/>
  <c r="S159"/>
  <c r="S160"/>
  <c r="S161"/>
  <c r="S162"/>
  <c r="S163"/>
  <c r="S164"/>
  <c r="S165"/>
  <c r="S166"/>
  <c r="S167"/>
  <c r="S168"/>
  <c r="S169"/>
  <c r="S170"/>
  <c r="S171"/>
  <c r="S172"/>
  <c r="S173"/>
  <c r="S174"/>
  <c r="S175"/>
  <c r="S176"/>
  <c r="S177"/>
  <c r="S178"/>
  <c r="S179"/>
  <c r="S180"/>
  <c r="S181"/>
  <c r="S182"/>
  <c r="S183"/>
  <c r="S184"/>
  <c r="S185"/>
  <c r="S186"/>
  <c r="S187"/>
  <c r="S188"/>
  <c r="S189"/>
  <c r="S190"/>
  <c r="S191"/>
  <c r="S192"/>
  <c r="S193"/>
  <c r="S194"/>
  <c r="S195"/>
  <c r="S196"/>
  <c r="S197"/>
  <c r="S198"/>
  <c r="S199"/>
  <c r="S200"/>
  <c r="S201"/>
  <c r="S202"/>
  <c r="S203"/>
  <c r="S204"/>
  <c r="S205"/>
  <c r="S206"/>
  <c r="S207"/>
  <c r="S208"/>
  <c r="S209"/>
  <c r="S210"/>
  <c r="S211"/>
  <c r="S212"/>
  <c r="S213"/>
  <c r="S214"/>
  <c r="S215"/>
  <c r="S216"/>
  <c r="S217"/>
  <c r="S218"/>
  <c r="S219"/>
  <c r="S220"/>
  <c r="S221"/>
  <c r="S222"/>
  <c r="S223"/>
  <c r="S224"/>
  <c r="S225"/>
  <c r="S226"/>
  <c r="S227"/>
  <c r="S228"/>
  <c r="S229"/>
  <c r="S230"/>
  <c r="S231"/>
  <c r="S232"/>
  <c r="S233"/>
  <c r="S234"/>
  <c r="S235"/>
  <c r="S236"/>
  <c r="S237"/>
  <c r="S238"/>
  <c r="S239"/>
  <c r="S240"/>
  <c r="S241"/>
  <c r="S242"/>
  <c r="S243"/>
  <c r="S244"/>
  <c r="S245"/>
  <c r="S246"/>
  <c r="S247"/>
  <c r="S248"/>
  <c r="S249"/>
  <c r="S250"/>
  <c r="S251"/>
  <c r="S252"/>
  <c r="S253"/>
  <c r="S254"/>
  <c r="S255"/>
  <c r="S256"/>
  <c r="S257"/>
  <c r="S258"/>
  <c r="S259"/>
  <c r="S260"/>
  <c r="S261"/>
  <c r="S262"/>
  <c r="S263"/>
  <c r="S264"/>
  <c r="S265"/>
  <c r="S266"/>
  <c r="S267"/>
  <c r="S268"/>
  <c r="S269"/>
  <c r="S270"/>
  <c r="S271"/>
  <c r="S272"/>
  <c r="S273"/>
  <c r="S274"/>
  <c r="S275"/>
  <c r="S276"/>
  <c r="S277"/>
  <c r="S278"/>
  <c r="S279"/>
  <c r="S280"/>
  <c r="S281"/>
  <c r="S282"/>
  <c r="S283"/>
  <c r="S284"/>
  <c r="S285"/>
  <c r="S286"/>
  <c r="S287"/>
  <c r="S288"/>
  <c r="S289"/>
  <c r="S290"/>
  <c r="S291"/>
  <c r="S292"/>
  <c r="S293"/>
  <c r="S294"/>
  <c r="S295"/>
  <c r="S296"/>
  <c r="S297"/>
  <c r="S298"/>
  <c r="S299"/>
  <c r="S300"/>
  <c r="S301"/>
  <c r="S302"/>
  <c r="S303"/>
  <c r="S304"/>
  <c r="S305"/>
  <c r="S306"/>
  <c r="S307"/>
  <c r="S308"/>
  <c r="S309"/>
  <c r="S310"/>
  <c r="S311"/>
  <c r="S312"/>
  <c r="S313"/>
  <c r="S314"/>
  <c r="S315"/>
  <c r="S316"/>
  <c r="S317"/>
  <c r="S318"/>
  <c r="S319"/>
  <c r="S320"/>
  <c r="S321"/>
  <c r="S322"/>
  <c r="S323"/>
  <c r="S324"/>
  <c r="S325"/>
  <c r="S326"/>
  <c r="S327"/>
  <c r="S328"/>
  <c r="S329"/>
  <c r="S330"/>
  <c r="S331"/>
  <c r="S332"/>
  <c r="S333"/>
  <c r="S334"/>
  <c r="S335"/>
  <c r="S336"/>
  <c r="S337"/>
  <c r="S338"/>
  <c r="S339"/>
  <c r="S340"/>
  <c r="S341"/>
  <c r="S342"/>
  <c r="S343"/>
  <c r="S344"/>
  <c r="S345"/>
  <c r="S346"/>
  <c r="S347"/>
  <c r="S348"/>
  <c r="S349"/>
  <c r="S350"/>
  <c r="S351"/>
  <c r="S352"/>
  <c r="S353"/>
  <c r="S354"/>
  <c r="S355"/>
  <c r="S356"/>
  <c r="S357"/>
  <c r="S358"/>
  <c r="S359"/>
  <c r="S360"/>
  <c r="S361"/>
  <c r="S362"/>
  <c r="S363"/>
  <c r="S364"/>
  <c r="S365"/>
  <c r="S366"/>
  <c r="S367"/>
  <c r="S368"/>
  <c r="S369"/>
  <c r="S370"/>
  <c r="S371"/>
  <c r="S372"/>
  <c r="S373"/>
  <c r="S374"/>
  <c r="S375"/>
  <c r="S376"/>
  <c r="S377"/>
  <c r="S378"/>
  <c r="S379"/>
  <c r="S380"/>
  <c r="S381"/>
  <c r="S382"/>
  <c r="S383"/>
  <c r="S384"/>
  <c r="S385"/>
  <c r="S386"/>
  <c r="S387"/>
  <c r="S388"/>
  <c r="S389"/>
  <c r="S390"/>
  <c r="S391"/>
  <c r="S392"/>
  <c r="S393"/>
  <c r="S394"/>
  <c r="S395"/>
  <c r="S396"/>
  <c r="S397"/>
  <c r="S398"/>
  <c r="S399"/>
  <c r="S400"/>
  <c r="S401"/>
  <c r="S402"/>
  <c r="S403"/>
  <c r="S404"/>
  <c r="S405"/>
  <c r="S406"/>
  <c r="S407"/>
  <c r="S408"/>
  <c r="S409"/>
  <c r="S410"/>
  <c r="S411"/>
  <c r="S412"/>
  <c r="S413"/>
  <c r="S414"/>
  <c r="S415"/>
  <c r="S416"/>
  <c r="S417"/>
  <c r="S418"/>
  <c r="S419"/>
  <c r="S420"/>
  <c r="S421"/>
  <c r="S422"/>
  <c r="S423"/>
  <c r="S424"/>
  <c r="S425"/>
  <c r="S426"/>
  <c r="S427"/>
  <c r="S428"/>
  <c r="S429"/>
  <c r="S430"/>
  <c r="S431"/>
  <c r="S432"/>
  <c r="S433"/>
  <c r="S434"/>
  <c r="S435"/>
  <c r="S436"/>
  <c r="S437"/>
  <c r="S438"/>
  <c r="S439"/>
  <c r="S440"/>
  <c r="S441"/>
  <c r="S442"/>
  <c r="S443"/>
  <c r="S444"/>
  <c r="S445"/>
  <c r="S446"/>
  <c r="S447"/>
  <c r="S448"/>
  <c r="S449"/>
  <c r="S450"/>
  <c r="S451"/>
  <c r="S452"/>
  <c r="S453"/>
  <c r="S454"/>
  <c r="S455"/>
  <c r="S456"/>
  <c r="S457"/>
  <c r="S458"/>
  <c r="S459"/>
  <c r="S460"/>
  <c r="S461"/>
  <c r="S462"/>
  <c r="S463"/>
  <c r="S464"/>
  <c r="S465"/>
  <c r="S466"/>
  <c r="S467"/>
  <c r="S468"/>
  <c r="S469"/>
  <c r="S470"/>
  <c r="S471"/>
  <c r="S472"/>
  <c r="S473"/>
  <c r="S474"/>
  <c r="S475"/>
  <c r="S476"/>
  <c r="S477"/>
  <c r="S478"/>
  <c r="S479"/>
  <c r="S480"/>
  <c r="S481"/>
  <c r="S482"/>
  <c r="S483"/>
  <c r="S484"/>
  <c r="S485"/>
  <c r="S486"/>
  <c r="S487"/>
  <c r="S488"/>
  <c r="S489"/>
  <c r="S490"/>
  <c r="S491"/>
  <c r="S492"/>
  <c r="S493"/>
  <c r="S494"/>
  <c r="S495"/>
  <c r="S496"/>
  <c r="S497"/>
  <c r="S498"/>
  <c r="S499"/>
  <c r="S500"/>
  <c r="S501"/>
  <c r="S502"/>
  <c r="S503"/>
  <c r="S504"/>
  <c r="S505"/>
  <c r="S506"/>
  <c r="S507"/>
  <c r="S508"/>
  <c r="S509"/>
  <c r="S510"/>
  <c r="S511"/>
  <c r="S512"/>
  <c r="S513"/>
  <c r="S514"/>
  <c r="S515"/>
  <c r="S516"/>
  <c r="S517"/>
  <c r="S518"/>
  <c r="S519"/>
  <c r="S520"/>
  <c r="S521"/>
  <c r="S522"/>
  <c r="S523"/>
  <c r="S524"/>
  <c r="S525"/>
  <c r="S526"/>
  <c r="S527"/>
  <c r="S528"/>
  <c r="S529"/>
  <c r="S530"/>
  <c r="S531"/>
  <c r="S532"/>
  <c r="S533"/>
  <c r="S534"/>
  <c r="S535"/>
  <c r="S536"/>
  <c r="S537"/>
  <c r="S538"/>
  <c r="S539"/>
  <c r="S540"/>
  <c r="S541"/>
  <c r="S542"/>
  <c r="S543"/>
  <c r="S544"/>
  <c r="S545"/>
  <c r="S546"/>
  <c r="S547"/>
  <c r="S548"/>
  <c r="S549"/>
  <c r="S550"/>
  <c r="S551"/>
  <c r="S552"/>
  <c r="S553"/>
  <c r="S554"/>
  <c r="S555"/>
  <c r="S556"/>
  <c r="S557"/>
  <c r="S558"/>
  <c r="S559"/>
  <c r="S560"/>
  <c r="S561"/>
  <c r="S562"/>
  <c r="S563"/>
  <c r="S564"/>
  <c r="S565"/>
  <c r="S566"/>
  <c r="S567"/>
  <c r="S568"/>
  <c r="S569"/>
  <c r="S570"/>
  <c r="S571"/>
  <c r="S572"/>
  <c r="S573"/>
  <c r="S574"/>
  <c r="S575"/>
  <c r="S576"/>
  <c r="S577"/>
  <c r="S578"/>
  <c r="S579"/>
  <c r="S580"/>
  <c r="S581"/>
  <c r="S582"/>
  <c r="S583"/>
  <c r="S584"/>
  <c r="S585"/>
  <c r="S586"/>
  <c r="S587"/>
  <c r="S588"/>
  <c r="S589"/>
  <c r="S590"/>
  <c r="S591"/>
  <c r="S592"/>
  <c r="S593"/>
  <c r="S594"/>
  <c r="S595"/>
  <c r="S596"/>
  <c r="S597"/>
  <c r="S598"/>
  <c r="S599"/>
  <c r="S600"/>
  <c r="S601"/>
  <c r="S602"/>
  <c r="S603"/>
  <c r="S604"/>
  <c r="S605"/>
  <c r="S606"/>
  <c r="S607"/>
  <c r="S608"/>
  <c r="S609"/>
  <c r="S610"/>
  <c r="S611"/>
  <c r="S612"/>
  <c r="S613"/>
  <c r="S614"/>
  <c r="S615"/>
  <c r="S616"/>
  <c r="S617"/>
  <c r="S618"/>
  <c r="S619"/>
  <c r="S620"/>
  <c r="S621"/>
  <c r="S622"/>
  <c r="S623"/>
  <c r="S624"/>
  <c r="S625"/>
  <c r="S626"/>
  <c r="S627"/>
  <c r="S628"/>
  <c r="S629"/>
  <c r="S630"/>
  <c r="S631"/>
  <c r="S632"/>
  <c r="S633"/>
  <c r="S634"/>
  <c r="S635"/>
  <c r="S636"/>
  <c r="S637"/>
  <c r="S638"/>
  <c r="S639"/>
  <c r="S640"/>
  <c r="S641"/>
  <c r="S642"/>
  <c r="S643"/>
  <c r="S644"/>
  <c r="S645"/>
  <c r="S646"/>
  <c r="S647"/>
  <c r="S648"/>
  <c r="S649"/>
  <c r="S650"/>
  <c r="S651"/>
  <c r="S652"/>
  <c r="S653"/>
  <c r="S654"/>
  <c r="S655"/>
  <c r="S656"/>
  <c r="S657"/>
  <c r="S658"/>
  <c r="S659"/>
  <c r="S660"/>
  <c r="S661"/>
  <c r="S662"/>
  <c r="S663"/>
  <c r="S664"/>
  <c r="S665"/>
  <c r="S666"/>
  <c r="S667"/>
  <c r="S668"/>
  <c r="S669"/>
  <c r="S670"/>
  <c r="S671"/>
  <c r="S672"/>
  <c r="S673"/>
  <c r="S674"/>
  <c r="S675"/>
  <c r="S676"/>
  <c r="S677"/>
  <c r="S678"/>
  <c r="S679"/>
  <c r="S680"/>
  <c r="S681"/>
  <c r="S682"/>
  <c r="S683"/>
  <c r="S684"/>
  <c r="S685"/>
  <c r="S686"/>
  <c r="S687"/>
  <c r="S688"/>
  <c r="S689"/>
  <c r="S690"/>
  <c r="S691"/>
  <c r="S692"/>
  <c r="S693"/>
  <c r="S694"/>
  <c r="S695"/>
  <c r="S696"/>
  <c r="S697"/>
  <c r="S698"/>
  <c r="S699"/>
  <c r="S700"/>
  <c r="S701"/>
  <c r="S702"/>
  <c r="S703"/>
  <c r="S704"/>
  <c r="S705"/>
  <c r="S706"/>
  <c r="S707"/>
  <c r="S708"/>
  <c r="S709"/>
  <c r="S710"/>
  <c r="S711"/>
  <c r="S712"/>
  <c r="S713"/>
  <c r="S714"/>
  <c r="S715"/>
  <c r="S716"/>
  <c r="S717"/>
  <c r="S718"/>
  <c r="S719"/>
  <c r="S720"/>
  <c r="S721"/>
  <c r="S722"/>
  <c r="S723"/>
  <c r="S724"/>
  <c r="S725"/>
  <c r="S726"/>
  <c r="S727"/>
  <c r="S728"/>
  <c r="S729"/>
  <c r="S730"/>
  <c r="S731"/>
  <c r="S732"/>
  <c r="S733"/>
  <c r="S734"/>
  <c r="S735"/>
  <c r="S736"/>
  <c r="S737"/>
  <c r="S738"/>
  <c r="S739"/>
  <c r="S740"/>
  <c r="S741"/>
  <c r="S742"/>
  <c r="S743"/>
  <c r="S744"/>
  <c r="S745"/>
  <c r="S746"/>
  <c r="S747"/>
  <c r="S748"/>
  <c r="S749"/>
  <c r="S750"/>
  <c r="S751"/>
  <c r="S752"/>
  <c r="S753"/>
  <c r="S754"/>
  <c r="S755"/>
  <c r="S756"/>
  <c r="S757"/>
  <c r="S758"/>
  <c r="S759"/>
  <c r="S760"/>
  <c r="S761"/>
  <c r="S762"/>
  <c r="S763"/>
  <c r="S764"/>
  <c r="S765"/>
  <c r="S766"/>
  <c r="S767"/>
  <c r="S768"/>
  <c r="S769"/>
  <c r="S770"/>
  <c r="S771"/>
  <c r="S772"/>
  <c r="S773"/>
  <c r="S774"/>
  <c r="S775"/>
  <c r="S776"/>
  <c r="S777"/>
  <c r="S778"/>
  <c r="S779"/>
  <c r="S780"/>
  <c r="S781"/>
  <c r="S782"/>
  <c r="S783"/>
  <c r="S784"/>
  <c r="S785"/>
  <c r="S786"/>
  <c r="S787"/>
  <c r="S788"/>
  <c r="S789"/>
  <c r="S790"/>
  <c r="S791"/>
  <c r="S792"/>
  <c r="S793"/>
  <c r="S794"/>
  <c r="S795"/>
  <c r="S796"/>
  <c r="S797"/>
  <c r="S798"/>
  <c r="S799"/>
  <c r="S800"/>
  <c r="S801"/>
  <c r="S802"/>
  <c r="S803"/>
  <c r="S804"/>
  <c r="S805"/>
  <c r="S806"/>
  <c r="S807"/>
  <c r="S808"/>
  <c r="S809"/>
  <c r="S810"/>
  <c r="S811"/>
  <c r="S812"/>
  <c r="S813"/>
  <c r="S814"/>
  <c r="S815"/>
  <c r="S816"/>
  <c r="S817"/>
  <c r="S818"/>
  <c r="S819"/>
  <c r="S820"/>
  <c r="S821"/>
  <c r="S822"/>
  <c r="S823"/>
  <c r="S824"/>
  <c r="S825"/>
  <c r="S826"/>
  <c r="S827"/>
  <c r="S828"/>
  <c r="S829"/>
  <c r="S830"/>
  <c r="S831"/>
  <c r="S832"/>
  <c r="S833"/>
  <c r="S834"/>
  <c r="S835"/>
  <c r="S836"/>
  <c r="S837"/>
  <c r="S838"/>
  <c r="S839"/>
  <c r="S840"/>
  <c r="S841"/>
  <c r="S842"/>
  <c r="S843"/>
  <c r="S844"/>
  <c r="S845"/>
  <c r="S846"/>
  <c r="S847"/>
  <c r="S848"/>
  <c r="S849"/>
  <c r="S850"/>
  <c r="S851"/>
  <c r="S852"/>
  <c r="S853"/>
  <c r="S854"/>
  <c r="S855"/>
  <c r="S856"/>
  <c r="S857"/>
  <c r="S858"/>
  <c r="S859"/>
  <c r="S860"/>
  <c r="S861"/>
  <c r="S862"/>
  <c r="S863"/>
  <c r="S864"/>
  <c r="S865"/>
  <c r="S866"/>
  <c r="S867"/>
  <c r="S868"/>
  <c r="S869"/>
  <c r="S870"/>
  <c r="S871"/>
  <c r="S872"/>
  <c r="S873"/>
  <c r="S874"/>
  <c r="S875"/>
  <c r="S876"/>
  <c r="S877"/>
  <c r="S878"/>
  <c r="S879"/>
  <c r="S880"/>
  <c r="S881"/>
  <c r="S882"/>
  <c r="S883"/>
  <c r="S884"/>
  <c r="S885"/>
  <c r="S886"/>
  <c r="S887"/>
  <c r="S888"/>
  <c r="S889"/>
  <c r="S890"/>
  <c r="S891"/>
  <c r="S892"/>
  <c r="S893"/>
  <c r="S894"/>
  <c r="S895"/>
  <c r="S896"/>
  <c r="S897"/>
  <c r="S898"/>
  <c r="S899"/>
  <c r="S900"/>
  <c r="S901"/>
  <c r="S902"/>
  <c r="S903"/>
  <c r="S904"/>
  <c r="S905"/>
  <c r="S906"/>
  <c r="S907"/>
  <c r="S908"/>
  <c r="S909"/>
  <c r="S910"/>
  <c r="S911"/>
  <c r="S912"/>
  <c r="S913"/>
  <c r="S914"/>
  <c r="S915"/>
  <c r="S916"/>
  <c r="S917"/>
  <c r="S918"/>
  <c r="S919"/>
  <c r="S920"/>
  <c r="S921"/>
  <c r="S922"/>
  <c r="S923"/>
  <c r="S924"/>
  <c r="S925"/>
  <c r="S926"/>
  <c r="S927"/>
  <c r="S928"/>
  <c r="S929"/>
  <c r="S930"/>
  <c r="S931"/>
  <c r="S932"/>
  <c r="S933"/>
  <c r="S934"/>
  <c r="S935"/>
  <c r="S936"/>
  <c r="S937"/>
  <c r="S938"/>
  <c r="S939"/>
  <c r="S940"/>
  <c r="S941"/>
  <c r="S942"/>
  <c r="S943"/>
  <c r="S944"/>
  <c r="S945"/>
  <c r="S946"/>
  <c r="S947"/>
  <c r="S948"/>
  <c r="S949"/>
  <c r="S950"/>
  <c r="S951"/>
  <c r="S952"/>
  <c r="S953"/>
  <c r="S954"/>
  <c r="S955"/>
  <c r="S956"/>
  <c r="S957"/>
  <c r="S958"/>
  <c r="S959"/>
  <c r="S960"/>
  <c r="S961"/>
  <c r="S962"/>
  <c r="S963"/>
  <c r="S964"/>
  <c r="S965"/>
  <c r="S966"/>
  <c r="S967"/>
  <c r="S968"/>
  <c r="S969"/>
  <c r="S970"/>
  <c r="S971"/>
  <c r="S972"/>
  <c r="S973"/>
  <c r="S974"/>
  <c r="S975"/>
  <c r="S5"/>
  <c r="X6"/>
  <c r="X7"/>
  <c r="X8"/>
  <c r="Y8" s="1"/>
  <c r="Z8" s="1"/>
  <c r="X9"/>
  <c r="X10"/>
  <c r="X11"/>
  <c r="X5"/>
  <c r="Y5" s="1"/>
  <c r="Z5" s="1"/>
  <c r="T6"/>
  <c r="T7"/>
  <c r="T8"/>
  <c r="T9"/>
  <c r="T10"/>
  <c r="T11"/>
  <c r="T12"/>
  <c r="T13"/>
  <c r="T14"/>
  <c r="T15"/>
  <c r="T16"/>
  <c r="T17"/>
  <c r="T18"/>
  <c r="T19"/>
  <c r="T20"/>
  <c r="T21"/>
  <c r="T22"/>
  <c r="T23"/>
  <c r="T24"/>
  <c r="T25"/>
  <c r="T26"/>
  <c r="T27"/>
  <c r="T28"/>
  <c r="T29"/>
  <c r="T30"/>
  <c r="T31"/>
  <c r="T32"/>
  <c r="U32" s="1"/>
  <c r="W32" s="1"/>
  <c r="T33"/>
  <c r="T34"/>
  <c r="T35"/>
  <c r="T36"/>
  <c r="T37"/>
  <c r="T38"/>
  <c r="T39"/>
  <c r="T40"/>
  <c r="T41"/>
  <c r="T42"/>
  <c r="T43"/>
  <c r="T44"/>
  <c r="T45"/>
  <c r="T46"/>
  <c r="T47"/>
  <c r="T48"/>
  <c r="T49"/>
  <c r="T50"/>
  <c r="T51"/>
  <c r="T52"/>
  <c r="T53"/>
  <c r="T54"/>
  <c r="T55"/>
  <c r="T56"/>
  <c r="T57"/>
  <c r="T58"/>
  <c r="T59"/>
  <c r="T60"/>
  <c r="T61"/>
  <c r="T62"/>
  <c r="T63"/>
  <c r="T64"/>
  <c r="T65"/>
  <c r="T66"/>
  <c r="T67"/>
  <c r="T68"/>
  <c r="T69"/>
  <c r="T70"/>
  <c r="T71"/>
  <c r="T72"/>
  <c r="T73"/>
  <c r="T74"/>
  <c r="T75"/>
  <c r="T76"/>
  <c r="T77"/>
  <c r="T78"/>
  <c r="T79"/>
  <c r="T80"/>
  <c r="T81"/>
  <c r="T82"/>
  <c r="T83"/>
  <c r="T84"/>
  <c r="T85"/>
  <c r="T86"/>
  <c r="T87"/>
  <c r="T88"/>
  <c r="T89"/>
  <c r="T90"/>
  <c r="T91"/>
  <c r="T92"/>
  <c r="T93"/>
  <c r="T94"/>
  <c r="T95"/>
  <c r="T96"/>
  <c r="U96" s="1"/>
  <c r="W96" s="1"/>
  <c r="T97"/>
  <c r="T98"/>
  <c r="T99"/>
  <c r="T100"/>
  <c r="T101"/>
  <c r="T102"/>
  <c r="T103"/>
  <c r="T104"/>
  <c r="T105"/>
  <c r="T106"/>
  <c r="T107"/>
  <c r="T108"/>
  <c r="T109"/>
  <c r="T110"/>
  <c r="T111"/>
  <c r="T112"/>
  <c r="T113"/>
  <c r="T114"/>
  <c r="T115"/>
  <c r="T116"/>
  <c r="T117"/>
  <c r="T118"/>
  <c r="T119"/>
  <c r="T120"/>
  <c r="T121"/>
  <c r="T122"/>
  <c r="T123"/>
  <c r="T124"/>
  <c r="T125"/>
  <c r="T126"/>
  <c r="T127"/>
  <c r="T128"/>
  <c r="T129"/>
  <c r="T130"/>
  <c r="T131"/>
  <c r="T132"/>
  <c r="T133"/>
  <c r="T134"/>
  <c r="T135"/>
  <c r="T136"/>
  <c r="T137"/>
  <c r="T138"/>
  <c r="T139"/>
  <c r="T140"/>
  <c r="T141"/>
  <c r="T142"/>
  <c r="T143"/>
  <c r="T144"/>
  <c r="T145"/>
  <c r="T146"/>
  <c r="T147"/>
  <c r="T148"/>
  <c r="T149"/>
  <c r="T150"/>
  <c r="T151"/>
  <c r="T152"/>
  <c r="T153"/>
  <c r="T154"/>
  <c r="T155"/>
  <c r="T156"/>
  <c r="T157"/>
  <c r="T158"/>
  <c r="T159"/>
  <c r="T160"/>
  <c r="T161"/>
  <c r="T162"/>
  <c r="T163"/>
  <c r="T164"/>
  <c r="T165"/>
  <c r="T166"/>
  <c r="T167"/>
  <c r="T168"/>
  <c r="T169"/>
  <c r="T170"/>
  <c r="T171"/>
  <c r="T172"/>
  <c r="T173"/>
  <c r="T174"/>
  <c r="T175"/>
  <c r="T176"/>
  <c r="T177"/>
  <c r="T178"/>
  <c r="T179"/>
  <c r="T180"/>
  <c r="T181"/>
  <c r="T182"/>
  <c r="T183"/>
  <c r="T184"/>
  <c r="T185"/>
  <c r="T186"/>
  <c r="T187"/>
  <c r="T188"/>
  <c r="T189"/>
  <c r="T190"/>
  <c r="T191"/>
  <c r="T192"/>
  <c r="T193"/>
  <c r="T194"/>
  <c r="T195"/>
  <c r="T196"/>
  <c r="T197"/>
  <c r="T198"/>
  <c r="T199"/>
  <c r="T200"/>
  <c r="T201"/>
  <c r="T202"/>
  <c r="T203"/>
  <c r="T204"/>
  <c r="T205"/>
  <c r="T206"/>
  <c r="T207"/>
  <c r="T208"/>
  <c r="T209"/>
  <c r="T210"/>
  <c r="T211"/>
  <c r="T212"/>
  <c r="T213"/>
  <c r="T214"/>
  <c r="T215"/>
  <c r="T216"/>
  <c r="T217"/>
  <c r="T218"/>
  <c r="T219"/>
  <c r="T220"/>
  <c r="T221"/>
  <c r="T222"/>
  <c r="T223"/>
  <c r="T224"/>
  <c r="T225"/>
  <c r="T226"/>
  <c r="T227"/>
  <c r="T228"/>
  <c r="T229"/>
  <c r="T230"/>
  <c r="T231"/>
  <c r="T232"/>
  <c r="T233"/>
  <c r="T234"/>
  <c r="T235"/>
  <c r="T236"/>
  <c r="T237"/>
  <c r="T238"/>
  <c r="T239"/>
  <c r="T240"/>
  <c r="T241"/>
  <c r="T242"/>
  <c r="T243"/>
  <c r="T244"/>
  <c r="T245"/>
  <c r="T246"/>
  <c r="T247"/>
  <c r="T248"/>
  <c r="T249"/>
  <c r="T250"/>
  <c r="T251"/>
  <c r="T252"/>
  <c r="T253"/>
  <c r="T254"/>
  <c r="T255"/>
  <c r="T256"/>
  <c r="T257"/>
  <c r="T258"/>
  <c r="T259"/>
  <c r="T260"/>
  <c r="T261"/>
  <c r="T262"/>
  <c r="T263"/>
  <c r="T264"/>
  <c r="T265"/>
  <c r="T266"/>
  <c r="T267"/>
  <c r="T268"/>
  <c r="T269"/>
  <c r="T270"/>
  <c r="T271"/>
  <c r="T272"/>
  <c r="T273"/>
  <c r="T274"/>
  <c r="T275"/>
  <c r="T276"/>
  <c r="T277"/>
  <c r="T278"/>
  <c r="T279"/>
  <c r="T280"/>
  <c r="T281"/>
  <c r="T282"/>
  <c r="T283"/>
  <c r="T284"/>
  <c r="T285"/>
  <c r="T286"/>
  <c r="T287"/>
  <c r="T288"/>
  <c r="T289"/>
  <c r="T290"/>
  <c r="T291"/>
  <c r="T292"/>
  <c r="T293"/>
  <c r="T294"/>
  <c r="T295"/>
  <c r="T296"/>
  <c r="T297"/>
  <c r="T298"/>
  <c r="T299"/>
  <c r="T300"/>
  <c r="T301"/>
  <c r="T302"/>
  <c r="T303"/>
  <c r="T304"/>
  <c r="T305"/>
  <c r="T306"/>
  <c r="T307"/>
  <c r="T308"/>
  <c r="T309"/>
  <c r="T310"/>
  <c r="T311"/>
  <c r="T312"/>
  <c r="T313"/>
  <c r="T314"/>
  <c r="T315"/>
  <c r="T316"/>
  <c r="T317"/>
  <c r="T318"/>
  <c r="T319"/>
  <c r="T320"/>
  <c r="T321"/>
  <c r="T322"/>
  <c r="T323"/>
  <c r="T324"/>
  <c r="T325"/>
  <c r="T326"/>
  <c r="T327"/>
  <c r="T328"/>
  <c r="T329"/>
  <c r="T330"/>
  <c r="T331"/>
  <c r="T332"/>
  <c r="T333"/>
  <c r="T334"/>
  <c r="T335"/>
  <c r="T336"/>
  <c r="T337"/>
  <c r="T338"/>
  <c r="T339"/>
  <c r="T340"/>
  <c r="T341"/>
  <c r="T342"/>
  <c r="T343"/>
  <c r="T344"/>
  <c r="T345"/>
  <c r="T346"/>
  <c r="T347"/>
  <c r="T348"/>
  <c r="T349"/>
  <c r="T350"/>
  <c r="T351"/>
  <c r="T352"/>
  <c r="T353"/>
  <c r="T354"/>
  <c r="T355"/>
  <c r="T356"/>
  <c r="T357"/>
  <c r="T358"/>
  <c r="T359"/>
  <c r="T360"/>
  <c r="T361"/>
  <c r="T362"/>
  <c r="T363"/>
  <c r="T364"/>
  <c r="T365"/>
  <c r="T366"/>
  <c r="T367"/>
  <c r="T368"/>
  <c r="T369"/>
  <c r="T370"/>
  <c r="T371"/>
  <c r="T372"/>
  <c r="T373"/>
  <c r="T374"/>
  <c r="T375"/>
  <c r="T376"/>
  <c r="T377"/>
  <c r="T378"/>
  <c r="T379"/>
  <c r="T380"/>
  <c r="T381"/>
  <c r="T382"/>
  <c r="T383"/>
  <c r="T384"/>
  <c r="T385"/>
  <c r="T386"/>
  <c r="T387"/>
  <c r="T388"/>
  <c r="T389"/>
  <c r="T390"/>
  <c r="T391"/>
  <c r="T392"/>
  <c r="T393"/>
  <c r="T394"/>
  <c r="T395"/>
  <c r="T396"/>
  <c r="T397"/>
  <c r="T398"/>
  <c r="T399"/>
  <c r="T400"/>
  <c r="T401"/>
  <c r="T402"/>
  <c r="T403"/>
  <c r="T404"/>
  <c r="T405"/>
  <c r="T406"/>
  <c r="T407"/>
  <c r="T408"/>
  <c r="T409"/>
  <c r="T410"/>
  <c r="T411"/>
  <c r="T412"/>
  <c r="T413"/>
  <c r="T414"/>
  <c r="T415"/>
  <c r="T416"/>
  <c r="T417"/>
  <c r="T418"/>
  <c r="T419"/>
  <c r="T420"/>
  <c r="T421"/>
  <c r="T422"/>
  <c r="T423"/>
  <c r="T424"/>
  <c r="T425"/>
  <c r="T426"/>
  <c r="T427"/>
  <c r="T428"/>
  <c r="T429"/>
  <c r="T430"/>
  <c r="T431"/>
  <c r="T432"/>
  <c r="T433"/>
  <c r="T434"/>
  <c r="T435"/>
  <c r="T436"/>
  <c r="U436" s="1"/>
  <c r="W436" s="1"/>
  <c r="T437"/>
  <c r="T438"/>
  <c r="T439"/>
  <c r="T440"/>
  <c r="T441"/>
  <c r="T442"/>
  <c r="T443"/>
  <c r="T444"/>
  <c r="T445"/>
  <c r="T446"/>
  <c r="T447"/>
  <c r="T448"/>
  <c r="T449"/>
  <c r="T450"/>
  <c r="T451"/>
  <c r="T452"/>
  <c r="T453"/>
  <c r="T454"/>
  <c r="T455"/>
  <c r="T456"/>
  <c r="T457"/>
  <c r="T458"/>
  <c r="T459"/>
  <c r="T460"/>
  <c r="T461"/>
  <c r="T462"/>
  <c r="T463"/>
  <c r="T464"/>
  <c r="T465"/>
  <c r="T466"/>
  <c r="T467"/>
  <c r="T468"/>
  <c r="T469"/>
  <c r="T470"/>
  <c r="T471"/>
  <c r="T472"/>
  <c r="T473"/>
  <c r="T474"/>
  <c r="T475"/>
  <c r="T476"/>
  <c r="T477"/>
  <c r="T478"/>
  <c r="T479"/>
  <c r="T480"/>
  <c r="T481"/>
  <c r="T482"/>
  <c r="T483"/>
  <c r="T484"/>
  <c r="T485"/>
  <c r="T486"/>
  <c r="T487"/>
  <c r="T488"/>
  <c r="T489"/>
  <c r="T490"/>
  <c r="T491"/>
  <c r="T492"/>
  <c r="T493"/>
  <c r="T494"/>
  <c r="T495"/>
  <c r="T496"/>
  <c r="T497"/>
  <c r="T498"/>
  <c r="T499"/>
  <c r="T500"/>
  <c r="T501"/>
  <c r="T502"/>
  <c r="T503"/>
  <c r="T504"/>
  <c r="T505"/>
  <c r="T506"/>
  <c r="T507"/>
  <c r="T508"/>
  <c r="T509"/>
  <c r="T510"/>
  <c r="T511"/>
  <c r="T512"/>
  <c r="T513"/>
  <c r="T514"/>
  <c r="T515"/>
  <c r="T516"/>
  <c r="T517"/>
  <c r="T518"/>
  <c r="T519"/>
  <c r="T520"/>
  <c r="T521"/>
  <c r="T522"/>
  <c r="T523"/>
  <c r="T524"/>
  <c r="T525"/>
  <c r="T526"/>
  <c r="T527"/>
  <c r="T528"/>
  <c r="T529"/>
  <c r="T530"/>
  <c r="T531"/>
  <c r="T532"/>
  <c r="T533"/>
  <c r="T534"/>
  <c r="T535"/>
  <c r="T536"/>
  <c r="T537"/>
  <c r="T538"/>
  <c r="T539"/>
  <c r="T540"/>
  <c r="T541"/>
  <c r="T542"/>
  <c r="T543"/>
  <c r="T544"/>
  <c r="T545"/>
  <c r="T546"/>
  <c r="T547"/>
  <c r="T548"/>
  <c r="T549"/>
  <c r="T550"/>
  <c r="T551"/>
  <c r="T552"/>
  <c r="T553"/>
  <c r="T554"/>
  <c r="T555"/>
  <c r="T556"/>
  <c r="T557"/>
  <c r="T558"/>
  <c r="T559"/>
  <c r="T560"/>
  <c r="T561"/>
  <c r="T562"/>
  <c r="T563"/>
  <c r="T564"/>
  <c r="T565"/>
  <c r="T566"/>
  <c r="T567"/>
  <c r="T568"/>
  <c r="T569"/>
  <c r="T570"/>
  <c r="T571"/>
  <c r="T572"/>
  <c r="T573"/>
  <c r="T574"/>
  <c r="T575"/>
  <c r="T576"/>
  <c r="T577"/>
  <c r="T578"/>
  <c r="T579"/>
  <c r="T580"/>
  <c r="T581"/>
  <c r="T582"/>
  <c r="T583"/>
  <c r="T584"/>
  <c r="T585"/>
  <c r="T586"/>
  <c r="T587"/>
  <c r="T588"/>
  <c r="T589"/>
  <c r="T590"/>
  <c r="T591"/>
  <c r="T592"/>
  <c r="T593"/>
  <c r="T594"/>
  <c r="T595"/>
  <c r="T596"/>
  <c r="T597"/>
  <c r="T598"/>
  <c r="T599"/>
  <c r="T600"/>
  <c r="T601"/>
  <c r="T602"/>
  <c r="T603"/>
  <c r="T604"/>
  <c r="T605"/>
  <c r="T606"/>
  <c r="T607"/>
  <c r="T608"/>
  <c r="T609"/>
  <c r="T610"/>
  <c r="T611"/>
  <c r="T612"/>
  <c r="T613"/>
  <c r="T614"/>
  <c r="T615"/>
  <c r="T616"/>
  <c r="T617"/>
  <c r="T618"/>
  <c r="T619"/>
  <c r="T620"/>
  <c r="T621"/>
  <c r="T622"/>
  <c r="T623"/>
  <c r="T624"/>
  <c r="T625"/>
  <c r="T626"/>
  <c r="T627"/>
  <c r="T628"/>
  <c r="T629"/>
  <c r="T630"/>
  <c r="T631"/>
  <c r="T632"/>
  <c r="T633"/>
  <c r="T634"/>
  <c r="T635"/>
  <c r="T636"/>
  <c r="T637"/>
  <c r="T638"/>
  <c r="T639"/>
  <c r="T640"/>
  <c r="T641"/>
  <c r="T642"/>
  <c r="T643"/>
  <c r="T644"/>
  <c r="T645"/>
  <c r="T646"/>
  <c r="T647"/>
  <c r="T648"/>
  <c r="T649"/>
  <c r="T650"/>
  <c r="T651"/>
  <c r="T652"/>
  <c r="T653"/>
  <c r="T654"/>
  <c r="T655"/>
  <c r="T656"/>
  <c r="T657"/>
  <c r="T658"/>
  <c r="T659"/>
  <c r="T660"/>
  <c r="T661"/>
  <c r="T662"/>
  <c r="T663"/>
  <c r="T664"/>
  <c r="T665"/>
  <c r="T666"/>
  <c r="T667"/>
  <c r="T668"/>
  <c r="T669"/>
  <c r="T670"/>
  <c r="T671"/>
  <c r="T672"/>
  <c r="T673"/>
  <c r="T674"/>
  <c r="T675"/>
  <c r="T676"/>
  <c r="T677"/>
  <c r="T678"/>
  <c r="T679"/>
  <c r="T680"/>
  <c r="T681"/>
  <c r="T682"/>
  <c r="T683"/>
  <c r="T684"/>
  <c r="T685"/>
  <c r="T686"/>
  <c r="T687"/>
  <c r="T688"/>
  <c r="T689"/>
  <c r="T690"/>
  <c r="T691"/>
  <c r="T692"/>
  <c r="T693"/>
  <c r="T694"/>
  <c r="T695"/>
  <c r="T696"/>
  <c r="T697"/>
  <c r="T698"/>
  <c r="T699"/>
  <c r="T700"/>
  <c r="T701"/>
  <c r="T702"/>
  <c r="T703"/>
  <c r="T704"/>
  <c r="T705"/>
  <c r="T706"/>
  <c r="T707"/>
  <c r="T708"/>
  <c r="T709"/>
  <c r="T710"/>
  <c r="T711"/>
  <c r="T712"/>
  <c r="T713"/>
  <c r="T714"/>
  <c r="T715"/>
  <c r="T716"/>
  <c r="T717"/>
  <c r="T718"/>
  <c r="T719"/>
  <c r="T720"/>
  <c r="T721"/>
  <c r="T722"/>
  <c r="T723"/>
  <c r="T724"/>
  <c r="T725"/>
  <c r="T726"/>
  <c r="T727"/>
  <c r="T728"/>
  <c r="T729"/>
  <c r="T730"/>
  <c r="T731"/>
  <c r="T732"/>
  <c r="T733"/>
  <c r="T734"/>
  <c r="T735"/>
  <c r="T736"/>
  <c r="T737"/>
  <c r="T738"/>
  <c r="T739"/>
  <c r="T740"/>
  <c r="T741"/>
  <c r="T742"/>
  <c r="T743"/>
  <c r="T744"/>
  <c r="T745"/>
  <c r="T746"/>
  <c r="T747"/>
  <c r="T748"/>
  <c r="T749"/>
  <c r="T750"/>
  <c r="T751"/>
  <c r="T752"/>
  <c r="T753"/>
  <c r="T754"/>
  <c r="T755"/>
  <c r="T756"/>
  <c r="T757"/>
  <c r="T758"/>
  <c r="T759"/>
  <c r="T760"/>
  <c r="T761"/>
  <c r="T762"/>
  <c r="T763"/>
  <c r="T764"/>
  <c r="T765"/>
  <c r="T766"/>
  <c r="T767"/>
  <c r="T768"/>
  <c r="T769"/>
  <c r="T770"/>
  <c r="T771"/>
  <c r="T772"/>
  <c r="T773"/>
  <c r="T774"/>
  <c r="T775"/>
  <c r="T776"/>
  <c r="T777"/>
  <c r="T778"/>
  <c r="T779"/>
  <c r="T780"/>
  <c r="T781"/>
  <c r="T782"/>
  <c r="T783"/>
  <c r="T784"/>
  <c r="T785"/>
  <c r="T786"/>
  <c r="T787"/>
  <c r="T788"/>
  <c r="T789"/>
  <c r="T790"/>
  <c r="T791"/>
  <c r="T792"/>
  <c r="T793"/>
  <c r="T794"/>
  <c r="T795"/>
  <c r="T796"/>
  <c r="T797"/>
  <c r="T798"/>
  <c r="T799"/>
  <c r="T800"/>
  <c r="T801"/>
  <c r="T802"/>
  <c r="T803"/>
  <c r="T804"/>
  <c r="T805"/>
  <c r="T806"/>
  <c r="T807"/>
  <c r="T808"/>
  <c r="T809"/>
  <c r="T810"/>
  <c r="T811"/>
  <c r="T812"/>
  <c r="T813"/>
  <c r="T814"/>
  <c r="T815"/>
  <c r="T816"/>
  <c r="T817"/>
  <c r="T818"/>
  <c r="T819"/>
  <c r="T820"/>
  <c r="T821"/>
  <c r="T822"/>
  <c r="T823"/>
  <c r="T824"/>
  <c r="T825"/>
  <c r="T826"/>
  <c r="T827"/>
  <c r="T828"/>
  <c r="T829"/>
  <c r="T830"/>
  <c r="T831"/>
  <c r="T832"/>
  <c r="T833"/>
  <c r="T834"/>
  <c r="T835"/>
  <c r="T836"/>
  <c r="T837"/>
  <c r="T838"/>
  <c r="T839"/>
  <c r="T840"/>
  <c r="T841"/>
  <c r="T842"/>
  <c r="T843"/>
  <c r="T844"/>
  <c r="T845"/>
  <c r="T846"/>
  <c r="T847"/>
  <c r="T848"/>
  <c r="T849"/>
  <c r="T850"/>
  <c r="T851"/>
  <c r="T852"/>
  <c r="T853"/>
  <c r="T854"/>
  <c r="T855"/>
  <c r="T856"/>
  <c r="T857"/>
  <c r="T858"/>
  <c r="T859"/>
  <c r="T860"/>
  <c r="T861"/>
  <c r="T862"/>
  <c r="T863"/>
  <c r="T864"/>
  <c r="T865"/>
  <c r="T866"/>
  <c r="T867"/>
  <c r="T868"/>
  <c r="T869"/>
  <c r="T870"/>
  <c r="T871"/>
  <c r="T872"/>
  <c r="T873"/>
  <c r="T874"/>
  <c r="T875"/>
  <c r="T876"/>
  <c r="T877"/>
  <c r="T878"/>
  <c r="T879"/>
  <c r="T880"/>
  <c r="T881"/>
  <c r="T882"/>
  <c r="T883"/>
  <c r="T884"/>
  <c r="T885"/>
  <c r="T886"/>
  <c r="T887"/>
  <c r="T888"/>
  <c r="T889"/>
  <c r="T890"/>
  <c r="T891"/>
  <c r="T892"/>
  <c r="T893"/>
  <c r="T894"/>
  <c r="T895"/>
  <c r="T896"/>
  <c r="T897"/>
  <c r="T898"/>
  <c r="T899"/>
  <c r="T900"/>
  <c r="T901"/>
  <c r="T902"/>
  <c r="T903"/>
  <c r="T904"/>
  <c r="T905"/>
  <c r="T906"/>
  <c r="T907"/>
  <c r="T908"/>
  <c r="T909"/>
  <c r="T910"/>
  <c r="T911"/>
  <c r="T912"/>
  <c r="T913"/>
  <c r="T914"/>
  <c r="T915"/>
  <c r="T916"/>
  <c r="T917"/>
  <c r="T918"/>
  <c r="T919"/>
  <c r="T920"/>
  <c r="T921"/>
  <c r="T922"/>
  <c r="T923"/>
  <c r="T924"/>
  <c r="T925"/>
  <c r="T926"/>
  <c r="T927"/>
  <c r="T928"/>
  <c r="T929"/>
  <c r="T930"/>
  <c r="T931"/>
  <c r="T932"/>
  <c r="T933"/>
  <c r="T934"/>
  <c r="T935"/>
  <c r="T936"/>
  <c r="T937"/>
  <c r="T938"/>
  <c r="T939"/>
  <c r="T940"/>
  <c r="T941"/>
  <c r="T942"/>
  <c r="T943"/>
  <c r="T944"/>
  <c r="T945"/>
  <c r="T946"/>
  <c r="T947"/>
  <c r="T948"/>
  <c r="T949"/>
  <c r="T950"/>
  <c r="T951"/>
  <c r="T952"/>
  <c r="T953"/>
  <c r="T954"/>
  <c r="T955"/>
  <c r="T956"/>
  <c r="T957"/>
  <c r="T958"/>
  <c r="T959"/>
  <c r="T960"/>
  <c r="T961"/>
  <c r="T962"/>
  <c r="T963"/>
  <c r="T964"/>
  <c r="T965"/>
  <c r="T966"/>
  <c r="T967"/>
  <c r="T968"/>
  <c r="T969"/>
  <c r="T970"/>
  <c r="T971"/>
  <c r="T972"/>
  <c r="T973"/>
  <c r="T974"/>
  <c r="T975"/>
  <c r="T5"/>
  <c r="L5"/>
  <c r="L6"/>
  <c r="L7"/>
  <c r="L8"/>
  <c r="L9"/>
  <c r="L10"/>
  <c r="L11"/>
  <c r="L12"/>
  <c r="L13"/>
  <c r="L14"/>
  <c r="L15"/>
  <c r="L16"/>
  <c r="L17"/>
  <c r="L18"/>
  <c r="L19"/>
  <c r="L20"/>
  <c r="L21"/>
  <c r="L22"/>
  <c r="L23"/>
  <c r="L24"/>
  <c r="L25"/>
  <c r="L26"/>
  <c r="L27"/>
  <c r="L28"/>
  <c r="L29"/>
  <c r="L30"/>
  <c r="L31"/>
  <c r="L32"/>
  <c r="L33"/>
  <c r="L34"/>
  <c r="L35"/>
  <c r="L36"/>
  <c r="L37"/>
  <c r="L38"/>
  <c r="L39"/>
  <c r="L40"/>
  <c r="L41"/>
  <c r="L42"/>
  <c r="L43"/>
  <c r="L44"/>
  <c r="L45"/>
  <c r="L46"/>
  <c r="L47"/>
  <c r="L48"/>
  <c r="L49"/>
  <c r="L50"/>
  <c r="L51"/>
  <c r="L52"/>
  <c r="L53"/>
  <c r="L54"/>
  <c r="L55"/>
  <c r="L56"/>
  <c r="L57"/>
  <c r="L58"/>
  <c r="L59"/>
  <c r="L60"/>
  <c r="L61"/>
  <c r="L62"/>
  <c r="L63"/>
  <c r="L64"/>
  <c r="L65"/>
  <c r="L66"/>
  <c r="L67"/>
  <c r="L68"/>
  <c r="L69"/>
  <c r="L70"/>
  <c r="L71"/>
  <c r="L72"/>
  <c r="L73"/>
  <c r="L74"/>
  <c r="L75"/>
  <c r="L76"/>
  <c r="L77"/>
  <c r="L78"/>
  <c r="L79"/>
  <c r="L80"/>
  <c r="L81"/>
  <c r="L82"/>
  <c r="L83"/>
  <c r="L84"/>
  <c r="L85"/>
  <c r="L86"/>
  <c r="L87"/>
  <c r="L88"/>
  <c r="L89"/>
  <c r="L90"/>
  <c r="L91"/>
  <c r="L92"/>
  <c r="L93"/>
  <c r="L94"/>
  <c r="L95"/>
  <c r="L96"/>
  <c r="L97"/>
  <c r="L98"/>
  <c r="L99"/>
  <c r="L100"/>
  <c r="L101"/>
  <c r="L102"/>
  <c r="L103"/>
  <c r="L104"/>
  <c r="L105"/>
  <c r="L106"/>
  <c r="L107"/>
  <c r="L108"/>
  <c r="L109"/>
  <c r="L110"/>
  <c r="L111"/>
  <c r="L112"/>
  <c r="L113"/>
  <c r="L114"/>
  <c r="L115"/>
  <c r="L116"/>
  <c r="L117"/>
  <c r="L118"/>
  <c r="L119"/>
  <c r="L120"/>
  <c r="L121"/>
  <c r="L122"/>
  <c r="L123"/>
  <c r="L124"/>
  <c r="L125"/>
  <c r="L126"/>
  <c r="L127"/>
  <c r="L128"/>
  <c r="L129"/>
  <c r="L130"/>
  <c r="L131"/>
  <c r="L132"/>
  <c r="L133"/>
  <c r="L134"/>
  <c r="L135"/>
  <c r="L136"/>
  <c r="L137"/>
  <c r="L138"/>
  <c r="L139"/>
  <c r="L140"/>
  <c r="L141"/>
  <c r="L142"/>
  <c r="L143"/>
  <c r="L144"/>
  <c r="L145"/>
  <c r="L146"/>
  <c r="L147"/>
  <c r="L148"/>
  <c r="L149"/>
  <c r="L150"/>
  <c r="L151"/>
  <c r="L152"/>
  <c r="L153"/>
  <c r="L154"/>
  <c r="L155"/>
  <c r="L156"/>
  <c r="L157"/>
  <c r="L158"/>
  <c r="L159"/>
  <c r="L160"/>
  <c r="L161"/>
  <c r="L162"/>
  <c r="L163"/>
  <c r="L164"/>
  <c r="L165"/>
  <c r="L166"/>
  <c r="L167"/>
  <c r="L168"/>
  <c r="L169"/>
  <c r="L170"/>
  <c r="L171"/>
  <c r="L172"/>
  <c r="L173"/>
  <c r="L174"/>
  <c r="L175"/>
  <c r="L176"/>
  <c r="L177"/>
  <c r="L178"/>
  <c r="L179"/>
  <c r="L180"/>
  <c r="L181"/>
  <c r="L182"/>
  <c r="L183"/>
  <c r="L184"/>
  <c r="L185"/>
  <c r="L186"/>
  <c r="L187"/>
  <c r="L188"/>
  <c r="L189"/>
  <c r="L190"/>
  <c r="L191"/>
  <c r="L192"/>
  <c r="L193"/>
  <c r="L194"/>
  <c r="L195"/>
  <c r="L196"/>
  <c r="L197"/>
  <c r="L198"/>
  <c r="L199"/>
  <c r="L200"/>
  <c r="L201"/>
  <c r="L202"/>
  <c r="L203"/>
  <c r="L204"/>
  <c r="L205"/>
  <c r="L206"/>
  <c r="L207"/>
  <c r="L208"/>
  <c r="L209"/>
  <c r="L210"/>
  <c r="L211"/>
  <c r="L212"/>
  <c r="L213"/>
  <c r="L214"/>
  <c r="L215"/>
  <c r="L216"/>
  <c r="L217"/>
  <c r="L218"/>
  <c r="L219"/>
  <c r="L220"/>
  <c r="L221"/>
  <c r="L222"/>
  <c r="L223"/>
  <c r="L224"/>
  <c r="L225"/>
  <c r="L226"/>
  <c r="L227"/>
  <c r="L228"/>
  <c r="L229"/>
  <c r="L230"/>
  <c r="L231"/>
  <c r="L232"/>
  <c r="L233"/>
  <c r="L234"/>
  <c r="L235"/>
  <c r="L236"/>
  <c r="L237"/>
  <c r="L238"/>
  <c r="L239"/>
  <c r="L240"/>
  <c r="L241"/>
  <c r="L242"/>
  <c r="L243"/>
  <c r="L244"/>
  <c r="L245"/>
  <c r="L246"/>
  <c r="L247"/>
  <c r="L248"/>
  <c r="L249"/>
  <c r="L250"/>
  <c r="L251"/>
  <c r="L252"/>
  <c r="L253"/>
  <c r="L254"/>
  <c r="L255"/>
  <c r="L256"/>
  <c r="L257"/>
  <c r="L258"/>
  <c r="L259"/>
  <c r="L260"/>
  <c r="L261"/>
  <c r="L262"/>
  <c r="L263"/>
  <c r="L264"/>
  <c r="L265"/>
  <c r="L266"/>
  <c r="L267"/>
  <c r="L268"/>
  <c r="L269"/>
  <c r="L270"/>
  <c r="L271"/>
  <c r="L272"/>
  <c r="L273"/>
  <c r="L274"/>
  <c r="L275"/>
  <c r="L276"/>
  <c r="L277"/>
  <c r="L278"/>
  <c r="L279"/>
  <c r="L280"/>
  <c r="L281"/>
  <c r="L282"/>
  <c r="L283"/>
  <c r="L284"/>
  <c r="L285"/>
  <c r="L286"/>
  <c r="L287"/>
  <c r="L288"/>
  <c r="L289"/>
  <c r="L290"/>
  <c r="L291"/>
  <c r="L292"/>
  <c r="L293"/>
  <c r="L294"/>
  <c r="L295"/>
  <c r="L296"/>
  <c r="L297"/>
  <c r="L298"/>
  <c r="L299"/>
  <c r="L300"/>
  <c r="L301"/>
  <c r="L302"/>
  <c r="L303"/>
  <c r="L304"/>
  <c r="L305"/>
  <c r="L306"/>
  <c r="L307"/>
  <c r="L308"/>
  <c r="L309"/>
  <c r="L310"/>
  <c r="L311"/>
  <c r="L312"/>
  <c r="L313"/>
  <c r="L314"/>
  <c r="L315"/>
  <c r="L316"/>
  <c r="L317"/>
  <c r="L318"/>
  <c r="L319"/>
  <c r="L320"/>
  <c r="L321"/>
  <c r="L322"/>
  <c r="L323"/>
  <c r="L324"/>
  <c r="L325"/>
  <c r="L326"/>
  <c r="L327"/>
  <c r="L328"/>
  <c r="L329"/>
  <c r="L330"/>
  <c r="L331"/>
  <c r="L332"/>
  <c r="L333"/>
  <c r="L334"/>
  <c r="L335"/>
  <c r="L336"/>
  <c r="L337"/>
  <c r="L338"/>
  <c r="L339"/>
  <c r="L340"/>
  <c r="L341"/>
  <c r="L342"/>
  <c r="L343"/>
  <c r="L344"/>
  <c r="L345"/>
  <c r="L346"/>
  <c r="L347"/>
  <c r="L348"/>
  <c r="L349"/>
  <c r="L350"/>
  <c r="L351"/>
  <c r="L352"/>
  <c r="L353"/>
  <c r="L354"/>
  <c r="L355"/>
  <c r="L356"/>
  <c r="L357"/>
  <c r="L358"/>
  <c r="L359"/>
  <c r="L360"/>
  <c r="L361"/>
  <c r="L362"/>
  <c r="L363"/>
  <c r="L364"/>
  <c r="L365"/>
  <c r="L366"/>
  <c r="L367"/>
  <c r="L368"/>
  <c r="L369"/>
  <c r="L370"/>
  <c r="L371"/>
  <c r="L372"/>
  <c r="L373"/>
  <c r="L374"/>
  <c r="L375"/>
  <c r="L376"/>
  <c r="L377"/>
  <c r="L378"/>
  <c r="L379"/>
  <c r="L380"/>
  <c r="L381"/>
  <c r="L382"/>
  <c r="L383"/>
  <c r="L384"/>
  <c r="L385"/>
  <c r="L386"/>
  <c r="L387"/>
  <c r="L388"/>
  <c r="L389"/>
  <c r="L390"/>
  <c r="L391"/>
  <c r="L392"/>
  <c r="L393"/>
  <c r="L394"/>
  <c r="L395"/>
  <c r="L396"/>
  <c r="L397"/>
  <c r="L398"/>
  <c r="L399"/>
  <c r="L400"/>
  <c r="L401"/>
  <c r="L402"/>
  <c r="L403"/>
  <c r="L404"/>
  <c r="L405"/>
  <c r="L406"/>
  <c r="L407"/>
  <c r="L408"/>
  <c r="L409"/>
  <c r="L410"/>
  <c r="L411"/>
  <c r="L412"/>
  <c r="L413"/>
  <c r="L414"/>
  <c r="L415"/>
  <c r="L416"/>
  <c r="L417"/>
  <c r="L418"/>
  <c r="L419"/>
  <c r="L420"/>
  <c r="L421"/>
  <c r="L422"/>
  <c r="L423"/>
  <c r="L424"/>
  <c r="L425"/>
  <c r="L426"/>
  <c r="L427"/>
  <c r="L428"/>
  <c r="L429"/>
  <c r="L430"/>
  <c r="L431"/>
  <c r="L432"/>
  <c r="L433"/>
  <c r="L434"/>
  <c r="L435"/>
  <c r="L436"/>
  <c r="L437"/>
  <c r="L438"/>
  <c r="L439"/>
  <c r="L440"/>
  <c r="L441"/>
  <c r="L442"/>
  <c r="L443"/>
  <c r="L444"/>
  <c r="L445"/>
  <c r="L446"/>
  <c r="L447"/>
  <c r="L448"/>
  <c r="L449"/>
  <c r="L450"/>
  <c r="L451"/>
  <c r="L452"/>
  <c r="L453"/>
  <c r="L454"/>
  <c r="L455"/>
  <c r="L456"/>
  <c r="L457"/>
  <c r="L458"/>
  <c r="L459"/>
  <c r="L460"/>
  <c r="L461"/>
  <c r="L462"/>
  <c r="L463"/>
  <c r="L464"/>
  <c r="L465"/>
  <c r="L466"/>
  <c r="L467"/>
  <c r="L468"/>
  <c r="L469"/>
  <c r="L470"/>
  <c r="L471"/>
  <c r="L472"/>
  <c r="L473"/>
  <c r="L474"/>
  <c r="L475"/>
  <c r="L476"/>
  <c r="L477"/>
  <c r="L478"/>
  <c r="L479"/>
  <c r="L480"/>
  <c r="L481"/>
  <c r="L482"/>
  <c r="L483"/>
  <c r="L484"/>
  <c r="L485"/>
  <c r="L486"/>
  <c r="L487"/>
  <c r="L488"/>
  <c r="L489"/>
  <c r="L490"/>
  <c r="L491"/>
  <c r="L492"/>
  <c r="L493"/>
  <c r="L494"/>
  <c r="L495"/>
  <c r="L496"/>
  <c r="L497"/>
  <c r="L498"/>
  <c r="L499"/>
  <c r="L500"/>
  <c r="L501"/>
  <c r="L502"/>
  <c r="L503"/>
  <c r="L504"/>
  <c r="L505"/>
  <c r="L506"/>
  <c r="L507"/>
  <c r="L508"/>
  <c r="L509"/>
  <c r="L510"/>
  <c r="L511"/>
  <c r="L512"/>
  <c r="L513"/>
  <c r="L514"/>
  <c r="L515"/>
  <c r="L516"/>
  <c r="L517"/>
  <c r="L518"/>
  <c r="L519"/>
  <c r="L520"/>
  <c r="L521"/>
  <c r="L522"/>
  <c r="L523"/>
  <c r="L524"/>
  <c r="L525"/>
  <c r="L526"/>
  <c r="L527"/>
  <c r="L528"/>
  <c r="L529"/>
  <c r="L530"/>
  <c r="L531"/>
  <c r="L532"/>
  <c r="L533"/>
  <c r="L534"/>
  <c r="L535"/>
  <c r="L536"/>
  <c r="L537"/>
  <c r="L538"/>
  <c r="L539"/>
  <c r="L540"/>
  <c r="L541"/>
  <c r="L542"/>
  <c r="L543"/>
  <c r="L544"/>
  <c r="L545"/>
  <c r="L546"/>
  <c r="L547"/>
  <c r="L548"/>
  <c r="L549"/>
  <c r="L550"/>
  <c r="L551"/>
  <c r="L552"/>
  <c r="L553"/>
  <c r="L554"/>
  <c r="L555"/>
  <c r="L556"/>
  <c r="L557"/>
  <c r="L558"/>
  <c r="L559"/>
  <c r="L560"/>
  <c r="L561"/>
  <c r="L562"/>
  <c r="L563"/>
  <c r="L564"/>
  <c r="L565"/>
  <c r="L566"/>
  <c r="L567"/>
  <c r="L568"/>
  <c r="L569"/>
  <c r="L570"/>
  <c r="L571"/>
  <c r="L572"/>
  <c r="L573"/>
  <c r="L574"/>
  <c r="L575"/>
  <c r="L576"/>
  <c r="L577"/>
  <c r="L578"/>
  <c r="L579"/>
  <c r="L580"/>
  <c r="L581"/>
  <c r="L582"/>
  <c r="L583"/>
  <c r="L584"/>
  <c r="L585"/>
  <c r="L586"/>
  <c r="L587"/>
  <c r="L588"/>
  <c r="L589"/>
  <c r="L590"/>
  <c r="L591"/>
  <c r="L592"/>
  <c r="L593"/>
  <c r="L594"/>
  <c r="L595"/>
  <c r="L596"/>
  <c r="L597"/>
  <c r="L598"/>
  <c r="L599"/>
  <c r="L600"/>
  <c r="L601"/>
  <c r="L602"/>
  <c r="L603"/>
  <c r="L604"/>
  <c r="L605"/>
  <c r="L606"/>
  <c r="L607"/>
  <c r="L608"/>
  <c r="L609"/>
  <c r="L610"/>
  <c r="L611"/>
  <c r="L612"/>
  <c r="L613"/>
  <c r="L614"/>
  <c r="L615"/>
  <c r="L616"/>
  <c r="L617"/>
  <c r="L618"/>
  <c r="L619"/>
  <c r="L620"/>
  <c r="L621"/>
  <c r="L622"/>
  <c r="L623"/>
  <c r="L624"/>
  <c r="L625"/>
  <c r="L626"/>
  <c r="L627"/>
  <c r="L628"/>
  <c r="L629"/>
  <c r="L630"/>
  <c r="L631"/>
  <c r="L632"/>
  <c r="L633"/>
  <c r="L634"/>
  <c r="L635"/>
  <c r="L636"/>
  <c r="L637"/>
  <c r="L638"/>
  <c r="L639"/>
  <c r="L640"/>
  <c r="L641"/>
  <c r="L642"/>
  <c r="L643"/>
  <c r="L644"/>
  <c r="L645"/>
  <c r="L646"/>
  <c r="L647"/>
  <c r="L648"/>
  <c r="L649"/>
  <c r="L650"/>
  <c r="L651"/>
  <c r="L652"/>
  <c r="L653"/>
  <c r="L654"/>
  <c r="L655"/>
  <c r="L656"/>
  <c r="L657"/>
  <c r="L658"/>
  <c r="L659"/>
  <c r="L660"/>
  <c r="L661"/>
  <c r="L662"/>
  <c r="L663"/>
  <c r="L664"/>
  <c r="L665"/>
  <c r="L666"/>
  <c r="L667"/>
  <c r="L668"/>
  <c r="L669"/>
  <c r="L670"/>
  <c r="L671"/>
  <c r="L672"/>
  <c r="L673"/>
  <c r="L674"/>
  <c r="L675"/>
  <c r="L676"/>
  <c r="L677"/>
  <c r="L678"/>
  <c r="L679"/>
  <c r="L680"/>
  <c r="L681"/>
  <c r="L682"/>
  <c r="L683"/>
  <c r="L684"/>
  <c r="L685"/>
  <c r="L686"/>
  <c r="L687"/>
  <c r="L688"/>
  <c r="L689"/>
  <c r="L690"/>
  <c r="L691"/>
  <c r="L692"/>
  <c r="L693"/>
  <c r="L694"/>
  <c r="L695"/>
  <c r="L696"/>
  <c r="L697"/>
  <c r="L698"/>
  <c r="L699"/>
  <c r="L700"/>
  <c r="L701"/>
  <c r="L702"/>
  <c r="L703"/>
  <c r="L704"/>
  <c r="L705"/>
  <c r="L706"/>
  <c r="L707"/>
  <c r="L708"/>
  <c r="L709"/>
  <c r="L710"/>
  <c r="L711"/>
  <c r="L712"/>
  <c r="L713"/>
  <c r="L714"/>
  <c r="L715"/>
  <c r="L716"/>
  <c r="L717"/>
  <c r="L718"/>
  <c r="L719"/>
  <c r="L720"/>
  <c r="L721"/>
  <c r="L722"/>
  <c r="L723"/>
  <c r="L724"/>
  <c r="L725"/>
  <c r="L726"/>
  <c r="L727"/>
  <c r="L728"/>
  <c r="L729"/>
  <c r="L730"/>
  <c r="L731"/>
  <c r="L732"/>
  <c r="L733"/>
  <c r="L734"/>
  <c r="L735"/>
  <c r="L736"/>
  <c r="L737"/>
  <c r="L738"/>
  <c r="L739"/>
  <c r="L740"/>
  <c r="L741"/>
  <c r="L742"/>
  <c r="L743"/>
  <c r="L744"/>
  <c r="L745"/>
  <c r="L746"/>
  <c r="L747"/>
  <c r="L748"/>
  <c r="L749"/>
  <c r="L750"/>
  <c r="L751"/>
  <c r="L752"/>
  <c r="L753"/>
  <c r="L754"/>
  <c r="L755"/>
  <c r="L756"/>
  <c r="L757"/>
  <c r="L758"/>
  <c r="L759"/>
  <c r="L760"/>
  <c r="L761"/>
  <c r="L762"/>
  <c r="L763"/>
  <c r="L764"/>
  <c r="L765"/>
  <c r="L766"/>
  <c r="L767"/>
  <c r="L768"/>
  <c r="L769"/>
  <c r="L770"/>
  <c r="L771"/>
  <c r="L772"/>
  <c r="L773"/>
  <c r="L774"/>
  <c r="L775"/>
  <c r="L776"/>
  <c r="L777"/>
  <c r="L778"/>
  <c r="L779"/>
  <c r="L780"/>
  <c r="L781"/>
  <c r="L782"/>
  <c r="L783"/>
  <c r="L784"/>
  <c r="L785"/>
  <c r="L786"/>
  <c r="L787"/>
  <c r="L788"/>
  <c r="L789"/>
  <c r="L790"/>
  <c r="L791"/>
  <c r="L792"/>
  <c r="L793"/>
  <c r="L794"/>
  <c r="L795"/>
  <c r="L796"/>
  <c r="L797"/>
  <c r="L798"/>
  <c r="L799"/>
  <c r="L800"/>
  <c r="L801"/>
  <c r="L802"/>
  <c r="L803"/>
  <c r="L804"/>
  <c r="L805"/>
  <c r="L806"/>
  <c r="L807"/>
  <c r="L808"/>
  <c r="L809"/>
  <c r="L810"/>
  <c r="L811"/>
  <c r="L812"/>
  <c r="L813"/>
  <c r="L814"/>
  <c r="L815"/>
  <c r="L816"/>
  <c r="L817"/>
  <c r="L818"/>
  <c r="L819"/>
  <c r="L820"/>
  <c r="L821"/>
  <c r="L822"/>
  <c r="L823"/>
  <c r="L824"/>
  <c r="L825"/>
  <c r="L826"/>
  <c r="L827"/>
  <c r="L828"/>
  <c r="L829"/>
  <c r="L830"/>
  <c r="L831"/>
  <c r="L832"/>
  <c r="L833"/>
  <c r="L834"/>
  <c r="L835"/>
  <c r="L836"/>
  <c r="L837"/>
  <c r="L838"/>
  <c r="L839"/>
  <c r="L840"/>
  <c r="L841"/>
  <c r="L842"/>
  <c r="L843"/>
  <c r="L844"/>
  <c r="L845"/>
  <c r="L846"/>
  <c r="L847"/>
  <c r="L848"/>
  <c r="L849"/>
  <c r="L850"/>
  <c r="L851"/>
  <c r="L852"/>
  <c r="L853"/>
  <c r="L854"/>
  <c r="L855"/>
  <c r="L856"/>
  <c r="L857"/>
  <c r="L858"/>
  <c r="L859"/>
  <c r="L860"/>
  <c r="L861"/>
  <c r="L862"/>
  <c r="L863"/>
  <c r="L864"/>
  <c r="L865"/>
  <c r="L866"/>
  <c r="L867"/>
  <c r="L868"/>
  <c r="L869"/>
  <c r="L870"/>
  <c r="L871"/>
  <c r="L872"/>
  <c r="L873"/>
  <c r="L874"/>
  <c r="L875"/>
  <c r="L876"/>
  <c r="L877"/>
  <c r="L878"/>
  <c r="L879"/>
  <c r="L880"/>
  <c r="L881"/>
  <c r="L882"/>
  <c r="L883"/>
  <c r="L884"/>
  <c r="L885"/>
  <c r="L886"/>
  <c r="L887"/>
  <c r="L888"/>
  <c r="L889"/>
  <c r="L890"/>
  <c r="L891"/>
  <c r="L892"/>
  <c r="L893"/>
  <c r="L894"/>
  <c r="L895"/>
  <c r="L896"/>
  <c r="L897"/>
  <c r="L898"/>
  <c r="L899"/>
  <c r="L900"/>
  <c r="L901"/>
  <c r="L902"/>
  <c r="L903"/>
  <c r="L904"/>
  <c r="L905"/>
  <c r="L906"/>
  <c r="L907"/>
  <c r="L908"/>
  <c r="L909"/>
  <c r="L910"/>
  <c r="L911"/>
  <c r="L912"/>
  <c r="L913"/>
  <c r="L914"/>
  <c r="L915"/>
  <c r="L916"/>
  <c r="L917"/>
  <c r="L918"/>
  <c r="L919"/>
  <c r="L920"/>
  <c r="L921"/>
  <c r="L922"/>
  <c r="L923"/>
  <c r="L924"/>
  <c r="L925"/>
  <c r="L926"/>
  <c r="L927"/>
  <c r="L928"/>
  <c r="L929"/>
  <c r="L930"/>
  <c r="L931"/>
  <c r="L932"/>
  <c r="L933"/>
  <c r="L934"/>
  <c r="L935"/>
  <c r="L936"/>
  <c r="L937"/>
  <c r="L938"/>
  <c r="L939"/>
  <c r="L940"/>
  <c r="L941"/>
  <c r="L942"/>
  <c r="L943"/>
  <c r="L944"/>
  <c r="L945"/>
  <c r="L946"/>
  <c r="L947"/>
  <c r="L948"/>
  <c r="L949"/>
  <c r="L950"/>
  <c r="L951"/>
  <c r="L952"/>
  <c r="L953"/>
  <c r="L954"/>
  <c r="L955"/>
  <c r="L956"/>
  <c r="L957"/>
  <c r="L958"/>
  <c r="L959"/>
  <c r="L960"/>
  <c r="L961"/>
  <c r="L962"/>
  <c r="L963"/>
  <c r="L964"/>
  <c r="L965"/>
  <c r="L966"/>
  <c r="L967"/>
  <c r="L968"/>
  <c r="L969"/>
  <c r="L970"/>
  <c r="L971"/>
  <c r="L972"/>
  <c r="L973"/>
  <c r="L974"/>
  <c r="L975"/>
  <c r="Q6"/>
  <c r="R6" s="1"/>
  <c r="Q7"/>
  <c r="R7" s="1"/>
  <c r="Q8"/>
  <c r="R8" s="1"/>
  <c r="Q9"/>
  <c r="R9" s="1"/>
  <c r="Q10"/>
  <c r="R10" s="1"/>
  <c r="Q11"/>
  <c r="R11" s="1"/>
  <c r="Q12"/>
  <c r="R12" s="1"/>
  <c r="Q13"/>
  <c r="R13" s="1"/>
  <c r="Q14"/>
  <c r="R14" s="1"/>
  <c r="Q15"/>
  <c r="R15" s="1"/>
  <c r="Q16"/>
  <c r="R16" s="1"/>
  <c r="Q17"/>
  <c r="R17" s="1"/>
  <c r="Q18"/>
  <c r="R18" s="1"/>
  <c r="Q19"/>
  <c r="R19" s="1"/>
  <c r="Q20"/>
  <c r="R20" s="1"/>
  <c r="Q21"/>
  <c r="R21" s="1"/>
  <c r="Q22"/>
  <c r="R22" s="1"/>
  <c r="Q23"/>
  <c r="R23" s="1"/>
  <c r="Q24"/>
  <c r="R24" s="1"/>
  <c r="Q25"/>
  <c r="R25" s="1"/>
  <c r="Q26"/>
  <c r="R26" s="1"/>
  <c r="Q27"/>
  <c r="R27" s="1"/>
  <c r="Q28"/>
  <c r="R28" s="1"/>
  <c r="Q29"/>
  <c r="R29" s="1"/>
  <c r="Q30"/>
  <c r="R30" s="1"/>
  <c r="Q31"/>
  <c r="R31" s="1"/>
  <c r="Q32"/>
  <c r="R32" s="1"/>
  <c r="Q33"/>
  <c r="R33" s="1"/>
  <c r="Q34"/>
  <c r="R34" s="1"/>
  <c r="Q35"/>
  <c r="R35" s="1"/>
  <c r="Q36"/>
  <c r="R36" s="1"/>
  <c r="Q37"/>
  <c r="R37" s="1"/>
  <c r="Q38"/>
  <c r="R38" s="1"/>
  <c r="Q39"/>
  <c r="R39" s="1"/>
  <c r="Q40"/>
  <c r="R40" s="1"/>
  <c r="Q41"/>
  <c r="R41" s="1"/>
  <c r="Q42"/>
  <c r="R42" s="1"/>
  <c r="Q43"/>
  <c r="R43" s="1"/>
  <c r="Q44"/>
  <c r="R44" s="1"/>
  <c r="Q45"/>
  <c r="R45" s="1"/>
  <c r="Q46"/>
  <c r="R46" s="1"/>
  <c r="Q47"/>
  <c r="R47" s="1"/>
  <c r="Q48"/>
  <c r="R48" s="1"/>
  <c r="Q49"/>
  <c r="R49" s="1"/>
  <c r="Q50"/>
  <c r="R50" s="1"/>
  <c r="Q51"/>
  <c r="R51" s="1"/>
  <c r="Q52"/>
  <c r="R52" s="1"/>
  <c r="Q53"/>
  <c r="R53" s="1"/>
  <c r="Q54"/>
  <c r="R54" s="1"/>
  <c r="Q55"/>
  <c r="R55" s="1"/>
  <c r="Q56"/>
  <c r="R56" s="1"/>
  <c r="Q57"/>
  <c r="R57" s="1"/>
  <c r="Q58"/>
  <c r="R58" s="1"/>
  <c r="Q59"/>
  <c r="R59" s="1"/>
  <c r="Q60"/>
  <c r="R60" s="1"/>
  <c r="Q61"/>
  <c r="R61" s="1"/>
  <c r="Q62"/>
  <c r="R62" s="1"/>
  <c r="Q63"/>
  <c r="R63" s="1"/>
  <c r="Q64"/>
  <c r="R64" s="1"/>
  <c r="Q65"/>
  <c r="R65" s="1"/>
  <c r="Q66"/>
  <c r="R66" s="1"/>
  <c r="Q67"/>
  <c r="R67" s="1"/>
  <c r="Q68"/>
  <c r="R68" s="1"/>
  <c r="Q69"/>
  <c r="R69" s="1"/>
  <c r="Q70"/>
  <c r="R70" s="1"/>
  <c r="Q71"/>
  <c r="R71" s="1"/>
  <c r="Q72"/>
  <c r="R72" s="1"/>
  <c r="Q73"/>
  <c r="R73" s="1"/>
  <c r="Q74"/>
  <c r="R74" s="1"/>
  <c r="Q75"/>
  <c r="R75" s="1"/>
  <c r="Q76"/>
  <c r="R76" s="1"/>
  <c r="Q77"/>
  <c r="R77" s="1"/>
  <c r="Q78"/>
  <c r="R78" s="1"/>
  <c r="Q79"/>
  <c r="R79" s="1"/>
  <c r="Q80"/>
  <c r="R80" s="1"/>
  <c r="Q81"/>
  <c r="R81" s="1"/>
  <c r="Q82"/>
  <c r="R82" s="1"/>
  <c r="Q83"/>
  <c r="R83" s="1"/>
  <c r="Q84"/>
  <c r="R84" s="1"/>
  <c r="Q85"/>
  <c r="R85" s="1"/>
  <c r="Q86"/>
  <c r="R86" s="1"/>
  <c r="Q87"/>
  <c r="R87" s="1"/>
  <c r="Q88"/>
  <c r="R88" s="1"/>
  <c r="Q89"/>
  <c r="R89" s="1"/>
  <c r="Q90"/>
  <c r="R90" s="1"/>
  <c r="Q91"/>
  <c r="R91" s="1"/>
  <c r="Q92"/>
  <c r="R92" s="1"/>
  <c r="Q93"/>
  <c r="R93" s="1"/>
  <c r="Q94"/>
  <c r="R94" s="1"/>
  <c r="Q95"/>
  <c r="R95" s="1"/>
  <c r="Q96"/>
  <c r="R96" s="1"/>
  <c r="Q97"/>
  <c r="R97" s="1"/>
  <c r="Q98"/>
  <c r="R98" s="1"/>
  <c r="Q99"/>
  <c r="R99" s="1"/>
  <c r="Q100"/>
  <c r="R100" s="1"/>
  <c r="Q101"/>
  <c r="R101" s="1"/>
  <c r="Q102"/>
  <c r="R102" s="1"/>
  <c r="Q103"/>
  <c r="R103" s="1"/>
  <c r="Q104"/>
  <c r="R104" s="1"/>
  <c r="Q105"/>
  <c r="R105" s="1"/>
  <c r="Q106"/>
  <c r="R106" s="1"/>
  <c r="Q107"/>
  <c r="R107" s="1"/>
  <c r="Q108"/>
  <c r="R108" s="1"/>
  <c r="Q109"/>
  <c r="R109" s="1"/>
  <c r="Q110"/>
  <c r="R110" s="1"/>
  <c r="Q111"/>
  <c r="R111" s="1"/>
  <c r="Q112"/>
  <c r="R112" s="1"/>
  <c r="Q113"/>
  <c r="R113" s="1"/>
  <c r="Q114"/>
  <c r="R114" s="1"/>
  <c r="Q115"/>
  <c r="R115" s="1"/>
  <c r="Q116"/>
  <c r="R116" s="1"/>
  <c r="Q117"/>
  <c r="R117" s="1"/>
  <c r="Q118"/>
  <c r="R118" s="1"/>
  <c r="Q119"/>
  <c r="R119" s="1"/>
  <c r="Q120"/>
  <c r="R120" s="1"/>
  <c r="Q121"/>
  <c r="R121" s="1"/>
  <c r="Q122"/>
  <c r="R122" s="1"/>
  <c r="Q123"/>
  <c r="R123" s="1"/>
  <c r="Q124"/>
  <c r="R124" s="1"/>
  <c r="Q125"/>
  <c r="R125" s="1"/>
  <c r="Q126"/>
  <c r="R126" s="1"/>
  <c r="Q127"/>
  <c r="R127" s="1"/>
  <c r="Q128"/>
  <c r="R128" s="1"/>
  <c r="Q129"/>
  <c r="R129" s="1"/>
  <c r="Q130"/>
  <c r="R130" s="1"/>
  <c r="Q131"/>
  <c r="R131" s="1"/>
  <c r="Q132"/>
  <c r="R132" s="1"/>
  <c r="Q133"/>
  <c r="R133" s="1"/>
  <c r="Q134"/>
  <c r="R134" s="1"/>
  <c r="Q135"/>
  <c r="R135" s="1"/>
  <c r="Q136"/>
  <c r="R136" s="1"/>
  <c r="Q137"/>
  <c r="R137" s="1"/>
  <c r="Q138"/>
  <c r="R138" s="1"/>
  <c r="Q139"/>
  <c r="R139" s="1"/>
  <c r="Q140"/>
  <c r="R140" s="1"/>
  <c r="Q141"/>
  <c r="R141" s="1"/>
  <c r="Q142"/>
  <c r="R142" s="1"/>
  <c r="Q143"/>
  <c r="R143" s="1"/>
  <c r="Q144"/>
  <c r="R144" s="1"/>
  <c r="Q145"/>
  <c r="R145" s="1"/>
  <c r="Q146"/>
  <c r="R146" s="1"/>
  <c r="Q147"/>
  <c r="R147" s="1"/>
  <c r="Q148"/>
  <c r="R148" s="1"/>
  <c r="Q149"/>
  <c r="R149" s="1"/>
  <c r="Q150"/>
  <c r="R150" s="1"/>
  <c r="Q151"/>
  <c r="R151" s="1"/>
  <c r="Q152"/>
  <c r="R152" s="1"/>
  <c r="Q153"/>
  <c r="R153" s="1"/>
  <c r="Q154"/>
  <c r="R154" s="1"/>
  <c r="Q155"/>
  <c r="R155" s="1"/>
  <c r="Q156"/>
  <c r="R156" s="1"/>
  <c r="Q157"/>
  <c r="R157" s="1"/>
  <c r="Q158"/>
  <c r="R158" s="1"/>
  <c r="Q159"/>
  <c r="R159" s="1"/>
  <c r="Q160"/>
  <c r="R160" s="1"/>
  <c r="Q161"/>
  <c r="R161" s="1"/>
  <c r="Q162"/>
  <c r="R162" s="1"/>
  <c r="Q163"/>
  <c r="R163" s="1"/>
  <c r="Q164"/>
  <c r="R164" s="1"/>
  <c r="Q165"/>
  <c r="R165" s="1"/>
  <c r="Q166"/>
  <c r="R166" s="1"/>
  <c r="Q167"/>
  <c r="R167" s="1"/>
  <c r="Q168"/>
  <c r="R168" s="1"/>
  <c r="Q169"/>
  <c r="R169" s="1"/>
  <c r="Q170"/>
  <c r="R170" s="1"/>
  <c r="Q171"/>
  <c r="R171" s="1"/>
  <c r="Q172"/>
  <c r="R172" s="1"/>
  <c r="Q173"/>
  <c r="R173" s="1"/>
  <c r="Q174"/>
  <c r="R174" s="1"/>
  <c r="Q175"/>
  <c r="R175" s="1"/>
  <c r="Q176"/>
  <c r="R176" s="1"/>
  <c r="Q177"/>
  <c r="R177" s="1"/>
  <c r="Q178"/>
  <c r="R178" s="1"/>
  <c r="Q179"/>
  <c r="R179" s="1"/>
  <c r="Q180"/>
  <c r="R180" s="1"/>
  <c r="Q181"/>
  <c r="R181" s="1"/>
  <c r="Q182"/>
  <c r="R182" s="1"/>
  <c r="Q183"/>
  <c r="R183" s="1"/>
  <c r="Q184"/>
  <c r="R184" s="1"/>
  <c r="Q185"/>
  <c r="R185" s="1"/>
  <c r="Q186"/>
  <c r="R186" s="1"/>
  <c r="Q187"/>
  <c r="R187" s="1"/>
  <c r="Q188"/>
  <c r="R188" s="1"/>
  <c r="Q189"/>
  <c r="R189" s="1"/>
  <c r="Q190"/>
  <c r="R190" s="1"/>
  <c r="Q191"/>
  <c r="R191" s="1"/>
  <c r="Q192"/>
  <c r="R192" s="1"/>
  <c r="Q193"/>
  <c r="R193" s="1"/>
  <c r="Q194"/>
  <c r="R194" s="1"/>
  <c r="Q195"/>
  <c r="R195" s="1"/>
  <c r="Q196"/>
  <c r="R196" s="1"/>
  <c r="Q197"/>
  <c r="R197" s="1"/>
  <c r="Q198"/>
  <c r="R198" s="1"/>
  <c r="Q199"/>
  <c r="R199" s="1"/>
  <c r="Q200"/>
  <c r="R200" s="1"/>
  <c r="Q201"/>
  <c r="R201" s="1"/>
  <c r="Q202"/>
  <c r="R202" s="1"/>
  <c r="Q203"/>
  <c r="R203" s="1"/>
  <c r="Q204"/>
  <c r="R204" s="1"/>
  <c r="Q205"/>
  <c r="R205" s="1"/>
  <c r="Q206"/>
  <c r="R206" s="1"/>
  <c r="Q207"/>
  <c r="R207" s="1"/>
  <c r="Q208"/>
  <c r="R208" s="1"/>
  <c r="Q209"/>
  <c r="R209" s="1"/>
  <c r="Q210"/>
  <c r="R210" s="1"/>
  <c r="Q211"/>
  <c r="R211" s="1"/>
  <c r="Q212"/>
  <c r="R212" s="1"/>
  <c r="Q213"/>
  <c r="R213" s="1"/>
  <c r="Q214"/>
  <c r="R214" s="1"/>
  <c r="Q215"/>
  <c r="R215" s="1"/>
  <c r="Q216"/>
  <c r="R216" s="1"/>
  <c r="Q217"/>
  <c r="R217" s="1"/>
  <c r="Q218"/>
  <c r="R218" s="1"/>
  <c r="Q219"/>
  <c r="R219" s="1"/>
  <c r="Q220"/>
  <c r="R220" s="1"/>
  <c r="Q221"/>
  <c r="R221" s="1"/>
  <c r="Q222"/>
  <c r="R222" s="1"/>
  <c r="Q223"/>
  <c r="R223" s="1"/>
  <c r="Q224"/>
  <c r="R224" s="1"/>
  <c r="Q225"/>
  <c r="R225" s="1"/>
  <c r="Q226"/>
  <c r="R226" s="1"/>
  <c r="Q227"/>
  <c r="R227" s="1"/>
  <c r="Q228"/>
  <c r="R228" s="1"/>
  <c r="Q229"/>
  <c r="R229" s="1"/>
  <c r="Q230"/>
  <c r="R230" s="1"/>
  <c r="Q231"/>
  <c r="R231" s="1"/>
  <c r="Q232"/>
  <c r="R232" s="1"/>
  <c r="Q233"/>
  <c r="R233" s="1"/>
  <c r="Q234"/>
  <c r="R234" s="1"/>
  <c r="Q235"/>
  <c r="R235" s="1"/>
  <c r="Q236"/>
  <c r="R236" s="1"/>
  <c r="Q237"/>
  <c r="R237" s="1"/>
  <c r="Q238"/>
  <c r="R238" s="1"/>
  <c r="Q239"/>
  <c r="R239" s="1"/>
  <c r="Q240"/>
  <c r="R240" s="1"/>
  <c r="Q241"/>
  <c r="R241" s="1"/>
  <c r="Q242"/>
  <c r="R242" s="1"/>
  <c r="Q243"/>
  <c r="R243" s="1"/>
  <c r="Q244"/>
  <c r="R244" s="1"/>
  <c r="Q245"/>
  <c r="R245" s="1"/>
  <c r="Q246"/>
  <c r="R246" s="1"/>
  <c r="Q247"/>
  <c r="R247" s="1"/>
  <c r="Q248"/>
  <c r="R248" s="1"/>
  <c r="Q249"/>
  <c r="R249" s="1"/>
  <c r="Q250"/>
  <c r="R250" s="1"/>
  <c r="Q251"/>
  <c r="R251" s="1"/>
  <c r="Q252"/>
  <c r="R252" s="1"/>
  <c r="Q253"/>
  <c r="R253" s="1"/>
  <c r="Q254"/>
  <c r="R254" s="1"/>
  <c r="Q255"/>
  <c r="R255" s="1"/>
  <c r="Q256"/>
  <c r="R256" s="1"/>
  <c r="Q257"/>
  <c r="R257" s="1"/>
  <c r="Q258"/>
  <c r="R258" s="1"/>
  <c r="Q259"/>
  <c r="R259" s="1"/>
  <c r="Q260"/>
  <c r="R260" s="1"/>
  <c r="Q261"/>
  <c r="R261" s="1"/>
  <c r="Q262"/>
  <c r="R262" s="1"/>
  <c r="Q263"/>
  <c r="R263" s="1"/>
  <c r="Q264"/>
  <c r="R264" s="1"/>
  <c r="Q265"/>
  <c r="R265" s="1"/>
  <c r="Q266"/>
  <c r="R266" s="1"/>
  <c r="Q267"/>
  <c r="R267" s="1"/>
  <c r="Q268"/>
  <c r="R268" s="1"/>
  <c r="Q269"/>
  <c r="R269" s="1"/>
  <c r="Q270"/>
  <c r="R270" s="1"/>
  <c r="Q271"/>
  <c r="R271" s="1"/>
  <c r="Q272"/>
  <c r="R272" s="1"/>
  <c r="Q273"/>
  <c r="R273" s="1"/>
  <c r="Q274"/>
  <c r="R274" s="1"/>
  <c r="Q275"/>
  <c r="R275" s="1"/>
  <c r="Q276"/>
  <c r="R276" s="1"/>
  <c r="Q277"/>
  <c r="R277" s="1"/>
  <c r="Q278"/>
  <c r="R278" s="1"/>
  <c r="Q279"/>
  <c r="R279" s="1"/>
  <c r="Q280"/>
  <c r="R280" s="1"/>
  <c r="Q281"/>
  <c r="R281" s="1"/>
  <c r="Q282"/>
  <c r="R282" s="1"/>
  <c r="Q283"/>
  <c r="R283" s="1"/>
  <c r="Q284"/>
  <c r="R284" s="1"/>
  <c r="Q285"/>
  <c r="R285" s="1"/>
  <c r="Q286"/>
  <c r="R286" s="1"/>
  <c r="Q287"/>
  <c r="R287" s="1"/>
  <c r="Q288"/>
  <c r="R288" s="1"/>
  <c r="Q289"/>
  <c r="R289" s="1"/>
  <c r="Q290"/>
  <c r="R290" s="1"/>
  <c r="Q291"/>
  <c r="R291" s="1"/>
  <c r="Q292"/>
  <c r="R292" s="1"/>
  <c r="Q293"/>
  <c r="R293" s="1"/>
  <c r="Q294"/>
  <c r="R294" s="1"/>
  <c r="Q295"/>
  <c r="R295" s="1"/>
  <c r="Q296"/>
  <c r="R296" s="1"/>
  <c r="Q297"/>
  <c r="R297" s="1"/>
  <c r="Q298"/>
  <c r="R298" s="1"/>
  <c r="Q299"/>
  <c r="R299" s="1"/>
  <c r="Q300"/>
  <c r="R300" s="1"/>
  <c r="Q301"/>
  <c r="R301" s="1"/>
  <c r="Q302"/>
  <c r="R302" s="1"/>
  <c r="Q303"/>
  <c r="R303" s="1"/>
  <c r="Q304"/>
  <c r="R304" s="1"/>
  <c r="Q305"/>
  <c r="R305" s="1"/>
  <c r="Q306"/>
  <c r="R306" s="1"/>
  <c r="Q307"/>
  <c r="R307" s="1"/>
  <c r="Q308"/>
  <c r="R308" s="1"/>
  <c r="Q309"/>
  <c r="R309" s="1"/>
  <c r="Q310"/>
  <c r="R310" s="1"/>
  <c r="Q311"/>
  <c r="R311" s="1"/>
  <c r="Q312"/>
  <c r="R312" s="1"/>
  <c r="Q313"/>
  <c r="R313" s="1"/>
  <c r="Q314"/>
  <c r="R314" s="1"/>
  <c r="Q315"/>
  <c r="R315" s="1"/>
  <c r="Q316"/>
  <c r="R316" s="1"/>
  <c r="Q317"/>
  <c r="R317" s="1"/>
  <c r="Q318"/>
  <c r="R318" s="1"/>
  <c r="Q319"/>
  <c r="R319" s="1"/>
  <c r="Q320"/>
  <c r="R320" s="1"/>
  <c r="Q321"/>
  <c r="R321" s="1"/>
  <c r="Q322"/>
  <c r="R322" s="1"/>
  <c r="Q323"/>
  <c r="R323" s="1"/>
  <c r="Q324"/>
  <c r="R324" s="1"/>
  <c r="Q325"/>
  <c r="R325" s="1"/>
  <c r="Q326"/>
  <c r="R326" s="1"/>
  <c r="Q327"/>
  <c r="R327" s="1"/>
  <c r="Q328"/>
  <c r="R328" s="1"/>
  <c r="Q329"/>
  <c r="R329" s="1"/>
  <c r="Q330"/>
  <c r="R330" s="1"/>
  <c r="Q331"/>
  <c r="R331" s="1"/>
  <c r="Q332"/>
  <c r="R332" s="1"/>
  <c r="Q333"/>
  <c r="R333" s="1"/>
  <c r="Q334"/>
  <c r="R334" s="1"/>
  <c r="Q335"/>
  <c r="R335" s="1"/>
  <c r="Q336"/>
  <c r="R336" s="1"/>
  <c r="Q337"/>
  <c r="R337" s="1"/>
  <c r="Q338"/>
  <c r="R338" s="1"/>
  <c r="Q339"/>
  <c r="R339" s="1"/>
  <c r="Q340"/>
  <c r="R340" s="1"/>
  <c r="Q341"/>
  <c r="R341" s="1"/>
  <c r="Q342"/>
  <c r="R342" s="1"/>
  <c r="Q343"/>
  <c r="R343" s="1"/>
  <c r="Q344"/>
  <c r="R344" s="1"/>
  <c r="Q345"/>
  <c r="R345" s="1"/>
  <c r="Q346"/>
  <c r="R346" s="1"/>
  <c r="Q347"/>
  <c r="R347" s="1"/>
  <c r="Q348"/>
  <c r="R348" s="1"/>
  <c r="Q349"/>
  <c r="R349" s="1"/>
  <c r="Q350"/>
  <c r="R350" s="1"/>
  <c r="Q351"/>
  <c r="R351" s="1"/>
  <c r="Q352"/>
  <c r="R352" s="1"/>
  <c r="Q353"/>
  <c r="R353" s="1"/>
  <c r="Q354"/>
  <c r="R354" s="1"/>
  <c r="Q355"/>
  <c r="R355" s="1"/>
  <c r="Q356"/>
  <c r="R356" s="1"/>
  <c r="Q357"/>
  <c r="R357" s="1"/>
  <c r="Q358"/>
  <c r="R358" s="1"/>
  <c r="Q359"/>
  <c r="R359" s="1"/>
  <c r="Q360"/>
  <c r="R360" s="1"/>
  <c r="Q361"/>
  <c r="R361" s="1"/>
  <c r="Q362"/>
  <c r="R362" s="1"/>
  <c r="Q363"/>
  <c r="R363" s="1"/>
  <c r="Q364"/>
  <c r="R364" s="1"/>
  <c r="Q365"/>
  <c r="R365" s="1"/>
  <c r="Q366"/>
  <c r="R366" s="1"/>
  <c r="Q367"/>
  <c r="R367" s="1"/>
  <c r="Q368"/>
  <c r="R368" s="1"/>
  <c r="Q369"/>
  <c r="R369" s="1"/>
  <c r="Q370"/>
  <c r="R370" s="1"/>
  <c r="Q371"/>
  <c r="R371" s="1"/>
  <c r="Q372"/>
  <c r="R372" s="1"/>
  <c r="Q373"/>
  <c r="R373" s="1"/>
  <c r="Q374"/>
  <c r="R374" s="1"/>
  <c r="Q375"/>
  <c r="R375" s="1"/>
  <c r="Q376"/>
  <c r="R376" s="1"/>
  <c r="Q377"/>
  <c r="R377" s="1"/>
  <c r="Q378"/>
  <c r="R378" s="1"/>
  <c r="Q379"/>
  <c r="R379" s="1"/>
  <c r="Q380"/>
  <c r="R380" s="1"/>
  <c r="Q381"/>
  <c r="R381" s="1"/>
  <c r="Q382"/>
  <c r="R382" s="1"/>
  <c r="Q383"/>
  <c r="R383" s="1"/>
  <c r="Q384"/>
  <c r="R384" s="1"/>
  <c r="Q385"/>
  <c r="R385" s="1"/>
  <c r="Q386"/>
  <c r="R386" s="1"/>
  <c r="Q387"/>
  <c r="R387" s="1"/>
  <c r="Q388"/>
  <c r="R388" s="1"/>
  <c r="Q389"/>
  <c r="R389" s="1"/>
  <c r="Q390"/>
  <c r="R390" s="1"/>
  <c r="Q391"/>
  <c r="R391" s="1"/>
  <c r="Q392"/>
  <c r="R392" s="1"/>
  <c r="Q393"/>
  <c r="R393" s="1"/>
  <c r="Q394"/>
  <c r="R394" s="1"/>
  <c r="Q395"/>
  <c r="R395" s="1"/>
  <c r="Q396"/>
  <c r="R396" s="1"/>
  <c r="Q397"/>
  <c r="R397" s="1"/>
  <c r="Q398"/>
  <c r="R398" s="1"/>
  <c r="Q399"/>
  <c r="R399" s="1"/>
  <c r="Q400"/>
  <c r="R400" s="1"/>
  <c r="Q401"/>
  <c r="R401" s="1"/>
  <c r="Q402"/>
  <c r="R402" s="1"/>
  <c r="Q403"/>
  <c r="R403" s="1"/>
  <c r="Q404"/>
  <c r="R404" s="1"/>
  <c r="Q405"/>
  <c r="R405" s="1"/>
  <c r="Q406"/>
  <c r="R406" s="1"/>
  <c r="Q407"/>
  <c r="R407" s="1"/>
  <c r="Q408"/>
  <c r="R408" s="1"/>
  <c r="Q409"/>
  <c r="R409" s="1"/>
  <c r="Q410"/>
  <c r="R410" s="1"/>
  <c r="Q411"/>
  <c r="R411" s="1"/>
  <c r="Q412"/>
  <c r="R412" s="1"/>
  <c r="Q413"/>
  <c r="R413" s="1"/>
  <c r="Q414"/>
  <c r="R414" s="1"/>
  <c r="Q415"/>
  <c r="R415" s="1"/>
  <c r="Q416"/>
  <c r="R416" s="1"/>
  <c r="Q417"/>
  <c r="R417" s="1"/>
  <c r="Q418"/>
  <c r="R418" s="1"/>
  <c r="Q419"/>
  <c r="R419" s="1"/>
  <c r="Q420"/>
  <c r="R420" s="1"/>
  <c r="Q421"/>
  <c r="R421" s="1"/>
  <c r="Q422"/>
  <c r="R422" s="1"/>
  <c r="Q423"/>
  <c r="R423" s="1"/>
  <c r="Q424"/>
  <c r="R424" s="1"/>
  <c r="Q425"/>
  <c r="R425" s="1"/>
  <c r="Q426"/>
  <c r="R426" s="1"/>
  <c r="Q427"/>
  <c r="R427" s="1"/>
  <c r="Q428"/>
  <c r="R428" s="1"/>
  <c r="Q429"/>
  <c r="R429" s="1"/>
  <c r="Q430"/>
  <c r="R430" s="1"/>
  <c r="Q431"/>
  <c r="R431" s="1"/>
  <c r="Q432"/>
  <c r="R432" s="1"/>
  <c r="Q433"/>
  <c r="R433" s="1"/>
  <c r="Q434"/>
  <c r="R434" s="1"/>
  <c r="Q435"/>
  <c r="R435" s="1"/>
  <c r="Q436"/>
  <c r="R436" s="1"/>
  <c r="Q437"/>
  <c r="R437" s="1"/>
  <c r="Q438"/>
  <c r="R438" s="1"/>
  <c r="Q439"/>
  <c r="R439" s="1"/>
  <c r="Q440"/>
  <c r="R440" s="1"/>
  <c r="Q441"/>
  <c r="R441" s="1"/>
  <c r="Q442"/>
  <c r="R442" s="1"/>
  <c r="Q443"/>
  <c r="R443" s="1"/>
  <c r="Q444"/>
  <c r="R444" s="1"/>
  <c r="Q445"/>
  <c r="R445" s="1"/>
  <c r="Q446"/>
  <c r="R446" s="1"/>
  <c r="Q447"/>
  <c r="R447" s="1"/>
  <c r="Q448"/>
  <c r="R448" s="1"/>
  <c r="Q449"/>
  <c r="R449" s="1"/>
  <c r="Q450"/>
  <c r="R450" s="1"/>
  <c r="Q451"/>
  <c r="R451" s="1"/>
  <c r="Q452"/>
  <c r="R452" s="1"/>
  <c r="Q453"/>
  <c r="R453" s="1"/>
  <c r="Q454"/>
  <c r="R454" s="1"/>
  <c r="Q455"/>
  <c r="R455" s="1"/>
  <c r="Q456"/>
  <c r="R456" s="1"/>
  <c r="Q457"/>
  <c r="R457" s="1"/>
  <c r="Q458"/>
  <c r="R458" s="1"/>
  <c r="Q459"/>
  <c r="R459" s="1"/>
  <c r="Q460"/>
  <c r="R460" s="1"/>
  <c r="Q461"/>
  <c r="R461" s="1"/>
  <c r="Q462"/>
  <c r="R462" s="1"/>
  <c r="Q463"/>
  <c r="R463" s="1"/>
  <c r="Q464"/>
  <c r="R464" s="1"/>
  <c r="Q465"/>
  <c r="R465" s="1"/>
  <c r="Q466"/>
  <c r="R466" s="1"/>
  <c r="Q467"/>
  <c r="R467" s="1"/>
  <c r="Q468"/>
  <c r="R468" s="1"/>
  <c r="Q469"/>
  <c r="R469" s="1"/>
  <c r="Q470"/>
  <c r="R470" s="1"/>
  <c r="Q471"/>
  <c r="R471" s="1"/>
  <c r="Q472"/>
  <c r="R472" s="1"/>
  <c r="Q473"/>
  <c r="R473" s="1"/>
  <c r="Q474"/>
  <c r="R474" s="1"/>
  <c r="Q475"/>
  <c r="R475" s="1"/>
  <c r="Q476"/>
  <c r="R476" s="1"/>
  <c r="Q477"/>
  <c r="R477" s="1"/>
  <c r="Q478"/>
  <c r="R478" s="1"/>
  <c r="Q479"/>
  <c r="R479" s="1"/>
  <c r="Q480"/>
  <c r="R480" s="1"/>
  <c r="Q481"/>
  <c r="R481" s="1"/>
  <c r="Q482"/>
  <c r="R482" s="1"/>
  <c r="Q483"/>
  <c r="R483" s="1"/>
  <c r="Q484"/>
  <c r="R484" s="1"/>
  <c r="Q485"/>
  <c r="R485" s="1"/>
  <c r="Q486"/>
  <c r="R486" s="1"/>
  <c r="Q487"/>
  <c r="R487" s="1"/>
  <c r="Q488"/>
  <c r="R488" s="1"/>
  <c r="Q489"/>
  <c r="R489" s="1"/>
  <c r="Q490"/>
  <c r="R490" s="1"/>
  <c r="Q491"/>
  <c r="R491" s="1"/>
  <c r="Q492"/>
  <c r="R492" s="1"/>
  <c r="Q493"/>
  <c r="R493" s="1"/>
  <c r="Q494"/>
  <c r="R494" s="1"/>
  <c r="Q495"/>
  <c r="R495" s="1"/>
  <c r="Q496"/>
  <c r="R496" s="1"/>
  <c r="Q497"/>
  <c r="R497" s="1"/>
  <c r="Q498"/>
  <c r="R498" s="1"/>
  <c r="Q499"/>
  <c r="R499" s="1"/>
  <c r="Q500"/>
  <c r="R500" s="1"/>
  <c r="Q501"/>
  <c r="R501" s="1"/>
  <c r="Q502"/>
  <c r="R502" s="1"/>
  <c r="Q503"/>
  <c r="R503" s="1"/>
  <c r="Q504"/>
  <c r="R504" s="1"/>
  <c r="Q505"/>
  <c r="R505" s="1"/>
  <c r="Q506"/>
  <c r="R506" s="1"/>
  <c r="Q507"/>
  <c r="R507" s="1"/>
  <c r="Q508"/>
  <c r="R508" s="1"/>
  <c r="Q509"/>
  <c r="R509" s="1"/>
  <c r="Q510"/>
  <c r="R510" s="1"/>
  <c r="Q511"/>
  <c r="R511" s="1"/>
  <c r="Q512"/>
  <c r="R512" s="1"/>
  <c r="Q513"/>
  <c r="R513" s="1"/>
  <c r="Q514"/>
  <c r="R514" s="1"/>
  <c r="Q515"/>
  <c r="R515" s="1"/>
  <c r="Q516"/>
  <c r="R516" s="1"/>
  <c r="Q517"/>
  <c r="R517" s="1"/>
  <c r="Q518"/>
  <c r="R518" s="1"/>
  <c r="Q519"/>
  <c r="R519" s="1"/>
  <c r="Q520"/>
  <c r="R520" s="1"/>
  <c r="Q521"/>
  <c r="R521" s="1"/>
  <c r="Q522"/>
  <c r="R522" s="1"/>
  <c r="Q523"/>
  <c r="R523" s="1"/>
  <c r="Q524"/>
  <c r="R524" s="1"/>
  <c r="Q525"/>
  <c r="R525" s="1"/>
  <c r="Q526"/>
  <c r="R526" s="1"/>
  <c r="Q527"/>
  <c r="R527" s="1"/>
  <c r="Q528"/>
  <c r="R528" s="1"/>
  <c r="Q529"/>
  <c r="R529" s="1"/>
  <c r="Q530"/>
  <c r="R530" s="1"/>
  <c r="Q531"/>
  <c r="R531" s="1"/>
  <c r="Q532"/>
  <c r="R532" s="1"/>
  <c r="Q533"/>
  <c r="R533" s="1"/>
  <c r="Q534"/>
  <c r="R534" s="1"/>
  <c r="Q535"/>
  <c r="R535" s="1"/>
  <c r="Q536"/>
  <c r="R536" s="1"/>
  <c r="Q537"/>
  <c r="R537" s="1"/>
  <c r="Q538"/>
  <c r="R538" s="1"/>
  <c r="Q539"/>
  <c r="R539" s="1"/>
  <c r="Q540"/>
  <c r="R540" s="1"/>
  <c r="Q541"/>
  <c r="R541" s="1"/>
  <c r="Q542"/>
  <c r="R542" s="1"/>
  <c r="Q543"/>
  <c r="R543" s="1"/>
  <c r="Q544"/>
  <c r="R544" s="1"/>
  <c r="Q545"/>
  <c r="R545" s="1"/>
  <c r="Q546"/>
  <c r="R546" s="1"/>
  <c r="Q547"/>
  <c r="R547" s="1"/>
  <c r="Q548"/>
  <c r="R548" s="1"/>
  <c r="Q549"/>
  <c r="R549" s="1"/>
  <c r="Q550"/>
  <c r="R550" s="1"/>
  <c r="Q551"/>
  <c r="R551" s="1"/>
  <c r="Q552"/>
  <c r="R552" s="1"/>
  <c r="Q553"/>
  <c r="R553" s="1"/>
  <c r="Q554"/>
  <c r="R554" s="1"/>
  <c r="Q555"/>
  <c r="R555" s="1"/>
  <c r="Q556"/>
  <c r="R556" s="1"/>
  <c r="Q557"/>
  <c r="R557" s="1"/>
  <c r="Q558"/>
  <c r="R558" s="1"/>
  <c r="Q559"/>
  <c r="R559" s="1"/>
  <c r="Q560"/>
  <c r="R560" s="1"/>
  <c r="Q561"/>
  <c r="R561" s="1"/>
  <c r="Q562"/>
  <c r="R562" s="1"/>
  <c r="Q563"/>
  <c r="R563" s="1"/>
  <c r="Q564"/>
  <c r="R564" s="1"/>
  <c r="Q565"/>
  <c r="R565" s="1"/>
  <c r="Q566"/>
  <c r="R566" s="1"/>
  <c r="Q567"/>
  <c r="R567" s="1"/>
  <c r="Q568"/>
  <c r="R568" s="1"/>
  <c r="Q569"/>
  <c r="R569" s="1"/>
  <c r="Q570"/>
  <c r="R570" s="1"/>
  <c r="Q571"/>
  <c r="R571" s="1"/>
  <c r="Q572"/>
  <c r="R572" s="1"/>
  <c r="Q573"/>
  <c r="R573" s="1"/>
  <c r="Q574"/>
  <c r="R574" s="1"/>
  <c r="Q575"/>
  <c r="R575" s="1"/>
  <c r="Q576"/>
  <c r="R576" s="1"/>
  <c r="Q577"/>
  <c r="R577" s="1"/>
  <c r="Q578"/>
  <c r="R578" s="1"/>
  <c r="Q579"/>
  <c r="R579" s="1"/>
  <c r="Q580"/>
  <c r="R580" s="1"/>
  <c r="Q581"/>
  <c r="R581" s="1"/>
  <c r="Q582"/>
  <c r="R582" s="1"/>
  <c r="Q583"/>
  <c r="R583" s="1"/>
  <c r="Q584"/>
  <c r="R584" s="1"/>
  <c r="Q585"/>
  <c r="R585" s="1"/>
  <c r="Q586"/>
  <c r="R586" s="1"/>
  <c r="Q587"/>
  <c r="R587" s="1"/>
  <c r="Q588"/>
  <c r="R588" s="1"/>
  <c r="Q589"/>
  <c r="R589" s="1"/>
  <c r="Q590"/>
  <c r="R590" s="1"/>
  <c r="Q591"/>
  <c r="R591" s="1"/>
  <c r="Q592"/>
  <c r="R592" s="1"/>
  <c r="Q593"/>
  <c r="R593" s="1"/>
  <c r="Q594"/>
  <c r="R594" s="1"/>
  <c r="Q595"/>
  <c r="R595" s="1"/>
  <c r="Q596"/>
  <c r="R596" s="1"/>
  <c r="Q597"/>
  <c r="R597" s="1"/>
  <c r="Q598"/>
  <c r="R598" s="1"/>
  <c r="Q599"/>
  <c r="R599" s="1"/>
  <c r="Q600"/>
  <c r="R600" s="1"/>
  <c r="Q601"/>
  <c r="R601" s="1"/>
  <c r="Q602"/>
  <c r="R602" s="1"/>
  <c r="Q603"/>
  <c r="R603" s="1"/>
  <c r="Q604"/>
  <c r="R604" s="1"/>
  <c r="Q605"/>
  <c r="R605" s="1"/>
  <c r="Q606"/>
  <c r="R606" s="1"/>
  <c r="Q607"/>
  <c r="R607" s="1"/>
  <c r="Q608"/>
  <c r="R608" s="1"/>
  <c r="Q609"/>
  <c r="R609" s="1"/>
  <c r="Q610"/>
  <c r="R610" s="1"/>
  <c r="Q611"/>
  <c r="R611" s="1"/>
  <c r="Q612"/>
  <c r="R612" s="1"/>
  <c r="Q613"/>
  <c r="R613" s="1"/>
  <c r="Q614"/>
  <c r="R614" s="1"/>
  <c r="Q615"/>
  <c r="R615" s="1"/>
  <c r="Q616"/>
  <c r="R616" s="1"/>
  <c r="Q617"/>
  <c r="R617" s="1"/>
  <c r="Q618"/>
  <c r="R618" s="1"/>
  <c r="Q619"/>
  <c r="R619" s="1"/>
  <c r="Q620"/>
  <c r="R620" s="1"/>
  <c r="Q621"/>
  <c r="R621" s="1"/>
  <c r="Q622"/>
  <c r="R622" s="1"/>
  <c r="Q623"/>
  <c r="R623" s="1"/>
  <c r="Q624"/>
  <c r="R624" s="1"/>
  <c r="Q625"/>
  <c r="R625" s="1"/>
  <c r="Q626"/>
  <c r="R626" s="1"/>
  <c r="Q627"/>
  <c r="R627" s="1"/>
  <c r="Q628"/>
  <c r="R628" s="1"/>
  <c r="Q629"/>
  <c r="R629" s="1"/>
  <c r="Q630"/>
  <c r="R630" s="1"/>
  <c r="Q631"/>
  <c r="R631" s="1"/>
  <c r="Q632"/>
  <c r="R632" s="1"/>
  <c r="Q633"/>
  <c r="R633" s="1"/>
  <c r="Q634"/>
  <c r="R634" s="1"/>
  <c r="Q635"/>
  <c r="R635" s="1"/>
  <c r="Q636"/>
  <c r="R636" s="1"/>
  <c r="Q637"/>
  <c r="R637" s="1"/>
  <c r="Q638"/>
  <c r="R638" s="1"/>
  <c r="Q639"/>
  <c r="R639" s="1"/>
  <c r="Q640"/>
  <c r="R640" s="1"/>
  <c r="Q641"/>
  <c r="R641" s="1"/>
  <c r="Q642"/>
  <c r="R642" s="1"/>
  <c r="Q643"/>
  <c r="R643" s="1"/>
  <c r="Q644"/>
  <c r="R644" s="1"/>
  <c r="Q645"/>
  <c r="R645" s="1"/>
  <c r="Q646"/>
  <c r="R646" s="1"/>
  <c r="Q647"/>
  <c r="R647" s="1"/>
  <c r="Q648"/>
  <c r="R648" s="1"/>
  <c r="Q649"/>
  <c r="R649" s="1"/>
  <c r="Q650"/>
  <c r="R650" s="1"/>
  <c r="Q651"/>
  <c r="R651" s="1"/>
  <c r="Q652"/>
  <c r="R652" s="1"/>
  <c r="Q653"/>
  <c r="R653" s="1"/>
  <c r="Q654"/>
  <c r="R654" s="1"/>
  <c r="Q655"/>
  <c r="R655" s="1"/>
  <c r="Q656"/>
  <c r="R656" s="1"/>
  <c r="Q657"/>
  <c r="R657" s="1"/>
  <c r="Q658"/>
  <c r="R658" s="1"/>
  <c r="Q659"/>
  <c r="R659" s="1"/>
  <c r="Q660"/>
  <c r="R660" s="1"/>
  <c r="Q661"/>
  <c r="R661" s="1"/>
  <c r="Q662"/>
  <c r="R662" s="1"/>
  <c r="Q663"/>
  <c r="R663" s="1"/>
  <c r="Q664"/>
  <c r="R664" s="1"/>
  <c r="Q665"/>
  <c r="R665" s="1"/>
  <c r="Q666"/>
  <c r="R666" s="1"/>
  <c r="Q667"/>
  <c r="R667" s="1"/>
  <c r="Q668"/>
  <c r="R668" s="1"/>
  <c r="Q669"/>
  <c r="R669" s="1"/>
  <c r="Q670"/>
  <c r="R670" s="1"/>
  <c r="Q671"/>
  <c r="R671" s="1"/>
  <c r="Q672"/>
  <c r="R672" s="1"/>
  <c r="Q673"/>
  <c r="R673" s="1"/>
  <c r="Q674"/>
  <c r="R674" s="1"/>
  <c r="Q675"/>
  <c r="R675" s="1"/>
  <c r="Q676"/>
  <c r="R676" s="1"/>
  <c r="Q677"/>
  <c r="R677" s="1"/>
  <c r="Q678"/>
  <c r="R678" s="1"/>
  <c r="Q679"/>
  <c r="R679" s="1"/>
  <c r="Q680"/>
  <c r="R680" s="1"/>
  <c r="Q681"/>
  <c r="R681" s="1"/>
  <c r="Q682"/>
  <c r="R682" s="1"/>
  <c r="Q683"/>
  <c r="R683" s="1"/>
  <c r="Q684"/>
  <c r="R684" s="1"/>
  <c r="Q685"/>
  <c r="R685" s="1"/>
  <c r="Q686"/>
  <c r="R686" s="1"/>
  <c r="Q687"/>
  <c r="R687" s="1"/>
  <c r="Q688"/>
  <c r="R688" s="1"/>
  <c r="Q689"/>
  <c r="R689" s="1"/>
  <c r="Q690"/>
  <c r="R690" s="1"/>
  <c r="Q691"/>
  <c r="R691" s="1"/>
  <c r="Q692"/>
  <c r="R692" s="1"/>
  <c r="Q693"/>
  <c r="R693" s="1"/>
  <c r="Q694"/>
  <c r="R694" s="1"/>
  <c r="Q695"/>
  <c r="R695" s="1"/>
  <c r="Q696"/>
  <c r="R696" s="1"/>
  <c r="Q697"/>
  <c r="R697" s="1"/>
  <c r="Q698"/>
  <c r="R698" s="1"/>
  <c r="Q699"/>
  <c r="R699" s="1"/>
  <c r="Q700"/>
  <c r="R700" s="1"/>
  <c r="Q701"/>
  <c r="R701" s="1"/>
  <c r="Q702"/>
  <c r="R702" s="1"/>
  <c r="Q703"/>
  <c r="R703" s="1"/>
  <c r="Q704"/>
  <c r="R704" s="1"/>
  <c r="Q705"/>
  <c r="R705" s="1"/>
  <c r="Q706"/>
  <c r="R706" s="1"/>
  <c r="Q707"/>
  <c r="R707" s="1"/>
  <c r="Q708"/>
  <c r="R708" s="1"/>
  <c r="Q709"/>
  <c r="R709" s="1"/>
  <c r="Q710"/>
  <c r="R710" s="1"/>
  <c r="Q711"/>
  <c r="R711" s="1"/>
  <c r="Q712"/>
  <c r="R712" s="1"/>
  <c r="Q713"/>
  <c r="R713" s="1"/>
  <c r="Q714"/>
  <c r="R714" s="1"/>
  <c r="Q715"/>
  <c r="R715" s="1"/>
  <c r="Q716"/>
  <c r="R716" s="1"/>
  <c r="Q717"/>
  <c r="R717" s="1"/>
  <c r="Q718"/>
  <c r="R718" s="1"/>
  <c r="Q719"/>
  <c r="R719" s="1"/>
  <c r="Q720"/>
  <c r="R720" s="1"/>
  <c r="Q721"/>
  <c r="R721" s="1"/>
  <c r="Q722"/>
  <c r="R722" s="1"/>
  <c r="Q723"/>
  <c r="R723" s="1"/>
  <c r="Q724"/>
  <c r="R724" s="1"/>
  <c r="Q725"/>
  <c r="R725" s="1"/>
  <c r="Q726"/>
  <c r="R726" s="1"/>
  <c r="Q727"/>
  <c r="R727" s="1"/>
  <c r="Q728"/>
  <c r="R728" s="1"/>
  <c r="Q729"/>
  <c r="R729" s="1"/>
  <c r="Q730"/>
  <c r="R730" s="1"/>
  <c r="Q731"/>
  <c r="R731" s="1"/>
  <c r="Q732"/>
  <c r="R732" s="1"/>
  <c r="Q733"/>
  <c r="R733" s="1"/>
  <c r="Q734"/>
  <c r="R734" s="1"/>
  <c r="Q735"/>
  <c r="R735" s="1"/>
  <c r="Q736"/>
  <c r="R736" s="1"/>
  <c r="Q737"/>
  <c r="R737" s="1"/>
  <c r="Q738"/>
  <c r="R738" s="1"/>
  <c r="Q739"/>
  <c r="R739" s="1"/>
  <c r="Q740"/>
  <c r="R740" s="1"/>
  <c r="Q741"/>
  <c r="R741" s="1"/>
  <c r="Q742"/>
  <c r="R742" s="1"/>
  <c r="Q743"/>
  <c r="R743" s="1"/>
  <c r="Q744"/>
  <c r="R744" s="1"/>
  <c r="Q745"/>
  <c r="R745" s="1"/>
  <c r="Q746"/>
  <c r="R746" s="1"/>
  <c r="Q747"/>
  <c r="R747" s="1"/>
  <c r="Q748"/>
  <c r="R748" s="1"/>
  <c r="Q749"/>
  <c r="R749" s="1"/>
  <c r="Q750"/>
  <c r="R750" s="1"/>
  <c r="Q751"/>
  <c r="R751" s="1"/>
  <c r="Q752"/>
  <c r="R752" s="1"/>
  <c r="Q753"/>
  <c r="R753" s="1"/>
  <c r="Q754"/>
  <c r="R754" s="1"/>
  <c r="Q755"/>
  <c r="R755" s="1"/>
  <c r="Q756"/>
  <c r="R756" s="1"/>
  <c r="Q757"/>
  <c r="R757" s="1"/>
  <c r="Q758"/>
  <c r="R758" s="1"/>
  <c r="Q759"/>
  <c r="R759" s="1"/>
  <c r="Q760"/>
  <c r="R760" s="1"/>
  <c r="Q761"/>
  <c r="R761" s="1"/>
  <c r="Q762"/>
  <c r="R762" s="1"/>
  <c r="Q763"/>
  <c r="R763" s="1"/>
  <c r="Q764"/>
  <c r="R764" s="1"/>
  <c r="Q765"/>
  <c r="R765" s="1"/>
  <c r="Q766"/>
  <c r="R766" s="1"/>
  <c r="Q767"/>
  <c r="R767" s="1"/>
  <c r="Q768"/>
  <c r="R768" s="1"/>
  <c r="Q769"/>
  <c r="R769" s="1"/>
  <c r="Q770"/>
  <c r="R770" s="1"/>
  <c r="Q771"/>
  <c r="R771" s="1"/>
  <c r="Q772"/>
  <c r="R772" s="1"/>
  <c r="Q773"/>
  <c r="R773" s="1"/>
  <c r="Q774"/>
  <c r="R774" s="1"/>
  <c r="Q775"/>
  <c r="R775" s="1"/>
  <c r="Q776"/>
  <c r="R776" s="1"/>
  <c r="Q777"/>
  <c r="R777" s="1"/>
  <c r="Q778"/>
  <c r="R778" s="1"/>
  <c r="Q779"/>
  <c r="R779" s="1"/>
  <c r="Q780"/>
  <c r="R780" s="1"/>
  <c r="Q781"/>
  <c r="R781" s="1"/>
  <c r="Q782"/>
  <c r="R782" s="1"/>
  <c r="Q783"/>
  <c r="R783" s="1"/>
  <c r="Q784"/>
  <c r="R784" s="1"/>
  <c r="Q785"/>
  <c r="R785" s="1"/>
  <c r="Q786"/>
  <c r="R786" s="1"/>
  <c r="Q787"/>
  <c r="R787" s="1"/>
  <c r="Q788"/>
  <c r="R788" s="1"/>
  <c r="Q789"/>
  <c r="R789" s="1"/>
  <c r="Q790"/>
  <c r="R790" s="1"/>
  <c r="Q791"/>
  <c r="R791" s="1"/>
  <c r="Q792"/>
  <c r="R792" s="1"/>
  <c r="Q793"/>
  <c r="R793" s="1"/>
  <c r="Q794"/>
  <c r="R794" s="1"/>
  <c r="Q795"/>
  <c r="R795" s="1"/>
  <c r="Q796"/>
  <c r="R796" s="1"/>
  <c r="Q797"/>
  <c r="R797" s="1"/>
  <c r="Q798"/>
  <c r="R798" s="1"/>
  <c r="Q799"/>
  <c r="R799" s="1"/>
  <c r="Q800"/>
  <c r="R800" s="1"/>
  <c r="Q801"/>
  <c r="R801" s="1"/>
  <c r="Q802"/>
  <c r="R802" s="1"/>
  <c r="Q803"/>
  <c r="R803" s="1"/>
  <c r="Q804"/>
  <c r="R804" s="1"/>
  <c r="Q805"/>
  <c r="R805" s="1"/>
  <c r="Q806"/>
  <c r="R806" s="1"/>
  <c r="Q807"/>
  <c r="R807" s="1"/>
  <c r="Q808"/>
  <c r="R808" s="1"/>
  <c r="Q809"/>
  <c r="R809" s="1"/>
  <c r="Q810"/>
  <c r="R810" s="1"/>
  <c r="Q811"/>
  <c r="R811" s="1"/>
  <c r="Q812"/>
  <c r="R812" s="1"/>
  <c r="Q813"/>
  <c r="R813" s="1"/>
  <c r="Q814"/>
  <c r="R814" s="1"/>
  <c r="Q815"/>
  <c r="R815" s="1"/>
  <c r="Q816"/>
  <c r="R816" s="1"/>
  <c r="Q817"/>
  <c r="R817" s="1"/>
  <c r="Q818"/>
  <c r="R818" s="1"/>
  <c r="Q819"/>
  <c r="R819" s="1"/>
  <c r="Q820"/>
  <c r="R820" s="1"/>
  <c r="Q821"/>
  <c r="R821" s="1"/>
  <c r="Q822"/>
  <c r="R822" s="1"/>
  <c r="Q823"/>
  <c r="R823" s="1"/>
  <c r="Q824"/>
  <c r="R824" s="1"/>
  <c r="Q825"/>
  <c r="R825" s="1"/>
  <c r="Q826"/>
  <c r="R826" s="1"/>
  <c r="Q827"/>
  <c r="R827" s="1"/>
  <c r="Q828"/>
  <c r="R828" s="1"/>
  <c r="Q829"/>
  <c r="R829" s="1"/>
  <c r="Q830"/>
  <c r="R830" s="1"/>
  <c r="Q831"/>
  <c r="R831" s="1"/>
  <c r="Q832"/>
  <c r="R832" s="1"/>
  <c r="Q833"/>
  <c r="R833" s="1"/>
  <c r="Q834"/>
  <c r="R834" s="1"/>
  <c r="Q835"/>
  <c r="R835" s="1"/>
  <c r="Q836"/>
  <c r="R836" s="1"/>
  <c r="Q837"/>
  <c r="R837" s="1"/>
  <c r="Q838"/>
  <c r="R838" s="1"/>
  <c r="Q839"/>
  <c r="R839" s="1"/>
  <c r="Q840"/>
  <c r="R840" s="1"/>
  <c r="Q841"/>
  <c r="R841" s="1"/>
  <c r="Q842"/>
  <c r="R842" s="1"/>
  <c r="Q843"/>
  <c r="R843" s="1"/>
  <c r="Q844"/>
  <c r="R844" s="1"/>
  <c r="Q845"/>
  <c r="R845" s="1"/>
  <c r="Q846"/>
  <c r="R846" s="1"/>
  <c r="Q847"/>
  <c r="R847" s="1"/>
  <c r="Q848"/>
  <c r="R848" s="1"/>
  <c r="Q849"/>
  <c r="R849" s="1"/>
  <c r="Q850"/>
  <c r="R850" s="1"/>
  <c r="Q851"/>
  <c r="R851" s="1"/>
  <c r="Q852"/>
  <c r="R852" s="1"/>
  <c r="Q853"/>
  <c r="R853" s="1"/>
  <c r="Q854"/>
  <c r="R854" s="1"/>
  <c r="Q855"/>
  <c r="R855" s="1"/>
  <c r="Q856"/>
  <c r="R856" s="1"/>
  <c r="Q857"/>
  <c r="R857" s="1"/>
  <c r="Q858"/>
  <c r="R858" s="1"/>
  <c r="Q859"/>
  <c r="R859" s="1"/>
  <c r="Q860"/>
  <c r="R860" s="1"/>
  <c r="Q861"/>
  <c r="R861" s="1"/>
  <c r="Q862"/>
  <c r="R862" s="1"/>
  <c r="Q863"/>
  <c r="R863" s="1"/>
  <c r="Q864"/>
  <c r="R864" s="1"/>
  <c r="Q865"/>
  <c r="R865" s="1"/>
  <c r="Q866"/>
  <c r="R866" s="1"/>
  <c r="Q867"/>
  <c r="R867" s="1"/>
  <c r="Q868"/>
  <c r="R868" s="1"/>
  <c r="Q869"/>
  <c r="R869" s="1"/>
  <c r="Q870"/>
  <c r="R870" s="1"/>
  <c r="Q871"/>
  <c r="R871" s="1"/>
  <c r="Q872"/>
  <c r="R872" s="1"/>
  <c r="Q873"/>
  <c r="R873" s="1"/>
  <c r="Q874"/>
  <c r="R874" s="1"/>
  <c r="Q875"/>
  <c r="R875" s="1"/>
  <c r="Q876"/>
  <c r="R876" s="1"/>
  <c r="Q877"/>
  <c r="R877" s="1"/>
  <c r="Q878"/>
  <c r="R878" s="1"/>
  <c r="Q879"/>
  <c r="R879" s="1"/>
  <c r="Q880"/>
  <c r="R880" s="1"/>
  <c r="Q881"/>
  <c r="R881" s="1"/>
  <c r="Q882"/>
  <c r="R882" s="1"/>
  <c r="Q883"/>
  <c r="R883" s="1"/>
  <c r="Q884"/>
  <c r="R884" s="1"/>
  <c r="Q885"/>
  <c r="R885" s="1"/>
  <c r="Q886"/>
  <c r="R886" s="1"/>
  <c r="Q887"/>
  <c r="R887" s="1"/>
  <c r="Q888"/>
  <c r="R888" s="1"/>
  <c r="Q889"/>
  <c r="R889" s="1"/>
  <c r="Q890"/>
  <c r="R890" s="1"/>
  <c r="Q891"/>
  <c r="R891" s="1"/>
  <c r="Q892"/>
  <c r="R892" s="1"/>
  <c r="Q893"/>
  <c r="R893" s="1"/>
  <c r="Q894"/>
  <c r="R894" s="1"/>
  <c r="Q895"/>
  <c r="R895" s="1"/>
  <c r="Q896"/>
  <c r="R896" s="1"/>
  <c r="Q897"/>
  <c r="R897" s="1"/>
  <c r="Q898"/>
  <c r="R898" s="1"/>
  <c r="Q899"/>
  <c r="R899" s="1"/>
  <c r="Q900"/>
  <c r="R900" s="1"/>
  <c r="Q901"/>
  <c r="R901" s="1"/>
  <c r="Q902"/>
  <c r="R902" s="1"/>
  <c r="Q903"/>
  <c r="R903" s="1"/>
  <c r="Q904"/>
  <c r="R904" s="1"/>
  <c r="Q905"/>
  <c r="R905" s="1"/>
  <c r="Q906"/>
  <c r="R906" s="1"/>
  <c r="Q907"/>
  <c r="R907" s="1"/>
  <c r="Q908"/>
  <c r="R908" s="1"/>
  <c r="Q909"/>
  <c r="R909" s="1"/>
  <c r="Q910"/>
  <c r="R910" s="1"/>
  <c r="Q911"/>
  <c r="R911" s="1"/>
  <c r="Q912"/>
  <c r="R912" s="1"/>
  <c r="Q913"/>
  <c r="R913" s="1"/>
  <c r="Q914"/>
  <c r="R914" s="1"/>
  <c r="Q915"/>
  <c r="R915" s="1"/>
  <c r="Q916"/>
  <c r="R916" s="1"/>
  <c r="Q917"/>
  <c r="R917" s="1"/>
  <c r="Q918"/>
  <c r="R918" s="1"/>
  <c r="Q919"/>
  <c r="R919" s="1"/>
  <c r="Q920"/>
  <c r="R920" s="1"/>
  <c r="Q921"/>
  <c r="R921" s="1"/>
  <c r="Q922"/>
  <c r="R922" s="1"/>
  <c r="Q923"/>
  <c r="R923" s="1"/>
  <c r="Q924"/>
  <c r="R924" s="1"/>
  <c r="Q925"/>
  <c r="R925" s="1"/>
  <c r="Q926"/>
  <c r="R926" s="1"/>
  <c r="Q927"/>
  <c r="R927" s="1"/>
  <c r="Q928"/>
  <c r="R928" s="1"/>
  <c r="Q929"/>
  <c r="R929" s="1"/>
  <c r="Q930"/>
  <c r="R930" s="1"/>
  <c r="Q931"/>
  <c r="R931" s="1"/>
  <c r="Q932"/>
  <c r="R932" s="1"/>
  <c r="Q933"/>
  <c r="R933" s="1"/>
  <c r="Q934"/>
  <c r="R934" s="1"/>
  <c r="Q935"/>
  <c r="R935" s="1"/>
  <c r="Q936"/>
  <c r="R936" s="1"/>
  <c r="Q937"/>
  <c r="R937" s="1"/>
  <c r="Q938"/>
  <c r="R938" s="1"/>
  <c r="Q939"/>
  <c r="R939" s="1"/>
  <c r="Q940"/>
  <c r="R940" s="1"/>
  <c r="Q941"/>
  <c r="R941" s="1"/>
  <c r="Q942"/>
  <c r="R942" s="1"/>
  <c r="Q943"/>
  <c r="R943" s="1"/>
  <c r="Q944"/>
  <c r="R944" s="1"/>
  <c r="Q945"/>
  <c r="R945" s="1"/>
  <c r="Q946"/>
  <c r="R946" s="1"/>
  <c r="Q947"/>
  <c r="R947" s="1"/>
  <c r="Q948"/>
  <c r="R948" s="1"/>
  <c r="Q949"/>
  <c r="R949" s="1"/>
  <c r="Q950"/>
  <c r="R950" s="1"/>
  <c r="Q951"/>
  <c r="R951" s="1"/>
  <c r="Q952"/>
  <c r="R952" s="1"/>
  <c r="Q953"/>
  <c r="R953" s="1"/>
  <c r="Q954"/>
  <c r="R954" s="1"/>
  <c r="Q955"/>
  <c r="R955" s="1"/>
  <c r="Q956"/>
  <c r="R956" s="1"/>
  <c r="Q957"/>
  <c r="R957" s="1"/>
  <c r="Q958"/>
  <c r="R958" s="1"/>
  <c r="Q959"/>
  <c r="R959" s="1"/>
  <c r="Q960"/>
  <c r="R960" s="1"/>
  <c r="Q961"/>
  <c r="R961" s="1"/>
  <c r="Q962"/>
  <c r="R962" s="1"/>
  <c r="Q963"/>
  <c r="R963" s="1"/>
  <c r="Q964"/>
  <c r="R964" s="1"/>
  <c r="Q965"/>
  <c r="R965" s="1"/>
  <c r="Q966"/>
  <c r="R966" s="1"/>
  <c r="Q967"/>
  <c r="R967" s="1"/>
  <c r="Q968"/>
  <c r="R968" s="1"/>
  <c r="Q969"/>
  <c r="R969" s="1"/>
  <c r="Q970"/>
  <c r="R970" s="1"/>
  <c r="Q971"/>
  <c r="R971" s="1"/>
  <c r="Q972"/>
  <c r="R972" s="1"/>
  <c r="Q973"/>
  <c r="R973" s="1"/>
  <c r="Q974"/>
  <c r="R974" s="1"/>
  <c r="Q975"/>
  <c r="R975" s="1"/>
  <c r="Q5"/>
  <c r="K6"/>
  <c r="K7"/>
  <c r="K8"/>
  <c r="K9"/>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K528"/>
  <c r="K529"/>
  <c r="K530"/>
  <c r="K531"/>
  <c r="K532"/>
  <c r="K533"/>
  <c r="K534"/>
  <c r="K535"/>
  <c r="K536"/>
  <c r="K537"/>
  <c r="K538"/>
  <c r="K539"/>
  <c r="K540"/>
  <c r="K541"/>
  <c r="K542"/>
  <c r="K543"/>
  <c r="K544"/>
  <c r="K545"/>
  <c r="K546"/>
  <c r="K547"/>
  <c r="K548"/>
  <c r="K549"/>
  <c r="K550"/>
  <c r="K551"/>
  <c r="K552"/>
  <c r="K553"/>
  <c r="K554"/>
  <c r="K555"/>
  <c r="K556"/>
  <c r="K557"/>
  <c r="K558"/>
  <c r="K559"/>
  <c r="K560"/>
  <c r="K561"/>
  <c r="K562"/>
  <c r="K563"/>
  <c r="K564"/>
  <c r="K565"/>
  <c r="K566"/>
  <c r="K567"/>
  <c r="K568"/>
  <c r="K569"/>
  <c r="K570"/>
  <c r="K571"/>
  <c r="K572"/>
  <c r="K573"/>
  <c r="K574"/>
  <c r="K575"/>
  <c r="K576"/>
  <c r="K577"/>
  <c r="K578"/>
  <c r="K579"/>
  <c r="K580"/>
  <c r="K581"/>
  <c r="K582"/>
  <c r="K583"/>
  <c r="K584"/>
  <c r="K585"/>
  <c r="K586"/>
  <c r="K587"/>
  <c r="K588"/>
  <c r="K589"/>
  <c r="K590"/>
  <c r="K591"/>
  <c r="K592"/>
  <c r="K593"/>
  <c r="K594"/>
  <c r="K595"/>
  <c r="K596"/>
  <c r="K597"/>
  <c r="K598"/>
  <c r="K599"/>
  <c r="K600"/>
  <c r="K601"/>
  <c r="K602"/>
  <c r="K603"/>
  <c r="K604"/>
  <c r="K605"/>
  <c r="K606"/>
  <c r="K607"/>
  <c r="K608"/>
  <c r="K609"/>
  <c r="K610"/>
  <c r="K611"/>
  <c r="K612"/>
  <c r="K613"/>
  <c r="K614"/>
  <c r="K615"/>
  <c r="K616"/>
  <c r="K617"/>
  <c r="K618"/>
  <c r="K619"/>
  <c r="K620"/>
  <c r="K621"/>
  <c r="K622"/>
  <c r="K623"/>
  <c r="K624"/>
  <c r="K625"/>
  <c r="K626"/>
  <c r="K627"/>
  <c r="K628"/>
  <c r="K629"/>
  <c r="K630"/>
  <c r="K631"/>
  <c r="K632"/>
  <c r="K633"/>
  <c r="K634"/>
  <c r="K635"/>
  <c r="K636"/>
  <c r="K637"/>
  <c r="K638"/>
  <c r="K639"/>
  <c r="K640"/>
  <c r="K641"/>
  <c r="K642"/>
  <c r="K643"/>
  <c r="K644"/>
  <c r="K645"/>
  <c r="K646"/>
  <c r="K647"/>
  <c r="K648"/>
  <c r="K649"/>
  <c r="K650"/>
  <c r="K651"/>
  <c r="K652"/>
  <c r="K653"/>
  <c r="K654"/>
  <c r="K655"/>
  <c r="K656"/>
  <c r="K657"/>
  <c r="K658"/>
  <c r="K659"/>
  <c r="K660"/>
  <c r="K661"/>
  <c r="K662"/>
  <c r="K663"/>
  <c r="K664"/>
  <c r="K665"/>
  <c r="K666"/>
  <c r="K667"/>
  <c r="K668"/>
  <c r="K669"/>
  <c r="K670"/>
  <c r="K671"/>
  <c r="K672"/>
  <c r="K673"/>
  <c r="K674"/>
  <c r="K675"/>
  <c r="K676"/>
  <c r="K677"/>
  <c r="K678"/>
  <c r="K679"/>
  <c r="K680"/>
  <c r="K681"/>
  <c r="K682"/>
  <c r="K683"/>
  <c r="K684"/>
  <c r="K685"/>
  <c r="K686"/>
  <c r="K687"/>
  <c r="K688"/>
  <c r="K689"/>
  <c r="K690"/>
  <c r="K691"/>
  <c r="K692"/>
  <c r="K693"/>
  <c r="K694"/>
  <c r="K695"/>
  <c r="K696"/>
  <c r="K697"/>
  <c r="K698"/>
  <c r="K699"/>
  <c r="K700"/>
  <c r="K701"/>
  <c r="K702"/>
  <c r="K703"/>
  <c r="K704"/>
  <c r="K705"/>
  <c r="K706"/>
  <c r="K707"/>
  <c r="K708"/>
  <c r="K709"/>
  <c r="K710"/>
  <c r="K711"/>
  <c r="K712"/>
  <c r="K713"/>
  <c r="K714"/>
  <c r="K715"/>
  <c r="K716"/>
  <c r="K717"/>
  <c r="K718"/>
  <c r="K719"/>
  <c r="K720"/>
  <c r="K721"/>
  <c r="K722"/>
  <c r="K723"/>
  <c r="K724"/>
  <c r="K725"/>
  <c r="K726"/>
  <c r="K727"/>
  <c r="K728"/>
  <c r="K729"/>
  <c r="K730"/>
  <c r="K731"/>
  <c r="K732"/>
  <c r="K733"/>
  <c r="K734"/>
  <c r="K735"/>
  <c r="K736"/>
  <c r="K737"/>
  <c r="K738"/>
  <c r="K739"/>
  <c r="K740"/>
  <c r="K741"/>
  <c r="K742"/>
  <c r="K743"/>
  <c r="K744"/>
  <c r="K745"/>
  <c r="K746"/>
  <c r="K747"/>
  <c r="K748"/>
  <c r="K749"/>
  <c r="K750"/>
  <c r="K751"/>
  <c r="K752"/>
  <c r="K753"/>
  <c r="K754"/>
  <c r="K755"/>
  <c r="K756"/>
  <c r="K757"/>
  <c r="K758"/>
  <c r="K759"/>
  <c r="K760"/>
  <c r="K761"/>
  <c r="K762"/>
  <c r="K763"/>
  <c r="K764"/>
  <c r="K765"/>
  <c r="K766"/>
  <c r="K767"/>
  <c r="K768"/>
  <c r="K769"/>
  <c r="K770"/>
  <c r="K771"/>
  <c r="K772"/>
  <c r="K773"/>
  <c r="K774"/>
  <c r="K775"/>
  <c r="K776"/>
  <c r="K777"/>
  <c r="K778"/>
  <c r="K779"/>
  <c r="K780"/>
  <c r="K781"/>
  <c r="K782"/>
  <c r="K783"/>
  <c r="K784"/>
  <c r="K785"/>
  <c r="K786"/>
  <c r="K787"/>
  <c r="K788"/>
  <c r="K789"/>
  <c r="K790"/>
  <c r="K791"/>
  <c r="K792"/>
  <c r="K793"/>
  <c r="K794"/>
  <c r="K795"/>
  <c r="K796"/>
  <c r="K797"/>
  <c r="K798"/>
  <c r="K799"/>
  <c r="K800"/>
  <c r="K801"/>
  <c r="K802"/>
  <c r="K803"/>
  <c r="K804"/>
  <c r="K805"/>
  <c r="K806"/>
  <c r="K807"/>
  <c r="K808"/>
  <c r="K809"/>
  <c r="K810"/>
  <c r="K811"/>
  <c r="K812"/>
  <c r="K813"/>
  <c r="K814"/>
  <c r="K815"/>
  <c r="K816"/>
  <c r="K817"/>
  <c r="K818"/>
  <c r="K819"/>
  <c r="K820"/>
  <c r="K821"/>
  <c r="K822"/>
  <c r="K823"/>
  <c r="K824"/>
  <c r="K825"/>
  <c r="K826"/>
  <c r="K827"/>
  <c r="K828"/>
  <c r="K829"/>
  <c r="K830"/>
  <c r="K831"/>
  <c r="K832"/>
  <c r="K833"/>
  <c r="K834"/>
  <c r="K835"/>
  <c r="K836"/>
  <c r="K837"/>
  <c r="K838"/>
  <c r="K839"/>
  <c r="K840"/>
  <c r="K841"/>
  <c r="K842"/>
  <c r="K843"/>
  <c r="K844"/>
  <c r="K845"/>
  <c r="K846"/>
  <c r="K847"/>
  <c r="K848"/>
  <c r="K849"/>
  <c r="K850"/>
  <c r="K851"/>
  <c r="K852"/>
  <c r="K853"/>
  <c r="K854"/>
  <c r="K855"/>
  <c r="K856"/>
  <c r="K857"/>
  <c r="K858"/>
  <c r="K859"/>
  <c r="K860"/>
  <c r="K861"/>
  <c r="K862"/>
  <c r="K863"/>
  <c r="K864"/>
  <c r="K865"/>
  <c r="K866"/>
  <c r="K867"/>
  <c r="K868"/>
  <c r="K869"/>
  <c r="K870"/>
  <c r="K871"/>
  <c r="K872"/>
  <c r="K873"/>
  <c r="K874"/>
  <c r="K875"/>
  <c r="K876"/>
  <c r="K877"/>
  <c r="K878"/>
  <c r="K879"/>
  <c r="K880"/>
  <c r="K881"/>
  <c r="K882"/>
  <c r="K883"/>
  <c r="K884"/>
  <c r="K885"/>
  <c r="K886"/>
  <c r="K887"/>
  <c r="K888"/>
  <c r="K889"/>
  <c r="K890"/>
  <c r="K891"/>
  <c r="K892"/>
  <c r="K893"/>
  <c r="K894"/>
  <c r="K895"/>
  <c r="K896"/>
  <c r="K897"/>
  <c r="K898"/>
  <c r="K899"/>
  <c r="K900"/>
  <c r="K901"/>
  <c r="K902"/>
  <c r="K903"/>
  <c r="K904"/>
  <c r="K905"/>
  <c r="K906"/>
  <c r="K907"/>
  <c r="K908"/>
  <c r="K909"/>
  <c r="K910"/>
  <c r="K911"/>
  <c r="K912"/>
  <c r="K913"/>
  <c r="K914"/>
  <c r="K915"/>
  <c r="K916"/>
  <c r="K917"/>
  <c r="K918"/>
  <c r="K919"/>
  <c r="K920"/>
  <c r="K921"/>
  <c r="K922"/>
  <c r="K923"/>
  <c r="K924"/>
  <c r="K925"/>
  <c r="K926"/>
  <c r="K927"/>
  <c r="K928"/>
  <c r="K929"/>
  <c r="K930"/>
  <c r="K931"/>
  <c r="K932"/>
  <c r="K933"/>
  <c r="K934"/>
  <c r="K935"/>
  <c r="K936"/>
  <c r="K937"/>
  <c r="K938"/>
  <c r="K939"/>
  <c r="K940"/>
  <c r="K941"/>
  <c r="K942"/>
  <c r="K943"/>
  <c r="K944"/>
  <c r="K945"/>
  <c r="K946"/>
  <c r="K947"/>
  <c r="K948"/>
  <c r="K949"/>
  <c r="K950"/>
  <c r="K951"/>
  <c r="K952"/>
  <c r="K953"/>
  <c r="K954"/>
  <c r="K955"/>
  <c r="K956"/>
  <c r="K957"/>
  <c r="K958"/>
  <c r="K959"/>
  <c r="K960"/>
  <c r="K961"/>
  <c r="K962"/>
  <c r="K963"/>
  <c r="K964"/>
  <c r="K965"/>
  <c r="K966"/>
  <c r="K967"/>
  <c r="K968"/>
  <c r="K969"/>
  <c r="K970"/>
  <c r="K971"/>
  <c r="K972"/>
  <c r="K973"/>
  <c r="K974"/>
  <c r="K975"/>
  <c r="K5"/>
  <c r="O6"/>
  <c r="P6" s="1"/>
  <c r="O7"/>
  <c r="O8"/>
  <c r="P8" s="1"/>
  <c r="O9"/>
  <c r="P9" s="1"/>
  <c r="O10"/>
  <c r="P10" s="1"/>
  <c r="O11"/>
  <c r="P11" s="1"/>
  <c r="O12"/>
  <c r="P12" s="1"/>
  <c r="O13"/>
  <c r="P13" s="1"/>
  <c r="O14"/>
  <c r="O15"/>
  <c r="P15" s="1"/>
  <c r="O16"/>
  <c r="P16" s="1"/>
  <c r="O17"/>
  <c r="P17" s="1"/>
  <c r="O18"/>
  <c r="P18" s="1"/>
  <c r="O19"/>
  <c r="P19" s="1"/>
  <c r="O20"/>
  <c r="P20" s="1"/>
  <c r="O21"/>
  <c r="P21" s="1"/>
  <c r="O22"/>
  <c r="P22" s="1"/>
  <c r="O23"/>
  <c r="O24"/>
  <c r="P24" s="1"/>
  <c r="O25"/>
  <c r="P25" s="1"/>
  <c r="O26"/>
  <c r="P26" s="1"/>
  <c r="O27"/>
  <c r="P27" s="1"/>
  <c r="O28"/>
  <c r="P28" s="1"/>
  <c r="O29"/>
  <c r="P29" s="1"/>
  <c r="O30"/>
  <c r="O31"/>
  <c r="P31" s="1"/>
  <c r="O32"/>
  <c r="P32" s="1"/>
  <c r="O33"/>
  <c r="P33" s="1"/>
  <c r="O34"/>
  <c r="O35"/>
  <c r="P35" s="1"/>
  <c r="O36"/>
  <c r="P36" s="1"/>
  <c r="O37"/>
  <c r="P37" s="1"/>
  <c r="O38"/>
  <c r="P38" s="1"/>
  <c r="O39"/>
  <c r="O40"/>
  <c r="P40" s="1"/>
  <c r="O41"/>
  <c r="P41" s="1"/>
  <c r="O42"/>
  <c r="P42" s="1"/>
  <c r="O43"/>
  <c r="P43" s="1"/>
  <c r="O44"/>
  <c r="P44" s="1"/>
  <c r="O45"/>
  <c r="P45" s="1"/>
  <c r="O46"/>
  <c r="P46" s="1"/>
  <c r="O47"/>
  <c r="P47" s="1"/>
  <c r="O48"/>
  <c r="P48" s="1"/>
  <c r="O49"/>
  <c r="P49" s="1"/>
  <c r="O50"/>
  <c r="O51"/>
  <c r="P51" s="1"/>
  <c r="O52"/>
  <c r="P52" s="1"/>
  <c r="O53"/>
  <c r="P53" s="1"/>
  <c r="O54"/>
  <c r="P54" s="1"/>
  <c r="O55"/>
  <c r="O56"/>
  <c r="P56" s="1"/>
  <c r="O57"/>
  <c r="P57" s="1"/>
  <c r="O58"/>
  <c r="P58" s="1"/>
  <c r="O59"/>
  <c r="P59" s="1"/>
  <c r="O60"/>
  <c r="P60" s="1"/>
  <c r="O61"/>
  <c r="P61" s="1"/>
  <c r="O62"/>
  <c r="P62" s="1"/>
  <c r="O63"/>
  <c r="P63" s="1"/>
  <c r="O64"/>
  <c r="P64" s="1"/>
  <c r="O65"/>
  <c r="P65" s="1"/>
  <c r="O66"/>
  <c r="P66" s="1"/>
  <c r="O67"/>
  <c r="P67" s="1"/>
  <c r="O68"/>
  <c r="P68" s="1"/>
  <c r="O69"/>
  <c r="P69" s="1"/>
  <c r="O70"/>
  <c r="P70" s="1"/>
  <c r="O71"/>
  <c r="O72"/>
  <c r="P72" s="1"/>
  <c r="O73"/>
  <c r="P73" s="1"/>
  <c r="O74"/>
  <c r="P74" s="1"/>
  <c r="O75"/>
  <c r="P75" s="1"/>
  <c r="O76"/>
  <c r="P76" s="1"/>
  <c r="O77"/>
  <c r="P77" s="1"/>
  <c r="O78"/>
  <c r="O79"/>
  <c r="P79" s="1"/>
  <c r="O80"/>
  <c r="P80" s="1"/>
  <c r="O81"/>
  <c r="P81" s="1"/>
  <c r="O82"/>
  <c r="P82" s="1"/>
  <c r="O83"/>
  <c r="P83" s="1"/>
  <c r="O84"/>
  <c r="P84" s="1"/>
  <c r="O85"/>
  <c r="P85" s="1"/>
  <c r="O86"/>
  <c r="P86" s="1"/>
  <c r="O87"/>
  <c r="O88"/>
  <c r="P88" s="1"/>
  <c r="O89"/>
  <c r="P89" s="1"/>
  <c r="O90"/>
  <c r="P90" s="1"/>
  <c r="O91"/>
  <c r="P91" s="1"/>
  <c r="O92"/>
  <c r="P92" s="1"/>
  <c r="O93"/>
  <c r="P93" s="1"/>
  <c r="O94"/>
  <c r="O95"/>
  <c r="P95" s="1"/>
  <c r="O96"/>
  <c r="P96" s="1"/>
  <c r="O97"/>
  <c r="P97" s="1"/>
  <c r="O98"/>
  <c r="O99"/>
  <c r="P99" s="1"/>
  <c r="O100"/>
  <c r="P100" s="1"/>
  <c r="O101"/>
  <c r="P101" s="1"/>
  <c r="O102"/>
  <c r="P102" s="1"/>
  <c r="O103"/>
  <c r="O104"/>
  <c r="P104" s="1"/>
  <c r="O105"/>
  <c r="P105" s="1"/>
  <c r="O106"/>
  <c r="P106" s="1"/>
  <c r="O107"/>
  <c r="P107" s="1"/>
  <c r="O108"/>
  <c r="P108" s="1"/>
  <c r="O109"/>
  <c r="P109" s="1"/>
  <c r="O110"/>
  <c r="P110" s="1"/>
  <c r="O111"/>
  <c r="P111" s="1"/>
  <c r="O112"/>
  <c r="P112" s="1"/>
  <c r="O113"/>
  <c r="P113" s="1"/>
  <c r="O114"/>
  <c r="O115"/>
  <c r="P115" s="1"/>
  <c r="O116"/>
  <c r="P116" s="1"/>
  <c r="O117"/>
  <c r="P117" s="1"/>
  <c r="O118"/>
  <c r="P118" s="1"/>
  <c r="O119"/>
  <c r="O120"/>
  <c r="P120" s="1"/>
  <c r="O121"/>
  <c r="P121" s="1"/>
  <c r="O122"/>
  <c r="P122" s="1"/>
  <c r="O123"/>
  <c r="P123" s="1"/>
  <c r="O124"/>
  <c r="P124" s="1"/>
  <c r="O125"/>
  <c r="P125" s="1"/>
  <c r="O126"/>
  <c r="P126" s="1"/>
  <c r="O127"/>
  <c r="P127" s="1"/>
  <c r="O128"/>
  <c r="P128" s="1"/>
  <c r="O129"/>
  <c r="P129" s="1"/>
  <c r="O130"/>
  <c r="P130" s="1"/>
  <c r="O131"/>
  <c r="P131" s="1"/>
  <c r="O132"/>
  <c r="P132" s="1"/>
  <c r="O133"/>
  <c r="P133" s="1"/>
  <c r="O134"/>
  <c r="P134" s="1"/>
  <c r="O135"/>
  <c r="O136"/>
  <c r="P136" s="1"/>
  <c r="O137"/>
  <c r="P137" s="1"/>
  <c r="O138"/>
  <c r="P138" s="1"/>
  <c r="O139"/>
  <c r="P139" s="1"/>
  <c r="O140"/>
  <c r="P140" s="1"/>
  <c r="O141"/>
  <c r="P141" s="1"/>
  <c r="O142"/>
  <c r="O143"/>
  <c r="P143" s="1"/>
  <c r="O144"/>
  <c r="P144" s="1"/>
  <c r="O145"/>
  <c r="P145" s="1"/>
  <c r="O146"/>
  <c r="P146" s="1"/>
  <c r="O147"/>
  <c r="P147" s="1"/>
  <c r="O148"/>
  <c r="P148" s="1"/>
  <c r="O149"/>
  <c r="P149" s="1"/>
  <c r="O150"/>
  <c r="P150" s="1"/>
  <c r="O151"/>
  <c r="O152"/>
  <c r="P152" s="1"/>
  <c r="O153"/>
  <c r="P153" s="1"/>
  <c r="O154"/>
  <c r="P154" s="1"/>
  <c r="O155"/>
  <c r="P155" s="1"/>
  <c r="O156"/>
  <c r="P156" s="1"/>
  <c r="O157"/>
  <c r="P157" s="1"/>
  <c r="O158"/>
  <c r="O159"/>
  <c r="P159" s="1"/>
  <c r="O160"/>
  <c r="P160" s="1"/>
  <c r="O161"/>
  <c r="P161" s="1"/>
  <c r="O162"/>
  <c r="O163"/>
  <c r="P163" s="1"/>
  <c r="O164"/>
  <c r="P164" s="1"/>
  <c r="O165"/>
  <c r="P165" s="1"/>
  <c r="O166"/>
  <c r="P166" s="1"/>
  <c r="O167"/>
  <c r="O168"/>
  <c r="P168" s="1"/>
  <c r="O169"/>
  <c r="P169" s="1"/>
  <c r="O170"/>
  <c r="P170" s="1"/>
  <c r="O171"/>
  <c r="P171" s="1"/>
  <c r="O172"/>
  <c r="P172" s="1"/>
  <c r="O173"/>
  <c r="P173" s="1"/>
  <c r="O174"/>
  <c r="P174" s="1"/>
  <c r="O175"/>
  <c r="P175" s="1"/>
  <c r="O176"/>
  <c r="P176" s="1"/>
  <c r="O177"/>
  <c r="P177" s="1"/>
  <c r="O178"/>
  <c r="O179"/>
  <c r="P179" s="1"/>
  <c r="O180"/>
  <c r="P180" s="1"/>
  <c r="O181"/>
  <c r="P181" s="1"/>
  <c r="O182"/>
  <c r="P182" s="1"/>
  <c r="O183"/>
  <c r="O184"/>
  <c r="P184" s="1"/>
  <c r="O185"/>
  <c r="P185" s="1"/>
  <c r="O186"/>
  <c r="P186" s="1"/>
  <c r="O187"/>
  <c r="P187" s="1"/>
  <c r="O188"/>
  <c r="P188" s="1"/>
  <c r="O189"/>
  <c r="P189" s="1"/>
  <c r="O190"/>
  <c r="P190" s="1"/>
  <c r="O191"/>
  <c r="P191" s="1"/>
  <c r="O192"/>
  <c r="P192" s="1"/>
  <c r="O193"/>
  <c r="P193" s="1"/>
  <c r="O194"/>
  <c r="P194" s="1"/>
  <c r="O195"/>
  <c r="P195" s="1"/>
  <c r="O196"/>
  <c r="P196" s="1"/>
  <c r="O197"/>
  <c r="P197" s="1"/>
  <c r="O198"/>
  <c r="P198" s="1"/>
  <c r="O199"/>
  <c r="O200"/>
  <c r="P200" s="1"/>
  <c r="O201"/>
  <c r="P201" s="1"/>
  <c r="O202"/>
  <c r="P202" s="1"/>
  <c r="O203"/>
  <c r="P203" s="1"/>
  <c r="O204"/>
  <c r="P204" s="1"/>
  <c r="O205"/>
  <c r="P205" s="1"/>
  <c r="O206"/>
  <c r="O207"/>
  <c r="P207" s="1"/>
  <c r="O208"/>
  <c r="P208" s="1"/>
  <c r="O209"/>
  <c r="P209" s="1"/>
  <c r="O210"/>
  <c r="P210" s="1"/>
  <c r="O211"/>
  <c r="P211" s="1"/>
  <c r="O212"/>
  <c r="P212" s="1"/>
  <c r="O213"/>
  <c r="P213" s="1"/>
  <c r="O214"/>
  <c r="P214" s="1"/>
  <c r="O215"/>
  <c r="O216"/>
  <c r="P216" s="1"/>
  <c r="O217"/>
  <c r="P217" s="1"/>
  <c r="O218"/>
  <c r="P218" s="1"/>
  <c r="O219"/>
  <c r="P219" s="1"/>
  <c r="O220"/>
  <c r="P220" s="1"/>
  <c r="O221"/>
  <c r="P221" s="1"/>
  <c r="O222"/>
  <c r="O223"/>
  <c r="P223" s="1"/>
  <c r="O224"/>
  <c r="P224" s="1"/>
  <c r="O225"/>
  <c r="P225" s="1"/>
  <c r="O226"/>
  <c r="O227"/>
  <c r="P227" s="1"/>
  <c r="O228"/>
  <c r="P228" s="1"/>
  <c r="O229"/>
  <c r="P229" s="1"/>
  <c r="O230"/>
  <c r="P230" s="1"/>
  <c r="O231"/>
  <c r="O232"/>
  <c r="P232" s="1"/>
  <c r="O233"/>
  <c r="P233" s="1"/>
  <c r="O234"/>
  <c r="P234" s="1"/>
  <c r="O235"/>
  <c r="P235" s="1"/>
  <c r="O236"/>
  <c r="P236" s="1"/>
  <c r="O237"/>
  <c r="P237" s="1"/>
  <c r="O238"/>
  <c r="P238" s="1"/>
  <c r="O239"/>
  <c r="P239" s="1"/>
  <c r="O240"/>
  <c r="P240" s="1"/>
  <c r="O241"/>
  <c r="P241" s="1"/>
  <c r="O242"/>
  <c r="O243"/>
  <c r="P243" s="1"/>
  <c r="O244"/>
  <c r="P244" s="1"/>
  <c r="O245"/>
  <c r="P245" s="1"/>
  <c r="O246"/>
  <c r="P246" s="1"/>
  <c r="O247"/>
  <c r="O248"/>
  <c r="P248" s="1"/>
  <c r="O249"/>
  <c r="P249" s="1"/>
  <c r="O250"/>
  <c r="P250" s="1"/>
  <c r="O251"/>
  <c r="P251" s="1"/>
  <c r="O252"/>
  <c r="P252" s="1"/>
  <c r="O253"/>
  <c r="P253" s="1"/>
  <c r="O254"/>
  <c r="P254" s="1"/>
  <c r="O255"/>
  <c r="P255" s="1"/>
  <c r="O256"/>
  <c r="O257"/>
  <c r="P257" s="1"/>
  <c r="O258"/>
  <c r="P258" s="1"/>
  <c r="O259"/>
  <c r="P259" s="1"/>
  <c r="O260"/>
  <c r="P260" s="1"/>
  <c r="O261"/>
  <c r="P261" s="1"/>
  <c r="O262"/>
  <c r="P262" s="1"/>
  <c r="O263"/>
  <c r="O264"/>
  <c r="P264" s="1"/>
  <c r="O265"/>
  <c r="P265" s="1"/>
  <c r="O266"/>
  <c r="P266" s="1"/>
  <c r="O267"/>
  <c r="P267" s="1"/>
  <c r="O268"/>
  <c r="P268" s="1"/>
  <c r="O269"/>
  <c r="P269" s="1"/>
  <c r="O270"/>
  <c r="P270" s="1"/>
  <c r="O271"/>
  <c r="P271" s="1"/>
  <c r="O272"/>
  <c r="P272" s="1"/>
  <c r="O273"/>
  <c r="P273" s="1"/>
  <c r="O274"/>
  <c r="P274" s="1"/>
  <c r="O275"/>
  <c r="P275" s="1"/>
  <c r="O276"/>
  <c r="P276" s="1"/>
  <c r="O277"/>
  <c r="P277" s="1"/>
  <c r="O278"/>
  <c r="P278" s="1"/>
  <c r="O279"/>
  <c r="O280"/>
  <c r="O281"/>
  <c r="P281" s="1"/>
  <c r="O282"/>
  <c r="P282" s="1"/>
  <c r="O283"/>
  <c r="P283" s="1"/>
  <c r="O284"/>
  <c r="P284" s="1"/>
  <c r="O285"/>
  <c r="P285" s="1"/>
  <c r="O286"/>
  <c r="P286" s="1"/>
  <c r="O287"/>
  <c r="P287" s="1"/>
  <c r="O288"/>
  <c r="P288" s="1"/>
  <c r="O289"/>
  <c r="P289" s="1"/>
  <c r="O290"/>
  <c r="P290" s="1"/>
  <c r="O291"/>
  <c r="P291" s="1"/>
  <c r="O292"/>
  <c r="P292" s="1"/>
  <c r="O293"/>
  <c r="P293" s="1"/>
  <c r="O294"/>
  <c r="P294" s="1"/>
  <c r="O295"/>
  <c r="O296"/>
  <c r="P296" s="1"/>
  <c r="O297"/>
  <c r="P297" s="1"/>
  <c r="O298"/>
  <c r="P298" s="1"/>
  <c r="O299"/>
  <c r="P299" s="1"/>
  <c r="O300"/>
  <c r="P300" s="1"/>
  <c r="O301"/>
  <c r="P301" s="1"/>
  <c r="O302"/>
  <c r="P302" s="1"/>
  <c r="O303"/>
  <c r="P303" s="1"/>
  <c r="O304"/>
  <c r="O305"/>
  <c r="P305" s="1"/>
  <c r="O306"/>
  <c r="P306" s="1"/>
  <c r="O307"/>
  <c r="P307" s="1"/>
  <c r="O308"/>
  <c r="P308" s="1"/>
  <c r="O309"/>
  <c r="P309" s="1"/>
  <c r="O310"/>
  <c r="P310" s="1"/>
  <c r="O311"/>
  <c r="O312"/>
  <c r="P312" s="1"/>
  <c r="O313"/>
  <c r="P313" s="1"/>
  <c r="O314"/>
  <c r="P314" s="1"/>
  <c r="O315"/>
  <c r="P315" s="1"/>
  <c r="O316"/>
  <c r="P316" s="1"/>
  <c r="O317"/>
  <c r="P317" s="1"/>
  <c r="O318"/>
  <c r="P318" s="1"/>
  <c r="O319"/>
  <c r="P319" s="1"/>
  <c r="O320"/>
  <c r="P320" s="1"/>
  <c r="O321"/>
  <c r="P321" s="1"/>
  <c r="O322"/>
  <c r="P322" s="1"/>
  <c r="O323"/>
  <c r="P323" s="1"/>
  <c r="O324"/>
  <c r="P324" s="1"/>
  <c r="O325"/>
  <c r="P325" s="1"/>
  <c r="O326"/>
  <c r="P326" s="1"/>
  <c r="O327"/>
  <c r="O328"/>
  <c r="P328" s="1"/>
  <c r="O329"/>
  <c r="P329" s="1"/>
  <c r="O330"/>
  <c r="P330" s="1"/>
  <c r="O331"/>
  <c r="P331" s="1"/>
  <c r="O332"/>
  <c r="O333"/>
  <c r="P333" s="1"/>
  <c r="O334"/>
  <c r="P334" s="1"/>
  <c r="O335"/>
  <c r="P335" s="1"/>
  <c r="O336"/>
  <c r="P336" s="1"/>
  <c r="O337"/>
  <c r="P337" s="1"/>
  <c r="O338"/>
  <c r="P338" s="1"/>
  <c r="O339"/>
  <c r="P339" s="1"/>
  <c r="O340"/>
  <c r="P340" s="1"/>
  <c r="O341"/>
  <c r="P341" s="1"/>
  <c r="O342"/>
  <c r="P342" s="1"/>
  <c r="O343"/>
  <c r="O344"/>
  <c r="P344" s="1"/>
  <c r="O345"/>
  <c r="P345" s="1"/>
  <c r="O346"/>
  <c r="P346" s="1"/>
  <c r="O347"/>
  <c r="P347" s="1"/>
  <c r="O348"/>
  <c r="P348" s="1"/>
  <c r="O349"/>
  <c r="P349" s="1"/>
  <c r="O350"/>
  <c r="P350" s="1"/>
  <c r="O351"/>
  <c r="P351" s="1"/>
  <c r="O352"/>
  <c r="P352" s="1"/>
  <c r="O353"/>
  <c r="P353" s="1"/>
  <c r="O354"/>
  <c r="P354" s="1"/>
  <c r="O355"/>
  <c r="P355" s="1"/>
  <c r="O356"/>
  <c r="P356" s="1"/>
  <c r="O357"/>
  <c r="P357" s="1"/>
  <c r="O358"/>
  <c r="P358" s="1"/>
  <c r="O359"/>
  <c r="O360"/>
  <c r="P360" s="1"/>
  <c r="O361"/>
  <c r="P361" s="1"/>
  <c r="O362"/>
  <c r="P362" s="1"/>
  <c r="O363"/>
  <c r="P363" s="1"/>
  <c r="O364"/>
  <c r="P364" s="1"/>
  <c r="O365"/>
  <c r="P365" s="1"/>
  <c r="O366"/>
  <c r="P366" s="1"/>
  <c r="O367"/>
  <c r="P367" s="1"/>
  <c r="O368"/>
  <c r="P368" s="1"/>
  <c r="O369"/>
  <c r="P369" s="1"/>
  <c r="O370"/>
  <c r="P370" s="1"/>
  <c r="O371"/>
  <c r="P371" s="1"/>
  <c r="O372"/>
  <c r="P372" s="1"/>
  <c r="O373"/>
  <c r="P373" s="1"/>
  <c r="O374"/>
  <c r="P374" s="1"/>
  <c r="O375"/>
  <c r="O376"/>
  <c r="P376" s="1"/>
  <c r="O377"/>
  <c r="P377" s="1"/>
  <c r="O378"/>
  <c r="P378" s="1"/>
  <c r="O379"/>
  <c r="P379" s="1"/>
  <c r="O380"/>
  <c r="P380" s="1"/>
  <c r="O381"/>
  <c r="P381" s="1"/>
  <c r="O382"/>
  <c r="P382" s="1"/>
  <c r="O383"/>
  <c r="P383" s="1"/>
  <c r="O384"/>
  <c r="O385"/>
  <c r="P385" s="1"/>
  <c r="O386"/>
  <c r="P386" s="1"/>
  <c r="O387"/>
  <c r="P387" s="1"/>
  <c r="O388"/>
  <c r="P388" s="1"/>
  <c r="O389"/>
  <c r="P389" s="1"/>
  <c r="O390"/>
  <c r="P390" s="1"/>
  <c r="O391"/>
  <c r="O392"/>
  <c r="P392" s="1"/>
  <c r="O393"/>
  <c r="P393" s="1"/>
  <c r="O394"/>
  <c r="P394" s="1"/>
  <c r="O395"/>
  <c r="P395" s="1"/>
  <c r="O396"/>
  <c r="P396" s="1"/>
  <c r="O397"/>
  <c r="P397" s="1"/>
  <c r="O398"/>
  <c r="P398" s="1"/>
  <c r="O399"/>
  <c r="P399" s="1"/>
  <c r="O400"/>
  <c r="P400" s="1"/>
  <c r="O401"/>
  <c r="P401" s="1"/>
  <c r="O402"/>
  <c r="P402" s="1"/>
  <c r="O403"/>
  <c r="P403" s="1"/>
  <c r="O404"/>
  <c r="P404" s="1"/>
  <c r="O405"/>
  <c r="P405" s="1"/>
  <c r="O406"/>
  <c r="P406" s="1"/>
  <c r="O407"/>
  <c r="O408"/>
  <c r="O409"/>
  <c r="P409" s="1"/>
  <c r="O410"/>
  <c r="P410" s="1"/>
  <c r="O411"/>
  <c r="P411" s="1"/>
  <c r="O412"/>
  <c r="P412" s="1"/>
  <c r="O413"/>
  <c r="P413" s="1"/>
  <c r="O414"/>
  <c r="P414" s="1"/>
  <c r="O415"/>
  <c r="P415" s="1"/>
  <c r="O416"/>
  <c r="P416" s="1"/>
  <c r="O417"/>
  <c r="P417" s="1"/>
  <c r="O418"/>
  <c r="P418" s="1"/>
  <c r="O419"/>
  <c r="P419" s="1"/>
  <c r="O420"/>
  <c r="P420" s="1"/>
  <c r="O421"/>
  <c r="P421" s="1"/>
  <c r="O422"/>
  <c r="P422" s="1"/>
  <c r="O423"/>
  <c r="O424"/>
  <c r="P424" s="1"/>
  <c r="O425"/>
  <c r="P425" s="1"/>
  <c r="O426"/>
  <c r="P426" s="1"/>
  <c r="O427"/>
  <c r="P427" s="1"/>
  <c r="O428"/>
  <c r="P428" s="1"/>
  <c r="O429"/>
  <c r="P429" s="1"/>
  <c r="O430"/>
  <c r="P430" s="1"/>
  <c r="O431"/>
  <c r="P431" s="1"/>
  <c r="O432"/>
  <c r="O433"/>
  <c r="P433" s="1"/>
  <c r="O434"/>
  <c r="P434" s="1"/>
  <c r="O435"/>
  <c r="P435" s="1"/>
  <c r="O436"/>
  <c r="P436" s="1"/>
  <c r="O437"/>
  <c r="P437" s="1"/>
  <c r="O438"/>
  <c r="P438" s="1"/>
  <c r="O439"/>
  <c r="O440"/>
  <c r="P440" s="1"/>
  <c r="O441"/>
  <c r="P441" s="1"/>
  <c r="O442"/>
  <c r="P442" s="1"/>
  <c r="O443"/>
  <c r="P443" s="1"/>
  <c r="O444"/>
  <c r="P444" s="1"/>
  <c r="O445"/>
  <c r="P445" s="1"/>
  <c r="O446"/>
  <c r="P446" s="1"/>
  <c r="O447"/>
  <c r="P447" s="1"/>
  <c r="O448"/>
  <c r="P448" s="1"/>
  <c r="O449"/>
  <c r="P449" s="1"/>
  <c r="O450"/>
  <c r="P450" s="1"/>
  <c r="O451"/>
  <c r="P451" s="1"/>
  <c r="O452"/>
  <c r="P452" s="1"/>
  <c r="O453"/>
  <c r="P453" s="1"/>
  <c r="O454"/>
  <c r="P454" s="1"/>
  <c r="O455"/>
  <c r="O456"/>
  <c r="P456" s="1"/>
  <c r="O457"/>
  <c r="P457" s="1"/>
  <c r="O458"/>
  <c r="P458" s="1"/>
  <c r="O459"/>
  <c r="P459" s="1"/>
  <c r="O460"/>
  <c r="O461"/>
  <c r="P461" s="1"/>
  <c r="O462"/>
  <c r="P462" s="1"/>
  <c r="O463"/>
  <c r="P463" s="1"/>
  <c r="O464"/>
  <c r="P464" s="1"/>
  <c r="O465"/>
  <c r="P465" s="1"/>
  <c r="O466"/>
  <c r="P466" s="1"/>
  <c r="O467"/>
  <c r="P467" s="1"/>
  <c r="O468"/>
  <c r="P468" s="1"/>
  <c r="O469"/>
  <c r="P469" s="1"/>
  <c r="O470"/>
  <c r="P470" s="1"/>
  <c r="O471"/>
  <c r="O472"/>
  <c r="P472" s="1"/>
  <c r="O473"/>
  <c r="P473" s="1"/>
  <c r="O474"/>
  <c r="P474" s="1"/>
  <c r="O475"/>
  <c r="P475" s="1"/>
  <c r="O476"/>
  <c r="P476" s="1"/>
  <c r="O477"/>
  <c r="P477" s="1"/>
  <c r="O478"/>
  <c r="P478" s="1"/>
  <c r="O479"/>
  <c r="P479" s="1"/>
  <c r="O480"/>
  <c r="P480" s="1"/>
  <c r="O481"/>
  <c r="P481" s="1"/>
  <c r="O482"/>
  <c r="P482" s="1"/>
  <c r="O483"/>
  <c r="P483" s="1"/>
  <c r="O484"/>
  <c r="P484" s="1"/>
  <c r="O485"/>
  <c r="P485" s="1"/>
  <c r="O486"/>
  <c r="P486" s="1"/>
  <c r="O487"/>
  <c r="O488"/>
  <c r="P488" s="1"/>
  <c r="O489"/>
  <c r="P489" s="1"/>
  <c r="O490"/>
  <c r="P490" s="1"/>
  <c r="O491"/>
  <c r="P491" s="1"/>
  <c r="O492"/>
  <c r="P492" s="1"/>
  <c r="O493"/>
  <c r="P493" s="1"/>
  <c r="O494"/>
  <c r="P494" s="1"/>
  <c r="O495"/>
  <c r="P495" s="1"/>
  <c r="O496"/>
  <c r="P496" s="1"/>
  <c r="O497"/>
  <c r="P497" s="1"/>
  <c r="O498"/>
  <c r="P498" s="1"/>
  <c r="O499"/>
  <c r="P499" s="1"/>
  <c r="O500"/>
  <c r="P500" s="1"/>
  <c r="O501"/>
  <c r="P501" s="1"/>
  <c r="O502"/>
  <c r="P502" s="1"/>
  <c r="O503"/>
  <c r="O504"/>
  <c r="P504" s="1"/>
  <c r="O505"/>
  <c r="P505" s="1"/>
  <c r="O506"/>
  <c r="P506" s="1"/>
  <c r="O507"/>
  <c r="P507" s="1"/>
  <c r="O508"/>
  <c r="P508" s="1"/>
  <c r="O509"/>
  <c r="P509" s="1"/>
  <c r="O510"/>
  <c r="P510" s="1"/>
  <c r="O511"/>
  <c r="P511" s="1"/>
  <c r="O512"/>
  <c r="O513"/>
  <c r="P513" s="1"/>
  <c r="O514"/>
  <c r="P514" s="1"/>
  <c r="O515"/>
  <c r="P515" s="1"/>
  <c r="O516"/>
  <c r="P516" s="1"/>
  <c r="O517"/>
  <c r="P517" s="1"/>
  <c r="O518"/>
  <c r="P518" s="1"/>
  <c r="O519"/>
  <c r="O520"/>
  <c r="P520" s="1"/>
  <c r="O521"/>
  <c r="P521" s="1"/>
  <c r="O522"/>
  <c r="P522" s="1"/>
  <c r="O523"/>
  <c r="P523" s="1"/>
  <c r="O524"/>
  <c r="P524" s="1"/>
  <c r="O525"/>
  <c r="P525" s="1"/>
  <c r="O526"/>
  <c r="P526" s="1"/>
  <c r="O527"/>
  <c r="P527" s="1"/>
  <c r="O528"/>
  <c r="P528" s="1"/>
  <c r="O529"/>
  <c r="P529" s="1"/>
  <c r="O530"/>
  <c r="P530" s="1"/>
  <c r="O531"/>
  <c r="P531" s="1"/>
  <c r="O532"/>
  <c r="P532" s="1"/>
  <c r="O533"/>
  <c r="P533" s="1"/>
  <c r="O534"/>
  <c r="P534" s="1"/>
  <c r="O535"/>
  <c r="O536"/>
  <c r="O537"/>
  <c r="P537" s="1"/>
  <c r="O538"/>
  <c r="P538" s="1"/>
  <c r="O539"/>
  <c r="P539" s="1"/>
  <c r="O540"/>
  <c r="P540" s="1"/>
  <c r="O541"/>
  <c r="P541" s="1"/>
  <c r="O542"/>
  <c r="P542" s="1"/>
  <c r="O543"/>
  <c r="P543" s="1"/>
  <c r="O544"/>
  <c r="P544" s="1"/>
  <c r="O545"/>
  <c r="P545" s="1"/>
  <c r="O546"/>
  <c r="P546" s="1"/>
  <c r="O547"/>
  <c r="P547" s="1"/>
  <c r="O548"/>
  <c r="P548" s="1"/>
  <c r="O549"/>
  <c r="P549" s="1"/>
  <c r="O550"/>
  <c r="P550" s="1"/>
  <c r="O551"/>
  <c r="O552"/>
  <c r="P552" s="1"/>
  <c r="O553"/>
  <c r="P553" s="1"/>
  <c r="O554"/>
  <c r="P554" s="1"/>
  <c r="O555"/>
  <c r="P555" s="1"/>
  <c r="O556"/>
  <c r="P556" s="1"/>
  <c r="O557"/>
  <c r="P557" s="1"/>
  <c r="O558"/>
  <c r="P558" s="1"/>
  <c r="O559"/>
  <c r="P559" s="1"/>
  <c r="O560"/>
  <c r="O561"/>
  <c r="P561" s="1"/>
  <c r="O562"/>
  <c r="P562" s="1"/>
  <c r="O563"/>
  <c r="P563" s="1"/>
  <c r="O564"/>
  <c r="P564" s="1"/>
  <c r="O565"/>
  <c r="P565" s="1"/>
  <c r="O566"/>
  <c r="P566" s="1"/>
  <c r="O567"/>
  <c r="O568"/>
  <c r="P568" s="1"/>
  <c r="O569"/>
  <c r="P569" s="1"/>
  <c r="O570"/>
  <c r="P570" s="1"/>
  <c r="O571"/>
  <c r="P571" s="1"/>
  <c r="O572"/>
  <c r="P572" s="1"/>
  <c r="O573"/>
  <c r="P573" s="1"/>
  <c r="O574"/>
  <c r="P574" s="1"/>
  <c r="O575"/>
  <c r="P575" s="1"/>
  <c r="O576"/>
  <c r="P576" s="1"/>
  <c r="O577"/>
  <c r="P577" s="1"/>
  <c r="O578"/>
  <c r="P578" s="1"/>
  <c r="O579"/>
  <c r="P579" s="1"/>
  <c r="O580"/>
  <c r="P580" s="1"/>
  <c r="O581"/>
  <c r="P581" s="1"/>
  <c r="O582"/>
  <c r="P582" s="1"/>
  <c r="O583"/>
  <c r="O584"/>
  <c r="P584" s="1"/>
  <c r="O585"/>
  <c r="P585" s="1"/>
  <c r="O586"/>
  <c r="P586" s="1"/>
  <c r="O587"/>
  <c r="P587" s="1"/>
  <c r="O588"/>
  <c r="O589"/>
  <c r="P589" s="1"/>
  <c r="O590"/>
  <c r="P590" s="1"/>
  <c r="O591"/>
  <c r="P591" s="1"/>
  <c r="O592"/>
  <c r="P592" s="1"/>
  <c r="O593"/>
  <c r="P593" s="1"/>
  <c r="O594"/>
  <c r="P594" s="1"/>
  <c r="O595"/>
  <c r="P595" s="1"/>
  <c r="O596"/>
  <c r="P596" s="1"/>
  <c r="O597"/>
  <c r="P597" s="1"/>
  <c r="O598"/>
  <c r="P598" s="1"/>
  <c r="O599"/>
  <c r="O600"/>
  <c r="P600" s="1"/>
  <c r="O601"/>
  <c r="P601" s="1"/>
  <c r="O602"/>
  <c r="P602" s="1"/>
  <c r="O603"/>
  <c r="P603" s="1"/>
  <c r="O604"/>
  <c r="P604" s="1"/>
  <c r="O605"/>
  <c r="P605" s="1"/>
  <c r="O606"/>
  <c r="P606" s="1"/>
  <c r="O607"/>
  <c r="P607" s="1"/>
  <c r="O608"/>
  <c r="P608" s="1"/>
  <c r="O609"/>
  <c r="P609" s="1"/>
  <c r="O610"/>
  <c r="P610" s="1"/>
  <c r="O611"/>
  <c r="P611" s="1"/>
  <c r="O612"/>
  <c r="P612" s="1"/>
  <c r="O613"/>
  <c r="P613" s="1"/>
  <c r="O614"/>
  <c r="P614" s="1"/>
  <c r="O615"/>
  <c r="O616"/>
  <c r="P616" s="1"/>
  <c r="O617"/>
  <c r="P617" s="1"/>
  <c r="O618"/>
  <c r="P618" s="1"/>
  <c r="O619"/>
  <c r="P619" s="1"/>
  <c r="O620"/>
  <c r="P620" s="1"/>
  <c r="O621"/>
  <c r="P621" s="1"/>
  <c r="O622"/>
  <c r="P622" s="1"/>
  <c r="O623"/>
  <c r="P623" s="1"/>
  <c r="O624"/>
  <c r="P624" s="1"/>
  <c r="O625"/>
  <c r="P625" s="1"/>
  <c r="O626"/>
  <c r="P626" s="1"/>
  <c r="O627"/>
  <c r="P627" s="1"/>
  <c r="O628"/>
  <c r="P628" s="1"/>
  <c r="O629"/>
  <c r="P629" s="1"/>
  <c r="O630"/>
  <c r="P630" s="1"/>
  <c r="O631"/>
  <c r="P631" s="1"/>
  <c r="O632"/>
  <c r="P632" s="1"/>
  <c r="O633"/>
  <c r="P633" s="1"/>
  <c r="O634"/>
  <c r="P634" s="1"/>
  <c r="O635"/>
  <c r="P635" s="1"/>
  <c r="O636"/>
  <c r="P636" s="1"/>
  <c r="O637"/>
  <c r="P637" s="1"/>
  <c r="O638"/>
  <c r="P638" s="1"/>
  <c r="O639"/>
  <c r="P639" s="1"/>
  <c r="O640"/>
  <c r="P640" s="1"/>
  <c r="O641"/>
  <c r="P641" s="1"/>
  <c r="O642"/>
  <c r="P642" s="1"/>
  <c r="O643"/>
  <c r="P643" s="1"/>
  <c r="O644"/>
  <c r="P644" s="1"/>
  <c r="O645"/>
  <c r="P645" s="1"/>
  <c r="O646"/>
  <c r="P646" s="1"/>
  <c r="O647"/>
  <c r="P647" s="1"/>
  <c r="O648"/>
  <c r="P648" s="1"/>
  <c r="O649"/>
  <c r="P649" s="1"/>
  <c r="O650"/>
  <c r="P650" s="1"/>
  <c r="O651"/>
  <c r="P651" s="1"/>
  <c r="O652"/>
  <c r="P652" s="1"/>
  <c r="O653"/>
  <c r="P653" s="1"/>
  <c r="O654"/>
  <c r="P654" s="1"/>
  <c r="O655"/>
  <c r="P655" s="1"/>
  <c r="O656"/>
  <c r="P656" s="1"/>
  <c r="O657"/>
  <c r="P657" s="1"/>
  <c r="O658"/>
  <c r="P658" s="1"/>
  <c r="O659"/>
  <c r="P659" s="1"/>
  <c r="O660"/>
  <c r="P660" s="1"/>
  <c r="O661"/>
  <c r="P661" s="1"/>
  <c r="O662"/>
  <c r="P662" s="1"/>
  <c r="O663"/>
  <c r="P663" s="1"/>
  <c r="O664"/>
  <c r="P664" s="1"/>
  <c r="O665"/>
  <c r="P665" s="1"/>
  <c r="O666"/>
  <c r="P666" s="1"/>
  <c r="O667"/>
  <c r="P667" s="1"/>
  <c r="O668"/>
  <c r="P668" s="1"/>
  <c r="O669"/>
  <c r="P669" s="1"/>
  <c r="O670"/>
  <c r="P670" s="1"/>
  <c r="O671"/>
  <c r="P671" s="1"/>
  <c r="O672"/>
  <c r="P672" s="1"/>
  <c r="O673"/>
  <c r="P673" s="1"/>
  <c r="O674"/>
  <c r="P674" s="1"/>
  <c r="O675"/>
  <c r="P675" s="1"/>
  <c r="O676"/>
  <c r="O677"/>
  <c r="P677" s="1"/>
  <c r="O678"/>
  <c r="P678" s="1"/>
  <c r="O679"/>
  <c r="P679" s="1"/>
  <c r="O680"/>
  <c r="P680" s="1"/>
  <c r="O681"/>
  <c r="P681" s="1"/>
  <c r="O682"/>
  <c r="P682" s="1"/>
  <c r="O683"/>
  <c r="P683" s="1"/>
  <c r="O684"/>
  <c r="P684" s="1"/>
  <c r="O685"/>
  <c r="P685" s="1"/>
  <c r="O686"/>
  <c r="P686" s="1"/>
  <c r="O687"/>
  <c r="P687" s="1"/>
  <c r="O688"/>
  <c r="P688" s="1"/>
  <c r="O689"/>
  <c r="P689" s="1"/>
  <c r="O690"/>
  <c r="P690" s="1"/>
  <c r="O691"/>
  <c r="P691" s="1"/>
  <c r="O692"/>
  <c r="P692" s="1"/>
  <c r="O693"/>
  <c r="P693" s="1"/>
  <c r="O694"/>
  <c r="P694" s="1"/>
  <c r="O695"/>
  <c r="P695" s="1"/>
  <c r="O696"/>
  <c r="P696" s="1"/>
  <c r="O697"/>
  <c r="P697" s="1"/>
  <c r="O698"/>
  <c r="P698" s="1"/>
  <c r="O699"/>
  <c r="P699" s="1"/>
  <c r="O700"/>
  <c r="P700" s="1"/>
  <c r="O701"/>
  <c r="P701" s="1"/>
  <c r="O702"/>
  <c r="P702" s="1"/>
  <c r="O703"/>
  <c r="P703" s="1"/>
  <c r="O704"/>
  <c r="P704" s="1"/>
  <c r="O705"/>
  <c r="P705" s="1"/>
  <c r="O706"/>
  <c r="P706" s="1"/>
  <c r="O707"/>
  <c r="P707" s="1"/>
  <c r="O708"/>
  <c r="P708" s="1"/>
  <c r="O709"/>
  <c r="P709" s="1"/>
  <c r="O710"/>
  <c r="P710" s="1"/>
  <c r="O711"/>
  <c r="P711" s="1"/>
  <c r="O712"/>
  <c r="P712" s="1"/>
  <c r="O713"/>
  <c r="P713" s="1"/>
  <c r="O714"/>
  <c r="P714" s="1"/>
  <c r="O715"/>
  <c r="O716"/>
  <c r="P716" s="1"/>
  <c r="O717"/>
  <c r="P717" s="1"/>
  <c r="O718"/>
  <c r="P718" s="1"/>
  <c r="O719"/>
  <c r="P719" s="1"/>
  <c r="O720"/>
  <c r="P720" s="1"/>
  <c r="O721"/>
  <c r="P721" s="1"/>
  <c r="O722"/>
  <c r="P722" s="1"/>
  <c r="O723"/>
  <c r="P723" s="1"/>
  <c r="O724"/>
  <c r="P724" s="1"/>
  <c r="O725"/>
  <c r="P725" s="1"/>
  <c r="O726"/>
  <c r="P726" s="1"/>
  <c r="O727"/>
  <c r="P727" s="1"/>
  <c r="O728"/>
  <c r="P728" s="1"/>
  <c r="O729"/>
  <c r="P729" s="1"/>
  <c r="O730"/>
  <c r="P730" s="1"/>
  <c r="O731"/>
  <c r="P731" s="1"/>
  <c r="O732"/>
  <c r="P732" s="1"/>
  <c r="O733"/>
  <c r="P733" s="1"/>
  <c r="O734"/>
  <c r="P734" s="1"/>
  <c r="O735"/>
  <c r="P735" s="1"/>
  <c r="O736"/>
  <c r="P736" s="1"/>
  <c r="O737"/>
  <c r="P737" s="1"/>
  <c r="O738"/>
  <c r="P738" s="1"/>
  <c r="O739"/>
  <c r="P739" s="1"/>
  <c r="O740"/>
  <c r="P740" s="1"/>
  <c r="O741"/>
  <c r="P741" s="1"/>
  <c r="O742"/>
  <c r="P742" s="1"/>
  <c r="O743"/>
  <c r="P743" s="1"/>
  <c r="O744"/>
  <c r="P744" s="1"/>
  <c r="O745"/>
  <c r="P745" s="1"/>
  <c r="O746"/>
  <c r="P746" s="1"/>
  <c r="O747"/>
  <c r="P747" s="1"/>
  <c r="O748"/>
  <c r="P748" s="1"/>
  <c r="O749"/>
  <c r="P749" s="1"/>
  <c r="O750"/>
  <c r="P750" s="1"/>
  <c r="O751"/>
  <c r="P751" s="1"/>
  <c r="O752"/>
  <c r="P752" s="1"/>
  <c r="O753"/>
  <c r="P753" s="1"/>
  <c r="O754"/>
  <c r="P754" s="1"/>
  <c r="O755"/>
  <c r="P755" s="1"/>
  <c r="O756"/>
  <c r="P756" s="1"/>
  <c r="O757"/>
  <c r="P757" s="1"/>
  <c r="O758"/>
  <c r="P758" s="1"/>
  <c r="O759"/>
  <c r="P759" s="1"/>
  <c r="O760"/>
  <c r="P760" s="1"/>
  <c r="O761"/>
  <c r="P761" s="1"/>
  <c r="O762"/>
  <c r="P762" s="1"/>
  <c r="O763"/>
  <c r="P763" s="1"/>
  <c r="O764"/>
  <c r="P764" s="1"/>
  <c r="O765"/>
  <c r="P765" s="1"/>
  <c r="O766"/>
  <c r="P766" s="1"/>
  <c r="O767"/>
  <c r="P767" s="1"/>
  <c r="O768"/>
  <c r="P768" s="1"/>
  <c r="O769"/>
  <c r="P769" s="1"/>
  <c r="O770"/>
  <c r="P770" s="1"/>
  <c r="O771"/>
  <c r="P771" s="1"/>
  <c r="O772"/>
  <c r="P772" s="1"/>
  <c r="O773"/>
  <c r="P773" s="1"/>
  <c r="O774"/>
  <c r="P774" s="1"/>
  <c r="O775"/>
  <c r="P775" s="1"/>
  <c r="O776"/>
  <c r="P776" s="1"/>
  <c r="O777"/>
  <c r="P777" s="1"/>
  <c r="O778"/>
  <c r="P778" s="1"/>
  <c r="O779"/>
  <c r="P779" s="1"/>
  <c r="O780"/>
  <c r="P780" s="1"/>
  <c r="O781"/>
  <c r="P781" s="1"/>
  <c r="O782"/>
  <c r="P782" s="1"/>
  <c r="O783"/>
  <c r="P783" s="1"/>
  <c r="O784"/>
  <c r="P784" s="1"/>
  <c r="O785"/>
  <c r="P785" s="1"/>
  <c r="O786"/>
  <c r="P786" s="1"/>
  <c r="O787"/>
  <c r="P787" s="1"/>
  <c r="O788"/>
  <c r="P788" s="1"/>
  <c r="O789"/>
  <c r="P789" s="1"/>
  <c r="O790"/>
  <c r="P790" s="1"/>
  <c r="O791"/>
  <c r="P791" s="1"/>
  <c r="O792"/>
  <c r="P792" s="1"/>
  <c r="O793"/>
  <c r="P793" s="1"/>
  <c r="O794"/>
  <c r="P794" s="1"/>
  <c r="O795"/>
  <c r="P795" s="1"/>
  <c r="O796"/>
  <c r="P796" s="1"/>
  <c r="O797"/>
  <c r="P797" s="1"/>
  <c r="O798"/>
  <c r="P798" s="1"/>
  <c r="O799"/>
  <c r="P799" s="1"/>
  <c r="O800"/>
  <c r="P800" s="1"/>
  <c r="O801"/>
  <c r="P801" s="1"/>
  <c r="O802"/>
  <c r="P802" s="1"/>
  <c r="O803"/>
  <c r="P803" s="1"/>
  <c r="O804"/>
  <c r="P804" s="1"/>
  <c r="O805"/>
  <c r="P805" s="1"/>
  <c r="O806"/>
  <c r="P806" s="1"/>
  <c r="O807"/>
  <c r="P807" s="1"/>
  <c r="O808"/>
  <c r="P808" s="1"/>
  <c r="O809"/>
  <c r="P809" s="1"/>
  <c r="O810"/>
  <c r="P810" s="1"/>
  <c r="O811"/>
  <c r="P811" s="1"/>
  <c r="O812"/>
  <c r="P812" s="1"/>
  <c r="O813"/>
  <c r="P813" s="1"/>
  <c r="O814"/>
  <c r="P814" s="1"/>
  <c r="O815"/>
  <c r="P815" s="1"/>
  <c r="O816"/>
  <c r="O817"/>
  <c r="P817" s="1"/>
  <c r="O818"/>
  <c r="P818" s="1"/>
  <c r="O819"/>
  <c r="P819" s="1"/>
  <c r="O820"/>
  <c r="P820" s="1"/>
  <c r="O821"/>
  <c r="P821" s="1"/>
  <c r="O822"/>
  <c r="P822" s="1"/>
  <c r="O823"/>
  <c r="P823" s="1"/>
  <c r="O824"/>
  <c r="P824" s="1"/>
  <c r="O825"/>
  <c r="P825" s="1"/>
  <c r="O826"/>
  <c r="P826" s="1"/>
  <c r="O827"/>
  <c r="P827" s="1"/>
  <c r="O828"/>
  <c r="P828" s="1"/>
  <c r="O829"/>
  <c r="P829" s="1"/>
  <c r="O830"/>
  <c r="P830" s="1"/>
  <c r="O831"/>
  <c r="P831" s="1"/>
  <c r="O832"/>
  <c r="P832" s="1"/>
  <c r="O833"/>
  <c r="P833" s="1"/>
  <c r="O834"/>
  <c r="P834" s="1"/>
  <c r="O835"/>
  <c r="P835" s="1"/>
  <c r="O836"/>
  <c r="P836" s="1"/>
  <c r="O837"/>
  <c r="P837" s="1"/>
  <c r="O838"/>
  <c r="P838" s="1"/>
  <c r="O839"/>
  <c r="P839" s="1"/>
  <c r="O840"/>
  <c r="P840" s="1"/>
  <c r="O841"/>
  <c r="P841" s="1"/>
  <c r="O842"/>
  <c r="P842" s="1"/>
  <c r="O843"/>
  <c r="P843" s="1"/>
  <c r="O844"/>
  <c r="P844" s="1"/>
  <c r="O845"/>
  <c r="P845" s="1"/>
  <c r="O846"/>
  <c r="P846" s="1"/>
  <c r="O847"/>
  <c r="P847" s="1"/>
  <c r="O848"/>
  <c r="P848" s="1"/>
  <c r="O849"/>
  <c r="P849" s="1"/>
  <c r="O850"/>
  <c r="P850" s="1"/>
  <c r="O851"/>
  <c r="P851" s="1"/>
  <c r="O852"/>
  <c r="P852" s="1"/>
  <c r="O853"/>
  <c r="P853" s="1"/>
  <c r="O854"/>
  <c r="P854" s="1"/>
  <c r="O855"/>
  <c r="P855" s="1"/>
  <c r="O856"/>
  <c r="P856" s="1"/>
  <c r="O857"/>
  <c r="P857" s="1"/>
  <c r="O858"/>
  <c r="P858" s="1"/>
  <c r="O859"/>
  <c r="P859" s="1"/>
  <c r="O860"/>
  <c r="P860" s="1"/>
  <c r="O861"/>
  <c r="P861" s="1"/>
  <c r="O862"/>
  <c r="P862" s="1"/>
  <c r="O863"/>
  <c r="P863" s="1"/>
  <c r="O864"/>
  <c r="P864" s="1"/>
  <c r="O865"/>
  <c r="P865" s="1"/>
  <c r="O866"/>
  <c r="P866" s="1"/>
  <c r="O867"/>
  <c r="P867" s="1"/>
  <c r="O868"/>
  <c r="P868" s="1"/>
  <c r="O869"/>
  <c r="P869" s="1"/>
  <c r="O870"/>
  <c r="P870" s="1"/>
  <c r="O871"/>
  <c r="P871" s="1"/>
  <c r="O872"/>
  <c r="P872" s="1"/>
  <c r="O873"/>
  <c r="P873" s="1"/>
  <c r="O874"/>
  <c r="P874" s="1"/>
  <c r="O875"/>
  <c r="P875" s="1"/>
  <c r="O876"/>
  <c r="P876" s="1"/>
  <c r="O877"/>
  <c r="P877" s="1"/>
  <c r="O878"/>
  <c r="P878" s="1"/>
  <c r="O879"/>
  <c r="P879" s="1"/>
  <c r="O880"/>
  <c r="P880" s="1"/>
  <c r="O881"/>
  <c r="P881" s="1"/>
  <c r="O882"/>
  <c r="P882" s="1"/>
  <c r="O883"/>
  <c r="P883" s="1"/>
  <c r="O884"/>
  <c r="P884" s="1"/>
  <c r="O885"/>
  <c r="P885" s="1"/>
  <c r="O886"/>
  <c r="P886" s="1"/>
  <c r="O887"/>
  <c r="P887" s="1"/>
  <c r="O888"/>
  <c r="P888" s="1"/>
  <c r="O889"/>
  <c r="P889" s="1"/>
  <c r="O890"/>
  <c r="P890" s="1"/>
  <c r="O891"/>
  <c r="P891" s="1"/>
  <c r="O892"/>
  <c r="P892" s="1"/>
  <c r="O893"/>
  <c r="P893" s="1"/>
  <c r="O894"/>
  <c r="P894" s="1"/>
  <c r="O895"/>
  <c r="P895" s="1"/>
  <c r="O896"/>
  <c r="P896" s="1"/>
  <c r="O897"/>
  <c r="P897" s="1"/>
  <c r="O898"/>
  <c r="P898" s="1"/>
  <c r="O899"/>
  <c r="P899" s="1"/>
  <c r="O900"/>
  <c r="P900" s="1"/>
  <c r="O901"/>
  <c r="P901" s="1"/>
  <c r="O902"/>
  <c r="P902" s="1"/>
  <c r="O903"/>
  <c r="P903" s="1"/>
  <c r="O904"/>
  <c r="P904" s="1"/>
  <c r="O905"/>
  <c r="P905" s="1"/>
  <c r="O906"/>
  <c r="P906" s="1"/>
  <c r="O907"/>
  <c r="P907" s="1"/>
  <c r="O908"/>
  <c r="P908" s="1"/>
  <c r="O909"/>
  <c r="P909" s="1"/>
  <c r="O910"/>
  <c r="P910" s="1"/>
  <c r="O911"/>
  <c r="P911" s="1"/>
  <c r="O912"/>
  <c r="P912" s="1"/>
  <c r="O913"/>
  <c r="P913" s="1"/>
  <c r="O914"/>
  <c r="P914" s="1"/>
  <c r="O915"/>
  <c r="P915" s="1"/>
  <c r="O916"/>
  <c r="P916" s="1"/>
  <c r="O917"/>
  <c r="P917" s="1"/>
  <c r="O918"/>
  <c r="P918" s="1"/>
  <c r="O919"/>
  <c r="P919" s="1"/>
  <c r="O920"/>
  <c r="P920" s="1"/>
  <c r="O921"/>
  <c r="P921" s="1"/>
  <c r="O922"/>
  <c r="P922" s="1"/>
  <c r="O923"/>
  <c r="P923" s="1"/>
  <c r="O924"/>
  <c r="P924" s="1"/>
  <c r="O925"/>
  <c r="P925" s="1"/>
  <c r="O926"/>
  <c r="P926" s="1"/>
  <c r="O927"/>
  <c r="P927" s="1"/>
  <c r="O928"/>
  <c r="P928" s="1"/>
  <c r="O929"/>
  <c r="P929" s="1"/>
  <c r="O930"/>
  <c r="P930" s="1"/>
  <c r="O931"/>
  <c r="P931" s="1"/>
  <c r="O932"/>
  <c r="P932" s="1"/>
  <c r="O933"/>
  <c r="P933" s="1"/>
  <c r="O934"/>
  <c r="P934" s="1"/>
  <c r="O935"/>
  <c r="P935" s="1"/>
  <c r="O936"/>
  <c r="P936" s="1"/>
  <c r="O937"/>
  <c r="P937" s="1"/>
  <c r="O938"/>
  <c r="P938" s="1"/>
  <c r="O939"/>
  <c r="P939" s="1"/>
  <c r="O940"/>
  <c r="P940" s="1"/>
  <c r="O941"/>
  <c r="P941" s="1"/>
  <c r="O942"/>
  <c r="P942" s="1"/>
  <c r="O943"/>
  <c r="P943" s="1"/>
  <c r="O944"/>
  <c r="P944" s="1"/>
  <c r="O945"/>
  <c r="P945" s="1"/>
  <c r="O946"/>
  <c r="P946" s="1"/>
  <c r="O947"/>
  <c r="P947" s="1"/>
  <c r="O948"/>
  <c r="P948" s="1"/>
  <c r="O949"/>
  <c r="P949" s="1"/>
  <c r="O950"/>
  <c r="P950" s="1"/>
  <c r="O951"/>
  <c r="P951" s="1"/>
  <c r="O952"/>
  <c r="P952" s="1"/>
  <c r="O953"/>
  <c r="P953" s="1"/>
  <c r="O954"/>
  <c r="P954" s="1"/>
  <c r="O955"/>
  <c r="P955" s="1"/>
  <c r="O956"/>
  <c r="P956" s="1"/>
  <c r="O957"/>
  <c r="P957" s="1"/>
  <c r="O958"/>
  <c r="P958" s="1"/>
  <c r="O959"/>
  <c r="P959" s="1"/>
  <c r="O960"/>
  <c r="P960" s="1"/>
  <c r="O961"/>
  <c r="P961" s="1"/>
  <c r="O962"/>
  <c r="P962" s="1"/>
  <c r="O963"/>
  <c r="P963" s="1"/>
  <c r="O964"/>
  <c r="P964" s="1"/>
  <c r="O965"/>
  <c r="P965" s="1"/>
  <c r="O966"/>
  <c r="P966" s="1"/>
  <c r="O967"/>
  <c r="P967" s="1"/>
  <c r="O968"/>
  <c r="P968" s="1"/>
  <c r="O969"/>
  <c r="P969" s="1"/>
  <c r="O970"/>
  <c r="P970" s="1"/>
  <c r="O971"/>
  <c r="P971" s="1"/>
  <c r="O972"/>
  <c r="P972" s="1"/>
  <c r="O973"/>
  <c r="P973" s="1"/>
  <c r="O974"/>
  <c r="P974" s="1"/>
  <c r="O975"/>
  <c r="P975" s="1"/>
  <c r="O5"/>
  <c r="P5" s="1"/>
  <c r="P715"/>
  <c r="P816"/>
  <c r="P676"/>
  <c r="P615"/>
  <c r="P599"/>
  <c r="P588"/>
  <c r="P583"/>
  <c r="P567"/>
  <c r="P560"/>
  <c r="P551"/>
  <c r="P536"/>
  <c r="P535"/>
  <c r="P519"/>
  <c r="P512"/>
  <c r="P503"/>
  <c r="P487"/>
  <c r="P471"/>
  <c r="P460"/>
  <c r="P455"/>
  <c r="P439"/>
  <c r="P432"/>
  <c r="P423"/>
  <c r="P408"/>
  <c r="P407"/>
  <c r="P391"/>
  <c r="P384"/>
  <c r="P375"/>
  <c r="P359"/>
  <c r="P343"/>
  <c r="P332"/>
  <c r="P327"/>
  <c r="P311"/>
  <c r="P304"/>
  <c r="P295"/>
  <c r="P280"/>
  <c r="P279"/>
  <c r="P263"/>
  <c r="P256"/>
  <c r="P247"/>
  <c r="P242"/>
  <c r="P231"/>
  <c r="P226"/>
  <c r="P222"/>
  <c r="P215"/>
  <c r="P206"/>
  <c r="P199"/>
  <c r="P183"/>
  <c r="P178"/>
  <c r="P167"/>
  <c r="P162"/>
  <c r="P158"/>
  <c r="P151"/>
  <c r="P142"/>
  <c r="P135"/>
  <c r="P119"/>
  <c r="P114"/>
  <c r="P103"/>
  <c r="P98"/>
  <c r="P94"/>
  <c r="P87"/>
  <c r="P78"/>
  <c r="P71"/>
  <c r="P55"/>
  <c r="P50"/>
  <c r="P39"/>
  <c r="P34"/>
  <c r="P30"/>
  <c r="P23"/>
  <c r="P14"/>
  <c r="P7"/>
  <c r="P4"/>
  <c r="N4"/>
  <c r="E976"/>
  <c r="F976"/>
  <c r="G976"/>
  <c r="H976"/>
  <c r="I976"/>
  <c r="J976"/>
  <c r="D976"/>
  <c r="M6"/>
  <c r="N6" s="1"/>
  <c r="M7"/>
  <c r="N7" s="1"/>
  <c r="M8"/>
  <c r="N8" s="1"/>
  <c r="M9"/>
  <c r="N9" s="1"/>
  <c r="M10"/>
  <c r="N10" s="1"/>
  <c r="M11"/>
  <c r="N11" s="1"/>
  <c r="M12"/>
  <c r="N12" s="1"/>
  <c r="M13"/>
  <c r="N13" s="1"/>
  <c r="M14"/>
  <c r="N14" s="1"/>
  <c r="M15"/>
  <c r="N15" s="1"/>
  <c r="M16"/>
  <c r="N16" s="1"/>
  <c r="M17"/>
  <c r="N17" s="1"/>
  <c r="M18"/>
  <c r="N18" s="1"/>
  <c r="M19"/>
  <c r="N19" s="1"/>
  <c r="M20"/>
  <c r="N20" s="1"/>
  <c r="M21"/>
  <c r="N21" s="1"/>
  <c r="M22"/>
  <c r="N22" s="1"/>
  <c r="M23"/>
  <c r="N23" s="1"/>
  <c r="M24"/>
  <c r="N24" s="1"/>
  <c r="M25"/>
  <c r="N25" s="1"/>
  <c r="M26"/>
  <c r="N26" s="1"/>
  <c r="M27"/>
  <c r="N27" s="1"/>
  <c r="M28"/>
  <c r="N28" s="1"/>
  <c r="M29"/>
  <c r="N29" s="1"/>
  <c r="M30"/>
  <c r="N30" s="1"/>
  <c r="M31"/>
  <c r="N31" s="1"/>
  <c r="M32"/>
  <c r="N32" s="1"/>
  <c r="M33"/>
  <c r="N33" s="1"/>
  <c r="M34"/>
  <c r="N34" s="1"/>
  <c r="M35"/>
  <c r="N35" s="1"/>
  <c r="M36"/>
  <c r="N36" s="1"/>
  <c r="M37"/>
  <c r="N37" s="1"/>
  <c r="M38"/>
  <c r="N38" s="1"/>
  <c r="M39"/>
  <c r="N39" s="1"/>
  <c r="M40"/>
  <c r="N40" s="1"/>
  <c r="M41"/>
  <c r="N41" s="1"/>
  <c r="M42"/>
  <c r="N42" s="1"/>
  <c r="M43"/>
  <c r="N43" s="1"/>
  <c r="M44"/>
  <c r="N44" s="1"/>
  <c r="M45"/>
  <c r="N45" s="1"/>
  <c r="M46"/>
  <c r="N46" s="1"/>
  <c r="M47"/>
  <c r="N47" s="1"/>
  <c r="M48"/>
  <c r="N48" s="1"/>
  <c r="M49"/>
  <c r="N49" s="1"/>
  <c r="M50"/>
  <c r="N50" s="1"/>
  <c r="M51"/>
  <c r="N51" s="1"/>
  <c r="M52"/>
  <c r="N52" s="1"/>
  <c r="M53"/>
  <c r="N53" s="1"/>
  <c r="M54"/>
  <c r="N54" s="1"/>
  <c r="M55"/>
  <c r="N55" s="1"/>
  <c r="M56"/>
  <c r="N56" s="1"/>
  <c r="M57"/>
  <c r="N57" s="1"/>
  <c r="M58"/>
  <c r="N58" s="1"/>
  <c r="M59"/>
  <c r="N59" s="1"/>
  <c r="M60"/>
  <c r="N60" s="1"/>
  <c r="M61"/>
  <c r="N61" s="1"/>
  <c r="M62"/>
  <c r="N62" s="1"/>
  <c r="M63"/>
  <c r="N63" s="1"/>
  <c r="M64"/>
  <c r="N64" s="1"/>
  <c r="M65"/>
  <c r="N65" s="1"/>
  <c r="M66"/>
  <c r="N66" s="1"/>
  <c r="M67"/>
  <c r="N67" s="1"/>
  <c r="M68"/>
  <c r="N68" s="1"/>
  <c r="M69"/>
  <c r="N69" s="1"/>
  <c r="M70"/>
  <c r="N70" s="1"/>
  <c r="M71"/>
  <c r="N71" s="1"/>
  <c r="M72"/>
  <c r="N72" s="1"/>
  <c r="M73"/>
  <c r="N73" s="1"/>
  <c r="M74"/>
  <c r="N74" s="1"/>
  <c r="M75"/>
  <c r="N75" s="1"/>
  <c r="M76"/>
  <c r="N76" s="1"/>
  <c r="M77"/>
  <c r="N77" s="1"/>
  <c r="M78"/>
  <c r="N78" s="1"/>
  <c r="M79"/>
  <c r="N79" s="1"/>
  <c r="M80"/>
  <c r="N80" s="1"/>
  <c r="M81"/>
  <c r="N81" s="1"/>
  <c r="M82"/>
  <c r="N82" s="1"/>
  <c r="M83"/>
  <c r="N83" s="1"/>
  <c r="M84"/>
  <c r="N84" s="1"/>
  <c r="M85"/>
  <c r="N85" s="1"/>
  <c r="M86"/>
  <c r="N86" s="1"/>
  <c r="M87"/>
  <c r="N87" s="1"/>
  <c r="M88"/>
  <c r="N88" s="1"/>
  <c r="M89"/>
  <c r="N89" s="1"/>
  <c r="M90"/>
  <c r="N90" s="1"/>
  <c r="M91"/>
  <c r="N91" s="1"/>
  <c r="M92"/>
  <c r="N92" s="1"/>
  <c r="M93"/>
  <c r="N93" s="1"/>
  <c r="M94"/>
  <c r="N94" s="1"/>
  <c r="M95"/>
  <c r="N95" s="1"/>
  <c r="M96"/>
  <c r="N96" s="1"/>
  <c r="M97"/>
  <c r="N97" s="1"/>
  <c r="M98"/>
  <c r="N98" s="1"/>
  <c r="M99"/>
  <c r="N99" s="1"/>
  <c r="M100"/>
  <c r="N100" s="1"/>
  <c r="M101"/>
  <c r="N101" s="1"/>
  <c r="M102"/>
  <c r="N102" s="1"/>
  <c r="M103"/>
  <c r="N103" s="1"/>
  <c r="M104"/>
  <c r="N104" s="1"/>
  <c r="M105"/>
  <c r="N105" s="1"/>
  <c r="M106"/>
  <c r="N106" s="1"/>
  <c r="M107"/>
  <c r="N107" s="1"/>
  <c r="M108"/>
  <c r="N108" s="1"/>
  <c r="M109"/>
  <c r="N109" s="1"/>
  <c r="M110"/>
  <c r="N110" s="1"/>
  <c r="M111"/>
  <c r="N111" s="1"/>
  <c r="M112"/>
  <c r="N112" s="1"/>
  <c r="M113"/>
  <c r="N113" s="1"/>
  <c r="M114"/>
  <c r="N114" s="1"/>
  <c r="M115"/>
  <c r="N115" s="1"/>
  <c r="M116"/>
  <c r="N116" s="1"/>
  <c r="M117"/>
  <c r="N117" s="1"/>
  <c r="M118"/>
  <c r="N118" s="1"/>
  <c r="M119"/>
  <c r="N119" s="1"/>
  <c r="M120"/>
  <c r="N120" s="1"/>
  <c r="M121"/>
  <c r="N121" s="1"/>
  <c r="M122"/>
  <c r="N122" s="1"/>
  <c r="M123"/>
  <c r="N123" s="1"/>
  <c r="M124"/>
  <c r="N124" s="1"/>
  <c r="M125"/>
  <c r="N125" s="1"/>
  <c r="M126"/>
  <c r="N126" s="1"/>
  <c r="M127"/>
  <c r="N127" s="1"/>
  <c r="M128"/>
  <c r="N128" s="1"/>
  <c r="M129"/>
  <c r="N129" s="1"/>
  <c r="M130"/>
  <c r="N130" s="1"/>
  <c r="M131"/>
  <c r="N131" s="1"/>
  <c r="M132"/>
  <c r="N132" s="1"/>
  <c r="M133"/>
  <c r="N133" s="1"/>
  <c r="M134"/>
  <c r="N134" s="1"/>
  <c r="M135"/>
  <c r="N135" s="1"/>
  <c r="M136"/>
  <c r="N136" s="1"/>
  <c r="M137"/>
  <c r="N137" s="1"/>
  <c r="M138"/>
  <c r="N138" s="1"/>
  <c r="M139"/>
  <c r="N139" s="1"/>
  <c r="M140"/>
  <c r="N140" s="1"/>
  <c r="M141"/>
  <c r="N141" s="1"/>
  <c r="M142"/>
  <c r="N142" s="1"/>
  <c r="M143"/>
  <c r="N143" s="1"/>
  <c r="M144"/>
  <c r="N144" s="1"/>
  <c r="M145"/>
  <c r="N145" s="1"/>
  <c r="M146"/>
  <c r="N146" s="1"/>
  <c r="M147"/>
  <c r="N147" s="1"/>
  <c r="M148"/>
  <c r="N148" s="1"/>
  <c r="M149"/>
  <c r="N149" s="1"/>
  <c r="M150"/>
  <c r="N150" s="1"/>
  <c r="M151"/>
  <c r="N151" s="1"/>
  <c r="M152"/>
  <c r="N152" s="1"/>
  <c r="M153"/>
  <c r="N153" s="1"/>
  <c r="M154"/>
  <c r="N154" s="1"/>
  <c r="M155"/>
  <c r="N155" s="1"/>
  <c r="M156"/>
  <c r="N156" s="1"/>
  <c r="M157"/>
  <c r="N157" s="1"/>
  <c r="M158"/>
  <c r="N158" s="1"/>
  <c r="M159"/>
  <c r="N159" s="1"/>
  <c r="M160"/>
  <c r="N160" s="1"/>
  <c r="M161"/>
  <c r="N161" s="1"/>
  <c r="M162"/>
  <c r="N162" s="1"/>
  <c r="M163"/>
  <c r="N163" s="1"/>
  <c r="M164"/>
  <c r="N164" s="1"/>
  <c r="M165"/>
  <c r="N165" s="1"/>
  <c r="M166"/>
  <c r="N166" s="1"/>
  <c r="M167"/>
  <c r="N167" s="1"/>
  <c r="M168"/>
  <c r="N168" s="1"/>
  <c r="M169"/>
  <c r="N169" s="1"/>
  <c r="M170"/>
  <c r="N170" s="1"/>
  <c r="M171"/>
  <c r="N171" s="1"/>
  <c r="M172"/>
  <c r="N172" s="1"/>
  <c r="M173"/>
  <c r="N173" s="1"/>
  <c r="M174"/>
  <c r="N174" s="1"/>
  <c r="M175"/>
  <c r="N175" s="1"/>
  <c r="M176"/>
  <c r="N176" s="1"/>
  <c r="M177"/>
  <c r="N177" s="1"/>
  <c r="M178"/>
  <c r="N178" s="1"/>
  <c r="M179"/>
  <c r="N179" s="1"/>
  <c r="M180"/>
  <c r="N180" s="1"/>
  <c r="M181"/>
  <c r="N181" s="1"/>
  <c r="M182"/>
  <c r="N182" s="1"/>
  <c r="M183"/>
  <c r="N183" s="1"/>
  <c r="M184"/>
  <c r="N184" s="1"/>
  <c r="M185"/>
  <c r="N185" s="1"/>
  <c r="M186"/>
  <c r="N186" s="1"/>
  <c r="M187"/>
  <c r="N187" s="1"/>
  <c r="M188"/>
  <c r="N188" s="1"/>
  <c r="M189"/>
  <c r="N189" s="1"/>
  <c r="M190"/>
  <c r="N190" s="1"/>
  <c r="M191"/>
  <c r="N191" s="1"/>
  <c r="M192"/>
  <c r="N192" s="1"/>
  <c r="M193"/>
  <c r="N193" s="1"/>
  <c r="M194"/>
  <c r="N194" s="1"/>
  <c r="M195"/>
  <c r="N195" s="1"/>
  <c r="M196"/>
  <c r="N196" s="1"/>
  <c r="M197"/>
  <c r="N197" s="1"/>
  <c r="M198"/>
  <c r="N198" s="1"/>
  <c r="M199"/>
  <c r="N199" s="1"/>
  <c r="M200"/>
  <c r="N200" s="1"/>
  <c r="M201"/>
  <c r="N201" s="1"/>
  <c r="M202"/>
  <c r="N202" s="1"/>
  <c r="M203"/>
  <c r="N203" s="1"/>
  <c r="M204"/>
  <c r="N204" s="1"/>
  <c r="M205"/>
  <c r="N205" s="1"/>
  <c r="M206"/>
  <c r="N206" s="1"/>
  <c r="M207"/>
  <c r="N207" s="1"/>
  <c r="M208"/>
  <c r="N208" s="1"/>
  <c r="M209"/>
  <c r="N209" s="1"/>
  <c r="M210"/>
  <c r="N210" s="1"/>
  <c r="M211"/>
  <c r="N211" s="1"/>
  <c r="M212"/>
  <c r="N212" s="1"/>
  <c r="M213"/>
  <c r="N213" s="1"/>
  <c r="M214"/>
  <c r="N214" s="1"/>
  <c r="M215"/>
  <c r="N215" s="1"/>
  <c r="M216"/>
  <c r="N216" s="1"/>
  <c r="M217"/>
  <c r="N217" s="1"/>
  <c r="M218"/>
  <c r="N218" s="1"/>
  <c r="M219"/>
  <c r="N219" s="1"/>
  <c r="M220"/>
  <c r="N220" s="1"/>
  <c r="M221"/>
  <c r="N221" s="1"/>
  <c r="M222"/>
  <c r="N222" s="1"/>
  <c r="M223"/>
  <c r="N223" s="1"/>
  <c r="M224"/>
  <c r="N224" s="1"/>
  <c r="M225"/>
  <c r="N225" s="1"/>
  <c r="M226"/>
  <c r="N226" s="1"/>
  <c r="M227"/>
  <c r="N227" s="1"/>
  <c r="M228"/>
  <c r="N228" s="1"/>
  <c r="M229"/>
  <c r="N229" s="1"/>
  <c r="M230"/>
  <c r="N230" s="1"/>
  <c r="M231"/>
  <c r="N231" s="1"/>
  <c r="M232"/>
  <c r="N232" s="1"/>
  <c r="M233"/>
  <c r="N233" s="1"/>
  <c r="M234"/>
  <c r="N234" s="1"/>
  <c r="M235"/>
  <c r="N235" s="1"/>
  <c r="M236"/>
  <c r="N236" s="1"/>
  <c r="M237"/>
  <c r="N237" s="1"/>
  <c r="M238"/>
  <c r="N238" s="1"/>
  <c r="M239"/>
  <c r="N239" s="1"/>
  <c r="M240"/>
  <c r="N240" s="1"/>
  <c r="M241"/>
  <c r="N241" s="1"/>
  <c r="M242"/>
  <c r="N242" s="1"/>
  <c r="M243"/>
  <c r="N243" s="1"/>
  <c r="M244"/>
  <c r="N244" s="1"/>
  <c r="M245"/>
  <c r="N245" s="1"/>
  <c r="M246"/>
  <c r="N246" s="1"/>
  <c r="M247"/>
  <c r="N247" s="1"/>
  <c r="M248"/>
  <c r="N248" s="1"/>
  <c r="M249"/>
  <c r="N249" s="1"/>
  <c r="M250"/>
  <c r="N250" s="1"/>
  <c r="M251"/>
  <c r="N251" s="1"/>
  <c r="M252"/>
  <c r="N252" s="1"/>
  <c r="M253"/>
  <c r="N253" s="1"/>
  <c r="M254"/>
  <c r="N254" s="1"/>
  <c r="M255"/>
  <c r="N255" s="1"/>
  <c r="M256"/>
  <c r="N256" s="1"/>
  <c r="M257"/>
  <c r="N257" s="1"/>
  <c r="M258"/>
  <c r="N258" s="1"/>
  <c r="M259"/>
  <c r="N259" s="1"/>
  <c r="M260"/>
  <c r="N260" s="1"/>
  <c r="M261"/>
  <c r="N261" s="1"/>
  <c r="M262"/>
  <c r="N262" s="1"/>
  <c r="M263"/>
  <c r="N263" s="1"/>
  <c r="M264"/>
  <c r="N264" s="1"/>
  <c r="M265"/>
  <c r="N265" s="1"/>
  <c r="M266"/>
  <c r="N266" s="1"/>
  <c r="M267"/>
  <c r="N267" s="1"/>
  <c r="M268"/>
  <c r="N268" s="1"/>
  <c r="M269"/>
  <c r="N269" s="1"/>
  <c r="M270"/>
  <c r="N270" s="1"/>
  <c r="M271"/>
  <c r="N271" s="1"/>
  <c r="M272"/>
  <c r="N272" s="1"/>
  <c r="M273"/>
  <c r="N273" s="1"/>
  <c r="M274"/>
  <c r="N274" s="1"/>
  <c r="M275"/>
  <c r="N275" s="1"/>
  <c r="M276"/>
  <c r="N276" s="1"/>
  <c r="M277"/>
  <c r="N277" s="1"/>
  <c r="M278"/>
  <c r="N278" s="1"/>
  <c r="M279"/>
  <c r="N279" s="1"/>
  <c r="M280"/>
  <c r="N280" s="1"/>
  <c r="M281"/>
  <c r="N281" s="1"/>
  <c r="M282"/>
  <c r="N282" s="1"/>
  <c r="M283"/>
  <c r="N283" s="1"/>
  <c r="M284"/>
  <c r="N284" s="1"/>
  <c r="M285"/>
  <c r="N285" s="1"/>
  <c r="M286"/>
  <c r="N286" s="1"/>
  <c r="M287"/>
  <c r="N287" s="1"/>
  <c r="M288"/>
  <c r="N288" s="1"/>
  <c r="M289"/>
  <c r="N289" s="1"/>
  <c r="M290"/>
  <c r="N290" s="1"/>
  <c r="M291"/>
  <c r="N291" s="1"/>
  <c r="M292"/>
  <c r="N292" s="1"/>
  <c r="M293"/>
  <c r="N293" s="1"/>
  <c r="M294"/>
  <c r="N294" s="1"/>
  <c r="M295"/>
  <c r="N295" s="1"/>
  <c r="M296"/>
  <c r="N296" s="1"/>
  <c r="M297"/>
  <c r="N297" s="1"/>
  <c r="M298"/>
  <c r="N298" s="1"/>
  <c r="M299"/>
  <c r="N299" s="1"/>
  <c r="M300"/>
  <c r="N300" s="1"/>
  <c r="M301"/>
  <c r="N301" s="1"/>
  <c r="M302"/>
  <c r="N302" s="1"/>
  <c r="M303"/>
  <c r="N303" s="1"/>
  <c r="M304"/>
  <c r="N304" s="1"/>
  <c r="M305"/>
  <c r="N305" s="1"/>
  <c r="M306"/>
  <c r="N306" s="1"/>
  <c r="M307"/>
  <c r="N307" s="1"/>
  <c r="M308"/>
  <c r="N308" s="1"/>
  <c r="M309"/>
  <c r="N309" s="1"/>
  <c r="M310"/>
  <c r="N310" s="1"/>
  <c r="M311"/>
  <c r="N311" s="1"/>
  <c r="M312"/>
  <c r="N312" s="1"/>
  <c r="M313"/>
  <c r="N313" s="1"/>
  <c r="M314"/>
  <c r="N314" s="1"/>
  <c r="M315"/>
  <c r="N315" s="1"/>
  <c r="M316"/>
  <c r="N316" s="1"/>
  <c r="M317"/>
  <c r="N317" s="1"/>
  <c r="M318"/>
  <c r="N318" s="1"/>
  <c r="M319"/>
  <c r="N319" s="1"/>
  <c r="M320"/>
  <c r="N320" s="1"/>
  <c r="M321"/>
  <c r="N321" s="1"/>
  <c r="M322"/>
  <c r="N322" s="1"/>
  <c r="M323"/>
  <c r="N323" s="1"/>
  <c r="M324"/>
  <c r="N324" s="1"/>
  <c r="M325"/>
  <c r="N325" s="1"/>
  <c r="M326"/>
  <c r="N326" s="1"/>
  <c r="M327"/>
  <c r="N327" s="1"/>
  <c r="M328"/>
  <c r="N328" s="1"/>
  <c r="M329"/>
  <c r="N329" s="1"/>
  <c r="M330"/>
  <c r="N330" s="1"/>
  <c r="M331"/>
  <c r="N331" s="1"/>
  <c r="M332"/>
  <c r="N332" s="1"/>
  <c r="M333"/>
  <c r="N333" s="1"/>
  <c r="M334"/>
  <c r="N334" s="1"/>
  <c r="M335"/>
  <c r="N335" s="1"/>
  <c r="M336"/>
  <c r="N336" s="1"/>
  <c r="M337"/>
  <c r="N337" s="1"/>
  <c r="M338"/>
  <c r="N338" s="1"/>
  <c r="M339"/>
  <c r="N339" s="1"/>
  <c r="M340"/>
  <c r="N340" s="1"/>
  <c r="M341"/>
  <c r="N341" s="1"/>
  <c r="M342"/>
  <c r="N342" s="1"/>
  <c r="M343"/>
  <c r="N343" s="1"/>
  <c r="M344"/>
  <c r="N344" s="1"/>
  <c r="M345"/>
  <c r="N345" s="1"/>
  <c r="M346"/>
  <c r="N346" s="1"/>
  <c r="M347"/>
  <c r="N347" s="1"/>
  <c r="M348"/>
  <c r="N348" s="1"/>
  <c r="M349"/>
  <c r="N349" s="1"/>
  <c r="M350"/>
  <c r="N350" s="1"/>
  <c r="M351"/>
  <c r="N351" s="1"/>
  <c r="M352"/>
  <c r="N352" s="1"/>
  <c r="M353"/>
  <c r="N353" s="1"/>
  <c r="M354"/>
  <c r="N354" s="1"/>
  <c r="M355"/>
  <c r="N355" s="1"/>
  <c r="M356"/>
  <c r="N356" s="1"/>
  <c r="M357"/>
  <c r="N357" s="1"/>
  <c r="M358"/>
  <c r="N358" s="1"/>
  <c r="M359"/>
  <c r="N359" s="1"/>
  <c r="M360"/>
  <c r="N360" s="1"/>
  <c r="M361"/>
  <c r="N361" s="1"/>
  <c r="M362"/>
  <c r="N362" s="1"/>
  <c r="M363"/>
  <c r="N363" s="1"/>
  <c r="M364"/>
  <c r="N364" s="1"/>
  <c r="M365"/>
  <c r="N365" s="1"/>
  <c r="M366"/>
  <c r="N366" s="1"/>
  <c r="M367"/>
  <c r="N367" s="1"/>
  <c r="M368"/>
  <c r="N368" s="1"/>
  <c r="M369"/>
  <c r="N369" s="1"/>
  <c r="M370"/>
  <c r="N370" s="1"/>
  <c r="M371"/>
  <c r="N371" s="1"/>
  <c r="M372"/>
  <c r="N372" s="1"/>
  <c r="M373"/>
  <c r="N373" s="1"/>
  <c r="M374"/>
  <c r="N374" s="1"/>
  <c r="M375"/>
  <c r="N375" s="1"/>
  <c r="M376"/>
  <c r="N376" s="1"/>
  <c r="M377"/>
  <c r="N377" s="1"/>
  <c r="M378"/>
  <c r="N378" s="1"/>
  <c r="M379"/>
  <c r="N379" s="1"/>
  <c r="M380"/>
  <c r="N380" s="1"/>
  <c r="M381"/>
  <c r="N381" s="1"/>
  <c r="M382"/>
  <c r="N382" s="1"/>
  <c r="M383"/>
  <c r="N383" s="1"/>
  <c r="M384"/>
  <c r="N384" s="1"/>
  <c r="M385"/>
  <c r="N385" s="1"/>
  <c r="M386"/>
  <c r="N386" s="1"/>
  <c r="M387"/>
  <c r="N387" s="1"/>
  <c r="M388"/>
  <c r="N388" s="1"/>
  <c r="M389"/>
  <c r="N389" s="1"/>
  <c r="M390"/>
  <c r="N390" s="1"/>
  <c r="M391"/>
  <c r="N391" s="1"/>
  <c r="M392"/>
  <c r="N392" s="1"/>
  <c r="M393"/>
  <c r="N393" s="1"/>
  <c r="M394"/>
  <c r="N394" s="1"/>
  <c r="M395"/>
  <c r="N395" s="1"/>
  <c r="M396"/>
  <c r="N396" s="1"/>
  <c r="M397"/>
  <c r="N397" s="1"/>
  <c r="M398"/>
  <c r="N398" s="1"/>
  <c r="M399"/>
  <c r="N399" s="1"/>
  <c r="M400"/>
  <c r="N400" s="1"/>
  <c r="M401"/>
  <c r="N401" s="1"/>
  <c r="M402"/>
  <c r="N402" s="1"/>
  <c r="M403"/>
  <c r="N403" s="1"/>
  <c r="M404"/>
  <c r="N404" s="1"/>
  <c r="M405"/>
  <c r="N405" s="1"/>
  <c r="M406"/>
  <c r="N406" s="1"/>
  <c r="M407"/>
  <c r="N407" s="1"/>
  <c r="M408"/>
  <c r="N408" s="1"/>
  <c r="M409"/>
  <c r="N409" s="1"/>
  <c r="M410"/>
  <c r="N410" s="1"/>
  <c r="M411"/>
  <c r="N411" s="1"/>
  <c r="M412"/>
  <c r="N412" s="1"/>
  <c r="M413"/>
  <c r="N413" s="1"/>
  <c r="M414"/>
  <c r="N414" s="1"/>
  <c r="M415"/>
  <c r="N415" s="1"/>
  <c r="M416"/>
  <c r="N416" s="1"/>
  <c r="M417"/>
  <c r="N417" s="1"/>
  <c r="M418"/>
  <c r="N418" s="1"/>
  <c r="M419"/>
  <c r="N419" s="1"/>
  <c r="M420"/>
  <c r="N420" s="1"/>
  <c r="M421"/>
  <c r="N421" s="1"/>
  <c r="M422"/>
  <c r="N422" s="1"/>
  <c r="M423"/>
  <c r="N423" s="1"/>
  <c r="M424"/>
  <c r="N424" s="1"/>
  <c r="M425"/>
  <c r="N425" s="1"/>
  <c r="M426"/>
  <c r="N426" s="1"/>
  <c r="M427"/>
  <c r="N427" s="1"/>
  <c r="M428"/>
  <c r="N428" s="1"/>
  <c r="M429"/>
  <c r="N429" s="1"/>
  <c r="M430"/>
  <c r="N430" s="1"/>
  <c r="M431"/>
  <c r="N431" s="1"/>
  <c r="M432"/>
  <c r="N432" s="1"/>
  <c r="M433"/>
  <c r="N433" s="1"/>
  <c r="M434"/>
  <c r="N434" s="1"/>
  <c r="M435"/>
  <c r="N435" s="1"/>
  <c r="M436"/>
  <c r="N436" s="1"/>
  <c r="M437"/>
  <c r="N437" s="1"/>
  <c r="M438"/>
  <c r="N438" s="1"/>
  <c r="M439"/>
  <c r="N439" s="1"/>
  <c r="M440"/>
  <c r="N440" s="1"/>
  <c r="M441"/>
  <c r="N441" s="1"/>
  <c r="M442"/>
  <c r="N442" s="1"/>
  <c r="M443"/>
  <c r="N443" s="1"/>
  <c r="M444"/>
  <c r="N444" s="1"/>
  <c r="M445"/>
  <c r="N445" s="1"/>
  <c r="M446"/>
  <c r="N446" s="1"/>
  <c r="M447"/>
  <c r="N447" s="1"/>
  <c r="M448"/>
  <c r="N448" s="1"/>
  <c r="M449"/>
  <c r="N449" s="1"/>
  <c r="M450"/>
  <c r="N450" s="1"/>
  <c r="M451"/>
  <c r="N451" s="1"/>
  <c r="M452"/>
  <c r="N452" s="1"/>
  <c r="M453"/>
  <c r="N453" s="1"/>
  <c r="M454"/>
  <c r="N454" s="1"/>
  <c r="M455"/>
  <c r="N455" s="1"/>
  <c r="M456"/>
  <c r="N456" s="1"/>
  <c r="M457"/>
  <c r="N457" s="1"/>
  <c r="M458"/>
  <c r="N458" s="1"/>
  <c r="M459"/>
  <c r="N459" s="1"/>
  <c r="M460"/>
  <c r="N460" s="1"/>
  <c r="M461"/>
  <c r="N461" s="1"/>
  <c r="M462"/>
  <c r="N462" s="1"/>
  <c r="M463"/>
  <c r="N463" s="1"/>
  <c r="M464"/>
  <c r="N464" s="1"/>
  <c r="M465"/>
  <c r="N465" s="1"/>
  <c r="M466"/>
  <c r="N466" s="1"/>
  <c r="M467"/>
  <c r="N467" s="1"/>
  <c r="M468"/>
  <c r="N468" s="1"/>
  <c r="M469"/>
  <c r="N469" s="1"/>
  <c r="M470"/>
  <c r="N470" s="1"/>
  <c r="M471"/>
  <c r="N471" s="1"/>
  <c r="M472"/>
  <c r="N472" s="1"/>
  <c r="M473"/>
  <c r="N473" s="1"/>
  <c r="M474"/>
  <c r="N474" s="1"/>
  <c r="M475"/>
  <c r="N475" s="1"/>
  <c r="M476"/>
  <c r="N476" s="1"/>
  <c r="M477"/>
  <c r="N477" s="1"/>
  <c r="M478"/>
  <c r="N478" s="1"/>
  <c r="M479"/>
  <c r="N479" s="1"/>
  <c r="M480"/>
  <c r="N480" s="1"/>
  <c r="M481"/>
  <c r="N481" s="1"/>
  <c r="M482"/>
  <c r="N482" s="1"/>
  <c r="M483"/>
  <c r="N483" s="1"/>
  <c r="M484"/>
  <c r="N484" s="1"/>
  <c r="M485"/>
  <c r="N485" s="1"/>
  <c r="M486"/>
  <c r="N486" s="1"/>
  <c r="M487"/>
  <c r="N487" s="1"/>
  <c r="M488"/>
  <c r="N488" s="1"/>
  <c r="M489"/>
  <c r="N489" s="1"/>
  <c r="M490"/>
  <c r="N490" s="1"/>
  <c r="M491"/>
  <c r="N491" s="1"/>
  <c r="M492"/>
  <c r="N492" s="1"/>
  <c r="M493"/>
  <c r="N493" s="1"/>
  <c r="M494"/>
  <c r="N494" s="1"/>
  <c r="M495"/>
  <c r="N495" s="1"/>
  <c r="M496"/>
  <c r="N496" s="1"/>
  <c r="M497"/>
  <c r="N497" s="1"/>
  <c r="M498"/>
  <c r="N498" s="1"/>
  <c r="M499"/>
  <c r="N499" s="1"/>
  <c r="M500"/>
  <c r="N500" s="1"/>
  <c r="M501"/>
  <c r="N501" s="1"/>
  <c r="M502"/>
  <c r="N502" s="1"/>
  <c r="M503"/>
  <c r="N503" s="1"/>
  <c r="M504"/>
  <c r="N504" s="1"/>
  <c r="M505"/>
  <c r="N505" s="1"/>
  <c r="M506"/>
  <c r="N506" s="1"/>
  <c r="M507"/>
  <c r="N507" s="1"/>
  <c r="M508"/>
  <c r="N508" s="1"/>
  <c r="M509"/>
  <c r="N509" s="1"/>
  <c r="M510"/>
  <c r="N510" s="1"/>
  <c r="M511"/>
  <c r="N511" s="1"/>
  <c r="M512"/>
  <c r="N512" s="1"/>
  <c r="M513"/>
  <c r="N513" s="1"/>
  <c r="M514"/>
  <c r="N514" s="1"/>
  <c r="M515"/>
  <c r="N515" s="1"/>
  <c r="M516"/>
  <c r="N516" s="1"/>
  <c r="M517"/>
  <c r="N517" s="1"/>
  <c r="M518"/>
  <c r="N518" s="1"/>
  <c r="M519"/>
  <c r="N519" s="1"/>
  <c r="M520"/>
  <c r="N520" s="1"/>
  <c r="M521"/>
  <c r="N521" s="1"/>
  <c r="M522"/>
  <c r="N522" s="1"/>
  <c r="M523"/>
  <c r="N523" s="1"/>
  <c r="M524"/>
  <c r="N524" s="1"/>
  <c r="M525"/>
  <c r="N525" s="1"/>
  <c r="M526"/>
  <c r="N526" s="1"/>
  <c r="M527"/>
  <c r="N527" s="1"/>
  <c r="M528"/>
  <c r="N528" s="1"/>
  <c r="M529"/>
  <c r="N529" s="1"/>
  <c r="M530"/>
  <c r="N530" s="1"/>
  <c r="M531"/>
  <c r="N531" s="1"/>
  <c r="M532"/>
  <c r="M533"/>
  <c r="N533" s="1"/>
  <c r="M534"/>
  <c r="N534" s="1"/>
  <c r="M535"/>
  <c r="N535" s="1"/>
  <c r="M536"/>
  <c r="N536" s="1"/>
  <c r="M537"/>
  <c r="N537" s="1"/>
  <c r="M538"/>
  <c r="N538" s="1"/>
  <c r="M539"/>
  <c r="N539" s="1"/>
  <c r="M540"/>
  <c r="N540" s="1"/>
  <c r="M541"/>
  <c r="N541" s="1"/>
  <c r="M542"/>
  <c r="N542" s="1"/>
  <c r="M543"/>
  <c r="N543" s="1"/>
  <c r="M544"/>
  <c r="N544" s="1"/>
  <c r="M545"/>
  <c r="N545" s="1"/>
  <c r="M546"/>
  <c r="N546" s="1"/>
  <c r="M547"/>
  <c r="N547" s="1"/>
  <c r="M548"/>
  <c r="N548" s="1"/>
  <c r="M549"/>
  <c r="N549" s="1"/>
  <c r="M550"/>
  <c r="N550" s="1"/>
  <c r="M551"/>
  <c r="N551" s="1"/>
  <c r="M552"/>
  <c r="N552" s="1"/>
  <c r="M553"/>
  <c r="N553" s="1"/>
  <c r="M554"/>
  <c r="N554" s="1"/>
  <c r="M555"/>
  <c r="N555" s="1"/>
  <c r="M556"/>
  <c r="N556" s="1"/>
  <c r="M557"/>
  <c r="N557" s="1"/>
  <c r="M558"/>
  <c r="N558" s="1"/>
  <c r="M559"/>
  <c r="N559" s="1"/>
  <c r="M560"/>
  <c r="N560" s="1"/>
  <c r="M561"/>
  <c r="N561"/>
  <c r="M562"/>
  <c r="N562" s="1"/>
  <c r="M563"/>
  <c r="N563" s="1"/>
  <c r="M564"/>
  <c r="N564" s="1"/>
  <c r="M565"/>
  <c r="N565" s="1"/>
  <c r="M566"/>
  <c r="N566" s="1"/>
  <c r="M567"/>
  <c r="N567" s="1"/>
  <c r="M568"/>
  <c r="N568" s="1"/>
  <c r="M569"/>
  <c r="N569" s="1"/>
  <c r="M570"/>
  <c r="N570" s="1"/>
  <c r="M571"/>
  <c r="N571" s="1"/>
  <c r="M572"/>
  <c r="N572" s="1"/>
  <c r="M573"/>
  <c r="N573" s="1"/>
  <c r="M574"/>
  <c r="N574" s="1"/>
  <c r="M575"/>
  <c r="N575" s="1"/>
  <c r="M576"/>
  <c r="N576" s="1"/>
  <c r="M577"/>
  <c r="N577" s="1"/>
  <c r="M578"/>
  <c r="N578" s="1"/>
  <c r="M579"/>
  <c r="N579" s="1"/>
  <c r="M580"/>
  <c r="N580" s="1"/>
  <c r="M581"/>
  <c r="N581" s="1"/>
  <c r="M582"/>
  <c r="N582" s="1"/>
  <c r="M583"/>
  <c r="N583" s="1"/>
  <c r="M584"/>
  <c r="N584" s="1"/>
  <c r="M585"/>
  <c r="N585" s="1"/>
  <c r="M586"/>
  <c r="N586" s="1"/>
  <c r="M587"/>
  <c r="N587" s="1"/>
  <c r="M588"/>
  <c r="N588" s="1"/>
  <c r="M589"/>
  <c r="N589" s="1"/>
  <c r="M590"/>
  <c r="N590" s="1"/>
  <c r="M591"/>
  <c r="N591" s="1"/>
  <c r="M592"/>
  <c r="N592" s="1"/>
  <c r="M593"/>
  <c r="N593" s="1"/>
  <c r="M594"/>
  <c r="N594" s="1"/>
  <c r="M595"/>
  <c r="N595" s="1"/>
  <c r="M596"/>
  <c r="N596" s="1"/>
  <c r="M597"/>
  <c r="N597" s="1"/>
  <c r="M598"/>
  <c r="N598" s="1"/>
  <c r="M599"/>
  <c r="N599" s="1"/>
  <c r="M600"/>
  <c r="N600" s="1"/>
  <c r="M601"/>
  <c r="N601" s="1"/>
  <c r="M602"/>
  <c r="N602" s="1"/>
  <c r="M603"/>
  <c r="N603" s="1"/>
  <c r="M604"/>
  <c r="N604" s="1"/>
  <c r="M605"/>
  <c r="N605" s="1"/>
  <c r="M606"/>
  <c r="N606" s="1"/>
  <c r="M607"/>
  <c r="N607" s="1"/>
  <c r="M608"/>
  <c r="N608" s="1"/>
  <c r="M609"/>
  <c r="N609" s="1"/>
  <c r="M610"/>
  <c r="N610" s="1"/>
  <c r="M611"/>
  <c r="N611" s="1"/>
  <c r="M612"/>
  <c r="N612" s="1"/>
  <c r="M613"/>
  <c r="N613" s="1"/>
  <c r="M614"/>
  <c r="N614" s="1"/>
  <c r="M615"/>
  <c r="N615" s="1"/>
  <c r="M616"/>
  <c r="N616" s="1"/>
  <c r="M617"/>
  <c r="N617" s="1"/>
  <c r="M618"/>
  <c r="N618" s="1"/>
  <c r="M619"/>
  <c r="N619" s="1"/>
  <c r="M620"/>
  <c r="N620" s="1"/>
  <c r="M621"/>
  <c r="N621" s="1"/>
  <c r="M622"/>
  <c r="N622" s="1"/>
  <c r="M623"/>
  <c r="N623" s="1"/>
  <c r="M624"/>
  <c r="N624" s="1"/>
  <c r="M625"/>
  <c r="N625" s="1"/>
  <c r="M626"/>
  <c r="N626" s="1"/>
  <c r="M627"/>
  <c r="N627" s="1"/>
  <c r="M628"/>
  <c r="N628" s="1"/>
  <c r="M629"/>
  <c r="N629" s="1"/>
  <c r="M630"/>
  <c r="N630" s="1"/>
  <c r="M631"/>
  <c r="N631" s="1"/>
  <c r="M632"/>
  <c r="N632" s="1"/>
  <c r="M633"/>
  <c r="N633" s="1"/>
  <c r="M634"/>
  <c r="N634" s="1"/>
  <c r="M635"/>
  <c r="N635" s="1"/>
  <c r="M636"/>
  <c r="N636" s="1"/>
  <c r="M637"/>
  <c r="N637" s="1"/>
  <c r="M638"/>
  <c r="N638" s="1"/>
  <c r="M639"/>
  <c r="N639" s="1"/>
  <c r="M640"/>
  <c r="N640" s="1"/>
  <c r="M641"/>
  <c r="N641" s="1"/>
  <c r="M642"/>
  <c r="N642" s="1"/>
  <c r="M643"/>
  <c r="N643" s="1"/>
  <c r="M644"/>
  <c r="N644" s="1"/>
  <c r="M645"/>
  <c r="N645" s="1"/>
  <c r="M646"/>
  <c r="N646" s="1"/>
  <c r="M647"/>
  <c r="N647" s="1"/>
  <c r="M648"/>
  <c r="N648" s="1"/>
  <c r="M649"/>
  <c r="N649" s="1"/>
  <c r="M650"/>
  <c r="N650" s="1"/>
  <c r="M651"/>
  <c r="N651" s="1"/>
  <c r="M652"/>
  <c r="N652" s="1"/>
  <c r="M653"/>
  <c r="N653" s="1"/>
  <c r="M654"/>
  <c r="N654" s="1"/>
  <c r="M655"/>
  <c r="N655" s="1"/>
  <c r="M656"/>
  <c r="N656" s="1"/>
  <c r="M657"/>
  <c r="N657" s="1"/>
  <c r="M658"/>
  <c r="N658" s="1"/>
  <c r="M659"/>
  <c r="N659" s="1"/>
  <c r="M660"/>
  <c r="N660" s="1"/>
  <c r="M661"/>
  <c r="N661" s="1"/>
  <c r="M662"/>
  <c r="N662" s="1"/>
  <c r="M663"/>
  <c r="N663" s="1"/>
  <c r="M664"/>
  <c r="N664" s="1"/>
  <c r="M665"/>
  <c r="N665" s="1"/>
  <c r="M666"/>
  <c r="N666" s="1"/>
  <c r="M667"/>
  <c r="N667" s="1"/>
  <c r="M668"/>
  <c r="N668" s="1"/>
  <c r="M669"/>
  <c r="N669" s="1"/>
  <c r="M670"/>
  <c r="N670" s="1"/>
  <c r="M671"/>
  <c r="N671" s="1"/>
  <c r="M672"/>
  <c r="N672" s="1"/>
  <c r="M673"/>
  <c r="N673" s="1"/>
  <c r="M674"/>
  <c r="N674" s="1"/>
  <c r="M675"/>
  <c r="N675" s="1"/>
  <c r="M676"/>
  <c r="N676" s="1"/>
  <c r="M677"/>
  <c r="N677" s="1"/>
  <c r="M678"/>
  <c r="N678" s="1"/>
  <c r="M679"/>
  <c r="N679" s="1"/>
  <c r="M680"/>
  <c r="N680" s="1"/>
  <c r="M681"/>
  <c r="N681" s="1"/>
  <c r="M682"/>
  <c r="N682" s="1"/>
  <c r="M683"/>
  <c r="N683" s="1"/>
  <c r="M684"/>
  <c r="N684" s="1"/>
  <c r="M685"/>
  <c r="N685" s="1"/>
  <c r="M686"/>
  <c r="N686" s="1"/>
  <c r="M687"/>
  <c r="N687" s="1"/>
  <c r="M688"/>
  <c r="N688" s="1"/>
  <c r="M689"/>
  <c r="N689" s="1"/>
  <c r="M690"/>
  <c r="N690" s="1"/>
  <c r="M691"/>
  <c r="N691" s="1"/>
  <c r="M692"/>
  <c r="N692" s="1"/>
  <c r="M693"/>
  <c r="N693" s="1"/>
  <c r="M694"/>
  <c r="N694" s="1"/>
  <c r="M695"/>
  <c r="N695" s="1"/>
  <c r="M696"/>
  <c r="N696" s="1"/>
  <c r="M697"/>
  <c r="N697" s="1"/>
  <c r="M698"/>
  <c r="N698" s="1"/>
  <c r="M699"/>
  <c r="N699" s="1"/>
  <c r="M700"/>
  <c r="N700" s="1"/>
  <c r="M701"/>
  <c r="N701" s="1"/>
  <c r="M702"/>
  <c r="N702" s="1"/>
  <c r="M703"/>
  <c r="N703" s="1"/>
  <c r="M704"/>
  <c r="N704" s="1"/>
  <c r="M705"/>
  <c r="N705" s="1"/>
  <c r="M706"/>
  <c r="N706" s="1"/>
  <c r="M707"/>
  <c r="N707" s="1"/>
  <c r="M708"/>
  <c r="N708" s="1"/>
  <c r="M709"/>
  <c r="N709" s="1"/>
  <c r="M710"/>
  <c r="N710" s="1"/>
  <c r="M711"/>
  <c r="N711" s="1"/>
  <c r="M712"/>
  <c r="N712" s="1"/>
  <c r="M713"/>
  <c r="N713" s="1"/>
  <c r="M714"/>
  <c r="N714" s="1"/>
  <c r="M715"/>
  <c r="N715" s="1"/>
  <c r="M716"/>
  <c r="N716" s="1"/>
  <c r="M717"/>
  <c r="N717" s="1"/>
  <c r="M718"/>
  <c r="N718" s="1"/>
  <c r="M719"/>
  <c r="N719" s="1"/>
  <c r="M720"/>
  <c r="N720" s="1"/>
  <c r="M721"/>
  <c r="N721" s="1"/>
  <c r="M722"/>
  <c r="N722" s="1"/>
  <c r="M723"/>
  <c r="N723" s="1"/>
  <c r="M724"/>
  <c r="N724" s="1"/>
  <c r="M725"/>
  <c r="N725" s="1"/>
  <c r="M726"/>
  <c r="N726" s="1"/>
  <c r="M727"/>
  <c r="N727" s="1"/>
  <c r="M728"/>
  <c r="N728" s="1"/>
  <c r="M729"/>
  <c r="N729" s="1"/>
  <c r="M730"/>
  <c r="N730" s="1"/>
  <c r="M731"/>
  <c r="N731" s="1"/>
  <c r="M732"/>
  <c r="N732" s="1"/>
  <c r="M733"/>
  <c r="N733" s="1"/>
  <c r="M734"/>
  <c r="N734" s="1"/>
  <c r="M735"/>
  <c r="N735" s="1"/>
  <c r="M736"/>
  <c r="N736" s="1"/>
  <c r="M737"/>
  <c r="N737" s="1"/>
  <c r="M738"/>
  <c r="N738" s="1"/>
  <c r="M739"/>
  <c r="N739" s="1"/>
  <c r="M740"/>
  <c r="N740" s="1"/>
  <c r="M741"/>
  <c r="N741" s="1"/>
  <c r="M742"/>
  <c r="N742" s="1"/>
  <c r="M743"/>
  <c r="N743" s="1"/>
  <c r="M744"/>
  <c r="N744" s="1"/>
  <c r="M745"/>
  <c r="N745" s="1"/>
  <c r="M746"/>
  <c r="N746" s="1"/>
  <c r="M747"/>
  <c r="N747" s="1"/>
  <c r="M748"/>
  <c r="N748" s="1"/>
  <c r="M749"/>
  <c r="N749" s="1"/>
  <c r="M750"/>
  <c r="N750" s="1"/>
  <c r="M751"/>
  <c r="N751" s="1"/>
  <c r="M752"/>
  <c r="N752" s="1"/>
  <c r="M753"/>
  <c r="N753" s="1"/>
  <c r="M754"/>
  <c r="N754" s="1"/>
  <c r="M755"/>
  <c r="N755" s="1"/>
  <c r="M756"/>
  <c r="N756" s="1"/>
  <c r="M757"/>
  <c r="N757" s="1"/>
  <c r="M758"/>
  <c r="N758" s="1"/>
  <c r="M759"/>
  <c r="N759" s="1"/>
  <c r="M760"/>
  <c r="N760" s="1"/>
  <c r="M761"/>
  <c r="N761" s="1"/>
  <c r="M762"/>
  <c r="N762" s="1"/>
  <c r="M763"/>
  <c r="N763" s="1"/>
  <c r="M764"/>
  <c r="N764" s="1"/>
  <c r="M765"/>
  <c r="N765" s="1"/>
  <c r="M766"/>
  <c r="N766" s="1"/>
  <c r="M767"/>
  <c r="N767" s="1"/>
  <c r="M768"/>
  <c r="N768" s="1"/>
  <c r="M769"/>
  <c r="N769" s="1"/>
  <c r="M770"/>
  <c r="N770" s="1"/>
  <c r="M771"/>
  <c r="N771" s="1"/>
  <c r="M772"/>
  <c r="N772" s="1"/>
  <c r="M773"/>
  <c r="N773" s="1"/>
  <c r="M774"/>
  <c r="N774" s="1"/>
  <c r="M775"/>
  <c r="N775" s="1"/>
  <c r="M776"/>
  <c r="N776" s="1"/>
  <c r="M777"/>
  <c r="N777" s="1"/>
  <c r="M778"/>
  <c r="N778" s="1"/>
  <c r="M779"/>
  <c r="N779" s="1"/>
  <c r="M780"/>
  <c r="N780" s="1"/>
  <c r="M781"/>
  <c r="N781" s="1"/>
  <c r="M782"/>
  <c r="N782" s="1"/>
  <c r="M783"/>
  <c r="N783" s="1"/>
  <c r="M784"/>
  <c r="N784" s="1"/>
  <c r="M785"/>
  <c r="N785" s="1"/>
  <c r="M786"/>
  <c r="N786" s="1"/>
  <c r="M787"/>
  <c r="N787" s="1"/>
  <c r="M788"/>
  <c r="N788" s="1"/>
  <c r="M789"/>
  <c r="N789" s="1"/>
  <c r="M790"/>
  <c r="N790" s="1"/>
  <c r="M791"/>
  <c r="N791" s="1"/>
  <c r="M792"/>
  <c r="N792" s="1"/>
  <c r="M793"/>
  <c r="N793" s="1"/>
  <c r="M794"/>
  <c r="N794" s="1"/>
  <c r="M795"/>
  <c r="N795" s="1"/>
  <c r="M796"/>
  <c r="N796" s="1"/>
  <c r="M797"/>
  <c r="N797" s="1"/>
  <c r="M798"/>
  <c r="N798" s="1"/>
  <c r="M799"/>
  <c r="N799" s="1"/>
  <c r="M800"/>
  <c r="N800" s="1"/>
  <c r="M801"/>
  <c r="N801" s="1"/>
  <c r="M802"/>
  <c r="N802" s="1"/>
  <c r="M803"/>
  <c r="N803" s="1"/>
  <c r="M804"/>
  <c r="N804" s="1"/>
  <c r="M805"/>
  <c r="N805" s="1"/>
  <c r="M806"/>
  <c r="N806" s="1"/>
  <c r="M807"/>
  <c r="N807" s="1"/>
  <c r="M808"/>
  <c r="N808" s="1"/>
  <c r="M809"/>
  <c r="N809" s="1"/>
  <c r="M810"/>
  <c r="N810" s="1"/>
  <c r="M811"/>
  <c r="N811" s="1"/>
  <c r="M812"/>
  <c r="N812" s="1"/>
  <c r="M813"/>
  <c r="N813" s="1"/>
  <c r="M814"/>
  <c r="N814" s="1"/>
  <c r="M815"/>
  <c r="N815" s="1"/>
  <c r="M816"/>
  <c r="N816" s="1"/>
  <c r="M817"/>
  <c r="N817" s="1"/>
  <c r="M818"/>
  <c r="N818" s="1"/>
  <c r="M819"/>
  <c r="N819" s="1"/>
  <c r="M820"/>
  <c r="N820" s="1"/>
  <c r="M821"/>
  <c r="N821" s="1"/>
  <c r="M822"/>
  <c r="N822" s="1"/>
  <c r="M823"/>
  <c r="N823" s="1"/>
  <c r="M824"/>
  <c r="N824" s="1"/>
  <c r="M825"/>
  <c r="N825" s="1"/>
  <c r="M826"/>
  <c r="N826" s="1"/>
  <c r="M827"/>
  <c r="N827" s="1"/>
  <c r="M828"/>
  <c r="N828" s="1"/>
  <c r="M829"/>
  <c r="N829" s="1"/>
  <c r="M830"/>
  <c r="N830" s="1"/>
  <c r="M831"/>
  <c r="N831" s="1"/>
  <c r="M832"/>
  <c r="N832" s="1"/>
  <c r="M833"/>
  <c r="N833" s="1"/>
  <c r="M834"/>
  <c r="N834" s="1"/>
  <c r="M835"/>
  <c r="N835" s="1"/>
  <c r="M836"/>
  <c r="N836" s="1"/>
  <c r="M837"/>
  <c r="N837" s="1"/>
  <c r="M838"/>
  <c r="N838" s="1"/>
  <c r="M839"/>
  <c r="N839" s="1"/>
  <c r="M840"/>
  <c r="N840" s="1"/>
  <c r="M841"/>
  <c r="N841" s="1"/>
  <c r="M842"/>
  <c r="N842" s="1"/>
  <c r="M843"/>
  <c r="N843" s="1"/>
  <c r="M844"/>
  <c r="N844" s="1"/>
  <c r="M845"/>
  <c r="N845" s="1"/>
  <c r="M846"/>
  <c r="N846" s="1"/>
  <c r="M847"/>
  <c r="N847" s="1"/>
  <c r="M848"/>
  <c r="N848" s="1"/>
  <c r="M849"/>
  <c r="N849" s="1"/>
  <c r="M850"/>
  <c r="N850" s="1"/>
  <c r="M851"/>
  <c r="N851" s="1"/>
  <c r="M852"/>
  <c r="N852" s="1"/>
  <c r="M853"/>
  <c r="N853" s="1"/>
  <c r="M854"/>
  <c r="N854" s="1"/>
  <c r="M855"/>
  <c r="N855" s="1"/>
  <c r="M856"/>
  <c r="N856" s="1"/>
  <c r="M857"/>
  <c r="N857" s="1"/>
  <c r="M858"/>
  <c r="N858" s="1"/>
  <c r="M859"/>
  <c r="N859" s="1"/>
  <c r="M860"/>
  <c r="N860" s="1"/>
  <c r="M861"/>
  <c r="N861" s="1"/>
  <c r="M862"/>
  <c r="N862" s="1"/>
  <c r="M863"/>
  <c r="N863" s="1"/>
  <c r="M864"/>
  <c r="N864" s="1"/>
  <c r="M865"/>
  <c r="N865" s="1"/>
  <c r="M866"/>
  <c r="N866" s="1"/>
  <c r="M867"/>
  <c r="N867" s="1"/>
  <c r="M868"/>
  <c r="N868" s="1"/>
  <c r="M869"/>
  <c r="N869" s="1"/>
  <c r="M870"/>
  <c r="N870" s="1"/>
  <c r="M871"/>
  <c r="N871" s="1"/>
  <c r="M872"/>
  <c r="N872" s="1"/>
  <c r="M873"/>
  <c r="N873" s="1"/>
  <c r="M874"/>
  <c r="N874" s="1"/>
  <c r="M875"/>
  <c r="N875" s="1"/>
  <c r="M876"/>
  <c r="N876" s="1"/>
  <c r="M877"/>
  <c r="N877" s="1"/>
  <c r="M878"/>
  <c r="N878" s="1"/>
  <c r="M879"/>
  <c r="N879" s="1"/>
  <c r="M880"/>
  <c r="N880" s="1"/>
  <c r="M881"/>
  <c r="N881" s="1"/>
  <c r="M882"/>
  <c r="N882" s="1"/>
  <c r="M883"/>
  <c r="N883" s="1"/>
  <c r="M884"/>
  <c r="N884" s="1"/>
  <c r="M885"/>
  <c r="N885" s="1"/>
  <c r="M886"/>
  <c r="N886" s="1"/>
  <c r="M887"/>
  <c r="N887" s="1"/>
  <c r="M888"/>
  <c r="N888" s="1"/>
  <c r="M889"/>
  <c r="N889" s="1"/>
  <c r="M890"/>
  <c r="N890" s="1"/>
  <c r="M891"/>
  <c r="N891" s="1"/>
  <c r="M892"/>
  <c r="N892" s="1"/>
  <c r="M893"/>
  <c r="N893" s="1"/>
  <c r="M894"/>
  <c r="N894" s="1"/>
  <c r="M895"/>
  <c r="N895" s="1"/>
  <c r="M896"/>
  <c r="N896" s="1"/>
  <c r="M897"/>
  <c r="N897" s="1"/>
  <c r="M898"/>
  <c r="N898" s="1"/>
  <c r="M899"/>
  <c r="N899" s="1"/>
  <c r="M900"/>
  <c r="N900" s="1"/>
  <c r="M901"/>
  <c r="N901" s="1"/>
  <c r="M902"/>
  <c r="N902" s="1"/>
  <c r="M903"/>
  <c r="N903" s="1"/>
  <c r="M904"/>
  <c r="N904" s="1"/>
  <c r="M905"/>
  <c r="N905" s="1"/>
  <c r="M906"/>
  <c r="N906" s="1"/>
  <c r="M907"/>
  <c r="N907" s="1"/>
  <c r="M908"/>
  <c r="N908" s="1"/>
  <c r="M909"/>
  <c r="N909" s="1"/>
  <c r="M910"/>
  <c r="N910" s="1"/>
  <c r="M911"/>
  <c r="N911" s="1"/>
  <c r="M912"/>
  <c r="N912" s="1"/>
  <c r="M913"/>
  <c r="N913" s="1"/>
  <c r="M914"/>
  <c r="N914" s="1"/>
  <c r="M915"/>
  <c r="N915" s="1"/>
  <c r="M916"/>
  <c r="N916" s="1"/>
  <c r="M917"/>
  <c r="N917" s="1"/>
  <c r="M918"/>
  <c r="N918" s="1"/>
  <c r="M919"/>
  <c r="N919" s="1"/>
  <c r="M920"/>
  <c r="N920" s="1"/>
  <c r="M921"/>
  <c r="N921" s="1"/>
  <c r="M922"/>
  <c r="N922" s="1"/>
  <c r="M923"/>
  <c r="N923" s="1"/>
  <c r="M924"/>
  <c r="N924" s="1"/>
  <c r="M925"/>
  <c r="N925" s="1"/>
  <c r="M926"/>
  <c r="N926" s="1"/>
  <c r="M927"/>
  <c r="N927" s="1"/>
  <c r="M928"/>
  <c r="N928" s="1"/>
  <c r="M929"/>
  <c r="N929" s="1"/>
  <c r="M930"/>
  <c r="N930" s="1"/>
  <c r="M931"/>
  <c r="N931" s="1"/>
  <c r="M932"/>
  <c r="N932" s="1"/>
  <c r="M933"/>
  <c r="N933" s="1"/>
  <c r="M934"/>
  <c r="N934" s="1"/>
  <c r="M935"/>
  <c r="N935" s="1"/>
  <c r="M936"/>
  <c r="N936" s="1"/>
  <c r="M937"/>
  <c r="N937" s="1"/>
  <c r="M938"/>
  <c r="N938" s="1"/>
  <c r="M939"/>
  <c r="N939" s="1"/>
  <c r="M940"/>
  <c r="N940" s="1"/>
  <c r="M941"/>
  <c r="N941" s="1"/>
  <c r="M942"/>
  <c r="N942" s="1"/>
  <c r="M943"/>
  <c r="N943" s="1"/>
  <c r="M944"/>
  <c r="N944" s="1"/>
  <c r="M945"/>
  <c r="N945" s="1"/>
  <c r="M946"/>
  <c r="N946" s="1"/>
  <c r="M947"/>
  <c r="N947" s="1"/>
  <c r="M948"/>
  <c r="N948" s="1"/>
  <c r="M949"/>
  <c r="N949" s="1"/>
  <c r="M950"/>
  <c r="N950" s="1"/>
  <c r="M951"/>
  <c r="N951" s="1"/>
  <c r="M952"/>
  <c r="N952" s="1"/>
  <c r="M953"/>
  <c r="N953" s="1"/>
  <c r="M954"/>
  <c r="N954" s="1"/>
  <c r="M955"/>
  <c r="N955" s="1"/>
  <c r="M956"/>
  <c r="N956" s="1"/>
  <c r="M957"/>
  <c r="N957" s="1"/>
  <c r="M958"/>
  <c r="N958" s="1"/>
  <c r="M959"/>
  <c r="N959" s="1"/>
  <c r="M960"/>
  <c r="N960" s="1"/>
  <c r="M961"/>
  <c r="N961" s="1"/>
  <c r="M962"/>
  <c r="N962" s="1"/>
  <c r="M963"/>
  <c r="N963" s="1"/>
  <c r="M964"/>
  <c r="N964" s="1"/>
  <c r="M965"/>
  <c r="N965" s="1"/>
  <c r="M966"/>
  <c r="N966" s="1"/>
  <c r="M967"/>
  <c r="N967" s="1"/>
  <c r="M968"/>
  <c r="N968" s="1"/>
  <c r="M969"/>
  <c r="N969" s="1"/>
  <c r="M970"/>
  <c r="N970" s="1"/>
  <c r="M971"/>
  <c r="N971" s="1"/>
  <c r="M972"/>
  <c r="N972" s="1"/>
  <c r="M973"/>
  <c r="N973" s="1"/>
  <c r="M974"/>
  <c r="N974" s="1"/>
  <c r="M975"/>
  <c r="N975" s="1"/>
  <c r="M5"/>
  <c r="N5" s="1"/>
  <c r="AK802" l="1"/>
  <c r="AN802" s="1"/>
  <c r="C14" i="10"/>
  <c r="H9"/>
  <c r="F11"/>
  <c r="D13"/>
  <c r="B10"/>
  <c r="G10"/>
  <c r="E12"/>
  <c r="G5"/>
  <c r="C9"/>
  <c r="H4"/>
  <c r="D8"/>
  <c r="E7"/>
  <c r="A11"/>
  <c r="F6"/>
  <c r="U5" i="2"/>
  <c r="W5" s="1"/>
  <c r="U468"/>
  <c r="W468" s="1"/>
  <c r="AK508"/>
  <c r="AP508" s="1"/>
  <c r="AC476"/>
  <c r="AK444"/>
  <c r="AP444" s="1"/>
  <c r="AC973"/>
  <c r="AE973" s="1"/>
  <c r="AC321"/>
  <c r="AE321" s="1"/>
  <c r="AC77"/>
  <c r="AD77" s="1"/>
  <c r="AK764"/>
  <c r="AM764" s="1"/>
  <c r="U564"/>
  <c r="W564" s="1"/>
  <c r="AK476"/>
  <c r="AK460"/>
  <c r="AL460" s="1"/>
  <c r="AC456"/>
  <c r="AD456" s="1"/>
  <c r="AK408"/>
  <c r="AL408" s="1"/>
  <c r="AK376"/>
  <c r="AL376" s="1"/>
  <c r="U352"/>
  <c r="W352" s="1"/>
  <c r="U288"/>
  <c r="W288" s="1"/>
  <c r="AK280"/>
  <c r="AL280" s="1"/>
  <c r="U224"/>
  <c r="W224" s="1"/>
  <c r="AC346"/>
  <c r="AE346" s="1"/>
  <c r="AK230"/>
  <c r="AL230" s="1"/>
  <c r="AK102"/>
  <c r="AN102" s="1"/>
  <c r="K976"/>
  <c r="AA959"/>
  <c r="AB959" s="1"/>
  <c r="AA895"/>
  <c r="AB895" s="1"/>
  <c r="AC887"/>
  <c r="AD887" s="1"/>
  <c r="AA831"/>
  <c r="AB831" s="1"/>
  <c r="AC791"/>
  <c r="AD791" s="1"/>
  <c r="AA767"/>
  <c r="AB767" s="1"/>
  <c r="AA703"/>
  <c r="AB703" s="1"/>
  <c r="AA639"/>
  <c r="AB639" s="1"/>
  <c r="AA575"/>
  <c r="AB575" s="1"/>
  <c r="AC535"/>
  <c r="AE535" s="1"/>
  <c r="AA511"/>
  <c r="AB511" s="1"/>
  <c r="AA447"/>
  <c r="AB447" s="1"/>
  <c r="AC423"/>
  <c r="AA383"/>
  <c r="AB383" s="1"/>
  <c r="AA319"/>
  <c r="AB319" s="1"/>
  <c r="AA255"/>
  <c r="AB255" s="1"/>
  <c r="AC215"/>
  <c r="AA191"/>
  <c r="AB191" s="1"/>
  <c r="AA127"/>
  <c r="AB127" s="1"/>
  <c r="AA63"/>
  <c r="AB63" s="1"/>
  <c r="BV975"/>
  <c r="BU974"/>
  <c r="BW972"/>
  <c r="BV971"/>
  <c r="BU970"/>
  <c r="BW968"/>
  <c r="BV967"/>
  <c r="BU966"/>
  <c r="BW964"/>
  <c r="BV963"/>
  <c r="BU962"/>
  <c r="BW960"/>
  <c r="BV959"/>
  <c r="BU958"/>
  <c r="BW956"/>
  <c r="BV955"/>
  <c r="BU954"/>
  <c r="BW952"/>
  <c r="BV951"/>
  <c r="BU950"/>
  <c r="BW948"/>
  <c r="BV947"/>
  <c r="BU946"/>
  <c r="BW944"/>
  <c r="BV943"/>
  <c r="BU942"/>
  <c r="BW940"/>
  <c r="BV939"/>
  <c r="BU938"/>
  <c r="BW936"/>
  <c r="BV935"/>
  <c r="BU934"/>
  <c r="BW932"/>
  <c r="BV931"/>
  <c r="BU930"/>
  <c r="BW928"/>
  <c r="BV927"/>
  <c r="BU926"/>
  <c r="BW924"/>
  <c r="BV923"/>
  <c r="BU922"/>
  <c r="BW920"/>
  <c r="BV919"/>
  <c r="BU918"/>
  <c r="BW916"/>
  <c r="BV915"/>
  <c r="BU914"/>
  <c r="BW912"/>
  <c r="BV911"/>
  <c r="BU910"/>
  <c r="BW908"/>
  <c r="BV907"/>
  <c r="BU906"/>
  <c r="BW904"/>
  <c r="BV903"/>
  <c r="BU902"/>
  <c r="BW900"/>
  <c r="BV899"/>
  <c r="BU898"/>
  <c r="BW895"/>
  <c r="BU893"/>
  <c r="BV890"/>
  <c r="BW887"/>
  <c r="BU885"/>
  <c r="BV882"/>
  <c r="BW879"/>
  <c r="BU877"/>
  <c r="BV874"/>
  <c r="BW871"/>
  <c r="BU869"/>
  <c r="BV866"/>
  <c r="BW863"/>
  <c r="BU861"/>
  <c r="BV858"/>
  <c r="BW855"/>
  <c r="BU853"/>
  <c r="BV850"/>
  <c r="BW847"/>
  <c r="BU845"/>
  <c r="BV842"/>
  <c r="BW839"/>
  <c r="BU837"/>
  <c r="BV834"/>
  <c r="BW831"/>
  <c r="BU829"/>
  <c r="BV826"/>
  <c r="BW823"/>
  <c r="BU821"/>
  <c r="BV818"/>
  <c r="BW815"/>
  <c r="BU813"/>
  <c r="BV810"/>
  <c r="BW807"/>
  <c r="BU805"/>
  <c r="BV802"/>
  <c r="BW799"/>
  <c r="BU797"/>
  <c r="BV794"/>
  <c r="BW791"/>
  <c r="BU789"/>
  <c r="BV786"/>
  <c r="BW783"/>
  <c r="BU781"/>
  <c r="BW777"/>
  <c r="BU774"/>
  <c r="BV770"/>
  <c r="BU767"/>
  <c r="BV763"/>
  <c r="BW759"/>
  <c r="BV756"/>
  <c r="BW752"/>
  <c r="BU749"/>
  <c r="BW745"/>
  <c r="BU742"/>
  <c r="BV738"/>
  <c r="BU735"/>
  <c r="BV731"/>
  <c r="BW727"/>
  <c r="BV724"/>
  <c r="BW720"/>
  <c r="BU717"/>
  <c r="BW713"/>
  <c r="BU710"/>
  <c r="BV706"/>
  <c r="BU703"/>
  <c r="BV699"/>
  <c r="BW695"/>
  <c r="BV692"/>
  <c r="BW688"/>
  <c r="BW683"/>
  <c r="BW676"/>
  <c r="BU439"/>
  <c r="BV440"/>
  <c r="BW441"/>
  <c r="BU443"/>
  <c r="BV444"/>
  <c r="BW445"/>
  <c r="BU447"/>
  <c r="BV448"/>
  <c r="BW449"/>
  <c r="BU451"/>
  <c r="BV452"/>
  <c r="BW453"/>
  <c r="BU455"/>
  <c r="BV456"/>
  <c r="BW457"/>
  <c r="BU459"/>
  <c r="BV460"/>
  <c r="BW461"/>
  <c r="BU463"/>
  <c r="BV464"/>
  <c r="BW465"/>
  <c r="BU467"/>
  <c r="BV468"/>
  <c r="BW469"/>
  <c r="BU471"/>
  <c r="BV472"/>
  <c r="BW473"/>
  <c r="BU475"/>
  <c r="BV476"/>
  <c r="BW477"/>
  <c r="BU479"/>
  <c r="BV480"/>
  <c r="BW481"/>
  <c r="BU483"/>
  <c r="BV484"/>
  <c r="BW485"/>
  <c r="BU487"/>
  <c r="BV488"/>
  <c r="BW489"/>
  <c r="BU491"/>
  <c r="BV492"/>
  <c r="BW493"/>
  <c r="BU495"/>
  <c r="BV496"/>
  <c r="BW497"/>
  <c r="BU499"/>
  <c r="BV500"/>
  <c r="BW501"/>
  <c r="BU503"/>
  <c r="BV504"/>
  <c r="BW505"/>
  <c r="BU507"/>
  <c r="BV508"/>
  <c r="BW509"/>
  <c r="BU511"/>
  <c r="BV512"/>
  <c r="BW513"/>
  <c r="BU515"/>
  <c r="BV516"/>
  <c r="BW517"/>
  <c r="BU519"/>
  <c r="BV520"/>
  <c r="BW521"/>
  <c r="BU523"/>
  <c r="BV524"/>
  <c r="BW525"/>
  <c r="BU527"/>
  <c r="BV528"/>
  <c r="BW529"/>
  <c r="BU531"/>
  <c r="BV532"/>
  <c r="BW533"/>
  <c r="BU535"/>
  <c r="BV536"/>
  <c r="BW537"/>
  <c r="BU539"/>
  <c r="BV540"/>
  <c r="BW541"/>
  <c r="BU543"/>
  <c r="BV544"/>
  <c r="BW545"/>
  <c r="BU547"/>
  <c r="BV548"/>
  <c r="BW549"/>
  <c r="BU551"/>
  <c r="BV552"/>
  <c r="BW553"/>
  <c r="BU555"/>
  <c r="BV556"/>
  <c r="BW557"/>
  <c r="BU559"/>
  <c r="BV560"/>
  <c r="BW561"/>
  <c r="BU563"/>
  <c r="BV564"/>
  <c r="BW565"/>
  <c r="BU567"/>
  <c r="BU440"/>
  <c r="BV441"/>
  <c r="BW442"/>
  <c r="BU444"/>
  <c r="BV445"/>
  <c r="BW446"/>
  <c r="BU448"/>
  <c r="BV449"/>
  <c r="BW450"/>
  <c r="BU452"/>
  <c r="BV453"/>
  <c r="BW454"/>
  <c r="BU456"/>
  <c r="BV457"/>
  <c r="BW458"/>
  <c r="BU460"/>
  <c r="BV461"/>
  <c r="BW462"/>
  <c r="BU464"/>
  <c r="BV465"/>
  <c r="BW466"/>
  <c r="BU468"/>
  <c r="BV469"/>
  <c r="BW470"/>
  <c r="BU472"/>
  <c r="BV473"/>
  <c r="BW474"/>
  <c r="BU476"/>
  <c r="BV477"/>
  <c r="BW478"/>
  <c r="BU480"/>
  <c r="BV481"/>
  <c r="BW482"/>
  <c r="BU484"/>
  <c r="BV485"/>
  <c r="BW486"/>
  <c r="BU488"/>
  <c r="BV489"/>
  <c r="BW490"/>
  <c r="BU492"/>
  <c r="BV493"/>
  <c r="BW494"/>
  <c r="BU496"/>
  <c r="BV497"/>
  <c r="BW498"/>
  <c r="BU500"/>
  <c r="BV501"/>
  <c r="BW502"/>
  <c r="BU504"/>
  <c r="BV505"/>
  <c r="BW506"/>
  <c r="BU508"/>
  <c r="BV509"/>
  <c r="BW510"/>
  <c r="BU512"/>
  <c r="BV513"/>
  <c r="BW514"/>
  <c r="BU516"/>
  <c r="BV517"/>
  <c r="BW518"/>
  <c r="BU520"/>
  <c r="BV521"/>
  <c r="BW522"/>
  <c r="BU524"/>
  <c r="BV525"/>
  <c r="BW526"/>
  <c r="BU528"/>
  <c r="BV529"/>
  <c r="BW530"/>
  <c r="BU532"/>
  <c r="BV533"/>
  <c r="BW534"/>
  <c r="BU536"/>
  <c r="BV537"/>
  <c r="BW538"/>
  <c r="BU540"/>
  <c r="BV541"/>
  <c r="BW542"/>
  <c r="BU544"/>
  <c r="BV545"/>
  <c r="BW546"/>
  <c r="BU548"/>
  <c r="BV549"/>
  <c r="BW550"/>
  <c r="BU552"/>
  <c r="BV553"/>
  <c r="BW554"/>
  <c r="BU556"/>
  <c r="BV557"/>
  <c r="BW558"/>
  <c r="BU560"/>
  <c r="BV561"/>
  <c r="BW562"/>
  <c r="BU564"/>
  <c r="BV565"/>
  <c r="BW566"/>
  <c r="BU568"/>
  <c r="BV569"/>
  <c r="BW570"/>
  <c r="BU572"/>
  <c r="BV573"/>
  <c r="BW574"/>
  <c r="BU576"/>
  <c r="BV577"/>
  <c r="BW578"/>
  <c r="BU580"/>
  <c r="BV581"/>
  <c r="BW582"/>
  <c r="BU584"/>
  <c r="BV585"/>
  <c r="BW586"/>
  <c r="BU588"/>
  <c r="BV589"/>
  <c r="BW590"/>
  <c r="BU592"/>
  <c r="BV593"/>
  <c r="BW594"/>
  <c r="BU596"/>
  <c r="BV597"/>
  <c r="BW598"/>
  <c r="BU600"/>
  <c r="BV601"/>
  <c r="BW602"/>
  <c r="BU604"/>
  <c r="BV605"/>
  <c r="BW606"/>
  <c r="BU608"/>
  <c r="BV609"/>
  <c r="BW610"/>
  <c r="BU612"/>
  <c r="BV613"/>
  <c r="BW614"/>
  <c r="BU616"/>
  <c r="BV617"/>
  <c r="BW618"/>
  <c r="BU620"/>
  <c r="BV621"/>
  <c r="BW622"/>
  <c r="BU624"/>
  <c r="BV625"/>
  <c r="BW626"/>
  <c r="BU628"/>
  <c r="BV629"/>
  <c r="BW630"/>
  <c r="BU632"/>
  <c r="BV633"/>
  <c r="BW634"/>
  <c r="BU636"/>
  <c r="BV637"/>
  <c r="BW638"/>
  <c r="BU640"/>
  <c r="BV641"/>
  <c r="BW642"/>
  <c r="BU644"/>
  <c r="BV645"/>
  <c r="BW646"/>
  <c r="BU648"/>
  <c r="BV649"/>
  <c r="BW650"/>
  <c r="BU652"/>
  <c r="BV653"/>
  <c r="BW654"/>
  <c r="BU656"/>
  <c r="BV657"/>
  <c r="BW658"/>
  <c r="BU660"/>
  <c r="BV661"/>
  <c r="BW662"/>
  <c r="BU664"/>
  <c r="BV665"/>
  <c r="BW666"/>
  <c r="BU668"/>
  <c r="BV669"/>
  <c r="BW670"/>
  <c r="BU672"/>
  <c r="BV673"/>
  <c r="BW674"/>
  <c r="BU676"/>
  <c r="BV677"/>
  <c r="BW678"/>
  <c r="BU680"/>
  <c r="BV681"/>
  <c r="BW682"/>
  <c r="BU684"/>
  <c r="BV685"/>
  <c r="BW686"/>
  <c r="BU688"/>
  <c r="BV689"/>
  <c r="BW690"/>
  <c r="BU692"/>
  <c r="BV693"/>
  <c r="BW694"/>
  <c r="BU696"/>
  <c r="BV697"/>
  <c r="BW698"/>
  <c r="BU700"/>
  <c r="BV701"/>
  <c r="BW702"/>
  <c r="BU704"/>
  <c r="BV705"/>
  <c r="BW706"/>
  <c r="BU708"/>
  <c r="BV709"/>
  <c r="BW710"/>
  <c r="BU712"/>
  <c r="BV713"/>
  <c r="BW714"/>
  <c r="BU716"/>
  <c r="BV717"/>
  <c r="BW718"/>
  <c r="BU720"/>
  <c r="BV721"/>
  <c r="BW722"/>
  <c r="BU724"/>
  <c r="BV725"/>
  <c r="BW726"/>
  <c r="BU728"/>
  <c r="BV729"/>
  <c r="BW730"/>
  <c r="BU732"/>
  <c r="BV733"/>
  <c r="BW734"/>
  <c r="BU736"/>
  <c r="BV737"/>
  <c r="BW738"/>
  <c r="BU740"/>
  <c r="BV741"/>
  <c r="BW742"/>
  <c r="BU744"/>
  <c r="BV745"/>
  <c r="BW746"/>
  <c r="BU748"/>
  <c r="BV749"/>
  <c r="BW750"/>
  <c r="BU752"/>
  <c r="BV753"/>
  <c r="BW754"/>
  <c r="BU756"/>
  <c r="BV757"/>
  <c r="BW758"/>
  <c r="BU760"/>
  <c r="BV761"/>
  <c r="BW762"/>
  <c r="BU764"/>
  <c r="BV765"/>
  <c r="BW766"/>
  <c r="BU768"/>
  <c r="BV769"/>
  <c r="BW770"/>
  <c r="BU772"/>
  <c r="BV773"/>
  <c r="BW774"/>
  <c r="BU776"/>
  <c r="BV777"/>
  <c r="BW778"/>
  <c r="BU780"/>
  <c r="BV439"/>
  <c r="BU442"/>
  <c r="BW444"/>
  <c r="BV447"/>
  <c r="BU450"/>
  <c r="BW452"/>
  <c r="BV455"/>
  <c r="BU458"/>
  <c r="BW460"/>
  <c r="BV463"/>
  <c r="BU466"/>
  <c r="BW468"/>
  <c r="BV471"/>
  <c r="BU474"/>
  <c r="BW476"/>
  <c r="BV479"/>
  <c r="BU482"/>
  <c r="BW484"/>
  <c r="BV487"/>
  <c r="BU490"/>
  <c r="BW492"/>
  <c r="BV495"/>
  <c r="BU498"/>
  <c r="BW500"/>
  <c r="BV503"/>
  <c r="BU506"/>
  <c r="BW508"/>
  <c r="BV511"/>
  <c r="BU514"/>
  <c r="BW516"/>
  <c r="BV519"/>
  <c r="BU522"/>
  <c r="BW524"/>
  <c r="BV527"/>
  <c r="BU530"/>
  <c r="BW532"/>
  <c r="BV535"/>
  <c r="BU538"/>
  <c r="BW540"/>
  <c r="BV543"/>
  <c r="BU546"/>
  <c r="BW548"/>
  <c r="BV551"/>
  <c r="BU554"/>
  <c r="BW556"/>
  <c r="BV559"/>
  <c r="BU562"/>
  <c r="BW564"/>
  <c r="BV567"/>
  <c r="BU569"/>
  <c r="BU571"/>
  <c r="BW572"/>
  <c r="BV574"/>
  <c r="BV576"/>
  <c r="BU578"/>
  <c r="BW579"/>
  <c r="BW581"/>
  <c r="BV583"/>
  <c r="BU585"/>
  <c r="BU587"/>
  <c r="BW588"/>
  <c r="BV590"/>
  <c r="BV592"/>
  <c r="BU594"/>
  <c r="BW595"/>
  <c r="BW597"/>
  <c r="BV599"/>
  <c r="BU601"/>
  <c r="BU603"/>
  <c r="BW604"/>
  <c r="BV606"/>
  <c r="BV608"/>
  <c r="BU610"/>
  <c r="BW611"/>
  <c r="BW613"/>
  <c r="BV615"/>
  <c r="BU617"/>
  <c r="BU619"/>
  <c r="BW620"/>
  <c r="BV622"/>
  <c r="BV624"/>
  <c r="BU626"/>
  <c r="BW627"/>
  <c r="BW629"/>
  <c r="BV631"/>
  <c r="BU633"/>
  <c r="BU635"/>
  <c r="BW636"/>
  <c r="BV638"/>
  <c r="BV640"/>
  <c r="BU642"/>
  <c r="BW643"/>
  <c r="BW645"/>
  <c r="BV647"/>
  <c r="BU649"/>
  <c r="BU651"/>
  <c r="BW652"/>
  <c r="BV654"/>
  <c r="BV656"/>
  <c r="BU658"/>
  <c r="BW659"/>
  <c r="BW661"/>
  <c r="BV663"/>
  <c r="BU665"/>
  <c r="BU667"/>
  <c r="BW668"/>
  <c r="BV670"/>
  <c r="BV672"/>
  <c r="BU674"/>
  <c r="BW675"/>
  <c r="BW677"/>
  <c r="BV679"/>
  <c r="BU681"/>
  <c r="BU683"/>
  <c r="BW684"/>
  <c r="BV686"/>
  <c r="BV688"/>
  <c r="BU690"/>
  <c r="BW691"/>
  <c r="BW693"/>
  <c r="BV695"/>
  <c r="BU697"/>
  <c r="BU699"/>
  <c r="BW700"/>
  <c r="BV702"/>
  <c r="BV704"/>
  <c r="BU706"/>
  <c r="BW707"/>
  <c r="BW709"/>
  <c r="BV711"/>
  <c r="BU713"/>
  <c r="BU715"/>
  <c r="BW716"/>
  <c r="BV718"/>
  <c r="BV720"/>
  <c r="BU722"/>
  <c r="BW723"/>
  <c r="BW725"/>
  <c r="BV727"/>
  <c r="BU729"/>
  <c r="BU731"/>
  <c r="BW732"/>
  <c r="BV734"/>
  <c r="BV736"/>
  <c r="BU738"/>
  <c r="BW739"/>
  <c r="BW741"/>
  <c r="BV743"/>
  <c r="BU745"/>
  <c r="BU747"/>
  <c r="BW748"/>
  <c r="BV750"/>
  <c r="BV752"/>
  <c r="BU754"/>
  <c r="BW755"/>
  <c r="BW757"/>
  <c r="BV759"/>
  <c r="BU761"/>
  <c r="BU763"/>
  <c r="BW764"/>
  <c r="BV766"/>
  <c r="BV768"/>
  <c r="BU770"/>
  <c r="BW771"/>
  <c r="BW773"/>
  <c r="BV775"/>
  <c r="BU777"/>
  <c r="BU779"/>
  <c r="BW780"/>
  <c r="BU782"/>
  <c r="BV783"/>
  <c r="BW784"/>
  <c r="BU786"/>
  <c r="BV787"/>
  <c r="BW788"/>
  <c r="BU790"/>
  <c r="BV791"/>
  <c r="BW792"/>
  <c r="BU794"/>
  <c r="BV795"/>
  <c r="BW796"/>
  <c r="BU798"/>
  <c r="BV799"/>
  <c r="BW800"/>
  <c r="BU802"/>
  <c r="BV803"/>
  <c r="BW804"/>
  <c r="BU806"/>
  <c r="BV807"/>
  <c r="BW808"/>
  <c r="BU810"/>
  <c r="BV811"/>
  <c r="BW812"/>
  <c r="BU814"/>
  <c r="BV815"/>
  <c r="BW816"/>
  <c r="BU818"/>
  <c r="BV819"/>
  <c r="BW820"/>
  <c r="BU822"/>
  <c r="BV823"/>
  <c r="BW824"/>
  <c r="BU826"/>
  <c r="BV827"/>
  <c r="BW828"/>
  <c r="BU830"/>
  <c r="BV831"/>
  <c r="BW832"/>
  <c r="BU834"/>
  <c r="BV835"/>
  <c r="BW836"/>
  <c r="BU838"/>
  <c r="BV839"/>
  <c r="BW840"/>
  <c r="BU842"/>
  <c r="BV843"/>
  <c r="BW844"/>
  <c r="BU846"/>
  <c r="BV847"/>
  <c r="BW848"/>
  <c r="BU850"/>
  <c r="BV851"/>
  <c r="BW852"/>
  <c r="BU854"/>
  <c r="BV855"/>
  <c r="BW856"/>
  <c r="BU858"/>
  <c r="BV859"/>
  <c r="BW860"/>
  <c r="BU862"/>
  <c r="BV863"/>
  <c r="BW864"/>
  <c r="BU866"/>
  <c r="BV867"/>
  <c r="BW868"/>
  <c r="BU870"/>
  <c r="BV871"/>
  <c r="BW872"/>
  <c r="BU874"/>
  <c r="BV875"/>
  <c r="BW876"/>
  <c r="BU878"/>
  <c r="BV879"/>
  <c r="BW880"/>
  <c r="BU882"/>
  <c r="BV883"/>
  <c r="BW884"/>
  <c r="BU886"/>
  <c r="BV887"/>
  <c r="BW888"/>
  <c r="BU890"/>
  <c r="BV891"/>
  <c r="BW892"/>
  <c r="BU894"/>
  <c r="BV895"/>
  <c r="BW896"/>
  <c r="BU441"/>
  <c r="BW443"/>
  <c r="BV446"/>
  <c r="BU449"/>
  <c r="BW451"/>
  <c r="BV454"/>
  <c r="BU457"/>
  <c r="BW459"/>
  <c r="BV462"/>
  <c r="BU465"/>
  <c r="BW467"/>
  <c r="BV470"/>
  <c r="BU473"/>
  <c r="BW475"/>
  <c r="BV478"/>
  <c r="BU481"/>
  <c r="BW483"/>
  <c r="BV486"/>
  <c r="BU489"/>
  <c r="BW491"/>
  <c r="BV494"/>
  <c r="BU497"/>
  <c r="BW499"/>
  <c r="BV502"/>
  <c r="BU505"/>
  <c r="BW507"/>
  <c r="BV510"/>
  <c r="BU513"/>
  <c r="BW515"/>
  <c r="BV518"/>
  <c r="BU521"/>
  <c r="BW523"/>
  <c r="BV526"/>
  <c r="BU529"/>
  <c r="BW531"/>
  <c r="BV534"/>
  <c r="BU537"/>
  <c r="BW539"/>
  <c r="BV542"/>
  <c r="BU545"/>
  <c r="BW547"/>
  <c r="BV550"/>
  <c r="BU553"/>
  <c r="BW555"/>
  <c r="BV558"/>
  <c r="BU561"/>
  <c r="BW563"/>
  <c r="BV566"/>
  <c r="BW568"/>
  <c r="BV570"/>
  <c r="BV572"/>
  <c r="BU574"/>
  <c r="BW575"/>
  <c r="BW577"/>
  <c r="BV579"/>
  <c r="BU581"/>
  <c r="BU583"/>
  <c r="BW584"/>
  <c r="BV586"/>
  <c r="BV588"/>
  <c r="BU590"/>
  <c r="BW591"/>
  <c r="BW593"/>
  <c r="BV595"/>
  <c r="BU597"/>
  <c r="BU599"/>
  <c r="BW600"/>
  <c r="BV602"/>
  <c r="BV604"/>
  <c r="BU606"/>
  <c r="BW607"/>
  <c r="BW609"/>
  <c r="BV611"/>
  <c r="BU613"/>
  <c r="BU615"/>
  <c r="BW616"/>
  <c r="BV618"/>
  <c r="BV620"/>
  <c r="BU622"/>
  <c r="BW623"/>
  <c r="BW625"/>
  <c r="BV627"/>
  <c r="BU629"/>
  <c r="BU631"/>
  <c r="BW632"/>
  <c r="BV634"/>
  <c r="BV636"/>
  <c r="BU638"/>
  <c r="BW639"/>
  <c r="BW641"/>
  <c r="BV643"/>
  <c r="BU645"/>
  <c r="BU647"/>
  <c r="BW648"/>
  <c r="BV650"/>
  <c r="BV652"/>
  <c r="BU654"/>
  <c r="BW655"/>
  <c r="BW657"/>
  <c r="BV659"/>
  <c r="BU661"/>
  <c r="BU663"/>
  <c r="BW664"/>
  <c r="BV666"/>
  <c r="BV668"/>
  <c r="BU670"/>
  <c r="BW671"/>
  <c r="BW673"/>
  <c r="BV675"/>
  <c r="BU677"/>
  <c r="BU679"/>
  <c r="BW680"/>
  <c r="BV682"/>
  <c r="BV684"/>
  <c r="BU686"/>
  <c r="BW687"/>
  <c r="BW689"/>
  <c r="BV691"/>
  <c r="BU693"/>
  <c r="BU695"/>
  <c r="BW696"/>
  <c r="BV698"/>
  <c r="BV700"/>
  <c r="BU702"/>
  <c r="BW703"/>
  <c r="BW705"/>
  <c r="BV707"/>
  <c r="BU709"/>
  <c r="BU711"/>
  <c r="BW712"/>
  <c r="BV714"/>
  <c r="BV716"/>
  <c r="BU718"/>
  <c r="BW719"/>
  <c r="BW721"/>
  <c r="BV723"/>
  <c r="BU725"/>
  <c r="BU727"/>
  <c r="BW728"/>
  <c r="BV730"/>
  <c r="BV732"/>
  <c r="BU734"/>
  <c r="BW735"/>
  <c r="BW737"/>
  <c r="BV739"/>
  <c r="BU741"/>
  <c r="BU743"/>
  <c r="BW744"/>
  <c r="BV746"/>
  <c r="BV748"/>
  <c r="BU750"/>
  <c r="BW751"/>
  <c r="BW753"/>
  <c r="BV755"/>
  <c r="BU757"/>
  <c r="BU759"/>
  <c r="BW760"/>
  <c r="BV762"/>
  <c r="BV764"/>
  <c r="BU766"/>
  <c r="BW767"/>
  <c r="BW769"/>
  <c r="BV771"/>
  <c r="BU773"/>
  <c r="BU775"/>
  <c r="BW776"/>
  <c r="BV778"/>
  <c r="BV780"/>
  <c r="BW781"/>
  <c r="BU783"/>
  <c r="BV784"/>
  <c r="BW785"/>
  <c r="BU787"/>
  <c r="BV788"/>
  <c r="BW789"/>
  <c r="BU791"/>
  <c r="BV792"/>
  <c r="BW793"/>
  <c r="BU795"/>
  <c r="BV796"/>
  <c r="BW797"/>
  <c r="BU799"/>
  <c r="BV800"/>
  <c r="BW801"/>
  <c r="BU803"/>
  <c r="BV804"/>
  <c r="BW805"/>
  <c r="BU807"/>
  <c r="BV808"/>
  <c r="BW809"/>
  <c r="BU811"/>
  <c r="BV812"/>
  <c r="BW813"/>
  <c r="BU815"/>
  <c r="BV816"/>
  <c r="BW817"/>
  <c r="BU819"/>
  <c r="BV820"/>
  <c r="BW821"/>
  <c r="BU823"/>
  <c r="BV824"/>
  <c r="BW825"/>
  <c r="BU827"/>
  <c r="BV828"/>
  <c r="BW829"/>
  <c r="BU831"/>
  <c r="BV832"/>
  <c r="BW833"/>
  <c r="BU835"/>
  <c r="BV836"/>
  <c r="BW837"/>
  <c r="BU839"/>
  <c r="BV840"/>
  <c r="BW841"/>
  <c r="BU843"/>
  <c r="BV844"/>
  <c r="BW845"/>
  <c r="BU847"/>
  <c r="BV848"/>
  <c r="BW849"/>
  <c r="BU851"/>
  <c r="BV852"/>
  <c r="BW853"/>
  <c r="BU855"/>
  <c r="BV856"/>
  <c r="BW857"/>
  <c r="BU859"/>
  <c r="BV860"/>
  <c r="BW861"/>
  <c r="BU863"/>
  <c r="BV864"/>
  <c r="BW865"/>
  <c r="BU867"/>
  <c r="BV868"/>
  <c r="BW869"/>
  <c r="BU871"/>
  <c r="BV872"/>
  <c r="BW873"/>
  <c r="BU875"/>
  <c r="BV876"/>
  <c r="BW877"/>
  <c r="BU879"/>
  <c r="BV880"/>
  <c r="BW881"/>
  <c r="BU883"/>
  <c r="BV884"/>
  <c r="BW885"/>
  <c r="BU887"/>
  <c r="BV888"/>
  <c r="BW889"/>
  <c r="BU891"/>
  <c r="BV892"/>
  <c r="BW893"/>
  <c r="BU895"/>
  <c r="BV896"/>
  <c r="BW897"/>
  <c r="BW440"/>
  <c r="BV443"/>
  <c r="BU446"/>
  <c r="BW448"/>
  <c r="BV451"/>
  <c r="BU454"/>
  <c r="BW456"/>
  <c r="BV459"/>
  <c r="BU462"/>
  <c r="BW464"/>
  <c r="BV467"/>
  <c r="BU470"/>
  <c r="BW472"/>
  <c r="BV475"/>
  <c r="BU478"/>
  <c r="BW480"/>
  <c r="BV483"/>
  <c r="BU486"/>
  <c r="BW488"/>
  <c r="BV491"/>
  <c r="BU494"/>
  <c r="BW496"/>
  <c r="BV499"/>
  <c r="BU502"/>
  <c r="BW504"/>
  <c r="BV507"/>
  <c r="BU510"/>
  <c r="BW512"/>
  <c r="BV515"/>
  <c r="BU518"/>
  <c r="BW520"/>
  <c r="BV523"/>
  <c r="BU526"/>
  <c r="BW528"/>
  <c r="BV531"/>
  <c r="BU534"/>
  <c r="BW536"/>
  <c r="BV539"/>
  <c r="BU542"/>
  <c r="BW544"/>
  <c r="BV547"/>
  <c r="BU550"/>
  <c r="BW552"/>
  <c r="BV555"/>
  <c r="BU558"/>
  <c r="BW560"/>
  <c r="BV563"/>
  <c r="BU566"/>
  <c r="BV568"/>
  <c r="BU570"/>
  <c r="BW571"/>
  <c r="BW573"/>
  <c r="BV575"/>
  <c r="BU577"/>
  <c r="BU579"/>
  <c r="BW580"/>
  <c r="BV582"/>
  <c r="BV584"/>
  <c r="BU586"/>
  <c r="BW587"/>
  <c r="BW589"/>
  <c r="BV591"/>
  <c r="BU593"/>
  <c r="BU595"/>
  <c r="BW596"/>
  <c r="BV598"/>
  <c r="BV600"/>
  <c r="BU602"/>
  <c r="BW603"/>
  <c r="BW605"/>
  <c r="BV607"/>
  <c r="BU609"/>
  <c r="BU611"/>
  <c r="BW612"/>
  <c r="BV614"/>
  <c r="BV616"/>
  <c r="BU618"/>
  <c r="BW619"/>
  <c r="BW621"/>
  <c r="BV623"/>
  <c r="BU625"/>
  <c r="BU627"/>
  <c r="BW628"/>
  <c r="BV630"/>
  <c r="BV632"/>
  <c r="BU634"/>
  <c r="BW635"/>
  <c r="BW637"/>
  <c r="BV639"/>
  <c r="BU641"/>
  <c r="BU643"/>
  <c r="BW644"/>
  <c r="BV646"/>
  <c r="BV648"/>
  <c r="BU650"/>
  <c r="BW651"/>
  <c r="BW653"/>
  <c r="BV655"/>
  <c r="BU657"/>
  <c r="BU659"/>
  <c r="BW660"/>
  <c r="BV662"/>
  <c r="BV664"/>
  <c r="BU666"/>
  <c r="BW439"/>
  <c r="BV442"/>
  <c r="BU445"/>
  <c r="BW447"/>
  <c r="BV450"/>
  <c r="BU453"/>
  <c r="BW455"/>
  <c r="BV458"/>
  <c r="BU461"/>
  <c r="BW463"/>
  <c r="BV466"/>
  <c r="BU469"/>
  <c r="BW471"/>
  <c r="BV474"/>
  <c r="BU477"/>
  <c r="BW479"/>
  <c r="BV482"/>
  <c r="BU485"/>
  <c r="BW487"/>
  <c r="BV490"/>
  <c r="BU493"/>
  <c r="BW495"/>
  <c r="BV498"/>
  <c r="BU501"/>
  <c r="BW503"/>
  <c r="BV506"/>
  <c r="BU509"/>
  <c r="BW511"/>
  <c r="BV514"/>
  <c r="BU517"/>
  <c r="BW519"/>
  <c r="BV522"/>
  <c r="BU525"/>
  <c r="BW527"/>
  <c r="BV530"/>
  <c r="BU533"/>
  <c r="BW535"/>
  <c r="BV538"/>
  <c r="BU541"/>
  <c r="BW543"/>
  <c r="BV546"/>
  <c r="BU549"/>
  <c r="BW551"/>
  <c r="BV554"/>
  <c r="BU557"/>
  <c r="BW559"/>
  <c r="BV562"/>
  <c r="BU565"/>
  <c r="BW567"/>
  <c r="BW569"/>
  <c r="BV571"/>
  <c r="BU573"/>
  <c r="BU575"/>
  <c r="BW576"/>
  <c r="BV578"/>
  <c r="BV580"/>
  <c r="BU582"/>
  <c r="BW583"/>
  <c r="BW585"/>
  <c r="BV587"/>
  <c r="BU589"/>
  <c r="BU591"/>
  <c r="BW592"/>
  <c r="BV594"/>
  <c r="BV596"/>
  <c r="BU598"/>
  <c r="BW599"/>
  <c r="BW601"/>
  <c r="BV603"/>
  <c r="BU605"/>
  <c r="BU607"/>
  <c r="BW608"/>
  <c r="BV610"/>
  <c r="BV612"/>
  <c r="BU614"/>
  <c r="BW615"/>
  <c r="BW617"/>
  <c r="BV619"/>
  <c r="BU621"/>
  <c r="BU623"/>
  <c r="BW624"/>
  <c r="BV626"/>
  <c r="BV628"/>
  <c r="BU630"/>
  <c r="BW631"/>
  <c r="BW633"/>
  <c r="BV635"/>
  <c r="BU637"/>
  <c r="BU639"/>
  <c r="BW640"/>
  <c r="BV642"/>
  <c r="BV644"/>
  <c r="BU646"/>
  <c r="BW647"/>
  <c r="BW649"/>
  <c r="BV651"/>
  <c r="BU653"/>
  <c r="BU655"/>
  <c r="BW656"/>
  <c r="BV658"/>
  <c r="BV660"/>
  <c r="BU662"/>
  <c r="BW663"/>
  <c r="BW665"/>
  <c r="BV667"/>
  <c r="BU669"/>
  <c r="BU671"/>
  <c r="BW672"/>
  <c r="BV674"/>
  <c r="BV676"/>
  <c r="BU678"/>
  <c r="BW679"/>
  <c r="BW681"/>
  <c r="BV683"/>
  <c r="BU685"/>
  <c r="BW975"/>
  <c r="BV974"/>
  <c r="BU973"/>
  <c r="BW971"/>
  <c r="BV970"/>
  <c r="BU969"/>
  <c r="BW967"/>
  <c r="BV966"/>
  <c r="BU965"/>
  <c r="BW963"/>
  <c r="BV962"/>
  <c r="BU961"/>
  <c r="BW959"/>
  <c r="BV958"/>
  <c r="BU957"/>
  <c r="BW955"/>
  <c r="BV954"/>
  <c r="BU953"/>
  <c r="BW951"/>
  <c r="BV950"/>
  <c r="BU949"/>
  <c r="BW947"/>
  <c r="BV946"/>
  <c r="BU945"/>
  <c r="BW943"/>
  <c r="BV942"/>
  <c r="BU941"/>
  <c r="BW939"/>
  <c r="BV938"/>
  <c r="BU937"/>
  <c r="BW935"/>
  <c r="BV934"/>
  <c r="BU933"/>
  <c r="BW931"/>
  <c r="BV930"/>
  <c r="BU929"/>
  <c r="BW927"/>
  <c r="BV926"/>
  <c r="BU925"/>
  <c r="BW923"/>
  <c r="BV922"/>
  <c r="BU921"/>
  <c r="BW919"/>
  <c r="BV918"/>
  <c r="BU917"/>
  <c r="BW915"/>
  <c r="BV914"/>
  <c r="BU913"/>
  <c r="BW911"/>
  <c r="BV910"/>
  <c r="BU909"/>
  <c r="BW907"/>
  <c r="BV906"/>
  <c r="BU905"/>
  <c r="BW903"/>
  <c r="BV902"/>
  <c r="BU901"/>
  <c r="BW899"/>
  <c r="BV898"/>
  <c r="BU896"/>
  <c r="BV893"/>
  <c r="BW890"/>
  <c r="BU888"/>
  <c r="BV885"/>
  <c r="BW882"/>
  <c r="BU880"/>
  <c r="BV877"/>
  <c r="BW874"/>
  <c r="BU872"/>
  <c r="BV869"/>
  <c r="BW866"/>
  <c r="BU864"/>
  <c r="BV861"/>
  <c r="BW858"/>
  <c r="BU856"/>
  <c r="BV853"/>
  <c r="BW850"/>
  <c r="BU848"/>
  <c r="BV845"/>
  <c r="BW842"/>
  <c r="BU840"/>
  <c r="BV837"/>
  <c r="BW834"/>
  <c r="BU832"/>
  <c r="BV829"/>
  <c r="BW826"/>
  <c r="BU824"/>
  <c r="BV821"/>
  <c r="BW818"/>
  <c r="BU816"/>
  <c r="BV813"/>
  <c r="BW810"/>
  <c r="BU808"/>
  <c r="BV805"/>
  <c r="BW802"/>
  <c r="BU800"/>
  <c r="BV797"/>
  <c r="BW794"/>
  <c r="BU792"/>
  <c r="BV789"/>
  <c r="BW786"/>
  <c r="BU784"/>
  <c r="BV781"/>
  <c r="BU778"/>
  <c r="BV774"/>
  <c r="BU771"/>
  <c r="BV767"/>
  <c r="BW763"/>
  <c r="BV760"/>
  <c r="BW756"/>
  <c r="BU753"/>
  <c r="BW749"/>
  <c r="BU746"/>
  <c r="BV742"/>
  <c r="BU739"/>
  <c r="BV735"/>
  <c r="BW731"/>
  <c r="BV728"/>
  <c r="BW724"/>
  <c r="BU721"/>
  <c r="BW717"/>
  <c r="BU714"/>
  <c r="BV710"/>
  <c r="BU707"/>
  <c r="BV703"/>
  <c r="BW699"/>
  <c r="BV696"/>
  <c r="BW692"/>
  <c r="BU689"/>
  <c r="BW685"/>
  <c r="BV678"/>
  <c r="BV671"/>
  <c r="BW974"/>
  <c r="BV973"/>
  <c r="BU972"/>
  <c r="BW970"/>
  <c r="BV969"/>
  <c r="BU968"/>
  <c r="BW966"/>
  <c r="BV965"/>
  <c r="BU964"/>
  <c r="BW962"/>
  <c r="BV961"/>
  <c r="BU960"/>
  <c r="BW958"/>
  <c r="BV957"/>
  <c r="BU956"/>
  <c r="BW954"/>
  <c r="BV953"/>
  <c r="BU952"/>
  <c r="BW950"/>
  <c r="BV949"/>
  <c r="BU948"/>
  <c r="BW946"/>
  <c r="BV945"/>
  <c r="BU944"/>
  <c r="BW942"/>
  <c r="BV941"/>
  <c r="BU940"/>
  <c r="BW938"/>
  <c r="BV937"/>
  <c r="BU936"/>
  <c r="BW934"/>
  <c r="BV933"/>
  <c r="BU932"/>
  <c r="BW930"/>
  <c r="BV929"/>
  <c r="BU928"/>
  <c r="BW926"/>
  <c r="BV925"/>
  <c r="BU924"/>
  <c r="BW922"/>
  <c r="BV921"/>
  <c r="BU920"/>
  <c r="BW918"/>
  <c r="BV917"/>
  <c r="BU916"/>
  <c r="BW914"/>
  <c r="BV913"/>
  <c r="BU912"/>
  <c r="BW910"/>
  <c r="BV909"/>
  <c r="BU908"/>
  <c r="BW906"/>
  <c r="BV905"/>
  <c r="BU904"/>
  <c r="BW902"/>
  <c r="BV901"/>
  <c r="BU900"/>
  <c r="BW898"/>
  <c r="BU897"/>
  <c r="BV894"/>
  <c r="BW891"/>
  <c r="BU889"/>
  <c r="BV886"/>
  <c r="BW883"/>
  <c r="BU881"/>
  <c r="BV878"/>
  <c r="BW875"/>
  <c r="BU873"/>
  <c r="BV870"/>
  <c r="BW867"/>
  <c r="BU865"/>
  <c r="BV862"/>
  <c r="BW859"/>
  <c r="BU857"/>
  <c r="BV854"/>
  <c r="BW851"/>
  <c r="BU849"/>
  <c r="BV846"/>
  <c r="BW843"/>
  <c r="BU841"/>
  <c r="BV838"/>
  <c r="BW835"/>
  <c r="BU833"/>
  <c r="BV830"/>
  <c r="BW827"/>
  <c r="BU825"/>
  <c r="BV822"/>
  <c r="BW819"/>
  <c r="BU817"/>
  <c r="BV814"/>
  <c r="BW811"/>
  <c r="BU809"/>
  <c r="BV806"/>
  <c r="BW803"/>
  <c r="BU801"/>
  <c r="BV798"/>
  <c r="BW795"/>
  <c r="BU793"/>
  <c r="BV790"/>
  <c r="BW787"/>
  <c r="BU785"/>
  <c r="BV782"/>
  <c r="BV779"/>
  <c r="BW775"/>
  <c r="BV772"/>
  <c r="BW768"/>
  <c r="BU765"/>
  <c r="BW761"/>
  <c r="BU758"/>
  <c r="BV754"/>
  <c r="BU751"/>
  <c r="BV747"/>
  <c r="BW743"/>
  <c r="BV740"/>
  <c r="BW736"/>
  <c r="BU733"/>
  <c r="BW729"/>
  <c r="BU726"/>
  <c r="BV722"/>
  <c r="BU719"/>
  <c r="BV715"/>
  <c r="BW711"/>
  <c r="BV708"/>
  <c r="BW704"/>
  <c r="BU701"/>
  <c r="BW697"/>
  <c r="BU694"/>
  <c r="BV690"/>
  <c r="BU687"/>
  <c r="BV680"/>
  <c r="BU673"/>
  <c r="BU975"/>
  <c r="BW973"/>
  <c r="BV972"/>
  <c r="BU971"/>
  <c r="BW969"/>
  <c r="BV968"/>
  <c r="BU967"/>
  <c r="BW965"/>
  <c r="BV964"/>
  <c r="BU963"/>
  <c r="BW961"/>
  <c r="BV960"/>
  <c r="BU959"/>
  <c r="BW957"/>
  <c r="BV956"/>
  <c r="BU955"/>
  <c r="BW953"/>
  <c r="BV952"/>
  <c r="BU951"/>
  <c r="BW949"/>
  <c r="BV948"/>
  <c r="BU947"/>
  <c r="BW945"/>
  <c r="BV944"/>
  <c r="BU943"/>
  <c r="BW941"/>
  <c r="BV940"/>
  <c r="BU939"/>
  <c r="BW937"/>
  <c r="BV936"/>
  <c r="BU935"/>
  <c r="BW933"/>
  <c r="BV932"/>
  <c r="BU931"/>
  <c r="BW929"/>
  <c r="BV928"/>
  <c r="BU927"/>
  <c r="BW925"/>
  <c r="BV924"/>
  <c r="BU923"/>
  <c r="BW921"/>
  <c r="BV920"/>
  <c r="BU919"/>
  <c r="BW917"/>
  <c r="BV916"/>
  <c r="BU915"/>
  <c r="BW913"/>
  <c r="BV912"/>
  <c r="BU911"/>
  <c r="BW909"/>
  <c r="BV908"/>
  <c r="BU907"/>
  <c r="BW905"/>
  <c r="BV904"/>
  <c r="BU903"/>
  <c r="BW901"/>
  <c r="BV900"/>
  <c r="BU899"/>
  <c r="BV897"/>
  <c r="BW894"/>
  <c r="BU892"/>
  <c r="BV889"/>
  <c r="BW886"/>
  <c r="BU884"/>
  <c r="BV881"/>
  <c r="BW878"/>
  <c r="BU876"/>
  <c r="BV873"/>
  <c r="BW870"/>
  <c r="BU868"/>
  <c r="BV865"/>
  <c r="BW862"/>
  <c r="BU860"/>
  <c r="BV857"/>
  <c r="BW854"/>
  <c r="BU852"/>
  <c r="BV849"/>
  <c r="BW846"/>
  <c r="BU844"/>
  <c r="BV841"/>
  <c r="BW838"/>
  <c r="BU836"/>
  <c r="BV833"/>
  <c r="BW830"/>
  <c r="BU828"/>
  <c r="BV825"/>
  <c r="BW822"/>
  <c r="BU820"/>
  <c r="BV817"/>
  <c r="BW814"/>
  <c r="BU812"/>
  <c r="BV809"/>
  <c r="BW806"/>
  <c r="BU804"/>
  <c r="BV801"/>
  <c r="BW798"/>
  <c r="BU796"/>
  <c r="BV793"/>
  <c r="BW790"/>
  <c r="BU788"/>
  <c r="BV785"/>
  <c r="BW782"/>
  <c r="BW779"/>
  <c r="BV776"/>
  <c r="BW772"/>
  <c r="BU769"/>
  <c r="BW765"/>
  <c r="BU762"/>
  <c r="BV758"/>
  <c r="BU755"/>
  <c r="BV751"/>
  <c r="BW747"/>
  <c r="BV744"/>
  <c r="BW740"/>
  <c r="BU737"/>
  <c r="BW733"/>
  <c r="BU730"/>
  <c r="BV726"/>
  <c r="BU723"/>
  <c r="BV719"/>
  <c r="BW715"/>
  <c r="BV712"/>
  <c r="BW708"/>
  <c r="BU705"/>
  <c r="BW701"/>
  <c r="BU698"/>
  <c r="BV694"/>
  <c r="BU691"/>
  <c r="BV687"/>
  <c r="BU682"/>
  <c r="BU675"/>
  <c r="BW667"/>
  <c r="AC909"/>
  <c r="AC845"/>
  <c r="AD845" s="1"/>
  <c r="AC449"/>
  <c r="AE449" s="1"/>
  <c r="AK962"/>
  <c r="AM962" s="1"/>
  <c r="AK946"/>
  <c r="AC914"/>
  <c r="AK898"/>
  <c r="AL898" s="1"/>
  <c r="AK882"/>
  <c r="AL882" s="1"/>
  <c r="AC850"/>
  <c r="AD850" s="1"/>
  <c r="AK834"/>
  <c r="AK818"/>
  <c r="AL818" s="1"/>
  <c r="AC663"/>
  <c r="AE663" s="1"/>
  <c r="P976"/>
  <c r="L976"/>
  <c r="AD321"/>
  <c r="U975"/>
  <c r="W975" s="1"/>
  <c r="U971"/>
  <c r="W971" s="1"/>
  <c r="U967"/>
  <c r="W967" s="1"/>
  <c r="U963"/>
  <c r="W963" s="1"/>
  <c r="U959"/>
  <c r="W959" s="1"/>
  <c r="U955"/>
  <c r="W955" s="1"/>
  <c r="U951"/>
  <c r="W951" s="1"/>
  <c r="U947"/>
  <c r="U943"/>
  <c r="W943" s="1"/>
  <c r="U939"/>
  <c r="W939" s="1"/>
  <c r="O976"/>
  <c r="E70" i="3" s="1"/>
  <c r="E71" s="1"/>
  <c r="Q976" i="2"/>
  <c r="A5" i="5" s="1"/>
  <c r="U972" i="2"/>
  <c r="W972" s="1"/>
  <c r="U968"/>
  <c r="W968" s="1"/>
  <c r="U964"/>
  <c r="W964" s="1"/>
  <c r="U960"/>
  <c r="W960" s="1"/>
  <c r="U956"/>
  <c r="U952"/>
  <c r="W952" s="1"/>
  <c r="U948"/>
  <c r="U944"/>
  <c r="W944" s="1"/>
  <c r="U940"/>
  <c r="W940" s="1"/>
  <c r="U936"/>
  <c r="W936" s="1"/>
  <c r="U932"/>
  <c r="W932" s="1"/>
  <c r="U928"/>
  <c r="W928" s="1"/>
  <c r="U924"/>
  <c r="W924" s="1"/>
  <c r="U920"/>
  <c r="W920" s="1"/>
  <c r="U916"/>
  <c r="U912"/>
  <c r="W912" s="1"/>
  <c r="U908"/>
  <c r="W908" s="1"/>
  <c r="U904"/>
  <c r="W904" s="1"/>
  <c r="U900"/>
  <c r="W900" s="1"/>
  <c r="U896"/>
  <c r="W896" s="1"/>
  <c r="U892"/>
  <c r="U888"/>
  <c r="W888" s="1"/>
  <c r="U884"/>
  <c r="U880"/>
  <c r="W880" s="1"/>
  <c r="U876"/>
  <c r="W876" s="1"/>
  <c r="U872"/>
  <c r="W872" s="1"/>
  <c r="U868"/>
  <c r="W868" s="1"/>
  <c r="U864"/>
  <c r="W864" s="1"/>
  <c r="U860"/>
  <c r="W860" s="1"/>
  <c r="U856"/>
  <c r="W856" s="1"/>
  <c r="U852"/>
  <c r="U848"/>
  <c r="W848" s="1"/>
  <c r="U844"/>
  <c r="W844" s="1"/>
  <c r="U840"/>
  <c r="W840" s="1"/>
  <c r="U836"/>
  <c r="W836" s="1"/>
  <c r="U832"/>
  <c r="W832" s="1"/>
  <c r="U828"/>
  <c r="U824"/>
  <c r="W824" s="1"/>
  <c r="U820"/>
  <c r="U816"/>
  <c r="W816" s="1"/>
  <c r="U812"/>
  <c r="W812" s="1"/>
  <c r="U808"/>
  <c r="W808" s="1"/>
  <c r="U804"/>
  <c r="U800"/>
  <c r="W800" s="1"/>
  <c r="U796"/>
  <c r="W796" s="1"/>
  <c r="U792"/>
  <c r="W792" s="1"/>
  <c r="U788"/>
  <c r="U784"/>
  <c r="W784" s="1"/>
  <c r="U780"/>
  <c r="W780" s="1"/>
  <c r="U776"/>
  <c r="W776" s="1"/>
  <c r="U772"/>
  <c r="W772" s="1"/>
  <c r="U768"/>
  <c r="W768" s="1"/>
  <c r="U764"/>
  <c r="U760"/>
  <c r="W760" s="1"/>
  <c r="U756"/>
  <c r="U752"/>
  <c r="W752" s="1"/>
  <c r="U748"/>
  <c r="W748" s="1"/>
  <c r="U744"/>
  <c r="W744" s="1"/>
  <c r="U740"/>
  <c r="W740" s="1"/>
  <c r="U736"/>
  <c r="W736" s="1"/>
  <c r="U732"/>
  <c r="W732" s="1"/>
  <c r="U728"/>
  <c r="W728" s="1"/>
  <c r="U724"/>
  <c r="U720"/>
  <c r="W720" s="1"/>
  <c r="U716"/>
  <c r="W716" s="1"/>
  <c r="U712"/>
  <c r="W712" s="1"/>
  <c r="U708"/>
  <c r="W708" s="1"/>
  <c r="U704"/>
  <c r="W704" s="1"/>
  <c r="U700"/>
  <c r="AK700"/>
  <c r="AL700" s="1"/>
  <c r="U696"/>
  <c r="U692"/>
  <c r="W692" s="1"/>
  <c r="U688"/>
  <c r="U684"/>
  <c r="W684" s="1"/>
  <c r="U680"/>
  <c r="U676"/>
  <c r="W676" s="1"/>
  <c r="U672"/>
  <c r="U668"/>
  <c r="W668" s="1"/>
  <c r="U664"/>
  <c r="U660"/>
  <c r="W660" s="1"/>
  <c r="U656"/>
  <c r="U652"/>
  <c r="W652" s="1"/>
  <c r="U648"/>
  <c r="U644"/>
  <c r="W644" s="1"/>
  <c r="U640"/>
  <c r="U636"/>
  <c r="W636" s="1"/>
  <c r="AK636"/>
  <c r="U632"/>
  <c r="U628"/>
  <c r="W628" s="1"/>
  <c r="U624"/>
  <c r="U620"/>
  <c r="W620" s="1"/>
  <c r="U616"/>
  <c r="W616" s="1"/>
  <c r="U612"/>
  <c r="W612" s="1"/>
  <c r="U608"/>
  <c r="U604"/>
  <c r="W604" s="1"/>
  <c r="U600"/>
  <c r="W600" s="1"/>
  <c r="U596"/>
  <c r="W596" s="1"/>
  <c r="U592"/>
  <c r="U588"/>
  <c r="W588" s="1"/>
  <c r="U584"/>
  <c r="U580"/>
  <c r="W580" s="1"/>
  <c r="U576"/>
  <c r="W576" s="1"/>
  <c r="U572"/>
  <c r="W572" s="1"/>
  <c r="AK572"/>
  <c r="U568"/>
  <c r="W568" s="1"/>
  <c r="U560"/>
  <c r="U556"/>
  <c r="W556" s="1"/>
  <c r="AK556"/>
  <c r="U552"/>
  <c r="W552" s="1"/>
  <c r="U548"/>
  <c r="W548" s="1"/>
  <c r="U544"/>
  <c r="W544" s="1"/>
  <c r="U540"/>
  <c r="W540" s="1"/>
  <c r="AK540"/>
  <c r="AL540" s="1"/>
  <c r="U536"/>
  <c r="W536" s="1"/>
  <c r="U532"/>
  <c r="U528"/>
  <c r="W528" s="1"/>
  <c r="U524"/>
  <c r="AK524"/>
  <c r="AL524" s="1"/>
  <c r="U520"/>
  <c r="W520" s="1"/>
  <c r="U516"/>
  <c r="W516" s="1"/>
  <c r="U512"/>
  <c r="W512" s="1"/>
  <c r="AC512"/>
  <c r="U508"/>
  <c r="W508" s="1"/>
  <c r="U504"/>
  <c r="AE791"/>
  <c r="B8" i="3"/>
  <c r="N532" i="2"/>
  <c r="N976" s="1"/>
  <c r="B7" i="3"/>
  <c r="B6"/>
  <c r="U973" i="2"/>
  <c r="W973" s="1"/>
  <c r="U969"/>
  <c r="U965"/>
  <c r="U961"/>
  <c r="U957"/>
  <c r="W957" s="1"/>
  <c r="U953"/>
  <c r="U949"/>
  <c r="U945"/>
  <c r="U941"/>
  <c r="U937"/>
  <c r="Y909"/>
  <c r="Z909" s="1"/>
  <c r="Y893"/>
  <c r="Z893" s="1"/>
  <c r="Y837"/>
  <c r="Z837" s="1"/>
  <c r="Y821"/>
  <c r="Z821" s="1"/>
  <c r="Y672"/>
  <c r="Z672" s="1"/>
  <c r="Y667"/>
  <c r="Z667" s="1"/>
  <c r="Y663"/>
  <c r="Z663" s="1"/>
  <c r="Y517"/>
  <c r="Z517" s="1"/>
  <c r="Y501"/>
  <c r="Z501" s="1"/>
  <c r="M976"/>
  <c r="D70" i="3" s="1"/>
  <c r="D71" s="1"/>
  <c r="U933" i="2"/>
  <c r="W933" s="1"/>
  <c r="U929"/>
  <c r="W929" s="1"/>
  <c r="U925"/>
  <c r="U921"/>
  <c r="W921" s="1"/>
  <c r="U917"/>
  <c r="W917" s="1"/>
  <c r="U913"/>
  <c r="W913" s="1"/>
  <c r="U909"/>
  <c r="W909" s="1"/>
  <c r="U905"/>
  <c r="W905" s="1"/>
  <c r="U901"/>
  <c r="U897"/>
  <c r="W897" s="1"/>
  <c r="U893"/>
  <c r="U889"/>
  <c r="W889" s="1"/>
  <c r="U885"/>
  <c r="W885" s="1"/>
  <c r="U881"/>
  <c r="W881" s="1"/>
  <c r="U877"/>
  <c r="U873"/>
  <c r="W873" s="1"/>
  <c r="U869"/>
  <c r="W869" s="1"/>
  <c r="U865"/>
  <c r="W865" s="1"/>
  <c r="U861"/>
  <c r="U857"/>
  <c r="W857" s="1"/>
  <c r="U853"/>
  <c r="U849"/>
  <c r="W849" s="1"/>
  <c r="U845"/>
  <c r="U841"/>
  <c r="W841" s="1"/>
  <c r="U837"/>
  <c r="W837" s="1"/>
  <c r="U833"/>
  <c r="W833" s="1"/>
  <c r="U829"/>
  <c r="U825"/>
  <c r="W825" s="1"/>
  <c r="U821"/>
  <c r="W821" s="1"/>
  <c r="U817"/>
  <c r="W817" s="1"/>
  <c r="U813"/>
  <c r="W813" s="1"/>
  <c r="U809"/>
  <c r="W809" s="1"/>
  <c r="U805"/>
  <c r="W805" s="1"/>
  <c r="U801"/>
  <c r="W801" s="1"/>
  <c r="U797"/>
  <c r="U793"/>
  <c r="W793" s="1"/>
  <c r="U789"/>
  <c r="W789" s="1"/>
  <c r="U785"/>
  <c r="W785" s="1"/>
  <c r="U781"/>
  <c r="W781" s="1"/>
  <c r="U777"/>
  <c r="W777" s="1"/>
  <c r="U773"/>
  <c r="U769"/>
  <c r="W769" s="1"/>
  <c r="U765"/>
  <c r="U761"/>
  <c r="W761" s="1"/>
  <c r="U757"/>
  <c r="U753"/>
  <c r="W753" s="1"/>
  <c r="U749"/>
  <c r="U745"/>
  <c r="W745" s="1"/>
  <c r="U741"/>
  <c r="W741" s="1"/>
  <c r="U737"/>
  <c r="W737" s="1"/>
  <c r="U733"/>
  <c r="U729"/>
  <c r="W729" s="1"/>
  <c r="U725"/>
  <c r="U721"/>
  <c r="W721" s="1"/>
  <c r="U717"/>
  <c r="W717" s="1"/>
  <c r="U713"/>
  <c r="W713" s="1"/>
  <c r="U709"/>
  <c r="W709" s="1"/>
  <c r="U705"/>
  <c r="W705" s="1"/>
  <c r="U701"/>
  <c r="U697"/>
  <c r="W697" s="1"/>
  <c r="U693"/>
  <c r="W693" s="1"/>
  <c r="U689"/>
  <c r="W689" s="1"/>
  <c r="U685"/>
  <c r="W685" s="1"/>
  <c r="U681"/>
  <c r="W681" s="1"/>
  <c r="U677"/>
  <c r="W677" s="1"/>
  <c r="U673"/>
  <c r="W673" s="1"/>
  <c r="U669"/>
  <c r="U665"/>
  <c r="W665" s="1"/>
  <c r="U661"/>
  <c r="W661" s="1"/>
  <c r="U657"/>
  <c r="W657" s="1"/>
  <c r="U653"/>
  <c r="W653" s="1"/>
  <c r="U649"/>
  <c r="W649" s="1"/>
  <c r="U645"/>
  <c r="U641"/>
  <c r="W641" s="1"/>
  <c r="U637"/>
  <c r="U633"/>
  <c r="W633" s="1"/>
  <c r="U629"/>
  <c r="W629" s="1"/>
  <c r="U625"/>
  <c r="W625" s="1"/>
  <c r="U621"/>
  <c r="U617"/>
  <c r="W617" s="1"/>
  <c r="U613"/>
  <c r="W613" s="1"/>
  <c r="U609"/>
  <c r="W609" s="1"/>
  <c r="U605"/>
  <c r="U601"/>
  <c r="W601" s="1"/>
  <c r="U597"/>
  <c r="U593"/>
  <c r="W593" s="1"/>
  <c r="U589"/>
  <c r="W589" s="1"/>
  <c r="U585"/>
  <c r="W585" s="1"/>
  <c r="U581"/>
  <c r="W581" s="1"/>
  <c r="U577"/>
  <c r="W577" s="1"/>
  <c r="U573"/>
  <c r="U569"/>
  <c r="W569" s="1"/>
  <c r="U565"/>
  <c r="W565" s="1"/>
  <c r="U561"/>
  <c r="W561" s="1"/>
  <c r="U557"/>
  <c r="W557" s="1"/>
  <c r="U553"/>
  <c r="W553" s="1"/>
  <c r="U549"/>
  <c r="W549" s="1"/>
  <c r="U545"/>
  <c r="W545" s="1"/>
  <c r="U541"/>
  <c r="U537"/>
  <c r="W537" s="1"/>
  <c r="U533"/>
  <c r="W533" s="1"/>
  <c r="U529"/>
  <c r="W529" s="1"/>
  <c r="U525"/>
  <c r="W525" s="1"/>
  <c r="U521"/>
  <c r="W521" s="1"/>
  <c r="U517"/>
  <c r="U513"/>
  <c r="W513" s="1"/>
  <c r="U509"/>
  <c r="U505"/>
  <c r="W505" s="1"/>
  <c r="U501"/>
  <c r="W501" s="1"/>
  <c r="U497"/>
  <c r="W497" s="1"/>
  <c r="U493"/>
  <c r="U489"/>
  <c r="W489" s="1"/>
  <c r="U485"/>
  <c r="W485" s="1"/>
  <c r="U481"/>
  <c r="W481" s="1"/>
  <c r="U477"/>
  <c r="U473"/>
  <c r="W473" s="1"/>
  <c r="U469"/>
  <c r="U465"/>
  <c r="W465" s="1"/>
  <c r="U461"/>
  <c r="W461" s="1"/>
  <c r="U457"/>
  <c r="W457" s="1"/>
  <c r="U453"/>
  <c r="W453" s="1"/>
  <c r="U449"/>
  <c r="W449" s="1"/>
  <c r="U445"/>
  <c r="U441"/>
  <c r="W441" s="1"/>
  <c r="U437"/>
  <c r="W437" s="1"/>
  <c r="U433"/>
  <c r="W433" s="1"/>
  <c r="U429"/>
  <c r="W429" s="1"/>
  <c r="U425"/>
  <c r="W425" s="1"/>
  <c r="U421"/>
  <c r="W421" s="1"/>
  <c r="U417"/>
  <c r="W417" s="1"/>
  <c r="U413"/>
  <c r="U409"/>
  <c r="W409" s="1"/>
  <c r="U405"/>
  <c r="W405" s="1"/>
  <c r="U401"/>
  <c r="W401" s="1"/>
  <c r="U397"/>
  <c r="W397" s="1"/>
  <c r="U393"/>
  <c r="W393" s="1"/>
  <c r="U389"/>
  <c r="U385"/>
  <c r="W385" s="1"/>
  <c r="U381"/>
  <c r="U377"/>
  <c r="W377" s="1"/>
  <c r="U373"/>
  <c r="W373" s="1"/>
  <c r="U369"/>
  <c r="W369" s="1"/>
  <c r="U365"/>
  <c r="U361"/>
  <c r="W361" s="1"/>
  <c r="U357"/>
  <c r="W357" s="1"/>
  <c r="U353"/>
  <c r="W353" s="1"/>
  <c r="U349"/>
  <c r="U345"/>
  <c r="W345" s="1"/>
  <c r="U341"/>
  <c r="U337"/>
  <c r="W337" s="1"/>
  <c r="U333"/>
  <c r="W333" s="1"/>
  <c r="U329"/>
  <c r="W329" s="1"/>
  <c r="U325"/>
  <c r="W325" s="1"/>
  <c r="U321"/>
  <c r="W321" s="1"/>
  <c r="U317"/>
  <c r="U313"/>
  <c r="W313" s="1"/>
  <c r="U309"/>
  <c r="W309" s="1"/>
  <c r="U305"/>
  <c r="W305" s="1"/>
  <c r="U301"/>
  <c r="W301" s="1"/>
  <c r="U297"/>
  <c r="W297" s="1"/>
  <c r="V293"/>
  <c r="U293"/>
  <c r="W293" s="1"/>
  <c r="U289"/>
  <c r="W289" s="1"/>
  <c r="U285"/>
  <c r="U281"/>
  <c r="W281" s="1"/>
  <c r="U277"/>
  <c r="W277" s="1"/>
  <c r="U273"/>
  <c r="W273" s="1"/>
  <c r="U269"/>
  <c r="W269" s="1"/>
  <c r="U265"/>
  <c r="W265" s="1"/>
  <c r="U261"/>
  <c r="U257"/>
  <c r="W257" s="1"/>
  <c r="U253"/>
  <c r="U249"/>
  <c r="W249" s="1"/>
  <c r="U245"/>
  <c r="W245" s="1"/>
  <c r="U241"/>
  <c r="W241" s="1"/>
  <c r="U237"/>
  <c r="U233"/>
  <c r="W233" s="1"/>
  <c r="U229"/>
  <c r="W229" s="1"/>
  <c r="U225"/>
  <c r="W225" s="1"/>
  <c r="U221"/>
  <c r="U217"/>
  <c r="W217" s="1"/>
  <c r="U213"/>
  <c r="U209"/>
  <c r="W209" s="1"/>
  <c r="U205"/>
  <c r="W205" s="1"/>
  <c r="U201"/>
  <c r="W201" s="1"/>
  <c r="U197"/>
  <c r="W197" s="1"/>
  <c r="U193"/>
  <c r="W193" s="1"/>
  <c r="U189"/>
  <c r="U185"/>
  <c r="W185" s="1"/>
  <c r="U181"/>
  <c r="W181" s="1"/>
  <c r="U177"/>
  <c r="W177" s="1"/>
  <c r="U173"/>
  <c r="W173" s="1"/>
  <c r="U169"/>
  <c r="W169" s="1"/>
  <c r="U165"/>
  <c r="W165" s="1"/>
  <c r="U161"/>
  <c r="W161" s="1"/>
  <c r="U157"/>
  <c r="U153"/>
  <c r="W153" s="1"/>
  <c r="U149"/>
  <c r="W149" s="1"/>
  <c r="U145"/>
  <c r="W145" s="1"/>
  <c r="U141"/>
  <c r="W141" s="1"/>
  <c r="U137"/>
  <c r="W137" s="1"/>
  <c r="U133"/>
  <c r="U129"/>
  <c r="W129" s="1"/>
  <c r="U125"/>
  <c r="U121"/>
  <c r="W121" s="1"/>
  <c r="U117"/>
  <c r="U113"/>
  <c r="W113" s="1"/>
  <c r="U109"/>
  <c r="U105"/>
  <c r="W105" s="1"/>
  <c r="U101"/>
  <c r="W101" s="1"/>
  <c r="U97"/>
  <c r="W97" s="1"/>
  <c r="U93"/>
  <c r="U89"/>
  <c r="W89" s="1"/>
  <c r="U85"/>
  <c r="U81"/>
  <c r="W81" s="1"/>
  <c r="U77"/>
  <c r="W77" s="1"/>
  <c r="U73"/>
  <c r="W73" s="1"/>
  <c r="U69"/>
  <c r="W69" s="1"/>
  <c r="U65"/>
  <c r="W65" s="1"/>
  <c r="U61"/>
  <c r="U57"/>
  <c r="W57" s="1"/>
  <c r="U53"/>
  <c r="W53" s="1"/>
  <c r="U49"/>
  <c r="W49" s="1"/>
  <c r="U45"/>
  <c r="W45" s="1"/>
  <c r="U41"/>
  <c r="W41" s="1"/>
  <c r="U37"/>
  <c r="W37" s="1"/>
  <c r="U33"/>
  <c r="W33" s="1"/>
  <c r="U29"/>
  <c r="U25"/>
  <c r="W25" s="1"/>
  <c r="U21"/>
  <c r="W21" s="1"/>
  <c r="U17"/>
  <c r="W17" s="1"/>
  <c r="U13"/>
  <c r="W13" s="1"/>
  <c r="U9"/>
  <c r="W9" s="1"/>
  <c r="AH975"/>
  <c r="AF975"/>
  <c r="AG975" s="1"/>
  <c r="AK975"/>
  <c r="AL975" s="1"/>
  <c r="AC975"/>
  <c r="AH971"/>
  <c r="AJ971" s="1"/>
  <c r="AF971"/>
  <c r="AG971" s="1"/>
  <c r="AK971"/>
  <c r="AL971" s="1"/>
  <c r="AC971"/>
  <c r="AA971"/>
  <c r="AB971" s="1"/>
  <c r="AH967"/>
  <c r="AJ967" s="1"/>
  <c r="AF967"/>
  <c r="AG967" s="1"/>
  <c r="AK967"/>
  <c r="AC967"/>
  <c r="AA967"/>
  <c r="AB967" s="1"/>
  <c r="AH963"/>
  <c r="AJ963" s="1"/>
  <c r="AF963"/>
  <c r="AG963" s="1"/>
  <c r="AK963"/>
  <c r="AL963" s="1"/>
  <c r="AC963"/>
  <c r="AA963"/>
  <c r="AB963" s="1"/>
  <c r="AH959"/>
  <c r="AJ959" s="1"/>
  <c r="AF959"/>
  <c r="AG959" s="1"/>
  <c r="AK959"/>
  <c r="AL959" s="1"/>
  <c r="AC959"/>
  <c r="AH955"/>
  <c r="AJ955" s="1"/>
  <c r="AF955"/>
  <c r="AG955" s="1"/>
  <c r="AK955"/>
  <c r="AL955" s="1"/>
  <c r="AC955"/>
  <c r="AA955"/>
  <c r="AB955" s="1"/>
  <c r="AH951"/>
  <c r="AF951"/>
  <c r="AG951" s="1"/>
  <c r="AK951"/>
  <c r="AL951" s="1"/>
  <c r="AA951"/>
  <c r="AB951" s="1"/>
  <c r="AH947"/>
  <c r="AF947"/>
  <c r="AG947" s="1"/>
  <c r="AK947"/>
  <c r="AL947" s="1"/>
  <c r="AC947"/>
  <c r="AA947"/>
  <c r="AB947" s="1"/>
  <c r="AH943"/>
  <c r="AJ943" s="1"/>
  <c r="AK943"/>
  <c r="AL943" s="1"/>
  <c r="AC943"/>
  <c r="AF943"/>
  <c r="AG943" s="1"/>
  <c r="AH939"/>
  <c r="AJ939" s="1"/>
  <c r="AF939"/>
  <c r="AG939" s="1"/>
  <c r="AK939"/>
  <c r="AC939"/>
  <c r="AA939"/>
  <c r="AB939" s="1"/>
  <c r="AH935"/>
  <c r="AJ935" s="1"/>
  <c r="AF935"/>
  <c r="AG935" s="1"/>
  <c r="AK935"/>
  <c r="AA935"/>
  <c r="AB935" s="1"/>
  <c r="AC935"/>
  <c r="AH931"/>
  <c r="AJ931" s="1"/>
  <c r="AF931"/>
  <c r="AG931" s="1"/>
  <c r="AK931"/>
  <c r="AL931" s="1"/>
  <c r="AC931"/>
  <c r="AA931"/>
  <c r="AB931" s="1"/>
  <c r="AH927"/>
  <c r="AF927"/>
  <c r="AG927" s="1"/>
  <c r="AK927"/>
  <c r="AL927" s="1"/>
  <c r="AC927"/>
  <c r="AH923"/>
  <c r="AF923"/>
  <c r="AG923" s="1"/>
  <c r="AK923"/>
  <c r="AM923" s="1"/>
  <c r="AC923"/>
  <c r="AA923"/>
  <c r="AB923" s="1"/>
  <c r="AH919"/>
  <c r="AJ919" s="1"/>
  <c r="AF919"/>
  <c r="AG919" s="1"/>
  <c r="AK919"/>
  <c r="AC919"/>
  <c r="AA919"/>
  <c r="AB919" s="1"/>
  <c r="AH915"/>
  <c r="AJ915" s="1"/>
  <c r="AF915"/>
  <c r="AG915" s="1"/>
  <c r="AK915"/>
  <c r="AL915" s="1"/>
  <c r="AC915"/>
  <c r="AA915"/>
  <c r="AB915" s="1"/>
  <c r="AH911"/>
  <c r="AJ911" s="1"/>
  <c r="AF911"/>
  <c r="AG911" s="1"/>
  <c r="AK911"/>
  <c r="AL911" s="1"/>
  <c r="AC911"/>
  <c r="AH907"/>
  <c r="AJ907" s="1"/>
  <c r="AF907"/>
  <c r="AG907" s="1"/>
  <c r="AK907"/>
  <c r="AM907" s="1"/>
  <c r="AC907"/>
  <c r="AA907"/>
  <c r="AB907" s="1"/>
  <c r="AH903"/>
  <c r="AF903"/>
  <c r="AG903" s="1"/>
  <c r="AK903"/>
  <c r="AM903" s="1"/>
  <c r="AC903"/>
  <c r="AA903"/>
  <c r="AB903" s="1"/>
  <c r="AH899"/>
  <c r="AJ899" s="1"/>
  <c r="AF899"/>
  <c r="AG899" s="1"/>
  <c r="AK899"/>
  <c r="AC899"/>
  <c r="AA899"/>
  <c r="AB899" s="1"/>
  <c r="AH895"/>
  <c r="AJ895" s="1"/>
  <c r="AF895"/>
  <c r="AG895" s="1"/>
  <c r="AK895"/>
  <c r="AL895" s="1"/>
  <c r="AC895"/>
  <c r="AH891"/>
  <c r="AJ891" s="1"/>
  <c r="AF891"/>
  <c r="AG891" s="1"/>
  <c r="AK891"/>
  <c r="AL891" s="1"/>
  <c r="AC891"/>
  <c r="AA891"/>
  <c r="AB891" s="1"/>
  <c r="AH887"/>
  <c r="AJ887" s="1"/>
  <c r="AF887"/>
  <c r="AG887" s="1"/>
  <c r="AK887"/>
  <c r="AL887" s="1"/>
  <c r="AA887"/>
  <c r="AB887" s="1"/>
  <c r="AH883"/>
  <c r="AJ883" s="1"/>
  <c r="AF883"/>
  <c r="AG883" s="1"/>
  <c r="AK883"/>
  <c r="AL883" s="1"/>
  <c r="AC883"/>
  <c r="AA883"/>
  <c r="AB883" s="1"/>
  <c r="AH879"/>
  <c r="AK879"/>
  <c r="AL879" s="1"/>
  <c r="AC879"/>
  <c r="AH875"/>
  <c r="AF875"/>
  <c r="AG875" s="1"/>
  <c r="AK875"/>
  <c r="AL875" s="1"/>
  <c r="AC875"/>
  <c r="AA875"/>
  <c r="AB875" s="1"/>
  <c r="AH871"/>
  <c r="AF871"/>
  <c r="AG871" s="1"/>
  <c r="AK871"/>
  <c r="AM871" s="1"/>
  <c r="AA871"/>
  <c r="AB871" s="1"/>
  <c r="AC871"/>
  <c r="AH867"/>
  <c r="AF867"/>
  <c r="AG867" s="1"/>
  <c r="AK867"/>
  <c r="AC867"/>
  <c r="AA867"/>
  <c r="AB867" s="1"/>
  <c r="AH863"/>
  <c r="AJ863" s="1"/>
  <c r="AF863"/>
  <c r="AG863" s="1"/>
  <c r="AK863"/>
  <c r="AL863" s="1"/>
  <c r="AC863"/>
  <c r="AH859"/>
  <c r="AJ859" s="1"/>
  <c r="AF859"/>
  <c r="AG859" s="1"/>
  <c r="AK859"/>
  <c r="AC859"/>
  <c r="AA859"/>
  <c r="AB859" s="1"/>
  <c r="AH855"/>
  <c r="AF855"/>
  <c r="AG855" s="1"/>
  <c r="AK855"/>
  <c r="AL855" s="1"/>
  <c r="AC855"/>
  <c r="AA855"/>
  <c r="AB855" s="1"/>
  <c r="AH851"/>
  <c r="AF851"/>
  <c r="AG851" s="1"/>
  <c r="AK851"/>
  <c r="AM851" s="1"/>
  <c r="AC851"/>
  <c r="AA851"/>
  <c r="AB851" s="1"/>
  <c r="AH847"/>
  <c r="AF847"/>
  <c r="AG847" s="1"/>
  <c r="AK847"/>
  <c r="AC847"/>
  <c r="AH843"/>
  <c r="AF843"/>
  <c r="AG843" s="1"/>
  <c r="AK843"/>
  <c r="AC843"/>
  <c r="AA843"/>
  <c r="AB843" s="1"/>
  <c r="AH839"/>
  <c r="AF839"/>
  <c r="AG839" s="1"/>
  <c r="AK839"/>
  <c r="AC839"/>
  <c r="AA839"/>
  <c r="AB839" s="1"/>
  <c r="AH835"/>
  <c r="AF835"/>
  <c r="AG835" s="1"/>
  <c r="AK835"/>
  <c r="AL835" s="1"/>
  <c r="AC835"/>
  <c r="AA835"/>
  <c r="AB835" s="1"/>
  <c r="AH831"/>
  <c r="AF831"/>
  <c r="AG831" s="1"/>
  <c r="AK831"/>
  <c r="AL831" s="1"/>
  <c r="AC831"/>
  <c r="AH827"/>
  <c r="AF827"/>
  <c r="AG827" s="1"/>
  <c r="AK827"/>
  <c r="AM827" s="1"/>
  <c r="AC827"/>
  <c r="AA827"/>
  <c r="AB827" s="1"/>
  <c r="AH823"/>
  <c r="AJ823" s="1"/>
  <c r="AF823"/>
  <c r="AG823" s="1"/>
  <c r="AK823"/>
  <c r="AA823"/>
  <c r="AB823" s="1"/>
  <c r="AH819"/>
  <c r="AF819"/>
  <c r="AG819" s="1"/>
  <c r="AK819"/>
  <c r="AC819"/>
  <c r="AA819"/>
  <c r="AB819" s="1"/>
  <c r="AH815"/>
  <c r="AK815"/>
  <c r="AF815"/>
  <c r="AG815" s="1"/>
  <c r="AC815"/>
  <c r="AH811"/>
  <c r="AF811"/>
  <c r="AG811" s="1"/>
  <c r="AK811"/>
  <c r="AC811"/>
  <c r="AA811"/>
  <c r="AB811" s="1"/>
  <c r="AH807"/>
  <c r="AF807"/>
  <c r="AG807" s="1"/>
  <c r="AK807"/>
  <c r="AL807" s="1"/>
  <c r="AC807"/>
  <c r="AA807"/>
  <c r="AB807" s="1"/>
  <c r="AH803"/>
  <c r="AF803"/>
  <c r="AG803" s="1"/>
  <c r="AK803"/>
  <c r="AM803" s="1"/>
  <c r="AC803"/>
  <c r="AA803"/>
  <c r="AB803" s="1"/>
  <c r="AH799"/>
  <c r="AJ799" s="1"/>
  <c r="AF799"/>
  <c r="AG799" s="1"/>
  <c r="AK799"/>
  <c r="AC799"/>
  <c r="AH795"/>
  <c r="AJ795" s="1"/>
  <c r="AF795"/>
  <c r="AG795" s="1"/>
  <c r="AK795"/>
  <c r="AC795"/>
  <c r="AA795"/>
  <c r="AB795" s="1"/>
  <c r="AH791"/>
  <c r="AJ791" s="1"/>
  <c r="AF791"/>
  <c r="AG791" s="1"/>
  <c r="AK791"/>
  <c r="AA791"/>
  <c r="AB791" s="1"/>
  <c r="AH787"/>
  <c r="AJ787" s="1"/>
  <c r="AF787"/>
  <c r="AG787" s="1"/>
  <c r="AK787"/>
  <c r="AC787"/>
  <c r="AA787"/>
  <c r="AB787" s="1"/>
  <c r="AH783"/>
  <c r="AJ783" s="1"/>
  <c r="AF783"/>
  <c r="AG783" s="1"/>
  <c r="AK783"/>
  <c r="AC783"/>
  <c r="AH779"/>
  <c r="AF779"/>
  <c r="AG779" s="1"/>
  <c r="AK779"/>
  <c r="AL779" s="1"/>
  <c r="AC779"/>
  <c r="AA779"/>
  <c r="AB779" s="1"/>
  <c r="AH775"/>
  <c r="AF775"/>
  <c r="AG775" s="1"/>
  <c r="AK775"/>
  <c r="AM775" s="1"/>
  <c r="AC775"/>
  <c r="AA775"/>
  <c r="AB775" s="1"/>
  <c r="AH771"/>
  <c r="AF771"/>
  <c r="AG771" s="1"/>
  <c r="AK771"/>
  <c r="AC771"/>
  <c r="AA771"/>
  <c r="AB771" s="1"/>
  <c r="AH767"/>
  <c r="AK767"/>
  <c r="AF767"/>
  <c r="AG767" s="1"/>
  <c r="AC767"/>
  <c r="AH763"/>
  <c r="AF763"/>
  <c r="AG763" s="1"/>
  <c r="AK763"/>
  <c r="AC763"/>
  <c r="AA763"/>
  <c r="AB763" s="1"/>
  <c r="AH759"/>
  <c r="AF759"/>
  <c r="AG759" s="1"/>
  <c r="AK759"/>
  <c r="AL759" s="1"/>
  <c r="AA759"/>
  <c r="AB759" s="1"/>
  <c r="AH755"/>
  <c r="AF755"/>
  <c r="AG755" s="1"/>
  <c r="AK755"/>
  <c r="AL755" s="1"/>
  <c r="AC755"/>
  <c r="AA755"/>
  <c r="AB755" s="1"/>
  <c r="AH751"/>
  <c r="AK751"/>
  <c r="AN751" s="1"/>
  <c r="AF751"/>
  <c r="AG751" s="1"/>
  <c r="AC751"/>
  <c r="AH747"/>
  <c r="AF747"/>
  <c r="AG747" s="1"/>
  <c r="AK747"/>
  <c r="AL747" s="1"/>
  <c r="AC747"/>
  <c r="AA747"/>
  <c r="AB747" s="1"/>
  <c r="AH743"/>
  <c r="AF743"/>
  <c r="AG743" s="1"/>
  <c r="AK743"/>
  <c r="AC743"/>
  <c r="AA743"/>
  <c r="AB743" s="1"/>
  <c r="AH739"/>
  <c r="AF739"/>
  <c r="AG739" s="1"/>
  <c r="AK739"/>
  <c r="AC739"/>
  <c r="AA739"/>
  <c r="AB739" s="1"/>
  <c r="AH735"/>
  <c r="AF735"/>
  <c r="AG735" s="1"/>
  <c r="AK735"/>
  <c r="AL735" s="1"/>
  <c r="AC735"/>
  <c r="AH731"/>
  <c r="AF731"/>
  <c r="AG731" s="1"/>
  <c r="AK731"/>
  <c r="AN731" s="1"/>
  <c r="AC731"/>
  <c r="AA731"/>
  <c r="AB731" s="1"/>
  <c r="AH727"/>
  <c r="AF727"/>
  <c r="AG727" s="1"/>
  <c r="AK727"/>
  <c r="AN727" s="1"/>
  <c r="AA727"/>
  <c r="AB727" s="1"/>
  <c r="AH723"/>
  <c r="AF723"/>
  <c r="AG723" s="1"/>
  <c r="AK723"/>
  <c r="AM723" s="1"/>
  <c r="AC723"/>
  <c r="AA723"/>
  <c r="AB723" s="1"/>
  <c r="AH719"/>
  <c r="AK719"/>
  <c r="AL719" s="1"/>
  <c r="AF719"/>
  <c r="AG719" s="1"/>
  <c r="AC719"/>
  <c r="AH715"/>
  <c r="AF715"/>
  <c r="AG715" s="1"/>
  <c r="AK715"/>
  <c r="AC715"/>
  <c r="AA715"/>
  <c r="AB715" s="1"/>
  <c r="AH711"/>
  <c r="AF711"/>
  <c r="AG711" s="1"/>
  <c r="AK711"/>
  <c r="AC711"/>
  <c r="AA711"/>
  <c r="AB711" s="1"/>
  <c r="AH707"/>
  <c r="AJ707" s="1"/>
  <c r="AF707"/>
  <c r="AG707" s="1"/>
  <c r="AK707"/>
  <c r="AM707" s="1"/>
  <c r="AC707"/>
  <c r="AA707"/>
  <c r="AB707" s="1"/>
  <c r="AH703"/>
  <c r="AK703"/>
  <c r="AL703" s="1"/>
  <c r="AF703"/>
  <c r="AG703" s="1"/>
  <c r="AC703"/>
  <c r="AH699"/>
  <c r="AF699"/>
  <c r="AG699" s="1"/>
  <c r="AK699"/>
  <c r="AM699" s="1"/>
  <c r="AC699"/>
  <c r="AA699"/>
  <c r="AB699" s="1"/>
  <c r="AH695"/>
  <c r="AF695"/>
  <c r="AG695" s="1"/>
  <c r="AK695"/>
  <c r="AA695"/>
  <c r="AB695" s="1"/>
  <c r="AH691"/>
  <c r="AF691"/>
  <c r="AG691" s="1"/>
  <c r="AK691"/>
  <c r="AC691"/>
  <c r="AA691"/>
  <c r="AB691" s="1"/>
  <c r="AH687"/>
  <c r="AK687"/>
  <c r="AF687"/>
  <c r="AG687" s="1"/>
  <c r="AC687"/>
  <c r="AH683"/>
  <c r="AF683"/>
  <c r="AG683" s="1"/>
  <c r="AK683"/>
  <c r="AC683"/>
  <c r="AA683"/>
  <c r="AB683" s="1"/>
  <c r="AH679"/>
  <c r="AJ679" s="1"/>
  <c r="AF679"/>
  <c r="AG679" s="1"/>
  <c r="AK679"/>
  <c r="AL679" s="1"/>
  <c r="AC679"/>
  <c r="AA679"/>
  <c r="AB679" s="1"/>
  <c r="AH675"/>
  <c r="AF675"/>
  <c r="AG675" s="1"/>
  <c r="AK675"/>
  <c r="AM675" s="1"/>
  <c r="AC675"/>
  <c r="AA675"/>
  <c r="AB675" s="1"/>
  <c r="AH671"/>
  <c r="AF671"/>
  <c r="AG671" s="1"/>
  <c r="AK671"/>
  <c r="AC671"/>
  <c r="AH667"/>
  <c r="AF667"/>
  <c r="AG667" s="1"/>
  <c r="AK667"/>
  <c r="AC667"/>
  <c r="AA667"/>
  <c r="AB667" s="1"/>
  <c r="AH663"/>
  <c r="AF663"/>
  <c r="AG663" s="1"/>
  <c r="AK663"/>
  <c r="AA663"/>
  <c r="AB663" s="1"/>
  <c r="AH659"/>
  <c r="AF659"/>
  <c r="AG659" s="1"/>
  <c r="AK659"/>
  <c r="AM659" s="1"/>
  <c r="AC659"/>
  <c r="AA659"/>
  <c r="AB659" s="1"/>
  <c r="AH655"/>
  <c r="AK655"/>
  <c r="AL655" s="1"/>
  <c r="AF655"/>
  <c r="AG655" s="1"/>
  <c r="AC655"/>
  <c r="AH651"/>
  <c r="AJ651" s="1"/>
  <c r="AF651"/>
  <c r="AG651" s="1"/>
  <c r="AK651"/>
  <c r="AL651" s="1"/>
  <c r="AC651"/>
  <c r="AA651"/>
  <c r="AB651" s="1"/>
  <c r="AH647"/>
  <c r="AJ647" s="1"/>
  <c r="AF647"/>
  <c r="AG647" s="1"/>
  <c r="AK647"/>
  <c r="AL647" s="1"/>
  <c r="AC647"/>
  <c r="AA647"/>
  <c r="AB647" s="1"/>
  <c r="AH643"/>
  <c r="AJ643" s="1"/>
  <c r="AF643"/>
  <c r="AG643" s="1"/>
  <c r="AK643"/>
  <c r="AC643"/>
  <c r="AA643"/>
  <c r="AB643" s="1"/>
  <c r="AH639"/>
  <c r="AJ639" s="1"/>
  <c r="AK639"/>
  <c r="AF639"/>
  <c r="AG639" s="1"/>
  <c r="AC639"/>
  <c r="AH635"/>
  <c r="AJ635" s="1"/>
  <c r="AF635"/>
  <c r="AG635" s="1"/>
  <c r="AK635"/>
  <c r="AN635" s="1"/>
  <c r="AC635"/>
  <c r="AA635"/>
  <c r="AB635" s="1"/>
  <c r="AH631"/>
  <c r="AJ631" s="1"/>
  <c r="AF631"/>
  <c r="AG631" s="1"/>
  <c r="AK631"/>
  <c r="AL631" s="1"/>
  <c r="AA631"/>
  <c r="AB631" s="1"/>
  <c r="AH627"/>
  <c r="AJ627" s="1"/>
  <c r="AF627"/>
  <c r="AG627" s="1"/>
  <c r="AK627"/>
  <c r="AN627" s="1"/>
  <c r="AC627"/>
  <c r="AA627"/>
  <c r="AB627" s="1"/>
  <c r="AH623"/>
  <c r="AK623"/>
  <c r="AM623" s="1"/>
  <c r="AF623"/>
  <c r="AG623" s="1"/>
  <c r="AC623"/>
  <c r="AH619"/>
  <c r="AF619"/>
  <c r="AG619" s="1"/>
  <c r="AK619"/>
  <c r="AM619" s="1"/>
  <c r="AC619"/>
  <c r="AA619"/>
  <c r="AB619" s="1"/>
  <c r="AH615"/>
  <c r="AJ615" s="1"/>
  <c r="AF615"/>
  <c r="AG615" s="1"/>
  <c r="AK615"/>
  <c r="AC615"/>
  <c r="AA615"/>
  <c r="AB615" s="1"/>
  <c r="AH611"/>
  <c r="AJ611" s="1"/>
  <c r="AF611"/>
  <c r="AG611" s="1"/>
  <c r="AK611"/>
  <c r="AL611" s="1"/>
  <c r="AC611"/>
  <c r="AA611"/>
  <c r="AB611" s="1"/>
  <c r="AH607"/>
  <c r="AJ607" s="1"/>
  <c r="AF607"/>
  <c r="AG607" s="1"/>
  <c r="AK607"/>
  <c r="AN607" s="1"/>
  <c r="AC607"/>
  <c r="AH603"/>
  <c r="AJ603" s="1"/>
  <c r="AF603"/>
  <c r="AG603" s="1"/>
  <c r="AK603"/>
  <c r="AM603" s="1"/>
  <c r="AC603"/>
  <c r="AA603"/>
  <c r="AB603" s="1"/>
  <c r="AH599"/>
  <c r="AF599"/>
  <c r="AG599" s="1"/>
  <c r="AK599"/>
  <c r="AL599" s="1"/>
  <c r="AA599"/>
  <c r="AB599" s="1"/>
  <c r="AH595"/>
  <c r="AF595"/>
  <c r="AG595" s="1"/>
  <c r="AK595"/>
  <c r="AN595" s="1"/>
  <c r="AC595"/>
  <c r="AA595"/>
  <c r="AB595" s="1"/>
  <c r="AH591"/>
  <c r="AJ591" s="1"/>
  <c r="AK591"/>
  <c r="AM591" s="1"/>
  <c r="AF591"/>
  <c r="AG591" s="1"/>
  <c r="AC591"/>
  <c r="AH587"/>
  <c r="AJ587" s="1"/>
  <c r="AF587"/>
  <c r="AG587" s="1"/>
  <c r="AK587"/>
  <c r="AC587"/>
  <c r="AA587"/>
  <c r="AB587" s="1"/>
  <c r="AH583"/>
  <c r="AJ583" s="1"/>
  <c r="AF583"/>
  <c r="AG583" s="1"/>
  <c r="AK583"/>
  <c r="AM583" s="1"/>
  <c r="AC583"/>
  <c r="AA583"/>
  <c r="AB583" s="1"/>
  <c r="AH579"/>
  <c r="AJ579" s="1"/>
  <c r="AF579"/>
  <c r="AG579" s="1"/>
  <c r="AK579"/>
  <c r="AL579" s="1"/>
  <c r="AC579"/>
  <c r="AA579"/>
  <c r="AB579" s="1"/>
  <c r="AH575"/>
  <c r="AK575"/>
  <c r="AL575" s="1"/>
  <c r="AF575"/>
  <c r="AG575" s="1"/>
  <c r="AC575"/>
  <c r="AH571"/>
  <c r="AF571"/>
  <c r="AG571" s="1"/>
  <c r="AK571"/>
  <c r="AM571" s="1"/>
  <c r="AC571"/>
  <c r="AA571"/>
  <c r="AB571" s="1"/>
  <c r="AH567"/>
  <c r="AJ567" s="1"/>
  <c r="AF567"/>
  <c r="AG567" s="1"/>
  <c r="AK567"/>
  <c r="AA567"/>
  <c r="AB567" s="1"/>
  <c r="AH563"/>
  <c r="AJ563" s="1"/>
  <c r="AF563"/>
  <c r="AG563" s="1"/>
  <c r="AK563"/>
  <c r="AC563"/>
  <c r="AA563"/>
  <c r="AB563" s="1"/>
  <c r="AH559"/>
  <c r="AJ559" s="1"/>
  <c r="AK559"/>
  <c r="AF559"/>
  <c r="AG559" s="1"/>
  <c r="AC559"/>
  <c r="AH555"/>
  <c r="AJ555" s="1"/>
  <c r="AF555"/>
  <c r="AG555" s="1"/>
  <c r="AK555"/>
  <c r="AL555" s="1"/>
  <c r="AC555"/>
  <c r="AA555"/>
  <c r="AB555" s="1"/>
  <c r="AH551"/>
  <c r="AJ551" s="1"/>
  <c r="AF551"/>
  <c r="AG551" s="1"/>
  <c r="AK551"/>
  <c r="AN551" s="1"/>
  <c r="AC551"/>
  <c r="AA551"/>
  <c r="AB551" s="1"/>
  <c r="AH547"/>
  <c r="AF547"/>
  <c r="AG547" s="1"/>
  <c r="AK547"/>
  <c r="AL547" s="1"/>
  <c r="AC547"/>
  <c r="AA547"/>
  <c r="AB547" s="1"/>
  <c r="AH543"/>
  <c r="AJ543" s="1"/>
  <c r="AF543"/>
  <c r="AG543" s="1"/>
  <c r="AK543"/>
  <c r="AC543"/>
  <c r="AH539"/>
  <c r="AJ539" s="1"/>
  <c r="AF539"/>
  <c r="AG539" s="1"/>
  <c r="AK539"/>
  <c r="AC539"/>
  <c r="AA539"/>
  <c r="AB539" s="1"/>
  <c r="AH535"/>
  <c r="AJ535" s="1"/>
  <c r="AF535"/>
  <c r="AG535" s="1"/>
  <c r="AK535"/>
  <c r="AN535" s="1"/>
  <c r="AA535"/>
  <c r="AB535" s="1"/>
  <c r="AH531"/>
  <c r="AJ531" s="1"/>
  <c r="AF531"/>
  <c r="AG531" s="1"/>
  <c r="AK531"/>
  <c r="AM531" s="1"/>
  <c r="AC531"/>
  <c r="AA531"/>
  <c r="AB531" s="1"/>
  <c r="AH527"/>
  <c r="AJ527" s="1"/>
  <c r="AK527"/>
  <c r="AF527"/>
  <c r="AG527" s="1"/>
  <c r="AC527"/>
  <c r="AH523"/>
  <c r="AJ523" s="1"/>
  <c r="AF523"/>
  <c r="AG523" s="1"/>
  <c r="AK523"/>
  <c r="AN523" s="1"/>
  <c r="AC523"/>
  <c r="AA523"/>
  <c r="AB523" s="1"/>
  <c r="AH519"/>
  <c r="AF519"/>
  <c r="AG519" s="1"/>
  <c r="AK519"/>
  <c r="AL519" s="1"/>
  <c r="AC519"/>
  <c r="AA519"/>
  <c r="AB519" s="1"/>
  <c r="AH515"/>
  <c r="AI515" s="1"/>
  <c r="AF515"/>
  <c r="AG515" s="1"/>
  <c r="AK515"/>
  <c r="AC515"/>
  <c r="AA515"/>
  <c r="AB515" s="1"/>
  <c r="AH511"/>
  <c r="AI511" s="1"/>
  <c r="AK511"/>
  <c r="AF511"/>
  <c r="AG511" s="1"/>
  <c r="AC511"/>
  <c r="AH507"/>
  <c r="AI507" s="1"/>
  <c r="AF507"/>
  <c r="AG507" s="1"/>
  <c r="AK507"/>
  <c r="AN507" s="1"/>
  <c r="AC507"/>
  <c r="AA507"/>
  <c r="AB507" s="1"/>
  <c r="AH503"/>
  <c r="AF503"/>
  <c r="AG503" s="1"/>
  <c r="AK503"/>
  <c r="AN503" s="1"/>
  <c r="AC503"/>
  <c r="AA503"/>
  <c r="AB503" s="1"/>
  <c r="AH499"/>
  <c r="AJ499" s="1"/>
  <c r="AF499"/>
  <c r="AG499" s="1"/>
  <c r="AK499"/>
  <c r="AL499" s="1"/>
  <c r="AC499"/>
  <c r="AA499"/>
  <c r="AB499" s="1"/>
  <c r="AH495"/>
  <c r="AI495" s="1"/>
  <c r="AK495"/>
  <c r="AM495" s="1"/>
  <c r="AC495"/>
  <c r="AF495"/>
  <c r="AG495" s="1"/>
  <c r="AH491"/>
  <c r="AI491" s="1"/>
  <c r="AF491"/>
  <c r="AG491" s="1"/>
  <c r="AK491"/>
  <c r="AA491"/>
  <c r="AB491" s="1"/>
  <c r="AC491"/>
  <c r="AH487"/>
  <c r="AJ487" s="1"/>
  <c r="AF487"/>
  <c r="AG487" s="1"/>
  <c r="AK487"/>
  <c r="AC487"/>
  <c r="AA487"/>
  <c r="AB487" s="1"/>
  <c r="AH483"/>
  <c r="AF483"/>
  <c r="AG483" s="1"/>
  <c r="AK483"/>
  <c r="AL483" s="1"/>
  <c r="AC483"/>
  <c r="AA483"/>
  <c r="AB483" s="1"/>
  <c r="AH479"/>
  <c r="AF479"/>
  <c r="AG479" s="1"/>
  <c r="AK479"/>
  <c r="AL479" s="1"/>
  <c r="AC479"/>
  <c r="AH475"/>
  <c r="AJ475" s="1"/>
  <c r="AF475"/>
  <c r="AG475" s="1"/>
  <c r="AK475"/>
  <c r="AL475" s="1"/>
  <c r="AC475"/>
  <c r="AA475"/>
  <c r="AB475" s="1"/>
  <c r="AH471"/>
  <c r="AI471" s="1"/>
  <c r="AF471"/>
  <c r="AG471" s="1"/>
  <c r="AK471"/>
  <c r="AC471"/>
  <c r="AA471"/>
  <c r="AB471" s="1"/>
  <c r="AH467"/>
  <c r="AJ467" s="1"/>
  <c r="AF467"/>
  <c r="AG467" s="1"/>
  <c r="AK467"/>
  <c r="AM467" s="1"/>
  <c r="AC467"/>
  <c r="AA467"/>
  <c r="AB467" s="1"/>
  <c r="AH463"/>
  <c r="AK463"/>
  <c r="AM463" s="1"/>
  <c r="AC463"/>
  <c r="AF463"/>
  <c r="AG463" s="1"/>
  <c r="AH459"/>
  <c r="AF459"/>
  <c r="AG459" s="1"/>
  <c r="AK459"/>
  <c r="AL459" s="1"/>
  <c r="AC459"/>
  <c r="AA459"/>
  <c r="AB459" s="1"/>
  <c r="AH455"/>
  <c r="AJ455" s="1"/>
  <c r="AF455"/>
  <c r="AG455" s="1"/>
  <c r="AK455"/>
  <c r="AL455" s="1"/>
  <c r="AC455"/>
  <c r="AA455"/>
  <c r="AB455" s="1"/>
  <c r="AH451"/>
  <c r="AI451" s="1"/>
  <c r="AF451"/>
  <c r="AG451" s="1"/>
  <c r="AK451"/>
  <c r="AC451"/>
  <c r="AA451"/>
  <c r="AB451" s="1"/>
  <c r="AH447"/>
  <c r="AI447" s="1"/>
  <c r="AK447"/>
  <c r="AF447"/>
  <c r="AG447" s="1"/>
  <c r="AC447"/>
  <c r="AH443"/>
  <c r="AI443" s="1"/>
  <c r="AF443"/>
  <c r="AG443" s="1"/>
  <c r="AK443"/>
  <c r="AC443"/>
  <c r="AA443"/>
  <c r="AB443" s="1"/>
  <c r="AH439"/>
  <c r="AF439"/>
  <c r="AG439" s="1"/>
  <c r="AK439"/>
  <c r="AL439" s="1"/>
  <c r="AC439"/>
  <c r="AA439"/>
  <c r="AB439" s="1"/>
  <c r="AH435"/>
  <c r="AJ435" s="1"/>
  <c r="AF435"/>
  <c r="AG435" s="1"/>
  <c r="AK435"/>
  <c r="AM435" s="1"/>
  <c r="AC435"/>
  <c r="AA435"/>
  <c r="AB435" s="1"/>
  <c r="AH431"/>
  <c r="AI431" s="1"/>
  <c r="AK431"/>
  <c r="AL431" s="1"/>
  <c r="AF431"/>
  <c r="AG431" s="1"/>
  <c r="AC431"/>
  <c r="AH427"/>
  <c r="AI427" s="1"/>
  <c r="AF427"/>
  <c r="AG427" s="1"/>
  <c r="AK427"/>
  <c r="AC427"/>
  <c r="AA427"/>
  <c r="AB427" s="1"/>
  <c r="AH423"/>
  <c r="AI423" s="1"/>
  <c r="AF423"/>
  <c r="AG423" s="1"/>
  <c r="AK423"/>
  <c r="AA423"/>
  <c r="AB423" s="1"/>
  <c r="AH419"/>
  <c r="AJ419" s="1"/>
  <c r="AF419"/>
  <c r="AG419" s="1"/>
  <c r="AK419"/>
  <c r="AC419"/>
  <c r="AA419"/>
  <c r="AB419" s="1"/>
  <c r="AH415"/>
  <c r="AK415"/>
  <c r="AL415" s="1"/>
  <c r="AF415"/>
  <c r="AG415" s="1"/>
  <c r="AC415"/>
  <c r="AH411"/>
  <c r="AF411"/>
  <c r="AG411" s="1"/>
  <c r="AK411"/>
  <c r="AM411" s="1"/>
  <c r="AC411"/>
  <c r="AA411"/>
  <c r="AB411" s="1"/>
  <c r="AH407"/>
  <c r="AK407"/>
  <c r="AL407" s="1"/>
  <c r="AF407"/>
  <c r="AG407" s="1"/>
  <c r="AC407"/>
  <c r="AA407"/>
  <c r="AB407" s="1"/>
  <c r="AH403"/>
  <c r="AI403" s="1"/>
  <c r="AK403"/>
  <c r="AL403" s="1"/>
  <c r="AF403"/>
  <c r="AG403" s="1"/>
  <c r="AC403"/>
  <c r="AA403"/>
  <c r="AB403" s="1"/>
  <c r="AH399"/>
  <c r="AI399" s="1"/>
  <c r="AK399"/>
  <c r="AF399"/>
  <c r="AG399" s="1"/>
  <c r="AC399"/>
  <c r="AH395"/>
  <c r="AJ395" s="1"/>
  <c r="AF395"/>
  <c r="AG395" s="1"/>
  <c r="AK395"/>
  <c r="AM395" s="1"/>
  <c r="AC395"/>
  <c r="AA395"/>
  <c r="AB395" s="1"/>
  <c r="AH391"/>
  <c r="AJ391" s="1"/>
  <c r="AK391"/>
  <c r="AM391" s="1"/>
  <c r="AF391"/>
  <c r="AG391" s="1"/>
  <c r="AC391"/>
  <c r="AA391"/>
  <c r="AB391" s="1"/>
  <c r="AH387"/>
  <c r="AJ387" s="1"/>
  <c r="AK387"/>
  <c r="AL387" s="1"/>
  <c r="AF387"/>
  <c r="AG387" s="1"/>
  <c r="AC387"/>
  <c r="AA387"/>
  <c r="AB387" s="1"/>
  <c r="AH383"/>
  <c r="AJ383" s="1"/>
  <c r="AK383"/>
  <c r="AM383" s="1"/>
  <c r="AF383"/>
  <c r="AG383" s="1"/>
  <c r="AC383"/>
  <c r="AH379"/>
  <c r="AJ379" s="1"/>
  <c r="AF379"/>
  <c r="AG379" s="1"/>
  <c r="AK379"/>
  <c r="AC379"/>
  <c r="AA379"/>
  <c r="AB379" s="1"/>
  <c r="AH375"/>
  <c r="AJ375" s="1"/>
  <c r="AK375"/>
  <c r="AF375"/>
  <c r="AG375" s="1"/>
  <c r="AC375"/>
  <c r="AA375"/>
  <c r="AB375" s="1"/>
  <c r="AH371"/>
  <c r="AJ371" s="1"/>
  <c r="AK371"/>
  <c r="AL371" s="1"/>
  <c r="AF371"/>
  <c r="AG371" s="1"/>
  <c r="AC371"/>
  <c r="AA371"/>
  <c r="AB371" s="1"/>
  <c r="AH367"/>
  <c r="AK367"/>
  <c r="AL367" s="1"/>
  <c r="AC367"/>
  <c r="AF367"/>
  <c r="AG367" s="1"/>
  <c r="AH363"/>
  <c r="AF363"/>
  <c r="AG363" s="1"/>
  <c r="AK363"/>
  <c r="AL363" s="1"/>
  <c r="AC363"/>
  <c r="AA363"/>
  <c r="AB363" s="1"/>
  <c r="AH359"/>
  <c r="AJ359" s="1"/>
  <c r="AK359"/>
  <c r="AL359" s="1"/>
  <c r="AF359"/>
  <c r="AG359" s="1"/>
  <c r="AC359"/>
  <c r="AA359"/>
  <c r="AB359" s="1"/>
  <c r="AH355"/>
  <c r="AJ355" s="1"/>
  <c r="AK355"/>
  <c r="AF355"/>
  <c r="AG355" s="1"/>
  <c r="AC355"/>
  <c r="AA355"/>
  <c r="AB355" s="1"/>
  <c r="AH351"/>
  <c r="AJ351" s="1"/>
  <c r="AK351"/>
  <c r="AF351"/>
  <c r="AG351" s="1"/>
  <c r="AC351"/>
  <c r="AH347"/>
  <c r="AJ347" s="1"/>
  <c r="AF347"/>
  <c r="AG347" s="1"/>
  <c r="AK347"/>
  <c r="AL347" s="1"/>
  <c r="AC347"/>
  <c r="AA347"/>
  <c r="AB347" s="1"/>
  <c r="AH343"/>
  <c r="AJ343" s="1"/>
  <c r="AK343"/>
  <c r="AM343" s="1"/>
  <c r="AF343"/>
  <c r="AG343" s="1"/>
  <c r="AC343"/>
  <c r="AA343"/>
  <c r="AB343" s="1"/>
  <c r="AH339"/>
  <c r="AJ339" s="1"/>
  <c r="AK339"/>
  <c r="AM339" s="1"/>
  <c r="AF339"/>
  <c r="AG339" s="1"/>
  <c r="AC339"/>
  <c r="AA339"/>
  <c r="AB339" s="1"/>
  <c r="AH335"/>
  <c r="AJ335" s="1"/>
  <c r="AK335"/>
  <c r="AF335"/>
  <c r="AG335" s="1"/>
  <c r="AC335"/>
  <c r="AH331"/>
  <c r="AJ331" s="1"/>
  <c r="AF331"/>
  <c r="AG331" s="1"/>
  <c r="AK331"/>
  <c r="AL331" s="1"/>
  <c r="AC331"/>
  <c r="AA331"/>
  <c r="AB331" s="1"/>
  <c r="AH327"/>
  <c r="AJ327" s="1"/>
  <c r="AK327"/>
  <c r="AM327" s="1"/>
  <c r="AF327"/>
  <c r="AG327" s="1"/>
  <c r="AA327"/>
  <c r="AB327" s="1"/>
  <c r="AC327"/>
  <c r="AH323"/>
  <c r="AK323"/>
  <c r="AL323" s="1"/>
  <c r="AF323"/>
  <c r="AG323" s="1"/>
  <c r="AC323"/>
  <c r="AA323"/>
  <c r="AB323" s="1"/>
  <c r="AH319"/>
  <c r="AJ319" s="1"/>
  <c r="AK319"/>
  <c r="AL319" s="1"/>
  <c r="AF319"/>
  <c r="AG319" s="1"/>
  <c r="AC319"/>
  <c r="AH315"/>
  <c r="AJ315" s="1"/>
  <c r="AF315"/>
  <c r="AG315" s="1"/>
  <c r="AK315"/>
  <c r="AC315"/>
  <c r="AA315"/>
  <c r="AB315" s="1"/>
  <c r="AH311"/>
  <c r="AJ311" s="1"/>
  <c r="AK311"/>
  <c r="AF311"/>
  <c r="AG311" s="1"/>
  <c r="AC311"/>
  <c r="AA311"/>
  <c r="AB311" s="1"/>
  <c r="AH307"/>
  <c r="AJ307" s="1"/>
  <c r="AK307"/>
  <c r="AL307" s="1"/>
  <c r="AF307"/>
  <c r="AG307" s="1"/>
  <c r="AC307"/>
  <c r="AA307"/>
  <c r="AB307" s="1"/>
  <c r="AH303"/>
  <c r="AK303"/>
  <c r="AM303" s="1"/>
  <c r="AF303"/>
  <c r="AG303" s="1"/>
  <c r="AC303"/>
  <c r="AH299"/>
  <c r="AF299"/>
  <c r="AG299" s="1"/>
  <c r="AK299"/>
  <c r="AL299" s="1"/>
  <c r="AC299"/>
  <c r="AA299"/>
  <c r="AB299" s="1"/>
  <c r="AH295"/>
  <c r="AJ295" s="1"/>
  <c r="AK295"/>
  <c r="AM295" s="1"/>
  <c r="AF295"/>
  <c r="AG295" s="1"/>
  <c r="AA295"/>
  <c r="AB295" s="1"/>
  <c r="AH291"/>
  <c r="AJ291" s="1"/>
  <c r="AK291"/>
  <c r="AL291" s="1"/>
  <c r="AF291"/>
  <c r="AG291" s="1"/>
  <c r="AC291"/>
  <c r="AA291"/>
  <c r="AB291" s="1"/>
  <c r="AH287"/>
  <c r="AJ287" s="1"/>
  <c r="AK287"/>
  <c r="AF287"/>
  <c r="AG287" s="1"/>
  <c r="AC287"/>
  <c r="AH283"/>
  <c r="AJ283" s="1"/>
  <c r="AF283"/>
  <c r="AG283" s="1"/>
  <c r="AK283"/>
  <c r="AL283" s="1"/>
  <c r="AA283"/>
  <c r="AB283" s="1"/>
  <c r="AC283"/>
  <c r="AH279"/>
  <c r="AJ279" s="1"/>
  <c r="AK279"/>
  <c r="AL279" s="1"/>
  <c r="AF279"/>
  <c r="AG279" s="1"/>
  <c r="AC279"/>
  <c r="AA279"/>
  <c r="AB279" s="1"/>
  <c r="AH275"/>
  <c r="AK275"/>
  <c r="AL275" s="1"/>
  <c r="AF275"/>
  <c r="AG275" s="1"/>
  <c r="AC275"/>
  <c r="AA275"/>
  <c r="AB275" s="1"/>
  <c r="AH271"/>
  <c r="AJ271" s="1"/>
  <c r="AK271"/>
  <c r="AL271" s="1"/>
  <c r="AF271"/>
  <c r="AG271" s="1"/>
  <c r="AH267"/>
  <c r="AF267"/>
  <c r="AG267" s="1"/>
  <c r="AK267"/>
  <c r="AC267"/>
  <c r="AA267"/>
  <c r="AB267" s="1"/>
  <c r="AH263"/>
  <c r="AJ263" s="1"/>
  <c r="AF263"/>
  <c r="AG263" s="1"/>
  <c r="AC263"/>
  <c r="AK263"/>
  <c r="AA263"/>
  <c r="AB263" s="1"/>
  <c r="AH259"/>
  <c r="AJ259" s="1"/>
  <c r="AF259"/>
  <c r="AG259" s="1"/>
  <c r="AK259"/>
  <c r="AM259" s="1"/>
  <c r="AC259"/>
  <c r="AA259"/>
  <c r="AB259" s="1"/>
  <c r="AH255"/>
  <c r="AJ255" s="1"/>
  <c r="AF255"/>
  <c r="AG255" s="1"/>
  <c r="AK255"/>
  <c r="AL255" s="1"/>
  <c r="AC255"/>
  <c r="AH251"/>
  <c r="AJ251" s="1"/>
  <c r="AF251"/>
  <c r="AG251" s="1"/>
  <c r="AK251"/>
  <c r="AN251" s="1"/>
  <c r="AC251"/>
  <c r="AA251"/>
  <c r="AB251" s="1"/>
  <c r="AH247"/>
  <c r="AF247"/>
  <c r="AG247" s="1"/>
  <c r="AK247"/>
  <c r="AL247" s="1"/>
  <c r="AA247"/>
  <c r="AB247" s="1"/>
  <c r="AH243"/>
  <c r="AF243"/>
  <c r="AG243" s="1"/>
  <c r="AK243"/>
  <c r="AN243" s="1"/>
  <c r="AC243"/>
  <c r="AA243"/>
  <c r="AB243" s="1"/>
  <c r="AH239"/>
  <c r="AJ239" s="1"/>
  <c r="AF239"/>
  <c r="AG239" s="1"/>
  <c r="AK239"/>
  <c r="AC239"/>
  <c r="AH235"/>
  <c r="AJ235" s="1"/>
  <c r="AF235"/>
  <c r="AG235" s="1"/>
  <c r="AK235"/>
  <c r="AC235"/>
  <c r="AA235"/>
  <c r="AB235" s="1"/>
  <c r="AH231"/>
  <c r="AJ231" s="1"/>
  <c r="AF231"/>
  <c r="AG231" s="1"/>
  <c r="AK231"/>
  <c r="AL231" s="1"/>
  <c r="AC231"/>
  <c r="AA231"/>
  <c r="AB231" s="1"/>
  <c r="AH227"/>
  <c r="AJ227" s="1"/>
  <c r="AF227"/>
  <c r="AG227" s="1"/>
  <c r="AK227"/>
  <c r="AM227" s="1"/>
  <c r="AC227"/>
  <c r="AA227"/>
  <c r="AB227" s="1"/>
  <c r="AH223"/>
  <c r="AJ223" s="1"/>
  <c r="AF223"/>
  <c r="AG223" s="1"/>
  <c r="AK223"/>
  <c r="AL223" s="1"/>
  <c r="AC223"/>
  <c r="AH219"/>
  <c r="AJ219" s="1"/>
  <c r="AF219"/>
  <c r="AG219" s="1"/>
  <c r="AK219"/>
  <c r="AM219" s="1"/>
  <c r="AC219"/>
  <c r="AA219"/>
  <c r="AB219" s="1"/>
  <c r="AH215"/>
  <c r="AJ215" s="1"/>
  <c r="AF215"/>
  <c r="AG215" s="1"/>
  <c r="AK215"/>
  <c r="AA215"/>
  <c r="AB215" s="1"/>
  <c r="AH211"/>
  <c r="AJ211" s="1"/>
  <c r="AF211"/>
  <c r="AG211" s="1"/>
  <c r="AK211"/>
  <c r="AC211"/>
  <c r="AA211"/>
  <c r="AB211" s="1"/>
  <c r="AH207"/>
  <c r="AJ207" s="1"/>
  <c r="AF207"/>
  <c r="AG207" s="1"/>
  <c r="AK207"/>
  <c r="AM207" s="1"/>
  <c r="AC207"/>
  <c r="AH203"/>
  <c r="AJ203" s="1"/>
  <c r="AF203"/>
  <c r="AG203" s="1"/>
  <c r="AK203"/>
  <c r="AL203" s="1"/>
  <c r="AC203"/>
  <c r="AA203"/>
  <c r="AB203" s="1"/>
  <c r="AH199"/>
  <c r="AJ199" s="1"/>
  <c r="AF199"/>
  <c r="AG199" s="1"/>
  <c r="AK199"/>
  <c r="AL199" s="1"/>
  <c r="AC199"/>
  <c r="AA199"/>
  <c r="AB199" s="1"/>
  <c r="AH195"/>
  <c r="AF195"/>
  <c r="AG195" s="1"/>
  <c r="AK195"/>
  <c r="AL195" s="1"/>
  <c r="AC195"/>
  <c r="AA195"/>
  <c r="AB195" s="1"/>
  <c r="AH191"/>
  <c r="AJ191" s="1"/>
  <c r="AF191"/>
  <c r="AG191" s="1"/>
  <c r="AK191"/>
  <c r="AC191"/>
  <c r="AH187"/>
  <c r="AJ187" s="1"/>
  <c r="AF187"/>
  <c r="AG187" s="1"/>
  <c r="AK187"/>
  <c r="AC187"/>
  <c r="AA187"/>
  <c r="AB187" s="1"/>
  <c r="AH183"/>
  <c r="AJ183" s="1"/>
  <c r="AF183"/>
  <c r="AG183" s="1"/>
  <c r="AK183"/>
  <c r="AL183" s="1"/>
  <c r="AA183"/>
  <c r="AB183" s="1"/>
  <c r="AH179"/>
  <c r="AJ179" s="1"/>
  <c r="AF179"/>
  <c r="AG179" s="1"/>
  <c r="AK179"/>
  <c r="AM179" s="1"/>
  <c r="AC179"/>
  <c r="AA179"/>
  <c r="AB179" s="1"/>
  <c r="AH175"/>
  <c r="AJ175" s="1"/>
  <c r="AF175"/>
  <c r="AG175" s="1"/>
  <c r="AK175"/>
  <c r="AM175" s="1"/>
  <c r="AC175"/>
  <c r="AH171"/>
  <c r="AJ171" s="1"/>
  <c r="AF171"/>
  <c r="AG171" s="1"/>
  <c r="AK171"/>
  <c r="AL171" s="1"/>
  <c r="AC171"/>
  <c r="AA171"/>
  <c r="AB171" s="1"/>
  <c r="AH167"/>
  <c r="AF167"/>
  <c r="AG167" s="1"/>
  <c r="AK167"/>
  <c r="AM167" s="1"/>
  <c r="AC167"/>
  <c r="AA167"/>
  <c r="AB167" s="1"/>
  <c r="AH163"/>
  <c r="AJ163" s="1"/>
  <c r="AF163"/>
  <c r="AG163" s="1"/>
  <c r="AK163"/>
  <c r="AC163"/>
  <c r="AA163"/>
  <c r="AB163" s="1"/>
  <c r="AH159"/>
  <c r="AJ159" s="1"/>
  <c r="AF159"/>
  <c r="AG159" s="1"/>
  <c r="AK159"/>
  <c r="AM159" s="1"/>
  <c r="AC159"/>
  <c r="AH155"/>
  <c r="AJ155" s="1"/>
  <c r="AF155"/>
  <c r="AG155" s="1"/>
  <c r="AK155"/>
  <c r="AM155" s="1"/>
  <c r="AC155"/>
  <c r="AA155"/>
  <c r="AB155" s="1"/>
  <c r="AH151"/>
  <c r="AJ151" s="1"/>
  <c r="AF151"/>
  <c r="AG151" s="1"/>
  <c r="AK151"/>
  <c r="AM151" s="1"/>
  <c r="AA151"/>
  <c r="AB151" s="1"/>
  <c r="AH147"/>
  <c r="AJ147" s="1"/>
  <c r="AF147"/>
  <c r="AG147" s="1"/>
  <c r="AK147"/>
  <c r="AL147" s="1"/>
  <c r="AC147"/>
  <c r="AA147"/>
  <c r="AB147" s="1"/>
  <c r="AH143"/>
  <c r="AJ143" s="1"/>
  <c r="AF143"/>
  <c r="AG143" s="1"/>
  <c r="AK143"/>
  <c r="AN143" s="1"/>
  <c r="AC143"/>
  <c r="AH139"/>
  <c r="AF139"/>
  <c r="AG139" s="1"/>
  <c r="AK139"/>
  <c r="AM139" s="1"/>
  <c r="AC139"/>
  <c r="AA139"/>
  <c r="AB139" s="1"/>
  <c r="AH135"/>
  <c r="AJ135" s="1"/>
  <c r="AF135"/>
  <c r="AG135" s="1"/>
  <c r="AK135"/>
  <c r="AC135"/>
  <c r="AA135"/>
  <c r="AB135" s="1"/>
  <c r="AH131"/>
  <c r="AJ131" s="1"/>
  <c r="AF131"/>
  <c r="AG131" s="1"/>
  <c r="AK131"/>
  <c r="AM131" s="1"/>
  <c r="AC131"/>
  <c r="AA131"/>
  <c r="AB131" s="1"/>
  <c r="AH127"/>
  <c r="AJ127" s="1"/>
  <c r="AF127"/>
  <c r="AG127" s="1"/>
  <c r="AK127"/>
  <c r="AM127" s="1"/>
  <c r="AC127"/>
  <c r="AH123"/>
  <c r="AJ123" s="1"/>
  <c r="AF123"/>
  <c r="AG123" s="1"/>
  <c r="AK123"/>
  <c r="AL123" s="1"/>
  <c r="AC123"/>
  <c r="AA123"/>
  <c r="AB123" s="1"/>
  <c r="AH119"/>
  <c r="AF119"/>
  <c r="AG119" s="1"/>
  <c r="AK119"/>
  <c r="AM119" s="1"/>
  <c r="AA119"/>
  <c r="AB119" s="1"/>
  <c r="AH115"/>
  <c r="AF115"/>
  <c r="AG115" s="1"/>
  <c r="AK115"/>
  <c r="AL115" s="1"/>
  <c r="AC115"/>
  <c r="AA115"/>
  <c r="AB115" s="1"/>
  <c r="AH111"/>
  <c r="AJ111" s="1"/>
  <c r="AF111"/>
  <c r="AG111" s="1"/>
  <c r="AK111"/>
  <c r="AC111"/>
  <c r="AH107"/>
  <c r="AJ107" s="1"/>
  <c r="AF107"/>
  <c r="AG107" s="1"/>
  <c r="AK107"/>
  <c r="AC107"/>
  <c r="AA107"/>
  <c r="AB107" s="1"/>
  <c r="AH103"/>
  <c r="AJ103" s="1"/>
  <c r="AF103"/>
  <c r="AG103" s="1"/>
  <c r="AK103"/>
  <c r="AM103" s="1"/>
  <c r="AC103"/>
  <c r="AA103"/>
  <c r="AB103" s="1"/>
  <c r="AH99"/>
  <c r="AJ99" s="1"/>
  <c r="AF99"/>
  <c r="AG99" s="1"/>
  <c r="AK99"/>
  <c r="AL99" s="1"/>
  <c r="AC99"/>
  <c r="AA99"/>
  <c r="AB99" s="1"/>
  <c r="AH95"/>
  <c r="AJ95" s="1"/>
  <c r="AF95"/>
  <c r="AG95" s="1"/>
  <c r="AK95"/>
  <c r="AN95" s="1"/>
  <c r="AC95"/>
  <c r="AH91"/>
  <c r="AF91"/>
  <c r="AG91" s="1"/>
  <c r="AK91"/>
  <c r="AL91" s="1"/>
  <c r="AC91"/>
  <c r="AA91"/>
  <c r="AB91" s="1"/>
  <c r="AH87"/>
  <c r="AJ87" s="1"/>
  <c r="AF87"/>
  <c r="AG87" s="1"/>
  <c r="AK87"/>
  <c r="AC87"/>
  <c r="AA87"/>
  <c r="AB87" s="1"/>
  <c r="AH83"/>
  <c r="AJ83" s="1"/>
  <c r="AF83"/>
  <c r="AG83" s="1"/>
  <c r="AK83"/>
  <c r="AC83"/>
  <c r="AA83"/>
  <c r="AB83" s="1"/>
  <c r="AH79"/>
  <c r="AJ79" s="1"/>
  <c r="AF79"/>
  <c r="AG79" s="1"/>
  <c r="AK79"/>
  <c r="AL79" s="1"/>
  <c r="AC79"/>
  <c r="AH75"/>
  <c r="AJ75" s="1"/>
  <c r="AF75"/>
  <c r="AG75" s="1"/>
  <c r="AK75"/>
  <c r="AL75" s="1"/>
  <c r="AC75"/>
  <c r="AA75"/>
  <c r="AB75" s="1"/>
  <c r="AH71"/>
  <c r="AF71"/>
  <c r="AG71" s="1"/>
  <c r="AK71"/>
  <c r="AM71" s="1"/>
  <c r="AC71"/>
  <c r="AA71"/>
  <c r="AB71" s="1"/>
  <c r="AH67"/>
  <c r="AJ67" s="1"/>
  <c r="AF67"/>
  <c r="AG67" s="1"/>
  <c r="AK67"/>
  <c r="AC67"/>
  <c r="AA67"/>
  <c r="AB67" s="1"/>
  <c r="AH63"/>
  <c r="AJ63" s="1"/>
  <c r="AF63"/>
  <c r="AG63" s="1"/>
  <c r="AK63"/>
  <c r="AM63" s="1"/>
  <c r="AC63"/>
  <c r="AH59"/>
  <c r="AJ59" s="1"/>
  <c r="AF59"/>
  <c r="AG59" s="1"/>
  <c r="AK59"/>
  <c r="AC59"/>
  <c r="AA59"/>
  <c r="AB59" s="1"/>
  <c r="AH55"/>
  <c r="AJ55" s="1"/>
  <c r="AF55"/>
  <c r="AG55" s="1"/>
  <c r="AK55"/>
  <c r="AL55" s="1"/>
  <c r="AC55"/>
  <c r="AA55"/>
  <c r="AB55" s="1"/>
  <c r="AH51"/>
  <c r="AF51"/>
  <c r="AG51" s="1"/>
  <c r="AK51"/>
  <c r="AL51" s="1"/>
  <c r="AC51"/>
  <c r="AA51"/>
  <c r="AB51" s="1"/>
  <c r="AH47"/>
  <c r="AJ47" s="1"/>
  <c r="AF47"/>
  <c r="AG47" s="1"/>
  <c r="AK47"/>
  <c r="AC47"/>
  <c r="AH43"/>
  <c r="AJ43" s="1"/>
  <c r="AF43"/>
  <c r="AG43" s="1"/>
  <c r="AK43"/>
  <c r="AC43"/>
  <c r="AA43"/>
  <c r="AB43" s="1"/>
  <c r="AH39"/>
  <c r="AJ39" s="1"/>
  <c r="AF39"/>
  <c r="AG39" s="1"/>
  <c r="AK39"/>
  <c r="AM39" s="1"/>
  <c r="AC39"/>
  <c r="AA39"/>
  <c r="AB39" s="1"/>
  <c r="AH35"/>
  <c r="AJ35" s="1"/>
  <c r="AF35"/>
  <c r="AG35" s="1"/>
  <c r="AK35"/>
  <c r="AL35" s="1"/>
  <c r="AC35"/>
  <c r="AA35"/>
  <c r="AB35" s="1"/>
  <c r="AH31"/>
  <c r="AJ31" s="1"/>
  <c r="AF31"/>
  <c r="AG31" s="1"/>
  <c r="AK31"/>
  <c r="AM31" s="1"/>
  <c r="AC31"/>
  <c r="AH27"/>
  <c r="AF27"/>
  <c r="AG27" s="1"/>
  <c r="AK27"/>
  <c r="AL27" s="1"/>
  <c r="AC27"/>
  <c r="AA27"/>
  <c r="AB27" s="1"/>
  <c r="AH23"/>
  <c r="AJ23" s="1"/>
  <c r="AF23"/>
  <c r="AG23" s="1"/>
  <c r="AK23"/>
  <c r="AC23"/>
  <c r="AA23"/>
  <c r="AB23" s="1"/>
  <c r="AH19"/>
  <c r="AJ19" s="1"/>
  <c r="AF19"/>
  <c r="AG19" s="1"/>
  <c r="AK19"/>
  <c r="AM19" s="1"/>
  <c r="AC19"/>
  <c r="AA19"/>
  <c r="AB19" s="1"/>
  <c r="AH15"/>
  <c r="AJ15" s="1"/>
  <c r="AF15"/>
  <c r="AG15" s="1"/>
  <c r="AK15"/>
  <c r="AL15" s="1"/>
  <c r="AC15"/>
  <c r="AH11"/>
  <c r="AJ11" s="1"/>
  <c r="AF11"/>
  <c r="AG11" s="1"/>
  <c r="AK11"/>
  <c r="AM11" s="1"/>
  <c r="AH7"/>
  <c r="AJ7" s="1"/>
  <c r="AF7"/>
  <c r="AG7" s="1"/>
  <c r="AK7"/>
  <c r="AM7" s="1"/>
  <c r="Y965"/>
  <c r="Z965" s="1"/>
  <c r="Y949"/>
  <c r="Z949" s="1"/>
  <c r="Y933"/>
  <c r="Z933" s="1"/>
  <c r="Y917"/>
  <c r="Z917" s="1"/>
  <c r="Y805"/>
  <c r="Z805" s="1"/>
  <c r="Y789"/>
  <c r="Z789" s="1"/>
  <c r="Y485"/>
  <c r="Z485" s="1"/>
  <c r="Y469"/>
  <c r="Z469" s="1"/>
  <c r="Y453"/>
  <c r="Z453" s="1"/>
  <c r="Y437"/>
  <c r="Z437" s="1"/>
  <c r="Y421"/>
  <c r="Z421" s="1"/>
  <c r="Y405"/>
  <c r="Z405" s="1"/>
  <c r="Y389"/>
  <c r="Z389" s="1"/>
  <c r="Y373"/>
  <c r="Z373" s="1"/>
  <c r="Y357"/>
  <c r="Z357" s="1"/>
  <c r="Y341"/>
  <c r="Z341" s="1"/>
  <c r="Y325"/>
  <c r="Z325" s="1"/>
  <c r="Y309"/>
  <c r="Z309" s="1"/>
  <c r="Y293"/>
  <c r="Z293" s="1"/>
  <c r="Y277"/>
  <c r="Z277" s="1"/>
  <c r="Y261"/>
  <c r="Z261" s="1"/>
  <c r="Y245"/>
  <c r="Z245" s="1"/>
  <c r="Y229"/>
  <c r="Z229" s="1"/>
  <c r="Y213"/>
  <c r="Z213" s="1"/>
  <c r="Y197"/>
  <c r="Z197" s="1"/>
  <c r="Y181"/>
  <c r="Z181" s="1"/>
  <c r="Y165"/>
  <c r="Z165" s="1"/>
  <c r="Y149"/>
  <c r="Z149" s="1"/>
  <c r="Y133"/>
  <c r="Z133" s="1"/>
  <c r="Y117"/>
  <c r="Z117" s="1"/>
  <c r="Y101"/>
  <c r="Z101" s="1"/>
  <c r="Y85"/>
  <c r="Z85" s="1"/>
  <c r="Y69"/>
  <c r="Z69" s="1"/>
  <c r="Y53"/>
  <c r="Z53" s="1"/>
  <c r="Y37"/>
  <c r="Z37" s="1"/>
  <c r="Y21"/>
  <c r="Z21" s="1"/>
  <c r="AD346"/>
  <c r="AA975"/>
  <c r="AB975" s="1"/>
  <c r="AA911"/>
  <c r="AB911" s="1"/>
  <c r="AA847"/>
  <c r="AB847" s="1"/>
  <c r="AA783"/>
  <c r="AB783" s="1"/>
  <c r="AA719"/>
  <c r="AB719" s="1"/>
  <c r="AA655"/>
  <c r="AB655" s="1"/>
  <c r="AA591"/>
  <c r="AB591" s="1"/>
  <c r="AA527"/>
  <c r="AB527" s="1"/>
  <c r="AA463"/>
  <c r="AB463" s="1"/>
  <c r="AA399"/>
  <c r="AB399" s="1"/>
  <c r="AA335"/>
  <c r="AB335" s="1"/>
  <c r="AA271"/>
  <c r="AB271" s="1"/>
  <c r="AA207"/>
  <c r="AB207" s="1"/>
  <c r="AA143"/>
  <c r="AB143" s="1"/>
  <c r="AA79"/>
  <c r="AB79" s="1"/>
  <c r="AA15"/>
  <c r="AB15" s="1"/>
  <c r="AC823"/>
  <c r="AC695"/>
  <c r="AC567"/>
  <c r="AC247"/>
  <c r="AC119"/>
  <c r="AF879"/>
  <c r="AG879" s="1"/>
  <c r="U974"/>
  <c r="U970"/>
  <c r="U966"/>
  <c r="W966" s="1"/>
  <c r="U962"/>
  <c r="U958"/>
  <c r="U954"/>
  <c r="U950"/>
  <c r="W950" s="1"/>
  <c r="U946"/>
  <c r="U942"/>
  <c r="U938"/>
  <c r="U934"/>
  <c r="U930"/>
  <c r="U926"/>
  <c r="W926" s="1"/>
  <c r="U922"/>
  <c r="U918"/>
  <c r="W918" s="1"/>
  <c r="U914"/>
  <c r="U910"/>
  <c r="U906"/>
  <c r="U902"/>
  <c r="W902" s="1"/>
  <c r="U898"/>
  <c r="U894"/>
  <c r="W894" s="1"/>
  <c r="U890"/>
  <c r="U886"/>
  <c r="W886" s="1"/>
  <c r="U882"/>
  <c r="U878"/>
  <c r="U874"/>
  <c r="U870"/>
  <c r="W870" s="1"/>
  <c r="U866"/>
  <c r="U862"/>
  <c r="W862" s="1"/>
  <c r="U858"/>
  <c r="U854"/>
  <c r="U850"/>
  <c r="U846"/>
  <c r="U842"/>
  <c r="U838"/>
  <c r="W838" s="1"/>
  <c r="U834"/>
  <c r="U830"/>
  <c r="W830" s="1"/>
  <c r="U826"/>
  <c r="U822"/>
  <c r="W822" s="1"/>
  <c r="U818"/>
  <c r="U814"/>
  <c r="W814" s="1"/>
  <c r="U810"/>
  <c r="U806"/>
  <c r="W806" s="1"/>
  <c r="U802"/>
  <c r="U798"/>
  <c r="W798" s="1"/>
  <c r="U794"/>
  <c r="U790"/>
  <c r="W790" s="1"/>
  <c r="U786"/>
  <c r="U782"/>
  <c r="W782" s="1"/>
  <c r="U778"/>
  <c r="U774"/>
  <c r="W774" s="1"/>
  <c r="U770"/>
  <c r="U766"/>
  <c r="W766" s="1"/>
  <c r="U762"/>
  <c r="U758"/>
  <c r="W758" s="1"/>
  <c r="U754"/>
  <c r="U750"/>
  <c r="W750" s="1"/>
  <c r="U746"/>
  <c r="U742"/>
  <c r="W742" s="1"/>
  <c r="U738"/>
  <c r="U734"/>
  <c r="W734" s="1"/>
  <c r="U730"/>
  <c r="U726"/>
  <c r="W726" s="1"/>
  <c r="U722"/>
  <c r="U718"/>
  <c r="W718" s="1"/>
  <c r="U714"/>
  <c r="U710"/>
  <c r="W710" s="1"/>
  <c r="U706"/>
  <c r="U702"/>
  <c r="W702" s="1"/>
  <c r="U698"/>
  <c r="U694"/>
  <c r="W694" s="1"/>
  <c r="U690"/>
  <c r="U686"/>
  <c r="W686" s="1"/>
  <c r="U682"/>
  <c r="U678"/>
  <c r="W678" s="1"/>
  <c r="U674"/>
  <c r="U670"/>
  <c r="W670" s="1"/>
  <c r="U666"/>
  <c r="U662"/>
  <c r="W662" s="1"/>
  <c r="U658"/>
  <c r="U654"/>
  <c r="W654" s="1"/>
  <c r="U650"/>
  <c r="U646"/>
  <c r="W646" s="1"/>
  <c r="U642"/>
  <c r="U638"/>
  <c r="W638" s="1"/>
  <c r="U634"/>
  <c r="U630"/>
  <c r="W630" s="1"/>
  <c r="U626"/>
  <c r="U622"/>
  <c r="W622" s="1"/>
  <c r="U618"/>
  <c r="U614"/>
  <c r="W614" s="1"/>
  <c r="U610"/>
  <c r="U606"/>
  <c r="W606" s="1"/>
  <c r="U602"/>
  <c r="U598"/>
  <c r="W598" s="1"/>
  <c r="U594"/>
  <c r="U590"/>
  <c r="W590" s="1"/>
  <c r="U586"/>
  <c r="U582"/>
  <c r="W582" s="1"/>
  <c r="U578"/>
  <c r="U574"/>
  <c r="W574" s="1"/>
  <c r="U570"/>
  <c r="U566"/>
  <c r="W566" s="1"/>
  <c r="U562"/>
  <c r="U558"/>
  <c r="W558" s="1"/>
  <c r="U554"/>
  <c r="U550"/>
  <c r="W550" s="1"/>
  <c r="U546"/>
  <c r="U542"/>
  <c r="W542" s="1"/>
  <c r="U538"/>
  <c r="U534"/>
  <c r="W534" s="1"/>
  <c r="U530"/>
  <c r="U526"/>
  <c r="W526" s="1"/>
  <c r="U522"/>
  <c r="U518"/>
  <c r="W518" s="1"/>
  <c r="U514"/>
  <c r="U510"/>
  <c r="W510" s="1"/>
  <c r="U506"/>
  <c r="U502"/>
  <c r="W502" s="1"/>
  <c r="Y901"/>
  <c r="Z901" s="1"/>
  <c r="Y885"/>
  <c r="Z885" s="1"/>
  <c r="Y773"/>
  <c r="Z773" s="1"/>
  <c r="Y757"/>
  <c r="Z757" s="1"/>
  <c r="Y608"/>
  <c r="Z608" s="1"/>
  <c r="Y603"/>
  <c r="Z603" s="1"/>
  <c r="Y599"/>
  <c r="Z599" s="1"/>
  <c r="AE476"/>
  <c r="AD476"/>
  <c r="AA927"/>
  <c r="AB927" s="1"/>
  <c r="AA863"/>
  <c r="AB863" s="1"/>
  <c r="AA799"/>
  <c r="AB799" s="1"/>
  <c r="AA735"/>
  <c r="AB735" s="1"/>
  <c r="AA671"/>
  <c r="AB671" s="1"/>
  <c r="AA607"/>
  <c r="AB607" s="1"/>
  <c r="AA543"/>
  <c r="AB543" s="1"/>
  <c r="AA479"/>
  <c r="AB479" s="1"/>
  <c r="AA415"/>
  <c r="AB415" s="1"/>
  <c r="AA351"/>
  <c r="AB351" s="1"/>
  <c r="AA287"/>
  <c r="AB287" s="1"/>
  <c r="AA223"/>
  <c r="AB223" s="1"/>
  <c r="AA159"/>
  <c r="AB159" s="1"/>
  <c r="AA95"/>
  <c r="AB95" s="1"/>
  <c r="AA31"/>
  <c r="AB31" s="1"/>
  <c r="AC930"/>
  <c r="AC727"/>
  <c r="AC599"/>
  <c r="AC271"/>
  <c r="AC151"/>
  <c r="AK866"/>
  <c r="AK344"/>
  <c r="AL344" s="1"/>
  <c r="U935"/>
  <c r="W935" s="1"/>
  <c r="U931"/>
  <c r="U927"/>
  <c r="W927" s="1"/>
  <c r="U923"/>
  <c r="U919"/>
  <c r="W919" s="1"/>
  <c r="U915"/>
  <c r="U911"/>
  <c r="W911" s="1"/>
  <c r="U907"/>
  <c r="U903"/>
  <c r="W903" s="1"/>
  <c r="U899"/>
  <c r="U895"/>
  <c r="W895" s="1"/>
  <c r="U891"/>
  <c r="U887"/>
  <c r="W887" s="1"/>
  <c r="U883"/>
  <c r="U879"/>
  <c r="W879" s="1"/>
  <c r="U875"/>
  <c r="U871"/>
  <c r="W871" s="1"/>
  <c r="U867"/>
  <c r="U863"/>
  <c r="W863" s="1"/>
  <c r="U859"/>
  <c r="U855"/>
  <c r="W855" s="1"/>
  <c r="U851"/>
  <c r="U847"/>
  <c r="W847" s="1"/>
  <c r="U843"/>
  <c r="U839"/>
  <c r="W839" s="1"/>
  <c r="U835"/>
  <c r="U831"/>
  <c r="W831" s="1"/>
  <c r="U827"/>
  <c r="U823"/>
  <c r="W823" s="1"/>
  <c r="U819"/>
  <c r="U815"/>
  <c r="W815" s="1"/>
  <c r="U811"/>
  <c r="U807"/>
  <c r="W807" s="1"/>
  <c r="U803"/>
  <c r="U799"/>
  <c r="W799" s="1"/>
  <c r="U795"/>
  <c r="U791"/>
  <c r="W791" s="1"/>
  <c r="U787"/>
  <c r="U783"/>
  <c r="W783" s="1"/>
  <c r="U779"/>
  <c r="U775"/>
  <c r="W775" s="1"/>
  <c r="U771"/>
  <c r="U767"/>
  <c r="W767" s="1"/>
  <c r="U763"/>
  <c r="U759"/>
  <c r="W759" s="1"/>
  <c r="U755"/>
  <c r="U751"/>
  <c r="W751" s="1"/>
  <c r="U747"/>
  <c r="U743"/>
  <c r="W743" s="1"/>
  <c r="U739"/>
  <c r="U735"/>
  <c r="W735" s="1"/>
  <c r="U731"/>
  <c r="U727"/>
  <c r="W727" s="1"/>
  <c r="U723"/>
  <c r="U719"/>
  <c r="W719" s="1"/>
  <c r="U715"/>
  <c r="U711"/>
  <c r="W711" s="1"/>
  <c r="U707"/>
  <c r="U703"/>
  <c r="W703" s="1"/>
  <c r="U699"/>
  <c r="U695"/>
  <c r="W695" s="1"/>
  <c r="U691"/>
  <c r="U687"/>
  <c r="W687" s="1"/>
  <c r="U683"/>
  <c r="U679"/>
  <c r="W679" s="1"/>
  <c r="U675"/>
  <c r="U671"/>
  <c r="W671" s="1"/>
  <c r="U667"/>
  <c r="U663"/>
  <c r="W663" s="1"/>
  <c r="U659"/>
  <c r="U655"/>
  <c r="W655" s="1"/>
  <c r="U651"/>
  <c r="U647"/>
  <c r="W647" s="1"/>
  <c r="U643"/>
  <c r="U639"/>
  <c r="W639" s="1"/>
  <c r="U635"/>
  <c r="U631"/>
  <c r="W631" s="1"/>
  <c r="U627"/>
  <c r="U623"/>
  <c r="W623" s="1"/>
  <c r="U619"/>
  <c r="U615"/>
  <c r="W615" s="1"/>
  <c r="U611"/>
  <c r="U607"/>
  <c r="W607" s="1"/>
  <c r="U603"/>
  <c r="U599"/>
  <c r="W599" s="1"/>
  <c r="U595"/>
  <c r="U591"/>
  <c r="W591" s="1"/>
  <c r="U587"/>
  <c r="U583"/>
  <c r="W583" s="1"/>
  <c r="U579"/>
  <c r="U575"/>
  <c r="W575" s="1"/>
  <c r="U571"/>
  <c r="U567"/>
  <c r="W567" s="1"/>
  <c r="U563"/>
  <c r="U559"/>
  <c r="W559" s="1"/>
  <c r="U555"/>
  <c r="U551"/>
  <c r="W551" s="1"/>
  <c r="U547"/>
  <c r="U543"/>
  <c r="W543" s="1"/>
  <c r="U539"/>
  <c r="U535"/>
  <c r="W535" s="1"/>
  <c r="U531"/>
  <c r="U527"/>
  <c r="W527" s="1"/>
  <c r="U523"/>
  <c r="U519"/>
  <c r="W519" s="1"/>
  <c r="U515"/>
  <c r="U511"/>
  <c r="W511" s="1"/>
  <c r="U507"/>
  <c r="U503"/>
  <c r="W503" s="1"/>
  <c r="U499"/>
  <c r="U495"/>
  <c r="W495" s="1"/>
  <c r="U491"/>
  <c r="U487"/>
  <c r="W487" s="1"/>
  <c r="U483"/>
  <c r="U479"/>
  <c r="W479" s="1"/>
  <c r="U475"/>
  <c r="U471"/>
  <c r="W471" s="1"/>
  <c r="U467"/>
  <c r="U463"/>
  <c r="W463" s="1"/>
  <c r="U459"/>
  <c r="U455"/>
  <c r="W455" s="1"/>
  <c r="U451"/>
  <c r="U447"/>
  <c r="W447" s="1"/>
  <c r="U443"/>
  <c r="U439"/>
  <c r="W439" s="1"/>
  <c r="U435"/>
  <c r="U431"/>
  <c r="W431" s="1"/>
  <c r="U427"/>
  <c r="U423"/>
  <c r="W423" s="1"/>
  <c r="U419"/>
  <c r="U415"/>
  <c r="W415" s="1"/>
  <c r="U411"/>
  <c r="U407"/>
  <c r="W407" s="1"/>
  <c r="U403"/>
  <c r="U399"/>
  <c r="W399" s="1"/>
  <c r="U395"/>
  <c r="U391"/>
  <c r="W391" s="1"/>
  <c r="U387"/>
  <c r="U383"/>
  <c r="W383" s="1"/>
  <c r="U379"/>
  <c r="U375"/>
  <c r="W375" s="1"/>
  <c r="U371"/>
  <c r="U367"/>
  <c r="W367" s="1"/>
  <c r="U363"/>
  <c r="U359"/>
  <c r="W359" s="1"/>
  <c r="U355"/>
  <c r="U351"/>
  <c r="W351" s="1"/>
  <c r="U347"/>
  <c r="U343"/>
  <c r="W343" s="1"/>
  <c r="U339"/>
  <c r="U335"/>
  <c r="W335" s="1"/>
  <c r="U331"/>
  <c r="U327"/>
  <c r="W327" s="1"/>
  <c r="U323"/>
  <c r="U319"/>
  <c r="W319" s="1"/>
  <c r="U315"/>
  <c r="U311"/>
  <c r="W311" s="1"/>
  <c r="U307"/>
  <c r="U303"/>
  <c r="W303" s="1"/>
  <c r="U299"/>
  <c r="U295"/>
  <c r="W295" s="1"/>
  <c r="U291"/>
  <c r="U287"/>
  <c r="W287" s="1"/>
  <c r="U283"/>
  <c r="U279"/>
  <c r="W279" s="1"/>
  <c r="U275"/>
  <c r="U271"/>
  <c r="W271" s="1"/>
  <c r="U267"/>
  <c r="U263"/>
  <c r="W263" s="1"/>
  <c r="U259"/>
  <c r="U255"/>
  <c r="W255" s="1"/>
  <c r="U251"/>
  <c r="U247"/>
  <c r="W247" s="1"/>
  <c r="U243"/>
  <c r="U239"/>
  <c r="W239" s="1"/>
  <c r="U235"/>
  <c r="U231"/>
  <c r="W231" s="1"/>
  <c r="U227"/>
  <c r="U223"/>
  <c r="W223" s="1"/>
  <c r="U219"/>
  <c r="U215"/>
  <c r="W215" s="1"/>
  <c r="U211"/>
  <c r="U207"/>
  <c r="W207" s="1"/>
  <c r="U203"/>
  <c r="U199"/>
  <c r="W199" s="1"/>
  <c r="U195"/>
  <c r="U191"/>
  <c r="W191" s="1"/>
  <c r="U187"/>
  <c r="U183"/>
  <c r="W183" s="1"/>
  <c r="U179"/>
  <c r="U175"/>
  <c r="W175" s="1"/>
  <c r="U171"/>
  <c r="U167"/>
  <c r="W167" s="1"/>
  <c r="U163"/>
  <c r="U159"/>
  <c r="W159" s="1"/>
  <c r="U155"/>
  <c r="U151"/>
  <c r="W151" s="1"/>
  <c r="U147"/>
  <c r="U143"/>
  <c r="W143" s="1"/>
  <c r="U139"/>
  <c r="U135"/>
  <c r="W135" s="1"/>
  <c r="U131"/>
  <c r="U127"/>
  <c r="W127" s="1"/>
  <c r="U123"/>
  <c r="U119"/>
  <c r="W119" s="1"/>
  <c r="U115"/>
  <c r="U111"/>
  <c r="W111" s="1"/>
  <c r="U107"/>
  <c r="U103"/>
  <c r="W103" s="1"/>
  <c r="U99"/>
  <c r="U95"/>
  <c r="W95" s="1"/>
  <c r="U91"/>
  <c r="U87"/>
  <c r="W87" s="1"/>
  <c r="U83"/>
  <c r="U79"/>
  <c r="W79" s="1"/>
  <c r="U75"/>
  <c r="U71"/>
  <c r="W71" s="1"/>
  <c r="U67"/>
  <c r="U63"/>
  <c r="W63" s="1"/>
  <c r="U59"/>
  <c r="U55"/>
  <c r="W55" s="1"/>
  <c r="U51"/>
  <c r="U47"/>
  <c r="W47" s="1"/>
  <c r="U43"/>
  <c r="U39"/>
  <c r="W39" s="1"/>
  <c r="U35"/>
  <c r="U31"/>
  <c r="W31" s="1"/>
  <c r="U27"/>
  <c r="U23"/>
  <c r="W23" s="1"/>
  <c r="U19"/>
  <c r="U15"/>
  <c r="W15" s="1"/>
  <c r="U11"/>
  <c r="U7"/>
  <c r="W7" s="1"/>
  <c r="Y10"/>
  <c r="Z10" s="1"/>
  <c r="Y6"/>
  <c r="Z6" s="1"/>
  <c r="AH973"/>
  <c r="AJ973" s="1"/>
  <c r="AF973"/>
  <c r="AG973" s="1"/>
  <c r="AK973"/>
  <c r="AL973" s="1"/>
  <c r="AA973"/>
  <c r="AB973" s="1"/>
  <c r="AH969"/>
  <c r="AJ969" s="1"/>
  <c r="AF969"/>
  <c r="AG969" s="1"/>
  <c r="AK969"/>
  <c r="AA969"/>
  <c r="AB969" s="1"/>
  <c r="AC969"/>
  <c r="AH965"/>
  <c r="AF965"/>
  <c r="AG965" s="1"/>
  <c r="AK965"/>
  <c r="AC965"/>
  <c r="AA965"/>
  <c r="AB965" s="1"/>
  <c r="AH961"/>
  <c r="AJ961" s="1"/>
  <c r="AF961"/>
  <c r="AG961" s="1"/>
  <c r="AK961"/>
  <c r="AM961" s="1"/>
  <c r="AC961"/>
  <c r="AA961"/>
  <c r="AB961" s="1"/>
  <c r="AH957"/>
  <c r="AF957"/>
  <c r="AG957" s="1"/>
  <c r="AK957"/>
  <c r="AA957"/>
  <c r="AB957" s="1"/>
  <c r="AC957"/>
  <c r="AH953"/>
  <c r="AF953"/>
  <c r="AG953" s="1"/>
  <c r="AK953"/>
  <c r="AL953" s="1"/>
  <c r="AA953"/>
  <c r="AB953" s="1"/>
  <c r="AC953"/>
  <c r="AH949"/>
  <c r="AJ949" s="1"/>
  <c r="AF949"/>
  <c r="AG949" s="1"/>
  <c r="AK949"/>
  <c r="AC949"/>
  <c r="AA949"/>
  <c r="AB949" s="1"/>
  <c r="AH945"/>
  <c r="AF945"/>
  <c r="AG945" s="1"/>
  <c r="AK945"/>
  <c r="AM945" s="1"/>
  <c r="AC945"/>
  <c r="AA945"/>
  <c r="AB945" s="1"/>
  <c r="AH941"/>
  <c r="AF941"/>
  <c r="AG941" s="1"/>
  <c r="AK941"/>
  <c r="AA941"/>
  <c r="AB941" s="1"/>
  <c r="AC941"/>
  <c r="AH937"/>
  <c r="AF937"/>
  <c r="AG937" s="1"/>
  <c r="AK937"/>
  <c r="AL937" s="1"/>
  <c r="AA937"/>
  <c r="AB937" s="1"/>
  <c r="AC937"/>
  <c r="AH933"/>
  <c r="AF933"/>
  <c r="AG933" s="1"/>
  <c r="AK933"/>
  <c r="AC933"/>
  <c r="AA933"/>
  <c r="AB933" s="1"/>
  <c r="AH929"/>
  <c r="AF929"/>
  <c r="AG929" s="1"/>
  <c r="AK929"/>
  <c r="AL929" s="1"/>
  <c r="AC929"/>
  <c r="AA929"/>
  <c r="AB929" s="1"/>
  <c r="AH925"/>
  <c r="AJ925" s="1"/>
  <c r="AF925"/>
  <c r="AG925" s="1"/>
  <c r="AK925"/>
  <c r="AA925"/>
  <c r="AB925" s="1"/>
  <c r="AC925"/>
  <c r="AH921"/>
  <c r="AF921"/>
  <c r="AG921" s="1"/>
  <c r="AK921"/>
  <c r="AM921" s="1"/>
  <c r="AA921"/>
  <c r="AB921" s="1"/>
  <c r="AC921"/>
  <c r="AH917"/>
  <c r="AF917"/>
  <c r="AG917" s="1"/>
  <c r="AK917"/>
  <c r="AC917"/>
  <c r="AA917"/>
  <c r="AB917" s="1"/>
  <c r="AH913"/>
  <c r="AF913"/>
  <c r="AG913" s="1"/>
  <c r="AK913"/>
  <c r="AL913" s="1"/>
  <c r="AC913"/>
  <c r="AA913"/>
  <c r="AB913" s="1"/>
  <c r="AH909"/>
  <c r="AF909"/>
  <c r="AG909" s="1"/>
  <c r="AK909"/>
  <c r="AL909" s="1"/>
  <c r="AA909"/>
  <c r="AB909" s="1"/>
  <c r="AH905"/>
  <c r="AF905"/>
  <c r="AG905" s="1"/>
  <c r="AK905"/>
  <c r="AA905"/>
  <c r="AB905" s="1"/>
  <c r="AC905"/>
  <c r="AH901"/>
  <c r="AJ901" s="1"/>
  <c r="AF901"/>
  <c r="AG901" s="1"/>
  <c r="AK901"/>
  <c r="AC901"/>
  <c r="AA901"/>
  <c r="AB901" s="1"/>
  <c r="AH897"/>
  <c r="AJ897" s="1"/>
  <c r="AF897"/>
  <c r="AG897" s="1"/>
  <c r="AK897"/>
  <c r="AC897"/>
  <c r="AA897"/>
  <c r="AB897" s="1"/>
  <c r="AH893"/>
  <c r="AF893"/>
  <c r="AG893" s="1"/>
  <c r="AK893"/>
  <c r="AM893" s="1"/>
  <c r="AA893"/>
  <c r="AB893" s="1"/>
  <c r="AC893"/>
  <c r="AH889"/>
  <c r="AJ889" s="1"/>
  <c r="AF889"/>
  <c r="AG889" s="1"/>
  <c r="AK889"/>
  <c r="AA889"/>
  <c r="AB889" s="1"/>
  <c r="AC889"/>
  <c r="AH885"/>
  <c r="AJ885" s="1"/>
  <c r="AF885"/>
  <c r="AG885" s="1"/>
  <c r="AK885"/>
  <c r="AC885"/>
  <c r="AA885"/>
  <c r="AB885" s="1"/>
  <c r="AH881"/>
  <c r="AJ881" s="1"/>
  <c r="AF881"/>
  <c r="AG881" s="1"/>
  <c r="AK881"/>
  <c r="AC881"/>
  <c r="AA881"/>
  <c r="AB881" s="1"/>
  <c r="AH877"/>
  <c r="AF877"/>
  <c r="AG877" s="1"/>
  <c r="AK877"/>
  <c r="AL877" s="1"/>
  <c r="AA877"/>
  <c r="AB877" s="1"/>
  <c r="AC877"/>
  <c r="AH873"/>
  <c r="AF873"/>
  <c r="AG873" s="1"/>
  <c r="AK873"/>
  <c r="AL873" s="1"/>
  <c r="AA873"/>
  <c r="AB873" s="1"/>
  <c r="AC873"/>
  <c r="AH869"/>
  <c r="AJ869" s="1"/>
  <c r="AF869"/>
  <c r="AG869" s="1"/>
  <c r="AK869"/>
  <c r="AL869" s="1"/>
  <c r="AC869"/>
  <c r="AA869"/>
  <c r="AB869" s="1"/>
  <c r="AH865"/>
  <c r="AJ865" s="1"/>
  <c r="AF865"/>
  <c r="AG865" s="1"/>
  <c r="AK865"/>
  <c r="AC865"/>
  <c r="AA865"/>
  <c r="AB865" s="1"/>
  <c r="AH861"/>
  <c r="AF861"/>
  <c r="AG861" s="1"/>
  <c r="AK861"/>
  <c r="AM861" s="1"/>
  <c r="AA861"/>
  <c r="AB861" s="1"/>
  <c r="AC861"/>
  <c r="AH857"/>
  <c r="AF857"/>
  <c r="AG857" s="1"/>
  <c r="AK857"/>
  <c r="AL857" s="1"/>
  <c r="AA857"/>
  <c r="AB857" s="1"/>
  <c r="AC857"/>
  <c r="AH853"/>
  <c r="AJ853" s="1"/>
  <c r="AF853"/>
  <c r="AG853" s="1"/>
  <c r="AK853"/>
  <c r="AL853" s="1"/>
  <c r="AC853"/>
  <c r="AA853"/>
  <c r="AB853" s="1"/>
  <c r="AH849"/>
  <c r="AJ849" s="1"/>
  <c r="AF849"/>
  <c r="AG849" s="1"/>
  <c r="AK849"/>
  <c r="AC849"/>
  <c r="AA849"/>
  <c r="AB849" s="1"/>
  <c r="AH845"/>
  <c r="AF845"/>
  <c r="AG845" s="1"/>
  <c r="AK845"/>
  <c r="AL845" s="1"/>
  <c r="AA845"/>
  <c r="AB845" s="1"/>
  <c r="AH841"/>
  <c r="AF841"/>
  <c r="AG841" s="1"/>
  <c r="AK841"/>
  <c r="AL841" s="1"/>
  <c r="AA841"/>
  <c r="AB841" s="1"/>
  <c r="AC841"/>
  <c r="AH837"/>
  <c r="AF837"/>
  <c r="AG837" s="1"/>
  <c r="AK837"/>
  <c r="AC837"/>
  <c r="AA837"/>
  <c r="AB837" s="1"/>
  <c r="AH833"/>
  <c r="AJ833" s="1"/>
  <c r="AF833"/>
  <c r="AG833" s="1"/>
  <c r="AK833"/>
  <c r="AL833" s="1"/>
  <c r="AC833"/>
  <c r="AA833"/>
  <c r="AB833" s="1"/>
  <c r="AH829"/>
  <c r="AJ829" s="1"/>
  <c r="AF829"/>
  <c r="AG829" s="1"/>
  <c r="AK829"/>
  <c r="AA829"/>
  <c r="AB829" s="1"/>
  <c r="AC829"/>
  <c r="AH825"/>
  <c r="AJ825" s="1"/>
  <c r="AF825"/>
  <c r="AG825" s="1"/>
  <c r="AK825"/>
  <c r="AM825" s="1"/>
  <c r="AA825"/>
  <c r="AB825" s="1"/>
  <c r="AC825"/>
  <c r="AH821"/>
  <c r="AF821"/>
  <c r="AG821" s="1"/>
  <c r="AK821"/>
  <c r="AC821"/>
  <c r="AA821"/>
  <c r="AB821" s="1"/>
  <c r="AH817"/>
  <c r="AJ817" s="1"/>
  <c r="AF817"/>
  <c r="AG817" s="1"/>
  <c r="AK817"/>
  <c r="AA817"/>
  <c r="AB817" s="1"/>
  <c r="AC817"/>
  <c r="AH813"/>
  <c r="AJ813" s="1"/>
  <c r="AF813"/>
  <c r="AG813" s="1"/>
  <c r="AK813"/>
  <c r="AC813"/>
  <c r="AA813"/>
  <c r="AB813" s="1"/>
  <c r="AH809"/>
  <c r="AF809"/>
  <c r="AG809" s="1"/>
  <c r="AK809"/>
  <c r="AM809" s="1"/>
  <c r="AA809"/>
  <c r="AB809" s="1"/>
  <c r="AC809"/>
  <c r="AH805"/>
  <c r="AF805"/>
  <c r="AG805" s="1"/>
  <c r="AK805"/>
  <c r="AC805"/>
  <c r="AA805"/>
  <c r="AB805" s="1"/>
  <c r="AH801"/>
  <c r="AJ801" s="1"/>
  <c r="AF801"/>
  <c r="AG801" s="1"/>
  <c r="AK801"/>
  <c r="AA801"/>
  <c r="AB801" s="1"/>
  <c r="AC801"/>
  <c r="AH797"/>
  <c r="AJ797" s="1"/>
  <c r="AF797"/>
  <c r="AG797" s="1"/>
  <c r="AK797"/>
  <c r="AC797"/>
  <c r="AA797"/>
  <c r="AB797" s="1"/>
  <c r="AH793"/>
  <c r="AF793"/>
  <c r="AG793" s="1"/>
  <c r="AK793"/>
  <c r="AM793" s="1"/>
  <c r="AA793"/>
  <c r="AB793" s="1"/>
  <c r="AC793"/>
  <c r="AH789"/>
  <c r="AF789"/>
  <c r="AG789" s="1"/>
  <c r="AC789"/>
  <c r="AA789"/>
  <c r="AB789" s="1"/>
  <c r="AK789"/>
  <c r="AH785"/>
  <c r="AJ785" s="1"/>
  <c r="AF785"/>
  <c r="AG785" s="1"/>
  <c r="AK785"/>
  <c r="AA785"/>
  <c r="AB785" s="1"/>
  <c r="AC785"/>
  <c r="AH781"/>
  <c r="AJ781" s="1"/>
  <c r="AF781"/>
  <c r="AG781" s="1"/>
  <c r="AK781"/>
  <c r="AC781"/>
  <c r="AA781"/>
  <c r="AB781" s="1"/>
  <c r="AH777"/>
  <c r="AF777"/>
  <c r="AG777" s="1"/>
  <c r="AK777"/>
  <c r="AN777" s="1"/>
  <c r="AA777"/>
  <c r="AB777" s="1"/>
  <c r="AC777"/>
  <c r="AH773"/>
  <c r="AF773"/>
  <c r="AG773" s="1"/>
  <c r="AK773"/>
  <c r="AC773"/>
  <c r="AA773"/>
  <c r="AB773" s="1"/>
  <c r="AH769"/>
  <c r="AJ769" s="1"/>
  <c r="AF769"/>
  <c r="AG769" s="1"/>
  <c r="AK769"/>
  <c r="AA769"/>
  <c r="AB769" s="1"/>
  <c r="AC769"/>
  <c r="AH765"/>
  <c r="AJ765" s="1"/>
  <c r="AF765"/>
  <c r="AG765" s="1"/>
  <c r="AK765"/>
  <c r="AC765"/>
  <c r="AA765"/>
  <c r="AB765" s="1"/>
  <c r="AH761"/>
  <c r="AF761"/>
  <c r="AG761" s="1"/>
  <c r="AK761"/>
  <c r="AN761" s="1"/>
  <c r="AA761"/>
  <c r="AB761" s="1"/>
  <c r="AC761"/>
  <c r="AH757"/>
  <c r="AF757"/>
  <c r="AG757" s="1"/>
  <c r="AK757"/>
  <c r="AM757" s="1"/>
  <c r="AC757"/>
  <c r="AA757"/>
  <c r="AB757" s="1"/>
  <c r="AH753"/>
  <c r="AJ753" s="1"/>
  <c r="AF753"/>
  <c r="AG753" s="1"/>
  <c r="AK753"/>
  <c r="AA753"/>
  <c r="AB753" s="1"/>
  <c r="AC753"/>
  <c r="AH749"/>
  <c r="AJ749" s="1"/>
  <c r="AF749"/>
  <c r="AG749" s="1"/>
  <c r="AK749"/>
  <c r="AC749"/>
  <c r="AA749"/>
  <c r="AB749" s="1"/>
  <c r="AH745"/>
  <c r="AF745"/>
  <c r="AG745" s="1"/>
  <c r="AK745"/>
  <c r="AM745" s="1"/>
  <c r="AA745"/>
  <c r="AB745" s="1"/>
  <c r="AC745"/>
  <c r="AH741"/>
  <c r="AF741"/>
  <c r="AG741" s="1"/>
  <c r="AK741"/>
  <c r="AC741"/>
  <c r="AA741"/>
  <c r="AB741" s="1"/>
  <c r="AH737"/>
  <c r="AJ737" s="1"/>
  <c r="AF737"/>
  <c r="AG737" s="1"/>
  <c r="AK737"/>
  <c r="AM737" s="1"/>
  <c r="AA737"/>
  <c r="AB737" s="1"/>
  <c r="AC737"/>
  <c r="AH733"/>
  <c r="AJ733" s="1"/>
  <c r="AF733"/>
  <c r="AG733" s="1"/>
  <c r="AK733"/>
  <c r="AC733"/>
  <c r="AA733"/>
  <c r="AB733" s="1"/>
  <c r="AH729"/>
  <c r="AF729"/>
  <c r="AG729" s="1"/>
  <c r="AK729"/>
  <c r="AN729" s="1"/>
  <c r="AA729"/>
  <c r="AB729" s="1"/>
  <c r="AC729"/>
  <c r="AH725"/>
  <c r="AF725"/>
  <c r="AG725" s="1"/>
  <c r="AK725"/>
  <c r="AC725"/>
  <c r="AA725"/>
  <c r="AB725" s="1"/>
  <c r="AH721"/>
  <c r="AJ721" s="1"/>
  <c r="AF721"/>
  <c r="AG721" s="1"/>
  <c r="AK721"/>
  <c r="AA721"/>
  <c r="AB721" s="1"/>
  <c r="AC721"/>
  <c r="AH717"/>
  <c r="AJ717" s="1"/>
  <c r="AF717"/>
  <c r="AG717" s="1"/>
  <c r="AK717"/>
  <c r="AC717"/>
  <c r="AA717"/>
  <c r="AB717" s="1"/>
  <c r="AH713"/>
  <c r="AJ713" s="1"/>
  <c r="AF713"/>
  <c r="AG713" s="1"/>
  <c r="AK713"/>
  <c r="AL713" s="1"/>
  <c r="AA713"/>
  <c r="AB713" s="1"/>
  <c r="AC713"/>
  <c r="AH709"/>
  <c r="AF709"/>
  <c r="AG709" s="1"/>
  <c r="AK709"/>
  <c r="AC709"/>
  <c r="AA709"/>
  <c r="AB709" s="1"/>
  <c r="AH705"/>
  <c r="AJ705" s="1"/>
  <c r="AF705"/>
  <c r="AG705" s="1"/>
  <c r="AK705"/>
  <c r="AA705"/>
  <c r="AB705" s="1"/>
  <c r="AC705"/>
  <c r="AH701"/>
  <c r="AJ701" s="1"/>
  <c r="AF701"/>
  <c r="AG701" s="1"/>
  <c r="AK701"/>
  <c r="AC701"/>
  <c r="AA701"/>
  <c r="AB701" s="1"/>
  <c r="AH697"/>
  <c r="AF697"/>
  <c r="AG697" s="1"/>
  <c r="AK697"/>
  <c r="AN697" s="1"/>
  <c r="AA697"/>
  <c r="AB697" s="1"/>
  <c r="AC697"/>
  <c r="AH693"/>
  <c r="AF693"/>
  <c r="AG693" s="1"/>
  <c r="AK693"/>
  <c r="AM693" s="1"/>
  <c r="AC693"/>
  <c r="AA693"/>
  <c r="AB693" s="1"/>
  <c r="AH689"/>
  <c r="AJ689" s="1"/>
  <c r="AF689"/>
  <c r="AG689" s="1"/>
  <c r="AK689"/>
  <c r="AN689" s="1"/>
  <c r="AA689"/>
  <c r="AB689" s="1"/>
  <c r="AC689"/>
  <c r="AH685"/>
  <c r="AJ685" s="1"/>
  <c r="AF685"/>
  <c r="AG685" s="1"/>
  <c r="AK685"/>
  <c r="AC685"/>
  <c r="AA685"/>
  <c r="AB685" s="1"/>
  <c r="AH681"/>
  <c r="AJ681" s="1"/>
  <c r="AF681"/>
  <c r="AG681" s="1"/>
  <c r="AK681"/>
  <c r="AL681" s="1"/>
  <c r="AA681"/>
  <c r="AB681" s="1"/>
  <c r="AC681"/>
  <c r="AH677"/>
  <c r="AF677"/>
  <c r="AG677" s="1"/>
  <c r="AK677"/>
  <c r="AL677" s="1"/>
  <c r="AC677"/>
  <c r="AA677"/>
  <c r="AB677" s="1"/>
  <c r="AH673"/>
  <c r="AJ673" s="1"/>
  <c r="AF673"/>
  <c r="AG673" s="1"/>
  <c r="AK673"/>
  <c r="AA673"/>
  <c r="AB673" s="1"/>
  <c r="AC673"/>
  <c r="AH669"/>
  <c r="AJ669" s="1"/>
  <c r="AF669"/>
  <c r="AG669" s="1"/>
  <c r="AK669"/>
  <c r="AC669"/>
  <c r="AA669"/>
  <c r="AB669" s="1"/>
  <c r="AH665"/>
  <c r="AF665"/>
  <c r="AG665" s="1"/>
  <c r="AK665"/>
  <c r="AM665" s="1"/>
  <c r="AA665"/>
  <c r="AB665" s="1"/>
  <c r="AC665"/>
  <c r="AH661"/>
  <c r="AF661"/>
  <c r="AG661" s="1"/>
  <c r="AK661"/>
  <c r="AC661"/>
  <c r="AA661"/>
  <c r="AB661" s="1"/>
  <c r="AH657"/>
  <c r="AJ657" s="1"/>
  <c r="AF657"/>
  <c r="AG657" s="1"/>
  <c r="AK657"/>
  <c r="AM657" s="1"/>
  <c r="AA657"/>
  <c r="AB657" s="1"/>
  <c r="AC657"/>
  <c r="AH653"/>
  <c r="AJ653" s="1"/>
  <c r="AF653"/>
  <c r="AG653" s="1"/>
  <c r="AK653"/>
  <c r="AC653"/>
  <c r="AA653"/>
  <c r="AB653" s="1"/>
  <c r="AH649"/>
  <c r="AF649"/>
  <c r="AG649" s="1"/>
  <c r="AK649"/>
  <c r="AM649" s="1"/>
  <c r="AA649"/>
  <c r="AB649" s="1"/>
  <c r="AC649"/>
  <c r="AH645"/>
  <c r="AF645"/>
  <c r="AG645" s="1"/>
  <c r="AK645"/>
  <c r="AC645"/>
  <c r="AA645"/>
  <c r="AB645" s="1"/>
  <c r="AH641"/>
  <c r="AJ641" s="1"/>
  <c r="AF641"/>
  <c r="AG641" s="1"/>
  <c r="AK641"/>
  <c r="AA641"/>
  <c r="AB641" s="1"/>
  <c r="AC641"/>
  <c r="AF637"/>
  <c r="AG637" s="1"/>
  <c r="AH637"/>
  <c r="AK637"/>
  <c r="AC637"/>
  <c r="AA637"/>
  <c r="AB637" s="1"/>
  <c r="AH633"/>
  <c r="AF633"/>
  <c r="AG633" s="1"/>
  <c r="AK633"/>
  <c r="AL633" s="1"/>
  <c r="AA633"/>
  <c r="AB633" s="1"/>
  <c r="AC633"/>
  <c r="AH629"/>
  <c r="AF629"/>
  <c r="AG629" s="1"/>
  <c r="AK629"/>
  <c r="AM629" s="1"/>
  <c r="AC629"/>
  <c r="AA629"/>
  <c r="AB629" s="1"/>
  <c r="AH625"/>
  <c r="AF625"/>
  <c r="AG625" s="1"/>
  <c r="AK625"/>
  <c r="AA625"/>
  <c r="AB625" s="1"/>
  <c r="AC625"/>
  <c r="AH621"/>
  <c r="AF621"/>
  <c r="AG621" s="1"/>
  <c r="AK621"/>
  <c r="AC621"/>
  <c r="AA621"/>
  <c r="AB621" s="1"/>
  <c r="AH617"/>
  <c r="AF617"/>
  <c r="AG617" s="1"/>
  <c r="AK617"/>
  <c r="AL617" s="1"/>
  <c r="AA617"/>
  <c r="AB617" s="1"/>
  <c r="AC617"/>
  <c r="AH613"/>
  <c r="AF613"/>
  <c r="AG613" s="1"/>
  <c r="AK613"/>
  <c r="AC613"/>
  <c r="AA613"/>
  <c r="AB613" s="1"/>
  <c r="AH609"/>
  <c r="AF609"/>
  <c r="AG609" s="1"/>
  <c r="AK609"/>
  <c r="AA609"/>
  <c r="AB609" s="1"/>
  <c r="AC609"/>
  <c r="AH605"/>
  <c r="AF605"/>
  <c r="AG605" s="1"/>
  <c r="AK605"/>
  <c r="AC605"/>
  <c r="AA605"/>
  <c r="AB605" s="1"/>
  <c r="AH601"/>
  <c r="AF601"/>
  <c r="AG601" s="1"/>
  <c r="AK601"/>
  <c r="AM601" s="1"/>
  <c r="AA601"/>
  <c r="AB601" s="1"/>
  <c r="AC601"/>
  <c r="AH597"/>
  <c r="AF597"/>
  <c r="AG597" s="1"/>
  <c r="AK597"/>
  <c r="AC597"/>
  <c r="AA597"/>
  <c r="AB597" s="1"/>
  <c r="AH593"/>
  <c r="AF593"/>
  <c r="AG593" s="1"/>
  <c r="AK593"/>
  <c r="AA593"/>
  <c r="AB593" s="1"/>
  <c r="AC593"/>
  <c r="AH589"/>
  <c r="AF589"/>
  <c r="AG589" s="1"/>
  <c r="AK589"/>
  <c r="AC589"/>
  <c r="AA589"/>
  <c r="AB589" s="1"/>
  <c r="AH585"/>
  <c r="AF585"/>
  <c r="AG585" s="1"/>
  <c r="AK585"/>
  <c r="AM585" s="1"/>
  <c r="AA585"/>
  <c r="AB585" s="1"/>
  <c r="AC585"/>
  <c r="AH581"/>
  <c r="AF581"/>
  <c r="AG581" s="1"/>
  <c r="AK581"/>
  <c r="AC581"/>
  <c r="AA581"/>
  <c r="AB581" s="1"/>
  <c r="AH577"/>
  <c r="AF577"/>
  <c r="AG577" s="1"/>
  <c r="AK577"/>
  <c r="AA577"/>
  <c r="AB577" s="1"/>
  <c r="AC577"/>
  <c r="AH573"/>
  <c r="AF573"/>
  <c r="AG573" s="1"/>
  <c r="AK573"/>
  <c r="AC573"/>
  <c r="AA573"/>
  <c r="AB573" s="1"/>
  <c r="AH569"/>
  <c r="AF569"/>
  <c r="AG569" s="1"/>
  <c r="AK569"/>
  <c r="AM569" s="1"/>
  <c r="AA569"/>
  <c r="AB569" s="1"/>
  <c r="AC569"/>
  <c r="AH565"/>
  <c r="AF565"/>
  <c r="AG565" s="1"/>
  <c r="AK565"/>
  <c r="AM565" s="1"/>
  <c r="AC565"/>
  <c r="AA565"/>
  <c r="AB565" s="1"/>
  <c r="AH561"/>
  <c r="AF561"/>
  <c r="AG561" s="1"/>
  <c r="AK561"/>
  <c r="AA561"/>
  <c r="AB561" s="1"/>
  <c r="AC561"/>
  <c r="AH557"/>
  <c r="AF557"/>
  <c r="AG557" s="1"/>
  <c r="AK557"/>
  <c r="AC557"/>
  <c r="AA557"/>
  <c r="AB557" s="1"/>
  <c r="AH553"/>
  <c r="AF553"/>
  <c r="AG553" s="1"/>
  <c r="AK553"/>
  <c r="AN553" s="1"/>
  <c r="AA553"/>
  <c r="AB553" s="1"/>
  <c r="AC553"/>
  <c r="AH549"/>
  <c r="AF549"/>
  <c r="AG549" s="1"/>
  <c r="AK549"/>
  <c r="AL549" s="1"/>
  <c r="AC549"/>
  <c r="AA549"/>
  <c r="AB549" s="1"/>
  <c r="AH545"/>
  <c r="AF545"/>
  <c r="AG545" s="1"/>
  <c r="AK545"/>
  <c r="AM545" s="1"/>
  <c r="AA545"/>
  <c r="AB545" s="1"/>
  <c r="AC545"/>
  <c r="AH541"/>
  <c r="AF541"/>
  <c r="AG541" s="1"/>
  <c r="AK541"/>
  <c r="AN541" s="1"/>
  <c r="AC541"/>
  <c r="AA541"/>
  <c r="AB541" s="1"/>
  <c r="AH537"/>
  <c r="AF537"/>
  <c r="AG537" s="1"/>
  <c r="AK537"/>
  <c r="AN537" s="1"/>
  <c r="AA537"/>
  <c r="AB537" s="1"/>
  <c r="AC537"/>
  <c r="AH533"/>
  <c r="AF533"/>
  <c r="AG533" s="1"/>
  <c r="AK533"/>
  <c r="AC533"/>
  <c r="AA533"/>
  <c r="AB533" s="1"/>
  <c r="AH529"/>
  <c r="AF529"/>
  <c r="AG529" s="1"/>
  <c r="AK529"/>
  <c r="AA529"/>
  <c r="AB529" s="1"/>
  <c r="AC529"/>
  <c r="AH525"/>
  <c r="AF525"/>
  <c r="AG525" s="1"/>
  <c r="AK525"/>
  <c r="AC525"/>
  <c r="AA525"/>
  <c r="AB525" s="1"/>
  <c r="AH521"/>
  <c r="AF521"/>
  <c r="AG521" s="1"/>
  <c r="AK521"/>
  <c r="AN521" s="1"/>
  <c r="AA521"/>
  <c r="AB521" s="1"/>
  <c r="AC521"/>
  <c r="AH517"/>
  <c r="AF517"/>
  <c r="AG517" s="1"/>
  <c r="AK517"/>
  <c r="AC517"/>
  <c r="AA517"/>
  <c r="AB517" s="1"/>
  <c r="AH513"/>
  <c r="AF513"/>
  <c r="AG513" s="1"/>
  <c r="AC513"/>
  <c r="AK513"/>
  <c r="AM513" s="1"/>
  <c r="AA513"/>
  <c r="AB513" s="1"/>
  <c r="AH509"/>
  <c r="AF509"/>
  <c r="AG509" s="1"/>
  <c r="AC509"/>
  <c r="AK509"/>
  <c r="AM509" s="1"/>
  <c r="AA509"/>
  <c r="AB509" s="1"/>
  <c r="AH505"/>
  <c r="AF505"/>
  <c r="AG505" s="1"/>
  <c r="AK505"/>
  <c r="AL505" s="1"/>
  <c r="AA505"/>
  <c r="AB505" s="1"/>
  <c r="AH501"/>
  <c r="AF501"/>
  <c r="AG501" s="1"/>
  <c r="AK501"/>
  <c r="AL501" s="1"/>
  <c r="AC501"/>
  <c r="AA501"/>
  <c r="AB501" s="1"/>
  <c r="AH497"/>
  <c r="AF497"/>
  <c r="AG497" s="1"/>
  <c r="AK497"/>
  <c r="AC497"/>
  <c r="AA497"/>
  <c r="AB497" s="1"/>
  <c r="AH493"/>
  <c r="AF493"/>
  <c r="AG493" s="1"/>
  <c r="AK493"/>
  <c r="AL493" s="1"/>
  <c r="AC493"/>
  <c r="AA493"/>
  <c r="AB493" s="1"/>
  <c r="AH489"/>
  <c r="AF489"/>
  <c r="AG489" s="1"/>
  <c r="AK489"/>
  <c r="AC489"/>
  <c r="AA489"/>
  <c r="AB489" s="1"/>
  <c r="AH485"/>
  <c r="AF485"/>
  <c r="AG485" s="1"/>
  <c r="AK485"/>
  <c r="AM485" s="1"/>
  <c r="AA485"/>
  <c r="AB485" s="1"/>
  <c r="AC485"/>
  <c r="AH481"/>
  <c r="AF481"/>
  <c r="AG481" s="1"/>
  <c r="AC481"/>
  <c r="AK481"/>
  <c r="AL481" s="1"/>
  <c r="AA481"/>
  <c r="AB481" s="1"/>
  <c r="AH477"/>
  <c r="AF477"/>
  <c r="AG477" s="1"/>
  <c r="AC477"/>
  <c r="AK477"/>
  <c r="AA477"/>
  <c r="AB477" s="1"/>
  <c r="AH473"/>
  <c r="AF473"/>
  <c r="AG473" s="1"/>
  <c r="AK473"/>
  <c r="AC473"/>
  <c r="AA473"/>
  <c r="AB473" s="1"/>
  <c r="AH469"/>
  <c r="AF469"/>
  <c r="AG469" s="1"/>
  <c r="AK469"/>
  <c r="AM469" s="1"/>
  <c r="AA469"/>
  <c r="AB469" s="1"/>
  <c r="AC469"/>
  <c r="AH465"/>
  <c r="AF465"/>
  <c r="AG465" s="1"/>
  <c r="AK465"/>
  <c r="AC465"/>
  <c r="AA465"/>
  <c r="AB465" s="1"/>
  <c r="AH461"/>
  <c r="AF461"/>
  <c r="AG461" s="1"/>
  <c r="AK461"/>
  <c r="AC461"/>
  <c r="AA461"/>
  <c r="AB461" s="1"/>
  <c r="AH457"/>
  <c r="AF457"/>
  <c r="AG457" s="1"/>
  <c r="AC457"/>
  <c r="AK457"/>
  <c r="AM457" s="1"/>
  <c r="AA457"/>
  <c r="AB457" s="1"/>
  <c r="AH453"/>
  <c r="AF453"/>
  <c r="AG453" s="1"/>
  <c r="AC453"/>
  <c r="AK453"/>
  <c r="AA453"/>
  <c r="AB453" s="1"/>
  <c r="AH449"/>
  <c r="AF449"/>
  <c r="AG449" s="1"/>
  <c r="AK449"/>
  <c r="AA449"/>
  <c r="AB449" s="1"/>
  <c r="AH445"/>
  <c r="AF445"/>
  <c r="AG445" s="1"/>
  <c r="AK445"/>
  <c r="AC445"/>
  <c r="AA445"/>
  <c r="AB445" s="1"/>
  <c r="AH441"/>
  <c r="AF441"/>
  <c r="AG441" s="1"/>
  <c r="AK441"/>
  <c r="AC441"/>
  <c r="AA441"/>
  <c r="AB441" s="1"/>
  <c r="AH437"/>
  <c r="AF437"/>
  <c r="AG437" s="1"/>
  <c r="AK437"/>
  <c r="AA437"/>
  <c r="AB437" s="1"/>
  <c r="AC437"/>
  <c r="AH433"/>
  <c r="AF433"/>
  <c r="AG433" s="1"/>
  <c r="AK433"/>
  <c r="AL433" s="1"/>
  <c r="AC433"/>
  <c r="AA433"/>
  <c r="AB433" s="1"/>
  <c r="AH429"/>
  <c r="AF429"/>
  <c r="AG429" s="1"/>
  <c r="AK429"/>
  <c r="AA429"/>
  <c r="AB429" s="1"/>
  <c r="AC429"/>
  <c r="AH425"/>
  <c r="AF425"/>
  <c r="AG425" s="1"/>
  <c r="AK425"/>
  <c r="AA425"/>
  <c r="AB425" s="1"/>
  <c r="AC425"/>
  <c r="AH421"/>
  <c r="AF421"/>
  <c r="AG421" s="1"/>
  <c r="AK421"/>
  <c r="AC421"/>
  <c r="AA421"/>
  <c r="AB421" s="1"/>
  <c r="AH417"/>
  <c r="AF417"/>
  <c r="AG417" s="1"/>
  <c r="AK417"/>
  <c r="AL417" s="1"/>
  <c r="AA417"/>
  <c r="AB417" s="1"/>
  <c r="AC417"/>
  <c r="AH413"/>
  <c r="AF413"/>
  <c r="AG413" s="1"/>
  <c r="AK413"/>
  <c r="AC413"/>
  <c r="AA413"/>
  <c r="AB413" s="1"/>
  <c r="AH409"/>
  <c r="AF409"/>
  <c r="AG409" s="1"/>
  <c r="AK409"/>
  <c r="AL409" s="1"/>
  <c r="AC409"/>
  <c r="AA409"/>
  <c r="AB409" s="1"/>
  <c r="AH405"/>
  <c r="AF405"/>
  <c r="AG405" s="1"/>
  <c r="AK405"/>
  <c r="AA405"/>
  <c r="AB405" s="1"/>
  <c r="AC405"/>
  <c r="AH401"/>
  <c r="AF401"/>
  <c r="AG401" s="1"/>
  <c r="AK401"/>
  <c r="AL401" s="1"/>
  <c r="AC401"/>
  <c r="AA401"/>
  <c r="AB401" s="1"/>
  <c r="AH397"/>
  <c r="AF397"/>
  <c r="AG397" s="1"/>
  <c r="AK397"/>
  <c r="AA397"/>
  <c r="AB397" s="1"/>
  <c r="AH393"/>
  <c r="AF393"/>
  <c r="AG393" s="1"/>
  <c r="AK393"/>
  <c r="AA393"/>
  <c r="AB393" s="1"/>
  <c r="AC393"/>
  <c r="AH389"/>
  <c r="AF389"/>
  <c r="AG389" s="1"/>
  <c r="AK389"/>
  <c r="AC389"/>
  <c r="AA389"/>
  <c r="AB389" s="1"/>
  <c r="AH385"/>
  <c r="AF385"/>
  <c r="AG385" s="1"/>
  <c r="AK385"/>
  <c r="AA385"/>
  <c r="AB385" s="1"/>
  <c r="AC385"/>
  <c r="AH381"/>
  <c r="AF381"/>
  <c r="AG381" s="1"/>
  <c r="AK381"/>
  <c r="AM381" s="1"/>
  <c r="AC381"/>
  <c r="AA381"/>
  <c r="AB381" s="1"/>
  <c r="AH377"/>
  <c r="AF377"/>
  <c r="AG377" s="1"/>
  <c r="AK377"/>
  <c r="AC377"/>
  <c r="AA377"/>
  <c r="AB377" s="1"/>
  <c r="AH373"/>
  <c r="AF373"/>
  <c r="AG373" s="1"/>
  <c r="AK373"/>
  <c r="AM373" s="1"/>
  <c r="AA373"/>
  <c r="AB373" s="1"/>
  <c r="AC373"/>
  <c r="AH369"/>
  <c r="AF369"/>
  <c r="AG369" s="1"/>
  <c r="AK369"/>
  <c r="AC369"/>
  <c r="AA369"/>
  <c r="AB369" s="1"/>
  <c r="AH365"/>
  <c r="AF365"/>
  <c r="AG365" s="1"/>
  <c r="AK365"/>
  <c r="AL365" s="1"/>
  <c r="AA365"/>
  <c r="AB365" s="1"/>
  <c r="AC365"/>
  <c r="AH361"/>
  <c r="AF361"/>
  <c r="AG361" s="1"/>
  <c r="AK361"/>
  <c r="AA361"/>
  <c r="AB361" s="1"/>
  <c r="AC361"/>
  <c r="AH357"/>
  <c r="AF357"/>
  <c r="AG357" s="1"/>
  <c r="AK357"/>
  <c r="AC357"/>
  <c r="AA357"/>
  <c r="AB357" s="1"/>
  <c r="AH353"/>
  <c r="AF353"/>
  <c r="AG353" s="1"/>
  <c r="AK353"/>
  <c r="AA353"/>
  <c r="AB353" s="1"/>
  <c r="AC353"/>
  <c r="AH349"/>
  <c r="AF349"/>
  <c r="AG349" s="1"/>
  <c r="AK349"/>
  <c r="AL349" s="1"/>
  <c r="AC349"/>
  <c r="AA349"/>
  <c r="AB349" s="1"/>
  <c r="AH345"/>
  <c r="AF345"/>
  <c r="AG345" s="1"/>
  <c r="AK345"/>
  <c r="AC345"/>
  <c r="AA345"/>
  <c r="AB345" s="1"/>
  <c r="AH341"/>
  <c r="AF341"/>
  <c r="AG341" s="1"/>
  <c r="AK341"/>
  <c r="AL341" s="1"/>
  <c r="AA341"/>
  <c r="AB341" s="1"/>
  <c r="AC341"/>
  <c r="AH337"/>
  <c r="AF337"/>
  <c r="AG337" s="1"/>
  <c r="AK337"/>
  <c r="AC337"/>
  <c r="AA337"/>
  <c r="AB337" s="1"/>
  <c r="AH333"/>
  <c r="AF333"/>
  <c r="AG333" s="1"/>
  <c r="AK333"/>
  <c r="AL333" s="1"/>
  <c r="AA333"/>
  <c r="AB333" s="1"/>
  <c r="AC333"/>
  <c r="AH329"/>
  <c r="AF329"/>
  <c r="AG329" s="1"/>
  <c r="AK329"/>
  <c r="AA329"/>
  <c r="AB329" s="1"/>
  <c r="AC329"/>
  <c r="AH325"/>
  <c r="AF325"/>
  <c r="AG325" s="1"/>
  <c r="AK325"/>
  <c r="AL325" s="1"/>
  <c r="AC325"/>
  <c r="AA325"/>
  <c r="AB325" s="1"/>
  <c r="AH321"/>
  <c r="AF321"/>
  <c r="AG321" s="1"/>
  <c r="AK321"/>
  <c r="AA321"/>
  <c r="AB321" s="1"/>
  <c r="AH317"/>
  <c r="AF317"/>
  <c r="AG317" s="1"/>
  <c r="AK317"/>
  <c r="AC317"/>
  <c r="AA317"/>
  <c r="AB317" s="1"/>
  <c r="AH313"/>
  <c r="AF313"/>
  <c r="AG313" s="1"/>
  <c r="AK313"/>
  <c r="AM313" s="1"/>
  <c r="AC313"/>
  <c r="AA313"/>
  <c r="AB313" s="1"/>
  <c r="AH309"/>
  <c r="AF309"/>
  <c r="AG309" s="1"/>
  <c r="AK309"/>
  <c r="AA309"/>
  <c r="AB309" s="1"/>
  <c r="AC309"/>
  <c r="AH305"/>
  <c r="AF305"/>
  <c r="AG305" s="1"/>
  <c r="AK305"/>
  <c r="AM305" s="1"/>
  <c r="AC305"/>
  <c r="AA305"/>
  <c r="AB305" s="1"/>
  <c r="AH301"/>
  <c r="AF301"/>
  <c r="AG301" s="1"/>
  <c r="AK301"/>
  <c r="AA301"/>
  <c r="AB301" s="1"/>
  <c r="AC301"/>
  <c r="AH297"/>
  <c r="AF297"/>
  <c r="AG297" s="1"/>
  <c r="AK297"/>
  <c r="AL297" s="1"/>
  <c r="AA297"/>
  <c r="AB297" s="1"/>
  <c r="AC297"/>
  <c r="AH293"/>
  <c r="AF293"/>
  <c r="AG293" s="1"/>
  <c r="AK293"/>
  <c r="AC293"/>
  <c r="AA293"/>
  <c r="AB293" s="1"/>
  <c r="AH289"/>
  <c r="AF289"/>
  <c r="AG289" s="1"/>
  <c r="AK289"/>
  <c r="AL289" s="1"/>
  <c r="AA289"/>
  <c r="AB289" s="1"/>
  <c r="AC289"/>
  <c r="AH285"/>
  <c r="AF285"/>
  <c r="AG285" s="1"/>
  <c r="AK285"/>
  <c r="AC285"/>
  <c r="AA285"/>
  <c r="AB285" s="1"/>
  <c r="AH281"/>
  <c r="AF281"/>
  <c r="AG281" s="1"/>
  <c r="AK281"/>
  <c r="AM281" s="1"/>
  <c r="AC281"/>
  <c r="AA281"/>
  <c r="AB281" s="1"/>
  <c r="AH277"/>
  <c r="AF277"/>
  <c r="AG277" s="1"/>
  <c r="AK277"/>
  <c r="AA277"/>
  <c r="AB277" s="1"/>
  <c r="AC277"/>
  <c r="AH273"/>
  <c r="AF273"/>
  <c r="AG273" s="1"/>
  <c r="AK273"/>
  <c r="AL273" s="1"/>
  <c r="AA273"/>
  <c r="AB273" s="1"/>
  <c r="AC273"/>
  <c r="AH269"/>
  <c r="AF269"/>
  <c r="AG269" s="1"/>
  <c r="AK269"/>
  <c r="AM269" s="1"/>
  <c r="AC269"/>
  <c r="AA269"/>
  <c r="AB269" s="1"/>
  <c r="AH265"/>
  <c r="AF265"/>
  <c r="AG265" s="1"/>
  <c r="AK265"/>
  <c r="AC265"/>
  <c r="AA265"/>
  <c r="AB265" s="1"/>
  <c r="AH261"/>
  <c r="AF261"/>
  <c r="AG261" s="1"/>
  <c r="AK261"/>
  <c r="AA261"/>
  <c r="AB261" s="1"/>
  <c r="AC261"/>
  <c r="AH257"/>
  <c r="AF257"/>
  <c r="AG257" s="1"/>
  <c r="AK257"/>
  <c r="AM257" s="1"/>
  <c r="AC257"/>
  <c r="AA257"/>
  <c r="AB257" s="1"/>
  <c r="AH253"/>
  <c r="AF253"/>
  <c r="AG253" s="1"/>
  <c r="AK253"/>
  <c r="AC253"/>
  <c r="AA253"/>
  <c r="AB253" s="1"/>
  <c r="AH249"/>
  <c r="AF249"/>
  <c r="AG249" s="1"/>
  <c r="AK249"/>
  <c r="AL249" s="1"/>
  <c r="AA249"/>
  <c r="AB249" s="1"/>
  <c r="AC249"/>
  <c r="AH245"/>
  <c r="AF245"/>
  <c r="AG245" s="1"/>
  <c r="AK245"/>
  <c r="AC245"/>
  <c r="AA245"/>
  <c r="AB245" s="1"/>
  <c r="AH241"/>
  <c r="AF241"/>
  <c r="AG241" s="1"/>
  <c r="AK241"/>
  <c r="AA241"/>
  <c r="AB241" s="1"/>
  <c r="AC241"/>
  <c r="AH237"/>
  <c r="AF237"/>
  <c r="AG237" s="1"/>
  <c r="AK237"/>
  <c r="AM237" s="1"/>
  <c r="AC237"/>
  <c r="AA237"/>
  <c r="AB237" s="1"/>
  <c r="AH233"/>
  <c r="AF233"/>
  <c r="AG233" s="1"/>
  <c r="AK233"/>
  <c r="AL233" s="1"/>
  <c r="AA233"/>
  <c r="AB233" s="1"/>
  <c r="AC233"/>
  <c r="AH229"/>
  <c r="AF229"/>
  <c r="AG229" s="1"/>
  <c r="AK229"/>
  <c r="AC229"/>
  <c r="AA229"/>
  <c r="AB229" s="1"/>
  <c r="AH225"/>
  <c r="AF225"/>
  <c r="AG225" s="1"/>
  <c r="AK225"/>
  <c r="AM225" s="1"/>
  <c r="AA225"/>
  <c r="AB225" s="1"/>
  <c r="AC225"/>
  <c r="AH221"/>
  <c r="AF221"/>
  <c r="AG221" s="1"/>
  <c r="AK221"/>
  <c r="AC221"/>
  <c r="AA221"/>
  <c r="AB221" s="1"/>
  <c r="AH217"/>
  <c r="AF217"/>
  <c r="AG217" s="1"/>
  <c r="AK217"/>
  <c r="AM217" s="1"/>
  <c r="AA217"/>
  <c r="AB217" s="1"/>
  <c r="AC217"/>
  <c r="AH213"/>
  <c r="AF213"/>
  <c r="AG213" s="1"/>
  <c r="AK213"/>
  <c r="AC213"/>
  <c r="AA213"/>
  <c r="AB213" s="1"/>
  <c r="AH209"/>
  <c r="AF209"/>
  <c r="AG209" s="1"/>
  <c r="AK209"/>
  <c r="AA209"/>
  <c r="AB209" s="1"/>
  <c r="AC209"/>
  <c r="AH205"/>
  <c r="AF205"/>
  <c r="AG205" s="1"/>
  <c r="AK205"/>
  <c r="AC205"/>
  <c r="AA205"/>
  <c r="AB205" s="1"/>
  <c r="AH201"/>
  <c r="AF201"/>
  <c r="AG201" s="1"/>
  <c r="AK201"/>
  <c r="AM201" s="1"/>
  <c r="AA201"/>
  <c r="AB201" s="1"/>
  <c r="AC201"/>
  <c r="AH197"/>
  <c r="AF197"/>
  <c r="AG197" s="1"/>
  <c r="AK197"/>
  <c r="AC197"/>
  <c r="AA197"/>
  <c r="AB197" s="1"/>
  <c r="AH193"/>
  <c r="AF193"/>
  <c r="AG193" s="1"/>
  <c r="AK193"/>
  <c r="AM193" s="1"/>
  <c r="AA193"/>
  <c r="AB193" s="1"/>
  <c r="AC193"/>
  <c r="AH189"/>
  <c r="AF189"/>
  <c r="AG189" s="1"/>
  <c r="AK189"/>
  <c r="AC189"/>
  <c r="AA189"/>
  <c r="AB189" s="1"/>
  <c r="AH185"/>
  <c r="AF185"/>
  <c r="AG185" s="1"/>
  <c r="AK185"/>
  <c r="AN185" s="1"/>
  <c r="AA185"/>
  <c r="AB185" s="1"/>
  <c r="AC185"/>
  <c r="AH181"/>
  <c r="AF181"/>
  <c r="AG181" s="1"/>
  <c r="AK181"/>
  <c r="AC181"/>
  <c r="AA181"/>
  <c r="AB181" s="1"/>
  <c r="AH177"/>
  <c r="AF177"/>
  <c r="AG177" s="1"/>
  <c r="AK177"/>
  <c r="AM177" s="1"/>
  <c r="AA177"/>
  <c r="AB177" s="1"/>
  <c r="AC177"/>
  <c r="AH173"/>
  <c r="AF173"/>
  <c r="AG173" s="1"/>
  <c r="AK173"/>
  <c r="AC173"/>
  <c r="AA173"/>
  <c r="AB173" s="1"/>
  <c r="AH169"/>
  <c r="AF169"/>
  <c r="AG169" s="1"/>
  <c r="AK169"/>
  <c r="AL169" s="1"/>
  <c r="AA169"/>
  <c r="AB169" s="1"/>
  <c r="AC169"/>
  <c r="AH165"/>
  <c r="AF165"/>
  <c r="AG165" s="1"/>
  <c r="AK165"/>
  <c r="AC165"/>
  <c r="AA165"/>
  <c r="AB165" s="1"/>
  <c r="AH161"/>
  <c r="AF161"/>
  <c r="AG161" s="1"/>
  <c r="AK161"/>
  <c r="AM161" s="1"/>
  <c r="AA161"/>
  <c r="AB161" s="1"/>
  <c r="AC161"/>
  <c r="AH157"/>
  <c r="AF157"/>
  <c r="AG157" s="1"/>
  <c r="AK157"/>
  <c r="AC157"/>
  <c r="AA157"/>
  <c r="AB157" s="1"/>
  <c r="AH153"/>
  <c r="AF153"/>
  <c r="AG153" s="1"/>
  <c r="AK153"/>
  <c r="AM153" s="1"/>
  <c r="AA153"/>
  <c r="AB153" s="1"/>
  <c r="AC153"/>
  <c r="AH149"/>
  <c r="AF149"/>
  <c r="AG149" s="1"/>
  <c r="AK149"/>
  <c r="AC149"/>
  <c r="AA149"/>
  <c r="AB149" s="1"/>
  <c r="AH145"/>
  <c r="AF145"/>
  <c r="AG145" s="1"/>
  <c r="AK145"/>
  <c r="AM145" s="1"/>
  <c r="AA145"/>
  <c r="AB145" s="1"/>
  <c r="AC145"/>
  <c r="AH141"/>
  <c r="AF141"/>
  <c r="AG141" s="1"/>
  <c r="AK141"/>
  <c r="AC141"/>
  <c r="AA141"/>
  <c r="AB141" s="1"/>
  <c r="AH137"/>
  <c r="AF137"/>
  <c r="AG137" s="1"/>
  <c r="AK137"/>
  <c r="AN137" s="1"/>
  <c r="AA137"/>
  <c r="AB137" s="1"/>
  <c r="AC137"/>
  <c r="AH133"/>
  <c r="AF133"/>
  <c r="AG133" s="1"/>
  <c r="AK133"/>
  <c r="AC133"/>
  <c r="AA133"/>
  <c r="AB133" s="1"/>
  <c r="AH129"/>
  <c r="AF129"/>
  <c r="AG129" s="1"/>
  <c r="AK129"/>
  <c r="AM129" s="1"/>
  <c r="AA129"/>
  <c r="AB129" s="1"/>
  <c r="AC129"/>
  <c r="AH125"/>
  <c r="AF125"/>
  <c r="AG125" s="1"/>
  <c r="AK125"/>
  <c r="AC125"/>
  <c r="AA125"/>
  <c r="AB125" s="1"/>
  <c r="AH121"/>
  <c r="AF121"/>
  <c r="AG121" s="1"/>
  <c r="AK121"/>
  <c r="AL121" s="1"/>
  <c r="AA121"/>
  <c r="AB121" s="1"/>
  <c r="AC121"/>
  <c r="AH117"/>
  <c r="AF117"/>
  <c r="AG117" s="1"/>
  <c r="AK117"/>
  <c r="AC117"/>
  <c r="AA117"/>
  <c r="AB117" s="1"/>
  <c r="AH113"/>
  <c r="AF113"/>
  <c r="AG113" s="1"/>
  <c r="AK113"/>
  <c r="AM113" s="1"/>
  <c r="AA113"/>
  <c r="AB113" s="1"/>
  <c r="AC113"/>
  <c r="AH109"/>
  <c r="AF109"/>
  <c r="AG109" s="1"/>
  <c r="AK109"/>
  <c r="AC109"/>
  <c r="AA109"/>
  <c r="AB109" s="1"/>
  <c r="AH105"/>
  <c r="AF105"/>
  <c r="AG105" s="1"/>
  <c r="AK105"/>
  <c r="AM105" s="1"/>
  <c r="AA105"/>
  <c r="AB105" s="1"/>
  <c r="AC105"/>
  <c r="AH101"/>
  <c r="AF101"/>
  <c r="AG101" s="1"/>
  <c r="AK101"/>
  <c r="AC101"/>
  <c r="AA101"/>
  <c r="AB101" s="1"/>
  <c r="AH97"/>
  <c r="AF97"/>
  <c r="AG97" s="1"/>
  <c r="AK97"/>
  <c r="AM97" s="1"/>
  <c r="AA97"/>
  <c r="AB97" s="1"/>
  <c r="AC97"/>
  <c r="AH93"/>
  <c r="AF93"/>
  <c r="AG93" s="1"/>
  <c r="AK93"/>
  <c r="AA93"/>
  <c r="AB93" s="1"/>
  <c r="AC93"/>
  <c r="AH89"/>
  <c r="AF89"/>
  <c r="AG89" s="1"/>
  <c r="AK89"/>
  <c r="AM89" s="1"/>
  <c r="AC89"/>
  <c r="AA89"/>
  <c r="AB89" s="1"/>
  <c r="AH85"/>
  <c r="AF85"/>
  <c r="AG85" s="1"/>
  <c r="AK85"/>
  <c r="AC85"/>
  <c r="AA85"/>
  <c r="AB85" s="1"/>
  <c r="AH81"/>
  <c r="AF81"/>
  <c r="AG81" s="1"/>
  <c r="AK81"/>
  <c r="AM81" s="1"/>
  <c r="AA81"/>
  <c r="AB81" s="1"/>
  <c r="AC81"/>
  <c r="AH77"/>
  <c r="AF77"/>
  <c r="AG77" s="1"/>
  <c r="AK77"/>
  <c r="AL77" s="1"/>
  <c r="AA77"/>
  <c r="AB77" s="1"/>
  <c r="AH73"/>
  <c r="AF73"/>
  <c r="AG73" s="1"/>
  <c r="AK73"/>
  <c r="AL73" s="1"/>
  <c r="AC73"/>
  <c r="AA73"/>
  <c r="AB73" s="1"/>
  <c r="AH69"/>
  <c r="AF69"/>
  <c r="AG69" s="1"/>
  <c r="AK69"/>
  <c r="AL69" s="1"/>
  <c r="AC69"/>
  <c r="AA69"/>
  <c r="AB69" s="1"/>
  <c r="AH65"/>
  <c r="AF65"/>
  <c r="AG65" s="1"/>
  <c r="AK65"/>
  <c r="AL65" s="1"/>
  <c r="AA65"/>
  <c r="AB65" s="1"/>
  <c r="AC65"/>
  <c r="AH61"/>
  <c r="AF61"/>
  <c r="AG61" s="1"/>
  <c r="AK61"/>
  <c r="AA61"/>
  <c r="AB61" s="1"/>
  <c r="AC61"/>
  <c r="AH57"/>
  <c r="AF57"/>
  <c r="AG57" s="1"/>
  <c r="AK57"/>
  <c r="AL57" s="1"/>
  <c r="AC57"/>
  <c r="AA57"/>
  <c r="AB57" s="1"/>
  <c r="AH53"/>
  <c r="AF53"/>
  <c r="AG53" s="1"/>
  <c r="AK53"/>
  <c r="AL53" s="1"/>
  <c r="AC53"/>
  <c r="AA53"/>
  <c r="AB53" s="1"/>
  <c r="AH49"/>
  <c r="AF49"/>
  <c r="AG49" s="1"/>
  <c r="AK49"/>
  <c r="AL49" s="1"/>
  <c r="AA49"/>
  <c r="AB49" s="1"/>
  <c r="AC49"/>
  <c r="AH45"/>
  <c r="AF45"/>
  <c r="AG45" s="1"/>
  <c r="AK45"/>
  <c r="AL45" s="1"/>
  <c r="AA45"/>
  <c r="AB45" s="1"/>
  <c r="AC45"/>
  <c r="AH41"/>
  <c r="AF41"/>
  <c r="AG41" s="1"/>
  <c r="AK41"/>
  <c r="AC41"/>
  <c r="AA41"/>
  <c r="AB41" s="1"/>
  <c r="AH37"/>
  <c r="AF37"/>
  <c r="AG37" s="1"/>
  <c r="AK37"/>
  <c r="AM37" s="1"/>
  <c r="AC37"/>
  <c r="AA37"/>
  <c r="AB37" s="1"/>
  <c r="AH33"/>
  <c r="AF33"/>
  <c r="AG33" s="1"/>
  <c r="AK33"/>
  <c r="AA33"/>
  <c r="AB33" s="1"/>
  <c r="AC33"/>
  <c r="AH29"/>
  <c r="AF29"/>
  <c r="AG29" s="1"/>
  <c r="AK29"/>
  <c r="AA29"/>
  <c r="AB29" s="1"/>
  <c r="AC29"/>
  <c r="AH25"/>
  <c r="AF25"/>
  <c r="AG25" s="1"/>
  <c r="AK25"/>
  <c r="AC25"/>
  <c r="AA25"/>
  <c r="AB25" s="1"/>
  <c r="AH21"/>
  <c r="AF21"/>
  <c r="AG21" s="1"/>
  <c r="AK21"/>
  <c r="AM21" s="1"/>
  <c r="AC21"/>
  <c r="AA21"/>
  <c r="AB21" s="1"/>
  <c r="AH17"/>
  <c r="AF17"/>
  <c r="AG17" s="1"/>
  <c r="AK17"/>
  <c r="AA17"/>
  <c r="AB17" s="1"/>
  <c r="AC17"/>
  <c r="AH13"/>
  <c r="AF13"/>
  <c r="AG13" s="1"/>
  <c r="AK13"/>
  <c r="AA13"/>
  <c r="AB13" s="1"/>
  <c r="AH9"/>
  <c r="AF9"/>
  <c r="AG9" s="1"/>
  <c r="AK9"/>
  <c r="Y973"/>
  <c r="Z973" s="1"/>
  <c r="Y957"/>
  <c r="Z957" s="1"/>
  <c r="Y941"/>
  <c r="Z941" s="1"/>
  <c r="Y925"/>
  <c r="Z925" s="1"/>
  <c r="Y869"/>
  <c r="Z869" s="1"/>
  <c r="Y853"/>
  <c r="Z853" s="1"/>
  <c r="Y741"/>
  <c r="Z741" s="1"/>
  <c r="Y725"/>
  <c r="Z725" s="1"/>
  <c r="Y544"/>
  <c r="Z544" s="1"/>
  <c r="Y539"/>
  <c r="Z539" s="1"/>
  <c r="Y535"/>
  <c r="Z535" s="1"/>
  <c r="AA943"/>
  <c r="AB943" s="1"/>
  <c r="AA879"/>
  <c r="AB879" s="1"/>
  <c r="AA815"/>
  <c r="AB815" s="1"/>
  <c r="AA751"/>
  <c r="AB751" s="1"/>
  <c r="AA687"/>
  <c r="AB687" s="1"/>
  <c r="AA623"/>
  <c r="AB623" s="1"/>
  <c r="AA559"/>
  <c r="AB559" s="1"/>
  <c r="AA495"/>
  <c r="AB495" s="1"/>
  <c r="AA431"/>
  <c r="AB431" s="1"/>
  <c r="AA367"/>
  <c r="AB367" s="1"/>
  <c r="AA303"/>
  <c r="AB303" s="1"/>
  <c r="AA239"/>
  <c r="AB239" s="1"/>
  <c r="AA175"/>
  <c r="AB175" s="1"/>
  <c r="AA111"/>
  <c r="AB111" s="1"/>
  <c r="AA47"/>
  <c r="AB47" s="1"/>
  <c r="AC951"/>
  <c r="AC866"/>
  <c r="AC759"/>
  <c r="AC631"/>
  <c r="AC505"/>
  <c r="AC397"/>
  <c r="AC295"/>
  <c r="AC183"/>
  <c r="AC13"/>
  <c r="AK930"/>
  <c r="U498"/>
  <c r="U494"/>
  <c r="U490"/>
  <c r="W490" s="1"/>
  <c r="U486"/>
  <c r="U482"/>
  <c r="W482" s="1"/>
  <c r="U478"/>
  <c r="U474"/>
  <c r="U470"/>
  <c r="U466"/>
  <c r="U462"/>
  <c r="U458"/>
  <c r="W458" s="1"/>
  <c r="U454"/>
  <c r="U450"/>
  <c r="W450" s="1"/>
  <c r="U446"/>
  <c r="U442"/>
  <c r="W442" s="1"/>
  <c r="U438"/>
  <c r="U434"/>
  <c r="U430"/>
  <c r="U426"/>
  <c r="W426" s="1"/>
  <c r="U422"/>
  <c r="U418"/>
  <c r="W418" s="1"/>
  <c r="U414"/>
  <c r="U410"/>
  <c r="U406"/>
  <c r="U402"/>
  <c r="U398"/>
  <c r="U394"/>
  <c r="W394" s="1"/>
  <c r="U390"/>
  <c r="U386"/>
  <c r="W386" s="1"/>
  <c r="U382"/>
  <c r="U378"/>
  <c r="W378" s="1"/>
  <c r="U374"/>
  <c r="U370"/>
  <c r="U366"/>
  <c r="U362"/>
  <c r="W362" s="1"/>
  <c r="U358"/>
  <c r="U354"/>
  <c r="W354" s="1"/>
  <c r="U350"/>
  <c r="U346"/>
  <c r="U342"/>
  <c r="U338"/>
  <c r="U334"/>
  <c r="U330"/>
  <c r="W330" s="1"/>
  <c r="U326"/>
  <c r="U322"/>
  <c r="W322" s="1"/>
  <c r="U318"/>
  <c r="U314"/>
  <c r="W314" s="1"/>
  <c r="U310"/>
  <c r="U306"/>
  <c r="U302"/>
  <c r="U298"/>
  <c r="W298" s="1"/>
  <c r="U294"/>
  <c r="U290"/>
  <c r="W290" s="1"/>
  <c r="U286"/>
  <c r="U282"/>
  <c r="U278"/>
  <c r="U274"/>
  <c r="U270"/>
  <c r="U266"/>
  <c r="W266" s="1"/>
  <c r="U262"/>
  <c r="U258"/>
  <c r="U254"/>
  <c r="U250"/>
  <c r="W250" s="1"/>
  <c r="U246"/>
  <c r="U242"/>
  <c r="U238"/>
  <c r="U234"/>
  <c r="W234" s="1"/>
  <c r="U230"/>
  <c r="U226"/>
  <c r="W226" s="1"/>
  <c r="U222"/>
  <c r="U218"/>
  <c r="U214"/>
  <c r="U210"/>
  <c r="U206"/>
  <c r="U202"/>
  <c r="W202" s="1"/>
  <c r="U198"/>
  <c r="U194"/>
  <c r="W194" s="1"/>
  <c r="U190"/>
  <c r="U186"/>
  <c r="W186" s="1"/>
  <c r="U182"/>
  <c r="U178"/>
  <c r="U174"/>
  <c r="U170"/>
  <c r="W170" s="1"/>
  <c r="U166"/>
  <c r="U162"/>
  <c r="W162" s="1"/>
  <c r="U158"/>
  <c r="U154"/>
  <c r="U150"/>
  <c r="U146"/>
  <c r="U142"/>
  <c r="U138"/>
  <c r="W138" s="1"/>
  <c r="U134"/>
  <c r="U130"/>
  <c r="W130" s="1"/>
  <c r="U126"/>
  <c r="U122"/>
  <c r="W122" s="1"/>
  <c r="U118"/>
  <c r="U114"/>
  <c r="U110"/>
  <c r="U106"/>
  <c r="W106" s="1"/>
  <c r="U102"/>
  <c r="U98"/>
  <c r="W98" s="1"/>
  <c r="U94"/>
  <c r="U90"/>
  <c r="U86"/>
  <c r="U82"/>
  <c r="U78"/>
  <c r="U74"/>
  <c r="W74" s="1"/>
  <c r="U70"/>
  <c r="U66"/>
  <c r="W66" s="1"/>
  <c r="U62"/>
  <c r="U58"/>
  <c r="W58" s="1"/>
  <c r="U54"/>
  <c r="U50"/>
  <c r="U46"/>
  <c r="U42"/>
  <c r="W42" s="1"/>
  <c r="U38"/>
  <c r="U34"/>
  <c r="W34" s="1"/>
  <c r="U30"/>
  <c r="U26"/>
  <c r="U22"/>
  <c r="U18"/>
  <c r="U14"/>
  <c r="U10"/>
  <c r="W10" s="1"/>
  <c r="U6"/>
  <c r="Y9"/>
  <c r="Z9" s="1"/>
  <c r="S976"/>
  <c r="AH5"/>
  <c r="AF5"/>
  <c r="AC5"/>
  <c r="AD5" s="1"/>
  <c r="AK5"/>
  <c r="AA5"/>
  <c r="AB5" s="1"/>
  <c r="AH972"/>
  <c r="AF972"/>
  <c r="AG972" s="1"/>
  <c r="AC972"/>
  <c r="AK972"/>
  <c r="AA972"/>
  <c r="AB972" s="1"/>
  <c r="AH968"/>
  <c r="AF968"/>
  <c r="AG968" s="1"/>
  <c r="AC968"/>
  <c r="AK968"/>
  <c r="AM968" s="1"/>
  <c r="AA968"/>
  <c r="AB968" s="1"/>
  <c r="AF964"/>
  <c r="AG964" s="1"/>
  <c r="AH964"/>
  <c r="AC964"/>
  <c r="AK964"/>
  <c r="AM964" s="1"/>
  <c r="AA964"/>
  <c r="AB964" s="1"/>
  <c r="AH960"/>
  <c r="AF960"/>
  <c r="AG960" s="1"/>
  <c r="AC960"/>
  <c r="AK960"/>
  <c r="AL960" s="1"/>
  <c r="AA960"/>
  <c r="AB960" s="1"/>
  <c r="AH956"/>
  <c r="AF956"/>
  <c r="AG956" s="1"/>
  <c r="AC956"/>
  <c r="AK956"/>
  <c r="AA956"/>
  <c r="AB956" s="1"/>
  <c r="AH952"/>
  <c r="AF952"/>
  <c r="AG952" s="1"/>
  <c r="AC952"/>
  <c r="AK952"/>
  <c r="AA952"/>
  <c r="AB952" s="1"/>
  <c r="AH948"/>
  <c r="AF948"/>
  <c r="AG948" s="1"/>
  <c r="AC948"/>
  <c r="AK948"/>
  <c r="AL948" s="1"/>
  <c r="AA948"/>
  <c r="AB948" s="1"/>
  <c r="AH944"/>
  <c r="AF944"/>
  <c r="AG944" s="1"/>
  <c r="AC944"/>
  <c r="AK944"/>
  <c r="AM944" s="1"/>
  <c r="AA944"/>
  <c r="AB944" s="1"/>
  <c r="AH940"/>
  <c r="AF940"/>
  <c r="AG940" s="1"/>
  <c r="AC940"/>
  <c r="AK940"/>
  <c r="AL940" s="1"/>
  <c r="AA940"/>
  <c r="AB940" s="1"/>
  <c r="AH936"/>
  <c r="AF936"/>
  <c r="AG936" s="1"/>
  <c r="AC936"/>
  <c r="AK936"/>
  <c r="AA936"/>
  <c r="AB936" s="1"/>
  <c r="AH932"/>
  <c r="AF932"/>
  <c r="AG932" s="1"/>
  <c r="AC932"/>
  <c r="AK932"/>
  <c r="AL932" s="1"/>
  <c r="AA932"/>
  <c r="AB932" s="1"/>
  <c r="AH928"/>
  <c r="AF928"/>
  <c r="AG928" s="1"/>
  <c r="AC928"/>
  <c r="AK928"/>
  <c r="AL928" s="1"/>
  <c r="AA928"/>
  <c r="AB928" s="1"/>
  <c r="AH924"/>
  <c r="AF924"/>
  <c r="AG924" s="1"/>
  <c r="AC924"/>
  <c r="AK924"/>
  <c r="AL924" s="1"/>
  <c r="AA924"/>
  <c r="AB924" s="1"/>
  <c r="AH920"/>
  <c r="AF920"/>
  <c r="AG920" s="1"/>
  <c r="AC920"/>
  <c r="AK920"/>
  <c r="AL920" s="1"/>
  <c r="AA920"/>
  <c r="AB920" s="1"/>
  <c r="AH916"/>
  <c r="AF916"/>
  <c r="AG916" s="1"/>
  <c r="AC916"/>
  <c r="AK916"/>
  <c r="AL916" s="1"/>
  <c r="AA916"/>
  <c r="AB916" s="1"/>
  <c r="AH912"/>
  <c r="AF912"/>
  <c r="AG912" s="1"/>
  <c r="AC912"/>
  <c r="AK912"/>
  <c r="AM912" s="1"/>
  <c r="AA912"/>
  <c r="AB912" s="1"/>
  <c r="AH908"/>
  <c r="AF908"/>
  <c r="AG908" s="1"/>
  <c r="AC908"/>
  <c r="AK908"/>
  <c r="AA908"/>
  <c r="AB908" s="1"/>
  <c r="AH904"/>
  <c r="AF904"/>
  <c r="AG904" s="1"/>
  <c r="AC904"/>
  <c r="AK904"/>
  <c r="AA904"/>
  <c r="AB904" s="1"/>
  <c r="AH900"/>
  <c r="AF900"/>
  <c r="AG900" s="1"/>
  <c r="AC900"/>
  <c r="AK900"/>
  <c r="AL900" s="1"/>
  <c r="AA900"/>
  <c r="AB900" s="1"/>
  <c r="AH896"/>
  <c r="AF896"/>
  <c r="AG896" s="1"/>
  <c r="AC896"/>
  <c r="AK896"/>
  <c r="AM896" s="1"/>
  <c r="AA896"/>
  <c r="AB896" s="1"/>
  <c r="AH892"/>
  <c r="AF892"/>
  <c r="AG892" s="1"/>
  <c r="AC892"/>
  <c r="AK892"/>
  <c r="AA892"/>
  <c r="AB892" s="1"/>
  <c r="AF888"/>
  <c r="AG888" s="1"/>
  <c r="AH888"/>
  <c r="AC888"/>
  <c r="AK888"/>
  <c r="AA888"/>
  <c r="AB888" s="1"/>
  <c r="AH884"/>
  <c r="AF884"/>
  <c r="AG884" s="1"/>
  <c r="AC884"/>
  <c r="AK884"/>
  <c r="AM884" s="1"/>
  <c r="AA884"/>
  <c r="AB884" s="1"/>
  <c r="AH880"/>
  <c r="AF880"/>
  <c r="AG880" s="1"/>
  <c r="AC880"/>
  <c r="AK880"/>
  <c r="AM880" s="1"/>
  <c r="AA880"/>
  <c r="AB880" s="1"/>
  <c r="AH876"/>
  <c r="AF876"/>
  <c r="AG876" s="1"/>
  <c r="AC876"/>
  <c r="AK876"/>
  <c r="AL876" s="1"/>
  <c r="AA876"/>
  <c r="AB876" s="1"/>
  <c r="AH872"/>
  <c r="AF872"/>
  <c r="AG872" s="1"/>
  <c r="AC872"/>
  <c r="AK872"/>
  <c r="AM872" s="1"/>
  <c r="AA872"/>
  <c r="AB872" s="1"/>
  <c r="AH868"/>
  <c r="AF868"/>
  <c r="AG868" s="1"/>
  <c r="AC868"/>
  <c r="AK868"/>
  <c r="AL868" s="1"/>
  <c r="AA868"/>
  <c r="AB868" s="1"/>
  <c r="AH864"/>
  <c r="AF864"/>
  <c r="AG864" s="1"/>
  <c r="AC864"/>
  <c r="AK864"/>
  <c r="AM864" s="1"/>
  <c r="AA864"/>
  <c r="AB864" s="1"/>
  <c r="AH860"/>
  <c r="AF860"/>
  <c r="AG860" s="1"/>
  <c r="AC860"/>
  <c r="AK860"/>
  <c r="AL860" s="1"/>
  <c r="AA860"/>
  <c r="AB860" s="1"/>
  <c r="AH856"/>
  <c r="AF856"/>
  <c r="AG856" s="1"/>
  <c r="AC856"/>
  <c r="AK856"/>
  <c r="AM856" s="1"/>
  <c r="AA856"/>
  <c r="AB856" s="1"/>
  <c r="AH852"/>
  <c r="AF852"/>
  <c r="AG852" s="1"/>
  <c r="AC852"/>
  <c r="AK852"/>
  <c r="AM852" s="1"/>
  <c r="AA852"/>
  <c r="AB852" s="1"/>
  <c r="AH848"/>
  <c r="AF848"/>
  <c r="AG848" s="1"/>
  <c r="AC848"/>
  <c r="AK848"/>
  <c r="AM848" s="1"/>
  <c r="AA848"/>
  <c r="AB848" s="1"/>
  <c r="AH844"/>
  <c r="AF844"/>
  <c r="AG844" s="1"/>
  <c r="AC844"/>
  <c r="AK844"/>
  <c r="AA844"/>
  <c r="AB844" s="1"/>
  <c r="AH840"/>
  <c r="AF840"/>
  <c r="AG840" s="1"/>
  <c r="AC840"/>
  <c r="AK840"/>
  <c r="AM840" s="1"/>
  <c r="AA840"/>
  <c r="AB840" s="1"/>
  <c r="AH836"/>
  <c r="AF836"/>
  <c r="AG836" s="1"/>
  <c r="AC836"/>
  <c r="AK836"/>
  <c r="AL836" s="1"/>
  <c r="AA836"/>
  <c r="AB836" s="1"/>
  <c r="AH832"/>
  <c r="AF832"/>
  <c r="AG832" s="1"/>
  <c r="AC832"/>
  <c r="AK832"/>
  <c r="AL832" s="1"/>
  <c r="AA832"/>
  <c r="AB832" s="1"/>
  <c r="AH828"/>
  <c r="AF828"/>
  <c r="AG828" s="1"/>
  <c r="AC828"/>
  <c r="AK828"/>
  <c r="AA828"/>
  <c r="AB828" s="1"/>
  <c r="AH824"/>
  <c r="AF824"/>
  <c r="AG824" s="1"/>
  <c r="AC824"/>
  <c r="AK824"/>
  <c r="AA824"/>
  <c r="AB824" s="1"/>
  <c r="AH820"/>
  <c r="AF820"/>
  <c r="AG820" s="1"/>
  <c r="AC820"/>
  <c r="AK820"/>
  <c r="AM820" s="1"/>
  <c r="AA820"/>
  <c r="AB820" s="1"/>
  <c r="AH816"/>
  <c r="AF816"/>
  <c r="AG816" s="1"/>
  <c r="AC816"/>
  <c r="AK816"/>
  <c r="AM816" s="1"/>
  <c r="AA816"/>
  <c r="AB816" s="1"/>
  <c r="AH812"/>
  <c r="AF812"/>
  <c r="AG812" s="1"/>
  <c r="AC812"/>
  <c r="AK812"/>
  <c r="AL812" s="1"/>
  <c r="AA812"/>
  <c r="AB812" s="1"/>
  <c r="AH808"/>
  <c r="AF808"/>
  <c r="AG808" s="1"/>
  <c r="AC808"/>
  <c r="AK808"/>
  <c r="AA808"/>
  <c r="AB808" s="1"/>
  <c r="AH804"/>
  <c r="AF804"/>
  <c r="AG804" s="1"/>
  <c r="AC804"/>
  <c r="AK804"/>
  <c r="AM804" s="1"/>
  <c r="AA804"/>
  <c r="AB804" s="1"/>
  <c r="AH800"/>
  <c r="AF800"/>
  <c r="AG800" s="1"/>
  <c r="AC800"/>
  <c r="AK800"/>
  <c r="AL800" s="1"/>
  <c r="AA800"/>
  <c r="AB800" s="1"/>
  <c r="AH796"/>
  <c r="AF796"/>
  <c r="AG796" s="1"/>
  <c r="AC796"/>
  <c r="AK796"/>
  <c r="AA796"/>
  <c r="AB796" s="1"/>
  <c r="AH792"/>
  <c r="AF792"/>
  <c r="AG792" s="1"/>
  <c r="AC792"/>
  <c r="AK792"/>
  <c r="AA792"/>
  <c r="AB792" s="1"/>
  <c r="AH788"/>
  <c r="AF788"/>
  <c r="AG788" s="1"/>
  <c r="AC788"/>
  <c r="AK788"/>
  <c r="AL788" s="1"/>
  <c r="AA788"/>
  <c r="AB788" s="1"/>
  <c r="AH784"/>
  <c r="AF784"/>
  <c r="AG784" s="1"/>
  <c r="AC784"/>
  <c r="AK784"/>
  <c r="AA784"/>
  <c r="AB784" s="1"/>
  <c r="AH780"/>
  <c r="AF780"/>
  <c r="AG780" s="1"/>
  <c r="AC780"/>
  <c r="AK780"/>
  <c r="AA780"/>
  <c r="AB780" s="1"/>
  <c r="AH776"/>
  <c r="AF776"/>
  <c r="AG776" s="1"/>
  <c r="AC776"/>
  <c r="AK776"/>
  <c r="AA776"/>
  <c r="AB776" s="1"/>
  <c r="AH772"/>
  <c r="AF772"/>
  <c r="AG772" s="1"/>
  <c r="AC772"/>
  <c r="AK772"/>
  <c r="AL772" s="1"/>
  <c r="AA772"/>
  <c r="AB772" s="1"/>
  <c r="AH768"/>
  <c r="AF768"/>
  <c r="AG768" s="1"/>
  <c r="AC768"/>
  <c r="AK768"/>
  <c r="AM768" s="1"/>
  <c r="AA768"/>
  <c r="AB768" s="1"/>
  <c r="AH764"/>
  <c r="AF764"/>
  <c r="AG764" s="1"/>
  <c r="AC764"/>
  <c r="AA764"/>
  <c r="AB764" s="1"/>
  <c r="AH760"/>
  <c r="AF760"/>
  <c r="AG760" s="1"/>
  <c r="AC760"/>
  <c r="AK760"/>
  <c r="AA760"/>
  <c r="AB760" s="1"/>
  <c r="AH756"/>
  <c r="AF756"/>
  <c r="AG756" s="1"/>
  <c r="AC756"/>
  <c r="AK756"/>
  <c r="AA756"/>
  <c r="AB756" s="1"/>
  <c r="AH752"/>
  <c r="AF752"/>
  <c r="AG752" s="1"/>
  <c r="AC752"/>
  <c r="AK752"/>
  <c r="AL752" s="1"/>
  <c r="AA752"/>
  <c r="AB752" s="1"/>
  <c r="AH748"/>
  <c r="AF748"/>
  <c r="AG748" s="1"/>
  <c r="AC748"/>
  <c r="AA748"/>
  <c r="AB748" s="1"/>
  <c r="AH744"/>
  <c r="AF744"/>
  <c r="AG744" s="1"/>
  <c r="AC744"/>
  <c r="AK744"/>
  <c r="AM744" s="1"/>
  <c r="AA744"/>
  <c r="AB744" s="1"/>
  <c r="AH740"/>
  <c r="AF740"/>
  <c r="AG740" s="1"/>
  <c r="AC740"/>
  <c r="AK740"/>
  <c r="AA740"/>
  <c r="AB740" s="1"/>
  <c r="AH736"/>
  <c r="AF736"/>
  <c r="AG736" s="1"/>
  <c r="AC736"/>
  <c r="AK736"/>
  <c r="AA736"/>
  <c r="AB736" s="1"/>
  <c r="AH732"/>
  <c r="AF732"/>
  <c r="AG732" s="1"/>
  <c r="AC732"/>
  <c r="AA732"/>
  <c r="AB732" s="1"/>
  <c r="AH728"/>
  <c r="AF728"/>
  <c r="AG728" s="1"/>
  <c r="AC728"/>
  <c r="AK728"/>
  <c r="AL728" s="1"/>
  <c r="AA728"/>
  <c r="AB728" s="1"/>
  <c r="AH724"/>
  <c r="AF724"/>
  <c r="AG724" s="1"/>
  <c r="AC724"/>
  <c r="AK724"/>
  <c r="AM724" s="1"/>
  <c r="AA724"/>
  <c r="AB724" s="1"/>
  <c r="AH720"/>
  <c r="AF720"/>
  <c r="AG720" s="1"/>
  <c r="AC720"/>
  <c r="AK720"/>
  <c r="AL720" s="1"/>
  <c r="AA720"/>
  <c r="AB720" s="1"/>
  <c r="AH716"/>
  <c r="AF716"/>
  <c r="AG716" s="1"/>
  <c r="AC716"/>
  <c r="AA716"/>
  <c r="AB716" s="1"/>
  <c r="AH712"/>
  <c r="AF712"/>
  <c r="AG712" s="1"/>
  <c r="AC712"/>
  <c r="AK712"/>
  <c r="AA712"/>
  <c r="AB712" s="1"/>
  <c r="AH708"/>
  <c r="AF708"/>
  <c r="AG708" s="1"/>
  <c r="AC708"/>
  <c r="AK708"/>
  <c r="AN708" s="1"/>
  <c r="AA708"/>
  <c r="AB708" s="1"/>
  <c r="AH704"/>
  <c r="AF704"/>
  <c r="AG704" s="1"/>
  <c r="AC704"/>
  <c r="AK704"/>
  <c r="AM704" s="1"/>
  <c r="AA704"/>
  <c r="AB704" s="1"/>
  <c r="AH700"/>
  <c r="AF700"/>
  <c r="AG700" s="1"/>
  <c r="AC700"/>
  <c r="AA700"/>
  <c r="AB700" s="1"/>
  <c r="AH696"/>
  <c r="AF696"/>
  <c r="AG696" s="1"/>
  <c r="AC696"/>
  <c r="AK696"/>
  <c r="AA696"/>
  <c r="AB696" s="1"/>
  <c r="AH692"/>
  <c r="AF692"/>
  <c r="AG692" s="1"/>
  <c r="AC692"/>
  <c r="AK692"/>
  <c r="AA692"/>
  <c r="AB692" s="1"/>
  <c r="AH688"/>
  <c r="AF688"/>
  <c r="AG688" s="1"/>
  <c r="AC688"/>
  <c r="AK688"/>
  <c r="AL688" s="1"/>
  <c r="AA688"/>
  <c r="AB688" s="1"/>
  <c r="AH684"/>
  <c r="AF684"/>
  <c r="AG684" s="1"/>
  <c r="AC684"/>
  <c r="AA684"/>
  <c r="AB684" s="1"/>
  <c r="AH680"/>
  <c r="AF680"/>
  <c r="AG680" s="1"/>
  <c r="AC680"/>
  <c r="AK680"/>
  <c r="AM680" s="1"/>
  <c r="AA680"/>
  <c r="AB680" s="1"/>
  <c r="AH676"/>
  <c r="AF676"/>
  <c r="AG676" s="1"/>
  <c r="AC676"/>
  <c r="AK676"/>
  <c r="AA676"/>
  <c r="AB676" s="1"/>
  <c r="AH672"/>
  <c r="AF672"/>
  <c r="AG672" s="1"/>
  <c r="AC672"/>
  <c r="AK672"/>
  <c r="AM672" s="1"/>
  <c r="AA672"/>
  <c r="AB672" s="1"/>
  <c r="AH668"/>
  <c r="AF668"/>
  <c r="AG668" s="1"/>
  <c r="AC668"/>
  <c r="AA668"/>
  <c r="AB668" s="1"/>
  <c r="AH664"/>
  <c r="AF664"/>
  <c r="AG664" s="1"/>
  <c r="AC664"/>
  <c r="AK664"/>
  <c r="AM664" s="1"/>
  <c r="AA664"/>
  <c r="AB664" s="1"/>
  <c r="AH660"/>
  <c r="AF660"/>
  <c r="AG660" s="1"/>
  <c r="AC660"/>
  <c r="AK660"/>
  <c r="AM660" s="1"/>
  <c r="AA660"/>
  <c r="AB660" s="1"/>
  <c r="AH656"/>
  <c r="AF656"/>
  <c r="AG656" s="1"/>
  <c r="AC656"/>
  <c r="AK656"/>
  <c r="AA656"/>
  <c r="AB656" s="1"/>
  <c r="AH652"/>
  <c r="AF652"/>
  <c r="AG652" s="1"/>
  <c r="AC652"/>
  <c r="AA652"/>
  <c r="AB652" s="1"/>
  <c r="AH648"/>
  <c r="AF648"/>
  <c r="AG648" s="1"/>
  <c r="AC648"/>
  <c r="AK648"/>
  <c r="AA648"/>
  <c r="AB648" s="1"/>
  <c r="AH644"/>
  <c r="AF644"/>
  <c r="AG644" s="1"/>
  <c r="AC644"/>
  <c r="AK644"/>
  <c r="AN644" s="1"/>
  <c r="AA644"/>
  <c r="AB644" s="1"/>
  <c r="AH640"/>
  <c r="AF640"/>
  <c r="AG640" s="1"/>
  <c r="AC640"/>
  <c r="AK640"/>
  <c r="AM640" s="1"/>
  <c r="AA640"/>
  <c r="AB640" s="1"/>
  <c r="AH636"/>
  <c r="AF636"/>
  <c r="AG636" s="1"/>
  <c r="AC636"/>
  <c r="AA636"/>
  <c r="AB636" s="1"/>
  <c r="AH632"/>
  <c r="AF632"/>
  <c r="AG632" s="1"/>
  <c r="AC632"/>
  <c r="AK632"/>
  <c r="AA632"/>
  <c r="AB632" s="1"/>
  <c r="AH628"/>
  <c r="AF628"/>
  <c r="AG628" s="1"/>
  <c r="AC628"/>
  <c r="AK628"/>
  <c r="AA628"/>
  <c r="AB628" s="1"/>
  <c r="AH624"/>
  <c r="AF624"/>
  <c r="AG624" s="1"/>
  <c r="AC624"/>
  <c r="AK624"/>
  <c r="AL624" s="1"/>
  <c r="AA624"/>
  <c r="AB624" s="1"/>
  <c r="AH620"/>
  <c r="AF620"/>
  <c r="AG620" s="1"/>
  <c r="AC620"/>
  <c r="AA620"/>
  <c r="AB620" s="1"/>
  <c r="AH616"/>
  <c r="AF616"/>
  <c r="AG616" s="1"/>
  <c r="AC616"/>
  <c r="AK616"/>
  <c r="AM616" s="1"/>
  <c r="AA616"/>
  <c r="AB616" s="1"/>
  <c r="AH612"/>
  <c r="AF612"/>
  <c r="AG612" s="1"/>
  <c r="AC612"/>
  <c r="AK612"/>
  <c r="AA612"/>
  <c r="AB612" s="1"/>
  <c r="AH608"/>
  <c r="AF608"/>
  <c r="AG608" s="1"/>
  <c r="AC608"/>
  <c r="AK608"/>
  <c r="AA608"/>
  <c r="AB608" s="1"/>
  <c r="AH604"/>
  <c r="AF604"/>
  <c r="AG604" s="1"/>
  <c r="AC604"/>
  <c r="AA604"/>
  <c r="AB604" s="1"/>
  <c r="AH600"/>
  <c r="AF600"/>
  <c r="AG600" s="1"/>
  <c r="AC600"/>
  <c r="AK600"/>
  <c r="AM600" s="1"/>
  <c r="AA600"/>
  <c r="AB600" s="1"/>
  <c r="AH596"/>
  <c r="AF596"/>
  <c r="AG596" s="1"/>
  <c r="AC596"/>
  <c r="AK596"/>
  <c r="AL596" s="1"/>
  <c r="AA596"/>
  <c r="AB596" s="1"/>
  <c r="AH592"/>
  <c r="AF592"/>
  <c r="AG592" s="1"/>
  <c r="AC592"/>
  <c r="AK592"/>
  <c r="AA592"/>
  <c r="AB592" s="1"/>
  <c r="AH588"/>
  <c r="AF588"/>
  <c r="AG588" s="1"/>
  <c r="AC588"/>
  <c r="AA588"/>
  <c r="AB588" s="1"/>
  <c r="AH584"/>
  <c r="AF584"/>
  <c r="AG584" s="1"/>
  <c r="AC584"/>
  <c r="AK584"/>
  <c r="AA584"/>
  <c r="AB584" s="1"/>
  <c r="AH580"/>
  <c r="AF580"/>
  <c r="AG580" s="1"/>
  <c r="AC580"/>
  <c r="AK580"/>
  <c r="AN580" s="1"/>
  <c r="AA580"/>
  <c r="AB580" s="1"/>
  <c r="AH576"/>
  <c r="AF576"/>
  <c r="AG576" s="1"/>
  <c r="AC576"/>
  <c r="AK576"/>
  <c r="AN576" s="1"/>
  <c r="AA576"/>
  <c r="AB576" s="1"/>
  <c r="Y969"/>
  <c r="Z969" s="1"/>
  <c r="Y953"/>
  <c r="Z953" s="1"/>
  <c r="Y937"/>
  <c r="Z937" s="1"/>
  <c r="Y921"/>
  <c r="Z921" s="1"/>
  <c r="Y905"/>
  <c r="Z905" s="1"/>
  <c r="Y889"/>
  <c r="Z889" s="1"/>
  <c r="Y873"/>
  <c r="Z873" s="1"/>
  <c r="Y857"/>
  <c r="Z857" s="1"/>
  <c r="Y841"/>
  <c r="Z841" s="1"/>
  <c r="Y825"/>
  <c r="Z825" s="1"/>
  <c r="Y809"/>
  <c r="Z809" s="1"/>
  <c r="Y793"/>
  <c r="Z793" s="1"/>
  <c r="Y777"/>
  <c r="Z777" s="1"/>
  <c r="Y761"/>
  <c r="Z761" s="1"/>
  <c r="Y745"/>
  <c r="Z745" s="1"/>
  <c r="Y729"/>
  <c r="Z729" s="1"/>
  <c r="Y688"/>
  <c r="Z688" s="1"/>
  <c r="Y683"/>
  <c r="Z683" s="1"/>
  <c r="Y679"/>
  <c r="Z679" s="1"/>
  <c r="Y624"/>
  <c r="Z624" s="1"/>
  <c r="Y619"/>
  <c r="Z619" s="1"/>
  <c r="Y615"/>
  <c r="Z615" s="1"/>
  <c r="Y560"/>
  <c r="Z560" s="1"/>
  <c r="Y555"/>
  <c r="Z555" s="1"/>
  <c r="Y551"/>
  <c r="Z551" s="1"/>
  <c r="Y524"/>
  <c r="Z524" s="1"/>
  <c r="Y521"/>
  <c r="Z521" s="1"/>
  <c r="Y505"/>
  <c r="Z505" s="1"/>
  <c r="Y489"/>
  <c r="Z489" s="1"/>
  <c r="Y473"/>
  <c r="Z473" s="1"/>
  <c r="AC378"/>
  <c r="AK716"/>
  <c r="AK652"/>
  <c r="AK588"/>
  <c r="AM588" s="1"/>
  <c r="AK262"/>
  <c r="AK134"/>
  <c r="AL134" s="1"/>
  <c r="AK6"/>
  <c r="AL6" s="1"/>
  <c r="Y877"/>
  <c r="Z877" s="1"/>
  <c r="Y861"/>
  <c r="Z861" s="1"/>
  <c r="Y845"/>
  <c r="Z845" s="1"/>
  <c r="Y829"/>
  <c r="Z829" s="1"/>
  <c r="Y813"/>
  <c r="Z813" s="1"/>
  <c r="Y797"/>
  <c r="Z797" s="1"/>
  <c r="Y781"/>
  <c r="Z781" s="1"/>
  <c r="Y765"/>
  <c r="Z765" s="1"/>
  <c r="Y749"/>
  <c r="Z749" s="1"/>
  <c r="Y733"/>
  <c r="Z733" s="1"/>
  <c r="Y723"/>
  <c r="Z723" s="1"/>
  <c r="Y704"/>
  <c r="Z704" s="1"/>
  <c r="Y699"/>
  <c r="Z699" s="1"/>
  <c r="Y695"/>
  <c r="Z695" s="1"/>
  <c r="Y640"/>
  <c r="Z640" s="1"/>
  <c r="Y635"/>
  <c r="Z635" s="1"/>
  <c r="Y631"/>
  <c r="Z631" s="1"/>
  <c r="Y576"/>
  <c r="Z576" s="1"/>
  <c r="Y571"/>
  <c r="Z571" s="1"/>
  <c r="Y567"/>
  <c r="Z567" s="1"/>
  <c r="Y509"/>
  <c r="Z509" s="1"/>
  <c r="Y493"/>
  <c r="Z493" s="1"/>
  <c r="Y477"/>
  <c r="Z477" s="1"/>
  <c r="Y461"/>
  <c r="Z461" s="1"/>
  <c r="Y445"/>
  <c r="Z445" s="1"/>
  <c r="Y429"/>
  <c r="Z429" s="1"/>
  <c r="Y413"/>
  <c r="Z413" s="1"/>
  <c r="Y397"/>
  <c r="Z397" s="1"/>
  <c r="Y381"/>
  <c r="Z381" s="1"/>
  <c r="Y365"/>
  <c r="Z365" s="1"/>
  <c r="Y349"/>
  <c r="Z349" s="1"/>
  <c r="Y333"/>
  <c r="Z333" s="1"/>
  <c r="Y317"/>
  <c r="Z317" s="1"/>
  <c r="Y301"/>
  <c r="Z301" s="1"/>
  <c r="Y285"/>
  <c r="Z285" s="1"/>
  <c r="Y269"/>
  <c r="Z269" s="1"/>
  <c r="Y253"/>
  <c r="Z253" s="1"/>
  <c r="Y237"/>
  <c r="Z237" s="1"/>
  <c r="Y221"/>
  <c r="Z221" s="1"/>
  <c r="Y205"/>
  <c r="Z205" s="1"/>
  <c r="Y189"/>
  <c r="Z189" s="1"/>
  <c r="Y173"/>
  <c r="Z173" s="1"/>
  <c r="Y157"/>
  <c r="Z157" s="1"/>
  <c r="Y141"/>
  <c r="Z141" s="1"/>
  <c r="Y125"/>
  <c r="Z125" s="1"/>
  <c r="Y109"/>
  <c r="Z109" s="1"/>
  <c r="Y93"/>
  <c r="Z93" s="1"/>
  <c r="Y77"/>
  <c r="Z77" s="1"/>
  <c r="Y61"/>
  <c r="Z61" s="1"/>
  <c r="Y45"/>
  <c r="Z45" s="1"/>
  <c r="Y29"/>
  <c r="Z29" s="1"/>
  <c r="Y13"/>
  <c r="Z13" s="1"/>
  <c r="AC962"/>
  <c r="AC898"/>
  <c r="AC834"/>
  <c r="AC462"/>
  <c r="AC410"/>
  <c r="AK732"/>
  <c r="AL732" s="1"/>
  <c r="AK668"/>
  <c r="AL668" s="1"/>
  <c r="AK604"/>
  <c r="AM604" s="1"/>
  <c r="AK166"/>
  <c r="AK38"/>
  <c r="U500"/>
  <c r="W500" s="1"/>
  <c r="U496"/>
  <c r="U492"/>
  <c r="W492" s="1"/>
  <c r="U488"/>
  <c r="U484"/>
  <c r="W484" s="1"/>
  <c r="U480"/>
  <c r="U476"/>
  <c r="W476" s="1"/>
  <c r="U472"/>
  <c r="U464"/>
  <c r="W464" s="1"/>
  <c r="U460"/>
  <c r="U456"/>
  <c r="W456" s="1"/>
  <c r="U452"/>
  <c r="U448"/>
  <c r="W448" s="1"/>
  <c r="U444"/>
  <c r="U440"/>
  <c r="W440" s="1"/>
  <c r="U432"/>
  <c r="U428"/>
  <c r="W428" s="1"/>
  <c r="U424"/>
  <c r="U420"/>
  <c r="W420" s="1"/>
  <c r="U416"/>
  <c r="U412"/>
  <c r="W412" s="1"/>
  <c r="U408"/>
  <c r="U400"/>
  <c r="W400" s="1"/>
  <c r="U396"/>
  <c r="U392"/>
  <c r="W392" s="1"/>
  <c r="U388"/>
  <c r="U384"/>
  <c r="W384" s="1"/>
  <c r="U380"/>
  <c r="U376"/>
  <c r="W376" s="1"/>
  <c r="U372"/>
  <c r="U368"/>
  <c r="W368" s="1"/>
  <c r="U364"/>
  <c r="U360"/>
  <c r="W360" s="1"/>
  <c r="U356"/>
  <c r="U348"/>
  <c r="W348" s="1"/>
  <c r="U344"/>
  <c r="U340"/>
  <c r="W340" s="1"/>
  <c r="U336"/>
  <c r="U332"/>
  <c r="W332" s="1"/>
  <c r="U328"/>
  <c r="U324"/>
  <c r="W324" s="1"/>
  <c r="U320"/>
  <c r="U316"/>
  <c r="W316" s="1"/>
  <c r="U312"/>
  <c r="U308"/>
  <c r="W308" s="1"/>
  <c r="U304"/>
  <c r="U300"/>
  <c r="W300" s="1"/>
  <c r="U296"/>
  <c r="U292"/>
  <c r="W292" s="1"/>
  <c r="U284"/>
  <c r="U280"/>
  <c r="W280" s="1"/>
  <c r="U276"/>
  <c r="U272"/>
  <c r="W272" s="1"/>
  <c r="U268"/>
  <c r="U264"/>
  <c r="W264" s="1"/>
  <c r="U260"/>
  <c r="U256"/>
  <c r="W256" s="1"/>
  <c r="U252"/>
  <c r="U248"/>
  <c r="W248" s="1"/>
  <c r="U244"/>
  <c r="U240"/>
  <c r="W240" s="1"/>
  <c r="U236"/>
  <c r="U232"/>
  <c r="W232" s="1"/>
  <c r="U228"/>
  <c r="U220"/>
  <c r="W220" s="1"/>
  <c r="U216"/>
  <c r="U212"/>
  <c r="W212" s="1"/>
  <c r="U208"/>
  <c r="U204"/>
  <c r="W204" s="1"/>
  <c r="U200"/>
  <c r="U196"/>
  <c r="W196" s="1"/>
  <c r="U192"/>
  <c r="U188"/>
  <c r="W188" s="1"/>
  <c r="U184"/>
  <c r="U180"/>
  <c r="W180" s="1"/>
  <c r="U176"/>
  <c r="U172"/>
  <c r="W172" s="1"/>
  <c r="U168"/>
  <c r="U164"/>
  <c r="W164" s="1"/>
  <c r="U156"/>
  <c r="U152"/>
  <c r="W152" s="1"/>
  <c r="U148"/>
  <c r="U144"/>
  <c r="W144" s="1"/>
  <c r="U140"/>
  <c r="U136"/>
  <c r="W136" s="1"/>
  <c r="U132"/>
  <c r="U128"/>
  <c r="W128" s="1"/>
  <c r="U124"/>
  <c r="U120"/>
  <c r="W120" s="1"/>
  <c r="U116"/>
  <c r="U112"/>
  <c r="W112" s="1"/>
  <c r="U108"/>
  <c r="U104"/>
  <c r="W104" s="1"/>
  <c r="U100"/>
  <c r="U92"/>
  <c r="W92" s="1"/>
  <c r="U88"/>
  <c r="U84"/>
  <c r="W84" s="1"/>
  <c r="U80"/>
  <c r="U76"/>
  <c r="W76" s="1"/>
  <c r="U72"/>
  <c r="U68"/>
  <c r="W68" s="1"/>
  <c r="U64"/>
  <c r="U60"/>
  <c r="W60" s="1"/>
  <c r="U56"/>
  <c r="U52"/>
  <c r="W52" s="1"/>
  <c r="U48"/>
  <c r="U44"/>
  <c r="W44" s="1"/>
  <c r="U40"/>
  <c r="U36"/>
  <c r="W36" s="1"/>
  <c r="U28"/>
  <c r="U24"/>
  <c r="W24" s="1"/>
  <c r="U20"/>
  <c r="U16"/>
  <c r="W16" s="1"/>
  <c r="U12"/>
  <c r="U8"/>
  <c r="W8" s="1"/>
  <c r="Y11"/>
  <c r="Z11" s="1"/>
  <c r="Y7"/>
  <c r="Z7" s="1"/>
  <c r="AH974"/>
  <c r="AF974"/>
  <c r="AG974" s="1"/>
  <c r="AK974"/>
  <c r="AA974"/>
  <c r="AB974" s="1"/>
  <c r="AC974"/>
  <c r="AH970"/>
  <c r="AF970"/>
  <c r="AG970" s="1"/>
  <c r="AA970"/>
  <c r="AB970" s="1"/>
  <c r="AK970"/>
  <c r="AM970" s="1"/>
  <c r="AC970"/>
  <c r="AH966"/>
  <c r="AF966"/>
  <c r="AG966" s="1"/>
  <c r="AC966"/>
  <c r="AA966"/>
  <c r="AB966" s="1"/>
  <c r="AK966"/>
  <c r="AH962"/>
  <c r="AF962"/>
  <c r="AG962" s="1"/>
  <c r="AA962"/>
  <c r="AB962" s="1"/>
  <c r="AH958"/>
  <c r="AF958"/>
  <c r="AG958" s="1"/>
  <c r="AK958"/>
  <c r="AL958" s="1"/>
  <c r="AA958"/>
  <c r="AB958" s="1"/>
  <c r="AC958"/>
  <c r="AH954"/>
  <c r="AF954"/>
  <c r="AG954" s="1"/>
  <c r="AA954"/>
  <c r="AB954" s="1"/>
  <c r="AK954"/>
  <c r="AC954"/>
  <c r="AH950"/>
  <c r="AF950"/>
  <c r="AG950" s="1"/>
  <c r="AC950"/>
  <c r="AA950"/>
  <c r="AB950" s="1"/>
  <c r="AK950"/>
  <c r="AL950" s="1"/>
  <c r="AH946"/>
  <c r="AF946"/>
  <c r="AG946" s="1"/>
  <c r="AA946"/>
  <c r="AB946" s="1"/>
  <c r="AH942"/>
  <c r="AF942"/>
  <c r="AG942" s="1"/>
  <c r="AK942"/>
  <c r="AA942"/>
  <c r="AB942" s="1"/>
  <c r="AC942"/>
  <c r="AH938"/>
  <c r="AF938"/>
  <c r="AG938" s="1"/>
  <c r="AA938"/>
  <c r="AB938" s="1"/>
  <c r="AK938"/>
  <c r="AM938" s="1"/>
  <c r="AC938"/>
  <c r="AH934"/>
  <c r="AF934"/>
  <c r="AG934" s="1"/>
  <c r="AC934"/>
  <c r="AA934"/>
  <c r="AB934" s="1"/>
  <c r="AK934"/>
  <c r="AH930"/>
  <c r="AF930"/>
  <c r="AG930" s="1"/>
  <c r="AA930"/>
  <c r="AB930" s="1"/>
  <c r="AH926"/>
  <c r="AF926"/>
  <c r="AG926" s="1"/>
  <c r="AK926"/>
  <c r="AM926" s="1"/>
  <c r="AA926"/>
  <c r="AB926" s="1"/>
  <c r="AC926"/>
  <c r="AH922"/>
  <c r="AF922"/>
  <c r="AG922" s="1"/>
  <c r="AA922"/>
  <c r="AB922" s="1"/>
  <c r="AK922"/>
  <c r="AC922"/>
  <c r="AH918"/>
  <c r="AF918"/>
  <c r="AG918" s="1"/>
  <c r="AC918"/>
  <c r="AA918"/>
  <c r="AB918" s="1"/>
  <c r="AK918"/>
  <c r="AM918" s="1"/>
  <c r="AH914"/>
  <c r="AF914"/>
  <c r="AG914" s="1"/>
  <c r="AA914"/>
  <c r="AB914" s="1"/>
  <c r="AH910"/>
  <c r="AF910"/>
  <c r="AG910" s="1"/>
  <c r="AK910"/>
  <c r="AL910" s="1"/>
  <c r="AA910"/>
  <c r="AB910" s="1"/>
  <c r="AC910"/>
  <c r="AH906"/>
  <c r="AF906"/>
  <c r="AG906" s="1"/>
  <c r="AA906"/>
  <c r="AB906" s="1"/>
  <c r="AK906"/>
  <c r="AM906" s="1"/>
  <c r="AC906"/>
  <c r="AH902"/>
  <c r="AF902"/>
  <c r="AG902" s="1"/>
  <c r="AC902"/>
  <c r="AA902"/>
  <c r="AB902" s="1"/>
  <c r="AK902"/>
  <c r="AF898"/>
  <c r="AG898" s="1"/>
  <c r="AH898"/>
  <c r="AA898"/>
  <c r="AB898" s="1"/>
  <c r="AH894"/>
  <c r="AF894"/>
  <c r="AG894" s="1"/>
  <c r="AK894"/>
  <c r="AM894" s="1"/>
  <c r="AA894"/>
  <c r="AB894" s="1"/>
  <c r="AC894"/>
  <c r="AH890"/>
  <c r="AF890"/>
  <c r="AG890" s="1"/>
  <c r="AA890"/>
  <c r="AB890" s="1"/>
  <c r="AK890"/>
  <c r="AC890"/>
  <c r="AH886"/>
  <c r="AF886"/>
  <c r="AG886" s="1"/>
  <c r="AC886"/>
  <c r="AA886"/>
  <c r="AB886" s="1"/>
  <c r="AK886"/>
  <c r="AM886" s="1"/>
  <c r="AH882"/>
  <c r="AF882"/>
  <c r="AG882" s="1"/>
  <c r="AA882"/>
  <c r="AB882" s="1"/>
  <c r="AH878"/>
  <c r="AF878"/>
  <c r="AG878" s="1"/>
  <c r="AK878"/>
  <c r="AA878"/>
  <c r="AB878" s="1"/>
  <c r="AC878"/>
  <c r="AH874"/>
  <c r="AF874"/>
  <c r="AG874" s="1"/>
  <c r="AA874"/>
  <c r="AB874" s="1"/>
  <c r="AK874"/>
  <c r="AM874" s="1"/>
  <c r="AC874"/>
  <c r="AF870"/>
  <c r="AG870" s="1"/>
  <c r="AH870"/>
  <c r="AC870"/>
  <c r="AA870"/>
  <c r="AB870" s="1"/>
  <c r="AK870"/>
  <c r="AH866"/>
  <c r="AF866"/>
  <c r="AG866" s="1"/>
  <c r="AA866"/>
  <c r="AB866" s="1"/>
  <c r="AH862"/>
  <c r="AF862"/>
  <c r="AG862" s="1"/>
  <c r="AK862"/>
  <c r="AM862" s="1"/>
  <c r="AA862"/>
  <c r="AB862" s="1"/>
  <c r="AC862"/>
  <c r="AH858"/>
  <c r="AF858"/>
  <c r="AG858" s="1"/>
  <c r="AA858"/>
  <c r="AB858" s="1"/>
  <c r="AK858"/>
  <c r="AL858" s="1"/>
  <c r="AC858"/>
  <c r="AH854"/>
  <c r="AF854"/>
  <c r="AG854" s="1"/>
  <c r="AC854"/>
  <c r="AA854"/>
  <c r="AB854" s="1"/>
  <c r="AK854"/>
  <c r="AM854" s="1"/>
  <c r="AH850"/>
  <c r="AF850"/>
  <c r="AG850" s="1"/>
  <c r="AA850"/>
  <c r="AB850" s="1"/>
  <c r="AH846"/>
  <c r="AF846"/>
  <c r="AG846" s="1"/>
  <c r="AK846"/>
  <c r="AA846"/>
  <c r="AB846" s="1"/>
  <c r="AC846"/>
  <c r="AH842"/>
  <c r="AF842"/>
  <c r="AG842" s="1"/>
  <c r="AA842"/>
  <c r="AB842" s="1"/>
  <c r="AK842"/>
  <c r="AL842" s="1"/>
  <c r="AC842"/>
  <c r="AH838"/>
  <c r="AF838"/>
  <c r="AG838" s="1"/>
  <c r="AC838"/>
  <c r="AA838"/>
  <c r="AB838" s="1"/>
  <c r="AK838"/>
  <c r="AL838" s="1"/>
  <c r="AH834"/>
  <c r="AF834"/>
  <c r="AG834" s="1"/>
  <c r="AA834"/>
  <c r="AB834" s="1"/>
  <c r="AH830"/>
  <c r="AF830"/>
  <c r="AG830" s="1"/>
  <c r="AK830"/>
  <c r="AM830" s="1"/>
  <c r="AA830"/>
  <c r="AB830" s="1"/>
  <c r="AC830"/>
  <c r="AH826"/>
  <c r="AF826"/>
  <c r="AG826" s="1"/>
  <c r="AA826"/>
  <c r="AB826" s="1"/>
  <c r="AK826"/>
  <c r="AC826"/>
  <c r="AH822"/>
  <c r="AF822"/>
  <c r="AG822" s="1"/>
  <c r="AC822"/>
  <c r="AA822"/>
  <c r="AB822" s="1"/>
  <c r="AK822"/>
  <c r="AL822" s="1"/>
  <c r="AH818"/>
  <c r="AF818"/>
  <c r="AG818" s="1"/>
  <c r="AC818"/>
  <c r="AA818"/>
  <c r="AB818" s="1"/>
  <c r="AH814"/>
  <c r="AF814"/>
  <c r="AG814" s="1"/>
  <c r="AC814"/>
  <c r="AK814"/>
  <c r="AA814"/>
  <c r="AB814" s="1"/>
  <c r="AH810"/>
  <c r="AF810"/>
  <c r="AG810" s="1"/>
  <c r="AC810"/>
  <c r="AA810"/>
  <c r="AB810" s="1"/>
  <c r="AK810"/>
  <c r="AL810" s="1"/>
  <c r="AH806"/>
  <c r="AF806"/>
  <c r="AG806" s="1"/>
  <c r="AC806"/>
  <c r="AA806"/>
  <c r="AB806" s="1"/>
  <c r="AK806"/>
  <c r="AH802"/>
  <c r="AF802"/>
  <c r="AG802" s="1"/>
  <c r="AC802"/>
  <c r="AA802"/>
  <c r="AB802" s="1"/>
  <c r="AH798"/>
  <c r="AF798"/>
  <c r="AG798" s="1"/>
  <c r="AC798"/>
  <c r="AK798"/>
  <c r="AA798"/>
  <c r="AB798" s="1"/>
  <c r="AH794"/>
  <c r="AF794"/>
  <c r="AG794" s="1"/>
  <c r="AC794"/>
  <c r="AA794"/>
  <c r="AB794" s="1"/>
  <c r="AK794"/>
  <c r="AM794" s="1"/>
  <c r="AH790"/>
  <c r="AF790"/>
  <c r="AG790" s="1"/>
  <c r="AK790"/>
  <c r="AC790"/>
  <c r="AA790"/>
  <c r="AB790" s="1"/>
  <c r="AH786"/>
  <c r="AF786"/>
  <c r="AG786" s="1"/>
  <c r="AK786"/>
  <c r="AC786"/>
  <c r="AA786"/>
  <c r="AB786" s="1"/>
  <c r="AH782"/>
  <c r="AF782"/>
  <c r="AG782" s="1"/>
  <c r="AK782"/>
  <c r="AC782"/>
  <c r="AA782"/>
  <c r="AB782" s="1"/>
  <c r="AF778"/>
  <c r="AG778" s="1"/>
  <c r="AH778"/>
  <c r="AK778"/>
  <c r="AL778" s="1"/>
  <c r="AC778"/>
  <c r="AA778"/>
  <c r="AB778" s="1"/>
  <c r="AH774"/>
  <c r="AF774"/>
  <c r="AG774" s="1"/>
  <c r="AK774"/>
  <c r="AL774" s="1"/>
  <c r="AC774"/>
  <c r="AA774"/>
  <c r="AB774" s="1"/>
  <c r="AH770"/>
  <c r="AF770"/>
  <c r="AG770" s="1"/>
  <c r="AK770"/>
  <c r="AC770"/>
  <c r="AA770"/>
  <c r="AB770" s="1"/>
  <c r="AH766"/>
  <c r="AF766"/>
  <c r="AG766" s="1"/>
  <c r="AK766"/>
  <c r="AN766" s="1"/>
  <c r="AC766"/>
  <c r="AA766"/>
  <c r="AB766" s="1"/>
  <c r="AF762"/>
  <c r="AG762" s="1"/>
  <c r="AH762"/>
  <c r="AK762"/>
  <c r="AC762"/>
  <c r="AA762"/>
  <c r="AB762" s="1"/>
  <c r="AH758"/>
  <c r="AF758"/>
  <c r="AG758" s="1"/>
  <c r="AK758"/>
  <c r="AL758" s="1"/>
  <c r="AC758"/>
  <c r="AA758"/>
  <c r="AB758" s="1"/>
  <c r="AH754"/>
  <c r="AF754"/>
  <c r="AG754" s="1"/>
  <c r="AK754"/>
  <c r="AC754"/>
  <c r="AA754"/>
  <c r="AB754" s="1"/>
  <c r="AH750"/>
  <c r="AF750"/>
  <c r="AG750" s="1"/>
  <c r="AK750"/>
  <c r="AC750"/>
  <c r="AA750"/>
  <c r="AB750" s="1"/>
  <c r="AH746"/>
  <c r="AF746"/>
  <c r="AG746" s="1"/>
  <c r="AK746"/>
  <c r="AM746" s="1"/>
  <c r="AC746"/>
  <c r="AA746"/>
  <c r="AB746" s="1"/>
  <c r="AH742"/>
  <c r="AF742"/>
  <c r="AG742" s="1"/>
  <c r="AK742"/>
  <c r="AL742" s="1"/>
  <c r="AC742"/>
  <c r="AA742"/>
  <c r="AB742" s="1"/>
  <c r="AH738"/>
  <c r="AF738"/>
  <c r="AG738" s="1"/>
  <c r="AK738"/>
  <c r="AC738"/>
  <c r="AA738"/>
  <c r="AB738" s="1"/>
  <c r="AH734"/>
  <c r="AF734"/>
  <c r="AG734" s="1"/>
  <c r="AK734"/>
  <c r="AL734" s="1"/>
  <c r="AC734"/>
  <c r="AA734"/>
  <c r="AB734" s="1"/>
  <c r="AH730"/>
  <c r="AF730"/>
  <c r="AG730" s="1"/>
  <c r="AK730"/>
  <c r="AC730"/>
  <c r="AA730"/>
  <c r="AB730" s="1"/>
  <c r="AH726"/>
  <c r="AF726"/>
  <c r="AG726" s="1"/>
  <c r="AK726"/>
  <c r="AM726" s="1"/>
  <c r="AC726"/>
  <c r="AA726"/>
  <c r="AB726" s="1"/>
  <c r="AH722"/>
  <c r="AF722"/>
  <c r="AG722" s="1"/>
  <c r="AK722"/>
  <c r="AM722" s="1"/>
  <c r="AC722"/>
  <c r="AA722"/>
  <c r="AB722" s="1"/>
  <c r="AH718"/>
  <c r="AF718"/>
  <c r="AG718" s="1"/>
  <c r="AK718"/>
  <c r="AN718" s="1"/>
  <c r="AC718"/>
  <c r="AA718"/>
  <c r="AB718" s="1"/>
  <c r="AH714"/>
  <c r="AF714"/>
  <c r="AG714" s="1"/>
  <c r="AK714"/>
  <c r="AC714"/>
  <c r="AA714"/>
  <c r="AB714" s="1"/>
  <c r="AH710"/>
  <c r="AF710"/>
  <c r="AG710" s="1"/>
  <c r="AK710"/>
  <c r="AN710" s="1"/>
  <c r="AC710"/>
  <c r="AA710"/>
  <c r="AB710" s="1"/>
  <c r="AH706"/>
  <c r="AF706"/>
  <c r="AG706" s="1"/>
  <c r="AK706"/>
  <c r="AC706"/>
  <c r="AA706"/>
  <c r="AB706" s="1"/>
  <c r="AH702"/>
  <c r="AF702"/>
  <c r="AG702" s="1"/>
  <c r="AK702"/>
  <c r="AC702"/>
  <c r="AA702"/>
  <c r="AB702" s="1"/>
  <c r="AH698"/>
  <c r="AF698"/>
  <c r="AG698" s="1"/>
  <c r="AK698"/>
  <c r="AC698"/>
  <c r="AA698"/>
  <c r="AB698" s="1"/>
  <c r="AH694"/>
  <c r="AF694"/>
  <c r="AG694" s="1"/>
  <c r="AK694"/>
  <c r="AM694" s="1"/>
  <c r="AC694"/>
  <c r="AA694"/>
  <c r="AB694" s="1"/>
  <c r="AH690"/>
  <c r="AF690"/>
  <c r="AG690" s="1"/>
  <c r="AK690"/>
  <c r="AC690"/>
  <c r="AA690"/>
  <c r="AB690" s="1"/>
  <c r="AH686"/>
  <c r="AF686"/>
  <c r="AG686" s="1"/>
  <c r="AK686"/>
  <c r="AM686" s="1"/>
  <c r="AC686"/>
  <c r="AA686"/>
  <c r="AB686" s="1"/>
  <c r="AH682"/>
  <c r="AF682"/>
  <c r="AG682" s="1"/>
  <c r="AK682"/>
  <c r="AL682" s="1"/>
  <c r="AC682"/>
  <c r="AA682"/>
  <c r="AB682" s="1"/>
  <c r="AH678"/>
  <c r="AF678"/>
  <c r="AG678" s="1"/>
  <c r="AK678"/>
  <c r="AN678" s="1"/>
  <c r="AC678"/>
  <c r="AA678"/>
  <c r="AB678" s="1"/>
  <c r="AH674"/>
  <c r="AF674"/>
  <c r="AG674" s="1"/>
  <c r="AK674"/>
  <c r="AC674"/>
  <c r="AA674"/>
  <c r="AB674" s="1"/>
  <c r="AH670"/>
  <c r="AF670"/>
  <c r="AG670" s="1"/>
  <c r="AK670"/>
  <c r="AM670" s="1"/>
  <c r="AC670"/>
  <c r="AA670"/>
  <c r="AB670" s="1"/>
  <c r="AH666"/>
  <c r="AF666"/>
  <c r="AG666" s="1"/>
  <c r="AK666"/>
  <c r="AC666"/>
  <c r="AA666"/>
  <c r="AB666" s="1"/>
  <c r="AH662"/>
  <c r="AF662"/>
  <c r="AG662" s="1"/>
  <c r="AK662"/>
  <c r="AN662" s="1"/>
  <c r="AC662"/>
  <c r="AA662"/>
  <c r="AB662" s="1"/>
  <c r="AH658"/>
  <c r="AF658"/>
  <c r="AG658" s="1"/>
  <c r="AK658"/>
  <c r="AC658"/>
  <c r="AA658"/>
  <c r="AB658" s="1"/>
  <c r="AH654"/>
  <c r="AF654"/>
  <c r="AG654" s="1"/>
  <c r="AK654"/>
  <c r="AN654" s="1"/>
  <c r="AC654"/>
  <c r="AA654"/>
  <c r="AB654" s="1"/>
  <c r="AH650"/>
  <c r="AF650"/>
  <c r="AG650" s="1"/>
  <c r="AK650"/>
  <c r="AL650" s="1"/>
  <c r="AC650"/>
  <c r="AA650"/>
  <c r="AB650" s="1"/>
  <c r="AH646"/>
  <c r="AF646"/>
  <c r="AG646" s="1"/>
  <c r="AK646"/>
  <c r="AL646" s="1"/>
  <c r="AC646"/>
  <c r="AA646"/>
  <c r="AB646" s="1"/>
  <c r="AH642"/>
  <c r="AF642"/>
  <c r="AG642" s="1"/>
  <c r="AK642"/>
  <c r="AC642"/>
  <c r="AA642"/>
  <c r="AB642" s="1"/>
  <c r="AH638"/>
  <c r="AF638"/>
  <c r="AG638" s="1"/>
  <c r="AK638"/>
  <c r="AC638"/>
  <c r="AA638"/>
  <c r="AB638" s="1"/>
  <c r="AH634"/>
  <c r="AF634"/>
  <c r="AG634" s="1"/>
  <c r="AK634"/>
  <c r="AC634"/>
  <c r="AA634"/>
  <c r="AB634" s="1"/>
  <c r="AH630"/>
  <c r="AF630"/>
  <c r="AG630" s="1"/>
  <c r="AK630"/>
  <c r="AL630" s="1"/>
  <c r="AC630"/>
  <c r="AA630"/>
  <c r="AB630" s="1"/>
  <c r="AH626"/>
  <c r="AF626"/>
  <c r="AG626" s="1"/>
  <c r="AK626"/>
  <c r="AM626" s="1"/>
  <c r="AC626"/>
  <c r="AA626"/>
  <c r="AB626" s="1"/>
  <c r="AH622"/>
  <c r="AF622"/>
  <c r="AG622" s="1"/>
  <c r="AK622"/>
  <c r="AL622" s="1"/>
  <c r="AC622"/>
  <c r="AA622"/>
  <c r="AB622" s="1"/>
  <c r="AH618"/>
  <c r="AF618"/>
  <c r="AG618" s="1"/>
  <c r="AK618"/>
  <c r="AM618" s="1"/>
  <c r="AC618"/>
  <c r="AA618"/>
  <c r="AB618" s="1"/>
  <c r="AH614"/>
  <c r="AF614"/>
  <c r="AG614" s="1"/>
  <c r="AK614"/>
  <c r="AM614" s="1"/>
  <c r="AC614"/>
  <c r="AA614"/>
  <c r="AB614" s="1"/>
  <c r="AF610"/>
  <c r="AG610" s="1"/>
  <c r="AH610"/>
  <c r="AK610"/>
  <c r="AC610"/>
  <c r="AA610"/>
  <c r="AB610" s="1"/>
  <c r="AH606"/>
  <c r="AF606"/>
  <c r="AG606" s="1"/>
  <c r="AK606"/>
  <c r="AM606" s="1"/>
  <c r="AC606"/>
  <c r="AA606"/>
  <c r="AB606" s="1"/>
  <c r="AH602"/>
  <c r="AF602"/>
  <c r="AG602" s="1"/>
  <c r="AK602"/>
  <c r="AC602"/>
  <c r="AA602"/>
  <c r="AB602" s="1"/>
  <c r="AH598"/>
  <c r="AF598"/>
  <c r="AG598" s="1"/>
  <c r="AK598"/>
  <c r="AL598" s="1"/>
  <c r="AC598"/>
  <c r="AA598"/>
  <c r="AB598" s="1"/>
  <c r="AH594"/>
  <c r="AF594"/>
  <c r="AG594" s="1"/>
  <c r="AK594"/>
  <c r="AC594"/>
  <c r="AA594"/>
  <c r="AB594" s="1"/>
  <c r="AH590"/>
  <c r="AF590"/>
  <c r="AG590" s="1"/>
  <c r="AK590"/>
  <c r="AC590"/>
  <c r="AA590"/>
  <c r="AB590" s="1"/>
  <c r="AH586"/>
  <c r="AF586"/>
  <c r="AG586" s="1"/>
  <c r="AK586"/>
  <c r="AC586"/>
  <c r="AA586"/>
  <c r="AB586" s="1"/>
  <c r="AH582"/>
  <c r="AF582"/>
  <c r="AG582" s="1"/>
  <c r="AK582"/>
  <c r="AM582" s="1"/>
  <c r="AC582"/>
  <c r="AA582"/>
  <c r="AB582" s="1"/>
  <c r="AH578"/>
  <c r="AF578"/>
  <c r="AG578" s="1"/>
  <c r="AK578"/>
  <c r="AC578"/>
  <c r="AA578"/>
  <c r="AB578" s="1"/>
  <c r="AH574"/>
  <c r="AF574"/>
  <c r="AG574" s="1"/>
  <c r="AK574"/>
  <c r="AL574" s="1"/>
  <c r="AC574"/>
  <c r="AA574"/>
  <c r="AB574" s="1"/>
  <c r="Y961"/>
  <c r="Z961" s="1"/>
  <c r="Y945"/>
  <c r="Z945" s="1"/>
  <c r="Y929"/>
  <c r="Z929" s="1"/>
  <c r="Y913"/>
  <c r="Z913" s="1"/>
  <c r="Y897"/>
  <c r="Z897" s="1"/>
  <c r="Y881"/>
  <c r="Z881" s="1"/>
  <c r="Y865"/>
  <c r="Z865" s="1"/>
  <c r="Y849"/>
  <c r="Z849" s="1"/>
  <c r="Y833"/>
  <c r="Z833" s="1"/>
  <c r="Y817"/>
  <c r="Z817" s="1"/>
  <c r="Y801"/>
  <c r="Z801" s="1"/>
  <c r="Y785"/>
  <c r="Z785" s="1"/>
  <c r="Y769"/>
  <c r="Z769" s="1"/>
  <c r="Y753"/>
  <c r="Z753" s="1"/>
  <c r="Y737"/>
  <c r="Z737" s="1"/>
  <c r="Y720"/>
  <c r="Z720" s="1"/>
  <c r="Y715"/>
  <c r="Z715" s="1"/>
  <c r="Y711"/>
  <c r="Z711" s="1"/>
  <c r="Y656"/>
  <c r="Z656" s="1"/>
  <c r="Y651"/>
  <c r="Z651" s="1"/>
  <c r="Y647"/>
  <c r="Z647" s="1"/>
  <c r="Y592"/>
  <c r="Z592" s="1"/>
  <c r="Y587"/>
  <c r="Z587" s="1"/>
  <c r="Y583"/>
  <c r="Z583" s="1"/>
  <c r="Y528"/>
  <c r="Z528" s="1"/>
  <c r="Y513"/>
  <c r="Z513" s="1"/>
  <c r="Y497"/>
  <c r="Z497" s="1"/>
  <c r="Y481"/>
  <c r="Z481" s="1"/>
  <c r="V436"/>
  <c r="V96"/>
  <c r="V32"/>
  <c r="AC514"/>
  <c r="AC494"/>
  <c r="AC478"/>
  <c r="AC466"/>
  <c r="AC426"/>
  <c r="AC418"/>
  <c r="AC394"/>
  <c r="AC386"/>
  <c r="AC362"/>
  <c r="AC354"/>
  <c r="AC330"/>
  <c r="AC322"/>
  <c r="AC298"/>
  <c r="AC290"/>
  <c r="AC278"/>
  <c r="AC274"/>
  <c r="AC262"/>
  <c r="AK246"/>
  <c r="AM246" s="1"/>
  <c r="AK238"/>
  <c r="AK214"/>
  <c r="AM214" s="1"/>
  <c r="AK206"/>
  <c r="AK182"/>
  <c r="AL182" s="1"/>
  <c r="AK174"/>
  <c r="AL174" s="1"/>
  <c r="AK150"/>
  <c r="AK142"/>
  <c r="AK118"/>
  <c r="AM118" s="1"/>
  <c r="AK110"/>
  <c r="AK86"/>
  <c r="AL86" s="1"/>
  <c r="AK78"/>
  <c r="AK54"/>
  <c r="AL54" s="1"/>
  <c r="AK46"/>
  <c r="AK22"/>
  <c r="AL22" s="1"/>
  <c r="AK14"/>
  <c r="AC946"/>
  <c r="AC882"/>
  <c r="AC498"/>
  <c r="AC442"/>
  <c r="AC314"/>
  <c r="AK914"/>
  <c r="AK850"/>
  <c r="AK748"/>
  <c r="AK684"/>
  <c r="AK620"/>
  <c r="AK492"/>
  <c r="AM492" s="1"/>
  <c r="AK428"/>
  <c r="AK312"/>
  <c r="AK198"/>
  <c r="AK70"/>
  <c r="U404"/>
  <c r="W404" s="1"/>
  <c r="U160"/>
  <c r="AH572"/>
  <c r="AF572"/>
  <c r="AG572" s="1"/>
  <c r="AC572"/>
  <c r="AH568"/>
  <c r="AF568"/>
  <c r="AG568" s="1"/>
  <c r="AC568"/>
  <c r="AH564"/>
  <c r="AF564"/>
  <c r="AG564" s="1"/>
  <c r="AC564"/>
  <c r="AH560"/>
  <c r="AF560"/>
  <c r="AG560" s="1"/>
  <c r="AC560"/>
  <c r="AH556"/>
  <c r="AF556"/>
  <c r="AG556" s="1"/>
  <c r="AC556"/>
  <c r="AH552"/>
  <c r="AF552"/>
  <c r="AG552" s="1"/>
  <c r="AC552"/>
  <c r="AH548"/>
  <c r="AF548"/>
  <c r="AG548" s="1"/>
  <c r="AC548"/>
  <c r="AH544"/>
  <c r="AF544"/>
  <c r="AG544" s="1"/>
  <c r="AC544"/>
  <c r="AH540"/>
  <c r="AF540"/>
  <c r="AG540" s="1"/>
  <c r="AC540"/>
  <c r="AH536"/>
  <c r="AF536"/>
  <c r="AG536" s="1"/>
  <c r="AC536"/>
  <c r="AF532"/>
  <c r="AG532" s="1"/>
  <c r="AH532"/>
  <c r="AC532"/>
  <c r="AH528"/>
  <c r="AF528"/>
  <c r="AG528" s="1"/>
  <c r="AC528"/>
  <c r="AH524"/>
  <c r="AF524"/>
  <c r="AG524" s="1"/>
  <c r="AC524"/>
  <c r="AH520"/>
  <c r="AF520"/>
  <c r="AG520" s="1"/>
  <c r="AC520"/>
  <c r="AH516"/>
  <c r="AJ516" s="1"/>
  <c r="AF516"/>
  <c r="AG516" s="1"/>
  <c r="AC516"/>
  <c r="AH512"/>
  <c r="AF512"/>
  <c r="AG512" s="1"/>
  <c r="AH508"/>
  <c r="AF508"/>
  <c r="AG508" s="1"/>
  <c r="AH504"/>
  <c r="AF504"/>
  <c r="AG504" s="1"/>
  <c r="AC504"/>
  <c r="AH500"/>
  <c r="AJ500" s="1"/>
  <c r="AF500"/>
  <c r="AG500" s="1"/>
  <c r="AC500"/>
  <c r="AH496"/>
  <c r="AF496"/>
  <c r="AG496" s="1"/>
  <c r="AH492"/>
  <c r="AJ492" s="1"/>
  <c r="AF492"/>
  <c r="AG492" s="1"/>
  <c r="AH488"/>
  <c r="AF488"/>
  <c r="AG488" s="1"/>
  <c r="AC488"/>
  <c r="AH484"/>
  <c r="AJ484" s="1"/>
  <c r="AF484"/>
  <c r="AG484" s="1"/>
  <c r="AC484"/>
  <c r="AH480"/>
  <c r="AF480"/>
  <c r="AG480" s="1"/>
  <c r="AH476"/>
  <c r="AF476"/>
  <c r="AG476" s="1"/>
  <c r="AH472"/>
  <c r="AF472"/>
  <c r="AG472" s="1"/>
  <c r="AC472"/>
  <c r="AH468"/>
  <c r="AF468"/>
  <c r="AG468" s="1"/>
  <c r="AC468"/>
  <c r="AH464"/>
  <c r="AF464"/>
  <c r="AG464" s="1"/>
  <c r="AH460"/>
  <c r="AF460"/>
  <c r="AG460" s="1"/>
  <c r="AH456"/>
  <c r="AF456"/>
  <c r="AG456" s="1"/>
  <c r="AH452"/>
  <c r="AJ452" s="1"/>
  <c r="AF452"/>
  <c r="AG452" s="1"/>
  <c r="AH448"/>
  <c r="AF448"/>
  <c r="AG448" s="1"/>
  <c r="AC448"/>
  <c r="AH444"/>
  <c r="AJ444" s="1"/>
  <c r="AF444"/>
  <c r="AG444" s="1"/>
  <c r="AC444"/>
  <c r="AH440"/>
  <c r="AF440"/>
  <c r="AG440" s="1"/>
  <c r="AC440"/>
  <c r="AH436"/>
  <c r="AJ436" s="1"/>
  <c r="AF436"/>
  <c r="AG436" s="1"/>
  <c r="AC436"/>
  <c r="AH432"/>
  <c r="AF432"/>
  <c r="AG432" s="1"/>
  <c r="AC432"/>
  <c r="AH428"/>
  <c r="AF428"/>
  <c r="AG428" s="1"/>
  <c r="AC428"/>
  <c r="AH424"/>
  <c r="AF424"/>
  <c r="AG424" s="1"/>
  <c r="AC424"/>
  <c r="AH420"/>
  <c r="AJ420" s="1"/>
  <c r="AF420"/>
  <c r="AG420" s="1"/>
  <c r="AC420"/>
  <c r="AH416"/>
  <c r="AF416"/>
  <c r="AG416" s="1"/>
  <c r="AC416"/>
  <c r="AH412"/>
  <c r="AJ412" s="1"/>
  <c r="AF412"/>
  <c r="AG412" s="1"/>
  <c r="AK412"/>
  <c r="AL412" s="1"/>
  <c r="AC412"/>
  <c r="AH408"/>
  <c r="AF408"/>
  <c r="AG408" s="1"/>
  <c r="AC408"/>
  <c r="AH404"/>
  <c r="AF404"/>
  <c r="AG404" s="1"/>
  <c r="AC404"/>
  <c r="AK404"/>
  <c r="AL404" s="1"/>
  <c r="AH400"/>
  <c r="AJ400" s="1"/>
  <c r="AF400"/>
  <c r="AG400" s="1"/>
  <c r="AC400"/>
  <c r="AH396"/>
  <c r="AF396"/>
  <c r="AG396" s="1"/>
  <c r="AK396"/>
  <c r="AC396"/>
  <c r="AH392"/>
  <c r="AF392"/>
  <c r="AG392" s="1"/>
  <c r="AC392"/>
  <c r="AH388"/>
  <c r="AF388"/>
  <c r="AG388" s="1"/>
  <c r="AC388"/>
  <c r="AK388"/>
  <c r="AH384"/>
  <c r="AI384" s="1"/>
  <c r="AF384"/>
  <c r="AG384" s="1"/>
  <c r="AC384"/>
  <c r="AH380"/>
  <c r="AF380"/>
  <c r="AG380" s="1"/>
  <c r="AK380"/>
  <c r="AL380" s="1"/>
  <c r="AC380"/>
  <c r="AH376"/>
  <c r="AF376"/>
  <c r="AG376" s="1"/>
  <c r="AC376"/>
  <c r="AH372"/>
  <c r="AI372" s="1"/>
  <c r="AF372"/>
  <c r="AG372" s="1"/>
  <c r="AC372"/>
  <c r="AK372"/>
  <c r="AH368"/>
  <c r="AF368"/>
  <c r="AG368" s="1"/>
  <c r="AC368"/>
  <c r="AH364"/>
  <c r="AI364" s="1"/>
  <c r="AF364"/>
  <c r="AG364" s="1"/>
  <c r="AK364"/>
  <c r="AC364"/>
  <c r="AH360"/>
  <c r="AF360"/>
  <c r="AG360" s="1"/>
  <c r="AC360"/>
  <c r="AH356"/>
  <c r="AI356" s="1"/>
  <c r="AF356"/>
  <c r="AG356" s="1"/>
  <c r="AC356"/>
  <c r="AK356"/>
  <c r="AH352"/>
  <c r="AF352"/>
  <c r="AG352" s="1"/>
  <c r="AC352"/>
  <c r="AH348"/>
  <c r="AI348" s="1"/>
  <c r="AF348"/>
  <c r="AG348" s="1"/>
  <c r="AK348"/>
  <c r="AL348" s="1"/>
  <c r="AC348"/>
  <c r="AH344"/>
  <c r="AI344" s="1"/>
  <c r="AF344"/>
  <c r="AG344" s="1"/>
  <c r="AC344"/>
  <c r="AH340"/>
  <c r="AF340"/>
  <c r="AG340" s="1"/>
  <c r="AC340"/>
  <c r="AK340"/>
  <c r="AM340" s="1"/>
  <c r="AH336"/>
  <c r="AI336" s="1"/>
  <c r="AF336"/>
  <c r="AG336" s="1"/>
  <c r="AC336"/>
  <c r="AH332"/>
  <c r="AF332"/>
  <c r="AG332" s="1"/>
  <c r="AK332"/>
  <c r="AC332"/>
  <c r="AH328"/>
  <c r="AI328" s="1"/>
  <c r="AF328"/>
  <c r="AG328" s="1"/>
  <c r="AC328"/>
  <c r="AH324"/>
  <c r="AF324"/>
  <c r="AG324" s="1"/>
  <c r="AC324"/>
  <c r="AK324"/>
  <c r="AH320"/>
  <c r="AI320" s="1"/>
  <c r="AF320"/>
  <c r="AG320" s="1"/>
  <c r="AC320"/>
  <c r="AH316"/>
  <c r="AI316" s="1"/>
  <c r="AF316"/>
  <c r="AG316" s="1"/>
  <c r="AK316"/>
  <c r="AL316" s="1"/>
  <c r="AC316"/>
  <c r="AH312"/>
  <c r="AI312" s="1"/>
  <c r="AF312"/>
  <c r="AG312" s="1"/>
  <c r="AC312"/>
  <c r="AH308"/>
  <c r="AI308" s="1"/>
  <c r="AF308"/>
  <c r="AG308" s="1"/>
  <c r="AC308"/>
  <c r="AK308"/>
  <c r="AH304"/>
  <c r="AF304"/>
  <c r="AG304" s="1"/>
  <c r="AC304"/>
  <c r="AH300"/>
  <c r="AI300" s="1"/>
  <c r="AF300"/>
  <c r="AG300" s="1"/>
  <c r="AK300"/>
  <c r="AC300"/>
  <c r="AH296"/>
  <c r="AI296" s="1"/>
  <c r="AF296"/>
  <c r="AG296" s="1"/>
  <c r="AC296"/>
  <c r="AH292"/>
  <c r="AF292"/>
  <c r="AG292" s="1"/>
  <c r="AC292"/>
  <c r="AK292"/>
  <c r="AH288"/>
  <c r="AF288"/>
  <c r="AG288" s="1"/>
  <c r="AC288"/>
  <c r="AH284"/>
  <c r="AI284" s="1"/>
  <c r="AF284"/>
  <c r="AG284" s="1"/>
  <c r="AK284"/>
  <c r="AL284" s="1"/>
  <c r="AH280"/>
  <c r="AI280" s="1"/>
  <c r="AF280"/>
  <c r="AG280" s="1"/>
  <c r="AH276"/>
  <c r="AF276"/>
  <c r="AG276" s="1"/>
  <c r="AK276"/>
  <c r="AC276"/>
  <c r="AH272"/>
  <c r="AI272" s="1"/>
  <c r="AF272"/>
  <c r="AG272" s="1"/>
  <c r="AC272"/>
  <c r="AH268"/>
  <c r="AI268" s="1"/>
  <c r="AF268"/>
  <c r="AG268" s="1"/>
  <c r="AK268"/>
  <c r="AH264"/>
  <c r="AI264" s="1"/>
  <c r="AF264"/>
  <c r="AG264" s="1"/>
  <c r="AK264"/>
  <c r="AH260"/>
  <c r="AF260"/>
  <c r="AG260" s="1"/>
  <c r="AK260"/>
  <c r="AC260"/>
  <c r="AH256"/>
  <c r="AI256" s="1"/>
  <c r="AF256"/>
  <c r="AG256" s="1"/>
  <c r="AK256"/>
  <c r="AC256"/>
  <c r="AH252"/>
  <c r="AF252"/>
  <c r="AG252" s="1"/>
  <c r="AK252"/>
  <c r="AH248"/>
  <c r="AF248"/>
  <c r="AG248" s="1"/>
  <c r="AC248"/>
  <c r="AK248"/>
  <c r="AH244"/>
  <c r="AK244"/>
  <c r="AN244" s="1"/>
  <c r="AC244"/>
  <c r="AF244"/>
  <c r="AG244" s="1"/>
  <c r="AH240"/>
  <c r="AI240" s="1"/>
  <c r="AF240"/>
  <c r="AG240" s="1"/>
  <c r="AC240"/>
  <c r="AK240"/>
  <c r="AH236"/>
  <c r="AF236"/>
  <c r="AG236" s="1"/>
  <c r="AK236"/>
  <c r="AL236" s="1"/>
  <c r="AC236"/>
  <c r="AH232"/>
  <c r="AI232" s="1"/>
  <c r="AF232"/>
  <c r="AG232" s="1"/>
  <c r="AC232"/>
  <c r="AK232"/>
  <c r="AH228"/>
  <c r="AF228"/>
  <c r="AG228" s="1"/>
  <c r="AK228"/>
  <c r="AM228" s="1"/>
  <c r="AC228"/>
  <c r="AH224"/>
  <c r="AF224"/>
  <c r="AG224" s="1"/>
  <c r="AC224"/>
  <c r="AK224"/>
  <c r="AH220"/>
  <c r="AF220"/>
  <c r="AG220" s="1"/>
  <c r="AK220"/>
  <c r="AL220" s="1"/>
  <c r="AC220"/>
  <c r="AH216"/>
  <c r="AF216"/>
  <c r="AG216" s="1"/>
  <c r="AC216"/>
  <c r="AK216"/>
  <c r="AH212"/>
  <c r="AK212"/>
  <c r="AL212" s="1"/>
  <c r="AC212"/>
  <c r="AH208"/>
  <c r="AF208"/>
  <c r="AG208" s="1"/>
  <c r="AC208"/>
  <c r="AK208"/>
  <c r="AN208" s="1"/>
  <c r="AH204"/>
  <c r="AI204" s="1"/>
  <c r="AF204"/>
  <c r="AG204" s="1"/>
  <c r="AK204"/>
  <c r="AN204" s="1"/>
  <c r="AC204"/>
  <c r="AH200"/>
  <c r="AF200"/>
  <c r="AG200" s="1"/>
  <c r="AC200"/>
  <c r="AK200"/>
  <c r="AL200" s="1"/>
  <c r="AH196"/>
  <c r="AI196" s="1"/>
  <c r="AF196"/>
  <c r="AG196" s="1"/>
  <c r="AK196"/>
  <c r="AL196" s="1"/>
  <c r="AC196"/>
  <c r="AH192"/>
  <c r="AF192"/>
  <c r="AG192" s="1"/>
  <c r="AC192"/>
  <c r="AK192"/>
  <c r="AN192" s="1"/>
  <c r="AH188"/>
  <c r="AI188" s="1"/>
  <c r="AF188"/>
  <c r="AG188" s="1"/>
  <c r="AK188"/>
  <c r="AN188" s="1"/>
  <c r="AC188"/>
  <c r="AH184"/>
  <c r="AF184"/>
  <c r="AG184" s="1"/>
  <c r="AC184"/>
  <c r="AK184"/>
  <c r="AM184" s="1"/>
  <c r="AH180"/>
  <c r="AI180" s="1"/>
  <c r="AF180"/>
  <c r="AG180" s="1"/>
  <c r="AK180"/>
  <c r="AL180" s="1"/>
  <c r="AC180"/>
  <c r="AH176"/>
  <c r="AF176"/>
  <c r="AG176" s="1"/>
  <c r="AC176"/>
  <c r="AK176"/>
  <c r="AN176" s="1"/>
  <c r="AH172"/>
  <c r="AF172"/>
  <c r="AG172" s="1"/>
  <c r="AK172"/>
  <c r="AN172" s="1"/>
  <c r="AC172"/>
  <c r="AH168"/>
  <c r="AI168" s="1"/>
  <c r="AF168"/>
  <c r="AG168" s="1"/>
  <c r="AC168"/>
  <c r="AK168"/>
  <c r="AL168" s="1"/>
  <c r="AH164"/>
  <c r="AI164" s="1"/>
  <c r="AF164"/>
  <c r="AG164" s="1"/>
  <c r="AK164"/>
  <c r="AL164" s="1"/>
  <c r="AC164"/>
  <c r="AH160"/>
  <c r="AI160" s="1"/>
  <c r="AF160"/>
  <c r="AG160" s="1"/>
  <c r="AC160"/>
  <c r="AK160"/>
  <c r="AN160" s="1"/>
  <c r="AH156"/>
  <c r="AI156" s="1"/>
  <c r="AF156"/>
  <c r="AG156" s="1"/>
  <c r="AK156"/>
  <c r="AN156" s="1"/>
  <c r="AC156"/>
  <c r="AH152"/>
  <c r="AI152" s="1"/>
  <c r="AF152"/>
  <c r="AG152" s="1"/>
  <c r="AC152"/>
  <c r="AK152"/>
  <c r="AM152" s="1"/>
  <c r="AH148"/>
  <c r="AI148" s="1"/>
  <c r="AK148"/>
  <c r="AM148" s="1"/>
  <c r="AC148"/>
  <c r="AF148"/>
  <c r="AG148" s="1"/>
  <c r="AH144"/>
  <c r="AF144"/>
  <c r="AG144" s="1"/>
  <c r="AC144"/>
  <c r="AK144"/>
  <c r="AN144" s="1"/>
  <c r="AH140"/>
  <c r="AF140"/>
  <c r="AG140" s="1"/>
  <c r="AK140"/>
  <c r="AN140" s="1"/>
  <c r="AC140"/>
  <c r="AH136"/>
  <c r="AI136" s="1"/>
  <c r="AF136"/>
  <c r="AG136" s="1"/>
  <c r="AC136"/>
  <c r="AK136"/>
  <c r="AL136" s="1"/>
  <c r="AH132"/>
  <c r="AF132"/>
  <c r="AG132" s="1"/>
  <c r="AK132"/>
  <c r="AL132" s="1"/>
  <c r="AC132"/>
  <c r="AH128"/>
  <c r="AI128" s="1"/>
  <c r="AF128"/>
  <c r="AG128" s="1"/>
  <c r="AC128"/>
  <c r="AK128"/>
  <c r="AN128" s="1"/>
  <c r="AH124"/>
  <c r="AF124"/>
  <c r="AG124" s="1"/>
  <c r="AK124"/>
  <c r="AN124" s="1"/>
  <c r="AC124"/>
  <c r="AH120"/>
  <c r="AI120" s="1"/>
  <c r="AF120"/>
  <c r="AG120" s="1"/>
  <c r="AC120"/>
  <c r="AK120"/>
  <c r="AM120" s="1"/>
  <c r="AH116"/>
  <c r="AK116"/>
  <c r="AC116"/>
  <c r="AF116"/>
  <c r="AG116" s="1"/>
  <c r="AH112"/>
  <c r="AF112"/>
  <c r="AG112" s="1"/>
  <c r="AC112"/>
  <c r="AK112"/>
  <c r="AN112" s="1"/>
  <c r="AH108"/>
  <c r="AF108"/>
  <c r="AG108" s="1"/>
  <c r="AK108"/>
  <c r="AN108" s="1"/>
  <c r="AC108"/>
  <c r="AH104"/>
  <c r="AF104"/>
  <c r="AG104" s="1"/>
  <c r="AC104"/>
  <c r="AK104"/>
  <c r="AL104" s="1"/>
  <c r="AH100"/>
  <c r="AF100"/>
  <c r="AG100" s="1"/>
  <c r="AK100"/>
  <c r="AL100" s="1"/>
  <c r="AC100"/>
  <c r="AH96"/>
  <c r="AF96"/>
  <c r="AG96" s="1"/>
  <c r="AC96"/>
  <c r="AK96"/>
  <c r="AN96" s="1"/>
  <c r="AH92"/>
  <c r="AI92" s="1"/>
  <c r="AF92"/>
  <c r="AG92" s="1"/>
  <c r="AK92"/>
  <c r="AC92"/>
  <c r="AH88"/>
  <c r="AI88" s="1"/>
  <c r="AF88"/>
  <c r="AG88" s="1"/>
  <c r="AC88"/>
  <c r="AK88"/>
  <c r="AH84"/>
  <c r="AI84" s="1"/>
  <c r="AK84"/>
  <c r="AL84" s="1"/>
  <c r="AC84"/>
  <c r="AH80"/>
  <c r="AI80" s="1"/>
  <c r="AF80"/>
  <c r="AG80" s="1"/>
  <c r="AC80"/>
  <c r="AK80"/>
  <c r="AH76"/>
  <c r="AF76"/>
  <c r="AG76" s="1"/>
  <c r="AK76"/>
  <c r="AM76" s="1"/>
  <c r="AC76"/>
  <c r="AH72"/>
  <c r="AI72" s="1"/>
  <c r="AF72"/>
  <c r="AG72" s="1"/>
  <c r="AC72"/>
  <c r="AK72"/>
  <c r="AH68"/>
  <c r="AF68"/>
  <c r="AG68" s="1"/>
  <c r="AK68"/>
  <c r="AM68" s="1"/>
  <c r="AC68"/>
  <c r="AH64"/>
  <c r="AI64" s="1"/>
  <c r="AF64"/>
  <c r="AG64" s="1"/>
  <c r="AC64"/>
  <c r="AK64"/>
  <c r="AM64" s="1"/>
  <c r="AH60"/>
  <c r="AF60"/>
  <c r="AG60" s="1"/>
  <c r="AK60"/>
  <c r="AL60" s="1"/>
  <c r="AC60"/>
  <c r="AH56"/>
  <c r="AI56" s="1"/>
  <c r="AF56"/>
  <c r="AG56" s="1"/>
  <c r="AC56"/>
  <c r="AK56"/>
  <c r="AM56" s="1"/>
  <c r="AH52"/>
  <c r="AF52"/>
  <c r="AG52" s="1"/>
  <c r="AK52"/>
  <c r="AL52" s="1"/>
  <c r="AC52"/>
  <c r="AH48"/>
  <c r="AF48"/>
  <c r="AG48" s="1"/>
  <c r="AC48"/>
  <c r="AK48"/>
  <c r="AL48" s="1"/>
  <c r="AH44"/>
  <c r="AI44" s="1"/>
  <c r="AF44"/>
  <c r="AG44" s="1"/>
  <c r="AK44"/>
  <c r="AM44" s="1"/>
  <c r="AC44"/>
  <c r="AH40"/>
  <c r="AF40"/>
  <c r="AG40" s="1"/>
  <c r="AC40"/>
  <c r="AK40"/>
  <c r="AL40" s="1"/>
  <c r="AH36"/>
  <c r="AI36" s="1"/>
  <c r="AF36"/>
  <c r="AG36" s="1"/>
  <c r="AK36"/>
  <c r="AC36"/>
  <c r="AH32"/>
  <c r="AF32"/>
  <c r="AG32" s="1"/>
  <c r="AC32"/>
  <c r="AK32"/>
  <c r="AL32" s="1"/>
  <c r="AH28"/>
  <c r="AI28" s="1"/>
  <c r="AF28"/>
  <c r="AG28" s="1"/>
  <c r="AK28"/>
  <c r="AM28" s="1"/>
  <c r="AC28"/>
  <c r="AH24"/>
  <c r="AF24"/>
  <c r="AG24" s="1"/>
  <c r="AC24"/>
  <c r="AK24"/>
  <c r="AH20"/>
  <c r="AI20" s="1"/>
  <c r="AK20"/>
  <c r="AC20"/>
  <c r="AF20"/>
  <c r="AG20" s="1"/>
  <c r="AH16"/>
  <c r="AF16"/>
  <c r="AG16" s="1"/>
  <c r="AC16"/>
  <c r="AK16"/>
  <c r="AM16" s="1"/>
  <c r="AH12"/>
  <c r="AF12"/>
  <c r="AG12" s="1"/>
  <c r="AK12"/>
  <c r="AL12" s="1"/>
  <c r="AC12"/>
  <c r="AH8"/>
  <c r="AF8"/>
  <c r="AG8" s="1"/>
  <c r="AC8"/>
  <c r="AK8"/>
  <c r="AM8" s="1"/>
  <c r="Y975"/>
  <c r="Z975" s="1"/>
  <c r="Y959"/>
  <c r="Z959" s="1"/>
  <c r="Y943"/>
  <c r="Z943" s="1"/>
  <c r="Y927"/>
  <c r="Z927" s="1"/>
  <c r="Y919"/>
  <c r="Z919" s="1"/>
  <c r="Y911"/>
  <c r="Z911" s="1"/>
  <c r="Y903"/>
  <c r="Z903" s="1"/>
  <c r="Y895"/>
  <c r="Z895" s="1"/>
  <c r="Y887"/>
  <c r="Z887" s="1"/>
  <c r="Y879"/>
  <c r="Z879" s="1"/>
  <c r="Y871"/>
  <c r="Z871" s="1"/>
  <c r="Y863"/>
  <c r="Z863" s="1"/>
  <c r="Y855"/>
  <c r="Z855" s="1"/>
  <c r="Y847"/>
  <c r="Z847" s="1"/>
  <c r="Y839"/>
  <c r="Z839" s="1"/>
  <c r="Y831"/>
  <c r="Z831" s="1"/>
  <c r="Y823"/>
  <c r="Z823" s="1"/>
  <c r="Y815"/>
  <c r="Z815" s="1"/>
  <c r="Y807"/>
  <c r="Z807" s="1"/>
  <c r="Y799"/>
  <c r="Z799" s="1"/>
  <c r="Y791"/>
  <c r="Z791" s="1"/>
  <c r="Y783"/>
  <c r="Z783" s="1"/>
  <c r="Y775"/>
  <c r="Z775" s="1"/>
  <c r="Y767"/>
  <c r="Z767" s="1"/>
  <c r="Y759"/>
  <c r="Z759" s="1"/>
  <c r="Y751"/>
  <c r="Z751" s="1"/>
  <c r="Y743"/>
  <c r="Z743" s="1"/>
  <c r="Y735"/>
  <c r="Z735" s="1"/>
  <c r="Y727"/>
  <c r="Z727" s="1"/>
  <c r="Y724"/>
  <c r="Z724" s="1"/>
  <c r="Y721"/>
  <c r="Z721" s="1"/>
  <c r="Y703"/>
  <c r="Z703" s="1"/>
  <c r="Y696"/>
  <c r="Z696" s="1"/>
  <c r="Y691"/>
  <c r="Z691" s="1"/>
  <c r="Y671"/>
  <c r="Z671" s="1"/>
  <c r="Y664"/>
  <c r="Z664" s="1"/>
  <c r="Y659"/>
  <c r="Z659" s="1"/>
  <c r="Y639"/>
  <c r="Z639" s="1"/>
  <c r="Y632"/>
  <c r="Z632" s="1"/>
  <c r="Y627"/>
  <c r="Z627" s="1"/>
  <c r="Y607"/>
  <c r="Z607" s="1"/>
  <c r="Y600"/>
  <c r="Z600" s="1"/>
  <c r="Y595"/>
  <c r="Z595" s="1"/>
  <c r="Y575"/>
  <c r="Z575" s="1"/>
  <c r="Y568"/>
  <c r="Z568" s="1"/>
  <c r="Y563"/>
  <c r="Z563" s="1"/>
  <c r="Y543"/>
  <c r="Z543" s="1"/>
  <c r="Y536"/>
  <c r="Z536" s="1"/>
  <c r="Y531"/>
  <c r="Z531" s="1"/>
  <c r="Y523"/>
  <c r="Z523" s="1"/>
  <c r="Y515"/>
  <c r="Z515" s="1"/>
  <c r="Y507"/>
  <c r="Z507" s="1"/>
  <c r="Y499"/>
  <c r="Z499" s="1"/>
  <c r="Y491"/>
  <c r="Z491" s="1"/>
  <c r="Y483"/>
  <c r="Z483" s="1"/>
  <c r="Y475"/>
  <c r="Z475" s="1"/>
  <c r="Y467"/>
  <c r="Z467" s="1"/>
  <c r="Y459"/>
  <c r="Z459" s="1"/>
  <c r="Y451"/>
  <c r="Z451" s="1"/>
  <c r="Y443"/>
  <c r="Z443" s="1"/>
  <c r="Y435"/>
  <c r="Z435" s="1"/>
  <c r="Y427"/>
  <c r="Z427" s="1"/>
  <c r="Y419"/>
  <c r="Z419" s="1"/>
  <c r="Y411"/>
  <c r="Z411" s="1"/>
  <c r="Y403"/>
  <c r="Z403" s="1"/>
  <c r="Y395"/>
  <c r="Z395" s="1"/>
  <c r="Y387"/>
  <c r="Z387" s="1"/>
  <c r="Y379"/>
  <c r="Z379" s="1"/>
  <c r="Y371"/>
  <c r="Z371" s="1"/>
  <c r="Y363"/>
  <c r="Z363" s="1"/>
  <c r="Y355"/>
  <c r="Z355" s="1"/>
  <c r="Y347"/>
  <c r="Z347" s="1"/>
  <c r="Y339"/>
  <c r="Z339" s="1"/>
  <c r="Y331"/>
  <c r="Z331" s="1"/>
  <c r="Y323"/>
  <c r="Z323" s="1"/>
  <c r="Y315"/>
  <c r="Z315" s="1"/>
  <c r="Y307"/>
  <c r="Z307" s="1"/>
  <c r="Y299"/>
  <c r="Z299" s="1"/>
  <c r="Y291"/>
  <c r="Z291" s="1"/>
  <c r="Y283"/>
  <c r="Z283" s="1"/>
  <c r="Y275"/>
  <c r="Z275" s="1"/>
  <c r="Y267"/>
  <c r="Z267" s="1"/>
  <c r="Y259"/>
  <c r="Z259" s="1"/>
  <c r="Y251"/>
  <c r="Z251" s="1"/>
  <c r="Y243"/>
  <c r="Z243" s="1"/>
  <c r="Y235"/>
  <c r="Z235" s="1"/>
  <c r="Y227"/>
  <c r="Z227" s="1"/>
  <c r="Y219"/>
  <c r="Z219" s="1"/>
  <c r="Y211"/>
  <c r="Z211" s="1"/>
  <c r="Y203"/>
  <c r="Z203" s="1"/>
  <c r="Y195"/>
  <c r="Z195" s="1"/>
  <c r="Y187"/>
  <c r="Z187" s="1"/>
  <c r="Y179"/>
  <c r="Z179" s="1"/>
  <c r="Y171"/>
  <c r="Z171" s="1"/>
  <c r="Y163"/>
  <c r="Z163" s="1"/>
  <c r="Y155"/>
  <c r="Z155" s="1"/>
  <c r="Y147"/>
  <c r="Z147" s="1"/>
  <c r="Y139"/>
  <c r="Z139" s="1"/>
  <c r="Y131"/>
  <c r="Z131" s="1"/>
  <c r="Y123"/>
  <c r="Z123" s="1"/>
  <c r="Y115"/>
  <c r="Z115" s="1"/>
  <c r="Y107"/>
  <c r="Z107" s="1"/>
  <c r="Y99"/>
  <c r="Z99" s="1"/>
  <c r="Y91"/>
  <c r="Z91" s="1"/>
  <c r="Y83"/>
  <c r="Z83" s="1"/>
  <c r="Y75"/>
  <c r="Z75" s="1"/>
  <c r="Y67"/>
  <c r="Z67" s="1"/>
  <c r="Y59"/>
  <c r="Z59" s="1"/>
  <c r="Y51"/>
  <c r="Z51" s="1"/>
  <c r="Y43"/>
  <c r="Z43" s="1"/>
  <c r="Y35"/>
  <c r="Z35" s="1"/>
  <c r="Y27"/>
  <c r="Z27" s="1"/>
  <c r="Y19"/>
  <c r="Z19" s="1"/>
  <c r="Z951"/>
  <c r="AA572"/>
  <c r="AB572" s="1"/>
  <c r="AA568"/>
  <c r="AB568" s="1"/>
  <c r="AA564"/>
  <c r="AB564" s="1"/>
  <c r="AA560"/>
  <c r="AB560" s="1"/>
  <c r="AA556"/>
  <c r="AB556" s="1"/>
  <c r="AA552"/>
  <c r="AB552" s="1"/>
  <c r="AA548"/>
  <c r="AB548" s="1"/>
  <c r="AA544"/>
  <c r="AB544" s="1"/>
  <c r="AA540"/>
  <c r="AB540" s="1"/>
  <c r="AA536"/>
  <c r="AB536" s="1"/>
  <c r="AA532"/>
  <c r="AB532" s="1"/>
  <c r="AA528"/>
  <c r="AB528" s="1"/>
  <c r="AA524"/>
  <c r="AB524" s="1"/>
  <c r="AA520"/>
  <c r="AB520" s="1"/>
  <c r="AA516"/>
  <c r="AB516" s="1"/>
  <c r="AA512"/>
  <c r="AB512" s="1"/>
  <c r="AA508"/>
  <c r="AB508" s="1"/>
  <c r="AA504"/>
  <c r="AB504" s="1"/>
  <c r="AA500"/>
  <c r="AB500" s="1"/>
  <c r="AA496"/>
  <c r="AB496" s="1"/>
  <c r="AA492"/>
  <c r="AB492" s="1"/>
  <c r="AA488"/>
  <c r="AB488" s="1"/>
  <c r="AA484"/>
  <c r="AB484" s="1"/>
  <c r="AA480"/>
  <c r="AB480" s="1"/>
  <c r="AA476"/>
  <c r="AB476" s="1"/>
  <c r="AA472"/>
  <c r="AB472" s="1"/>
  <c r="AA468"/>
  <c r="AB468" s="1"/>
  <c r="AA464"/>
  <c r="AB464" s="1"/>
  <c r="AA460"/>
  <c r="AB460" s="1"/>
  <c r="AA456"/>
  <c r="AB456" s="1"/>
  <c r="AA452"/>
  <c r="AB452" s="1"/>
  <c r="AA448"/>
  <c r="AB448" s="1"/>
  <c r="AA444"/>
  <c r="AB444" s="1"/>
  <c r="AA440"/>
  <c r="AB440" s="1"/>
  <c r="AA436"/>
  <c r="AB436" s="1"/>
  <c r="AA432"/>
  <c r="AB432" s="1"/>
  <c r="AA428"/>
  <c r="AB428" s="1"/>
  <c r="AA424"/>
  <c r="AB424" s="1"/>
  <c r="AA420"/>
  <c r="AB420" s="1"/>
  <c r="AA416"/>
  <c r="AB416" s="1"/>
  <c r="AA412"/>
  <c r="AB412" s="1"/>
  <c r="AA408"/>
  <c r="AB408" s="1"/>
  <c r="AA404"/>
  <c r="AB404" s="1"/>
  <c r="AA400"/>
  <c r="AB400" s="1"/>
  <c r="AA396"/>
  <c r="AB396" s="1"/>
  <c r="AA392"/>
  <c r="AB392" s="1"/>
  <c r="AA388"/>
  <c r="AB388" s="1"/>
  <c r="AA384"/>
  <c r="AB384" s="1"/>
  <c r="AA380"/>
  <c r="AB380" s="1"/>
  <c r="AA376"/>
  <c r="AB376" s="1"/>
  <c r="AA372"/>
  <c r="AB372" s="1"/>
  <c r="AA368"/>
  <c r="AB368" s="1"/>
  <c r="AA364"/>
  <c r="AB364" s="1"/>
  <c r="AA360"/>
  <c r="AB360" s="1"/>
  <c r="AA356"/>
  <c r="AB356" s="1"/>
  <c r="AA352"/>
  <c r="AB352" s="1"/>
  <c r="AA348"/>
  <c r="AB348" s="1"/>
  <c r="AA344"/>
  <c r="AB344" s="1"/>
  <c r="AA340"/>
  <c r="AB340" s="1"/>
  <c r="AA336"/>
  <c r="AB336" s="1"/>
  <c r="AA332"/>
  <c r="AB332" s="1"/>
  <c r="AA328"/>
  <c r="AB328" s="1"/>
  <c r="AA324"/>
  <c r="AB324" s="1"/>
  <c r="AA320"/>
  <c r="AB320" s="1"/>
  <c r="AA316"/>
  <c r="AB316" s="1"/>
  <c r="AA312"/>
  <c r="AB312" s="1"/>
  <c r="AA308"/>
  <c r="AB308" s="1"/>
  <c r="AA304"/>
  <c r="AB304" s="1"/>
  <c r="AA300"/>
  <c r="AB300" s="1"/>
  <c r="AA296"/>
  <c r="AB296" s="1"/>
  <c r="AA292"/>
  <c r="AB292" s="1"/>
  <c r="AA288"/>
  <c r="AB288" s="1"/>
  <c r="AA284"/>
  <c r="AB284" s="1"/>
  <c r="AA280"/>
  <c r="AB280" s="1"/>
  <c r="AA276"/>
  <c r="AB276" s="1"/>
  <c r="AA272"/>
  <c r="AB272" s="1"/>
  <c r="AA268"/>
  <c r="AB268" s="1"/>
  <c r="AA264"/>
  <c r="AB264" s="1"/>
  <c r="AA260"/>
  <c r="AB260" s="1"/>
  <c r="AA256"/>
  <c r="AB256" s="1"/>
  <c r="AA252"/>
  <c r="AB252" s="1"/>
  <c r="AA248"/>
  <c r="AB248" s="1"/>
  <c r="AA244"/>
  <c r="AB244" s="1"/>
  <c r="AA240"/>
  <c r="AB240" s="1"/>
  <c r="AA236"/>
  <c r="AB236" s="1"/>
  <c r="AA232"/>
  <c r="AB232" s="1"/>
  <c r="AA228"/>
  <c r="AB228" s="1"/>
  <c r="AA224"/>
  <c r="AB224" s="1"/>
  <c r="AA220"/>
  <c r="AB220" s="1"/>
  <c r="AA216"/>
  <c r="AB216" s="1"/>
  <c r="AA212"/>
  <c r="AB212" s="1"/>
  <c r="AA208"/>
  <c r="AB208" s="1"/>
  <c r="AA204"/>
  <c r="AB204" s="1"/>
  <c r="AA200"/>
  <c r="AB200" s="1"/>
  <c r="AA196"/>
  <c r="AB196" s="1"/>
  <c r="AA192"/>
  <c r="AB192" s="1"/>
  <c r="AA188"/>
  <c r="AB188" s="1"/>
  <c r="AA184"/>
  <c r="AB184" s="1"/>
  <c r="AA180"/>
  <c r="AB180" s="1"/>
  <c r="AA176"/>
  <c r="AB176" s="1"/>
  <c r="AA172"/>
  <c r="AB172" s="1"/>
  <c r="AA168"/>
  <c r="AB168" s="1"/>
  <c r="AA164"/>
  <c r="AB164" s="1"/>
  <c r="AA160"/>
  <c r="AB160" s="1"/>
  <c r="AA156"/>
  <c r="AB156" s="1"/>
  <c r="AA152"/>
  <c r="AB152" s="1"/>
  <c r="AA148"/>
  <c r="AB148" s="1"/>
  <c r="AA144"/>
  <c r="AB144" s="1"/>
  <c r="AA140"/>
  <c r="AB140" s="1"/>
  <c r="AA136"/>
  <c r="AB136" s="1"/>
  <c r="AA132"/>
  <c r="AB132" s="1"/>
  <c r="AA128"/>
  <c r="AB128" s="1"/>
  <c r="AA124"/>
  <c r="AB124" s="1"/>
  <c r="AA120"/>
  <c r="AB120" s="1"/>
  <c r="AA116"/>
  <c r="AB116" s="1"/>
  <c r="AA112"/>
  <c r="AB112" s="1"/>
  <c r="AA108"/>
  <c r="AB108" s="1"/>
  <c r="AA104"/>
  <c r="AB104" s="1"/>
  <c r="AA100"/>
  <c r="AB100" s="1"/>
  <c r="AA96"/>
  <c r="AB96" s="1"/>
  <c r="AA92"/>
  <c r="AB92" s="1"/>
  <c r="AA88"/>
  <c r="AB88" s="1"/>
  <c r="AA84"/>
  <c r="AB84" s="1"/>
  <c r="AA80"/>
  <c r="AB80" s="1"/>
  <c r="AA76"/>
  <c r="AB76" s="1"/>
  <c r="AA72"/>
  <c r="AB72" s="1"/>
  <c r="AA68"/>
  <c r="AB68" s="1"/>
  <c r="AA64"/>
  <c r="AB64" s="1"/>
  <c r="AA60"/>
  <c r="AB60" s="1"/>
  <c r="AA56"/>
  <c r="AB56" s="1"/>
  <c r="AA52"/>
  <c r="AB52" s="1"/>
  <c r="AA48"/>
  <c r="AB48" s="1"/>
  <c r="AA44"/>
  <c r="AB44" s="1"/>
  <c r="AA40"/>
  <c r="AB40" s="1"/>
  <c r="AA36"/>
  <c r="AB36" s="1"/>
  <c r="AA32"/>
  <c r="AB32" s="1"/>
  <c r="AA28"/>
  <c r="AB28" s="1"/>
  <c r="AA24"/>
  <c r="AB24" s="1"/>
  <c r="AA20"/>
  <c r="AB20" s="1"/>
  <c r="AA16"/>
  <c r="AB16" s="1"/>
  <c r="AA12"/>
  <c r="AB12" s="1"/>
  <c r="AC492"/>
  <c r="AC464"/>
  <c r="AC284"/>
  <c r="AK560"/>
  <c r="AK544"/>
  <c r="AM544" s="1"/>
  <c r="AK528"/>
  <c r="AM528" s="1"/>
  <c r="AK512"/>
  <c r="AM512" s="1"/>
  <c r="AK496"/>
  <c r="AK480"/>
  <c r="AL480" s="1"/>
  <c r="AK464"/>
  <c r="AL464" s="1"/>
  <c r="AK448"/>
  <c r="AM448" s="1"/>
  <c r="AK432"/>
  <c r="AL432" s="1"/>
  <c r="AK416"/>
  <c r="AL416" s="1"/>
  <c r="AK384"/>
  <c r="AM384" s="1"/>
  <c r="AK352"/>
  <c r="AM352" s="1"/>
  <c r="AK320"/>
  <c r="AL320" s="1"/>
  <c r="AK288"/>
  <c r="AM288" s="1"/>
  <c r="Y967"/>
  <c r="Z967" s="1"/>
  <c r="AF84"/>
  <c r="AG84" s="1"/>
  <c r="Y465"/>
  <c r="Z465" s="1"/>
  <c r="Y457"/>
  <c r="Z457" s="1"/>
  <c r="Y449"/>
  <c r="Z449" s="1"/>
  <c r="Y441"/>
  <c r="Z441" s="1"/>
  <c r="Y433"/>
  <c r="Z433" s="1"/>
  <c r="Y425"/>
  <c r="Z425" s="1"/>
  <c r="Y417"/>
  <c r="Z417" s="1"/>
  <c r="Y409"/>
  <c r="Z409" s="1"/>
  <c r="Y401"/>
  <c r="Z401" s="1"/>
  <c r="Y393"/>
  <c r="Z393" s="1"/>
  <c r="Y385"/>
  <c r="Z385" s="1"/>
  <c r="Y377"/>
  <c r="Z377" s="1"/>
  <c r="Y369"/>
  <c r="Z369" s="1"/>
  <c r="Y361"/>
  <c r="Z361" s="1"/>
  <c r="Y353"/>
  <c r="Z353" s="1"/>
  <c r="Y345"/>
  <c r="Z345" s="1"/>
  <c r="Y337"/>
  <c r="Z337" s="1"/>
  <c r="Y329"/>
  <c r="Z329" s="1"/>
  <c r="Y321"/>
  <c r="Z321" s="1"/>
  <c r="Y313"/>
  <c r="Z313" s="1"/>
  <c r="Y305"/>
  <c r="Z305" s="1"/>
  <c r="Y297"/>
  <c r="Z297" s="1"/>
  <c r="Y289"/>
  <c r="Z289" s="1"/>
  <c r="Y281"/>
  <c r="Z281" s="1"/>
  <c r="Y273"/>
  <c r="Z273" s="1"/>
  <c r="Y265"/>
  <c r="Z265" s="1"/>
  <c r="Y257"/>
  <c r="Z257" s="1"/>
  <c r="Y249"/>
  <c r="Z249" s="1"/>
  <c r="Y241"/>
  <c r="Z241" s="1"/>
  <c r="Y233"/>
  <c r="Z233" s="1"/>
  <c r="Y225"/>
  <c r="Z225" s="1"/>
  <c r="Y217"/>
  <c r="Z217" s="1"/>
  <c r="Y209"/>
  <c r="Z209" s="1"/>
  <c r="Y201"/>
  <c r="Z201" s="1"/>
  <c r="Y193"/>
  <c r="Z193" s="1"/>
  <c r="Y185"/>
  <c r="Z185" s="1"/>
  <c r="Y177"/>
  <c r="Z177" s="1"/>
  <c r="Y169"/>
  <c r="Z169" s="1"/>
  <c r="Y161"/>
  <c r="Z161" s="1"/>
  <c r="Y153"/>
  <c r="Z153" s="1"/>
  <c r="Y145"/>
  <c r="Z145" s="1"/>
  <c r="Y137"/>
  <c r="Z137" s="1"/>
  <c r="Y129"/>
  <c r="Z129" s="1"/>
  <c r="Y121"/>
  <c r="Z121" s="1"/>
  <c r="Y113"/>
  <c r="Z113" s="1"/>
  <c r="Y105"/>
  <c r="Z105" s="1"/>
  <c r="Y97"/>
  <c r="Z97" s="1"/>
  <c r="Y89"/>
  <c r="Z89" s="1"/>
  <c r="Y81"/>
  <c r="Z81" s="1"/>
  <c r="Y73"/>
  <c r="Z73" s="1"/>
  <c r="Y65"/>
  <c r="Z65" s="1"/>
  <c r="Y57"/>
  <c r="Z57" s="1"/>
  <c r="Y49"/>
  <c r="Z49" s="1"/>
  <c r="Y41"/>
  <c r="Z41" s="1"/>
  <c r="Y33"/>
  <c r="Z33" s="1"/>
  <c r="Y25"/>
  <c r="Z25" s="1"/>
  <c r="Y17"/>
  <c r="Z17" s="1"/>
  <c r="AC508"/>
  <c r="AC480"/>
  <c r="AC452"/>
  <c r="AC280"/>
  <c r="AC268"/>
  <c r="AK564"/>
  <c r="AN564" s="1"/>
  <c r="AK548"/>
  <c r="AK532"/>
  <c r="AK516"/>
  <c r="AN516" s="1"/>
  <c r="AK500"/>
  <c r="AN500" s="1"/>
  <c r="AK484"/>
  <c r="AL484" s="1"/>
  <c r="AK468"/>
  <c r="AL468" s="1"/>
  <c r="AK452"/>
  <c r="AL452" s="1"/>
  <c r="AK436"/>
  <c r="AL436" s="1"/>
  <c r="AK420"/>
  <c r="AL420" s="1"/>
  <c r="AK392"/>
  <c r="AK360"/>
  <c r="AM360" s="1"/>
  <c r="AK328"/>
  <c r="AL328" s="1"/>
  <c r="AK296"/>
  <c r="AF212"/>
  <c r="AG212" s="1"/>
  <c r="AH570"/>
  <c r="AF570"/>
  <c r="AG570" s="1"/>
  <c r="AK570"/>
  <c r="AC570"/>
  <c r="AH566"/>
  <c r="AF566"/>
  <c r="AG566" s="1"/>
  <c r="AK566"/>
  <c r="AN566" s="1"/>
  <c r="AC566"/>
  <c r="AH562"/>
  <c r="AF562"/>
  <c r="AG562" s="1"/>
  <c r="AK562"/>
  <c r="AC562"/>
  <c r="AH558"/>
  <c r="AF558"/>
  <c r="AG558" s="1"/>
  <c r="AK558"/>
  <c r="AN558" s="1"/>
  <c r="AC558"/>
  <c r="AH554"/>
  <c r="AF554"/>
  <c r="AG554" s="1"/>
  <c r="AK554"/>
  <c r="AC554"/>
  <c r="AH550"/>
  <c r="AF550"/>
  <c r="AG550" s="1"/>
  <c r="AK550"/>
  <c r="AC550"/>
  <c r="AH546"/>
  <c r="AF546"/>
  <c r="AG546" s="1"/>
  <c r="AK546"/>
  <c r="AM546" s="1"/>
  <c r="AC546"/>
  <c r="AH542"/>
  <c r="AF542"/>
  <c r="AG542" s="1"/>
  <c r="AK542"/>
  <c r="AC542"/>
  <c r="AH538"/>
  <c r="AF538"/>
  <c r="AG538" s="1"/>
  <c r="AK538"/>
  <c r="AM538" s="1"/>
  <c r="AC538"/>
  <c r="AH534"/>
  <c r="AF534"/>
  <c r="AG534" s="1"/>
  <c r="AK534"/>
  <c r="AC534"/>
  <c r="AH530"/>
  <c r="AF530"/>
  <c r="AG530" s="1"/>
  <c r="AK530"/>
  <c r="AN530" s="1"/>
  <c r="AC530"/>
  <c r="AH526"/>
  <c r="AF526"/>
  <c r="AG526" s="1"/>
  <c r="AK526"/>
  <c r="AL526" s="1"/>
  <c r="AC526"/>
  <c r="AH522"/>
  <c r="AF522"/>
  <c r="AG522" s="1"/>
  <c r="AK522"/>
  <c r="AC522"/>
  <c r="AH518"/>
  <c r="AF518"/>
  <c r="AG518" s="1"/>
  <c r="AK518"/>
  <c r="AL518" s="1"/>
  <c r="AC518"/>
  <c r="AH514"/>
  <c r="AF514"/>
  <c r="AG514" s="1"/>
  <c r="AK514"/>
  <c r="AH510"/>
  <c r="AF510"/>
  <c r="AG510" s="1"/>
  <c r="AK510"/>
  <c r="AN510" s="1"/>
  <c r="AH506"/>
  <c r="AF506"/>
  <c r="AG506" s="1"/>
  <c r="AC506"/>
  <c r="AK506"/>
  <c r="AL506" s="1"/>
  <c r="AH502"/>
  <c r="AF502"/>
  <c r="AG502" s="1"/>
  <c r="AC502"/>
  <c r="AK502"/>
  <c r="AL502" s="1"/>
  <c r="AH498"/>
  <c r="AF498"/>
  <c r="AG498" s="1"/>
  <c r="AK498"/>
  <c r="AH494"/>
  <c r="AF494"/>
  <c r="AG494" s="1"/>
  <c r="AK494"/>
  <c r="AM494" s="1"/>
  <c r="AH490"/>
  <c r="AF490"/>
  <c r="AG490" s="1"/>
  <c r="AK490"/>
  <c r="AC490"/>
  <c r="AH486"/>
  <c r="AF486"/>
  <c r="AG486" s="1"/>
  <c r="AK486"/>
  <c r="AC486"/>
  <c r="AH482"/>
  <c r="AF482"/>
  <c r="AG482" s="1"/>
  <c r="AK482"/>
  <c r="AH478"/>
  <c r="AF478"/>
  <c r="AG478" s="1"/>
  <c r="AK478"/>
  <c r="AM478" s="1"/>
  <c r="AH474"/>
  <c r="AF474"/>
  <c r="AG474" s="1"/>
  <c r="AC474"/>
  <c r="AK474"/>
  <c r="AM474" s="1"/>
  <c r="AH470"/>
  <c r="AF470"/>
  <c r="AG470" s="1"/>
  <c r="AC470"/>
  <c r="AK470"/>
  <c r="AL470" s="1"/>
  <c r="AH466"/>
  <c r="AF466"/>
  <c r="AG466" s="1"/>
  <c r="AK466"/>
  <c r="AH462"/>
  <c r="AF462"/>
  <c r="AG462" s="1"/>
  <c r="AK462"/>
  <c r="AH458"/>
  <c r="AF458"/>
  <c r="AG458" s="1"/>
  <c r="AK458"/>
  <c r="AC458"/>
  <c r="AH454"/>
  <c r="AF454"/>
  <c r="AG454" s="1"/>
  <c r="AK454"/>
  <c r="AH450"/>
  <c r="AF450"/>
  <c r="AG450" s="1"/>
  <c r="AC450"/>
  <c r="AK450"/>
  <c r="AH446"/>
  <c r="AF446"/>
  <c r="AG446" s="1"/>
  <c r="AC446"/>
  <c r="AK446"/>
  <c r="AH442"/>
  <c r="AF442"/>
  <c r="AG442" s="1"/>
  <c r="AK442"/>
  <c r="AL442" s="1"/>
  <c r="AH438"/>
  <c r="AF438"/>
  <c r="AG438" s="1"/>
  <c r="AK438"/>
  <c r="AC438"/>
  <c r="AH434"/>
  <c r="AF434"/>
  <c r="AG434" s="1"/>
  <c r="AK434"/>
  <c r="AH430"/>
  <c r="AF430"/>
  <c r="AG430" s="1"/>
  <c r="AC430"/>
  <c r="AK430"/>
  <c r="AH426"/>
  <c r="AF426"/>
  <c r="AG426" s="1"/>
  <c r="AK426"/>
  <c r="AL426" s="1"/>
  <c r="AH422"/>
  <c r="AF422"/>
  <c r="AG422" s="1"/>
  <c r="AK422"/>
  <c r="AC422"/>
  <c r="AH418"/>
  <c r="AF418"/>
  <c r="AG418" s="1"/>
  <c r="AK418"/>
  <c r="AH414"/>
  <c r="AF414"/>
  <c r="AG414" s="1"/>
  <c r="AK414"/>
  <c r="AL414" s="1"/>
  <c r="AC414"/>
  <c r="AH410"/>
  <c r="AF410"/>
  <c r="AG410" s="1"/>
  <c r="AK410"/>
  <c r="AM410" s="1"/>
  <c r="AH406"/>
  <c r="AF406"/>
  <c r="AG406" s="1"/>
  <c r="AK406"/>
  <c r="AM406" s="1"/>
  <c r="AC406"/>
  <c r="AH402"/>
  <c r="AF402"/>
  <c r="AG402" s="1"/>
  <c r="AK402"/>
  <c r="AM402" s="1"/>
  <c r="AH398"/>
  <c r="AF398"/>
  <c r="AG398" s="1"/>
  <c r="AK398"/>
  <c r="AM398" s="1"/>
  <c r="AC398"/>
  <c r="AH394"/>
  <c r="AF394"/>
  <c r="AG394" s="1"/>
  <c r="AK394"/>
  <c r="AL394" s="1"/>
  <c r="AH390"/>
  <c r="AF390"/>
  <c r="AG390" s="1"/>
  <c r="AK390"/>
  <c r="AC390"/>
  <c r="AH386"/>
  <c r="AF386"/>
  <c r="AG386" s="1"/>
  <c r="AK386"/>
  <c r="AH382"/>
  <c r="AF382"/>
  <c r="AG382" s="1"/>
  <c r="AK382"/>
  <c r="AM382" s="1"/>
  <c r="AC382"/>
  <c r="AH378"/>
  <c r="AF378"/>
  <c r="AG378" s="1"/>
  <c r="AK378"/>
  <c r="AL378" s="1"/>
  <c r="AH374"/>
  <c r="AF374"/>
  <c r="AG374" s="1"/>
  <c r="AK374"/>
  <c r="AM374" s="1"/>
  <c r="AC374"/>
  <c r="AH370"/>
  <c r="AF370"/>
  <c r="AG370" s="1"/>
  <c r="AK370"/>
  <c r="AM370" s="1"/>
  <c r="AH366"/>
  <c r="AF366"/>
  <c r="AG366" s="1"/>
  <c r="AK366"/>
  <c r="AC366"/>
  <c r="AH362"/>
  <c r="AF362"/>
  <c r="AG362" s="1"/>
  <c r="AK362"/>
  <c r="AL362" s="1"/>
  <c r="AH358"/>
  <c r="AF358"/>
  <c r="AG358" s="1"/>
  <c r="AK358"/>
  <c r="AC358"/>
  <c r="AH354"/>
  <c r="AF354"/>
  <c r="AG354" s="1"/>
  <c r="AK354"/>
  <c r="AH350"/>
  <c r="AF350"/>
  <c r="AG350" s="1"/>
  <c r="AK350"/>
  <c r="AM350" s="1"/>
  <c r="AC350"/>
  <c r="AH346"/>
  <c r="AF346"/>
  <c r="AG346" s="1"/>
  <c r="AK346"/>
  <c r="AM346" s="1"/>
  <c r="AH342"/>
  <c r="AF342"/>
  <c r="AG342" s="1"/>
  <c r="AK342"/>
  <c r="AC342"/>
  <c r="AH338"/>
  <c r="AF338"/>
  <c r="AG338" s="1"/>
  <c r="AK338"/>
  <c r="AH334"/>
  <c r="AF334"/>
  <c r="AG334" s="1"/>
  <c r="AK334"/>
  <c r="AM334" s="1"/>
  <c r="AC334"/>
  <c r="AH330"/>
  <c r="AF330"/>
  <c r="AG330" s="1"/>
  <c r="AK330"/>
  <c r="AM330" s="1"/>
  <c r="AH326"/>
  <c r="AF326"/>
  <c r="AG326" s="1"/>
  <c r="AK326"/>
  <c r="AC326"/>
  <c r="AH322"/>
  <c r="AF322"/>
  <c r="AG322" s="1"/>
  <c r="AK322"/>
  <c r="AH318"/>
  <c r="AF318"/>
  <c r="AG318" s="1"/>
  <c r="AK318"/>
  <c r="AM318" s="1"/>
  <c r="AC318"/>
  <c r="AH314"/>
  <c r="AF314"/>
  <c r="AG314" s="1"/>
  <c r="AK314"/>
  <c r="AL314" s="1"/>
  <c r="AH310"/>
  <c r="AF310"/>
  <c r="AG310" s="1"/>
  <c r="AK310"/>
  <c r="AM310" s="1"/>
  <c r="AC310"/>
  <c r="AH306"/>
  <c r="AF306"/>
  <c r="AG306" s="1"/>
  <c r="AK306"/>
  <c r="AH302"/>
  <c r="AF302"/>
  <c r="AG302" s="1"/>
  <c r="AK302"/>
  <c r="AC302"/>
  <c r="AH298"/>
  <c r="AF298"/>
  <c r="AG298" s="1"/>
  <c r="AK298"/>
  <c r="AL298" s="1"/>
  <c r="AH294"/>
  <c r="AF294"/>
  <c r="AG294" s="1"/>
  <c r="AK294"/>
  <c r="AC294"/>
  <c r="AH290"/>
  <c r="AF290"/>
  <c r="AG290" s="1"/>
  <c r="AK290"/>
  <c r="AH286"/>
  <c r="AF286"/>
  <c r="AG286" s="1"/>
  <c r="AK286"/>
  <c r="AL286" s="1"/>
  <c r="AC286"/>
  <c r="AH282"/>
  <c r="AF282"/>
  <c r="AG282" s="1"/>
  <c r="AK282"/>
  <c r="AM282" s="1"/>
  <c r="AC282"/>
  <c r="AH278"/>
  <c r="AF278"/>
  <c r="AG278" s="1"/>
  <c r="AK278"/>
  <c r="AM278" s="1"/>
  <c r="AH274"/>
  <c r="AF274"/>
  <c r="AG274" s="1"/>
  <c r="AK274"/>
  <c r="AM274" s="1"/>
  <c r="AH270"/>
  <c r="AF270"/>
  <c r="AG270" s="1"/>
  <c r="AK270"/>
  <c r="AL270" s="1"/>
  <c r="AC270"/>
  <c r="AH266"/>
  <c r="AF266"/>
  <c r="AG266" s="1"/>
  <c r="AK266"/>
  <c r="AC266"/>
  <c r="AH262"/>
  <c r="AF262"/>
  <c r="AG262" s="1"/>
  <c r="AH258"/>
  <c r="AF258"/>
  <c r="AG258" s="1"/>
  <c r="AK258"/>
  <c r="AL258" s="1"/>
  <c r="AH254"/>
  <c r="AF254"/>
  <c r="AG254" s="1"/>
  <c r="AC254"/>
  <c r="AH250"/>
  <c r="AF250"/>
  <c r="AG250" s="1"/>
  <c r="AK250"/>
  <c r="AM250" s="1"/>
  <c r="AC250"/>
  <c r="AH246"/>
  <c r="AF246"/>
  <c r="AG246" s="1"/>
  <c r="AC246"/>
  <c r="AH242"/>
  <c r="AF242"/>
  <c r="AG242" s="1"/>
  <c r="AK242"/>
  <c r="AL242" s="1"/>
  <c r="AC242"/>
  <c r="AH238"/>
  <c r="AF238"/>
  <c r="AG238" s="1"/>
  <c r="AC238"/>
  <c r="AH234"/>
  <c r="AF234"/>
  <c r="AG234" s="1"/>
  <c r="AK234"/>
  <c r="AN234" s="1"/>
  <c r="AC234"/>
  <c r="AH230"/>
  <c r="AF230"/>
  <c r="AG230" s="1"/>
  <c r="AC230"/>
  <c r="AH226"/>
  <c r="AF226"/>
  <c r="AG226" s="1"/>
  <c r="AK226"/>
  <c r="AC226"/>
  <c r="AH222"/>
  <c r="AF222"/>
  <c r="AG222" s="1"/>
  <c r="AC222"/>
  <c r="AH218"/>
  <c r="AF218"/>
  <c r="AG218" s="1"/>
  <c r="AK218"/>
  <c r="AM218" s="1"/>
  <c r="AC218"/>
  <c r="AH214"/>
  <c r="AF214"/>
  <c r="AG214" s="1"/>
  <c r="AC214"/>
  <c r="AH210"/>
  <c r="AF210"/>
  <c r="AG210" s="1"/>
  <c r="AK210"/>
  <c r="AC210"/>
  <c r="AH206"/>
  <c r="AF206"/>
  <c r="AG206" s="1"/>
  <c r="AC206"/>
  <c r="AH202"/>
  <c r="AF202"/>
  <c r="AG202" s="1"/>
  <c r="AK202"/>
  <c r="AN202" s="1"/>
  <c r="AC202"/>
  <c r="AH198"/>
  <c r="AF198"/>
  <c r="AG198" s="1"/>
  <c r="AC198"/>
  <c r="AH194"/>
  <c r="AF194"/>
  <c r="AG194" s="1"/>
  <c r="AK194"/>
  <c r="AN194" s="1"/>
  <c r="AC194"/>
  <c r="AH190"/>
  <c r="AF190"/>
  <c r="AG190" s="1"/>
  <c r="AC190"/>
  <c r="AH186"/>
  <c r="AF186"/>
  <c r="AG186" s="1"/>
  <c r="AK186"/>
  <c r="AM186" s="1"/>
  <c r="AC186"/>
  <c r="AH182"/>
  <c r="AF182"/>
  <c r="AG182" s="1"/>
  <c r="AC182"/>
  <c r="AH178"/>
  <c r="AF178"/>
  <c r="AG178" s="1"/>
  <c r="AK178"/>
  <c r="AC178"/>
  <c r="AH174"/>
  <c r="AF174"/>
  <c r="AG174" s="1"/>
  <c r="AC174"/>
  <c r="AH170"/>
  <c r="AF170"/>
  <c r="AG170" s="1"/>
  <c r="AK170"/>
  <c r="AN170" s="1"/>
  <c r="AC170"/>
  <c r="AH166"/>
  <c r="AF166"/>
  <c r="AG166" s="1"/>
  <c r="AC166"/>
  <c r="AH162"/>
  <c r="AF162"/>
  <c r="AG162" s="1"/>
  <c r="AK162"/>
  <c r="AN162" s="1"/>
  <c r="AC162"/>
  <c r="AH158"/>
  <c r="AF158"/>
  <c r="AG158" s="1"/>
  <c r="AC158"/>
  <c r="AH154"/>
  <c r="AF154"/>
  <c r="AG154" s="1"/>
  <c r="AK154"/>
  <c r="AC154"/>
  <c r="AH150"/>
  <c r="AF150"/>
  <c r="AG150" s="1"/>
  <c r="AC150"/>
  <c r="AH146"/>
  <c r="AF146"/>
  <c r="AG146" s="1"/>
  <c r="AK146"/>
  <c r="AC146"/>
  <c r="AH142"/>
  <c r="AF142"/>
  <c r="AG142" s="1"/>
  <c r="AC142"/>
  <c r="AH138"/>
  <c r="AF138"/>
  <c r="AG138" s="1"/>
  <c r="AK138"/>
  <c r="AL138" s="1"/>
  <c r="AC138"/>
  <c r="AH134"/>
  <c r="AF134"/>
  <c r="AG134" s="1"/>
  <c r="AC134"/>
  <c r="AH130"/>
  <c r="AF130"/>
  <c r="AG130" s="1"/>
  <c r="AK130"/>
  <c r="AC130"/>
  <c r="AH126"/>
  <c r="AF126"/>
  <c r="AG126" s="1"/>
  <c r="AC126"/>
  <c r="AH122"/>
  <c r="AF122"/>
  <c r="AG122" s="1"/>
  <c r="AK122"/>
  <c r="AM122" s="1"/>
  <c r="AC122"/>
  <c r="AH118"/>
  <c r="AF118"/>
  <c r="AG118" s="1"/>
  <c r="AC118"/>
  <c r="AH114"/>
  <c r="AF114"/>
  <c r="AG114" s="1"/>
  <c r="AK114"/>
  <c r="AL114" s="1"/>
  <c r="AC114"/>
  <c r="AH110"/>
  <c r="AF110"/>
  <c r="AG110" s="1"/>
  <c r="AC110"/>
  <c r="AH106"/>
  <c r="AF106"/>
  <c r="AG106" s="1"/>
  <c r="AK106"/>
  <c r="AM106" s="1"/>
  <c r="AC106"/>
  <c r="AH102"/>
  <c r="AF102"/>
  <c r="AG102" s="1"/>
  <c r="AC102"/>
  <c r="AH98"/>
  <c r="AF98"/>
  <c r="AG98" s="1"/>
  <c r="AK98"/>
  <c r="AC98"/>
  <c r="AH94"/>
  <c r="AF94"/>
  <c r="AG94" s="1"/>
  <c r="AC94"/>
  <c r="AH90"/>
  <c r="AF90"/>
  <c r="AG90" s="1"/>
  <c r="AK90"/>
  <c r="AL90" s="1"/>
  <c r="AC90"/>
  <c r="AH86"/>
  <c r="AF86"/>
  <c r="AG86" s="1"/>
  <c r="AC86"/>
  <c r="AH82"/>
  <c r="AF82"/>
  <c r="AG82" s="1"/>
  <c r="AK82"/>
  <c r="AM82" s="1"/>
  <c r="AC82"/>
  <c r="AH78"/>
  <c r="AF78"/>
  <c r="AG78" s="1"/>
  <c r="AC78"/>
  <c r="AH74"/>
  <c r="AF74"/>
  <c r="AG74" s="1"/>
  <c r="AK74"/>
  <c r="AM74" s="1"/>
  <c r="AC74"/>
  <c r="AH70"/>
  <c r="AF70"/>
  <c r="AG70" s="1"/>
  <c r="AC70"/>
  <c r="AH66"/>
  <c r="AF66"/>
  <c r="AG66" s="1"/>
  <c r="AK66"/>
  <c r="AC66"/>
  <c r="AH62"/>
  <c r="AF62"/>
  <c r="AG62" s="1"/>
  <c r="AC62"/>
  <c r="AH58"/>
  <c r="AF58"/>
  <c r="AG58" s="1"/>
  <c r="AK58"/>
  <c r="AM58" s="1"/>
  <c r="AC58"/>
  <c r="AH54"/>
  <c r="AF54"/>
  <c r="AG54" s="1"/>
  <c r="AC54"/>
  <c r="AH50"/>
  <c r="AF50"/>
  <c r="AG50" s="1"/>
  <c r="AK50"/>
  <c r="AC50"/>
  <c r="AH46"/>
  <c r="AF46"/>
  <c r="AG46" s="1"/>
  <c r="AC46"/>
  <c r="AH42"/>
  <c r="AF42"/>
  <c r="AG42" s="1"/>
  <c r="AK42"/>
  <c r="AM42" s="1"/>
  <c r="AC42"/>
  <c r="AH38"/>
  <c r="AF38"/>
  <c r="AG38" s="1"/>
  <c r="AC38"/>
  <c r="AH34"/>
  <c r="AF34"/>
  <c r="AG34" s="1"/>
  <c r="AK34"/>
  <c r="AC34"/>
  <c r="AH30"/>
  <c r="AF30"/>
  <c r="AG30" s="1"/>
  <c r="AC30"/>
  <c r="AH26"/>
  <c r="AF26"/>
  <c r="AG26" s="1"/>
  <c r="AK26"/>
  <c r="AM26" s="1"/>
  <c r="AC26"/>
  <c r="AH22"/>
  <c r="AF22"/>
  <c r="AG22" s="1"/>
  <c r="AC22"/>
  <c r="AH18"/>
  <c r="AF18"/>
  <c r="AG18" s="1"/>
  <c r="AK18"/>
  <c r="AC18"/>
  <c r="AH14"/>
  <c r="AF14"/>
  <c r="AG14" s="1"/>
  <c r="AC14"/>
  <c r="AH10"/>
  <c r="AF10"/>
  <c r="AG10" s="1"/>
  <c r="AK10"/>
  <c r="AL10" s="1"/>
  <c r="AH6"/>
  <c r="AF6"/>
  <c r="AG6" s="1"/>
  <c r="Y971"/>
  <c r="Z971" s="1"/>
  <c r="Y963"/>
  <c r="Z963" s="1"/>
  <c r="Y955"/>
  <c r="Z955" s="1"/>
  <c r="Y947"/>
  <c r="Z947" s="1"/>
  <c r="Y939"/>
  <c r="Z939" s="1"/>
  <c r="Y931"/>
  <c r="Z931" s="1"/>
  <c r="Y923"/>
  <c r="Z923" s="1"/>
  <c r="Y915"/>
  <c r="Z915" s="1"/>
  <c r="Y907"/>
  <c r="Z907" s="1"/>
  <c r="Y899"/>
  <c r="Z899" s="1"/>
  <c r="Y891"/>
  <c r="Z891" s="1"/>
  <c r="Y883"/>
  <c r="Z883" s="1"/>
  <c r="Y875"/>
  <c r="Z875" s="1"/>
  <c r="Y867"/>
  <c r="Z867" s="1"/>
  <c r="Y859"/>
  <c r="Z859" s="1"/>
  <c r="Y851"/>
  <c r="Z851" s="1"/>
  <c r="Y843"/>
  <c r="Z843" s="1"/>
  <c r="Y835"/>
  <c r="Z835" s="1"/>
  <c r="Y827"/>
  <c r="Z827" s="1"/>
  <c r="Y819"/>
  <c r="Z819" s="1"/>
  <c r="Y811"/>
  <c r="Z811" s="1"/>
  <c r="Y803"/>
  <c r="Z803" s="1"/>
  <c r="Y795"/>
  <c r="Z795" s="1"/>
  <c r="Y787"/>
  <c r="Z787" s="1"/>
  <c r="Y779"/>
  <c r="Z779" s="1"/>
  <c r="Y771"/>
  <c r="Z771" s="1"/>
  <c r="Y763"/>
  <c r="Z763" s="1"/>
  <c r="Y755"/>
  <c r="Z755" s="1"/>
  <c r="Y747"/>
  <c r="Z747" s="1"/>
  <c r="Y739"/>
  <c r="Z739" s="1"/>
  <c r="Y731"/>
  <c r="Z731" s="1"/>
  <c r="Y719"/>
  <c r="Z719" s="1"/>
  <c r="Y712"/>
  <c r="Z712" s="1"/>
  <c r="Y707"/>
  <c r="Z707" s="1"/>
  <c r="Y687"/>
  <c r="Z687" s="1"/>
  <c r="Y680"/>
  <c r="Z680" s="1"/>
  <c r="Y675"/>
  <c r="Z675" s="1"/>
  <c r="Y655"/>
  <c r="Z655" s="1"/>
  <c r="Y648"/>
  <c r="Z648" s="1"/>
  <c r="Y643"/>
  <c r="Z643" s="1"/>
  <c r="Y623"/>
  <c r="Z623" s="1"/>
  <c r="Y616"/>
  <c r="Z616" s="1"/>
  <c r="Y611"/>
  <c r="Z611" s="1"/>
  <c r="Y591"/>
  <c r="Z591" s="1"/>
  <c r="Y584"/>
  <c r="Z584" s="1"/>
  <c r="Y579"/>
  <c r="Z579" s="1"/>
  <c r="Y559"/>
  <c r="Z559" s="1"/>
  <c r="Y552"/>
  <c r="Z552" s="1"/>
  <c r="Y547"/>
  <c r="Z547" s="1"/>
  <c r="Y527"/>
  <c r="Z527" s="1"/>
  <c r="Y519"/>
  <c r="Z519" s="1"/>
  <c r="Y511"/>
  <c r="Z511" s="1"/>
  <c r="Y503"/>
  <c r="Z503" s="1"/>
  <c r="Y495"/>
  <c r="Z495" s="1"/>
  <c r="Y487"/>
  <c r="Z487" s="1"/>
  <c r="Y479"/>
  <c r="Z479" s="1"/>
  <c r="Y471"/>
  <c r="Z471" s="1"/>
  <c r="Y463"/>
  <c r="Z463" s="1"/>
  <c r="Y455"/>
  <c r="Z455" s="1"/>
  <c r="Y447"/>
  <c r="Z447" s="1"/>
  <c r="Y439"/>
  <c r="Z439" s="1"/>
  <c r="Y431"/>
  <c r="Z431" s="1"/>
  <c r="Y423"/>
  <c r="Z423" s="1"/>
  <c r="Y415"/>
  <c r="Z415" s="1"/>
  <c r="Y407"/>
  <c r="Z407" s="1"/>
  <c r="Y399"/>
  <c r="Z399" s="1"/>
  <c r="Y391"/>
  <c r="Z391" s="1"/>
  <c r="Y383"/>
  <c r="Z383" s="1"/>
  <c r="Y375"/>
  <c r="Z375" s="1"/>
  <c r="Y367"/>
  <c r="Z367" s="1"/>
  <c r="Y359"/>
  <c r="Z359" s="1"/>
  <c r="Y351"/>
  <c r="Z351" s="1"/>
  <c r="Y343"/>
  <c r="Z343" s="1"/>
  <c r="Y335"/>
  <c r="Z335" s="1"/>
  <c r="Y327"/>
  <c r="Z327" s="1"/>
  <c r="Y319"/>
  <c r="Z319" s="1"/>
  <c r="Y311"/>
  <c r="Z311" s="1"/>
  <c r="Y303"/>
  <c r="Z303" s="1"/>
  <c r="Y295"/>
  <c r="Z295" s="1"/>
  <c r="Y287"/>
  <c r="Z287" s="1"/>
  <c r="Y279"/>
  <c r="Z279" s="1"/>
  <c r="Y271"/>
  <c r="Z271" s="1"/>
  <c r="Y263"/>
  <c r="Z263" s="1"/>
  <c r="Y255"/>
  <c r="Z255" s="1"/>
  <c r="Y247"/>
  <c r="Z247" s="1"/>
  <c r="Y239"/>
  <c r="Z239" s="1"/>
  <c r="Y231"/>
  <c r="Z231" s="1"/>
  <c r="Y223"/>
  <c r="Z223" s="1"/>
  <c r="Y215"/>
  <c r="Z215" s="1"/>
  <c r="Y207"/>
  <c r="Z207" s="1"/>
  <c r="Y199"/>
  <c r="Z199" s="1"/>
  <c r="Y191"/>
  <c r="Z191" s="1"/>
  <c r="Y183"/>
  <c r="Z183" s="1"/>
  <c r="Y175"/>
  <c r="Z175" s="1"/>
  <c r="Y167"/>
  <c r="Z167" s="1"/>
  <c r="Y159"/>
  <c r="Z159" s="1"/>
  <c r="Y151"/>
  <c r="Z151" s="1"/>
  <c r="Y143"/>
  <c r="Z143" s="1"/>
  <c r="Y135"/>
  <c r="Z135" s="1"/>
  <c r="Y127"/>
  <c r="Z127" s="1"/>
  <c r="Y119"/>
  <c r="Z119" s="1"/>
  <c r="Y111"/>
  <c r="Z111" s="1"/>
  <c r="Y103"/>
  <c r="Z103" s="1"/>
  <c r="Y95"/>
  <c r="Z95" s="1"/>
  <c r="Y87"/>
  <c r="Z87" s="1"/>
  <c r="Y79"/>
  <c r="Z79" s="1"/>
  <c r="Y71"/>
  <c r="Z71" s="1"/>
  <c r="Y63"/>
  <c r="Z63" s="1"/>
  <c r="Y55"/>
  <c r="Z55" s="1"/>
  <c r="Y47"/>
  <c r="Z47" s="1"/>
  <c r="Y39"/>
  <c r="Z39" s="1"/>
  <c r="Y31"/>
  <c r="Z31" s="1"/>
  <c r="Y23"/>
  <c r="Z23" s="1"/>
  <c r="Y15"/>
  <c r="Z15" s="1"/>
  <c r="AA570"/>
  <c r="AB570" s="1"/>
  <c r="AA566"/>
  <c r="AB566" s="1"/>
  <c r="AA562"/>
  <c r="AB562" s="1"/>
  <c r="AA558"/>
  <c r="AB558" s="1"/>
  <c r="AA554"/>
  <c r="AB554" s="1"/>
  <c r="AA550"/>
  <c r="AB550" s="1"/>
  <c r="AA546"/>
  <c r="AB546" s="1"/>
  <c r="AA542"/>
  <c r="AB542" s="1"/>
  <c r="AA538"/>
  <c r="AB538" s="1"/>
  <c r="AA534"/>
  <c r="AB534" s="1"/>
  <c r="AA530"/>
  <c r="AB530" s="1"/>
  <c r="AA526"/>
  <c r="AB526" s="1"/>
  <c r="AA522"/>
  <c r="AB522" s="1"/>
  <c r="AA518"/>
  <c r="AB518" s="1"/>
  <c r="AA514"/>
  <c r="AB514" s="1"/>
  <c r="AA510"/>
  <c r="AB510" s="1"/>
  <c r="AA506"/>
  <c r="AB506" s="1"/>
  <c r="AA502"/>
  <c r="AB502" s="1"/>
  <c r="AA498"/>
  <c r="AB498" s="1"/>
  <c r="AA494"/>
  <c r="AB494" s="1"/>
  <c r="AA490"/>
  <c r="AB490" s="1"/>
  <c r="AA486"/>
  <c r="AB486" s="1"/>
  <c r="AA482"/>
  <c r="AB482" s="1"/>
  <c r="AA478"/>
  <c r="AB478" s="1"/>
  <c r="AA474"/>
  <c r="AB474" s="1"/>
  <c r="AA470"/>
  <c r="AB470" s="1"/>
  <c r="AA466"/>
  <c r="AB466" s="1"/>
  <c r="AA462"/>
  <c r="AB462" s="1"/>
  <c r="AA458"/>
  <c r="AB458" s="1"/>
  <c r="AA454"/>
  <c r="AB454" s="1"/>
  <c r="AA450"/>
  <c r="AB450" s="1"/>
  <c r="AA446"/>
  <c r="AB446" s="1"/>
  <c r="AA442"/>
  <c r="AB442" s="1"/>
  <c r="AA438"/>
  <c r="AB438" s="1"/>
  <c r="AA434"/>
  <c r="AB434" s="1"/>
  <c r="AA430"/>
  <c r="AB430" s="1"/>
  <c r="AA426"/>
  <c r="AB426" s="1"/>
  <c r="AA422"/>
  <c r="AB422" s="1"/>
  <c r="AA418"/>
  <c r="AB418" s="1"/>
  <c r="AA414"/>
  <c r="AB414" s="1"/>
  <c r="AA410"/>
  <c r="AB410" s="1"/>
  <c r="AA406"/>
  <c r="AB406" s="1"/>
  <c r="AA402"/>
  <c r="AB402" s="1"/>
  <c r="AA398"/>
  <c r="AB398" s="1"/>
  <c r="AA394"/>
  <c r="AB394" s="1"/>
  <c r="AA390"/>
  <c r="AB390" s="1"/>
  <c r="AA386"/>
  <c r="AB386" s="1"/>
  <c r="AA382"/>
  <c r="AB382" s="1"/>
  <c r="AA378"/>
  <c r="AB378" s="1"/>
  <c r="AA374"/>
  <c r="AB374" s="1"/>
  <c r="AA370"/>
  <c r="AB370" s="1"/>
  <c r="AA366"/>
  <c r="AB366" s="1"/>
  <c r="AA362"/>
  <c r="AB362" s="1"/>
  <c r="AA358"/>
  <c r="AB358" s="1"/>
  <c r="AA354"/>
  <c r="AB354" s="1"/>
  <c r="AA350"/>
  <c r="AB350" s="1"/>
  <c r="AA346"/>
  <c r="AB346" s="1"/>
  <c r="AA342"/>
  <c r="AB342" s="1"/>
  <c r="AA338"/>
  <c r="AB338" s="1"/>
  <c r="AA334"/>
  <c r="AB334" s="1"/>
  <c r="AA330"/>
  <c r="AB330" s="1"/>
  <c r="AA326"/>
  <c r="AB326" s="1"/>
  <c r="AA322"/>
  <c r="AB322" s="1"/>
  <c r="AA318"/>
  <c r="AB318" s="1"/>
  <c r="AA314"/>
  <c r="AB314" s="1"/>
  <c r="AA310"/>
  <c r="AB310" s="1"/>
  <c r="AA306"/>
  <c r="AB306" s="1"/>
  <c r="AA302"/>
  <c r="AB302" s="1"/>
  <c r="AA298"/>
  <c r="AB298" s="1"/>
  <c r="AA294"/>
  <c r="AB294" s="1"/>
  <c r="AA290"/>
  <c r="AB290" s="1"/>
  <c r="AA286"/>
  <c r="AB286" s="1"/>
  <c r="AA282"/>
  <c r="AB282" s="1"/>
  <c r="AA278"/>
  <c r="AB278" s="1"/>
  <c r="AA274"/>
  <c r="AB274" s="1"/>
  <c r="AA270"/>
  <c r="AB270" s="1"/>
  <c r="AA266"/>
  <c r="AB266" s="1"/>
  <c r="AA262"/>
  <c r="AB262" s="1"/>
  <c r="AA258"/>
  <c r="AB258" s="1"/>
  <c r="AA254"/>
  <c r="AB254" s="1"/>
  <c r="AA250"/>
  <c r="AB250" s="1"/>
  <c r="AA246"/>
  <c r="AB246" s="1"/>
  <c r="AA242"/>
  <c r="AB242" s="1"/>
  <c r="AA238"/>
  <c r="AB238" s="1"/>
  <c r="AA234"/>
  <c r="AB234" s="1"/>
  <c r="AA230"/>
  <c r="AB230" s="1"/>
  <c r="AA226"/>
  <c r="AB226" s="1"/>
  <c r="AA222"/>
  <c r="AB222" s="1"/>
  <c r="AA218"/>
  <c r="AB218" s="1"/>
  <c r="AA214"/>
  <c r="AB214" s="1"/>
  <c r="AA210"/>
  <c r="AB210" s="1"/>
  <c r="AA206"/>
  <c r="AB206" s="1"/>
  <c r="AA202"/>
  <c r="AB202" s="1"/>
  <c r="AA198"/>
  <c r="AB198" s="1"/>
  <c r="AA194"/>
  <c r="AB194" s="1"/>
  <c r="AA190"/>
  <c r="AB190" s="1"/>
  <c r="AA186"/>
  <c r="AB186" s="1"/>
  <c r="AA182"/>
  <c r="AB182" s="1"/>
  <c r="AA178"/>
  <c r="AB178" s="1"/>
  <c r="AA174"/>
  <c r="AB174" s="1"/>
  <c r="AA170"/>
  <c r="AB170" s="1"/>
  <c r="AA166"/>
  <c r="AB166" s="1"/>
  <c r="AA162"/>
  <c r="AB162" s="1"/>
  <c r="AA158"/>
  <c r="AB158" s="1"/>
  <c r="AA154"/>
  <c r="AB154" s="1"/>
  <c r="AA150"/>
  <c r="AB150" s="1"/>
  <c r="AA146"/>
  <c r="AB146" s="1"/>
  <c r="AA142"/>
  <c r="AB142" s="1"/>
  <c r="AA138"/>
  <c r="AB138" s="1"/>
  <c r="AA134"/>
  <c r="AB134" s="1"/>
  <c r="AA130"/>
  <c r="AB130" s="1"/>
  <c r="AA126"/>
  <c r="AB126" s="1"/>
  <c r="AA122"/>
  <c r="AB122" s="1"/>
  <c r="AA118"/>
  <c r="AB118" s="1"/>
  <c r="AA114"/>
  <c r="AB114" s="1"/>
  <c r="AA110"/>
  <c r="AB110" s="1"/>
  <c r="AA106"/>
  <c r="AB106" s="1"/>
  <c r="AA102"/>
  <c r="AB102" s="1"/>
  <c r="AA98"/>
  <c r="AB98" s="1"/>
  <c r="AA94"/>
  <c r="AB94" s="1"/>
  <c r="AA90"/>
  <c r="AB90" s="1"/>
  <c r="AA86"/>
  <c r="AB86" s="1"/>
  <c r="AA82"/>
  <c r="AB82" s="1"/>
  <c r="AA78"/>
  <c r="AB78" s="1"/>
  <c r="AA74"/>
  <c r="AB74" s="1"/>
  <c r="AA70"/>
  <c r="AB70" s="1"/>
  <c r="AA66"/>
  <c r="AB66" s="1"/>
  <c r="AA62"/>
  <c r="AB62" s="1"/>
  <c r="AA58"/>
  <c r="AB58" s="1"/>
  <c r="AA54"/>
  <c r="AB54" s="1"/>
  <c r="AA50"/>
  <c r="AB50" s="1"/>
  <c r="AA46"/>
  <c r="AB46" s="1"/>
  <c r="AA42"/>
  <c r="AB42" s="1"/>
  <c r="AA38"/>
  <c r="AB38" s="1"/>
  <c r="AA34"/>
  <c r="AB34" s="1"/>
  <c r="AA30"/>
  <c r="AB30" s="1"/>
  <c r="AA26"/>
  <c r="AB26" s="1"/>
  <c r="AA22"/>
  <c r="AB22" s="1"/>
  <c r="AA18"/>
  <c r="AB18" s="1"/>
  <c r="AA14"/>
  <c r="AB14" s="1"/>
  <c r="AC510"/>
  <c r="AC496"/>
  <c r="AC482"/>
  <c r="AC460"/>
  <c r="AC454"/>
  <c r="AC434"/>
  <c r="AC402"/>
  <c r="AC370"/>
  <c r="AC338"/>
  <c r="AC306"/>
  <c r="AC264"/>
  <c r="AC258"/>
  <c r="AC252"/>
  <c r="AK568"/>
  <c r="AL568" s="1"/>
  <c r="AK552"/>
  <c r="AK536"/>
  <c r="AN536" s="1"/>
  <c r="AK520"/>
  <c r="AN520" s="1"/>
  <c r="AK504"/>
  <c r="AK488"/>
  <c r="AL488" s="1"/>
  <c r="AK472"/>
  <c r="AL472" s="1"/>
  <c r="AK456"/>
  <c r="AL456" s="1"/>
  <c r="AK440"/>
  <c r="AM440" s="1"/>
  <c r="AK424"/>
  <c r="AL424" s="1"/>
  <c r="AK400"/>
  <c r="AL400" s="1"/>
  <c r="AK368"/>
  <c r="AK336"/>
  <c r="AM336" s="1"/>
  <c r="AK304"/>
  <c r="AL304" s="1"/>
  <c r="AK272"/>
  <c r="AL272" s="1"/>
  <c r="AK254"/>
  <c r="AN254" s="1"/>
  <c r="AK222"/>
  <c r="AM222" s="1"/>
  <c r="AK190"/>
  <c r="AN190" s="1"/>
  <c r="AK158"/>
  <c r="AK126"/>
  <c r="AL126" s="1"/>
  <c r="AK94"/>
  <c r="AL94" s="1"/>
  <c r="AK62"/>
  <c r="AM62" s="1"/>
  <c r="AK30"/>
  <c r="AM30" s="1"/>
  <c r="Y935"/>
  <c r="Z935" s="1"/>
  <c r="AJ459"/>
  <c r="AI459"/>
  <c r="AI435"/>
  <c r="AJ411"/>
  <c r="AI411"/>
  <c r="AI959"/>
  <c r="AI955"/>
  <c r="AI931"/>
  <c r="AI911"/>
  <c r="AI907"/>
  <c r="AI887"/>
  <c r="AI883"/>
  <c r="AI783"/>
  <c r="AI707"/>
  <c r="AI679"/>
  <c r="AI651"/>
  <c r="AI647"/>
  <c r="AI631"/>
  <c r="AI627"/>
  <c r="AI607"/>
  <c r="AI603"/>
  <c r="AI579"/>
  <c r="AI551"/>
  <c r="AI527"/>
  <c r="AI523"/>
  <c r="AI516"/>
  <c r="AI444"/>
  <c r="AJ463"/>
  <c r="AI463"/>
  <c r="AJ439"/>
  <c r="AI439"/>
  <c r="AJ415"/>
  <c r="AI415"/>
  <c r="AJ483"/>
  <c r="AI483"/>
  <c r="AJ443"/>
  <c r="AI961"/>
  <c r="AI825"/>
  <c r="AI436"/>
  <c r="AJ503"/>
  <c r="AI503"/>
  <c r="AI391"/>
  <c r="AI375"/>
  <c r="AI371"/>
  <c r="AI351"/>
  <c r="AI347"/>
  <c r="AI327"/>
  <c r="AJ316"/>
  <c r="AI307"/>
  <c r="AI279"/>
  <c r="AI255"/>
  <c r="AI251"/>
  <c r="AI227"/>
  <c r="AI199"/>
  <c r="AJ180"/>
  <c r="AI175"/>
  <c r="AI171"/>
  <c r="AJ168"/>
  <c r="AI151"/>
  <c r="AI147"/>
  <c r="AJ128"/>
  <c r="AI127"/>
  <c r="AI123"/>
  <c r="AI99"/>
  <c r="AI95"/>
  <c r="AI79"/>
  <c r="AI75"/>
  <c r="AI55"/>
  <c r="AI35"/>
  <c r="AI15"/>
  <c r="AI11"/>
  <c r="AM748"/>
  <c r="AL748"/>
  <c r="AN700"/>
  <c r="AN692"/>
  <c r="AN624"/>
  <c r="AM556"/>
  <c r="AL556"/>
  <c r="AL508"/>
  <c r="AL769"/>
  <c r="AL733"/>
  <c r="AL721"/>
  <c r="AM717"/>
  <c r="AL685"/>
  <c r="AN673"/>
  <c r="AN669"/>
  <c r="AN625"/>
  <c r="AL609"/>
  <c r="AL605"/>
  <c r="AM589"/>
  <c r="AN577"/>
  <c r="AM561"/>
  <c r="AL557"/>
  <c r="AL529"/>
  <c r="AL967"/>
  <c r="AL949"/>
  <c r="AL939"/>
  <c r="AL919"/>
  <c r="AL899"/>
  <c r="AL867"/>
  <c r="AL847"/>
  <c r="AL843"/>
  <c r="AL827"/>
  <c r="AL823"/>
  <c r="AL819"/>
  <c r="AL815"/>
  <c r="AL803"/>
  <c r="AL799"/>
  <c r="AL795"/>
  <c r="AM754"/>
  <c r="AM690"/>
  <c r="AM658"/>
  <c r="AM594"/>
  <c r="AL554"/>
  <c r="AM967"/>
  <c r="AM963"/>
  <c r="AM947"/>
  <c r="AM939"/>
  <c r="AM919"/>
  <c r="AM899"/>
  <c r="AM897"/>
  <c r="AM881"/>
  <c r="AM869"/>
  <c r="AM867"/>
  <c r="AM847"/>
  <c r="AM843"/>
  <c r="AM823"/>
  <c r="AM819"/>
  <c r="AM815"/>
  <c r="AM799"/>
  <c r="AM795"/>
  <c r="AN771"/>
  <c r="AM771"/>
  <c r="AL771"/>
  <c r="AN767"/>
  <c r="AM767"/>
  <c r="AL767"/>
  <c r="AN743"/>
  <c r="AM743"/>
  <c r="AL743"/>
  <c r="AM727"/>
  <c r="AN715"/>
  <c r="AM715"/>
  <c r="AL715"/>
  <c r="AL707"/>
  <c r="AN695"/>
  <c r="AM695"/>
  <c r="AL695"/>
  <c r="AN691"/>
  <c r="AM691"/>
  <c r="AL691"/>
  <c r="AN687"/>
  <c r="AM687"/>
  <c r="AL687"/>
  <c r="AN675"/>
  <c r="AN671"/>
  <c r="AM671"/>
  <c r="AL671"/>
  <c r="AN667"/>
  <c r="AM667"/>
  <c r="AL667"/>
  <c r="AN643"/>
  <c r="AM643"/>
  <c r="AL643"/>
  <c r="AN639"/>
  <c r="AM639"/>
  <c r="AL639"/>
  <c r="AN615"/>
  <c r="AM615"/>
  <c r="AL615"/>
  <c r="AN587"/>
  <c r="AM587"/>
  <c r="AL587"/>
  <c r="AN567"/>
  <c r="AM567"/>
  <c r="AL567"/>
  <c r="AN563"/>
  <c r="AM563"/>
  <c r="AL563"/>
  <c r="AN559"/>
  <c r="AM559"/>
  <c r="AL559"/>
  <c r="AN543"/>
  <c r="AM543"/>
  <c r="AL543"/>
  <c r="AN539"/>
  <c r="AM539"/>
  <c r="AL539"/>
  <c r="AN515"/>
  <c r="AM515"/>
  <c r="AL515"/>
  <c r="AN511"/>
  <c r="AM511"/>
  <c r="AL511"/>
  <c r="AN210"/>
  <c r="AN206"/>
  <c r="AM206"/>
  <c r="AL206"/>
  <c r="AM154"/>
  <c r="AN142"/>
  <c r="AM142"/>
  <c r="AL142"/>
  <c r="AN239"/>
  <c r="AM239"/>
  <c r="AL239"/>
  <c r="AN235"/>
  <c r="AM235"/>
  <c r="AL235"/>
  <c r="AN215"/>
  <c r="AM215"/>
  <c r="AL215"/>
  <c r="AN211"/>
  <c r="AM211"/>
  <c r="AL211"/>
  <c r="AN191"/>
  <c r="AM191"/>
  <c r="AL191"/>
  <c r="AN187"/>
  <c r="AM187"/>
  <c r="AL187"/>
  <c r="AN179"/>
  <c r="AN163"/>
  <c r="AM163"/>
  <c r="AL163"/>
  <c r="AN135"/>
  <c r="AM135"/>
  <c r="AL135"/>
  <c r="AL131"/>
  <c r="AN111"/>
  <c r="AM111"/>
  <c r="AL111"/>
  <c r="AN107"/>
  <c r="AM107"/>
  <c r="AL107"/>
  <c r="AL491"/>
  <c r="AL471"/>
  <c r="AL461"/>
  <c r="AL451"/>
  <c r="AL447"/>
  <c r="AL428"/>
  <c r="AL427"/>
  <c r="AL399"/>
  <c r="AL396"/>
  <c r="AL391"/>
  <c r="AL388"/>
  <c r="AL379"/>
  <c r="AL375"/>
  <c r="AL364"/>
  <c r="AL356"/>
  <c r="AL355"/>
  <c r="AL335"/>
  <c r="AL332"/>
  <c r="AL324"/>
  <c r="AL315"/>
  <c r="AL311"/>
  <c r="AL300"/>
  <c r="AL296"/>
  <c r="AL292"/>
  <c r="AL288"/>
  <c r="AL287"/>
  <c r="AL260"/>
  <c r="AN252"/>
  <c r="AM248"/>
  <c r="AM232"/>
  <c r="AM216"/>
  <c r="AM200"/>
  <c r="AM116"/>
  <c r="AM493"/>
  <c r="AM491"/>
  <c r="AM477"/>
  <c r="AM476"/>
  <c r="AM473"/>
  <c r="AM471"/>
  <c r="AM461"/>
  <c r="AM451"/>
  <c r="AM447"/>
  <c r="AM428"/>
  <c r="AM427"/>
  <c r="AM421"/>
  <c r="AM399"/>
  <c r="AM379"/>
  <c r="AM375"/>
  <c r="AM363"/>
  <c r="AM355"/>
  <c r="AM353"/>
  <c r="AM341"/>
  <c r="AM335"/>
  <c r="AM325"/>
  <c r="AM315"/>
  <c r="AM311"/>
  <c r="AM307"/>
  <c r="AM301"/>
  <c r="AM289"/>
  <c r="AM287"/>
  <c r="AM273"/>
  <c r="AL253"/>
  <c r="AM241"/>
  <c r="AN221"/>
  <c r="AM209"/>
  <c r="AL189"/>
  <c r="AN177"/>
  <c r="AL177"/>
  <c r="AM173"/>
  <c r="AN157"/>
  <c r="AN145"/>
  <c r="AL129"/>
  <c r="AL125"/>
  <c r="AM109"/>
  <c r="AN97"/>
  <c r="AL97"/>
  <c r="AL87"/>
  <c r="AL78"/>
  <c r="AL67"/>
  <c r="AL63"/>
  <c r="AL47"/>
  <c r="AL43"/>
  <c r="AL23"/>
  <c r="AL19"/>
  <c r="AL14"/>
  <c r="AM87"/>
  <c r="AM78"/>
  <c r="AM77"/>
  <c r="AM73"/>
  <c r="AM67"/>
  <c r="AM50"/>
  <c r="AM47"/>
  <c r="AM45"/>
  <c r="AM43"/>
  <c r="AM23"/>
  <c r="AM18"/>
  <c r="AM14"/>
  <c r="AA10"/>
  <c r="AB10" s="1"/>
  <c r="AA6"/>
  <c r="AB6" s="1"/>
  <c r="AA11"/>
  <c r="AB11" s="1"/>
  <c r="AA7"/>
  <c r="AB7" s="1"/>
  <c r="AC9"/>
  <c r="AA8"/>
  <c r="AB8" s="1"/>
  <c r="AC10"/>
  <c r="AC6"/>
  <c r="AA9"/>
  <c r="AB9" s="1"/>
  <c r="AC11"/>
  <c r="AC7"/>
  <c r="R5"/>
  <c r="R976" s="1"/>
  <c r="X976"/>
  <c r="T976"/>
  <c r="AM22" l="1"/>
  <c r="AL37"/>
  <c r="AM328"/>
  <c r="AM475"/>
  <c r="AL383"/>
  <c r="AL495"/>
  <c r="AN547"/>
  <c r="AN599"/>
  <c r="AL619"/>
  <c r="AL723"/>
  <c r="AM506"/>
  <c r="AL851"/>
  <c r="AL660"/>
  <c r="AJ20"/>
  <c r="AI859"/>
  <c r="AM91"/>
  <c r="AL31"/>
  <c r="AM378"/>
  <c r="AM480"/>
  <c r="AL281"/>
  <c r="AL139"/>
  <c r="AN167"/>
  <c r="AM195"/>
  <c r="AN223"/>
  <c r="AM595"/>
  <c r="AN699"/>
  <c r="AN775"/>
  <c r="AM927"/>
  <c r="AN704"/>
  <c r="AJ56"/>
  <c r="AI231"/>
  <c r="AJ447"/>
  <c r="AI611"/>
  <c r="AI891"/>
  <c r="AJ507"/>
  <c r="AM291"/>
  <c r="AM403"/>
  <c r="AM436"/>
  <c r="AL350"/>
  <c r="AL219"/>
  <c r="AM243"/>
  <c r="AN571"/>
  <c r="AL591"/>
  <c r="AN778"/>
  <c r="AI531"/>
  <c r="AI639"/>
  <c r="AI915"/>
  <c r="AN247"/>
  <c r="AM547"/>
  <c r="AP547" s="1"/>
  <c r="AM975"/>
  <c r="AI131"/>
  <c r="AJ511"/>
  <c r="AM359"/>
  <c r="AM455"/>
  <c r="AM479"/>
  <c r="AL440"/>
  <c r="AM223"/>
  <c r="AL243"/>
  <c r="AM599"/>
  <c r="AL727"/>
  <c r="AO727" s="1"/>
  <c r="AM802"/>
  <c r="AO802" s="1"/>
  <c r="AM943"/>
  <c r="AL962"/>
  <c r="AM540"/>
  <c r="AO540" s="1"/>
  <c r="AI259"/>
  <c r="AI335"/>
  <c r="AJ423"/>
  <c r="AL145"/>
  <c r="AN225"/>
  <c r="AN257"/>
  <c r="AM319"/>
  <c r="AM416"/>
  <c r="AM431"/>
  <c r="AL305"/>
  <c r="AL318"/>
  <c r="AL339"/>
  <c r="AL435"/>
  <c r="AL95"/>
  <c r="AN115"/>
  <c r="AM143"/>
  <c r="AL167"/>
  <c r="AN219"/>
  <c r="AM247"/>
  <c r="AN230"/>
  <c r="AM519"/>
  <c r="AL571"/>
  <c r="AN591"/>
  <c r="AN619"/>
  <c r="AM647"/>
  <c r="AL675"/>
  <c r="AL699"/>
  <c r="AM719"/>
  <c r="AO719" s="1"/>
  <c r="AN723"/>
  <c r="AP723" s="1"/>
  <c r="AM747"/>
  <c r="AL775"/>
  <c r="AM833"/>
  <c r="AO833" s="1"/>
  <c r="AM853"/>
  <c r="AM953"/>
  <c r="AM973"/>
  <c r="AN694"/>
  <c r="AP694" s="1"/>
  <c r="AL871"/>
  <c r="AO871" s="1"/>
  <c r="AL903"/>
  <c r="AL923"/>
  <c r="AN528"/>
  <c r="AI39"/>
  <c r="AI63"/>
  <c r="AI159"/>
  <c r="AI179"/>
  <c r="AI207"/>
  <c r="AI331"/>
  <c r="AI355"/>
  <c r="AI713"/>
  <c r="AI419"/>
  <c r="AI555"/>
  <c r="AI787"/>
  <c r="AI935"/>
  <c r="AL71"/>
  <c r="AM271"/>
  <c r="AL295"/>
  <c r="AM95"/>
  <c r="AL119"/>
  <c r="AN519"/>
  <c r="AL595"/>
  <c r="AN647"/>
  <c r="AN719"/>
  <c r="AP719" s="1"/>
  <c r="AN747"/>
  <c r="AM650"/>
  <c r="AL802"/>
  <c r="AI311"/>
  <c r="AI559"/>
  <c r="AI635"/>
  <c r="AI791"/>
  <c r="AL81"/>
  <c r="AN129"/>
  <c r="AL225"/>
  <c r="AL257"/>
  <c r="AM409"/>
  <c r="AM464"/>
  <c r="AM481"/>
  <c r="AM499"/>
  <c r="AL373"/>
  <c r="AL143"/>
  <c r="AN195"/>
  <c r="AN138"/>
  <c r="AM831"/>
  <c r="AM937"/>
  <c r="AM951"/>
  <c r="AM971"/>
  <c r="AL921"/>
  <c r="AL764"/>
  <c r="AI59"/>
  <c r="AI83"/>
  <c r="AI203"/>
  <c r="AI287"/>
  <c r="AI487"/>
  <c r="AI681"/>
  <c r="AJ399"/>
  <c r="AI467"/>
  <c r="AI583"/>
  <c r="AI863"/>
  <c r="AI895"/>
  <c r="AI963"/>
  <c r="V288"/>
  <c r="AL11"/>
  <c r="AL74"/>
  <c r="AM298"/>
  <c r="AL278"/>
  <c r="AL346"/>
  <c r="AL410"/>
  <c r="AL444"/>
  <c r="AL457"/>
  <c r="AL227"/>
  <c r="AM230"/>
  <c r="AN575"/>
  <c r="AM742"/>
  <c r="AL816"/>
  <c r="AO816" s="1"/>
  <c r="AL864"/>
  <c r="AL912"/>
  <c r="AO912" s="1"/>
  <c r="AL665"/>
  <c r="AN681"/>
  <c r="AL768"/>
  <c r="AO768" s="1"/>
  <c r="AJ431"/>
  <c r="AI769"/>
  <c r="V933"/>
  <c r="AL330"/>
  <c r="AL343"/>
  <c r="AN713"/>
  <c r="AN616"/>
  <c r="AN764"/>
  <c r="AP764" s="1"/>
  <c r="AI973"/>
  <c r="AI823"/>
  <c r="AE456"/>
  <c r="AM69"/>
  <c r="AM185"/>
  <c r="AM387"/>
  <c r="AM444"/>
  <c r="AL494"/>
  <c r="AL202"/>
  <c r="AM818"/>
  <c r="AO818" s="1"/>
  <c r="AL585"/>
  <c r="AN680"/>
  <c r="AI359"/>
  <c r="AD449"/>
  <c r="AM459"/>
  <c r="AL896"/>
  <c r="AO896" s="1"/>
  <c r="AL680"/>
  <c r="AI239"/>
  <c r="AJ471"/>
  <c r="AL21"/>
  <c r="AM137"/>
  <c r="AL201"/>
  <c r="AN249"/>
  <c r="AM323"/>
  <c r="AL303"/>
  <c r="AL127"/>
  <c r="AM503"/>
  <c r="AM551"/>
  <c r="AM858"/>
  <c r="AL825"/>
  <c r="AL861"/>
  <c r="AO861" s="1"/>
  <c r="AM553"/>
  <c r="AM697"/>
  <c r="AM729"/>
  <c r="AL616"/>
  <c r="AN724"/>
  <c r="AP724" s="1"/>
  <c r="AJ403"/>
  <c r="AM27"/>
  <c r="AL28"/>
  <c r="AN99"/>
  <c r="AM115"/>
  <c r="AL151"/>
  <c r="AM800"/>
  <c r="AO800" s="1"/>
  <c r="AM841"/>
  <c r="AM913"/>
  <c r="AM928"/>
  <c r="AL893"/>
  <c r="AL509"/>
  <c r="AL569"/>
  <c r="AL601"/>
  <c r="AL649"/>
  <c r="AL745"/>
  <c r="AL544"/>
  <c r="AM596"/>
  <c r="AO596" s="1"/>
  <c r="AL640"/>
  <c r="AL724"/>
  <c r="AN744"/>
  <c r="AI7"/>
  <c r="AI103"/>
  <c r="AI155"/>
  <c r="AI885"/>
  <c r="AI543"/>
  <c r="AI563"/>
  <c r="AJ451"/>
  <c r="AM349"/>
  <c r="AM426"/>
  <c r="AL218"/>
  <c r="AN631"/>
  <c r="AN679"/>
  <c r="AM879"/>
  <c r="AO879" s="1"/>
  <c r="AL945"/>
  <c r="AO945" s="1"/>
  <c r="AM521"/>
  <c r="AM761"/>
  <c r="AN640"/>
  <c r="AL704"/>
  <c r="AI111"/>
  <c r="AI263"/>
  <c r="AI383"/>
  <c r="AL153"/>
  <c r="AM408"/>
  <c r="AM483"/>
  <c r="AN119"/>
  <c r="AN139"/>
  <c r="AN255"/>
  <c r="AM607"/>
  <c r="AM627"/>
  <c r="AN735"/>
  <c r="AN755"/>
  <c r="AL907"/>
  <c r="AL944"/>
  <c r="AO944" s="1"/>
  <c r="AM51"/>
  <c r="AM84"/>
  <c r="AL89"/>
  <c r="AL105"/>
  <c r="AL217"/>
  <c r="AN233"/>
  <c r="AM299"/>
  <c r="AM367"/>
  <c r="AM394"/>
  <c r="AM417"/>
  <c r="AM452"/>
  <c r="AL175"/>
  <c r="AM251"/>
  <c r="AM523"/>
  <c r="AL603"/>
  <c r="AL623"/>
  <c r="AN651"/>
  <c r="AM731"/>
  <c r="AP731" s="1"/>
  <c r="AM751"/>
  <c r="AM807"/>
  <c r="AO807" s="1"/>
  <c r="AM887"/>
  <c r="AM959"/>
  <c r="AL793"/>
  <c r="AN501"/>
  <c r="AM537"/>
  <c r="AM777"/>
  <c r="AP777" s="1"/>
  <c r="AM576"/>
  <c r="AN660"/>
  <c r="AL744"/>
  <c r="AN768"/>
  <c r="AI19"/>
  <c r="AI183"/>
  <c r="AI283"/>
  <c r="AI395"/>
  <c r="AI673"/>
  <c r="AI535"/>
  <c r="AI587"/>
  <c r="AJ491"/>
  <c r="AD973"/>
  <c r="AM35"/>
  <c r="AM55"/>
  <c r="AM75"/>
  <c r="AL137"/>
  <c r="AL185"/>
  <c r="AM233"/>
  <c r="AM333"/>
  <c r="AM347"/>
  <c r="AM365"/>
  <c r="AM407"/>
  <c r="AL313"/>
  <c r="AL381"/>
  <c r="AL469"/>
  <c r="AM99"/>
  <c r="AN123"/>
  <c r="AN147"/>
  <c r="AL251"/>
  <c r="AL523"/>
  <c r="AL627"/>
  <c r="AM679"/>
  <c r="AM735"/>
  <c r="AL751"/>
  <c r="AO751" s="1"/>
  <c r="AN759"/>
  <c r="AM845"/>
  <c r="AM868"/>
  <c r="AO868" s="1"/>
  <c r="AM883"/>
  <c r="AO883" s="1"/>
  <c r="AM931"/>
  <c r="AM955"/>
  <c r="AL961"/>
  <c r="AO961" s="1"/>
  <c r="AM501"/>
  <c r="AL521"/>
  <c r="AL553"/>
  <c r="AN633"/>
  <c r="AL697"/>
  <c r="AO697" s="1"/>
  <c r="AL777"/>
  <c r="AI67"/>
  <c r="AI107"/>
  <c r="AI215"/>
  <c r="AI339"/>
  <c r="AI379"/>
  <c r="AI705"/>
  <c r="AI817"/>
  <c r="AI969"/>
  <c r="AI539"/>
  <c r="AI919"/>
  <c r="AI967"/>
  <c r="AE887"/>
  <c r="AL76"/>
  <c r="AN121"/>
  <c r="AN169"/>
  <c r="AM249"/>
  <c r="AM275"/>
  <c r="AM401"/>
  <c r="AM433"/>
  <c r="AL352"/>
  <c r="AL411"/>
  <c r="AN171"/>
  <c r="AN199"/>
  <c r="AM255"/>
  <c r="AL503"/>
  <c r="AL551"/>
  <c r="AM575"/>
  <c r="AN579"/>
  <c r="AL607"/>
  <c r="AM631"/>
  <c r="AM651"/>
  <c r="AN703"/>
  <c r="AL731"/>
  <c r="AM755"/>
  <c r="AM835"/>
  <c r="AM855"/>
  <c r="AM877"/>
  <c r="AL726"/>
  <c r="AO726" s="1"/>
  <c r="AN505"/>
  <c r="AL537"/>
  <c r="AN617"/>
  <c r="AM681"/>
  <c r="AM713"/>
  <c r="AO713" s="1"/>
  <c r="AL729"/>
  <c r="AL761"/>
  <c r="AN512"/>
  <c r="AP512" s="1"/>
  <c r="AM580"/>
  <c r="AM644"/>
  <c r="AM708"/>
  <c r="AI87"/>
  <c r="AI235"/>
  <c r="AI319"/>
  <c r="AJ356"/>
  <c r="AI657"/>
  <c r="AI753"/>
  <c r="AI869"/>
  <c r="AI799"/>
  <c r="AI899"/>
  <c r="AI943"/>
  <c r="AM15"/>
  <c r="AM53"/>
  <c r="AM79"/>
  <c r="AL26"/>
  <c r="AL68"/>
  <c r="AN105"/>
  <c r="AM121"/>
  <c r="AN153"/>
  <c r="AM169"/>
  <c r="AN201"/>
  <c r="AN217"/>
  <c r="AM297"/>
  <c r="AM344"/>
  <c r="AM424"/>
  <c r="AM439"/>
  <c r="AM456"/>
  <c r="AL485"/>
  <c r="AM123"/>
  <c r="AN127"/>
  <c r="AM147"/>
  <c r="AN151"/>
  <c r="AM171"/>
  <c r="AN175"/>
  <c r="AM199"/>
  <c r="AN227"/>
  <c r="AL106"/>
  <c r="AL250"/>
  <c r="AM579"/>
  <c r="AO579" s="1"/>
  <c r="AN603"/>
  <c r="AN623"/>
  <c r="AM703"/>
  <c r="AO703" s="1"/>
  <c r="AN707"/>
  <c r="AP707" s="1"/>
  <c r="AM759"/>
  <c r="AO759" s="1"/>
  <c r="AM875"/>
  <c r="AM882"/>
  <c r="AO882" s="1"/>
  <c r="AM911"/>
  <c r="AM929"/>
  <c r="AL809"/>
  <c r="AL970"/>
  <c r="AM505"/>
  <c r="AO505" s="1"/>
  <c r="AN509"/>
  <c r="AN569"/>
  <c r="AN585"/>
  <c r="AN601"/>
  <c r="AM617"/>
  <c r="AM633"/>
  <c r="AN649"/>
  <c r="AN665"/>
  <c r="AN745"/>
  <c r="AP745" s="1"/>
  <c r="AL664"/>
  <c r="AN688"/>
  <c r="AI23"/>
  <c r="AI47"/>
  <c r="AI163"/>
  <c r="AI191"/>
  <c r="AI211"/>
  <c r="AJ232"/>
  <c r="AI295"/>
  <c r="AJ427"/>
  <c r="AI641"/>
  <c r="AI689"/>
  <c r="AI737"/>
  <c r="AI801"/>
  <c r="AI853"/>
  <c r="AJ515"/>
  <c r="AJ495"/>
  <c r="AI643"/>
  <c r="AI795"/>
  <c r="AI939"/>
  <c r="V468"/>
  <c r="AM60"/>
  <c r="AM102"/>
  <c r="AM842"/>
  <c r="AL852"/>
  <c r="AL600"/>
  <c r="AI43"/>
  <c r="AI135"/>
  <c r="AI187"/>
  <c r="AI271"/>
  <c r="AI291"/>
  <c r="AI315"/>
  <c r="AI721"/>
  <c r="AI785"/>
  <c r="AI833"/>
  <c r="AI901"/>
  <c r="AI567"/>
  <c r="AI591"/>
  <c r="AI615"/>
  <c r="V450"/>
  <c r="V717"/>
  <c r="AM10"/>
  <c r="AM52"/>
  <c r="AM90"/>
  <c r="AL39"/>
  <c r="AL44"/>
  <c r="AM280"/>
  <c r="AM371"/>
  <c r="AM415"/>
  <c r="AM470"/>
  <c r="AM104"/>
  <c r="AL120"/>
  <c r="AM236"/>
  <c r="AL282"/>
  <c r="AL327"/>
  <c r="AL334"/>
  <c r="AL382"/>
  <c r="AL398"/>
  <c r="AL467"/>
  <c r="AL474"/>
  <c r="AN159"/>
  <c r="AN231"/>
  <c r="AL102"/>
  <c r="AN106"/>
  <c r="AM182"/>
  <c r="AL214"/>
  <c r="AL246"/>
  <c r="AM898"/>
  <c r="AO898" s="1"/>
  <c r="AM932"/>
  <c r="AN502"/>
  <c r="AM598"/>
  <c r="AM710"/>
  <c r="AL804"/>
  <c r="AL820"/>
  <c r="AO820" s="1"/>
  <c r="AL884"/>
  <c r="AO884" s="1"/>
  <c r="AM500"/>
  <c r="AL528"/>
  <c r="AL580"/>
  <c r="AN604"/>
  <c r="AP604" s="1"/>
  <c r="AM624"/>
  <c r="AL644"/>
  <c r="AM688"/>
  <c r="AM700"/>
  <c r="AO700" s="1"/>
  <c r="AL708"/>
  <c r="AN728"/>
  <c r="AN752"/>
  <c r="AN772"/>
  <c r="AJ272"/>
  <c r="AI492"/>
  <c r="AI455"/>
  <c r="V926"/>
  <c r="V205"/>
  <c r="V421"/>
  <c r="AM279"/>
  <c r="AL152"/>
  <c r="AL159"/>
  <c r="AN659"/>
  <c r="AM838"/>
  <c r="AO838" s="1"/>
  <c r="AL964"/>
  <c r="AN508"/>
  <c r="AM752"/>
  <c r="AI31"/>
  <c r="AI669"/>
  <c r="V564"/>
  <c r="AD535"/>
  <c r="AO508"/>
  <c r="AQ508" s="1"/>
  <c r="AE5"/>
  <c r="AL7"/>
  <c r="AL58"/>
  <c r="AM362"/>
  <c r="AM136"/>
  <c r="AL463"/>
  <c r="AO463" s="1"/>
  <c r="AM203"/>
  <c r="AN259"/>
  <c r="AL122"/>
  <c r="AL531"/>
  <c r="AM863"/>
  <c r="AO863" s="1"/>
  <c r="AM916"/>
  <c r="AO916" s="1"/>
  <c r="AM524"/>
  <c r="AN600"/>
  <c r="AN664"/>
  <c r="AM728"/>
  <c r="AP728" s="1"/>
  <c r="AM772"/>
  <c r="AI797"/>
  <c r="AI475"/>
  <c r="AM12"/>
  <c r="AM54"/>
  <c r="AM94"/>
  <c r="AL42"/>
  <c r="AM283"/>
  <c r="AM331"/>
  <c r="AM442"/>
  <c r="AM468"/>
  <c r="AM168"/>
  <c r="AL184"/>
  <c r="AL228"/>
  <c r="AL384"/>
  <c r="AL395"/>
  <c r="AL478"/>
  <c r="AN131"/>
  <c r="AL155"/>
  <c r="AN183"/>
  <c r="AL118"/>
  <c r="AL170"/>
  <c r="AM234"/>
  <c r="AN258"/>
  <c r="AL507"/>
  <c r="AM810"/>
  <c r="AO810" s="1"/>
  <c r="AM836"/>
  <c r="AO836" s="1"/>
  <c r="AM900"/>
  <c r="AO900" s="1"/>
  <c r="AM910"/>
  <c r="AM915"/>
  <c r="AM948"/>
  <c r="AO948" s="1"/>
  <c r="AM510"/>
  <c r="AN582"/>
  <c r="AL614"/>
  <c r="AM508"/>
  <c r="AJ240"/>
  <c r="AJ336"/>
  <c r="AJ372"/>
  <c r="AJ384"/>
  <c r="AI733"/>
  <c r="AI971"/>
  <c r="V194"/>
  <c r="V805"/>
  <c r="V973"/>
  <c r="AL652"/>
  <c r="AM652"/>
  <c r="AN652"/>
  <c r="AL608"/>
  <c r="AM608"/>
  <c r="AN608"/>
  <c r="AL628"/>
  <c r="AM628"/>
  <c r="AL648"/>
  <c r="AM648"/>
  <c r="AN736"/>
  <c r="AL736"/>
  <c r="AL936"/>
  <c r="AM936"/>
  <c r="AL952"/>
  <c r="AM952"/>
  <c r="AL154"/>
  <c r="AN154"/>
  <c r="AN186"/>
  <c r="AL186"/>
  <c r="AL302"/>
  <c r="AM302"/>
  <c r="AL366"/>
  <c r="AM366"/>
  <c r="AM462"/>
  <c r="AL462"/>
  <c r="AL392"/>
  <c r="AM392"/>
  <c r="AM574"/>
  <c r="AN574"/>
  <c r="AL590"/>
  <c r="AM590"/>
  <c r="AN590"/>
  <c r="AN606"/>
  <c r="AL606"/>
  <c r="AM622"/>
  <c r="AN622"/>
  <c r="AL638"/>
  <c r="AM638"/>
  <c r="AN638"/>
  <c r="AL654"/>
  <c r="AM654"/>
  <c r="AN670"/>
  <c r="AP670" s="1"/>
  <c r="AL670"/>
  <c r="AN686"/>
  <c r="AP686" s="1"/>
  <c r="AL686"/>
  <c r="AL702"/>
  <c r="AM702"/>
  <c r="AN702"/>
  <c r="AL718"/>
  <c r="AM718"/>
  <c r="AP718" s="1"/>
  <c r="AM734"/>
  <c r="AN734"/>
  <c r="AL750"/>
  <c r="AM750"/>
  <c r="AN750"/>
  <c r="AL766"/>
  <c r="AM766"/>
  <c r="AL826"/>
  <c r="AM826"/>
  <c r="AL846"/>
  <c r="AM846"/>
  <c r="AM870"/>
  <c r="AL870"/>
  <c r="AL878"/>
  <c r="AM878"/>
  <c r="AL890"/>
  <c r="AM890"/>
  <c r="AL902"/>
  <c r="AM902"/>
  <c r="AL922"/>
  <c r="AM922"/>
  <c r="AL934"/>
  <c r="AM934"/>
  <c r="AL942"/>
  <c r="AM942"/>
  <c r="AL954"/>
  <c r="AM954"/>
  <c r="AL966"/>
  <c r="AM966"/>
  <c r="AL974"/>
  <c r="AM974"/>
  <c r="AM38"/>
  <c r="AL38"/>
  <c r="AM732"/>
  <c r="AN732"/>
  <c r="AL59"/>
  <c r="AM59"/>
  <c r="AJ71"/>
  <c r="AI71"/>
  <c r="AM83"/>
  <c r="AL83"/>
  <c r="AL103"/>
  <c r="AN103"/>
  <c r="AJ119"/>
  <c r="AI119"/>
  <c r="AN207"/>
  <c r="AL207"/>
  <c r="AL263"/>
  <c r="AM263"/>
  <c r="AL351"/>
  <c r="AM351"/>
  <c r="AJ367"/>
  <c r="AI367"/>
  <c r="AJ407"/>
  <c r="AI407"/>
  <c r="AL419"/>
  <c r="AM419"/>
  <c r="AL423"/>
  <c r="AM423"/>
  <c r="AL443"/>
  <c r="AM443"/>
  <c r="AL487"/>
  <c r="AM487"/>
  <c r="AJ547"/>
  <c r="AI547"/>
  <c r="AJ595"/>
  <c r="AI595"/>
  <c r="AJ599"/>
  <c r="AI599"/>
  <c r="AL683"/>
  <c r="AN683"/>
  <c r="AJ703"/>
  <c r="AI703"/>
  <c r="AM711"/>
  <c r="AN711"/>
  <c r="AL739"/>
  <c r="AM739"/>
  <c r="AJ827"/>
  <c r="AI827"/>
  <c r="AM839"/>
  <c r="AL839"/>
  <c r="AM859"/>
  <c r="AL859"/>
  <c r="AJ923"/>
  <c r="AI923"/>
  <c r="AJ975"/>
  <c r="AI975"/>
  <c r="W117"/>
  <c r="V117"/>
  <c r="W757"/>
  <c r="V757"/>
  <c r="AM920"/>
  <c r="AL856"/>
  <c r="AO856" s="1"/>
  <c r="AL968"/>
  <c r="AN648"/>
  <c r="AL584"/>
  <c r="AM584"/>
  <c r="AN584"/>
  <c r="AL692"/>
  <c r="AM692"/>
  <c r="AP692" s="1"/>
  <c r="AL712"/>
  <c r="AM712"/>
  <c r="AL776"/>
  <c r="AM776"/>
  <c r="AL792"/>
  <c r="AM792"/>
  <c r="AM808"/>
  <c r="AL808"/>
  <c r="AM824"/>
  <c r="AL824"/>
  <c r="AL888"/>
  <c r="AM888"/>
  <c r="AL904"/>
  <c r="AM904"/>
  <c r="W258"/>
  <c r="V258"/>
  <c r="AL9"/>
  <c r="AM9"/>
  <c r="AL13"/>
  <c r="AM13"/>
  <c r="AL29"/>
  <c r="AM29"/>
  <c r="AL61"/>
  <c r="AM61"/>
  <c r="AL113"/>
  <c r="AN113"/>
  <c r="AL161"/>
  <c r="AN161"/>
  <c r="AN193"/>
  <c r="AL193"/>
  <c r="AL209"/>
  <c r="AN209"/>
  <c r="AN241"/>
  <c r="AL241"/>
  <c r="AL357"/>
  <c r="AM357"/>
  <c r="AL389"/>
  <c r="AM389"/>
  <c r="AL425"/>
  <c r="AM425"/>
  <c r="AL441"/>
  <c r="AM441"/>
  <c r="AM529"/>
  <c r="AN529"/>
  <c r="AN545"/>
  <c r="AL545"/>
  <c r="AN561"/>
  <c r="AL561"/>
  <c r="AL577"/>
  <c r="AM577"/>
  <c r="AL593"/>
  <c r="AM593"/>
  <c r="AN593"/>
  <c r="AM609"/>
  <c r="AO609" s="1"/>
  <c r="AN609"/>
  <c r="AL625"/>
  <c r="AM625"/>
  <c r="AJ637"/>
  <c r="AI637"/>
  <c r="AL641"/>
  <c r="AM641"/>
  <c r="AN641"/>
  <c r="AJ649"/>
  <c r="AI649"/>
  <c r="AN657"/>
  <c r="AL657"/>
  <c r="AO657" s="1"/>
  <c r="AJ665"/>
  <c r="AI665"/>
  <c r="AL673"/>
  <c r="AM673"/>
  <c r="AL689"/>
  <c r="AM689"/>
  <c r="AJ697"/>
  <c r="AI697"/>
  <c r="AL705"/>
  <c r="AM705"/>
  <c r="AN705"/>
  <c r="AM721"/>
  <c r="AO721" s="1"/>
  <c r="AN721"/>
  <c r="AJ729"/>
  <c r="AI729"/>
  <c r="AN737"/>
  <c r="AP737" s="1"/>
  <c r="AL737"/>
  <c r="AO737" s="1"/>
  <c r="AJ745"/>
  <c r="AI745"/>
  <c r="AL753"/>
  <c r="AM753"/>
  <c r="AN753"/>
  <c r="AJ761"/>
  <c r="AI761"/>
  <c r="AM769"/>
  <c r="AO769" s="1"/>
  <c r="AN769"/>
  <c r="AJ777"/>
  <c r="AI777"/>
  <c r="AJ793"/>
  <c r="AI793"/>
  <c r="AM801"/>
  <c r="AL801"/>
  <c r="AJ809"/>
  <c r="AI809"/>
  <c r="AL817"/>
  <c r="AM817"/>
  <c r="AJ841"/>
  <c r="AI841"/>
  <c r="AJ845"/>
  <c r="AI845"/>
  <c r="AJ861"/>
  <c r="AI861"/>
  <c r="AJ877"/>
  <c r="AI877"/>
  <c r="AM885"/>
  <c r="AL885"/>
  <c r="AJ893"/>
  <c r="AI893"/>
  <c r="AL901"/>
  <c r="AM901"/>
  <c r="AJ913"/>
  <c r="AI913"/>
  <c r="AL969"/>
  <c r="AM969"/>
  <c r="W845"/>
  <c r="V845"/>
  <c r="AL636"/>
  <c r="AM636"/>
  <c r="AN636"/>
  <c r="W804"/>
  <c r="V804"/>
  <c r="AM6"/>
  <c r="AL872"/>
  <c r="AN672"/>
  <c r="AL672"/>
  <c r="AL756"/>
  <c r="AM756"/>
  <c r="AM834"/>
  <c r="AL834"/>
  <c r="AL36"/>
  <c r="AM36"/>
  <c r="AN116"/>
  <c r="AL116"/>
  <c r="AN148"/>
  <c r="AL148"/>
  <c r="AI228"/>
  <c r="AJ228"/>
  <c r="AI236"/>
  <c r="AJ236"/>
  <c r="AI244"/>
  <c r="AJ244"/>
  <c r="AI248"/>
  <c r="AJ248"/>
  <c r="AI276"/>
  <c r="AJ276"/>
  <c r="AI288"/>
  <c r="AJ288"/>
  <c r="AI292"/>
  <c r="AJ292"/>
  <c r="AI324"/>
  <c r="AJ324"/>
  <c r="AI352"/>
  <c r="AJ352"/>
  <c r="AJ476"/>
  <c r="AI476"/>
  <c r="AL312"/>
  <c r="AM312"/>
  <c r="AL684"/>
  <c r="AM684"/>
  <c r="AL840"/>
  <c r="AO840" s="1"/>
  <c r="AN776"/>
  <c r="AN628"/>
  <c r="AN712"/>
  <c r="AM736"/>
  <c r="AN756"/>
  <c r="AM86"/>
  <c r="AM314"/>
  <c r="AM460"/>
  <c r="AM138"/>
  <c r="AM170"/>
  <c r="AM202"/>
  <c r="AL234"/>
  <c r="AM822"/>
  <c r="AO822" s="1"/>
  <c r="AM832"/>
  <c r="AO832" s="1"/>
  <c r="AM958"/>
  <c r="AO958" s="1"/>
  <c r="AL510"/>
  <c r="AL830"/>
  <c r="AL848"/>
  <c r="AO848" s="1"/>
  <c r="AL880"/>
  <c r="AO880" s="1"/>
  <c r="AL576"/>
  <c r="AN596"/>
  <c r="V966"/>
  <c r="V245"/>
  <c r="V333"/>
  <c r="V629"/>
  <c r="AE77"/>
  <c r="AO444"/>
  <c r="AX444" s="1"/>
  <c r="AM286"/>
  <c r="AM414"/>
  <c r="AM126"/>
  <c r="AM950"/>
  <c r="AO950" s="1"/>
  <c r="AM960"/>
  <c r="AO960" s="1"/>
  <c r="AM564"/>
  <c r="V5"/>
  <c r="AJ80"/>
  <c r="V352"/>
  <c r="AN444"/>
  <c r="BJ508"/>
  <c r="AL62"/>
  <c r="AN122"/>
  <c r="AM190"/>
  <c r="AN218"/>
  <c r="AN544"/>
  <c r="V10"/>
  <c r="V130"/>
  <c r="V386"/>
  <c r="AM270"/>
  <c r="AM488"/>
  <c r="V66"/>
  <c r="V322"/>
  <c r="V37"/>
  <c r="V373"/>
  <c r="V461"/>
  <c r="V549"/>
  <c r="V885"/>
  <c r="BI508"/>
  <c r="AT508"/>
  <c r="BP508"/>
  <c r="V886"/>
  <c r="V77"/>
  <c r="V165"/>
  <c r="V501"/>
  <c r="V589"/>
  <c r="V677"/>
  <c r="V932"/>
  <c r="BE508"/>
  <c r="V98"/>
  <c r="V226"/>
  <c r="V354"/>
  <c r="V482"/>
  <c r="V862"/>
  <c r="V902"/>
  <c r="V13"/>
  <c r="V53"/>
  <c r="V229"/>
  <c r="V269"/>
  <c r="V309"/>
  <c r="V485"/>
  <c r="V525"/>
  <c r="V565"/>
  <c r="V741"/>
  <c r="V781"/>
  <c r="V821"/>
  <c r="V708"/>
  <c r="V836"/>
  <c r="V964"/>
  <c r="V939"/>
  <c r="C10" i="9"/>
  <c r="AM304" i="2"/>
  <c r="V34"/>
  <c r="V162"/>
  <c r="V290"/>
  <c r="V418"/>
  <c r="V950"/>
  <c r="V101"/>
  <c r="V141"/>
  <c r="V181"/>
  <c r="V357"/>
  <c r="V397"/>
  <c r="V437"/>
  <c r="V613"/>
  <c r="V653"/>
  <c r="V693"/>
  <c r="V869"/>
  <c r="V909"/>
  <c r="V957"/>
  <c r="V552"/>
  <c r="V576"/>
  <c r="V616"/>
  <c r="V772"/>
  <c r="V900"/>
  <c r="V971"/>
  <c r="AD663"/>
  <c r="A24" i="9"/>
  <c r="A18"/>
  <c r="G6"/>
  <c r="V600" i="2"/>
  <c r="V740"/>
  <c r="V868"/>
  <c r="V955"/>
  <c r="D15" i="9"/>
  <c r="G12"/>
  <c r="C16"/>
  <c r="H11"/>
  <c r="A12"/>
  <c r="E14"/>
  <c r="I16"/>
  <c r="B17"/>
  <c r="F19"/>
  <c r="D9"/>
  <c r="H17"/>
  <c r="B23"/>
  <c r="C22"/>
  <c r="E8"/>
  <c r="I10"/>
  <c r="B11"/>
  <c r="F13"/>
  <c r="H5"/>
  <c r="E20"/>
  <c r="G18"/>
  <c r="I4"/>
  <c r="D21"/>
  <c r="F7"/>
  <c r="AN368" i="2"/>
  <c r="AO368"/>
  <c r="AP368"/>
  <c r="AP520"/>
  <c r="AO520"/>
  <c r="AN448"/>
  <c r="AP448"/>
  <c r="AO448"/>
  <c r="AP586"/>
  <c r="AO586"/>
  <c r="AP666"/>
  <c r="AO666"/>
  <c r="AO668"/>
  <c r="AP668"/>
  <c r="W90"/>
  <c r="V90"/>
  <c r="W218"/>
  <c r="V218"/>
  <c r="W474"/>
  <c r="V474"/>
  <c r="AN85"/>
  <c r="AP85"/>
  <c r="AO85"/>
  <c r="AL101"/>
  <c r="AP101"/>
  <c r="AO101"/>
  <c r="AL117"/>
  <c r="AP117"/>
  <c r="AO117"/>
  <c r="AL133"/>
  <c r="AP133"/>
  <c r="AO133"/>
  <c r="AL149"/>
  <c r="AP149"/>
  <c r="AO149"/>
  <c r="AL213"/>
  <c r="AP213"/>
  <c r="AO213"/>
  <c r="AL229"/>
  <c r="AP229"/>
  <c r="AO229"/>
  <c r="AL245"/>
  <c r="AP245"/>
  <c r="AO245"/>
  <c r="AN345"/>
  <c r="AP345"/>
  <c r="AO345"/>
  <c r="AN393"/>
  <c r="AP393"/>
  <c r="AO393"/>
  <c r="AN429"/>
  <c r="AP429"/>
  <c r="AO429"/>
  <c r="AN445"/>
  <c r="AP445"/>
  <c r="AO445"/>
  <c r="AN453"/>
  <c r="AP453"/>
  <c r="AO453"/>
  <c r="AN597"/>
  <c r="AN613"/>
  <c r="AP613"/>
  <c r="AO613"/>
  <c r="AN661"/>
  <c r="AP661"/>
  <c r="AO661"/>
  <c r="AN677"/>
  <c r="AP677"/>
  <c r="AO677"/>
  <c r="AN693"/>
  <c r="AP693"/>
  <c r="AO693"/>
  <c r="AN709"/>
  <c r="AN725"/>
  <c r="AP725"/>
  <c r="AO725"/>
  <c r="AN476"/>
  <c r="AP476"/>
  <c r="AO476"/>
  <c r="AN34"/>
  <c r="AP34"/>
  <c r="AO34"/>
  <c r="AN66"/>
  <c r="AP66"/>
  <c r="AO66"/>
  <c r="AM98"/>
  <c r="AP98"/>
  <c r="AO98"/>
  <c r="AL130"/>
  <c r="AP130"/>
  <c r="AO130"/>
  <c r="AL162"/>
  <c r="AP162"/>
  <c r="AO162"/>
  <c r="AL194"/>
  <c r="AP194"/>
  <c r="AO194"/>
  <c r="AL226"/>
  <c r="AP226"/>
  <c r="AO226"/>
  <c r="AN274"/>
  <c r="AP274"/>
  <c r="AO274"/>
  <c r="AN306"/>
  <c r="AP306"/>
  <c r="AO306"/>
  <c r="AN310"/>
  <c r="AP310"/>
  <c r="AO310"/>
  <c r="AN338"/>
  <c r="AO338"/>
  <c r="AP338"/>
  <c r="AN342"/>
  <c r="AP342"/>
  <c r="AO342"/>
  <c r="AN370"/>
  <c r="AP370"/>
  <c r="AO370"/>
  <c r="AN374"/>
  <c r="AP374"/>
  <c r="AO374"/>
  <c r="AN402"/>
  <c r="AO402"/>
  <c r="AP402"/>
  <c r="AN406"/>
  <c r="AP406"/>
  <c r="AO406"/>
  <c r="AN430"/>
  <c r="AO430"/>
  <c r="AP430"/>
  <c r="AN434"/>
  <c r="AP434"/>
  <c r="AO434"/>
  <c r="AN438"/>
  <c r="AP438"/>
  <c r="AO438"/>
  <c r="AN466"/>
  <c r="AN498"/>
  <c r="AO498"/>
  <c r="AP498"/>
  <c r="AN360"/>
  <c r="AP360"/>
  <c r="AO360"/>
  <c r="AN452"/>
  <c r="AP452" s="1"/>
  <c r="AO452"/>
  <c r="AP516"/>
  <c r="AO516"/>
  <c r="AN88"/>
  <c r="AP88"/>
  <c r="AO88"/>
  <c r="AL96"/>
  <c r="AO96"/>
  <c r="AP96"/>
  <c r="AN104"/>
  <c r="AO104"/>
  <c r="AP104"/>
  <c r="AL112"/>
  <c r="AO112"/>
  <c r="AP112"/>
  <c r="AN120"/>
  <c r="AO120"/>
  <c r="AP120"/>
  <c r="AL128"/>
  <c r="AP128"/>
  <c r="AO128"/>
  <c r="AN136"/>
  <c r="AP136"/>
  <c r="AO136"/>
  <c r="AL144"/>
  <c r="AP144"/>
  <c r="AO144"/>
  <c r="AN152"/>
  <c r="AO152"/>
  <c r="AP152"/>
  <c r="AL160"/>
  <c r="AO160"/>
  <c r="AP160"/>
  <c r="AN168"/>
  <c r="AP168"/>
  <c r="AO168"/>
  <c r="AL176"/>
  <c r="AP176"/>
  <c r="AO176"/>
  <c r="AN184"/>
  <c r="AO184"/>
  <c r="AP184"/>
  <c r="AL192"/>
  <c r="AO192"/>
  <c r="AP192"/>
  <c r="AN200"/>
  <c r="AO200"/>
  <c r="AP200"/>
  <c r="AL208"/>
  <c r="AP208"/>
  <c r="AO208"/>
  <c r="AM220"/>
  <c r="AP220"/>
  <c r="AO220"/>
  <c r="AN228"/>
  <c r="AO228"/>
  <c r="AP228"/>
  <c r="AN236"/>
  <c r="AP236"/>
  <c r="AO236"/>
  <c r="AN276"/>
  <c r="AO276"/>
  <c r="AP276"/>
  <c r="AN70"/>
  <c r="AO70"/>
  <c r="AP70"/>
  <c r="AN492"/>
  <c r="AP492" s="1"/>
  <c r="AM850"/>
  <c r="AN22"/>
  <c r="AO22"/>
  <c r="AP22"/>
  <c r="AN86"/>
  <c r="AO86"/>
  <c r="AP86"/>
  <c r="AN150"/>
  <c r="AP150"/>
  <c r="AO150"/>
  <c r="AN214"/>
  <c r="AO214"/>
  <c r="AP214"/>
  <c r="AN588"/>
  <c r="AO588"/>
  <c r="AP588"/>
  <c r="AO580"/>
  <c r="AP580"/>
  <c r="AP600"/>
  <c r="AO600"/>
  <c r="AO624"/>
  <c r="AP624"/>
  <c r="AP644"/>
  <c r="AO644"/>
  <c r="AO664"/>
  <c r="AP664"/>
  <c r="AO688"/>
  <c r="AP688"/>
  <c r="AP708"/>
  <c r="AO708"/>
  <c r="AO728"/>
  <c r="AO752"/>
  <c r="AP752"/>
  <c r="AO772"/>
  <c r="AP772"/>
  <c r="AO788"/>
  <c r="AP788"/>
  <c r="AN804"/>
  <c r="AP804" s="1"/>
  <c r="AO804"/>
  <c r="AN820"/>
  <c r="AP820" s="1"/>
  <c r="AN836"/>
  <c r="AN852"/>
  <c r="AO852"/>
  <c r="AP852"/>
  <c r="AN868"/>
  <c r="AN884"/>
  <c r="AP884" s="1"/>
  <c r="AN900"/>
  <c r="AP900" s="1"/>
  <c r="AN916"/>
  <c r="AN932"/>
  <c r="AP932"/>
  <c r="AO932"/>
  <c r="AN948"/>
  <c r="AN964"/>
  <c r="AP964"/>
  <c r="AO964"/>
  <c r="W958"/>
  <c r="V958"/>
  <c r="AN11"/>
  <c r="AP11"/>
  <c r="AO11"/>
  <c r="AN15"/>
  <c r="AP15"/>
  <c r="AO15"/>
  <c r="AN35"/>
  <c r="AP35"/>
  <c r="AO35"/>
  <c r="AN55"/>
  <c r="AP55"/>
  <c r="AO55"/>
  <c r="AN75"/>
  <c r="AP75"/>
  <c r="AO75"/>
  <c r="AN79"/>
  <c r="AP79"/>
  <c r="AO79"/>
  <c r="AP99"/>
  <c r="AO99"/>
  <c r="AP123"/>
  <c r="AO123"/>
  <c r="AP127"/>
  <c r="AO127"/>
  <c r="AP147"/>
  <c r="AO147"/>
  <c r="AP151"/>
  <c r="AO151"/>
  <c r="AP171"/>
  <c r="AO171"/>
  <c r="AP175"/>
  <c r="AO175"/>
  <c r="AP199"/>
  <c r="AO199"/>
  <c r="AP227"/>
  <c r="AO227"/>
  <c r="AP251"/>
  <c r="AO251"/>
  <c r="AP255"/>
  <c r="AO255"/>
  <c r="AN275"/>
  <c r="AP275"/>
  <c r="AO275"/>
  <c r="AN303"/>
  <c r="AP303"/>
  <c r="AO303"/>
  <c r="AN323"/>
  <c r="AP323"/>
  <c r="AO323"/>
  <c r="AN343"/>
  <c r="AP343"/>
  <c r="AO343"/>
  <c r="AN347"/>
  <c r="AP347"/>
  <c r="AO347"/>
  <c r="AN367"/>
  <c r="AP367"/>
  <c r="AO367"/>
  <c r="AN387"/>
  <c r="AP387"/>
  <c r="AO387"/>
  <c r="AN407"/>
  <c r="AP407"/>
  <c r="AO407"/>
  <c r="AN411"/>
  <c r="AP411"/>
  <c r="AO411"/>
  <c r="AN439"/>
  <c r="AP439"/>
  <c r="AO439"/>
  <c r="AN459"/>
  <c r="AP459"/>
  <c r="AO459"/>
  <c r="AN483"/>
  <c r="AP483"/>
  <c r="AO483"/>
  <c r="AP503"/>
  <c r="AO503"/>
  <c r="AP523"/>
  <c r="AO523"/>
  <c r="AP551"/>
  <c r="AO551"/>
  <c r="AP575"/>
  <c r="AO575"/>
  <c r="AP603"/>
  <c r="AO603"/>
  <c r="AP607"/>
  <c r="AO607"/>
  <c r="AP623"/>
  <c r="AO623"/>
  <c r="AP627"/>
  <c r="AO627"/>
  <c r="AP631"/>
  <c r="AO631"/>
  <c r="AP651"/>
  <c r="AO651"/>
  <c r="AP679"/>
  <c r="AO679"/>
  <c r="AO707"/>
  <c r="AO731"/>
  <c r="AP735"/>
  <c r="AO735"/>
  <c r="AP751"/>
  <c r="AP755"/>
  <c r="AO755"/>
  <c r="AP759"/>
  <c r="AP783"/>
  <c r="AO783"/>
  <c r="AN807"/>
  <c r="AN835"/>
  <c r="AP835"/>
  <c r="AO835"/>
  <c r="AN855"/>
  <c r="AO855"/>
  <c r="AN875"/>
  <c r="AP875"/>
  <c r="AO875"/>
  <c r="AN879"/>
  <c r="AN883"/>
  <c r="AN887"/>
  <c r="AP887"/>
  <c r="AO887"/>
  <c r="AN907"/>
  <c r="AP907" s="1"/>
  <c r="AO907"/>
  <c r="AN911"/>
  <c r="AP911"/>
  <c r="AO911"/>
  <c r="AN931"/>
  <c r="AO931"/>
  <c r="AN955"/>
  <c r="AP955" s="1"/>
  <c r="AO955"/>
  <c r="AN959"/>
  <c r="AO959"/>
  <c r="W109"/>
  <c r="V109"/>
  <c r="W365"/>
  <c r="V365"/>
  <c r="W621"/>
  <c r="V621"/>
  <c r="W877"/>
  <c r="V877"/>
  <c r="W965"/>
  <c r="V965"/>
  <c r="W584"/>
  <c r="V584"/>
  <c r="AN834"/>
  <c r="AO834"/>
  <c r="AP834"/>
  <c r="AD914"/>
  <c r="AE914"/>
  <c r="AM368"/>
  <c r="AL368"/>
  <c r="AL476"/>
  <c r="AM520"/>
  <c r="AI685"/>
  <c r="AI749"/>
  <c r="AI813"/>
  <c r="AO254"/>
  <c r="AP254"/>
  <c r="AN352"/>
  <c r="AP352"/>
  <c r="AO352"/>
  <c r="AN634"/>
  <c r="AO634"/>
  <c r="AP634"/>
  <c r="AN650"/>
  <c r="AP650"/>
  <c r="AO650"/>
  <c r="AP682"/>
  <c r="AO682"/>
  <c r="AN762"/>
  <c r="W346"/>
  <c r="V346"/>
  <c r="AN17"/>
  <c r="AP17"/>
  <c r="AO17"/>
  <c r="AN33"/>
  <c r="AP33"/>
  <c r="AO33"/>
  <c r="AL261"/>
  <c r="AP261"/>
  <c r="AO261"/>
  <c r="AN277"/>
  <c r="AP277"/>
  <c r="AO277"/>
  <c r="AN329"/>
  <c r="AP329"/>
  <c r="AO329"/>
  <c r="AN413"/>
  <c r="AP413"/>
  <c r="AO413"/>
  <c r="AN465"/>
  <c r="AP465"/>
  <c r="AO465"/>
  <c r="AN517"/>
  <c r="AP517"/>
  <c r="AO517"/>
  <c r="AN581"/>
  <c r="AP581"/>
  <c r="AO581"/>
  <c r="AN645"/>
  <c r="W854"/>
  <c r="V854"/>
  <c r="W934"/>
  <c r="V934"/>
  <c r="AN62"/>
  <c r="AP62"/>
  <c r="AO62"/>
  <c r="AL190"/>
  <c r="AP190"/>
  <c r="AO190"/>
  <c r="AN304"/>
  <c r="AO304"/>
  <c r="AP304"/>
  <c r="AN424"/>
  <c r="AP424"/>
  <c r="AO424"/>
  <c r="AN488"/>
  <c r="AO488"/>
  <c r="AP488"/>
  <c r="AP552"/>
  <c r="AO552"/>
  <c r="AN288"/>
  <c r="AP288"/>
  <c r="AO288"/>
  <c r="AN416"/>
  <c r="AO416"/>
  <c r="AP416"/>
  <c r="AN480"/>
  <c r="AP480"/>
  <c r="AO480"/>
  <c r="AO544"/>
  <c r="AP544"/>
  <c r="AL578"/>
  <c r="AP578"/>
  <c r="AO578"/>
  <c r="AL594"/>
  <c r="AO594"/>
  <c r="AP594"/>
  <c r="AL610"/>
  <c r="AP610"/>
  <c r="AO610"/>
  <c r="AL626"/>
  <c r="AO626"/>
  <c r="AP626"/>
  <c r="AL642"/>
  <c r="AL658"/>
  <c r="AO658"/>
  <c r="AP658"/>
  <c r="AL674"/>
  <c r="AP674"/>
  <c r="AO674"/>
  <c r="AL690"/>
  <c r="AP690"/>
  <c r="AO690"/>
  <c r="AL706"/>
  <c r="AO706"/>
  <c r="AP706"/>
  <c r="AL722"/>
  <c r="AO722"/>
  <c r="AP722"/>
  <c r="AL738"/>
  <c r="AL754"/>
  <c r="AO754" s="1"/>
  <c r="AL770"/>
  <c r="AO786"/>
  <c r="AP786"/>
  <c r="AO794"/>
  <c r="AP794"/>
  <c r="AN166"/>
  <c r="AO166"/>
  <c r="AP166"/>
  <c r="W26"/>
  <c r="V26"/>
  <c r="W154"/>
  <c r="V154"/>
  <c r="W282"/>
  <c r="V282"/>
  <c r="W410"/>
  <c r="V410"/>
  <c r="W133"/>
  <c r="V133"/>
  <c r="W213"/>
  <c r="V213"/>
  <c r="W389"/>
  <c r="V389"/>
  <c r="W469"/>
  <c r="V469"/>
  <c r="W645"/>
  <c r="V645"/>
  <c r="W725"/>
  <c r="V725"/>
  <c r="W901"/>
  <c r="V901"/>
  <c r="W608"/>
  <c r="V608"/>
  <c r="W764"/>
  <c r="V764"/>
  <c r="W892"/>
  <c r="V892"/>
  <c r="W947"/>
  <c r="V947"/>
  <c r="AL448"/>
  <c r="AL17"/>
  <c r="AL85"/>
  <c r="AL98"/>
  <c r="AM254"/>
  <c r="AM778"/>
  <c r="AP778" s="1"/>
  <c r="AM634"/>
  <c r="AL666"/>
  <c r="AM762"/>
  <c r="AL905"/>
  <c r="AL520"/>
  <c r="AJ44"/>
  <c r="AJ280"/>
  <c r="AJ320"/>
  <c r="AI701"/>
  <c r="AI765"/>
  <c r="AI829"/>
  <c r="AE845"/>
  <c r="AO126"/>
  <c r="AP126"/>
  <c r="AN456"/>
  <c r="AP456"/>
  <c r="AO456"/>
  <c r="AL512"/>
  <c r="AO512" s="1"/>
  <c r="AO602"/>
  <c r="AP602"/>
  <c r="AO618"/>
  <c r="AP618"/>
  <c r="AO714"/>
  <c r="AP714"/>
  <c r="AN49"/>
  <c r="AP49"/>
  <c r="AO49"/>
  <c r="AN65"/>
  <c r="AP65"/>
  <c r="AO65"/>
  <c r="AL165"/>
  <c r="AP165"/>
  <c r="AO165"/>
  <c r="AL181"/>
  <c r="AP181"/>
  <c r="AO181"/>
  <c r="AL197"/>
  <c r="AP197"/>
  <c r="AO197"/>
  <c r="AN293"/>
  <c r="AP293"/>
  <c r="AO293"/>
  <c r="AN309"/>
  <c r="AP309"/>
  <c r="AO309"/>
  <c r="AN361"/>
  <c r="AP361"/>
  <c r="AO361"/>
  <c r="AN377"/>
  <c r="AP377"/>
  <c r="AO377"/>
  <c r="AN397"/>
  <c r="AP397"/>
  <c r="AO397"/>
  <c r="AN449"/>
  <c r="AP449"/>
  <c r="AO449"/>
  <c r="AN497"/>
  <c r="AP497"/>
  <c r="AO497"/>
  <c r="AN533"/>
  <c r="AP533"/>
  <c r="AO533"/>
  <c r="AN549"/>
  <c r="AP549"/>
  <c r="AO549"/>
  <c r="AN565"/>
  <c r="AP565"/>
  <c r="AO565"/>
  <c r="AN629"/>
  <c r="AP629"/>
  <c r="AO629"/>
  <c r="AN741"/>
  <c r="AP741"/>
  <c r="AO741"/>
  <c r="AN757"/>
  <c r="AP757" s="1"/>
  <c r="AN773"/>
  <c r="AP889"/>
  <c r="AO889"/>
  <c r="AP909"/>
  <c r="AO909"/>
  <c r="W85"/>
  <c r="V85"/>
  <c r="W261"/>
  <c r="V261"/>
  <c r="W341"/>
  <c r="V341"/>
  <c r="W517"/>
  <c r="V517"/>
  <c r="W597"/>
  <c r="V597"/>
  <c r="W773"/>
  <c r="V773"/>
  <c r="W853"/>
  <c r="V853"/>
  <c r="W941"/>
  <c r="V941"/>
  <c r="AN540"/>
  <c r="W700"/>
  <c r="V700"/>
  <c r="W828"/>
  <c r="V828"/>
  <c r="W956"/>
  <c r="V956"/>
  <c r="AN376"/>
  <c r="AO376"/>
  <c r="AP376"/>
  <c r="AN30"/>
  <c r="AP30"/>
  <c r="AO30"/>
  <c r="AN18"/>
  <c r="AP18"/>
  <c r="AO18"/>
  <c r="AN50"/>
  <c r="AO50"/>
  <c r="AP50"/>
  <c r="AN82"/>
  <c r="AP82"/>
  <c r="AO82"/>
  <c r="AM114"/>
  <c r="AP114"/>
  <c r="AO114"/>
  <c r="AM146"/>
  <c r="AO146"/>
  <c r="AP146"/>
  <c r="AM178"/>
  <c r="AO178"/>
  <c r="AP178"/>
  <c r="AM210"/>
  <c r="AO210"/>
  <c r="AP210"/>
  <c r="AM242"/>
  <c r="AP242"/>
  <c r="AO242"/>
  <c r="AN290"/>
  <c r="AP290"/>
  <c r="AO290"/>
  <c r="AN294"/>
  <c r="AP294"/>
  <c r="AO294"/>
  <c r="AN322"/>
  <c r="AP322"/>
  <c r="AO322"/>
  <c r="AN326"/>
  <c r="AP326"/>
  <c r="AO326"/>
  <c r="AN354"/>
  <c r="AO354"/>
  <c r="AP354"/>
  <c r="AN358"/>
  <c r="AO358"/>
  <c r="AP358"/>
  <c r="AN386"/>
  <c r="AP386"/>
  <c r="AO386"/>
  <c r="AN390"/>
  <c r="AP390"/>
  <c r="AO390"/>
  <c r="AN418"/>
  <c r="AP418"/>
  <c r="AO418"/>
  <c r="AN422"/>
  <c r="AP422"/>
  <c r="AO422"/>
  <c r="AN446"/>
  <c r="AO446"/>
  <c r="AP446"/>
  <c r="AN450"/>
  <c r="AN454"/>
  <c r="AO454"/>
  <c r="AP454"/>
  <c r="AN458"/>
  <c r="AN482"/>
  <c r="AO482"/>
  <c r="AP482"/>
  <c r="AN486"/>
  <c r="AN490"/>
  <c r="AP490"/>
  <c r="AO490"/>
  <c r="AL514"/>
  <c r="AO514"/>
  <c r="AP514"/>
  <c r="AM518"/>
  <c r="AO518"/>
  <c r="AP518"/>
  <c r="AN522"/>
  <c r="AM526"/>
  <c r="AP526"/>
  <c r="AO526"/>
  <c r="AL530"/>
  <c r="AP530"/>
  <c r="AO530"/>
  <c r="AM534"/>
  <c r="AN538"/>
  <c r="AP538"/>
  <c r="AO538"/>
  <c r="AL542"/>
  <c r="AL546"/>
  <c r="AP546"/>
  <c r="AO546"/>
  <c r="AM550"/>
  <c r="AO550"/>
  <c r="AP550"/>
  <c r="AN554"/>
  <c r="AL558"/>
  <c r="AP558"/>
  <c r="AO558"/>
  <c r="AL562"/>
  <c r="AP562"/>
  <c r="AO562"/>
  <c r="AM566"/>
  <c r="AP566"/>
  <c r="AO566"/>
  <c r="AN570"/>
  <c r="AP570"/>
  <c r="AO570"/>
  <c r="AN296"/>
  <c r="AO296"/>
  <c r="AP296"/>
  <c r="AN420"/>
  <c r="AO420"/>
  <c r="AP420"/>
  <c r="AN484"/>
  <c r="AP484"/>
  <c r="AO484"/>
  <c r="AL548"/>
  <c r="AO548"/>
  <c r="AP548"/>
  <c r="AN12"/>
  <c r="AP12"/>
  <c r="AO12"/>
  <c r="AN28"/>
  <c r="AO28"/>
  <c r="AP28"/>
  <c r="AN36"/>
  <c r="AO36"/>
  <c r="AP36"/>
  <c r="AN44"/>
  <c r="AP44"/>
  <c r="AO44"/>
  <c r="AN52"/>
  <c r="AP52"/>
  <c r="AO52"/>
  <c r="AN60"/>
  <c r="AO60"/>
  <c r="AP60"/>
  <c r="AN68"/>
  <c r="AP68"/>
  <c r="AO68"/>
  <c r="AN76"/>
  <c r="AO76"/>
  <c r="AP76"/>
  <c r="AN84"/>
  <c r="AP84"/>
  <c r="AO84"/>
  <c r="AO116"/>
  <c r="AP116"/>
  <c r="AP148"/>
  <c r="AO148"/>
  <c r="AP264"/>
  <c r="AO264"/>
  <c r="AN312"/>
  <c r="AO312"/>
  <c r="AP312"/>
  <c r="AN684"/>
  <c r="AO684"/>
  <c r="AP684"/>
  <c r="AN54"/>
  <c r="AP54"/>
  <c r="AO54"/>
  <c r="AN118"/>
  <c r="AP118"/>
  <c r="AO118"/>
  <c r="AN182"/>
  <c r="AP182"/>
  <c r="AO182"/>
  <c r="AN246"/>
  <c r="AP246"/>
  <c r="AO246"/>
  <c r="AM134"/>
  <c r="AO134"/>
  <c r="AP134"/>
  <c r="AN716"/>
  <c r="W237"/>
  <c r="V237"/>
  <c r="W493"/>
  <c r="V493"/>
  <c r="W749"/>
  <c r="V749"/>
  <c r="W632"/>
  <c r="V632"/>
  <c r="AD215"/>
  <c r="AE215"/>
  <c r="AD423"/>
  <c r="AE423"/>
  <c r="AL33"/>
  <c r="AM376"/>
  <c r="AN126"/>
  <c r="AL254"/>
  <c r="AM602"/>
  <c r="AL634"/>
  <c r="AM730"/>
  <c r="AL762"/>
  <c r="AL889"/>
  <c r="AL925"/>
  <c r="AL613"/>
  <c r="AL741"/>
  <c r="AI653"/>
  <c r="AI717"/>
  <c r="AI781"/>
  <c r="V224"/>
  <c r="AN94"/>
  <c r="AP94"/>
  <c r="AO94"/>
  <c r="AL222"/>
  <c r="AP222"/>
  <c r="AO222"/>
  <c r="AN336"/>
  <c r="AO336"/>
  <c r="AP336"/>
  <c r="AN440"/>
  <c r="AO440"/>
  <c r="AP440"/>
  <c r="AP504"/>
  <c r="AO504"/>
  <c r="AM568"/>
  <c r="AO568"/>
  <c r="AP568"/>
  <c r="AN10"/>
  <c r="AP10"/>
  <c r="AO10"/>
  <c r="AN42"/>
  <c r="AO42"/>
  <c r="AP42"/>
  <c r="AN74"/>
  <c r="AP74"/>
  <c r="AO74"/>
  <c r="AP106"/>
  <c r="AO106"/>
  <c r="AO138"/>
  <c r="AP138"/>
  <c r="AO170"/>
  <c r="AP170"/>
  <c r="AP202"/>
  <c r="AO202"/>
  <c r="AO234"/>
  <c r="AP234"/>
  <c r="AM258"/>
  <c r="AO258"/>
  <c r="AP258"/>
  <c r="AN278"/>
  <c r="AP278"/>
  <c r="AO278"/>
  <c r="AN282"/>
  <c r="AP282"/>
  <c r="AO282"/>
  <c r="AN286"/>
  <c r="AO286"/>
  <c r="AP286"/>
  <c r="AN314"/>
  <c r="AP314"/>
  <c r="AO314"/>
  <c r="AN318"/>
  <c r="AP318"/>
  <c r="AO318"/>
  <c r="AN346"/>
  <c r="AP346"/>
  <c r="AO346"/>
  <c r="AN350"/>
  <c r="AO350"/>
  <c r="AP350"/>
  <c r="AN378"/>
  <c r="AP378"/>
  <c r="AO378"/>
  <c r="AN382"/>
  <c r="AP382"/>
  <c r="AO382"/>
  <c r="AN410"/>
  <c r="AP410"/>
  <c r="AO410"/>
  <c r="AN414"/>
  <c r="AP414"/>
  <c r="AO414"/>
  <c r="AN442"/>
  <c r="AP442"/>
  <c r="AO442"/>
  <c r="AN470"/>
  <c r="AP470"/>
  <c r="AO470"/>
  <c r="AN474"/>
  <c r="AP474" s="1"/>
  <c r="AO474"/>
  <c r="AN478"/>
  <c r="AO478"/>
  <c r="AP478"/>
  <c r="AM502"/>
  <c r="AO502"/>
  <c r="AP502"/>
  <c r="AN506"/>
  <c r="AO506"/>
  <c r="AP506"/>
  <c r="AO510"/>
  <c r="AP510"/>
  <c r="AN328"/>
  <c r="AO328"/>
  <c r="AP328"/>
  <c r="AN436"/>
  <c r="AO436"/>
  <c r="AP436"/>
  <c r="AL500"/>
  <c r="AP500"/>
  <c r="AO500"/>
  <c r="AL564"/>
  <c r="AO564"/>
  <c r="AP564"/>
  <c r="AN320"/>
  <c r="AO320"/>
  <c r="AP320"/>
  <c r="AN432"/>
  <c r="AP432"/>
  <c r="AO432"/>
  <c r="AN496"/>
  <c r="AP496"/>
  <c r="AO496"/>
  <c r="AL560"/>
  <c r="AO560"/>
  <c r="AP560"/>
  <c r="AN20"/>
  <c r="AP20"/>
  <c r="AO20"/>
  <c r="AN216"/>
  <c r="AP216"/>
  <c r="AO216"/>
  <c r="AL224"/>
  <c r="AO224"/>
  <c r="AP224"/>
  <c r="AN232"/>
  <c r="AP232"/>
  <c r="AO232"/>
  <c r="AL240"/>
  <c r="AP240"/>
  <c r="AO240"/>
  <c r="AN248"/>
  <c r="AO248"/>
  <c r="AP248"/>
  <c r="AL252"/>
  <c r="AO252"/>
  <c r="AP252"/>
  <c r="AL256"/>
  <c r="AP256"/>
  <c r="AO256"/>
  <c r="AM260"/>
  <c r="AP260"/>
  <c r="AO260"/>
  <c r="AN292"/>
  <c r="AO292"/>
  <c r="AP292"/>
  <c r="AN300"/>
  <c r="AO300"/>
  <c r="AP300"/>
  <c r="AN324"/>
  <c r="AO324"/>
  <c r="AP324"/>
  <c r="AN332"/>
  <c r="AO332"/>
  <c r="AP332"/>
  <c r="AN356"/>
  <c r="AP356"/>
  <c r="AO356"/>
  <c r="AN364"/>
  <c r="AO364"/>
  <c r="AP364"/>
  <c r="AN388"/>
  <c r="AO388"/>
  <c r="AP388"/>
  <c r="AN396"/>
  <c r="AP396"/>
  <c r="AO396"/>
  <c r="AN428"/>
  <c r="AP428"/>
  <c r="AO428"/>
  <c r="AN748"/>
  <c r="AP748" s="1"/>
  <c r="AO748"/>
  <c r="AN14"/>
  <c r="AO14"/>
  <c r="AP14"/>
  <c r="AN78"/>
  <c r="AP78"/>
  <c r="AO78"/>
  <c r="AO142"/>
  <c r="AP142"/>
  <c r="AO206"/>
  <c r="AP206"/>
  <c r="AL582"/>
  <c r="AP582"/>
  <c r="AO582"/>
  <c r="AN598"/>
  <c r="AO598"/>
  <c r="AP598"/>
  <c r="AN614"/>
  <c r="AO614"/>
  <c r="AP614"/>
  <c r="AO630"/>
  <c r="AP630"/>
  <c r="AP646"/>
  <c r="AO646"/>
  <c r="AQ646" s="1"/>
  <c r="AP662"/>
  <c r="AO662"/>
  <c r="AP678"/>
  <c r="AO678"/>
  <c r="AL694"/>
  <c r="AO694" s="1"/>
  <c r="AL710"/>
  <c r="AP710"/>
  <c r="AN726"/>
  <c r="AP726" s="1"/>
  <c r="AN742"/>
  <c r="AP742" s="1"/>
  <c r="AO742"/>
  <c r="AM774"/>
  <c r="AO774"/>
  <c r="AP774"/>
  <c r="AL790"/>
  <c r="AN814"/>
  <c r="AN822"/>
  <c r="AN830"/>
  <c r="AP830" s="1"/>
  <c r="AO830"/>
  <c r="AN842"/>
  <c r="AO842"/>
  <c r="AN854"/>
  <c r="AP854" s="1"/>
  <c r="AN862"/>
  <c r="AP862" s="1"/>
  <c r="AN874"/>
  <c r="AO874"/>
  <c r="AP874"/>
  <c r="AN886"/>
  <c r="AP886" s="1"/>
  <c r="AN894"/>
  <c r="AP894"/>
  <c r="AO894"/>
  <c r="AN906"/>
  <c r="AP906" s="1"/>
  <c r="AN918"/>
  <c r="AP918" s="1"/>
  <c r="AN926"/>
  <c r="AP926" s="1"/>
  <c r="AN938"/>
  <c r="AP938" s="1"/>
  <c r="AN950"/>
  <c r="AP950" s="1"/>
  <c r="AN958"/>
  <c r="AN970"/>
  <c r="AO970"/>
  <c r="AP970"/>
  <c r="AL604"/>
  <c r="AO604" s="1"/>
  <c r="AO262"/>
  <c r="AP262"/>
  <c r="AO576"/>
  <c r="AP576"/>
  <c r="AP616"/>
  <c r="AO616"/>
  <c r="AP640"/>
  <c r="AO640"/>
  <c r="AP660"/>
  <c r="AO660"/>
  <c r="AO680"/>
  <c r="AP680"/>
  <c r="AP704"/>
  <c r="AO704"/>
  <c r="AO724"/>
  <c r="AP744"/>
  <c r="AO744"/>
  <c r="AP768"/>
  <c r="AO784"/>
  <c r="AP784"/>
  <c r="AN800"/>
  <c r="AN816"/>
  <c r="AP816" s="1"/>
  <c r="AN832"/>
  <c r="AN848"/>
  <c r="AP848" s="1"/>
  <c r="AN864"/>
  <c r="AO864"/>
  <c r="AP864"/>
  <c r="AN880"/>
  <c r="AP880" s="1"/>
  <c r="AN896"/>
  <c r="AP896" s="1"/>
  <c r="AN912"/>
  <c r="AP912" s="1"/>
  <c r="AN928"/>
  <c r="AP928"/>
  <c r="AO928"/>
  <c r="AN944"/>
  <c r="AP944" s="1"/>
  <c r="AN960"/>
  <c r="AP5"/>
  <c r="AO5"/>
  <c r="AN9"/>
  <c r="AP9"/>
  <c r="AO9"/>
  <c r="AN13"/>
  <c r="AP13"/>
  <c r="AO13"/>
  <c r="AN29"/>
  <c r="AP29"/>
  <c r="AO29"/>
  <c r="AN45"/>
  <c r="AP45"/>
  <c r="AO45"/>
  <c r="AN61"/>
  <c r="AP61"/>
  <c r="AO61"/>
  <c r="AN81"/>
  <c r="AP81"/>
  <c r="AO81"/>
  <c r="AP97"/>
  <c r="AO97"/>
  <c r="BI97" s="1"/>
  <c r="AP113"/>
  <c r="AO113"/>
  <c r="AP129"/>
  <c r="AO129"/>
  <c r="AP145"/>
  <c r="AO145"/>
  <c r="AP161"/>
  <c r="AO161"/>
  <c r="AP177"/>
  <c r="AO177"/>
  <c r="AP193"/>
  <c r="AO193"/>
  <c r="AP209"/>
  <c r="AO209"/>
  <c r="AP225"/>
  <c r="AO225"/>
  <c r="AP241"/>
  <c r="AO241"/>
  <c r="AP257"/>
  <c r="AO257"/>
  <c r="AN273"/>
  <c r="AP273"/>
  <c r="AO273"/>
  <c r="AN289"/>
  <c r="AP289"/>
  <c r="AO289"/>
  <c r="AN305"/>
  <c r="AP305"/>
  <c r="AO305"/>
  <c r="AN325"/>
  <c r="AP325"/>
  <c r="AO325"/>
  <c r="AN341"/>
  <c r="AP341"/>
  <c r="AO341"/>
  <c r="AN357"/>
  <c r="AP357"/>
  <c r="AO357"/>
  <c r="AN373"/>
  <c r="AP373"/>
  <c r="AO373"/>
  <c r="AN389"/>
  <c r="AP389"/>
  <c r="AO389"/>
  <c r="AN409"/>
  <c r="AP409"/>
  <c r="AO409"/>
  <c r="AN425"/>
  <c r="AP425"/>
  <c r="AO425"/>
  <c r="AN441"/>
  <c r="AN461"/>
  <c r="AP461"/>
  <c r="AO461"/>
  <c r="AN481"/>
  <c r="AP481" s="1"/>
  <c r="AO481"/>
  <c r="AN493"/>
  <c r="AP493"/>
  <c r="AO493"/>
  <c r="AP529"/>
  <c r="AO529"/>
  <c r="AP545"/>
  <c r="AO545"/>
  <c r="AP561"/>
  <c r="AO561"/>
  <c r="AP577"/>
  <c r="AO577"/>
  <c r="AP593"/>
  <c r="AO593"/>
  <c r="AP625"/>
  <c r="AO625"/>
  <c r="AP641"/>
  <c r="AO641"/>
  <c r="AP657"/>
  <c r="AP673"/>
  <c r="AO673"/>
  <c r="AP689"/>
  <c r="AO689"/>
  <c r="AN801"/>
  <c r="AN817"/>
  <c r="AN833"/>
  <c r="AN853"/>
  <c r="AP853"/>
  <c r="AO853"/>
  <c r="AN869"/>
  <c r="AP869" s="1"/>
  <c r="AO869"/>
  <c r="AN885"/>
  <c r="AN901"/>
  <c r="AN921"/>
  <c r="AP921" s="1"/>
  <c r="AO921"/>
  <c r="AN937"/>
  <c r="AP937" s="1"/>
  <c r="AO937"/>
  <c r="AN953"/>
  <c r="AP953"/>
  <c r="AO953"/>
  <c r="AN969"/>
  <c r="AP969"/>
  <c r="AO969"/>
  <c r="AN973"/>
  <c r="AP973"/>
  <c r="AO973"/>
  <c r="AN27"/>
  <c r="AP27"/>
  <c r="AO27"/>
  <c r="AN31"/>
  <c r="AP31"/>
  <c r="AO31"/>
  <c r="AN51"/>
  <c r="AP51"/>
  <c r="AO51"/>
  <c r="AN71"/>
  <c r="AP71"/>
  <c r="AO71"/>
  <c r="AN91"/>
  <c r="AP91"/>
  <c r="AO91"/>
  <c r="AP95"/>
  <c r="AO95"/>
  <c r="AP115"/>
  <c r="AO115"/>
  <c r="AP119"/>
  <c r="AO119"/>
  <c r="AP139"/>
  <c r="AO139"/>
  <c r="AP143"/>
  <c r="AO143"/>
  <c r="AP167"/>
  <c r="AO167"/>
  <c r="AP195"/>
  <c r="AO195"/>
  <c r="AP219"/>
  <c r="AO219"/>
  <c r="AP223"/>
  <c r="AO223"/>
  <c r="AP243"/>
  <c r="AO243"/>
  <c r="AP247"/>
  <c r="AO247"/>
  <c r="AP267"/>
  <c r="AO267"/>
  <c r="AN271"/>
  <c r="AP271"/>
  <c r="AO271"/>
  <c r="AN291"/>
  <c r="AP291"/>
  <c r="AO291"/>
  <c r="AN295"/>
  <c r="AP295"/>
  <c r="AO295"/>
  <c r="AN299"/>
  <c r="AP299"/>
  <c r="AO299"/>
  <c r="AN319"/>
  <c r="AP319"/>
  <c r="AO319"/>
  <c r="AN339"/>
  <c r="AP339"/>
  <c r="AO339"/>
  <c r="AN359"/>
  <c r="AP359"/>
  <c r="AO359"/>
  <c r="AN363"/>
  <c r="AP363"/>
  <c r="AO363"/>
  <c r="AN383"/>
  <c r="AP383"/>
  <c r="AO383"/>
  <c r="AN403"/>
  <c r="AP403"/>
  <c r="AO403"/>
  <c r="AN431"/>
  <c r="AP431"/>
  <c r="AO431"/>
  <c r="AN435"/>
  <c r="AP435"/>
  <c r="AO435"/>
  <c r="AN455"/>
  <c r="AP455"/>
  <c r="AO455"/>
  <c r="AN475"/>
  <c r="AP475"/>
  <c r="AO475"/>
  <c r="AN479"/>
  <c r="AP479" s="1"/>
  <c r="AO479"/>
  <c r="AN495"/>
  <c r="AP495"/>
  <c r="AO495"/>
  <c r="AN499"/>
  <c r="AP499"/>
  <c r="AO499"/>
  <c r="AP519"/>
  <c r="AO519"/>
  <c r="AO547"/>
  <c r="AP571"/>
  <c r="AO571"/>
  <c r="AP591"/>
  <c r="AO591"/>
  <c r="AP595"/>
  <c r="AO595"/>
  <c r="AP599"/>
  <c r="AO599"/>
  <c r="AP619"/>
  <c r="AO619"/>
  <c r="AP647"/>
  <c r="AO647"/>
  <c r="AP675"/>
  <c r="AO675"/>
  <c r="AP699"/>
  <c r="AO699"/>
  <c r="AO723"/>
  <c r="AP727"/>
  <c r="AP747"/>
  <c r="AO747"/>
  <c r="AP775"/>
  <c r="AO775"/>
  <c r="AN803"/>
  <c r="AP803" s="1"/>
  <c r="AO803"/>
  <c r="AN827"/>
  <c r="AP827" s="1"/>
  <c r="AO827"/>
  <c r="AN831"/>
  <c r="AP831"/>
  <c r="AO831"/>
  <c r="AN851"/>
  <c r="AP851" s="1"/>
  <c r="AO851"/>
  <c r="AN871"/>
  <c r="AP871" s="1"/>
  <c r="AN903"/>
  <c r="AP903"/>
  <c r="AO903"/>
  <c r="AN923"/>
  <c r="AP923"/>
  <c r="AO923"/>
  <c r="AN927"/>
  <c r="AP927" s="1"/>
  <c r="AO927"/>
  <c r="AN943"/>
  <c r="AP943" s="1"/>
  <c r="AO943"/>
  <c r="AN947"/>
  <c r="AP947" s="1"/>
  <c r="AO947"/>
  <c r="AN951"/>
  <c r="AP951" s="1"/>
  <c r="AO951"/>
  <c r="AN971"/>
  <c r="AP971"/>
  <c r="AO971"/>
  <c r="AN975"/>
  <c r="AP975"/>
  <c r="AO975"/>
  <c r="AN524"/>
  <c r="AO524"/>
  <c r="AP524"/>
  <c r="AN556"/>
  <c r="AP556"/>
  <c r="AO556"/>
  <c r="AO572"/>
  <c r="AP572"/>
  <c r="AP700"/>
  <c r="AN818"/>
  <c r="AN898"/>
  <c r="AP898" s="1"/>
  <c r="AN460"/>
  <c r="AP460"/>
  <c r="AO460"/>
  <c r="V58"/>
  <c r="V122"/>
  <c r="V186"/>
  <c r="V250"/>
  <c r="V314"/>
  <c r="V378"/>
  <c r="V442"/>
  <c r="V870"/>
  <c r="V894"/>
  <c r="V918"/>
  <c r="V21"/>
  <c r="V45"/>
  <c r="V69"/>
  <c r="V149"/>
  <c r="V173"/>
  <c r="V197"/>
  <c r="V277"/>
  <c r="V301"/>
  <c r="V325"/>
  <c r="V405"/>
  <c r="V429"/>
  <c r="V453"/>
  <c r="V533"/>
  <c r="V557"/>
  <c r="V581"/>
  <c r="V661"/>
  <c r="V685"/>
  <c r="V709"/>
  <c r="V789"/>
  <c r="V813"/>
  <c r="V837"/>
  <c r="V917"/>
  <c r="V544"/>
  <c r="V732"/>
  <c r="V796"/>
  <c r="V860"/>
  <c r="V924"/>
  <c r="V963"/>
  <c r="AP612"/>
  <c r="AO612"/>
  <c r="AP632"/>
  <c r="AO632"/>
  <c r="AN656"/>
  <c r="AP656"/>
  <c r="AO656"/>
  <c r="AO676"/>
  <c r="AP676"/>
  <c r="AM696"/>
  <c r="AL740"/>
  <c r="AO780"/>
  <c r="AP780"/>
  <c r="AN812"/>
  <c r="AN860"/>
  <c r="AN876"/>
  <c r="AP876"/>
  <c r="AO876"/>
  <c r="AP892"/>
  <c r="AO892"/>
  <c r="AN924"/>
  <c r="AP972"/>
  <c r="AO972"/>
  <c r="AN25"/>
  <c r="AP25"/>
  <c r="AO25"/>
  <c r="AN41"/>
  <c r="AP41"/>
  <c r="AO41"/>
  <c r="AN57"/>
  <c r="AP57"/>
  <c r="AO57"/>
  <c r="AN73"/>
  <c r="AP73"/>
  <c r="AO73"/>
  <c r="AN77"/>
  <c r="AP77"/>
  <c r="AO77"/>
  <c r="AN93"/>
  <c r="AP93"/>
  <c r="AO93"/>
  <c r="AN109"/>
  <c r="AP109"/>
  <c r="AO109"/>
  <c r="AM125"/>
  <c r="AP125"/>
  <c r="AO125"/>
  <c r="AL141"/>
  <c r="AP141"/>
  <c r="AO141"/>
  <c r="AL157"/>
  <c r="AP157"/>
  <c r="AO157"/>
  <c r="AN173"/>
  <c r="AP173"/>
  <c r="AO173"/>
  <c r="AM189"/>
  <c r="AP189"/>
  <c r="AO189"/>
  <c r="AL205"/>
  <c r="AP205"/>
  <c r="AO205"/>
  <c r="AL221"/>
  <c r="AP221"/>
  <c r="AO221"/>
  <c r="AN237"/>
  <c r="AP237"/>
  <c r="AO237"/>
  <c r="AM253"/>
  <c r="AP253"/>
  <c r="AO253"/>
  <c r="AN269"/>
  <c r="AP269"/>
  <c r="AO269"/>
  <c r="AN285"/>
  <c r="AP285"/>
  <c r="AO285"/>
  <c r="AN301"/>
  <c r="AP301"/>
  <c r="AO301"/>
  <c r="AN317"/>
  <c r="AP317"/>
  <c r="AO317"/>
  <c r="AN321"/>
  <c r="AP321"/>
  <c r="AO321"/>
  <c r="AN337"/>
  <c r="AP337"/>
  <c r="AO337"/>
  <c r="AN353"/>
  <c r="AP353"/>
  <c r="AO353"/>
  <c r="AN369"/>
  <c r="AP369"/>
  <c r="AO369"/>
  <c r="AN385"/>
  <c r="AP385"/>
  <c r="AO385"/>
  <c r="AN405"/>
  <c r="AP405"/>
  <c r="AO405"/>
  <c r="AN421"/>
  <c r="AP421"/>
  <c r="AO421"/>
  <c r="AN437"/>
  <c r="AP437"/>
  <c r="AO437"/>
  <c r="AN473"/>
  <c r="AP473"/>
  <c r="AO473"/>
  <c r="AN477"/>
  <c r="AP477"/>
  <c r="AO477"/>
  <c r="AN489"/>
  <c r="AP489"/>
  <c r="AO489"/>
  <c r="AL513"/>
  <c r="AP513"/>
  <c r="AO513"/>
  <c r="AP525"/>
  <c r="AO525"/>
  <c r="AN557"/>
  <c r="AP557"/>
  <c r="AO557"/>
  <c r="AP573"/>
  <c r="AO573"/>
  <c r="AL589"/>
  <c r="AP589"/>
  <c r="AO589"/>
  <c r="AN605"/>
  <c r="AP605"/>
  <c r="AO605"/>
  <c r="AP621"/>
  <c r="AO621"/>
  <c r="AN637"/>
  <c r="AP637"/>
  <c r="AO637"/>
  <c r="AP653"/>
  <c r="AO653"/>
  <c r="AN685"/>
  <c r="AP685"/>
  <c r="AO685"/>
  <c r="AP701"/>
  <c r="AO701"/>
  <c r="AL717"/>
  <c r="AO717" s="1"/>
  <c r="AN733"/>
  <c r="AN765"/>
  <c r="AP765"/>
  <c r="AO765"/>
  <c r="AL789"/>
  <c r="AN813"/>
  <c r="AN829"/>
  <c r="AP917"/>
  <c r="AO917"/>
  <c r="AN933"/>
  <c r="AP933"/>
  <c r="AO933"/>
  <c r="AP949"/>
  <c r="AO949"/>
  <c r="AP965"/>
  <c r="AO965"/>
  <c r="AN23"/>
  <c r="AP23"/>
  <c r="AO23"/>
  <c r="AN43"/>
  <c r="AP43"/>
  <c r="AO43"/>
  <c r="AN47"/>
  <c r="AP47"/>
  <c r="AO47"/>
  <c r="AN67"/>
  <c r="AP67"/>
  <c r="AO67"/>
  <c r="AN87"/>
  <c r="AP87"/>
  <c r="AO87"/>
  <c r="AP107"/>
  <c r="AO107"/>
  <c r="AP111"/>
  <c r="AO111"/>
  <c r="AP135"/>
  <c r="AO135"/>
  <c r="AP163"/>
  <c r="AO163"/>
  <c r="AP187"/>
  <c r="AO187"/>
  <c r="AP191"/>
  <c r="AO191"/>
  <c r="AP211"/>
  <c r="AO211"/>
  <c r="AP215"/>
  <c r="AO215"/>
  <c r="AP235"/>
  <c r="AO235"/>
  <c r="AP239"/>
  <c r="AO239"/>
  <c r="AN287"/>
  <c r="AP287"/>
  <c r="AO287"/>
  <c r="AN311"/>
  <c r="AP311"/>
  <c r="AO311"/>
  <c r="AN315"/>
  <c r="AP315"/>
  <c r="AO315"/>
  <c r="AN335"/>
  <c r="AP335"/>
  <c r="AO335"/>
  <c r="AN355"/>
  <c r="AP355"/>
  <c r="AO355"/>
  <c r="AN375"/>
  <c r="AP375"/>
  <c r="AO375"/>
  <c r="AN379"/>
  <c r="AP379"/>
  <c r="AO379"/>
  <c r="AN399"/>
  <c r="AP399"/>
  <c r="AO399"/>
  <c r="AN427"/>
  <c r="AP427"/>
  <c r="AO427"/>
  <c r="AN447"/>
  <c r="AP447" s="1"/>
  <c r="AO447"/>
  <c r="AN451"/>
  <c r="AP451"/>
  <c r="AO451"/>
  <c r="AN471"/>
  <c r="AP471"/>
  <c r="AO471"/>
  <c r="AN491"/>
  <c r="AP491"/>
  <c r="AO491"/>
  <c r="AP511"/>
  <c r="AO511"/>
  <c r="AP515"/>
  <c r="AO515"/>
  <c r="AP539"/>
  <c r="AO539"/>
  <c r="AP543"/>
  <c r="AO543"/>
  <c r="AP559"/>
  <c r="AO559"/>
  <c r="AP563"/>
  <c r="AO563"/>
  <c r="AP567"/>
  <c r="AO567"/>
  <c r="AP587"/>
  <c r="AO587"/>
  <c r="AP615"/>
  <c r="AO615"/>
  <c r="AP639"/>
  <c r="AO639"/>
  <c r="AP643"/>
  <c r="AO643"/>
  <c r="AP667"/>
  <c r="AO667"/>
  <c r="AP671"/>
  <c r="AO671"/>
  <c r="AP687"/>
  <c r="AO687"/>
  <c r="AP691"/>
  <c r="AO691"/>
  <c r="AP695"/>
  <c r="AO695"/>
  <c r="AP715"/>
  <c r="AO715"/>
  <c r="AP743"/>
  <c r="AO743"/>
  <c r="AP767"/>
  <c r="AO767"/>
  <c r="AP771"/>
  <c r="AO771"/>
  <c r="AN795"/>
  <c r="AP795" s="1"/>
  <c r="AO795"/>
  <c r="AN799"/>
  <c r="AP799" s="1"/>
  <c r="AO799"/>
  <c r="AN815"/>
  <c r="AP815" s="1"/>
  <c r="AO815"/>
  <c r="AN819"/>
  <c r="AP819"/>
  <c r="AO819"/>
  <c r="AN823"/>
  <c r="AP823" s="1"/>
  <c r="AO823"/>
  <c r="AN843"/>
  <c r="AP843" s="1"/>
  <c r="AO843"/>
  <c r="AN847"/>
  <c r="AP847"/>
  <c r="AO847"/>
  <c r="AN867"/>
  <c r="AP867"/>
  <c r="AO867"/>
  <c r="AN899"/>
  <c r="AP899" s="1"/>
  <c r="AO899"/>
  <c r="AN919"/>
  <c r="AP919" s="1"/>
  <c r="AO919"/>
  <c r="AN939"/>
  <c r="AP939"/>
  <c r="AO939"/>
  <c r="AN967"/>
  <c r="AP967" s="1"/>
  <c r="AO967"/>
  <c r="AP636"/>
  <c r="AO636"/>
  <c r="AN882"/>
  <c r="AN962"/>
  <c r="AP962" s="1"/>
  <c r="AO962"/>
  <c r="AP230"/>
  <c r="AO230"/>
  <c r="AO764"/>
  <c r="AL158"/>
  <c r="AP158"/>
  <c r="AO158"/>
  <c r="AN272"/>
  <c r="AO272"/>
  <c r="AP272"/>
  <c r="AN400"/>
  <c r="AP400"/>
  <c r="AO400"/>
  <c r="AN472"/>
  <c r="AO472"/>
  <c r="AP472"/>
  <c r="AM536"/>
  <c r="AO536"/>
  <c r="AP536"/>
  <c r="AN26"/>
  <c r="AP26"/>
  <c r="AO26"/>
  <c r="AN58"/>
  <c r="AP58"/>
  <c r="AO58"/>
  <c r="AN90"/>
  <c r="AP90"/>
  <c r="AO90"/>
  <c r="AP122"/>
  <c r="AO122"/>
  <c r="AP154"/>
  <c r="AO154"/>
  <c r="AP186"/>
  <c r="AO186"/>
  <c r="AO218"/>
  <c r="AP218"/>
  <c r="AN250"/>
  <c r="AP250"/>
  <c r="AO250"/>
  <c r="AO266"/>
  <c r="AP266"/>
  <c r="AN270"/>
  <c r="AP270"/>
  <c r="AO270"/>
  <c r="AN298"/>
  <c r="AP298"/>
  <c r="AO298"/>
  <c r="AN302"/>
  <c r="AP302"/>
  <c r="AO302"/>
  <c r="AN330"/>
  <c r="AP330"/>
  <c r="AO330"/>
  <c r="AN334"/>
  <c r="AP334"/>
  <c r="AO334"/>
  <c r="AN362"/>
  <c r="AP362"/>
  <c r="AO362"/>
  <c r="AN366"/>
  <c r="AP366"/>
  <c r="AO366"/>
  <c r="AN394"/>
  <c r="AP394"/>
  <c r="AO394"/>
  <c r="AN398"/>
  <c r="AO398"/>
  <c r="AP398"/>
  <c r="AN426"/>
  <c r="AO426"/>
  <c r="AP426"/>
  <c r="AN462"/>
  <c r="AO462"/>
  <c r="AP462"/>
  <c r="AN494"/>
  <c r="AP494"/>
  <c r="AO494"/>
  <c r="AN392"/>
  <c r="AO392"/>
  <c r="AP392"/>
  <c r="AN468"/>
  <c r="AP468"/>
  <c r="AO468"/>
  <c r="AO532"/>
  <c r="AP532"/>
  <c r="BM532" s="1"/>
  <c r="AN384"/>
  <c r="AO384"/>
  <c r="AP384"/>
  <c r="AN464"/>
  <c r="AP464"/>
  <c r="AO464"/>
  <c r="AO528"/>
  <c r="AP528"/>
  <c r="BA528" s="1"/>
  <c r="AN8"/>
  <c r="AP8"/>
  <c r="AO8"/>
  <c r="AN16"/>
  <c r="AP16"/>
  <c r="AO16"/>
  <c r="AN24"/>
  <c r="AP24"/>
  <c r="AO24"/>
  <c r="AN32"/>
  <c r="AO32"/>
  <c r="AP32"/>
  <c r="AN40"/>
  <c r="AP40"/>
  <c r="AO40"/>
  <c r="AN48"/>
  <c r="AP48"/>
  <c r="AO48"/>
  <c r="AN56"/>
  <c r="AO56"/>
  <c r="AP56"/>
  <c r="AN64"/>
  <c r="AO64"/>
  <c r="AP64"/>
  <c r="AN72"/>
  <c r="AP72"/>
  <c r="AO72"/>
  <c r="AN80"/>
  <c r="AO80"/>
  <c r="AP80"/>
  <c r="AN92"/>
  <c r="AO92"/>
  <c r="AP92"/>
  <c r="AM100"/>
  <c r="AO100"/>
  <c r="AP100"/>
  <c r="AL108"/>
  <c r="AO108"/>
  <c r="AP108"/>
  <c r="AL124"/>
  <c r="AP124"/>
  <c r="AO124"/>
  <c r="AM132"/>
  <c r="AO132"/>
  <c r="AP132"/>
  <c r="AL140"/>
  <c r="AP140"/>
  <c r="AO140"/>
  <c r="BA140" s="1"/>
  <c r="AM156"/>
  <c r="AO156"/>
  <c r="AP156"/>
  <c r="AM164"/>
  <c r="AP164"/>
  <c r="AO164"/>
  <c r="AL172"/>
  <c r="AP172"/>
  <c r="AO172"/>
  <c r="AM180"/>
  <c r="AP180"/>
  <c r="AO180"/>
  <c r="AQ180" s="1"/>
  <c r="AL188"/>
  <c r="AO188"/>
  <c r="AP188"/>
  <c r="AM196"/>
  <c r="AO196"/>
  <c r="AP196"/>
  <c r="AM204"/>
  <c r="AO204"/>
  <c r="AP204"/>
  <c r="AM212"/>
  <c r="AP212"/>
  <c r="AO212"/>
  <c r="AQ212" s="1"/>
  <c r="AL244"/>
  <c r="AO244"/>
  <c r="AP244"/>
  <c r="AN268"/>
  <c r="AP268"/>
  <c r="AO268"/>
  <c r="AN284"/>
  <c r="AO284"/>
  <c r="AP284"/>
  <c r="AN308"/>
  <c r="AO308"/>
  <c r="AP308"/>
  <c r="AN316"/>
  <c r="AO316"/>
  <c r="AP316"/>
  <c r="AN340"/>
  <c r="AP340"/>
  <c r="AO340"/>
  <c r="AN348"/>
  <c r="AP348"/>
  <c r="AO348"/>
  <c r="AN372"/>
  <c r="AO372"/>
  <c r="AP372"/>
  <c r="BA372" s="1"/>
  <c r="AN380"/>
  <c r="AO380"/>
  <c r="AP380"/>
  <c r="AN404"/>
  <c r="AP404"/>
  <c r="AO404"/>
  <c r="AN412"/>
  <c r="AO412"/>
  <c r="AP412"/>
  <c r="AL198"/>
  <c r="AP198"/>
  <c r="AO198"/>
  <c r="AP620"/>
  <c r="AO620"/>
  <c r="AN46"/>
  <c r="AO46"/>
  <c r="AP46"/>
  <c r="AL110"/>
  <c r="AP110"/>
  <c r="AO110"/>
  <c r="AM174"/>
  <c r="AO174"/>
  <c r="AP174"/>
  <c r="AO238"/>
  <c r="AP238"/>
  <c r="AP574"/>
  <c r="AO574"/>
  <c r="AO590"/>
  <c r="AP590"/>
  <c r="AP606"/>
  <c r="AO606"/>
  <c r="AP622"/>
  <c r="AO622"/>
  <c r="AO638"/>
  <c r="AP638"/>
  <c r="AO654"/>
  <c r="AP654"/>
  <c r="AO670"/>
  <c r="AO686"/>
  <c r="AO702"/>
  <c r="AP702"/>
  <c r="AO734"/>
  <c r="AO750"/>
  <c r="AP750"/>
  <c r="AP766"/>
  <c r="AN810"/>
  <c r="AN826"/>
  <c r="AN838"/>
  <c r="AN846"/>
  <c r="AP846"/>
  <c r="AO846"/>
  <c r="AN858"/>
  <c r="AP858" s="1"/>
  <c r="AO858"/>
  <c r="AN870"/>
  <c r="AN878"/>
  <c r="AO878"/>
  <c r="AP878"/>
  <c r="AN890"/>
  <c r="AP890"/>
  <c r="AO890"/>
  <c r="AN902"/>
  <c r="AP902" s="1"/>
  <c r="AN910"/>
  <c r="AO910"/>
  <c r="AN922"/>
  <c r="AP922"/>
  <c r="AO922"/>
  <c r="AN934"/>
  <c r="AP934"/>
  <c r="AO934"/>
  <c r="AN942"/>
  <c r="AP942" s="1"/>
  <c r="AN954"/>
  <c r="AN966"/>
  <c r="AO966"/>
  <c r="AP966"/>
  <c r="AN974"/>
  <c r="AO974"/>
  <c r="AP974"/>
  <c r="AN38"/>
  <c r="AP38"/>
  <c r="AO38"/>
  <c r="AO732"/>
  <c r="AP732"/>
  <c r="AN6"/>
  <c r="AP6"/>
  <c r="AO6"/>
  <c r="AP652"/>
  <c r="AO652"/>
  <c r="AO584"/>
  <c r="AP584"/>
  <c r="AO608"/>
  <c r="AP608"/>
  <c r="AP628"/>
  <c r="AO628"/>
  <c r="AO648"/>
  <c r="AP648"/>
  <c r="AP672"/>
  <c r="AO672"/>
  <c r="AP712"/>
  <c r="AO712"/>
  <c r="AO736"/>
  <c r="AP736"/>
  <c r="AN792"/>
  <c r="AN808"/>
  <c r="AN824"/>
  <c r="AO824"/>
  <c r="AP824"/>
  <c r="AN840"/>
  <c r="AP840" s="1"/>
  <c r="AN856"/>
  <c r="AP856" s="1"/>
  <c r="AN872"/>
  <c r="AP872"/>
  <c r="AO872"/>
  <c r="AN888"/>
  <c r="AN904"/>
  <c r="AP904"/>
  <c r="AO904"/>
  <c r="AN920"/>
  <c r="AP920"/>
  <c r="AO920"/>
  <c r="AN936"/>
  <c r="AP936" s="1"/>
  <c r="AN952"/>
  <c r="AN968"/>
  <c r="AP968"/>
  <c r="AO968"/>
  <c r="AP930"/>
  <c r="AO930"/>
  <c r="AN21"/>
  <c r="AP21"/>
  <c r="AO21"/>
  <c r="AN37"/>
  <c r="AP37"/>
  <c r="AO37"/>
  <c r="AN53"/>
  <c r="AP53"/>
  <c r="AO53"/>
  <c r="AN69"/>
  <c r="AP69"/>
  <c r="AO69"/>
  <c r="AN89"/>
  <c r="AP89"/>
  <c r="AO89"/>
  <c r="AP105"/>
  <c r="AO105"/>
  <c r="AP121"/>
  <c r="AO121"/>
  <c r="AP137"/>
  <c r="AO137"/>
  <c r="AP153"/>
  <c r="AO153"/>
  <c r="AP169"/>
  <c r="AO169"/>
  <c r="AP185"/>
  <c r="AO185"/>
  <c r="AP201"/>
  <c r="AO201"/>
  <c r="AP217"/>
  <c r="AO217"/>
  <c r="AP233"/>
  <c r="AO233"/>
  <c r="AP249"/>
  <c r="AO249"/>
  <c r="AP265"/>
  <c r="AO265"/>
  <c r="AN281"/>
  <c r="AP281"/>
  <c r="AO281"/>
  <c r="AN297"/>
  <c r="AP297"/>
  <c r="AO297"/>
  <c r="AN313"/>
  <c r="AP313"/>
  <c r="AO313"/>
  <c r="AN333"/>
  <c r="AP333"/>
  <c r="AO333"/>
  <c r="AN349"/>
  <c r="AP349"/>
  <c r="AO349"/>
  <c r="AN365"/>
  <c r="AP365"/>
  <c r="AO365"/>
  <c r="AN381"/>
  <c r="AP381"/>
  <c r="AO381"/>
  <c r="AN401"/>
  <c r="AP401"/>
  <c r="AO401"/>
  <c r="AN417"/>
  <c r="AP417"/>
  <c r="AO417"/>
  <c r="AN433"/>
  <c r="AP433"/>
  <c r="AO433"/>
  <c r="AN457"/>
  <c r="AP457"/>
  <c r="AO457"/>
  <c r="AN469"/>
  <c r="AP469"/>
  <c r="AO469"/>
  <c r="AN485"/>
  <c r="AP485"/>
  <c r="AO485"/>
  <c r="AP501"/>
  <c r="AO501"/>
  <c r="AP509"/>
  <c r="AO509"/>
  <c r="AP521"/>
  <c r="AO521"/>
  <c r="AP537"/>
  <c r="AO537"/>
  <c r="AP553"/>
  <c r="AO553"/>
  <c r="AP569"/>
  <c r="AO569"/>
  <c r="AP585"/>
  <c r="AO585"/>
  <c r="AP601"/>
  <c r="AO601"/>
  <c r="AP617"/>
  <c r="AO617"/>
  <c r="AP633"/>
  <c r="AO633"/>
  <c r="AP649"/>
  <c r="AO649"/>
  <c r="AP665"/>
  <c r="AO665"/>
  <c r="AP681"/>
  <c r="AO681"/>
  <c r="AP697"/>
  <c r="AP729"/>
  <c r="AO729"/>
  <c r="AO745"/>
  <c r="AP761"/>
  <c r="AO761"/>
  <c r="AO777"/>
  <c r="AN793"/>
  <c r="AP793"/>
  <c r="AO793"/>
  <c r="AN809"/>
  <c r="AP809"/>
  <c r="AO809"/>
  <c r="AN825"/>
  <c r="AP825" s="1"/>
  <c r="AO825"/>
  <c r="AN841"/>
  <c r="AO841"/>
  <c r="AN845"/>
  <c r="AP845" s="1"/>
  <c r="AO845"/>
  <c r="AN861"/>
  <c r="AP861" s="1"/>
  <c r="AN877"/>
  <c r="AP877" s="1"/>
  <c r="AO877"/>
  <c r="AN893"/>
  <c r="AP893"/>
  <c r="AO893"/>
  <c r="AN913"/>
  <c r="AP913" s="1"/>
  <c r="AO913"/>
  <c r="AN929"/>
  <c r="AO929"/>
  <c r="AN945"/>
  <c r="AP945" s="1"/>
  <c r="AN961"/>
  <c r="AP961" s="1"/>
  <c r="AN344"/>
  <c r="AO344"/>
  <c r="AP344"/>
  <c r="AN7"/>
  <c r="AP7"/>
  <c r="AO7"/>
  <c r="AN19"/>
  <c r="AP19"/>
  <c r="AO19"/>
  <c r="AN39"/>
  <c r="AP39"/>
  <c r="AO39"/>
  <c r="AN59"/>
  <c r="AP59"/>
  <c r="AO59"/>
  <c r="AN63"/>
  <c r="AP63"/>
  <c r="AO63"/>
  <c r="AN83"/>
  <c r="AP83"/>
  <c r="AO83"/>
  <c r="AP103"/>
  <c r="AO103"/>
  <c r="AP131"/>
  <c r="AO131"/>
  <c r="AN155"/>
  <c r="AP155"/>
  <c r="AO155"/>
  <c r="AP159"/>
  <c r="AO159"/>
  <c r="AL179"/>
  <c r="AP179"/>
  <c r="AO179"/>
  <c r="AM183"/>
  <c r="AP183"/>
  <c r="AO183"/>
  <c r="AN203"/>
  <c r="AP203"/>
  <c r="AO203"/>
  <c r="AP207"/>
  <c r="AO207"/>
  <c r="AM231"/>
  <c r="AP231"/>
  <c r="AO231"/>
  <c r="AL259"/>
  <c r="AP259"/>
  <c r="AO259"/>
  <c r="AN263"/>
  <c r="AP263"/>
  <c r="AO263"/>
  <c r="AN279"/>
  <c r="AP279"/>
  <c r="AO279"/>
  <c r="AN283"/>
  <c r="AP283"/>
  <c r="AO283"/>
  <c r="AN307"/>
  <c r="AP307"/>
  <c r="AO307"/>
  <c r="AN327"/>
  <c r="AP327"/>
  <c r="AO327"/>
  <c r="AN331"/>
  <c r="AP331"/>
  <c r="AO331"/>
  <c r="AN351"/>
  <c r="AP351"/>
  <c r="AO351"/>
  <c r="AN371"/>
  <c r="AP371"/>
  <c r="AO371"/>
  <c r="AN391"/>
  <c r="AP391"/>
  <c r="AO391"/>
  <c r="AN395"/>
  <c r="AP395"/>
  <c r="AO395"/>
  <c r="AN415"/>
  <c r="AP415"/>
  <c r="AO415"/>
  <c r="AN419"/>
  <c r="AP419"/>
  <c r="AO419"/>
  <c r="AN423"/>
  <c r="AP423"/>
  <c r="AO423"/>
  <c r="AN443"/>
  <c r="AP443"/>
  <c r="AO443"/>
  <c r="AN463"/>
  <c r="AP463" s="1"/>
  <c r="AN467"/>
  <c r="AP467"/>
  <c r="AO467"/>
  <c r="AN487"/>
  <c r="AP487"/>
  <c r="AO487"/>
  <c r="AM507"/>
  <c r="AP507"/>
  <c r="AO507"/>
  <c r="AP527"/>
  <c r="AO527"/>
  <c r="AN531"/>
  <c r="AP531"/>
  <c r="AO531"/>
  <c r="AP535"/>
  <c r="AO535"/>
  <c r="AP555"/>
  <c r="AO555"/>
  <c r="AP583"/>
  <c r="AO583"/>
  <c r="AP635"/>
  <c r="AO635"/>
  <c r="AP655"/>
  <c r="AO655"/>
  <c r="AL659"/>
  <c r="AP659"/>
  <c r="AO659"/>
  <c r="AP663"/>
  <c r="AO663"/>
  <c r="AM683"/>
  <c r="AP683"/>
  <c r="AO683"/>
  <c r="AL711"/>
  <c r="AN739"/>
  <c r="AL787"/>
  <c r="AL791"/>
  <c r="AP811"/>
  <c r="AO811"/>
  <c r="AN839"/>
  <c r="AP839"/>
  <c r="AO839"/>
  <c r="AN859"/>
  <c r="AP859"/>
  <c r="AO859"/>
  <c r="AN863"/>
  <c r="AP891"/>
  <c r="AO891"/>
  <c r="AN915"/>
  <c r="AP915"/>
  <c r="AO915"/>
  <c r="AN963"/>
  <c r="AP963"/>
  <c r="AO963"/>
  <c r="AN946"/>
  <c r="AP102"/>
  <c r="AO102"/>
  <c r="AN280"/>
  <c r="AO280"/>
  <c r="AP280"/>
  <c r="AN408"/>
  <c r="AO408"/>
  <c r="AP408"/>
  <c r="V404"/>
  <c r="B5" i="3"/>
  <c r="AI332" i="2"/>
  <c r="AJ332"/>
  <c r="AL612"/>
  <c r="AN612"/>
  <c r="AL676"/>
  <c r="AM676"/>
  <c r="AN796"/>
  <c r="AL796"/>
  <c r="AN844"/>
  <c r="AL844"/>
  <c r="AM844"/>
  <c r="AN956"/>
  <c r="AM956"/>
  <c r="AL956"/>
  <c r="AN972"/>
  <c r="AL972"/>
  <c r="W18"/>
  <c r="V18"/>
  <c r="W210"/>
  <c r="V210"/>
  <c r="W402"/>
  <c r="V402"/>
  <c r="AL541"/>
  <c r="AM541"/>
  <c r="AP541" s="1"/>
  <c r="AJ645"/>
  <c r="AI645"/>
  <c r="AM653"/>
  <c r="AN653"/>
  <c r="AJ661"/>
  <c r="AI661"/>
  <c r="AL669"/>
  <c r="AM669"/>
  <c r="AP669" s="1"/>
  <c r="AJ693"/>
  <c r="AI693"/>
  <c r="AL701"/>
  <c r="AM701"/>
  <c r="AJ741"/>
  <c r="AI741"/>
  <c r="AL749"/>
  <c r="AM749"/>
  <c r="AJ773"/>
  <c r="AI773"/>
  <c r="AJ789"/>
  <c r="AI789"/>
  <c r="AJ805"/>
  <c r="AI805"/>
  <c r="AJ837"/>
  <c r="AI837"/>
  <c r="AJ857"/>
  <c r="AI857"/>
  <c r="AN865"/>
  <c r="AL865"/>
  <c r="AM865"/>
  <c r="AN897"/>
  <c r="AP897" s="1"/>
  <c r="AL897"/>
  <c r="AO897" s="1"/>
  <c r="AN917"/>
  <c r="AL917"/>
  <c r="AM917"/>
  <c r="AN949"/>
  <c r="AM949"/>
  <c r="AN965"/>
  <c r="AM965"/>
  <c r="AL965"/>
  <c r="W846"/>
  <c r="V846"/>
  <c r="W974"/>
  <c r="V974"/>
  <c r="W125"/>
  <c r="V125"/>
  <c r="W253"/>
  <c r="V253"/>
  <c r="W381"/>
  <c r="V381"/>
  <c r="W509"/>
  <c r="V509"/>
  <c r="W637"/>
  <c r="V637"/>
  <c r="W765"/>
  <c r="V765"/>
  <c r="W893"/>
  <c r="V893"/>
  <c r="AI40"/>
  <c r="AJ40"/>
  <c r="AI48"/>
  <c r="AJ48"/>
  <c r="AI60"/>
  <c r="AJ60"/>
  <c r="AI68"/>
  <c r="AJ68"/>
  <c r="AI76"/>
  <c r="AJ76"/>
  <c r="AI304"/>
  <c r="AJ304"/>
  <c r="AI340"/>
  <c r="AJ340"/>
  <c r="AI368"/>
  <c r="AJ368"/>
  <c r="AJ460"/>
  <c r="AI460"/>
  <c r="W878"/>
  <c r="V878"/>
  <c r="AJ139"/>
  <c r="AI139"/>
  <c r="AJ195"/>
  <c r="AI195"/>
  <c r="AJ247"/>
  <c r="AI247"/>
  <c r="AJ303"/>
  <c r="AI303"/>
  <c r="AI479"/>
  <c r="AJ479"/>
  <c r="AJ519"/>
  <c r="AI519"/>
  <c r="AN527"/>
  <c r="AL527"/>
  <c r="AM527"/>
  <c r="AL535"/>
  <c r="AM535"/>
  <c r="AM555"/>
  <c r="AN555"/>
  <c r="AJ575"/>
  <c r="AI575"/>
  <c r="AL583"/>
  <c r="AN583"/>
  <c r="AM611"/>
  <c r="AN611"/>
  <c r="AJ623"/>
  <c r="AI623"/>
  <c r="AM635"/>
  <c r="AL635"/>
  <c r="AN655"/>
  <c r="AM655"/>
  <c r="AL663"/>
  <c r="AM663"/>
  <c r="AN663"/>
  <c r="AJ699"/>
  <c r="AI699"/>
  <c r="AM763"/>
  <c r="AL763"/>
  <c r="AN763"/>
  <c r="AN811"/>
  <c r="AL811"/>
  <c r="AM811"/>
  <c r="AJ879"/>
  <c r="AI879"/>
  <c r="AN891"/>
  <c r="AM891"/>
  <c r="AN895"/>
  <c r="AM895"/>
  <c r="AJ927"/>
  <c r="AI927"/>
  <c r="AN935"/>
  <c r="AM935"/>
  <c r="AL935"/>
  <c r="AJ947"/>
  <c r="AI947"/>
  <c r="W29"/>
  <c r="V29"/>
  <c r="W157"/>
  <c r="V157"/>
  <c r="W285"/>
  <c r="V285"/>
  <c r="W413"/>
  <c r="V413"/>
  <c r="W541"/>
  <c r="V541"/>
  <c r="W669"/>
  <c r="V669"/>
  <c r="W797"/>
  <c r="V797"/>
  <c r="W925"/>
  <c r="V925"/>
  <c r="W724"/>
  <c r="V724"/>
  <c r="W788"/>
  <c r="V788"/>
  <c r="W852"/>
  <c r="V852"/>
  <c r="W916"/>
  <c r="V916"/>
  <c r="AM25"/>
  <c r="AM34"/>
  <c r="AM72"/>
  <c r="AM93"/>
  <c r="AL8"/>
  <c r="AL16"/>
  <c r="AL56"/>
  <c r="AL72"/>
  <c r="AL80"/>
  <c r="AL93"/>
  <c r="AM221"/>
  <c r="AL237"/>
  <c r="AM405"/>
  <c r="AM430"/>
  <c r="AM108"/>
  <c r="AM124"/>
  <c r="AM172"/>
  <c r="AM244"/>
  <c r="AL274"/>
  <c r="AL338"/>
  <c r="AL370"/>
  <c r="AL421"/>
  <c r="AM194"/>
  <c r="AM876"/>
  <c r="AL933"/>
  <c r="AJ300"/>
  <c r="AE850"/>
  <c r="AI252"/>
  <c r="AJ252"/>
  <c r="AJ468"/>
  <c r="AI468"/>
  <c r="AL620"/>
  <c r="AM620"/>
  <c r="AL238"/>
  <c r="AM238"/>
  <c r="AL716"/>
  <c r="AM716"/>
  <c r="AL592"/>
  <c r="AM592"/>
  <c r="AM632"/>
  <c r="AL632"/>
  <c r="AM720"/>
  <c r="AN720"/>
  <c r="AM760"/>
  <c r="AN760"/>
  <c r="AN828"/>
  <c r="AL828"/>
  <c r="AM828"/>
  <c r="AN892"/>
  <c r="AM892"/>
  <c r="AN908"/>
  <c r="AM908"/>
  <c r="W146"/>
  <c r="V146"/>
  <c r="W274"/>
  <c r="V274"/>
  <c r="W338"/>
  <c r="V338"/>
  <c r="AM525"/>
  <c r="AN525"/>
  <c r="AL573"/>
  <c r="AM573"/>
  <c r="AL621"/>
  <c r="AM621"/>
  <c r="AJ677"/>
  <c r="AI677"/>
  <c r="AJ709"/>
  <c r="AI709"/>
  <c r="AJ725"/>
  <c r="AI725"/>
  <c r="AJ757"/>
  <c r="AI757"/>
  <c r="AN797"/>
  <c r="AM797"/>
  <c r="AJ821"/>
  <c r="AI821"/>
  <c r="AN849"/>
  <c r="AL849"/>
  <c r="AM849"/>
  <c r="AJ873"/>
  <c r="AI873"/>
  <c r="AN881"/>
  <c r="AP881" s="1"/>
  <c r="AL881"/>
  <c r="AO881" s="1"/>
  <c r="AN866"/>
  <c r="AL866"/>
  <c r="AM866"/>
  <c r="AI12"/>
  <c r="AJ12"/>
  <c r="AI24"/>
  <c r="AJ24"/>
  <c r="AI32"/>
  <c r="AJ32"/>
  <c r="AI52"/>
  <c r="AJ52"/>
  <c r="AM552"/>
  <c r="AL552"/>
  <c r="AN552"/>
  <c r="AN586"/>
  <c r="AL586"/>
  <c r="AM586"/>
  <c r="AN602"/>
  <c r="AL602"/>
  <c r="AN618"/>
  <c r="AL618"/>
  <c r="AN666"/>
  <c r="AM666"/>
  <c r="AN682"/>
  <c r="AM682"/>
  <c r="AN698"/>
  <c r="AL698"/>
  <c r="AM698"/>
  <c r="AN714"/>
  <c r="AL714"/>
  <c r="AM714"/>
  <c r="AN730"/>
  <c r="AL730"/>
  <c r="AN746"/>
  <c r="AP746" s="1"/>
  <c r="AL746"/>
  <c r="AO746" s="1"/>
  <c r="AN798"/>
  <c r="AM798"/>
  <c r="AN806"/>
  <c r="AM806"/>
  <c r="AM668"/>
  <c r="AN668"/>
  <c r="W50"/>
  <c r="V50"/>
  <c r="W114"/>
  <c r="V114"/>
  <c r="W178"/>
  <c r="V178"/>
  <c r="W242"/>
  <c r="V242"/>
  <c r="W306"/>
  <c r="V306"/>
  <c r="W370"/>
  <c r="V370"/>
  <c r="W434"/>
  <c r="V434"/>
  <c r="W498"/>
  <c r="V498"/>
  <c r="W910"/>
  <c r="V910"/>
  <c r="W61"/>
  <c r="V61"/>
  <c r="W189"/>
  <c r="V189"/>
  <c r="W317"/>
  <c r="V317"/>
  <c r="W445"/>
  <c r="V445"/>
  <c r="W573"/>
  <c r="V573"/>
  <c r="W701"/>
  <c r="V701"/>
  <c r="W829"/>
  <c r="V829"/>
  <c r="AN572"/>
  <c r="AL572"/>
  <c r="AM572"/>
  <c r="W592"/>
  <c r="V592"/>
  <c r="AM46"/>
  <c r="AN141"/>
  <c r="AM157"/>
  <c r="AM268"/>
  <c r="AM308"/>
  <c r="AM317"/>
  <c r="AM348"/>
  <c r="AM498"/>
  <c r="AM140"/>
  <c r="AM188"/>
  <c r="AL306"/>
  <c r="AL342"/>
  <c r="AN130"/>
  <c r="AM162"/>
  <c r="AM829"/>
  <c r="AJ256"/>
  <c r="AI420"/>
  <c r="AM24"/>
  <c r="AM32"/>
  <c r="AM41"/>
  <c r="AM88"/>
  <c r="AM92"/>
  <c r="AL25"/>
  <c r="AL34"/>
  <c r="AL46"/>
  <c r="AL88"/>
  <c r="AL92"/>
  <c r="AN125"/>
  <c r="AM141"/>
  <c r="AN189"/>
  <c r="AM205"/>
  <c r="AN253"/>
  <c r="AM276"/>
  <c r="AM285"/>
  <c r="AM316"/>
  <c r="AM321"/>
  <c r="AM338"/>
  <c r="AM342"/>
  <c r="AM372"/>
  <c r="AM385"/>
  <c r="AM404"/>
  <c r="AM412"/>
  <c r="AM434"/>
  <c r="AM438"/>
  <c r="AM466"/>
  <c r="AM96"/>
  <c r="AN100"/>
  <c r="AM112"/>
  <c r="AM128"/>
  <c r="AN132"/>
  <c r="AM144"/>
  <c r="AL156"/>
  <c r="AM160"/>
  <c r="AN164"/>
  <c r="AM176"/>
  <c r="AN180"/>
  <c r="AM192"/>
  <c r="AN196"/>
  <c r="AL204"/>
  <c r="AM208"/>
  <c r="AN212"/>
  <c r="AN220"/>
  <c r="AL269"/>
  <c r="AL301"/>
  <c r="AL310"/>
  <c r="AL337"/>
  <c r="AL360"/>
  <c r="AL369"/>
  <c r="AL402"/>
  <c r="AL406"/>
  <c r="AL430"/>
  <c r="AL434"/>
  <c r="AL438"/>
  <c r="AL466"/>
  <c r="AL498"/>
  <c r="AN98"/>
  <c r="AM110"/>
  <c r="AM130"/>
  <c r="AN134"/>
  <c r="AM150"/>
  <c r="AN174"/>
  <c r="AM198"/>
  <c r="AM226"/>
  <c r="AN238"/>
  <c r="AM796"/>
  <c r="AM813"/>
  <c r="AM860"/>
  <c r="AO860" s="1"/>
  <c r="AM924"/>
  <c r="AO924" s="1"/>
  <c r="AL829"/>
  <c r="AL892"/>
  <c r="AM637"/>
  <c r="AM765"/>
  <c r="AN592"/>
  <c r="AM612"/>
  <c r="AN620"/>
  <c r="AM656"/>
  <c r="AN696"/>
  <c r="AN740"/>
  <c r="AL760"/>
  <c r="AO760" s="1"/>
  <c r="AJ28"/>
  <c r="AJ64"/>
  <c r="AI143"/>
  <c r="AI223"/>
  <c r="AJ264"/>
  <c r="AJ296"/>
  <c r="AI343"/>
  <c r="AI400"/>
  <c r="AL516"/>
  <c r="AM516"/>
  <c r="AI260"/>
  <c r="AJ260"/>
  <c r="AI360"/>
  <c r="AJ360"/>
  <c r="AN914"/>
  <c r="AL914"/>
  <c r="AM914"/>
  <c r="AN940"/>
  <c r="AM940"/>
  <c r="AO940" s="1"/>
  <c r="W82"/>
  <c r="V82"/>
  <c r="W466"/>
  <c r="V466"/>
  <c r="AD909"/>
  <c r="AE909"/>
  <c r="AM504"/>
  <c r="AN504"/>
  <c r="AL532"/>
  <c r="AM532"/>
  <c r="AN532"/>
  <c r="AM630"/>
  <c r="AN630"/>
  <c r="AM646"/>
  <c r="AN646"/>
  <c r="AL662"/>
  <c r="AM662"/>
  <c r="AL678"/>
  <c r="AM678"/>
  <c r="AM758"/>
  <c r="AN758"/>
  <c r="W942"/>
  <c r="V942"/>
  <c r="W93"/>
  <c r="V93"/>
  <c r="W221"/>
  <c r="V221"/>
  <c r="W349"/>
  <c r="V349"/>
  <c r="W477"/>
  <c r="V477"/>
  <c r="W605"/>
  <c r="V605"/>
  <c r="W733"/>
  <c r="V733"/>
  <c r="W861"/>
  <c r="V861"/>
  <c r="W949"/>
  <c r="V949"/>
  <c r="W624"/>
  <c r="V624"/>
  <c r="W756"/>
  <c r="V756"/>
  <c r="W820"/>
  <c r="V820"/>
  <c r="W884"/>
  <c r="V884"/>
  <c r="W948"/>
  <c r="V948"/>
  <c r="AM80"/>
  <c r="AL64"/>
  <c r="AL109"/>
  <c r="AL173"/>
  <c r="AN205"/>
  <c r="AM369"/>
  <c r="AL374"/>
  <c r="AL489"/>
  <c r="AN110"/>
  <c r="AN198"/>
  <c r="AN226"/>
  <c r="AM946"/>
  <c r="AP946" s="1"/>
  <c r="AL908"/>
  <c r="AM40"/>
  <c r="AM48"/>
  <c r="AM57"/>
  <c r="AM66"/>
  <c r="AM70"/>
  <c r="AL24"/>
  <c r="AL41"/>
  <c r="AL66"/>
  <c r="AL70"/>
  <c r="AM284"/>
  <c r="AM306"/>
  <c r="AM337"/>
  <c r="AM380"/>
  <c r="AM437"/>
  <c r="AM489"/>
  <c r="AL268"/>
  <c r="AL276"/>
  <c r="AL285"/>
  <c r="AL308"/>
  <c r="AL317"/>
  <c r="AL321"/>
  <c r="AL336"/>
  <c r="AL340"/>
  <c r="AL353"/>
  <c r="AL372"/>
  <c r="AL385"/>
  <c r="AL405"/>
  <c r="AL437"/>
  <c r="AL473"/>
  <c r="AL477"/>
  <c r="AL492"/>
  <c r="AO492" s="1"/>
  <c r="AL496"/>
  <c r="AL150"/>
  <c r="AM812"/>
  <c r="AP812" s="1"/>
  <c r="AM933"/>
  <c r="AM972"/>
  <c r="AL797"/>
  <c r="AO797" s="1"/>
  <c r="AL813"/>
  <c r="AO813" s="1"/>
  <c r="AL946"/>
  <c r="AO946" s="1"/>
  <c r="AQ946" s="1"/>
  <c r="AN513"/>
  <c r="AL525"/>
  <c r="AM557"/>
  <c r="AN573"/>
  <c r="AN589"/>
  <c r="AM605"/>
  <c r="AN621"/>
  <c r="AL637"/>
  <c r="AL653"/>
  <c r="AM685"/>
  <c r="AN701"/>
  <c r="AN717"/>
  <c r="AP717" s="1"/>
  <c r="AM733"/>
  <c r="AO733" s="1"/>
  <c r="AN749"/>
  <c r="AL765"/>
  <c r="AN632"/>
  <c r="AL656"/>
  <c r="AN676"/>
  <c r="AL696"/>
  <c r="AO696" s="1"/>
  <c r="AM740"/>
  <c r="AJ36"/>
  <c r="AJ72"/>
  <c r="AI219"/>
  <c r="AJ308"/>
  <c r="AJ328"/>
  <c r="AJ364"/>
  <c r="AI387"/>
  <c r="AI452"/>
  <c r="AI889"/>
  <c r="AI925"/>
  <c r="AI499"/>
  <c r="AI500"/>
  <c r="AN774"/>
  <c r="AL854"/>
  <c r="AO854" s="1"/>
  <c r="AL862"/>
  <c r="AO862" s="1"/>
  <c r="AL874"/>
  <c r="AL886"/>
  <c r="AO886" s="1"/>
  <c r="AL894"/>
  <c r="AL906"/>
  <c r="AO906" s="1"/>
  <c r="AL918"/>
  <c r="AO918" s="1"/>
  <c r="AL926"/>
  <c r="AO926" s="1"/>
  <c r="Z976"/>
  <c r="F9" i="5" s="1"/>
  <c r="U976" i="2"/>
  <c r="C8" i="5" s="1"/>
  <c r="V42" i="2"/>
  <c r="V74"/>
  <c r="V106"/>
  <c r="V138"/>
  <c r="V170"/>
  <c r="V202"/>
  <c r="V234"/>
  <c r="V266"/>
  <c r="V298"/>
  <c r="V330"/>
  <c r="V362"/>
  <c r="V394"/>
  <c r="V426"/>
  <c r="V458"/>
  <c r="V490"/>
  <c r="V516"/>
  <c r="V716"/>
  <c r="V748"/>
  <c r="V780"/>
  <c r="V812"/>
  <c r="V844"/>
  <c r="V876"/>
  <c r="V908"/>
  <c r="V940"/>
  <c r="V972"/>
  <c r="V943"/>
  <c r="V951"/>
  <c r="V959"/>
  <c r="V967"/>
  <c r="V975"/>
  <c r="AM814"/>
  <c r="AL814"/>
  <c r="AL938"/>
  <c r="AO938" s="1"/>
  <c r="AH976"/>
  <c r="C19" i="5" s="1"/>
  <c r="C7" i="7" s="1"/>
  <c r="AE460" i="2"/>
  <c r="AD460"/>
  <c r="AE42"/>
  <c r="AD42"/>
  <c r="AJ62"/>
  <c r="AI62"/>
  <c r="AE106"/>
  <c r="AD106"/>
  <c r="AJ126"/>
  <c r="AI126"/>
  <c r="AJ162"/>
  <c r="AI162"/>
  <c r="AE174"/>
  <c r="AD174"/>
  <c r="AE206"/>
  <c r="AD206"/>
  <c r="AI226"/>
  <c r="AJ226"/>
  <c r="AE238"/>
  <c r="AD238"/>
  <c r="AJ274"/>
  <c r="AI274"/>
  <c r="AJ342"/>
  <c r="AI342"/>
  <c r="AI374"/>
  <c r="AJ374"/>
  <c r="AI402"/>
  <c r="AJ402"/>
  <c r="AI438"/>
  <c r="AJ438"/>
  <c r="AJ470"/>
  <c r="AI470"/>
  <c r="AJ502"/>
  <c r="AI502"/>
  <c r="AI100"/>
  <c r="AJ100"/>
  <c r="AJ108"/>
  <c r="AI108"/>
  <c r="AJ116"/>
  <c r="AI116"/>
  <c r="AI124"/>
  <c r="AJ124"/>
  <c r="AJ144"/>
  <c r="AI144"/>
  <c r="AI176"/>
  <c r="AJ176"/>
  <c r="AE228"/>
  <c r="AD228"/>
  <c r="AE236"/>
  <c r="AD236"/>
  <c r="AE296"/>
  <c r="AD296"/>
  <c r="AE328"/>
  <c r="AD328"/>
  <c r="AE360"/>
  <c r="AD360"/>
  <c r="AJ376"/>
  <c r="AI376"/>
  <c r="AJ408"/>
  <c r="AI408"/>
  <c r="AE436"/>
  <c r="AD436"/>
  <c r="AE582"/>
  <c r="AD582"/>
  <c r="AE598"/>
  <c r="AD598"/>
  <c r="AJ602"/>
  <c r="AI602"/>
  <c r="AE630"/>
  <c r="AD630"/>
  <c r="AE646"/>
  <c r="AD646"/>
  <c r="AE678"/>
  <c r="AD678"/>
  <c r="AE694"/>
  <c r="AD694"/>
  <c r="AJ698"/>
  <c r="AI698"/>
  <c r="AE710"/>
  <c r="AD710"/>
  <c r="AJ714"/>
  <c r="AI714"/>
  <c r="AE758"/>
  <c r="AD758"/>
  <c r="AE790"/>
  <c r="AD790"/>
  <c r="AJ794"/>
  <c r="AI794"/>
  <c r="AJ818"/>
  <c r="AI818"/>
  <c r="AJ874"/>
  <c r="AI874"/>
  <c r="AJ882"/>
  <c r="AI882"/>
  <c r="AE906"/>
  <c r="AD906"/>
  <c r="AJ914"/>
  <c r="AI914"/>
  <c r="AE938"/>
  <c r="AD938"/>
  <c r="AJ970"/>
  <c r="AI970"/>
  <c r="AE962"/>
  <c r="AD962"/>
  <c r="W86"/>
  <c r="V86"/>
  <c r="W118"/>
  <c r="V118"/>
  <c r="W182"/>
  <c r="V182"/>
  <c r="W246"/>
  <c r="V246"/>
  <c r="W310"/>
  <c r="V310"/>
  <c r="W374"/>
  <c r="V374"/>
  <c r="W438"/>
  <c r="V438"/>
  <c r="AN930"/>
  <c r="AL930"/>
  <c r="AE866"/>
  <c r="AD866"/>
  <c r="AE21"/>
  <c r="AD21"/>
  <c r="AJ25"/>
  <c r="AI25"/>
  <c r="AE53"/>
  <c r="AD53"/>
  <c r="AI57"/>
  <c r="AJ57"/>
  <c r="AJ77"/>
  <c r="AI77"/>
  <c r="AE93"/>
  <c r="AD93"/>
  <c r="AJ109"/>
  <c r="AI109"/>
  <c r="AI141"/>
  <c r="AJ141"/>
  <c r="AJ189"/>
  <c r="AI189"/>
  <c r="AJ221"/>
  <c r="AI221"/>
  <c r="AD265"/>
  <c r="AE265"/>
  <c r="AJ269"/>
  <c r="AI269"/>
  <c r="AD281"/>
  <c r="AE281"/>
  <c r="AJ285"/>
  <c r="AI285"/>
  <c r="AE301"/>
  <c r="AD301"/>
  <c r="AD313"/>
  <c r="AE313"/>
  <c r="AJ317"/>
  <c r="AI317"/>
  <c r="AJ337"/>
  <c r="AI337"/>
  <c r="AE353"/>
  <c r="AD353"/>
  <c r="AI369"/>
  <c r="AJ369"/>
  <c r="AE385"/>
  <c r="AD385"/>
  <c r="AJ385"/>
  <c r="AI385"/>
  <c r="AE401"/>
  <c r="AD401"/>
  <c r="AJ405"/>
  <c r="AI405"/>
  <c r="AE437"/>
  <c r="AD437"/>
  <c r="AE481"/>
  <c r="AD481"/>
  <c r="AJ489"/>
  <c r="AI489"/>
  <c r="AE501"/>
  <c r="AD501"/>
  <c r="AJ509"/>
  <c r="AI509"/>
  <c r="AI525"/>
  <c r="AJ525"/>
  <c r="AI541"/>
  <c r="AJ541"/>
  <c r="AI557"/>
  <c r="AJ557"/>
  <c r="AI573"/>
  <c r="AJ573"/>
  <c r="AI589"/>
  <c r="AJ589"/>
  <c r="AI605"/>
  <c r="AJ605"/>
  <c r="AI621"/>
  <c r="AJ621"/>
  <c r="AE789"/>
  <c r="AD789"/>
  <c r="AN805"/>
  <c r="AM805"/>
  <c r="AN821"/>
  <c r="AM821"/>
  <c r="AE829"/>
  <c r="AD829"/>
  <c r="AN837"/>
  <c r="AM837"/>
  <c r="AN857"/>
  <c r="AM857"/>
  <c r="AO857" s="1"/>
  <c r="AN873"/>
  <c r="AM873"/>
  <c r="AN889"/>
  <c r="AM889"/>
  <c r="AN905"/>
  <c r="AM905"/>
  <c r="AN909"/>
  <c r="AM909"/>
  <c r="AE913"/>
  <c r="AD913"/>
  <c r="AI917"/>
  <c r="AJ917"/>
  <c r="AN925"/>
  <c r="AM925"/>
  <c r="AE929"/>
  <c r="AD929"/>
  <c r="AI933"/>
  <c r="AJ933"/>
  <c r="AN941"/>
  <c r="AM941"/>
  <c r="AE945"/>
  <c r="AD945"/>
  <c r="AN957"/>
  <c r="AM957"/>
  <c r="AE961"/>
  <c r="AD961"/>
  <c r="AJ965"/>
  <c r="AI965"/>
  <c r="W850"/>
  <c r="V850"/>
  <c r="W882"/>
  <c r="V882"/>
  <c r="W914"/>
  <c r="V914"/>
  <c r="W946"/>
  <c r="V946"/>
  <c r="AE695"/>
  <c r="AD695"/>
  <c r="W953"/>
  <c r="V953"/>
  <c r="W560"/>
  <c r="V560"/>
  <c r="AE9"/>
  <c r="AD9"/>
  <c r="AI10"/>
  <c r="AJ10"/>
  <c r="AE18"/>
  <c r="AD18"/>
  <c r="AE22"/>
  <c r="AD22"/>
  <c r="AJ38"/>
  <c r="AI38"/>
  <c r="AJ42"/>
  <c r="AI42"/>
  <c r="AE50"/>
  <c r="AD50"/>
  <c r="AE54"/>
  <c r="AD54"/>
  <c r="AJ70"/>
  <c r="AI70"/>
  <c r="AJ74"/>
  <c r="AI74"/>
  <c r="AE82"/>
  <c r="AD82"/>
  <c r="AE86"/>
  <c r="AD86"/>
  <c r="AI102"/>
  <c r="AJ102"/>
  <c r="AJ106"/>
  <c r="AI106"/>
  <c r="AE114"/>
  <c r="AD114"/>
  <c r="AE118"/>
  <c r="AD118"/>
  <c r="AJ134"/>
  <c r="AI134"/>
  <c r="AJ138"/>
  <c r="AI138"/>
  <c r="AE146"/>
  <c r="AD146"/>
  <c r="AE150"/>
  <c r="AD150"/>
  <c r="AJ166"/>
  <c r="AI166"/>
  <c r="AJ170"/>
  <c r="AI170"/>
  <c r="AE178"/>
  <c r="AD178"/>
  <c r="AE182"/>
  <c r="AD182"/>
  <c r="AJ198"/>
  <c r="AI198"/>
  <c r="AJ202"/>
  <c r="AI202"/>
  <c r="AE210"/>
  <c r="AD210"/>
  <c r="AE214"/>
  <c r="AD214"/>
  <c r="AI230"/>
  <c r="AJ230"/>
  <c r="AI234"/>
  <c r="AJ234"/>
  <c r="AE242"/>
  <c r="AD242"/>
  <c r="AE246"/>
  <c r="AD246"/>
  <c r="AJ258"/>
  <c r="AI258"/>
  <c r="AM266"/>
  <c r="AL266"/>
  <c r="AN266"/>
  <c r="AJ278"/>
  <c r="AI278"/>
  <c r="AJ282"/>
  <c r="AI282"/>
  <c r="AJ286"/>
  <c r="AI286"/>
  <c r="AE294"/>
  <c r="AD294"/>
  <c r="AJ314"/>
  <c r="AI314"/>
  <c r="AJ318"/>
  <c r="AI318"/>
  <c r="AE326"/>
  <c r="AD326"/>
  <c r="AJ346"/>
  <c r="AI346"/>
  <c r="AI350"/>
  <c r="AJ350"/>
  <c r="AE358"/>
  <c r="AD358"/>
  <c r="AJ378"/>
  <c r="AI378"/>
  <c r="AI382"/>
  <c r="AJ382"/>
  <c r="AE390"/>
  <c r="AD390"/>
  <c r="AJ410"/>
  <c r="AI410"/>
  <c r="AJ414"/>
  <c r="AI414"/>
  <c r="AE422"/>
  <c r="AD422"/>
  <c r="AE430"/>
  <c r="AD430"/>
  <c r="AJ442"/>
  <c r="AI442"/>
  <c r="AJ446"/>
  <c r="AI446"/>
  <c r="AJ450"/>
  <c r="AI450"/>
  <c r="AE458"/>
  <c r="AD458"/>
  <c r="AJ478"/>
  <c r="AI478"/>
  <c r="AE486"/>
  <c r="AD486"/>
  <c r="AE490"/>
  <c r="AD490"/>
  <c r="AJ510"/>
  <c r="AI510"/>
  <c r="AE518"/>
  <c r="AD518"/>
  <c r="AE522"/>
  <c r="AD522"/>
  <c r="AE526"/>
  <c r="AD526"/>
  <c r="AE530"/>
  <c r="AD530"/>
  <c r="AE534"/>
  <c r="AD534"/>
  <c r="AE538"/>
  <c r="AD538"/>
  <c r="AE542"/>
  <c r="AD542"/>
  <c r="AE546"/>
  <c r="AD546"/>
  <c r="AE550"/>
  <c r="AD550"/>
  <c r="AE554"/>
  <c r="AD554"/>
  <c r="AE558"/>
  <c r="AD558"/>
  <c r="AE562"/>
  <c r="AD562"/>
  <c r="AE566"/>
  <c r="AD566"/>
  <c r="AE570"/>
  <c r="AD570"/>
  <c r="AE280"/>
  <c r="AD280"/>
  <c r="AE492"/>
  <c r="AD492"/>
  <c r="AE8"/>
  <c r="AD8"/>
  <c r="AE16"/>
  <c r="AD16"/>
  <c r="AE20"/>
  <c r="AD20"/>
  <c r="AE24"/>
  <c r="AD24"/>
  <c r="AE32"/>
  <c r="AD32"/>
  <c r="AE40"/>
  <c r="AD40"/>
  <c r="AE48"/>
  <c r="AD48"/>
  <c r="AE56"/>
  <c r="AD56"/>
  <c r="AE64"/>
  <c r="AD64"/>
  <c r="AE72"/>
  <c r="AD72"/>
  <c r="AE80"/>
  <c r="AD80"/>
  <c r="AJ212"/>
  <c r="AI212"/>
  <c r="AJ216"/>
  <c r="AI216"/>
  <c r="AJ220"/>
  <c r="AI220"/>
  <c r="AJ224"/>
  <c r="AI224"/>
  <c r="AE256"/>
  <c r="AD256"/>
  <c r="AE260"/>
  <c r="AD260"/>
  <c r="AM264"/>
  <c r="AL264"/>
  <c r="AN264"/>
  <c r="AE300"/>
  <c r="AD300"/>
  <c r="AE304"/>
  <c r="AD304"/>
  <c r="AE308"/>
  <c r="AD308"/>
  <c r="AE332"/>
  <c r="AD332"/>
  <c r="AE336"/>
  <c r="AD336"/>
  <c r="AE340"/>
  <c r="AD340"/>
  <c r="AE364"/>
  <c r="AD364"/>
  <c r="AE368"/>
  <c r="AD368"/>
  <c r="AE372"/>
  <c r="AD372"/>
  <c r="AJ388"/>
  <c r="AI388"/>
  <c r="AE396"/>
  <c r="AD396"/>
  <c r="AE400"/>
  <c r="AD400"/>
  <c r="AE404"/>
  <c r="AD404"/>
  <c r="AJ416"/>
  <c r="AI416"/>
  <c r="AE424"/>
  <c r="AD424"/>
  <c r="AJ432"/>
  <c r="AI432"/>
  <c r="AE440"/>
  <c r="AD440"/>
  <c r="AJ448"/>
  <c r="AI448"/>
  <c r="AJ456"/>
  <c r="AI456"/>
  <c r="AJ464"/>
  <c r="AI464"/>
  <c r="AE472"/>
  <c r="AD472"/>
  <c r="AJ488"/>
  <c r="AI488"/>
  <c r="AJ496"/>
  <c r="AI496"/>
  <c r="AE504"/>
  <c r="AD504"/>
  <c r="AJ508"/>
  <c r="AI508"/>
  <c r="AJ520"/>
  <c r="AI520"/>
  <c r="AE528"/>
  <c r="AD528"/>
  <c r="AJ532"/>
  <c r="AI532"/>
  <c r="AJ536"/>
  <c r="AI536"/>
  <c r="AE544"/>
  <c r="AD544"/>
  <c r="AJ552"/>
  <c r="AI552"/>
  <c r="AE560"/>
  <c r="AD560"/>
  <c r="AJ568"/>
  <c r="AI568"/>
  <c r="W160"/>
  <c r="V160"/>
  <c r="AE314"/>
  <c r="AD314"/>
  <c r="W20"/>
  <c r="V20"/>
  <c r="W40"/>
  <c r="V40"/>
  <c r="W56"/>
  <c r="V56"/>
  <c r="W72"/>
  <c r="V72"/>
  <c r="W88"/>
  <c r="V88"/>
  <c r="W108"/>
  <c r="V108"/>
  <c r="W124"/>
  <c r="V124"/>
  <c r="W140"/>
  <c r="V140"/>
  <c r="W156"/>
  <c r="V156"/>
  <c r="W176"/>
  <c r="V176"/>
  <c r="W192"/>
  <c r="V192"/>
  <c r="W208"/>
  <c r="V208"/>
  <c r="W228"/>
  <c r="V228"/>
  <c r="W244"/>
  <c r="V244"/>
  <c r="W260"/>
  <c r="V260"/>
  <c r="W276"/>
  <c r="V276"/>
  <c r="W296"/>
  <c r="V296"/>
  <c r="W312"/>
  <c r="V312"/>
  <c r="W328"/>
  <c r="V328"/>
  <c r="W344"/>
  <c r="V344"/>
  <c r="W364"/>
  <c r="V364"/>
  <c r="W380"/>
  <c r="V380"/>
  <c r="W396"/>
  <c r="V396"/>
  <c r="W416"/>
  <c r="V416"/>
  <c r="W432"/>
  <c r="V432"/>
  <c r="W452"/>
  <c r="V452"/>
  <c r="W472"/>
  <c r="V472"/>
  <c r="W488"/>
  <c r="V488"/>
  <c r="W30"/>
  <c r="V30"/>
  <c r="W62"/>
  <c r="V62"/>
  <c r="W94"/>
  <c r="V94"/>
  <c r="W126"/>
  <c r="V126"/>
  <c r="W158"/>
  <c r="V158"/>
  <c r="W190"/>
  <c r="V190"/>
  <c r="W222"/>
  <c r="V222"/>
  <c r="W254"/>
  <c r="V254"/>
  <c r="W286"/>
  <c r="V286"/>
  <c r="W318"/>
  <c r="V318"/>
  <c r="W350"/>
  <c r="V350"/>
  <c r="W382"/>
  <c r="V382"/>
  <c r="W414"/>
  <c r="V414"/>
  <c r="W446"/>
  <c r="V446"/>
  <c r="W478"/>
  <c r="V478"/>
  <c r="W19"/>
  <c r="V19"/>
  <c r="W35"/>
  <c r="V35"/>
  <c r="W51"/>
  <c r="V51"/>
  <c r="W67"/>
  <c r="V67"/>
  <c r="W83"/>
  <c r="V83"/>
  <c r="W99"/>
  <c r="V99"/>
  <c r="W115"/>
  <c r="V115"/>
  <c r="W131"/>
  <c r="V131"/>
  <c r="W147"/>
  <c r="V147"/>
  <c r="W163"/>
  <c r="V163"/>
  <c r="W179"/>
  <c r="V179"/>
  <c r="W195"/>
  <c r="V195"/>
  <c r="W211"/>
  <c r="V211"/>
  <c r="W227"/>
  <c r="V227"/>
  <c r="W243"/>
  <c r="V243"/>
  <c r="W259"/>
  <c r="V259"/>
  <c r="W275"/>
  <c r="V275"/>
  <c r="W291"/>
  <c r="V291"/>
  <c r="W307"/>
  <c r="V307"/>
  <c r="W323"/>
  <c r="V323"/>
  <c r="W339"/>
  <c r="V339"/>
  <c r="W355"/>
  <c r="V355"/>
  <c r="W371"/>
  <c r="V371"/>
  <c r="W387"/>
  <c r="V387"/>
  <c r="W403"/>
  <c r="V403"/>
  <c r="W419"/>
  <c r="V419"/>
  <c r="W435"/>
  <c r="V435"/>
  <c r="W451"/>
  <c r="V451"/>
  <c r="W467"/>
  <c r="V467"/>
  <c r="W483"/>
  <c r="V483"/>
  <c r="W499"/>
  <c r="V499"/>
  <c r="W515"/>
  <c r="V515"/>
  <c r="W531"/>
  <c r="V531"/>
  <c r="W547"/>
  <c r="V547"/>
  <c r="W563"/>
  <c r="V563"/>
  <c r="W579"/>
  <c r="V579"/>
  <c r="W595"/>
  <c r="V595"/>
  <c r="W611"/>
  <c r="V611"/>
  <c r="W627"/>
  <c r="V627"/>
  <c r="W643"/>
  <c r="V643"/>
  <c r="W659"/>
  <c r="V659"/>
  <c r="W675"/>
  <c r="V675"/>
  <c r="W691"/>
  <c r="V691"/>
  <c r="W707"/>
  <c r="V707"/>
  <c r="W723"/>
  <c r="V723"/>
  <c r="W739"/>
  <c r="V739"/>
  <c r="W755"/>
  <c r="V755"/>
  <c r="W771"/>
  <c r="V771"/>
  <c r="W787"/>
  <c r="V787"/>
  <c r="W803"/>
  <c r="V803"/>
  <c r="W819"/>
  <c r="V819"/>
  <c r="W835"/>
  <c r="V835"/>
  <c r="W851"/>
  <c r="V851"/>
  <c r="W867"/>
  <c r="V867"/>
  <c r="W883"/>
  <c r="V883"/>
  <c r="W899"/>
  <c r="V899"/>
  <c r="W915"/>
  <c r="V915"/>
  <c r="W931"/>
  <c r="V931"/>
  <c r="W514"/>
  <c r="V514"/>
  <c r="W530"/>
  <c r="V530"/>
  <c r="W546"/>
  <c r="V546"/>
  <c r="W562"/>
  <c r="V562"/>
  <c r="W578"/>
  <c r="V578"/>
  <c r="W594"/>
  <c r="V594"/>
  <c r="W610"/>
  <c r="V610"/>
  <c r="W626"/>
  <c r="V626"/>
  <c r="W642"/>
  <c r="V642"/>
  <c r="W658"/>
  <c r="V658"/>
  <c r="W674"/>
  <c r="V674"/>
  <c r="W690"/>
  <c r="V690"/>
  <c r="W706"/>
  <c r="V706"/>
  <c r="W722"/>
  <c r="V722"/>
  <c r="W738"/>
  <c r="V738"/>
  <c r="W754"/>
  <c r="V754"/>
  <c r="W770"/>
  <c r="V770"/>
  <c r="W786"/>
  <c r="V786"/>
  <c r="W802"/>
  <c r="V802"/>
  <c r="W818"/>
  <c r="V818"/>
  <c r="W834"/>
  <c r="V834"/>
  <c r="W858"/>
  <c r="V858"/>
  <c r="W890"/>
  <c r="V890"/>
  <c r="W922"/>
  <c r="V922"/>
  <c r="W954"/>
  <c r="V954"/>
  <c r="W961"/>
  <c r="V961"/>
  <c r="W504"/>
  <c r="V504"/>
  <c r="W524"/>
  <c r="V524"/>
  <c r="W648"/>
  <c r="V648"/>
  <c r="W664"/>
  <c r="V664"/>
  <c r="W680"/>
  <c r="V680"/>
  <c r="W696"/>
  <c r="V696"/>
  <c r="Y976"/>
  <c r="AM17"/>
  <c r="AM33"/>
  <c r="AM49"/>
  <c r="AM65"/>
  <c r="AM85"/>
  <c r="AL20"/>
  <c r="AN101"/>
  <c r="AN117"/>
  <c r="AN133"/>
  <c r="AN149"/>
  <c r="AN165"/>
  <c r="AN181"/>
  <c r="AN197"/>
  <c r="AN213"/>
  <c r="AN229"/>
  <c r="AN245"/>
  <c r="AN261"/>
  <c r="AM290"/>
  <c r="AM294"/>
  <c r="AM322"/>
  <c r="AM326"/>
  <c r="AM354"/>
  <c r="AM358"/>
  <c r="AM386"/>
  <c r="AM390"/>
  <c r="AM418"/>
  <c r="AM422"/>
  <c r="AM446"/>
  <c r="AM450"/>
  <c r="AM454"/>
  <c r="AM458"/>
  <c r="AP458" s="1"/>
  <c r="AM482"/>
  <c r="AM486"/>
  <c r="AM490"/>
  <c r="AL216"/>
  <c r="AN224"/>
  <c r="AL232"/>
  <c r="AN240"/>
  <c r="AL248"/>
  <c r="AM252"/>
  <c r="AN256"/>
  <c r="AN146"/>
  <c r="AM166"/>
  <c r="AN178"/>
  <c r="AL210"/>
  <c r="AN222"/>
  <c r="AM930"/>
  <c r="AN514"/>
  <c r="AM522"/>
  <c r="AM530"/>
  <c r="AL538"/>
  <c r="AN542"/>
  <c r="AN550"/>
  <c r="AM558"/>
  <c r="AL566"/>
  <c r="AN578"/>
  <c r="AN610"/>
  <c r="AN642"/>
  <c r="AN674"/>
  <c r="AN706"/>
  <c r="AN738"/>
  <c r="AN770"/>
  <c r="AL941"/>
  <c r="AL957"/>
  <c r="AM517"/>
  <c r="AL565"/>
  <c r="AM581"/>
  <c r="AL629"/>
  <c r="AM645"/>
  <c r="AL693"/>
  <c r="AM709"/>
  <c r="AP709" s="1"/>
  <c r="AL757"/>
  <c r="AO757" s="1"/>
  <c r="AM773"/>
  <c r="AL536"/>
  <c r="AN548"/>
  <c r="AN560"/>
  <c r="AN568"/>
  <c r="AL588"/>
  <c r="AJ84"/>
  <c r="AJ136"/>
  <c r="AJ148"/>
  <c r="AJ156"/>
  <c r="AJ164"/>
  <c r="AJ188"/>
  <c r="AJ348"/>
  <c r="AE258"/>
  <c r="AD258"/>
  <c r="AI6"/>
  <c r="AJ6"/>
  <c r="AI30"/>
  <c r="AJ30"/>
  <c r="AE74"/>
  <c r="AD74"/>
  <c r="AJ94"/>
  <c r="AI94"/>
  <c r="AE138"/>
  <c r="AD138"/>
  <c r="AI158"/>
  <c r="AJ158"/>
  <c r="AJ194"/>
  <c r="AI194"/>
  <c r="AI310"/>
  <c r="AJ310"/>
  <c r="AJ466"/>
  <c r="AI466"/>
  <c r="AI140"/>
  <c r="AJ140"/>
  <c r="AJ172"/>
  <c r="AI172"/>
  <c r="AE220"/>
  <c r="AD220"/>
  <c r="AJ428"/>
  <c r="AI428"/>
  <c r="AJ618"/>
  <c r="AI618"/>
  <c r="AI634"/>
  <c r="AJ634"/>
  <c r="AE662"/>
  <c r="AD662"/>
  <c r="AE806"/>
  <c r="AD806"/>
  <c r="AI173"/>
  <c r="AJ173"/>
  <c r="AE306"/>
  <c r="AD306"/>
  <c r="AE434"/>
  <c r="AD434"/>
  <c r="AE496"/>
  <c r="AD496"/>
  <c r="AJ576"/>
  <c r="AI576"/>
  <c r="AE584"/>
  <c r="AD584"/>
  <c r="AE588"/>
  <c r="AD588"/>
  <c r="AJ596"/>
  <c r="AI596"/>
  <c r="AE608"/>
  <c r="AD608"/>
  <c r="AJ616"/>
  <c r="AI616"/>
  <c r="AJ620"/>
  <c r="AI620"/>
  <c r="AE628"/>
  <c r="AD628"/>
  <c r="AJ640"/>
  <c r="AI640"/>
  <c r="AE648"/>
  <c r="AD648"/>
  <c r="AE652"/>
  <c r="AD652"/>
  <c r="AJ660"/>
  <c r="AI660"/>
  <c r="AE672"/>
  <c r="AD672"/>
  <c r="AJ680"/>
  <c r="AI680"/>
  <c r="AJ684"/>
  <c r="AI684"/>
  <c r="AE692"/>
  <c r="AD692"/>
  <c r="AJ704"/>
  <c r="AI704"/>
  <c r="AE712"/>
  <c r="AD712"/>
  <c r="AE716"/>
  <c r="AD716"/>
  <c r="AJ724"/>
  <c r="AI724"/>
  <c r="AE736"/>
  <c r="AD736"/>
  <c r="AJ744"/>
  <c r="AI744"/>
  <c r="AJ748"/>
  <c r="AI748"/>
  <c r="AE756"/>
  <c r="AD756"/>
  <c r="AJ768"/>
  <c r="AI768"/>
  <c r="AE776"/>
  <c r="AD776"/>
  <c r="AM780"/>
  <c r="AL780"/>
  <c r="AN780"/>
  <c r="AJ784"/>
  <c r="AI784"/>
  <c r="AE792"/>
  <c r="AD792"/>
  <c r="AJ800"/>
  <c r="AI800"/>
  <c r="AE808"/>
  <c r="AD808"/>
  <c r="AJ816"/>
  <c r="AI816"/>
  <c r="AE824"/>
  <c r="AD824"/>
  <c r="AJ832"/>
  <c r="AI832"/>
  <c r="AE840"/>
  <c r="AD840"/>
  <c r="AI848"/>
  <c r="AJ848"/>
  <c r="AE856"/>
  <c r="AD856"/>
  <c r="AJ864"/>
  <c r="AI864"/>
  <c r="AE872"/>
  <c r="AD872"/>
  <c r="AJ880"/>
  <c r="AI880"/>
  <c r="AE888"/>
  <c r="AD888"/>
  <c r="AJ896"/>
  <c r="AI896"/>
  <c r="AE904"/>
  <c r="AD904"/>
  <c r="AJ912"/>
  <c r="AI912"/>
  <c r="AE920"/>
  <c r="AD920"/>
  <c r="AI928"/>
  <c r="AJ928"/>
  <c r="AE936"/>
  <c r="AD936"/>
  <c r="AJ944"/>
  <c r="AI944"/>
  <c r="AE952"/>
  <c r="AD952"/>
  <c r="AJ960"/>
  <c r="AI960"/>
  <c r="AJ964"/>
  <c r="AI964"/>
  <c r="AE968"/>
  <c r="AD968"/>
  <c r="AI5"/>
  <c r="AJ5"/>
  <c r="W6"/>
  <c r="V6"/>
  <c r="W38"/>
  <c r="V38"/>
  <c r="W70"/>
  <c r="V70"/>
  <c r="W102"/>
  <c r="V102"/>
  <c r="W134"/>
  <c r="V134"/>
  <c r="W166"/>
  <c r="V166"/>
  <c r="W198"/>
  <c r="V198"/>
  <c r="W230"/>
  <c r="V230"/>
  <c r="W262"/>
  <c r="V262"/>
  <c r="W294"/>
  <c r="V294"/>
  <c r="W326"/>
  <c r="V326"/>
  <c r="W358"/>
  <c r="V358"/>
  <c r="W390"/>
  <c r="V390"/>
  <c r="W422"/>
  <c r="V422"/>
  <c r="W454"/>
  <c r="V454"/>
  <c r="W486"/>
  <c r="V486"/>
  <c r="W866"/>
  <c r="V866"/>
  <c r="W898"/>
  <c r="V898"/>
  <c r="W930"/>
  <c r="V930"/>
  <c r="W962"/>
  <c r="V962"/>
  <c r="AE23"/>
  <c r="AD23"/>
  <c r="AJ27"/>
  <c r="AI27"/>
  <c r="AE43"/>
  <c r="AD43"/>
  <c r="AE47"/>
  <c r="AD47"/>
  <c r="AJ51"/>
  <c r="AI51"/>
  <c r="AE67"/>
  <c r="AD67"/>
  <c r="AE87"/>
  <c r="AD87"/>
  <c r="AJ91"/>
  <c r="AI91"/>
  <c r="AE107"/>
  <c r="AD107"/>
  <c r="AE111"/>
  <c r="AD111"/>
  <c r="AJ115"/>
  <c r="AI115"/>
  <c r="AE135"/>
  <c r="AD135"/>
  <c r="AE163"/>
  <c r="AD163"/>
  <c r="AJ167"/>
  <c r="AI167"/>
  <c r="AE187"/>
  <c r="AD187"/>
  <c r="AE191"/>
  <c r="AD191"/>
  <c r="AE211"/>
  <c r="AD211"/>
  <c r="AE235"/>
  <c r="AD235"/>
  <c r="AE239"/>
  <c r="AD239"/>
  <c r="AJ243"/>
  <c r="AI243"/>
  <c r="AJ267"/>
  <c r="AI267"/>
  <c r="AJ275"/>
  <c r="AI275"/>
  <c r="AD291"/>
  <c r="AE291"/>
  <c r="AJ299"/>
  <c r="AI299"/>
  <c r="AD315"/>
  <c r="AE315"/>
  <c r="AE319"/>
  <c r="AD319"/>
  <c r="AJ323"/>
  <c r="AI323"/>
  <c r="AD339"/>
  <c r="AE339"/>
  <c r="AE359"/>
  <c r="AD359"/>
  <c r="AJ363"/>
  <c r="AI363"/>
  <c r="AD379"/>
  <c r="AE379"/>
  <c r="AE383"/>
  <c r="AD383"/>
  <c r="AD403"/>
  <c r="AE403"/>
  <c r="AD427"/>
  <c r="AE427"/>
  <c r="AE431"/>
  <c r="AD431"/>
  <c r="AD451"/>
  <c r="AE451"/>
  <c r="AE471"/>
  <c r="AD471"/>
  <c r="AD515"/>
  <c r="AE515"/>
  <c r="AE539"/>
  <c r="AD539"/>
  <c r="AE543"/>
  <c r="AD543"/>
  <c r="AE563"/>
  <c r="AD563"/>
  <c r="AJ571"/>
  <c r="AI571"/>
  <c r="AE587"/>
  <c r="AD587"/>
  <c r="AE591"/>
  <c r="AD591"/>
  <c r="AE615"/>
  <c r="AD615"/>
  <c r="AJ619"/>
  <c r="AI619"/>
  <c r="AE643"/>
  <c r="AD643"/>
  <c r="AE667"/>
  <c r="AD667"/>
  <c r="AE671"/>
  <c r="AD671"/>
  <c r="AI675"/>
  <c r="AJ675"/>
  <c r="AE691"/>
  <c r="AD691"/>
  <c r="AE715"/>
  <c r="AD715"/>
  <c r="AE719"/>
  <c r="AD719"/>
  <c r="AI723"/>
  <c r="AJ723"/>
  <c r="AI727"/>
  <c r="AJ727"/>
  <c r="AE743"/>
  <c r="AD743"/>
  <c r="AI747"/>
  <c r="AJ747"/>
  <c r="AI751"/>
  <c r="AJ751"/>
  <c r="AE771"/>
  <c r="AD771"/>
  <c r="AI775"/>
  <c r="AJ775"/>
  <c r="AN787"/>
  <c r="AM787"/>
  <c r="AN791"/>
  <c r="AM791"/>
  <c r="AE795"/>
  <c r="AD795"/>
  <c r="AE799"/>
  <c r="AD799"/>
  <c r="AI803"/>
  <c r="AJ803"/>
  <c r="AE819"/>
  <c r="AD819"/>
  <c r="AI831"/>
  <c r="AJ831"/>
  <c r="AE843"/>
  <c r="AD843"/>
  <c r="AE847"/>
  <c r="AD847"/>
  <c r="AI851"/>
  <c r="AJ851"/>
  <c r="AE867"/>
  <c r="AD867"/>
  <c r="AE871"/>
  <c r="AD871"/>
  <c r="AI871"/>
  <c r="AJ871"/>
  <c r="AE899"/>
  <c r="AD899"/>
  <c r="AJ903"/>
  <c r="AI903"/>
  <c r="AE919"/>
  <c r="AD919"/>
  <c r="AE939"/>
  <c r="AD939"/>
  <c r="AJ951"/>
  <c r="AI951"/>
  <c r="AE967"/>
  <c r="AD967"/>
  <c r="W937"/>
  <c r="V937"/>
  <c r="W969"/>
  <c r="V969"/>
  <c r="AB976"/>
  <c r="D12" i="5" s="1"/>
  <c r="AM101" i="2"/>
  <c r="AM133"/>
  <c r="AM345"/>
  <c r="AM377"/>
  <c r="AM397"/>
  <c r="AM445"/>
  <c r="AM240"/>
  <c r="AN260"/>
  <c r="AL354"/>
  <c r="AL450"/>
  <c r="AO450" s="1"/>
  <c r="AL490"/>
  <c r="AL166"/>
  <c r="AM514"/>
  <c r="AL522"/>
  <c r="AO522" s="1"/>
  <c r="AN526"/>
  <c r="AN534"/>
  <c r="AM542"/>
  <c r="AL550"/>
  <c r="AN562"/>
  <c r="AM570"/>
  <c r="AM578"/>
  <c r="AM610"/>
  <c r="AM642"/>
  <c r="AP642" s="1"/>
  <c r="AM674"/>
  <c r="AM706"/>
  <c r="AM738"/>
  <c r="AM770"/>
  <c r="AP770" s="1"/>
  <c r="AL805"/>
  <c r="AL517"/>
  <c r="AM533"/>
  <c r="AL581"/>
  <c r="AM597"/>
  <c r="AP597" s="1"/>
  <c r="AL645"/>
  <c r="AM661"/>
  <c r="AL709"/>
  <c r="AM725"/>
  <c r="AL773"/>
  <c r="AM548"/>
  <c r="AM560"/>
  <c r="AJ92"/>
  <c r="AJ196"/>
  <c r="AJ268"/>
  <c r="AJ312"/>
  <c r="AI412"/>
  <c r="AE6"/>
  <c r="AD6"/>
  <c r="AE370"/>
  <c r="AD370"/>
  <c r="AE14"/>
  <c r="AD14"/>
  <c r="AJ34"/>
  <c r="AI34"/>
  <c r="AE46"/>
  <c r="AD46"/>
  <c r="AJ66"/>
  <c r="AI66"/>
  <c r="AE78"/>
  <c r="AD78"/>
  <c r="AI98"/>
  <c r="AJ98"/>
  <c r="AE110"/>
  <c r="AD110"/>
  <c r="AJ130"/>
  <c r="AI130"/>
  <c r="AE142"/>
  <c r="AD142"/>
  <c r="AE170"/>
  <c r="AD170"/>
  <c r="AJ190"/>
  <c r="AI190"/>
  <c r="AE202"/>
  <c r="AD202"/>
  <c r="AI222"/>
  <c r="AJ222"/>
  <c r="AE234"/>
  <c r="AD234"/>
  <c r="AJ254"/>
  <c r="AI254"/>
  <c r="AE282"/>
  <c r="AD282"/>
  <c r="AE286"/>
  <c r="AD286"/>
  <c r="AJ306"/>
  <c r="AI306"/>
  <c r="AE318"/>
  <c r="AD318"/>
  <c r="AJ338"/>
  <c r="AI338"/>
  <c r="AE350"/>
  <c r="AD350"/>
  <c r="AJ370"/>
  <c r="AI370"/>
  <c r="AE382"/>
  <c r="AD382"/>
  <c r="AJ406"/>
  <c r="AI406"/>
  <c r="AE414"/>
  <c r="AD414"/>
  <c r="AI434"/>
  <c r="AJ434"/>
  <c r="AJ474"/>
  <c r="AI474"/>
  <c r="AJ498"/>
  <c r="AI498"/>
  <c r="AJ506"/>
  <c r="AI506"/>
  <c r="AE452"/>
  <c r="AD452"/>
  <c r="AJ96"/>
  <c r="AI96"/>
  <c r="AJ104"/>
  <c r="AI104"/>
  <c r="AJ112"/>
  <c r="AI112"/>
  <c r="AI132"/>
  <c r="AJ132"/>
  <c r="AI184"/>
  <c r="AJ184"/>
  <c r="AI192"/>
  <c r="AJ192"/>
  <c r="AI200"/>
  <c r="AJ200"/>
  <c r="AJ208"/>
  <c r="AI208"/>
  <c r="AE276"/>
  <c r="AD276"/>
  <c r="AJ380"/>
  <c r="AI380"/>
  <c r="AE392"/>
  <c r="AD392"/>
  <c r="AE420"/>
  <c r="AD420"/>
  <c r="AJ586"/>
  <c r="AI586"/>
  <c r="AE614"/>
  <c r="AD614"/>
  <c r="AJ650"/>
  <c r="AI650"/>
  <c r="AJ666"/>
  <c r="AI666"/>
  <c r="AJ682"/>
  <c r="AI682"/>
  <c r="AE726"/>
  <c r="AD726"/>
  <c r="AJ730"/>
  <c r="AI730"/>
  <c r="AE742"/>
  <c r="AD742"/>
  <c r="AJ746"/>
  <c r="AI746"/>
  <c r="AE774"/>
  <c r="AD774"/>
  <c r="AN786"/>
  <c r="AM786"/>
  <c r="AL786"/>
  <c r="AN794"/>
  <c r="AL794"/>
  <c r="AJ814"/>
  <c r="AI814"/>
  <c r="AE842"/>
  <c r="AD842"/>
  <c r="AJ842"/>
  <c r="AI842"/>
  <c r="AJ850"/>
  <c r="AI850"/>
  <c r="AE874"/>
  <c r="AD874"/>
  <c r="AJ906"/>
  <c r="AI906"/>
  <c r="AJ938"/>
  <c r="AI938"/>
  <c r="AJ946"/>
  <c r="AI946"/>
  <c r="AE970"/>
  <c r="AD970"/>
  <c r="AE410"/>
  <c r="AD410"/>
  <c r="W22"/>
  <c r="V22"/>
  <c r="W54"/>
  <c r="V54"/>
  <c r="W150"/>
  <c r="V150"/>
  <c r="W214"/>
  <c r="V214"/>
  <c r="W278"/>
  <c r="V278"/>
  <c r="W342"/>
  <c r="V342"/>
  <c r="W406"/>
  <c r="V406"/>
  <c r="W470"/>
  <c r="V470"/>
  <c r="AE397"/>
  <c r="AD397"/>
  <c r="AE37"/>
  <c r="AD37"/>
  <c r="AI41"/>
  <c r="AJ41"/>
  <c r="AE69"/>
  <c r="AD69"/>
  <c r="AJ73"/>
  <c r="AI73"/>
  <c r="AE89"/>
  <c r="AD89"/>
  <c r="AI93"/>
  <c r="AJ93"/>
  <c r="AI125"/>
  <c r="AJ125"/>
  <c r="AI157"/>
  <c r="AJ157"/>
  <c r="AJ205"/>
  <c r="AI205"/>
  <c r="AI237"/>
  <c r="AJ237"/>
  <c r="AJ253"/>
  <c r="AI253"/>
  <c r="AJ301"/>
  <c r="AI301"/>
  <c r="AJ321"/>
  <c r="AI321"/>
  <c r="AE349"/>
  <c r="AD349"/>
  <c r="AJ353"/>
  <c r="AI353"/>
  <c r="AE381"/>
  <c r="AD381"/>
  <c r="AE405"/>
  <c r="AD405"/>
  <c r="AI421"/>
  <c r="AJ421"/>
  <c r="AE433"/>
  <c r="AD433"/>
  <c r="AJ437"/>
  <c r="AI437"/>
  <c r="AJ457"/>
  <c r="AI457"/>
  <c r="AJ473"/>
  <c r="AI473"/>
  <c r="AE11"/>
  <c r="AD11"/>
  <c r="AE7"/>
  <c r="AD7"/>
  <c r="AE10"/>
  <c r="AD10"/>
  <c r="AE264"/>
  <c r="AD264"/>
  <c r="AE402"/>
  <c r="AD402"/>
  <c r="AE482"/>
  <c r="AD482"/>
  <c r="AI22"/>
  <c r="AJ22"/>
  <c r="AI26"/>
  <c r="AJ26"/>
  <c r="AE34"/>
  <c r="AD34"/>
  <c r="AE38"/>
  <c r="AD38"/>
  <c r="AJ54"/>
  <c r="AI54"/>
  <c r="AI58"/>
  <c r="AJ58"/>
  <c r="AE66"/>
  <c r="AD66"/>
  <c r="AE70"/>
  <c r="AD70"/>
  <c r="AI86"/>
  <c r="AJ86"/>
  <c r="AI90"/>
  <c r="AJ90"/>
  <c r="AE98"/>
  <c r="AD98"/>
  <c r="AE102"/>
  <c r="AD102"/>
  <c r="AI118"/>
  <c r="AJ118"/>
  <c r="AJ122"/>
  <c r="AI122"/>
  <c r="AE130"/>
  <c r="AD130"/>
  <c r="AE134"/>
  <c r="AD134"/>
  <c r="AJ150"/>
  <c r="AI150"/>
  <c r="AJ154"/>
  <c r="AI154"/>
  <c r="AE162"/>
  <c r="AD162"/>
  <c r="AE166"/>
  <c r="AD166"/>
  <c r="AJ182"/>
  <c r="AI182"/>
  <c r="AJ186"/>
  <c r="AI186"/>
  <c r="AE194"/>
  <c r="AD194"/>
  <c r="AE198"/>
  <c r="AD198"/>
  <c r="AI214"/>
  <c r="AJ214"/>
  <c r="AJ218"/>
  <c r="AI218"/>
  <c r="AE226"/>
  <c r="AD226"/>
  <c r="AE230"/>
  <c r="AD230"/>
  <c r="AJ246"/>
  <c r="AI246"/>
  <c r="AJ250"/>
  <c r="AI250"/>
  <c r="AJ262"/>
  <c r="AI262"/>
  <c r="AJ266"/>
  <c r="AI266"/>
  <c r="AJ270"/>
  <c r="AI270"/>
  <c r="AJ298"/>
  <c r="AI298"/>
  <c r="AJ302"/>
  <c r="AI302"/>
  <c r="AE310"/>
  <c r="AD310"/>
  <c r="AJ330"/>
  <c r="AI330"/>
  <c r="AJ334"/>
  <c r="AI334"/>
  <c r="AE342"/>
  <c r="AD342"/>
  <c r="AI362"/>
  <c r="AJ362"/>
  <c r="AJ366"/>
  <c r="AI366"/>
  <c r="AE374"/>
  <c r="AD374"/>
  <c r="AJ394"/>
  <c r="AI394"/>
  <c r="AI398"/>
  <c r="AJ398"/>
  <c r="AE406"/>
  <c r="AD406"/>
  <c r="AI426"/>
  <c r="AJ426"/>
  <c r="AI430"/>
  <c r="AJ430"/>
  <c r="AE438"/>
  <c r="AD438"/>
  <c r="AE446"/>
  <c r="AD446"/>
  <c r="AE450"/>
  <c r="AD450"/>
  <c r="AI462"/>
  <c r="AJ462"/>
  <c r="AI494"/>
  <c r="AJ494"/>
  <c r="AE480"/>
  <c r="AD480"/>
  <c r="AE284"/>
  <c r="AD284"/>
  <c r="AJ8"/>
  <c r="AI8"/>
  <c r="AJ16"/>
  <c r="AI16"/>
  <c r="AE92"/>
  <c r="AD92"/>
  <c r="AE100"/>
  <c r="AD100"/>
  <c r="AE108"/>
  <c r="AD108"/>
  <c r="AE124"/>
  <c r="AD124"/>
  <c r="AE132"/>
  <c r="AD132"/>
  <c r="AE140"/>
  <c r="AD140"/>
  <c r="AE156"/>
  <c r="AD156"/>
  <c r="AE164"/>
  <c r="AD164"/>
  <c r="AE172"/>
  <c r="AD172"/>
  <c r="AE180"/>
  <c r="AD180"/>
  <c r="AE188"/>
  <c r="AD188"/>
  <c r="AE196"/>
  <c r="AD196"/>
  <c r="AE204"/>
  <c r="AD204"/>
  <c r="AE212"/>
  <c r="AD212"/>
  <c r="AE216"/>
  <c r="AD216"/>
  <c r="AE224"/>
  <c r="AD224"/>
  <c r="AE232"/>
  <c r="AD232"/>
  <c r="AE240"/>
  <c r="AD240"/>
  <c r="AE244"/>
  <c r="AD244"/>
  <c r="AE248"/>
  <c r="AD248"/>
  <c r="AE272"/>
  <c r="AD272"/>
  <c r="AE288"/>
  <c r="AD288"/>
  <c r="AE292"/>
  <c r="AD292"/>
  <c r="AE316"/>
  <c r="AD316"/>
  <c r="AE320"/>
  <c r="AD320"/>
  <c r="AE324"/>
  <c r="AD324"/>
  <c r="AE348"/>
  <c r="AD348"/>
  <c r="AE352"/>
  <c r="AD352"/>
  <c r="AE356"/>
  <c r="AD356"/>
  <c r="AE380"/>
  <c r="AD380"/>
  <c r="AE384"/>
  <c r="AD384"/>
  <c r="AE388"/>
  <c r="AD388"/>
  <c r="AJ404"/>
  <c r="AI404"/>
  <c r="AE412"/>
  <c r="AD412"/>
  <c r="AE416"/>
  <c r="AD416"/>
  <c r="AJ424"/>
  <c r="AI424"/>
  <c r="AE432"/>
  <c r="AD432"/>
  <c r="AJ440"/>
  <c r="AI440"/>
  <c r="AE448"/>
  <c r="AD448"/>
  <c r="AJ472"/>
  <c r="AI472"/>
  <c r="AJ480"/>
  <c r="AI480"/>
  <c r="AE488"/>
  <c r="AD488"/>
  <c r="AJ504"/>
  <c r="AI504"/>
  <c r="AJ512"/>
  <c r="AI512"/>
  <c r="AE520"/>
  <c r="AD520"/>
  <c r="AJ528"/>
  <c r="AI528"/>
  <c r="AE536"/>
  <c r="AD536"/>
  <c r="AJ544"/>
  <c r="AI544"/>
  <c r="AE552"/>
  <c r="AD552"/>
  <c r="AJ560"/>
  <c r="AI560"/>
  <c r="AE568"/>
  <c r="AD568"/>
  <c r="AN850"/>
  <c r="AL850"/>
  <c r="AE498"/>
  <c r="AD498"/>
  <c r="AE274"/>
  <c r="AD274"/>
  <c r="AE322"/>
  <c r="AD322"/>
  <c r="AE386"/>
  <c r="AD386"/>
  <c r="AE466"/>
  <c r="AD466"/>
  <c r="W12"/>
  <c r="V12"/>
  <c r="W28"/>
  <c r="V28"/>
  <c r="W48"/>
  <c r="V48"/>
  <c r="W64"/>
  <c r="V64"/>
  <c r="W80"/>
  <c r="V80"/>
  <c r="W100"/>
  <c r="V100"/>
  <c r="W116"/>
  <c r="V116"/>
  <c r="W132"/>
  <c r="V132"/>
  <c r="W148"/>
  <c r="V148"/>
  <c r="W168"/>
  <c r="V168"/>
  <c r="W184"/>
  <c r="V184"/>
  <c r="W200"/>
  <c r="V200"/>
  <c r="W216"/>
  <c r="V216"/>
  <c r="W236"/>
  <c r="V236"/>
  <c r="W252"/>
  <c r="V252"/>
  <c r="W268"/>
  <c r="V268"/>
  <c r="W284"/>
  <c r="V284"/>
  <c r="W304"/>
  <c r="V304"/>
  <c r="W320"/>
  <c r="V320"/>
  <c r="W336"/>
  <c r="V336"/>
  <c r="W356"/>
  <c r="V356"/>
  <c r="W372"/>
  <c r="V372"/>
  <c r="W388"/>
  <c r="V388"/>
  <c r="W408"/>
  <c r="V408"/>
  <c r="W424"/>
  <c r="V424"/>
  <c r="W444"/>
  <c r="V444"/>
  <c r="W460"/>
  <c r="V460"/>
  <c r="W480"/>
  <c r="V480"/>
  <c r="W496"/>
  <c r="V496"/>
  <c r="W14"/>
  <c r="V14"/>
  <c r="W46"/>
  <c r="V46"/>
  <c r="W78"/>
  <c r="V78"/>
  <c r="W110"/>
  <c r="V110"/>
  <c r="W142"/>
  <c r="V142"/>
  <c r="W174"/>
  <c r="V174"/>
  <c r="W206"/>
  <c r="V206"/>
  <c r="W238"/>
  <c r="V238"/>
  <c r="W270"/>
  <c r="V270"/>
  <c r="W302"/>
  <c r="V302"/>
  <c r="W334"/>
  <c r="V334"/>
  <c r="W366"/>
  <c r="V366"/>
  <c r="W398"/>
  <c r="V398"/>
  <c r="W430"/>
  <c r="V430"/>
  <c r="W462"/>
  <c r="V462"/>
  <c r="W494"/>
  <c r="V494"/>
  <c r="W11"/>
  <c r="V11"/>
  <c r="W27"/>
  <c r="V27"/>
  <c r="W43"/>
  <c r="V43"/>
  <c r="W59"/>
  <c r="V59"/>
  <c r="W75"/>
  <c r="V75"/>
  <c r="W91"/>
  <c r="V91"/>
  <c r="W107"/>
  <c r="V107"/>
  <c r="W123"/>
  <c r="V123"/>
  <c r="W139"/>
  <c r="V139"/>
  <c r="W155"/>
  <c r="V155"/>
  <c r="W171"/>
  <c r="V171"/>
  <c r="W187"/>
  <c r="V187"/>
  <c r="W203"/>
  <c r="V203"/>
  <c r="W219"/>
  <c r="V219"/>
  <c r="W235"/>
  <c r="V235"/>
  <c r="W251"/>
  <c r="V251"/>
  <c r="W267"/>
  <c r="V267"/>
  <c r="W283"/>
  <c r="V283"/>
  <c r="W299"/>
  <c r="V299"/>
  <c r="W315"/>
  <c r="V315"/>
  <c r="W331"/>
  <c r="V331"/>
  <c r="W347"/>
  <c r="V347"/>
  <c r="W363"/>
  <c r="V363"/>
  <c r="W379"/>
  <c r="V379"/>
  <c r="W395"/>
  <c r="V395"/>
  <c r="W411"/>
  <c r="V411"/>
  <c r="W427"/>
  <c r="V427"/>
  <c r="W443"/>
  <c r="V443"/>
  <c r="W459"/>
  <c r="V459"/>
  <c r="W475"/>
  <c r="V475"/>
  <c r="W491"/>
  <c r="V491"/>
  <c r="W507"/>
  <c r="V507"/>
  <c r="W523"/>
  <c r="V523"/>
  <c r="W539"/>
  <c r="V539"/>
  <c r="W555"/>
  <c r="V555"/>
  <c r="W571"/>
  <c r="V571"/>
  <c r="W587"/>
  <c r="V587"/>
  <c r="W603"/>
  <c r="V603"/>
  <c r="W619"/>
  <c r="V619"/>
  <c r="W635"/>
  <c r="V635"/>
  <c r="W651"/>
  <c r="V651"/>
  <c r="W667"/>
  <c r="V667"/>
  <c r="W683"/>
  <c r="V683"/>
  <c r="W699"/>
  <c r="V699"/>
  <c r="W715"/>
  <c r="V715"/>
  <c r="W731"/>
  <c r="V731"/>
  <c r="W747"/>
  <c r="V747"/>
  <c r="W763"/>
  <c r="V763"/>
  <c r="W779"/>
  <c r="V779"/>
  <c r="W795"/>
  <c r="V795"/>
  <c r="W811"/>
  <c r="V811"/>
  <c r="W827"/>
  <c r="V827"/>
  <c r="W843"/>
  <c r="V843"/>
  <c r="W859"/>
  <c r="V859"/>
  <c r="W875"/>
  <c r="V875"/>
  <c r="W891"/>
  <c r="V891"/>
  <c r="W907"/>
  <c r="V907"/>
  <c r="W923"/>
  <c r="V923"/>
  <c r="AE599"/>
  <c r="AD599"/>
  <c r="W506"/>
  <c r="V506"/>
  <c r="W522"/>
  <c r="V522"/>
  <c r="W538"/>
  <c r="V538"/>
  <c r="W554"/>
  <c r="V554"/>
  <c r="W570"/>
  <c r="V570"/>
  <c r="W586"/>
  <c r="V586"/>
  <c r="W602"/>
  <c r="V602"/>
  <c r="W618"/>
  <c r="V618"/>
  <c r="W634"/>
  <c r="V634"/>
  <c r="W650"/>
  <c r="V650"/>
  <c r="W666"/>
  <c r="V666"/>
  <c r="W682"/>
  <c r="V682"/>
  <c r="W698"/>
  <c r="V698"/>
  <c r="W714"/>
  <c r="V714"/>
  <c r="W730"/>
  <c r="V730"/>
  <c r="W746"/>
  <c r="V746"/>
  <c r="W762"/>
  <c r="V762"/>
  <c r="W778"/>
  <c r="V778"/>
  <c r="W794"/>
  <c r="V794"/>
  <c r="W810"/>
  <c r="V810"/>
  <c r="W826"/>
  <c r="V826"/>
  <c r="W842"/>
  <c r="V842"/>
  <c r="W874"/>
  <c r="V874"/>
  <c r="W906"/>
  <c r="V906"/>
  <c r="W938"/>
  <c r="V938"/>
  <c r="W970"/>
  <c r="V970"/>
  <c r="W945"/>
  <c r="V945"/>
  <c r="AE512"/>
  <c r="AD512"/>
  <c r="W532"/>
  <c r="V532"/>
  <c r="W640"/>
  <c r="V640"/>
  <c r="W656"/>
  <c r="V656"/>
  <c r="W672"/>
  <c r="V672"/>
  <c r="W688"/>
  <c r="V688"/>
  <c r="AM20"/>
  <c r="AM117"/>
  <c r="AM149"/>
  <c r="AM165"/>
  <c r="AM181"/>
  <c r="AM197"/>
  <c r="AM213"/>
  <c r="AM229"/>
  <c r="AM245"/>
  <c r="AM261"/>
  <c r="AM277"/>
  <c r="AM293"/>
  <c r="AM309"/>
  <c r="AM329"/>
  <c r="AM361"/>
  <c r="AM393"/>
  <c r="AM413"/>
  <c r="AM429"/>
  <c r="AM449"/>
  <c r="AM453"/>
  <c r="AM465"/>
  <c r="AM497"/>
  <c r="AM224"/>
  <c r="AM256"/>
  <c r="AL290"/>
  <c r="AL294"/>
  <c r="AL322"/>
  <c r="AL326"/>
  <c r="AL358"/>
  <c r="AL386"/>
  <c r="AL390"/>
  <c r="AL418"/>
  <c r="AL422"/>
  <c r="AL446"/>
  <c r="AL454"/>
  <c r="AL458"/>
  <c r="AL482"/>
  <c r="AL486"/>
  <c r="AL146"/>
  <c r="AN158"/>
  <c r="AL178"/>
  <c r="AL18"/>
  <c r="AL30"/>
  <c r="AL50"/>
  <c r="AL82"/>
  <c r="AM272"/>
  <c r="AM292"/>
  <c r="AM296"/>
  <c r="AM300"/>
  <c r="AM320"/>
  <c r="AM324"/>
  <c r="AM332"/>
  <c r="AM356"/>
  <c r="AM364"/>
  <c r="AM388"/>
  <c r="AM396"/>
  <c r="AM400"/>
  <c r="AM420"/>
  <c r="AM432"/>
  <c r="AM472"/>
  <c r="AM484"/>
  <c r="AM496"/>
  <c r="AL277"/>
  <c r="AL293"/>
  <c r="AL309"/>
  <c r="AL329"/>
  <c r="AL345"/>
  <c r="AL361"/>
  <c r="AL377"/>
  <c r="AL393"/>
  <c r="AL397"/>
  <c r="AL413"/>
  <c r="AL429"/>
  <c r="AL445"/>
  <c r="AL449"/>
  <c r="AL453"/>
  <c r="AL465"/>
  <c r="AL497"/>
  <c r="AN114"/>
  <c r="AM158"/>
  <c r="AN242"/>
  <c r="AK976"/>
  <c r="AN518"/>
  <c r="AL534"/>
  <c r="AN546"/>
  <c r="AM554"/>
  <c r="AO554" s="1"/>
  <c r="AM562"/>
  <c r="AL570"/>
  <c r="AN594"/>
  <c r="AN626"/>
  <c r="AN658"/>
  <c r="AN690"/>
  <c r="AN722"/>
  <c r="AN754"/>
  <c r="AP754" s="1"/>
  <c r="AL821"/>
  <c r="AL837"/>
  <c r="AL533"/>
  <c r="AM549"/>
  <c r="AL597"/>
  <c r="AM613"/>
  <c r="AL661"/>
  <c r="AM677"/>
  <c r="AL725"/>
  <c r="AM741"/>
  <c r="AL504"/>
  <c r="AJ88"/>
  <c r="AJ120"/>
  <c r="AJ152"/>
  <c r="AJ160"/>
  <c r="AJ204"/>
  <c r="AJ284"/>
  <c r="AJ344"/>
  <c r="AI849"/>
  <c r="AI865"/>
  <c r="AI881"/>
  <c r="AI897"/>
  <c r="AI949"/>
  <c r="AE468"/>
  <c r="AD468"/>
  <c r="AE500"/>
  <c r="AD500"/>
  <c r="AE524"/>
  <c r="AD524"/>
  <c r="AE540"/>
  <c r="AD540"/>
  <c r="AJ548"/>
  <c r="AI548"/>
  <c r="AE556"/>
  <c r="AD556"/>
  <c r="AJ564"/>
  <c r="AI564"/>
  <c r="AE572"/>
  <c r="AD572"/>
  <c r="AE442"/>
  <c r="AD442"/>
  <c r="AE262"/>
  <c r="AD262"/>
  <c r="AE298"/>
  <c r="AD298"/>
  <c r="AE362"/>
  <c r="AD362"/>
  <c r="AE426"/>
  <c r="AD426"/>
  <c r="AE514"/>
  <c r="AD514"/>
  <c r="AE578"/>
  <c r="AD578"/>
  <c r="AJ582"/>
  <c r="AI582"/>
  <c r="AE594"/>
  <c r="AD594"/>
  <c r="AJ598"/>
  <c r="AI598"/>
  <c r="AE610"/>
  <c r="AD610"/>
  <c r="AJ614"/>
  <c r="AI614"/>
  <c r="AE626"/>
  <c r="AD626"/>
  <c r="AJ630"/>
  <c r="AI630"/>
  <c r="AE642"/>
  <c r="AD642"/>
  <c r="AJ646"/>
  <c r="AI646"/>
  <c r="AE658"/>
  <c r="AD658"/>
  <c r="AJ662"/>
  <c r="AI662"/>
  <c r="AE674"/>
  <c r="AD674"/>
  <c r="AJ678"/>
  <c r="AI678"/>
  <c r="AE690"/>
  <c r="AD690"/>
  <c r="AJ694"/>
  <c r="AI694"/>
  <c r="AE706"/>
  <c r="AD706"/>
  <c r="AJ710"/>
  <c r="AI710"/>
  <c r="AE722"/>
  <c r="AD722"/>
  <c r="AJ726"/>
  <c r="AI726"/>
  <c r="AE738"/>
  <c r="AD738"/>
  <c r="AJ742"/>
  <c r="AI742"/>
  <c r="AE754"/>
  <c r="AD754"/>
  <c r="AJ758"/>
  <c r="AI758"/>
  <c r="AJ762"/>
  <c r="AI762"/>
  <c r="AE770"/>
  <c r="AD770"/>
  <c r="AJ774"/>
  <c r="AI774"/>
  <c r="AJ778"/>
  <c r="AI778"/>
  <c r="AM782"/>
  <c r="AL782"/>
  <c r="AN782"/>
  <c r="AE786"/>
  <c r="AD786"/>
  <c r="AJ790"/>
  <c r="AI790"/>
  <c r="AE798"/>
  <c r="AD798"/>
  <c r="AE802"/>
  <c r="AD802"/>
  <c r="AJ810"/>
  <c r="AI810"/>
  <c r="AE822"/>
  <c r="AD822"/>
  <c r="AE830"/>
  <c r="AD830"/>
  <c r="AJ830"/>
  <c r="AI830"/>
  <c r="AJ838"/>
  <c r="AI838"/>
  <c r="AE854"/>
  <c r="AD854"/>
  <c r="AE862"/>
  <c r="AD862"/>
  <c r="AJ862"/>
  <c r="AI862"/>
  <c r="AE886"/>
  <c r="AD886"/>
  <c r="AE894"/>
  <c r="AD894"/>
  <c r="AJ894"/>
  <c r="AI894"/>
  <c r="AJ902"/>
  <c r="AI902"/>
  <c r="AE918"/>
  <c r="AD918"/>
  <c r="AE926"/>
  <c r="AD926"/>
  <c r="AJ926"/>
  <c r="AI926"/>
  <c r="AJ934"/>
  <c r="AI934"/>
  <c r="AE950"/>
  <c r="AD950"/>
  <c r="AE958"/>
  <c r="AD958"/>
  <c r="AJ958"/>
  <c r="AI958"/>
  <c r="AJ966"/>
  <c r="AI966"/>
  <c r="AE898"/>
  <c r="AD898"/>
  <c r="AN262"/>
  <c r="AL262"/>
  <c r="AM262"/>
  <c r="AE378"/>
  <c r="AD378"/>
  <c r="AE580"/>
  <c r="AD580"/>
  <c r="AI592"/>
  <c r="AJ592"/>
  <c r="AE600"/>
  <c r="AD600"/>
  <c r="AE604"/>
  <c r="AD604"/>
  <c r="AJ612"/>
  <c r="AI612"/>
  <c r="AE624"/>
  <c r="AD624"/>
  <c r="AJ632"/>
  <c r="AI632"/>
  <c r="AJ636"/>
  <c r="AI636"/>
  <c r="AE644"/>
  <c r="AD644"/>
  <c r="AI656"/>
  <c r="AJ656"/>
  <c r="AE664"/>
  <c r="AD664"/>
  <c r="AE668"/>
  <c r="AD668"/>
  <c r="AJ676"/>
  <c r="AI676"/>
  <c r="AE688"/>
  <c r="AD688"/>
  <c r="AI696"/>
  <c r="AJ696"/>
  <c r="AJ700"/>
  <c r="AI700"/>
  <c r="AE708"/>
  <c r="AD708"/>
  <c r="AJ720"/>
  <c r="AI720"/>
  <c r="AE728"/>
  <c r="AD728"/>
  <c r="AE732"/>
  <c r="AD732"/>
  <c r="AJ740"/>
  <c r="AI740"/>
  <c r="AE752"/>
  <c r="AD752"/>
  <c r="AJ760"/>
  <c r="AI760"/>
  <c r="AJ764"/>
  <c r="AI764"/>
  <c r="AE772"/>
  <c r="AD772"/>
  <c r="AJ780"/>
  <c r="AI780"/>
  <c r="AE788"/>
  <c r="AD788"/>
  <c r="AJ796"/>
  <c r="AI796"/>
  <c r="AE804"/>
  <c r="AD804"/>
  <c r="AJ812"/>
  <c r="AI812"/>
  <c r="AE820"/>
  <c r="AD820"/>
  <c r="AJ828"/>
  <c r="AI828"/>
  <c r="AE836"/>
  <c r="AD836"/>
  <c r="AI844"/>
  <c r="AJ844"/>
  <c r="AE852"/>
  <c r="AD852"/>
  <c r="AJ860"/>
  <c r="AI860"/>
  <c r="AE868"/>
  <c r="AD868"/>
  <c r="AJ876"/>
  <c r="AI876"/>
  <c r="AE884"/>
  <c r="AD884"/>
  <c r="AJ892"/>
  <c r="AI892"/>
  <c r="AE900"/>
  <c r="AD900"/>
  <c r="AJ908"/>
  <c r="AI908"/>
  <c r="AE916"/>
  <c r="AD916"/>
  <c r="AJ924"/>
  <c r="AI924"/>
  <c r="AE932"/>
  <c r="AD932"/>
  <c r="AJ940"/>
  <c r="AI940"/>
  <c r="AE948"/>
  <c r="AD948"/>
  <c r="AJ956"/>
  <c r="AI956"/>
  <c r="AE964"/>
  <c r="AD964"/>
  <c r="AJ972"/>
  <c r="AI972"/>
  <c r="AF976"/>
  <c r="AG5"/>
  <c r="AG976" s="1"/>
  <c r="E16" i="5" s="1"/>
  <c r="E6" i="7" s="1"/>
  <c r="AE295" i="2"/>
  <c r="AD295"/>
  <c r="AE759"/>
  <c r="AD759"/>
  <c r="AJ21"/>
  <c r="AI21"/>
  <c r="AI37"/>
  <c r="AJ37"/>
  <c r="AI53"/>
  <c r="AJ53"/>
  <c r="AJ69"/>
  <c r="AI69"/>
  <c r="AE85"/>
  <c r="AD85"/>
  <c r="AJ89"/>
  <c r="AI89"/>
  <c r="AE101"/>
  <c r="AD101"/>
  <c r="AE105"/>
  <c r="AD105"/>
  <c r="AJ105"/>
  <c r="AI105"/>
  <c r="AE117"/>
  <c r="AD117"/>
  <c r="AE121"/>
  <c r="AD121"/>
  <c r="AI121"/>
  <c r="AJ121"/>
  <c r="AE133"/>
  <c r="AD133"/>
  <c r="AE137"/>
  <c r="AD137"/>
  <c r="AI137"/>
  <c r="AJ137"/>
  <c r="AE149"/>
  <c r="AD149"/>
  <c r="AE153"/>
  <c r="AD153"/>
  <c r="AI153"/>
  <c r="AJ153"/>
  <c r="AE165"/>
  <c r="AD165"/>
  <c r="AE169"/>
  <c r="AD169"/>
  <c r="AJ169"/>
  <c r="AI169"/>
  <c r="AE181"/>
  <c r="AD181"/>
  <c r="AE185"/>
  <c r="AD185"/>
  <c r="AJ185"/>
  <c r="AI185"/>
  <c r="AE197"/>
  <c r="AD197"/>
  <c r="AE201"/>
  <c r="AD201"/>
  <c r="AJ201"/>
  <c r="AI201"/>
  <c r="AE213"/>
  <c r="AD213"/>
  <c r="AE217"/>
  <c r="AD217"/>
  <c r="AI217"/>
  <c r="AJ217"/>
  <c r="AE229"/>
  <c r="AD229"/>
  <c r="AE233"/>
  <c r="AD233"/>
  <c r="AJ233"/>
  <c r="AI233"/>
  <c r="AE245"/>
  <c r="AD245"/>
  <c r="AE249"/>
  <c r="AD249"/>
  <c r="AJ249"/>
  <c r="AI249"/>
  <c r="AJ265"/>
  <c r="AI265"/>
  <c r="AJ281"/>
  <c r="AI281"/>
  <c r="AE293"/>
  <c r="AD293"/>
  <c r="AD297"/>
  <c r="AE297"/>
  <c r="AJ297"/>
  <c r="AI297"/>
  <c r="AJ313"/>
  <c r="AI313"/>
  <c r="AE333"/>
  <c r="AD333"/>
  <c r="AJ333"/>
  <c r="AI333"/>
  <c r="AD345"/>
  <c r="AE345"/>
  <c r="AJ349"/>
  <c r="AI349"/>
  <c r="AE365"/>
  <c r="AD365"/>
  <c r="AI365"/>
  <c r="AJ365"/>
  <c r="AD377"/>
  <c r="AE377"/>
  <c r="AJ381"/>
  <c r="AI381"/>
  <c r="AJ401"/>
  <c r="AI401"/>
  <c r="AE413"/>
  <c r="AD413"/>
  <c r="AE417"/>
  <c r="AD417"/>
  <c r="AI417"/>
  <c r="AJ417"/>
  <c r="AJ433"/>
  <c r="AI433"/>
  <c r="AE445"/>
  <c r="AD445"/>
  <c r="AJ453"/>
  <c r="AI453"/>
  <c r="AE465"/>
  <c r="AD465"/>
  <c r="AE469"/>
  <c r="AD469"/>
  <c r="AJ469"/>
  <c r="AI469"/>
  <c r="AE477"/>
  <c r="AD477"/>
  <c r="AE485"/>
  <c r="AD485"/>
  <c r="AI485"/>
  <c r="AJ485"/>
  <c r="AE497"/>
  <c r="AD497"/>
  <c r="AJ501"/>
  <c r="AI501"/>
  <c r="AJ505"/>
  <c r="AI505"/>
  <c r="AE513"/>
  <c r="AD513"/>
  <c r="AE517"/>
  <c r="AD517"/>
  <c r="AE521"/>
  <c r="AD521"/>
  <c r="AI521"/>
  <c r="AJ521"/>
  <c r="AE533"/>
  <c r="AD533"/>
  <c r="AE537"/>
  <c r="AD537"/>
  <c r="AI537"/>
  <c r="AJ537"/>
  <c r="AE549"/>
  <c r="AD549"/>
  <c r="AE553"/>
  <c r="AD553"/>
  <c r="AI553"/>
  <c r="AJ553"/>
  <c r="AE565"/>
  <c r="AD565"/>
  <c r="AE569"/>
  <c r="AD569"/>
  <c r="AI569"/>
  <c r="AJ569"/>
  <c r="AE581"/>
  <c r="AD581"/>
  <c r="AE585"/>
  <c r="AD585"/>
  <c r="AI585"/>
  <c r="AJ585"/>
  <c r="AE597"/>
  <c r="AD597"/>
  <c r="AE601"/>
  <c r="AD601"/>
  <c r="AI601"/>
  <c r="AJ601"/>
  <c r="AE613"/>
  <c r="AD613"/>
  <c r="AE617"/>
  <c r="AD617"/>
  <c r="AI617"/>
  <c r="AJ617"/>
  <c r="AE629"/>
  <c r="AD629"/>
  <c r="AE633"/>
  <c r="AD633"/>
  <c r="AI633"/>
  <c r="AJ633"/>
  <c r="AE645"/>
  <c r="AD645"/>
  <c r="AE649"/>
  <c r="AD649"/>
  <c r="AE661"/>
  <c r="AD661"/>
  <c r="AE665"/>
  <c r="AD665"/>
  <c r="AE677"/>
  <c r="AD677"/>
  <c r="AE681"/>
  <c r="AD681"/>
  <c r="AE693"/>
  <c r="AD693"/>
  <c r="AE697"/>
  <c r="AD697"/>
  <c r="AE709"/>
  <c r="AD709"/>
  <c r="AE713"/>
  <c r="AD713"/>
  <c r="AE725"/>
  <c r="AD725"/>
  <c r="AE729"/>
  <c r="AD729"/>
  <c r="AE741"/>
  <c r="AD741"/>
  <c r="AE745"/>
  <c r="AD745"/>
  <c r="AE757"/>
  <c r="AD757"/>
  <c r="AE761"/>
  <c r="AD761"/>
  <c r="AE773"/>
  <c r="AD773"/>
  <c r="AE777"/>
  <c r="AD777"/>
  <c r="AM785"/>
  <c r="AL785"/>
  <c r="AN785"/>
  <c r="AE793"/>
  <c r="AD793"/>
  <c r="AE805"/>
  <c r="AD805"/>
  <c r="AE809"/>
  <c r="AD809"/>
  <c r="AE821"/>
  <c r="AD821"/>
  <c r="AE825"/>
  <c r="AD825"/>
  <c r="AE837"/>
  <c r="AD837"/>
  <c r="AE841"/>
  <c r="AD841"/>
  <c r="AE861"/>
  <c r="AD861"/>
  <c r="AE877"/>
  <c r="AD877"/>
  <c r="AE893"/>
  <c r="AD893"/>
  <c r="AI929"/>
  <c r="AJ929"/>
  <c r="AI945"/>
  <c r="AJ945"/>
  <c r="AE271"/>
  <c r="AD271"/>
  <c r="AE567"/>
  <c r="AD567"/>
  <c r="AE19"/>
  <c r="AD19"/>
  <c r="AE39"/>
  <c r="AD39"/>
  <c r="AE59"/>
  <c r="AD59"/>
  <c r="AE63"/>
  <c r="AD63"/>
  <c r="AE83"/>
  <c r="AD83"/>
  <c r="AE103"/>
  <c r="AD103"/>
  <c r="AE131"/>
  <c r="AD131"/>
  <c r="AE155"/>
  <c r="AD155"/>
  <c r="AE159"/>
  <c r="AD159"/>
  <c r="AE179"/>
  <c r="AD179"/>
  <c r="AE203"/>
  <c r="AD203"/>
  <c r="AE207"/>
  <c r="AD207"/>
  <c r="AE231"/>
  <c r="AD231"/>
  <c r="AD259"/>
  <c r="AE259"/>
  <c r="AE287"/>
  <c r="AD287"/>
  <c r="AE311"/>
  <c r="AD311"/>
  <c r="AD331"/>
  <c r="AE331"/>
  <c r="AE335"/>
  <c r="AD335"/>
  <c r="AD355"/>
  <c r="AE355"/>
  <c r="AE375"/>
  <c r="AD375"/>
  <c r="AD395"/>
  <c r="AE395"/>
  <c r="AE399"/>
  <c r="AD399"/>
  <c r="AD419"/>
  <c r="AE419"/>
  <c r="AD443"/>
  <c r="AE443"/>
  <c r="AE447"/>
  <c r="AD447"/>
  <c r="AE463"/>
  <c r="AD463"/>
  <c r="AD467"/>
  <c r="AE467"/>
  <c r="AE487"/>
  <c r="AD487"/>
  <c r="AD491"/>
  <c r="AE491"/>
  <c r="AD507"/>
  <c r="AE507"/>
  <c r="AE511"/>
  <c r="AD511"/>
  <c r="AE531"/>
  <c r="AD531"/>
  <c r="AE555"/>
  <c r="AD555"/>
  <c r="AE559"/>
  <c r="AD559"/>
  <c r="AE583"/>
  <c r="AD583"/>
  <c r="AE611"/>
  <c r="AD611"/>
  <c r="AE635"/>
  <c r="AD635"/>
  <c r="AE639"/>
  <c r="AD639"/>
  <c r="AE659"/>
  <c r="AD659"/>
  <c r="AI667"/>
  <c r="AJ667"/>
  <c r="AI671"/>
  <c r="AJ671"/>
  <c r="AE683"/>
  <c r="AD683"/>
  <c r="AE687"/>
  <c r="AD687"/>
  <c r="AI691"/>
  <c r="AJ691"/>
  <c r="AI695"/>
  <c r="AJ695"/>
  <c r="AE711"/>
  <c r="AD711"/>
  <c r="AI715"/>
  <c r="AJ715"/>
  <c r="AI719"/>
  <c r="AJ719"/>
  <c r="AE739"/>
  <c r="AD739"/>
  <c r="AI743"/>
  <c r="AJ743"/>
  <c r="AE763"/>
  <c r="AD763"/>
  <c r="AE767"/>
  <c r="AD767"/>
  <c r="AI771"/>
  <c r="AJ771"/>
  <c r="AM779"/>
  <c r="AN779"/>
  <c r="AM783"/>
  <c r="AL783"/>
  <c r="AN783"/>
  <c r="AE787"/>
  <c r="AD787"/>
  <c r="AE811"/>
  <c r="AD811"/>
  <c r="AE815"/>
  <c r="AD815"/>
  <c r="AI819"/>
  <c r="AJ819"/>
  <c r="AE839"/>
  <c r="AD839"/>
  <c r="AI843"/>
  <c r="AJ843"/>
  <c r="AI847"/>
  <c r="AJ847"/>
  <c r="AE859"/>
  <c r="AD859"/>
  <c r="AE863"/>
  <c r="AD863"/>
  <c r="AI867"/>
  <c r="AJ867"/>
  <c r="AE891"/>
  <c r="AD891"/>
  <c r="AE895"/>
  <c r="AD895"/>
  <c r="AE915"/>
  <c r="AD915"/>
  <c r="AE963"/>
  <c r="AD963"/>
  <c r="V8"/>
  <c r="V16"/>
  <c r="V24"/>
  <c r="V36"/>
  <c r="V44"/>
  <c r="V52"/>
  <c r="V60"/>
  <c r="V68"/>
  <c r="V76"/>
  <c r="V84"/>
  <c r="V92"/>
  <c r="V104"/>
  <c r="V112"/>
  <c r="V120"/>
  <c r="V128"/>
  <c r="V136"/>
  <c r="V144"/>
  <c r="V152"/>
  <c r="V164"/>
  <c r="V172"/>
  <c r="V180"/>
  <c r="V188"/>
  <c r="V196"/>
  <c r="V204"/>
  <c r="V212"/>
  <c r="V220"/>
  <c r="V232"/>
  <c r="V240"/>
  <c r="V248"/>
  <c r="V256"/>
  <c r="V264"/>
  <c r="V272"/>
  <c r="V280"/>
  <c r="V292"/>
  <c r="V300"/>
  <c r="V308"/>
  <c r="V316"/>
  <c r="V324"/>
  <c r="V332"/>
  <c r="V340"/>
  <c r="V348"/>
  <c r="V360"/>
  <c r="V368"/>
  <c r="V376"/>
  <c r="V384"/>
  <c r="V392"/>
  <c r="V400"/>
  <c r="V412"/>
  <c r="V420"/>
  <c r="V428"/>
  <c r="V440"/>
  <c r="V448"/>
  <c r="V456"/>
  <c r="V464"/>
  <c r="V476"/>
  <c r="V484"/>
  <c r="V492"/>
  <c r="V7"/>
  <c r="V15"/>
  <c r="V23"/>
  <c r="V31"/>
  <c r="V39"/>
  <c r="V47"/>
  <c r="V55"/>
  <c r="V63"/>
  <c r="V71"/>
  <c r="V79"/>
  <c r="V87"/>
  <c r="V95"/>
  <c r="V103"/>
  <c r="V111"/>
  <c r="V119"/>
  <c r="V127"/>
  <c r="V135"/>
  <c r="V143"/>
  <c r="V151"/>
  <c r="V159"/>
  <c r="V167"/>
  <c r="V175"/>
  <c r="V183"/>
  <c r="V191"/>
  <c r="V199"/>
  <c r="V207"/>
  <c r="V215"/>
  <c r="V223"/>
  <c r="V231"/>
  <c r="V239"/>
  <c r="V247"/>
  <c r="V255"/>
  <c r="V263"/>
  <c r="V271"/>
  <c r="V279"/>
  <c r="V287"/>
  <c r="V295"/>
  <c r="V303"/>
  <c r="V311"/>
  <c r="V319"/>
  <c r="V327"/>
  <c r="V335"/>
  <c r="V343"/>
  <c r="V351"/>
  <c r="V359"/>
  <c r="V367"/>
  <c r="V375"/>
  <c r="V383"/>
  <c r="V391"/>
  <c r="V399"/>
  <c r="V407"/>
  <c r="V415"/>
  <c r="V423"/>
  <c r="V431"/>
  <c r="V439"/>
  <c r="V447"/>
  <c r="V455"/>
  <c r="V463"/>
  <c r="V471"/>
  <c r="V479"/>
  <c r="V487"/>
  <c r="V495"/>
  <c r="V503"/>
  <c r="V511"/>
  <c r="V519"/>
  <c r="V527"/>
  <c r="V535"/>
  <c r="V543"/>
  <c r="V551"/>
  <c r="V559"/>
  <c r="V567"/>
  <c r="V575"/>
  <c r="V583"/>
  <c r="V591"/>
  <c r="V599"/>
  <c r="V607"/>
  <c r="V615"/>
  <c r="V623"/>
  <c r="V631"/>
  <c r="V639"/>
  <c r="V647"/>
  <c r="V655"/>
  <c r="V663"/>
  <c r="V671"/>
  <c r="V679"/>
  <c r="V687"/>
  <c r="V695"/>
  <c r="V703"/>
  <c r="V711"/>
  <c r="V719"/>
  <c r="V727"/>
  <c r="V735"/>
  <c r="V743"/>
  <c r="V751"/>
  <c r="V759"/>
  <c r="V767"/>
  <c r="V775"/>
  <c r="V783"/>
  <c r="V791"/>
  <c r="V799"/>
  <c r="V807"/>
  <c r="V815"/>
  <c r="V823"/>
  <c r="V831"/>
  <c r="V839"/>
  <c r="V847"/>
  <c r="V855"/>
  <c r="V863"/>
  <c r="V871"/>
  <c r="V879"/>
  <c r="V887"/>
  <c r="V895"/>
  <c r="V903"/>
  <c r="V911"/>
  <c r="V919"/>
  <c r="V927"/>
  <c r="V935"/>
  <c r="V502"/>
  <c r="V510"/>
  <c r="V518"/>
  <c r="V526"/>
  <c r="V534"/>
  <c r="V542"/>
  <c r="V550"/>
  <c r="V558"/>
  <c r="V566"/>
  <c r="V574"/>
  <c r="V582"/>
  <c r="V590"/>
  <c r="V598"/>
  <c r="V606"/>
  <c r="V614"/>
  <c r="V622"/>
  <c r="V630"/>
  <c r="V638"/>
  <c r="V646"/>
  <c r="V654"/>
  <c r="V662"/>
  <c r="V670"/>
  <c r="V678"/>
  <c r="V686"/>
  <c r="V694"/>
  <c r="V702"/>
  <c r="V710"/>
  <c r="V718"/>
  <c r="V726"/>
  <c r="V734"/>
  <c r="V742"/>
  <c r="V750"/>
  <c r="V758"/>
  <c r="V766"/>
  <c r="V774"/>
  <c r="V782"/>
  <c r="V790"/>
  <c r="V798"/>
  <c r="V806"/>
  <c r="V814"/>
  <c r="V822"/>
  <c r="V830"/>
  <c r="V838"/>
  <c r="V508"/>
  <c r="V528"/>
  <c r="V536"/>
  <c r="V556"/>
  <c r="V568"/>
  <c r="V636"/>
  <c r="V644"/>
  <c r="V652"/>
  <c r="V660"/>
  <c r="V668"/>
  <c r="V676"/>
  <c r="V684"/>
  <c r="V692"/>
  <c r="AE946"/>
  <c r="AD946"/>
  <c r="AE290"/>
  <c r="AD290"/>
  <c r="AE354"/>
  <c r="AD354"/>
  <c r="AE418"/>
  <c r="AD418"/>
  <c r="AE494"/>
  <c r="AD494"/>
  <c r="AE574"/>
  <c r="AD574"/>
  <c r="AJ578"/>
  <c r="AI578"/>
  <c r="AE590"/>
  <c r="AD590"/>
  <c r="AJ594"/>
  <c r="AI594"/>
  <c r="AE606"/>
  <c r="AD606"/>
  <c r="AE622"/>
  <c r="AD622"/>
  <c r="AJ626"/>
  <c r="AI626"/>
  <c r="AE638"/>
  <c r="AD638"/>
  <c r="AJ642"/>
  <c r="AI642"/>
  <c r="AE654"/>
  <c r="AD654"/>
  <c r="AJ658"/>
  <c r="AI658"/>
  <c r="AE670"/>
  <c r="AD670"/>
  <c r="AJ674"/>
  <c r="AI674"/>
  <c r="AE686"/>
  <c r="AD686"/>
  <c r="AJ690"/>
  <c r="AI690"/>
  <c r="AE702"/>
  <c r="AD702"/>
  <c r="AJ706"/>
  <c r="AI706"/>
  <c r="AE718"/>
  <c r="AD718"/>
  <c r="AJ722"/>
  <c r="AI722"/>
  <c r="AE734"/>
  <c r="AD734"/>
  <c r="AJ738"/>
  <c r="AI738"/>
  <c r="AE750"/>
  <c r="AD750"/>
  <c r="AJ754"/>
  <c r="AI754"/>
  <c r="AE766"/>
  <c r="AD766"/>
  <c r="AJ770"/>
  <c r="AI770"/>
  <c r="AE782"/>
  <c r="AD782"/>
  <c r="AJ786"/>
  <c r="AI786"/>
  <c r="AE794"/>
  <c r="AD794"/>
  <c r="AJ806"/>
  <c r="AI806"/>
  <c r="AE814"/>
  <c r="AD814"/>
  <c r="AE818"/>
  <c r="AD818"/>
  <c r="AE826"/>
  <c r="AD826"/>
  <c r="AJ826"/>
  <c r="AI826"/>
  <c r="AJ834"/>
  <c r="AI834"/>
  <c r="AE858"/>
  <c r="AD858"/>
  <c r="AJ858"/>
  <c r="AI858"/>
  <c r="AJ866"/>
  <c r="AI866"/>
  <c r="AJ870"/>
  <c r="AI870"/>
  <c r="AE890"/>
  <c r="AD890"/>
  <c r="AJ890"/>
  <c r="AI890"/>
  <c r="AE922"/>
  <c r="AD922"/>
  <c r="AJ922"/>
  <c r="AI922"/>
  <c r="AJ930"/>
  <c r="AI930"/>
  <c r="AE954"/>
  <c r="AD954"/>
  <c r="AJ954"/>
  <c r="AI954"/>
  <c r="AJ962"/>
  <c r="AI962"/>
  <c r="AE834"/>
  <c r="AD834"/>
  <c r="AE576"/>
  <c r="AD576"/>
  <c r="AJ584"/>
  <c r="AI584"/>
  <c r="AJ588"/>
  <c r="AI588"/>
  <c r="AE596"/>
  <c r="AD596"/>
  <c r="AJ608"/>
  <c r="AI608"/>
  <c r="AE616"/>
  <c r="AD616"/>
  <c r="AE620"/>
  <c r="AD620"/>
  <c r="AJ628"/>
  <c r="AI628"/>
  <c r="AE640"/>
  <c r="AD640"/>
  <c r="AJ648"/>
  <c r="AI648"/>
  <c r="AI652"/>
  <c r="AJ652"/>
  <c r="AE660"/>
  <c r="AD660"/>
  <c r="AJ672"/>
  <c r="AI672"/>
  <c r="AE680"/>
  <c r="AD680"/>
  <c r="AE684"/>
  <c r="AD684"/>
  <c r="AI692"/>
  <c r="AJ692"/>
  <c r="AE704"/>
  <c r="AD704"/>
  <c r="AJ712"/>
  <c r="AI712"/>
  <c r="AJ716"/>
  <c r="AI716"/>
  <c r="AE724"/>
  <c r="AD724"/>
  <c r="AJ736"/>
  <c r="AI736"/>
  <c r="AE744"/>
  <c r="AD744"/>
  <c r="AE748"/>
  <c r="AD748"/>
  <c r="AJ756"/>
  <c r="AI756"/>
  <c r="AE768"/>
  <c r="AD768"/>
  <c r="AJ776"/>
  <c r="AI776"/>
  <c r="AE784"/>
  <c r="AD784"/>
  <c r="AN788"/>
  <c r="AM788"/>
  <c r="AJ792"/>
  <c r="AI792"/>
  <c r="AE800"/>
  <c r="AD800"/>
  <c r="AJ808"/>
  <c r="AI808"/>
  <c r="AE816"/>
  <c r="AD816"/>
  <c r="AJ824"/>
  <c r="AI824"/>
  <c r="AE832"/>
  <c r="AD832"/>
  <c r="AI840"/>
  <c r="AJ840"/>
  <c r="AE848"/>
  <c r="AD848"/>
  <c r="AJ856"/>
  <c r="AI856"/>
  <c r="AE864"/>
  <c r="AD864"/>
  <c r="AJ872"/>
  <c r="AI872"/>
  <c r="AE880"/>
  <c r="AD880"/>
  <c r="AE896"/>
  <c r="AD896"/>
  <c r="AJ904"/>
  <c r="AI904"/>
  <c r="AE912"/>
  <c r="AD912"/>
  <c r="AJ920"/>
  <c r="AI920"/>
  <c r="AE928"/>
  <c r="AD928"/>
  <c r="AJ936"/>
  <c r="AI936"/>
  <c r="AE944"/>
  <c r="AD944"/>
  <c r="AJ952"/>
  <c r="AI952"/>
  <c r="AE960"/>
  <c r="AD960"/>
  <c r="AJ968"/>
  <c r="AI968"/>
  <c r="AE183"/>
  <c r="AD183"/>
  <c r="AE631"/>
  <c r="AD631"/>
  <c r="AE17"/>
  <c r="AD17"/>
  <c r="AJ17"/>
  <c r="AI17"/>
  <c r="AE33"/>
  <c r="AD33"/>
  <c r="AI33"/>
  <c r="AJ33"/>
  <c r="AE49"/>
  <c r="AD49"/>
  <c r="AI49"/>
  <c r="AJ49"/>
  <c r="AE65"/>
  <c r="AD65"/>
  <c r="AJ65"/>
  <c r="AI65"/>
  <c r="AJ85"/>
  <c r="AI85"/>
  <c r="AJ101"/>
  <c r="AI101"/>
  <c r="AJ117"/>
  <c r="AI117"/>
  <c r="AI133"/>
  <c r="AJ133"/>
  <c r="AI149"/>
  <c r="AJ149"/>
  <c r="AJ165"/>
  <c r="AI165"/>
  <c r="AJ181"/>
  <c r="AI181"/>
  <c r="AJ197"/>
  <c r="AI197"/>
  <c r="AI213"/>
  <c r="AJ213"/>
  <c r="AJ229"/>
  <c r="AI229"/>
  <c r="AJ245"/>
  <c r="AI245"/>
  <c r="AE257"/>
  <c r="AD257"/>
  <c r="AD261"/>
  <c r="AE261"/>
  <c r="AJ261"/>
  <c r="AI261"/>
  <c r="AE277"/>
  <c r="AD277"/>
  <c r="AJ277"/>
  <c r="AI277"/>
  <c r="AJ293"/>
  <c r="AI293"/>
  <c r="AE305"/>
  <c r="AD305"/>
  <c r="AE309"/>
  <c r="AD309"/>
  <c r="AJ309"/>
  <c r="AI309"/>
  <c r="AE325"/>
  <c r="AD325"/>
  <c r="AD329"/>
  <c r="AE329"/>
  <c r="AJ329"/>
  <c r="AI329"/>
  <c r="AJ345"/>
  <c r="AI345"/>
  <c r="AE357"/>
  <c r="AD357"/>
  <c r="AD361"/>
  <c r="AE361"/>
  <c r="AJ361"/>
  <c r="AI361"/>
  <c r="AI377"/>
  <c r="AJ377"/>
  <c r="AE389"/>
  <c r="AD389"/>
  <c r="AD393"/>
  <c r="AE393"/>
  <c r="AJ393"/>
  <c r="AI393"/>
  <c r="AI397"/>
  <c r="AJ397"/>
  <c r="AD409"/>
  <c r="AE409"/>
  <c r="AJ413"/>
  <c r="AI413"/>
  <c r="AE429"/>
  <c r="AD429"/>
  <c r="AJ429"/>
  <c r="AI429"/>
  <c r="AD441"/>
  <c r="AE441"/>
  <c r="AJ445"/>
  <c r="AI445"/>
  <c r="AJ449"/>
  <c r="AI449"/>
  <c r="AD457"/>
  <c r="AE457"/>
  <c r="AE461"/>
  <c r="AD461"/>
  <c r="AJ465"/>
  <c r="AI465"/>
  <c r="AI481"/>
  <c r="AJ481"/>
  <c r="AE493"/>
  <c r="AD493"/>
  <c r="AJ497"/>
  <c r="AI497"/>
  <c r="AE509"/>
  <c r="AD509"/>
  <c r="AI517"/>
  <c r="AJ517"/>
  <c r="AI533"/>
  <c r="AJ533"/>
  <c r="AI549"/>
  <c r="AJ549"/>
  <c r="AI565"/>
  <c r="AJ565"/>
  <c r="AI581"/>
  <c r="AJ581"/>
  <c r="AI597"/>
  <c r="AJ597"/>
  <c r="AI613"/>
  <c r="AJ613"/>
  <c r="AI629"/>
  <c r="AJ629"/>
  <c r="AM781"/>
  <c r="AL781"/>
  <c r="AN781"/>
  <c r="AN789"/>
  <c r="AM789"/>
  <c r="AE833"/>
  <c r="AD833"/>
  <c r="AE853"/>
  <c r="AD853"/>
  <c r="AE857"/>
  <c r="AD857"/>
  <c r="AE869"/>
  <c r="AD869"/>
  <c r="AE873"/>
  <c r="AD873"/>
  <c r="AE885"/>
  <c r="AD885"/>
  <c r="AE889"/>
  <c r="AD889"/>
  <c r="AE901"/>
  <c r="AD901"/>
  <c r="AE905"/>
  <c r="AD905"/>
  <c r="AI905"/>
  <c r="AJ905"/>
  <c r="AI909"/>
  <c r="AJ909"/>
  <c r="AE925"/>
  <c r="AD925"/>
  <c r="AE941"/>
  <c r="AD941"/>
  <c r="AI941"/>
  <c r="AJ941"/>
  <c r="AE957"/>
  <c r="AD957"/>
  <c r="AI957"/>
  <c r="AJ957"/>
  <c r="AE151"/>
  <c r="AD151"/>
  <c r="AE930"/>
  <c r="AD930"/>
  <c r="AE247"/>
  <c r="AD247"/>
  <c r="AE15"/>
  <c r="AD15"/>
  <c r="AE35"/>
  <c r="AD35"/>
  <c r="AE55"/>
  <c r="AD55"/>
  <c r="AE75"/>
  <c r="AD75"/>
  <c r="AE79"/>
  <c r="AD79"/>
  <c r="AE99"/>
  <c r="AD99"/>
  <c r="AE123"/>
  <c r="AD123"/>
  <c r="AE127"/>
  <c r="AD127"/>
  <c r="AE147"/>
  <c r="AD147"/>
  <c r="AE171"/>
  <c r="AD171"/>
  <c r="AE175"/>
  <c r="AD175"/>
  <c r="AE199"/>
  <c r="AD199"/>
  <c r="AE227"/>
  <c r="AD227"/>
  <c r="AD251"/>
  <c r="AE251"/>
  <c r="AE255"/>
  <c r="AD255"/>
  <c r="AM267"/>
  <c r="AN267"/>
  <c r="AL267"/>
  <c r="AE279"/>
  <c r="AD279"/>
  <c r="AD283"/>
  <c r="AE283"/>
  <c r="AD307"/>
  <c r="AE307"/>
  <c r="AD347"/>
  <c r="AE347"/>
  <c r="AE351"/>
  <c r="AD351"/>
  <c r="AE367"/>
  <c r="AD367"/>
  <c r="AD371"/>
  <c r="AE371"/>
  <c r="AE391"/>
  <c r="AD391"/>
  <c r="AD411"/>
  <c r="AE411"/>
  <c r="AE415"/>
  <c r="AD415"/>
  <c r="AE439"/>
  <c r="AD439"/>
  <c r="AD459"/>
  <c r="AE459"/>
  <c r="AD483"/>
  <c r="AE483"/>
  <c r="AE503"/>
  <c r="AD503"/>
  <c r="AE523"/>
  <c r="AD523"/>
  <c r="AE527"/>
  <c r="AD527"/>
  <c r="AE551"/>
  <c r="AD551"/>
  <c r="AE579"/>
  <c r="AD579"/>
  <c r="AE603"/>
  <c r="AD603"/>
  <c r="AE607"/>
  <c r="AD607"/>
  <c r="AE627"/>
  <c r="AD627"/>
  <c r="AE651"/>
  <c r="AD651"/>
  <c r="AE655"/>
  <c r="AD655"/>
  <c r="AI659"/>
  <c r="AJ659"/>
  <c r="AI663"/>
  <c r="AJ663"/>
  <c r="AE679"/>
  <c r="AD679"/>
  <c r="AI683"/>
  <c r="AJ683"/>
  <c r="AI687"/>
  <c r="AJ687"/>
  <c r="AE707"/>
  <c r="AD707"/>
  <c r="AI711"/>
  <c r="AJ711"/>
  <c r="AE731"/>
  <c r="AD731"/>
  <c r="AE735"/>
  <c r="AD735"/>
  <c r="AI739"/>
  <c r="AJ739"/>
  <c r="AE755"/>
  <c r="AD755"/>
  <c r="AI763"/>
  <c r="AJ763"/>
  <c r="AI767"/>
  <c r="AJ767"/>
  <c r="AE779"/>
  <c r="AD779"/>
  <c r="AE783"/>
  <c r="AD783"/>
  <c r="AE807"/>
  <c r="AD807"/>
  <c r="AI811"/>
  <c r="AJ811"/>
  <c r="AI815"/>
  <c r="AJ815"/>
  <c r="AE835"/>
  <c r="AD835"/>
  <c r="AI839"/>
  <c r="AJ839"/>
  <c r="AE855"/>
  <c r="AD855"/>
  <c r="AE875"/>
  <c r="AD875"/>
  <c r="AE879"/>
  <c r="AD879"/>
  <c r="AE883"/>
  <c r="AD883"/>
  <c r="AE907"/>
  <c r="AD907"/>
  <c r="AE911"/>
  <c r="AD911"/>
  <c r="AE931"/>
  <c r="AD931"/>
  <c r="AE935"/>
  <c r="AD935"/>
  <c r="AE955"/>
  <c r="AD955"/>
  <c r="AE959"/>
  <c r="AD959"/>
  <c r="V9"/>
  <c r="V17"/>
  <c r="V25"/>
  <c r="V33"/>
  <c r="V41"/>
  <c r="V49"/>
  <c r="V57"/>
  <c r="V65"/>
  <c r="V73"/>
  <c r="V81"/>
  <c r="V89"/>
  <c r="V97"/>
  <c r="V105"/>
  <c r="V113"/>
  <c r="V121"/>
  <c r="V129"/>
  <c r="V137"/>
  <c r="V145"/>
  <c r="V153"/>
  <c r="V161"/>
  <c r="V169"/>
  <c r="V177"/>
  <c r="V185"/>
  <c r="V193"/>
  <c r="V201"/>
  <c r="V209"/>
  <c r="V217"/>
  <c r="V225"/>
  <c r="V233"/>
  <c r="V241"/>
  <c r="V249"/>
  <c r="V257"/>
  <c r="V265"/>
  <c r="V273"/>
  <c r="V281"/>
  <c r="V289"/>
  <c r="V297"/>
  <c r="V305"/>
  <c r="V313"/>
  <c r="V321"/>
  <c r="V329"/>
  <c r="V337"/>
  <c r="V345"/>
  <c r="V353"/>
  <c r="V361"/>
  <c r="V369"/>
  <c r="V377"/>
  <c r="V385"/>
  <c r="V393"/>
  <c r="V401"/>
  <c r="V409"/>
  <c r="V417"/>
  <c r="V425"/>
  <c r="V433"/>
  <c r="V441"/>
  <c r="V449"/>
  <c r="V457"/>
  <c r="V465"/>
  <c r="V473"/>
  <c r="V481"/>
  <c r="V489"/>
  <c r="V497"/>
  <c r="V505"/>
  <c r="V513"/>
  <c r="V521"/>
  <c r="V529"/>
  <c r="V537"/>
  <c r="V545"/>
  <c r="V553"/>
  <c r="V561"/>
  <c r="V569"/>
  <c r="V577"/>
  <c r="V585"/>
  <c r="V593"/>
  <c r="V601"/>
  <c r="V609"/>
  <c r="V617"/>
  <c r="V625"/>
  <c r="V633"/>
  <c r="V641"/>
  <c r="V649"/>
  <c r="V657"/>
  <c r="V665"/>
  <c r="V673"/>
  <c r="V681"/>
  <c r="V689"/>
  <c r="V697"/>
  <c r="V705"/>
  <c r="V713"/>
  <c r="V721"/>
  <c r="V729"/>
  <c r="V737"/>
  <c r="V745"/>
  <c r="V753"/>
  <c r="V761"/>
  <c r="V769"/>
  <c r="V777"/>
  <c r="V785"/>
  <c r="V793"/>
  <c r="V801"/>
  <c r="V809"/>
  <c r="V817"/>
  <c r="V825"/>
  <c r="V833"/>
  <c r="V841"/>
  <c r="V849"/>
  <c r="V857"/>
  <c r="V865"/>
  <c r="V873"/>
  <c r="V881"/>
  <c r="V889"/>
  <c r="V897"/>
  <c r="V905"/>
  <c r="V913"/>
  <c r="V921"/>
  <c r="V929"/>
  <c r="V512"/>
  <c r="V520"/>
  <c r="V540"/>
  <c r="V548"/>
  <c r="V572"/>
  <c r="V580"/>
  <c r="V588"/>
  <c r="V596"/>
  <c r="V604"/>
  <c r="V612"/>
  <c r="V620"/>
  <c r="V628"/>
  <c r="V704"/>
  <c r="V712"/>
  <c r="V720"/>
  <c r="V728"/>
  <c r="V736"/>
  <c r="V744"/>
  <c r="V752"/>
  <c r="V760"/>
  <c r="V768"/>
  <c r="V776"/>
  <c r="V784"/>
  <c r="V792"/>
  <c r="V800"/>
  <c r="V808"/>
  <c r="V816"/>
  <c r="V824"/>
  <c r="V832"/>
  <c r="V840"/>
  <c r="V848"/>
  <c r="V856"/>
  <c r="V864"/>
  <c r="V872"/>
  <c r="V880"/>
  <c r="V888"/>
  <c r="V896"/>
  <c r="V904"/>
  <c r="V912"/>
  <c r="V920"/>
  <c r="V928"/>
  <c r="V936"/>
  <c r="V944"/>
  <c r="V952"/>
  <c r="V960"/>
  <c r="V968"/>
  <c r="AE252"/>
  <c r="AD252"/>
  <c r="AE338"/>
  <c r="AD338"/>
  <c r="AE454"/>
  <c r="AD454"/>
  <c r="AE510"/>
  <c r="AD510"/>
  <c r="AI14"/>
  <c r="AJ14"/>
  <c r="AJ18"/>
  <c r="AI18"/>
  <c r="AE26"/>
  <c r="AD26"/>
  <c r="AE30"/>
  <c r="AD30"/>
  <c r="AJ46"/>
  <c r="AI46"/>
  <c r="AJ50"/>
  <c r="AI50"/>
  <c r="AE58"/>
  <c r="AD58"/>
  <c r="AE62"/>
  <c r="AD62"/>
  <c r="AJ78"/>
  <c r="AI78"/>
  <c r="AI82"/>
  <c r="AJ82"/>
  <c r="AE90"/>
  <c r="AD90"/>
  <c r="AE94"/>
  <c r="AD94"/>
  <c r="AJ110"/>
  <c r="AI110"/>
  <c r="AJ114"/>
  <c r="AI114"/>
  <c r="AE122"/>
  <c r="AD122"/>
  <c r="AE126"/>
  <c r="AD126"/>
  <c r="AI142"/>
  <c r="AJ142"/>
  <c r="AJ146"/>
  <c r="AI146"/>
  <c r="AE154"/>
  <c r="AD154"/>
  <c r="AE158"/>
  <c r="AD158"/>
  <c r="AJ174"/>
  <c r="AI174"/>
  <c r="AI178"/>
  <c r="AJ178"/>
  <c r="AE186"/>
  <c r="AD186"/>
  <c r="AE190"/>
  <c r="AD190"/>
  <c r="AJ206"/>
  <c r="AI206"/>
  <c r="AI210"/>
  <c r="AJ210"/>
  <c r="AE218"/>
  <c r="AD218"/>
  <c r="AE222"/>
  <c r="AD222"/>
  <c r="AJ238"/>
  <c r="AI238"/>
  <c r="AI242"/>
  <c r="AJ242"/>
  <c r="AE250"/>
  <c r="AD250"/>
  <c r="AE254"/>
  <c r="AD254"/>
  <c r="AE266"/>
  <c r="AD266"/>
  <c r="AE270"/>
  <c r="AD270"/>
  <c r="AJ290"/>
  <c r="AI290"/>
  <c r="AJ294"/>
  <c r="AI294"/>
  <c r="AE302"/>
  <c r="AD302"/>
  <c r="AJ322"/>
  <c r="AI322"/>
  <c r="AJ326"/>
  <c r="AI326"/>
  <c r="AE334"/>
  <c r="AD334"/>
  <c r="AI354"/>
  <c r="AJ354"/>
  <c r="AI358"/>
  <c r="AJ358"/>
  <c r="AE366"/>
  <c r="AD366"/>
  <c r="AI386"/>
  <c r="AJ386"/>
  <c r="AJ390"/>
  <c r="AI390"/>
  <c r="AE398"/>
  <c r="AD398"/>
  <c r="AJ418"/>
  <c r="AI418"/>
  <c r="AJ422"/>
  <c r="AI422"/>
  <c r="AI454"/>
  <c r="AJ454"/>
  <c r="AI458"/>
  <c r="AJ458"/>
  <c r="AE470"/>
  <c r="AD470"/>
  <c r="AE474"/>
  <c r="AD474"/>
  <c r="AJ482"/>
  <c r="AI482"/>
  <c r="AJ486"/>
  <c r="AI486"/>
  <c r="AI490"/>
  <c r="AJ490"/>
  <c r="AE502"/>
  <c r="AD502"/>
  <c r="AE506"/>
  <c r="AD506"/>
  <c r="AJ514"/>
  <c r="AI514"/>
  <c r="AJ518"/>
  <c r="AI518"/>
  <c r="AJ522"/>
  <c r="AI522"/>
  <c r="AJ526"/>
  <c r="AI526"/>
  <c r="AJ530"/>
  <c r="AI530"/>
  <c r="AJ534"/>
  <c r="AI534"/>
  <c r="AJ538"/>
  <c r="AI538"/>
  <c r="AJ542"/>
  <c r="AI542"/>
  <c r="AJ546"/>
  <c r="AI546"/>
  <c r="AJ550"/>
  <c r="AI550"/>
  <c r="AJ554"/>
  <c r="AI554"/>
  <c r="AJ558"/>
  <c r="AI558"/>
  <c r="AJ562"/>
  <c r="AI562"/>
  <c r="AJ566"/>
  <c r="AI566"/>
  <c r="AJ570"/>
  <c r="AI570"/>
  <c r="AE268"/>
  <c r="AD268"/>
  <c r="AE508"/>
  <c r="AD508"/>
  <c r="AE464"/>
  <c r="AD464"/>
  <c r="AE12"/>
  <c r="AD12"/>
  <c r="AE28"/>
  <c r="AD28"/>
  <c r="AE36"/>
  <c r="AD36"/>
  <c r="AE44"/>
  <c r="AD44"/>
  <c r="AE52"/>
  <c r="AD52"/>
  <c r="AE60"/>
  <c r="AD60"/>
  <c r="AE68"/>
  <c r="AD68"/>
  <c r="AE76"/>
  <c r="AD76"/>
  <c r="AE84"/>
  <c r="AD84"/>
  <c r="AE88"/>
  <c r="AD88"/>
  <c r="AE96"/>
  <c r="AD96"/>
  <c r="AE104"/>
  <c r="AD104"/>
  <c r="AE112"/>
  <c r="AD112"/>
  <c r="AE116"/>
  <c r="AD116"/>
  <c r="AE120"/>
  <c r="AD120"/>
  <c r="AE128"/>
  <c r="AD128"/>
  <c r="AE136"/>
  <c r="AD136"/>
  <c r="AE144"/>
  <c r="AD144"/>
  <c r="AE148"/>
  <c r="AD148"/>
  <c r="AE152"/>
  <c r="AD152"/>
  <c r="AE160"/>
  <c r="AD160"/>
  <c r="AE168"/>
  <c r="AD168"/>
  <c r="AE176"/>
  <c r="AD176"/>
  <c r="AE184"/>
  <c r="AD184"/>
  <c r="AE192"/>
  <c r="AD192"/>
  <c r="AE200"/>
  <c r="AD200"/>
  <c r="AE208"/>
  <c r="AD208"/>
  <c r="AE312"/>
  <c r="AD312"/>
  <c r="AE344"/>
  <c r="AD344"/>
  <c r="AE376"/>
  <c r="AD376"/>
  <c r="AJ392"/>
  <c r="AI392"/>
  <c r="AJ396"/>
  <c r="AI396"/>
  <c r="AE408"/>
  <c r="AD408"/>
  <c r="AE428"/>
  <c r="AD428"/>
  <c r="AE444"/>
  <c r="AD444"/>
  <c r="AE484"/>
  <c r="AD484"/>
  <c r="AE516"/>
  <c r="AD516"/>
  <c r="AJ524"/>
  <c r="AI524"/>
  <c r="AE532"/>
  <c r="AD532"/>
  <c r="AJ540"/>
  <c r="AI540"/>
  <c r="AE548"/>
  <c r="AD548"/>
  <c r="AJ556"/>
  <c r="AI556"/>
  <c r="AE564"/>
  <c r="AD564"/>
  <c r="AJ572"/>
  <c r="AI572"/>
  <c r="AE882"/>
  <c r="AD882"/>
  <c r="AE278"/>
  <c r="AD278"/>
  <c r="AE330"/>
  <c r="AD330"/>
  <c r="AE394"/>
  <c r="AD394"/>
  <c r="AE478"/>
  <c r="AD478"/>
  <c r="AJ574"/>
  <c r="AI574"/>
  <c r="AE586"/>
  <c r="AD586"/>
  <c r="AJ590"/>
  <c r="AI590"/>
  <c r="AE602"/>
  <c r="AD602"/>
  <c r="AJ606"/>
  <c r="AI606"/>
  <c r="AJ610"/>
  <c r="AI610"/>
  <c r="AE618"/>
  <c r="AD618"/>
  <c r="AJ622"/>
  <c r="AI622"/>
  <c r="AE634"/>
  <c r="AD634"/>
  <c r="AJ638"/>
  <c r="AI638"/>
  <c r="AE650"/>
  <c r="AD650"/>
  <c r="AJ654"/>
  <c r="AI654"/>
  <c r="AE666"/>
  <c r="AD666"/>
  <c r="AJ670"/>
  <c r="AI670"/>
  <c r="AE682"/>
  <c r="AD682"/>
  <c r="AJ686"/>
  <c r="AI686"/>
  <c r="AE698"/>
  <c r="AD698"/>
  <c r="AJ702"/>
  <c r="AI702"/>
  <c r="AE714"/>
  <c r="AD714"/>
  <c r="AJ718"/>
  <c r="AI718"/>
  <c r="AE730"/>
  <c r="AD730"/>
  <c r="AJ734"/>
  <c r="AI734"/>
  <c r="AE746"/>
  <c r="AD746"/>
  <c r="AJ750"/>
  <c r="AI750"/>
  <c r="AE762"/>
  <c r="AD762"/>
  <c r="AJ766"/>
  <c r="AI766"/>
  <c r="AE778"/>
  <c r="AD778"/>
  <c r="AJ782"/>
  <c r="AI782"/>
  <c r="AN790"/>
  <c r="AM790"/>
  <c r="AJ798"/>
  <c r="AI798"/>
  <c r="AJ802"/>
  <c r="AI802"/>
  <c r="AE810"/>
  <c r="AD810"/>
  <c r="AJ822"/>
  <c r="AI822"/>
  <c r="AE838"/>
  <c r="AD838"/>
  <c r="AE846"/>
  <c r="AD846"/>
  <c r="AJ846"/>
  <c r="AI846"/>
  <c r="AJ854"/>
  <c r="AI854"/>
  <c r="AE870"/>
  <c r="AD870"/>
  <c r="AE878"/>
  <c r="AD878"/>
  <c r="AJ878"/>
  <c r="AI878"/>
  <c r="AJ886"/>
  <c r="AI886"/>
  <c r="AJ898"/>
  <c r="AI898"/>
  <c r="AE902"/>
  <c r="AD902"/>
  <c r="AE910"/>
  <c r="AD910"/>
  <c r="AJ910"/>
  <c r="AI910"/>
  <c r="AJ918"/>
  <c r="AI918"/>
  <c r="AE934"/>
  <c r="AD934"/>
  <c r="AE942"/>
  <c r="AD942"/>
  <c r="AJ942"/>
  <c r="AI942"/>
  <c r="AJ950"/>
  <c r="AI950"/>
  <c r="AE966"/>
  <c r="AD966"/>
  <c r="AE974"/>
  <c r="AD974"/>
  <c r="AJ974"/>
  <c r="AI974"/>
  <c r="AE462"/>
  <c r="AD462"/>
  <c r="AJ580"/>
  <c r="AI580"/>
  <c r="AE592"/>
  <c r="AD592"/>
  <c r="AJ600"/>
  <c r="AI600"/>
  <c r="AJ604"/>
  <c r="AI604"/>
  <c r="AE612"/>
  <c r="AD612"/>
  <c r="AJ624"/>
  <c r="AI624"/>
  <c r="AE632"/>
  <c r="AD632"/>
  <c r="AE636"/>
  <c r="AD636"/>
  <c r="AJ644"/>
  <c r="AI644"/>
  <c r="AE656"/>
  <c r="AD656"/>
  <c r="AJ664"/>
  <c r="AI664"/>
  <c r="AJ668"/>
  <c r="AI668"/>
  <c r="AE676"/>
  <c r="AD676"/>
  <c r="AJ688"/>
  <c r="AI688"/>
  <c r="AE696"/>
  <c r="AD696"/>
  <c r="AE700"/>
  <c r="AD700"/>
  <c r="AJ708"/>
  <c r="AI708"/>
  <c r="AE720"/>
  <c r="AD720"/>
  <c r="AJ728"/>
  <c r="AI728"/>
  <c r="AJ732"/>
  <c r="AI732"/>
  <c r="AE740"/>
  <c r="AD740"/>
  <c r="AJ752"/>
  <c r="AI752"/>
  <c r="AE760"/>
  <c r="AD760"/>
  <c r="AE764"/>
  <c r="AD764"/>
  <c r="AJ772"/>
  <c r="AI772"/>
  <c r="AE780"/>
  <c r="AD780"/>
  <c r="AM784"/>
  <c r="AL784"/>
  <c r="AN784"/>
  <c r="AJ788"/>
  <c r="AI788"/>
  <c r="AE796"/>
  <c r="AD796"/>
  <c r="AJ804"/>
  <c r="AI804"/>
  <c r="AE812"/>
  <c r="AD812"/>
  <c r="AJ820"/>
  <c r="AI820"/>
  <c r="AE828"/>
  <c r="AD828"/>
  <c r="AJ836"/>
  <c r="AI836"/>
  <c r="AE844"/>
  <c r="AD844"/>
  <c r="AJ852"/>
  <c r="AI852"/>
  <c r="AE860"/>
  <c r="AD860"/>
  <c r="AJ868"/>
  <c r="AI868"/>
  <c r="AE876"/>
  <c r="AD876"/>
  <c r="AJ884"/>
  <c r="AI884"/>
  <c r="AJ888"/>
  <c r="AI888"/>
  <c r="AE892"/>
  <c r="AD892"/>
  <c r="AJ900"/>
  <c r="AI900"/>
  <c r="AE908"/>
  <c r="AD908"/>
  <c r="AJ916"/>
  <c r="AI916"/>
  <c r="AE924"/>
  <c r="AD924"/>
  <c r="AJ932"/>
  <c r="AI932"/>
  <c r="AE940"/>
  <c r="AD940"/>
  <c r="AJ948"/>
  <c r="AI948"/>
  <c r="AE956"/>
  <c r="AD956"/>
  <c r="AE972"/>
  <c r="AD972"/>
  <c r="AM5"/>
  <c r="AN5"/>
  <c r="AL5"/>
  <c r="AE13"/>
  <c r="AD13"/>
  <c r="AE505"/>
  <c r="AD505"/>
  <c r="AE951"/>
  <c r="AD951"/>
  <c r="AI9"/>
  <c r="AJ9"/>
  <c r="AJ13"/>
  <c r="AI13"/>
  <c r="AE25"/>
  <c r="AD25"/>
  <c r="AE29"/>
  <c r="AD29"/>
  <c r="AJ29"/>
  <c r="AI29"/>
  <c r="AE41"/>
  <c r="AD41"/>
  <c r="AE45"/>
  <c r="AD45"/>
  <c r="AI45"/>
  <c r="AJ45"/>
  <c r="AE57"/>
  <c r="AD57"/>
  <c r="AE61"/>
  <c r="AD61"/>
  <c r="AJ61"/>
  <c r="AI61"/>
  <c r="AE73"/>
  <c r="AD73"/>
  <c r="AE81"/>
  <c r="AD81"/>
  <c r="AJ81"/>
  <c r="AI81"/>
  <c r="AE97"/>
  <c r="AD97"/>
  <c r="AJ97"/>
  <c r="AI97"/>
  <c r="AE109"/>
  <c r="AD109"/>
  <c r="AE113"/>
  <c r="AD113"/>
  <c r="AI113"/>
  <c r="AJ113"/>
  <c r="AE125"/>
  <c r="AD125"/>
  <c r="AE129"/>
  <c r="AD129"/>
  <c r="AI129"/>
  <c r="AJ129"/>
  <c r="AE141"/>
  <c r="AD141"/>
  <c r="AE145"/>
  <c r="AD145"/>
  <c r="AI145"/>
  <c r="AJ145"/>
  <c r="AE157"/>
  <c r="AD157"/>
  <c r="AE161"/>
  <c r="AD161"/>
  <c r="AJ161"/>
  <c r="AI161"/>
  <c r="AE173"/>
  <c r="AD173"/>
  <c r="AE177"/>
  <c r="AD177"/>
  <c r="AI177"/>
  <c r="AJ177"/>
  <c r="AE189"/>
  <c r="AD189"/>
  <c r="AE193"/>
  <c r="AD193"/>
  <c r="AJ193"/>
  <c r="AI193"/>
  <c r="AE205"/>
  <c r="AD205"/>
  <c r="AE209"/>
  <c r="AD209"/>
  <c r="AI209"/>
  <c r="AJ209"/>
  <c r="AE221"/>
  <c r="AD221"/>
  <c r="AE225"/>
  <c r="AD225"/>
  <c r="AJ225"/>
  <c r="AI225"/>
  <c r="AE237"/>
  <c r="AD237"/>
  <c r="AE241"/>
  <c r="AD241"/>
  <c r="AI241"/>
  <c r="AJ241"/>
  <c r="AD253"/>
  <c r="AE253"/>
  <c r="AJ257"/>
  <c r="AI257"/>
  <c r="AM265"/>
  <c r="AN265"/>
  <c r="AL265"/>
  <c r="AD269"/>
  <c r="AE269"/>
  <c r="AD273"/>
  <c r="AE273"/>
  <c r="AJ273"/>
  <c r="AI273"/>
  <c r="AD285"/>
  <c r="AE285"/>
  <c r="AE289"/>
  <c r="AD289"/>
  <c r="AJ289"/>
  <c r="AI289"/>
  <c r="AJ305"/>
  <c r="AI305"/>
  <c r="AE317"/>
  <c r="AD317"/>
  <c r="AJ325"/>
  <c r="AI325"/>
  <c r="AE337"/>
  <c r="AD337"/>
  <c r="AE341"/>
  <c r="AD341"/>
  <c r="AJ341"/>
  <c r="AI341"/>
  <c r="AJ357"/>
  <c r="AI357"/>
  <c r="AE369"/>
  <c r="AD369"/>
  <c r="AE373"/>
  <c r="AD373"/>
  <c r="AI373"/>
  <c r="AJ373"/>
  <c r="AJ389"/>
  <c r="AI389"/>
  <c r="AJ409"/>
  <c r="AI409"/>
  <c r="AE421"/>
  <c r="AD421"/>
  <c r="AD425"/>
  <c r="AE425"/>
  <c r="AJ425"/>
  <c r="AI425"/>
  <c r="AJ441"/>
  <c r="AI441"/>
  <c r="AE453"/>
  <c r="AD453"/>
  <c r="AJ461"/>
  <c r="AI461"/>
  <c r="AE473"/>
  <c r="AD473"/>
  <c r="AJ477"/>
  <c r="AI477"/>
  <c r="AE489"/>
  <c r="AD489"/>
  <c r="AJ493"/>
  <c r="AI493"/>
  <c r="AI513"/>
  <c r="AJ513"/>
  <c r="AE525"/>
  <c r="AD525"/>
  <c r="AE529"/>
  <c r="AD529"/>
  <c r="AI529"/>
  <c r="AJ529"/>
  <c r="AE541"/>
  <c r="AD541"/>
  <c r="AE545"/>
  <c r="AD545"/>
  <c r="AI545"/>
  <c r="AJ545"/>
  <c r="AE557"/>
  <c r="AD557"/>
  <c r="AE561"/>
  <c r="AD561"/>
  <c r="AI561"/>
  <c r="AJ561"/>
  <c r="AE573"/>
  <c r="AD573"/>
  <c r="AE577"/>
  <c r="AD577"/>
  <c r="AI577"/>
  <c r="AJ577"/>
  <c r="AE589"/>
  <c r="AD589"/>
  <c r="AE593"/>
  <c r="AD593"/>
  <c r="AI593"/>
  <c r="AJ593"/>
  <c r="AE605"/>
  <c r="AD605"/>
  <c r="AE609"/>
  <c r="AD609"/>
  <c r="AI609"/>
  <c r="AJ609"/>
  <c r="AE621"/>
  <c r="AD621"/>
  <c r="AE625"/>
  <c r="AD625"/>
  <c r="AI625"/>
  <c r="AJ625"/>
  <c r="AE637"/>
  <c r="AD637"/>
  <c r="AE641"/>
  <c r="AD641"/>
  <c r="AE653"/>
  <c r="AD653"/>
  <c r="AE657"/>
  <c r="AD657"/>
  <c r="AE669"/>
  <c r="AD669"/>
  <c r="AE673"/>
  <c r="AD673"/>
  <c r="AE685"/>
  <c r="AD685"/>
  <c r="AE689"/>
  <c r="AD689"/>
  <c r="AE701"/>
  <c r="AD701"/>
  <c r="AE705"/>
  <c r="AD705"/>
  <c r="AE717"/>
  <c r="AD717"/>
  <c r="AE721"/>
  <c r="AD721"/>
  <c r="AE733"/>
  <c r="AD733"/>
  <c r="AE737"/>
  <c r="AD737"/>
  <c r="AE749"/>
  <c r="AD749"/>
  <c r="AE753"/>
  <c r="AD753"/>
  <c r="AE765"/>
  <c r="AD765"/>
  <c r="AE769"/>
  <c r="AD769"/>
  <c r="AE781"/>
  <c r="AD781"/>
  <c r="AE785"/>
  <c r="AD785"/>
  <c r="AE797"/>
  <c r="AD797"/>
  <c r="AE801"/>
  <c r="AD801"/>
  <c r="AE813"/>
  <c r="AD813"/>
  <c r="AE817"/>
  <c r="AD817"/>
  <c r="AE849"/>
  <c r="AD849"/>
  <c r="AE865"/>
  <c r="AD865"/>
  <c r="AE881"/>
  <c r="AD881"/>
  <c r="AE897"/>
  <c r="AD897"/>
  <c r="AE917"/>
  <c r="AD917"/>
  <c r="AE921"/>
  <c r="AD921"/>
  <c r="AI921"/>
  <c r="AJ921"/>
  <c r="AE933"/>
  <c r="AD933"/>
  <c r="AE937"/>
  <c r="AD937"/>
  <c r="AI937"/>
  <c r="AJ937"/>
  <c r="AE949"/>
  <c r="AD949"/>
  <c r="AE953"/>
  <c r="AD953"/>
  <c r="AI953"/>
  <c r="AJ953"/>
  <c r="AE965"/>
  <c r="AD965"/>
  <c r="AE969"/>
  <c r="AD969"/>
  <c r="AE727"/>
  <c r="AD727"/>
  <c r="AE119"/>
  <c r="AD119"/>
  <c r="AE823"/>
  <c r="AD823"/>
  <c r="AE27"/>
  <c r="AD27"/>
  <c r="AE31"/>
  <c r="AD31"/>
  <c r="AE51"/>
  <c r="AD51"/>
  <c r="AE71"/>
  <c r="AD71"/>
  <c r="AE91"/>
  <c r="AD91"/>
  <c r="AE95"/>
  <c r="AD95"/>
  <c r="AE115"/>
  <c r="AD115"/>
  <c r="AE139"/>
  <c r="AD139"/>
  <c r="AE143"/>
  <c r="AD143"/>
  <c r="AE167"/>
  <c r="AD167"/>
  <c r="AE195"/>
  <c r="AD195"/>
  <c r="AE219"/>
  <c r="AD219"/>
  <c r="AE223"/>
  <c r="AD223"/>
  <c r="AE243"/>
  <c r="AD243"/>
  <c r="AE263"/>
  <c r="AD263"/>
  <c r="AD267"/>
  <c r="AE267"/>
  <c r="AD275"/>
  <c r="AE275"/>
  <c r="AD299"/>
  <c r="AE299"/>
  <c r="AE303"/>
  <c r="AD303"/>
  <c r="AD323"/>
  <c r="AE323"/>
  <c r="AE327"/>
  <c r="AD327"/>
  <c r="AE343"/>
  <c r="AD343"/>
  <c r="AD363"/>
  <c r="AE363"/>
  <c r="AD387"/>
  <c r="AE387"/>
  <c r="AE407"/>
  <c r="AD407"/>
  <c r="AD435"/>
  <c r="AE435"/>
  <c r="AE455"/>
  <c r="AD455"/>
  <c r="AD475"/>
  <c r="AE475"/>
  <c r="AE479"/>
  <c r="AD479"/>
  <c r="AE495"/>
  <c r="AD495"/>
  <c r="AD499"/>
  <c r="AE499"/>
  <c r="AE519"/>
  <c r="AD519"/>
  <c r="AE547"/>
  <c r="AD547"/>
  <c r="AE571"/>
  <c r="AD571"/>
  <c r="AE575"/>
  <c r="AD575"/>
  <c r="AE595"/>
  <c r="AD595"/>
  <c r="AE619"/>
  <c r="AD619"/>
  <c r="AE623"/>
  <c r="AD623"/>
  <c r="AE647"/>
  <c r="AD647"/>
  <c r="AI655"/>
  <c r="AJ655"/>
  <c r="AE675"/>
  <c r="AD675"/>
  <c r="AE699"/>
  <c r="AD699"/>
  <c r="AE703"/>
  <c r="AD703"/>
  <c r="AE723"/>
  <c r="AD723"/>
  <c r="AI731"/>
  <c r="AJ731"/>
  <c r="AI735"/>
  <c r="AJ735"/>
  <c r="AE747"/>
  <c r="AD747"/>
  <c r="AE751"/>
  <c r="AD751"/>
  <c r="AI755"/>
  <c r="AJ755"/>
  <c r="AI759"/>
  <c r="AJ759"/>
  <c r="AE775"/>
  <c r="AD775"/>
  <c r="AI779"/>
  <c r="AJ779"/>
  <c r="AE803"/>
  <c r="AD803"/>
  <c r="AI807"/>
  <c r="AJ807"/>
  <c r="AE827"/>
  <c r="AD827"/>
  <c r="AE831"/>
  <c r="AD831"/>
  <c r="AI835"/>
  <c r="AJ835"/>
  <c r="AE851"/>
  <c r="AD851"/>
  <c r="AI855"/>
  <c r="AJ855"/>
  <c r="AI875"/>
  <c r="AJ875"/>
  <c r="AE903"/>
  <c r="AD903"/>
  <c r="AE923"/>
  <c r="AD923"/>
  <c r="AE927"/>
  <c r="AD927"/>
  <c r="AE943"/>
  <c r="AD943"/>
  <c r="AE947"/>
  <c r="AD947"/>
  <c r="AE971"/>
  <c r="AD971"/>
  <c r="AE975"/>
  <c r="AD975"/>
  <c r="AL798"/>
  <c r="AL806"/>
  <c r="AI484"/>
  <c r="V500"/>
  <c r="AC976"/>
  <c r="C13" i="5" s="1"/>
  <c r="AA976" i="2"/>
  <c r="BE802" l="1"/>
  <c r="AP522"/>
  <c r="BP522" s="1"/>
  <c r="AU351"/>
  <c r="BE469"/>
  <c r="AU233"/>
  <c r="BQ201"/>
  <c r="BI53"/>
  <c r="AP826"/>
  <c r="AP801"/>
  <c r="BE236"/>
  <c r="BE438"/>
  <c r="AU402"/>
  <c r="BI98"/>
  <c r="BA693"/>
  <c r="BR508"/>
  <c r="BC508"/>
  <c r="AY508"/>
  <c r="AP739"/>
  <c r="BO739" s="1"/>
  <c r="AP958"/>
  <c r="AP916"/>
  <c r="BS508"/>
  <c r="BB508"/>
  <c r="AS508"/>
  <c r="AZ508"/>
  <c r="AP802"/>
  <c r="AT802" s="1"/>
  <c r="AO806"/>
  <c r="BT806" s="1"/>
  <c r="BM280"/>
  <c r="AP952"/>
  <c r="BM736"/>
  <c r="BF508"/>
  <c r="BK508"/>
  <c r="BH444"/>
  <c r="AU508"/>
  <c r="AX508"/>
  <c r="AO756"/>
  <c r="AO901"/>
  <c r="AP753"/>
  <c r="AP705"/>
  <c r="BK705" s="1"/>
  <c r="AO739"/>
  <c r="AO942"/>
  <c r="AO870"/>
  <c r="AO826"/>
  <c r="AQ826" s="1"/>
  <c r="AO952"/>
  <c r="BQ508"/>
  <c r="AP829"/>
  <c r="AQ384"/>
  <c r="BQ919"/>
  <c r="AQ473"/>
  <c r="BE321"/>
  <c r="BA285"/>
  <c r="BA221"/>
  <c r="BE205"/>
  <c r="BA157"/>
  <c r="AP833"/>
  <c r="BP833" s="1"/>
  <c r="AO762"/>
  <c r="BM802"/>
  <c r="AR802"/>
  <c r="BC802"/>
  <c r="BO802"/>
  <c r="AP534"/>
  <c r="BQ583"/>
  <c r="AU633"/>
  <c r="BI569"/>
  <c r="AP818"/>
  <c r="BA802"/>
  <c r="AZ802"/>
  <c r="BF802"/>
  <c r="BP802"/>
  <c r="AP540"/>
  <c r="BA540" s="1"/>
  <c r="AP807"/>
  <c r="AQ807" s="1"/>
  <c r="BM702"/>
  <c r="BI939"/>
  <c r="BE632"/>
  <c r="AQ146"/>
  <c r="BI18"/>
  <c r="AW802"/>
  <c r="BR802"/>
  <c r="BL802"/>
  <c r="AP879"/>
  <c r="AO787"/>
  <c r="AP929"/>
  <c r="BN929" s="1"/>
  <c r="AP841"/>
  <c r="BQ841" s="1"/>
  <c r="BI943"/>
  <c r="BI923"/>
  <c r="BA827"/>
  <c r="AP842"/>
  <c r="AU842" s="1"/>
  <c r="BQ802"/>
  <c r="AQ802"/>
  <c r="AV802"/>
  <c r="BT802"/>
  <c r="BS802"/>
  <c r="BK802"/>
  <c r="BN802"/>
  <c r="BI911"/>
  <c r="AP703"/>
  <c r="BE754"/>
  <c r="AU839"/>
  <c r="BM833"/>
  <c r="AO710"/>
  <c r="BI446"/>
  <c r="BI802"/>
  <c r="BD802"/>
  <c r="AY802"/>
  <c r="AX802"/>
  <c r="BB802"/>
  <c r="BG802"/>
  <c r="BJ802"/>
  <c r="BE578"/>
  <c r="BM416"/>
  <c r="BM488"/>
  <c r="BA650"/>
  <c r="AP959"/>
  <c r="BO959" s="1"/>
  <c r="AP931"/>
  <c r="BI931" s="1"/>
  <c r="AP855"/>
  <c r="BM855" s="1"/>
  <c r="AP836"/>
  <c r="AP596"/>
  <c r="BI596" s="1"/>
  <c r="AP863"/>
  <c r="BM863" s="1"/>
  <c r="BQ739"/>
  <c r="AQ555"/>
  <c r="AU531"/>
  <c r="BQ487"/>
  <c r="AP888"/>
  <c r="AZ888" s="1"/>
  <c r="AU771"/>
  <c r="AU47"/>
  <c r="BA357"/>
  <c r="AU145"/>
  <c r="BI61"/>
  <c r="AP832"/>
  <c r="BM832" s="1"/>
  <c r="AP800"/>
  <c r="BP800" s="1"/>
  <c r="AQ887"/>
  <c r="AP883"/>
  <c r="BQ631"/>
  <c r="BI151"/>
  <c r="AP486"/>
  <c r="BS486" s="1"/>
  <c r="AP450"/>
  <c r="AP713"/>
  <c r="BP713" s="1"/>
  <c r="AP505"/>
  <c r="BI505" s="1"/>
  <c r="AP870"/>
  <c r="BM870" s="1"/>
  <c r="BM750"/>
  <c r="BM768"/>
  <c r="AP579"/>
  <c r="BP579" s="1"/>
  <c r="BA345"/>
  <c r="BE85"/>
  <c r="AO817"/>
  <c r="AO801"/>
  <c r="BM801" s="1"/>
  <c r="AO441"/>
  <c r="BS441" s="1"/>
  <c r="AO792"/>
  <c r="AP734"/>
  <c r="AQ734" s="1"/>
  <c r="BQ915"/>
  <c r="AQ583"/>
  <c r="BQ263"/>
  <c r="AU63"/>
  <c r="BQ7"/>
  <c r="BE344"/>
  <c r="AP838"/>
  <c r="BE838" s="1"/>
  <c r="BA244"/>
  <c r="BE447"/>
  <c r="BE399"/>
  <c r="BQ215"/>
  <c r="BQ163"/>
  <c r="BQ87"/>
  <c r="BE173"/>
  <c r="AQ109"/>
  <c r="BE57"/>
  <c r="BA892"/>
  <c r="BA632"/>
  <c r="AP901"/>
  <c r="AQ774"/>
  <c r="AU14"/>
  <c r="AU216"/>
  <c r="AQ432"/>
  <c r="AP948"/>
  <c r="BE948" s="1"/>
  <c r="AP756"/>
  <c r="BP756" s="1"/>
  <c r="AP776"/>
  <c r="BI776" s="1"/>
  <c r="AO885"/>
  <c r="AO705"/>
  <c r="AO888"/>
  <c r="AO808"/>
  <c r="BE808" s="1"/>
  <c r="AO776"/>
  <c r="AO692"/>
  <c r="BQ692" s="1"/>
  <c r="AO718"/>
  <c r="BI718" s="1"/>
  <c r="BA508"/>
  <c r="AP814"/>
  <c r="BQ839"/>
  <c r="AP808"/>
  <c r="BA712"/>
  <c r="BI672"/>
  <c r="BA6"/>
  <c r="AP810"/>
  <c r="AU810" s="1"/>
  <c r="BA622"/>
  <c r="BM284"/>
  <c r="BQ464"/>
  <c r="BM819"/>
  <c r="AQ141"/>
  <c r="BE71"/>
  <c r="AP885"/>
  <c r="AP769"/>
  <c r="AU769" s="1"/>
  <c r="AU704"/>
  <c r="AP822"/>
  <c r="BM822" s="1"/>
  <c r="BA909"/>
  <c r="BQ165"/>
  <c r="BM759"/>
  <c r="AU651"/>
  <c r="AU429"/>
  <c r="BE408"/>
  <c r="BM915"/>
  <c r="BQ683"/>
  <c r="BI655"/>
  <c r="BQ231"/>
  <c r="AQ617"/>
  <c r="BI638"/>
  <c r="BA174"/>
  <c r="AU316"/>
  <c r="BA334"/>
  <c r="BA270"/>
  <c r="AQ266"/>
  <c r="BI154"/>
  <c r="AQ400"/>
  <c r="BE764"/>
  <c r="BE743"/>
  <c r="BQ695"/>
  <c r="BE687"/>
  <c r="BQ667"/>
  <c r="BA43"/>
  <c r="BA653"/>
  <c r="BA605"/>
  <c r="BE489"/>
  <c r="BE421"/>
  <c r="AQ593"/>
  <c r="BI29"/>
  <c r="BI742"/>
  <c r="AU646"/>
  <c r="BQ224"/>
  <c r="AQ474"/>
  <c r="BM258"/>
  <c r="AQ170"/>
  <c r="BE440"/>
  <c r="BA94"/>
  <c r="BA68"/>
  <c r="BM518"/>
  <c r="AU514"/>
  <c r="AP868"/>
  <c r="BE868" s="1"/>
  <c r="BI772"/>
  <c r="BI274"/>
  <c r="BQ423"/>
  <c r="AQ263"/>
  <c r="AP954"/>
  <c r="BI308"/>
  <c r="BM92"/>
  <c r="AP882"/>
  <c r="BI882" s="1"/>
  <c r="BA612"/>
  <c r="BI719"/>
  <c r="BI675"/>
  <c r="BQ219"/>
  <c r="BM901"/>
  <c r="AU912"/>
  <c r="BQ830"/>
  <c r="BA694"/>
  <c r="BI322"/>
  <c r="BI376"/>
  <c r="AO753"/>
  <c r="BI753" s="1"/>
  <c r="AP711"/>
  <c r="BP711" s="1"/>
  <c r="AO954"/>
  <c r="BQ954" s="1"/>
  <c r="AO902"/>
  <c r="AQ902" s="1"/>
  <c r="AO766"/>
  <c r="AU766" s="1"/>
  <c r="AO936"/>
  <c r="BJ936" s="1"/>
  <c r="AU686"/>
  <c r="AO711"/>
  <c r="BI103"/>
  <c r="BM824"/>
  <c r="AU648"/>
  <c r="BI702"/>
  <c r="BA606"/>
  <c r="BA574"/>
  <c r="BA80"/>
  <c r="BA468"/>
  <c r="BM426"/>
  <c r="BA158"/>
  <c r="BA715"/>
  <c r="BA511"/>
  <c r="BE471"/>
  <c r="BM427"/>
  <c r="BQ637"/>
  <c r="BA589"/>
  <c r="BQ477"/>
  <c r="AU405"/>
  <c r="AQ353"/>
  <c r="BE301"/>
  <c r="BQ237"/>
  <c r="AQ853"/>
  <c r="AU45"/>
  <c r="BI768"/>
  <c r="AQ680"/>
  <c r="AQ874"/>
  <c r="AQ662"/>
  <c r="BE598"/>
  <c r="AQ232"/>
  <c r="BQ320"/>
  <c r="BQ328"/>
  <c r="BE510"/>
  <c r="BI202"/>
  <c r="BM312"/>
  <c r="BA418"/>
  <c r="AU65"/>
  <c r="AU911"/>
  <c r="BI907"/>
  <c r="BM688"/>
  <c r="BE214"/>
  <c r="BE112"/>
  <c r="BI516"/>
  <c r="BA360"/>
  <c r="BA342"/>
  <c r="BA226"/>
  <c r="AU476"/>
  <c r="BE613"/>
  <c r="AQ453"/>
  <c r="AP716"/>
  <c r="AQ622"/>
  <c r="AP960"/>
  <c r="BO960" s="1"/>
  <c r="BN508"/>
  <c r="BO508"/>
  <c r="BG508"/>
  <c r="AR508"/>
  <c r="BD508"/>
  <c r="AW508"/>
  <c r="BL508"/>
  <c r="AV508"/>
  <c r="BM508"/>
  <c r="BH508"/>
  <c r="BT508"/>
  <c r="AU795"/>
  <c r="AO486"/>
  <c r="AO773"/>
  <c r="AO645"/>
  <c r="AO957"/>
  <c r="AP696"/>
  <c r="BP696" s="1"/>
  <c r="AP796"/>
  <c r="AQ796" s="1"/>
  <c r="BA179"/>
  <c r="BA63"/>
  <c r="BQ777"/>
  <c r="BE745"/>
  <c r="AQ681"/>
  <c r="BQ521"/>
  <c r="AP792"/>
  <c r="AQ792" s="1"/>
  <c r="AP910"/>
  <c r="BJ910" s="1"/>
  <c r="AQ670"/>
  <c r="BM638"/>
  <c r="BM238"/>
  <c r="BI316"/>
  <c r="BM188"/>
  <c r="BA156"/>
  <c r="BA8"/>
  <c r="AQ186"/>
  <c r="AU967"/>
  <c r="BI899"/>
  <c r="BE847"/>
  <c r="BM771"/>
  <c r="BQ379"/>
  <c r="BQ315"/>
  <c r="BI211"/>
  <c r="BE187"/>
  <c r="BI135"/>
  <c r="BE67"/>
  <c r="BI47"/>
  <c r="BA917"/>
  <c r="AQ621"/>
  <c r="BA93"/>
  <c r="AU41"/>
  <c r="AU612"/>
  <c r="BA851"/>
  <c r="BI747"/>
  <c r="AU699"/>
  <c r="BQ599"/>
  <c r="BQ475"/>
  <c r="BQ339"/>
  <c r="BA223"/>
  <c r="AQ195"/>
  <c r="BQ51"/>
  <c r="BQ969"/>
  <c r="AP721"/>
  <c r="BA721" s="1"/>
  <c r="BI373"/>
  <c r="BQ305"/>
  <c r="AU81"/>
  <c r="BI896"/>
  <c r="BM816"/>
  <c r="BE784"/>
  <c r="BI774"/>
  <c r="BI662"/>
  <c r="BI206"/>
  <c r="AU248"/>
  <c r="AQ216"/>
  <c r="AQ410"/>
  <c r="AU568"/>
  <c r="AQ246"/>
  <c r="AU684"/>
  <c r="BI52"/>
  <c r="BI550"/>
  <c r="AQ490"/>
  <c r="BE454"/>
  <c r="BE422"/>
  <c r="BE294"/>
  <c r="BM210"/>
  <c r="BI82"/>
  <c r="BI304"/>
  <c r="AQ147"/>
  <c r="BE852"/>
  <c r="AU788"/>
  <c r="BI708"/>
  <c r="AU624"/>
  <c r="BE86"/>
  <c r="BA434"/>
  <c r="AQ430"/>
  <c r="BI306"/>
  <c r="BA162"/>
  <c r="BA34"/>
  <c r="BI453"/>
  <c r="BM213"/>
  <c r="BQ101"/>
  <c r="AQ686"/>
  <c r="BO444"/>
  <c r="BP444"/>
  <c r="BC444"/>
  <c r="AT444"/>
  <c r="BF444"/>
  <c r="BR444"/>
  <c r="BK444"/>
  <c r="BG444"/>
  <c r="AW444"/>
  <c r="AR444"/>
  <c r="BN444"/>
  <c r="BB444"/>
  <c r="AQ444"/>
  <c r="BM444"/>
  <c r="AP782"/>
  <c r="AO542"/>
  <c r="AP466"/>
  <c r="BI423"/>
  <c r="BI415"/>
  <c r="AU203"/>
  <c r="BE155"/>
  <c r="BQ893"/>
  <c r="BA665"/>
  <c r="BA633"/>
  <c r="BA617"/>
  <c r="BQ217"/>
  <c r="BQ185"/>
  <c r="BI153"/>
  <c r="AQ930"/>
  <c r="BE736"/>
  <c r="BM648"/>
  <c r="BE922"/>
  <c r="AQ638"/>
  <c r="AU622"/>
  <c r="BI574"/>
  <c r="BI620"/>
  <c r="BI284"/>
  <c r="BA212"/>
  <c r="BA172"/>
  <c r="BM132"/>
  <c r="BI8"/>
  <c r="BM384"/>
  <c r="BA494"/>
  <c r="BA330"/>
  <c r="BI58"/>
  <c r="BA230"/>
  <c r="AQ819"/>
  <c r="BI691"/>
  <c r="BM615"/>
  <c r="BM559"/>
  <c r="BE539"/>
  <c r="BQ427"/>
  <c r="BE311"/>
  <c r="BA235"/>
  <c r="BA107"/>
  <c r="BQ23"/>
  <c r="BQ557"/>
  <c r="BQ473"/>
  <c r="AQ385"/>
  <c r="BQ269"/>
  <c r="AQ205"/>
  <c r="BE77"/>
  <c r="BQ25"/>
  <c r="BA876"/>
  <c r="AQ632"/>
  <c r="AU460"/>
  <c r="AU556"/>
  <c r="BE803"/>
  <c r="BE319"/>
  <c r="BE271"/>
  <c r="BA953"/>
  <c r="BI689"/>
  <c r="BE625"/>
  <c r="BI561"/>
  <c r="AQ529"/>
  <c r="AQ341"/>
  <c r="BQ273"/>
  <c r="BI81"/>
  <c r="BE768"/>
  <c r="BI704"/>
  <c r="AU680"/>
  <c r="BE678"/>
  <c r="BA142"/>
  <c r="BI14"/>
  <c r="BA428"/>
  <c r="BA356"/>
  <c r="BM560"/>
  <c r="BM564"/>
  <c r="BM510"/>
  <c r="BA234"/>
  <c r="BA106"/>
  <c r="BA28"/>
  <c r="BA386"/>
  <c r="BA50"/>
  <c r="BA549"/>
  <c r="BQ397"/>
  <c r="BQ293"/>
  <c r="BI65"/>
  <c r="AU352"/>
  <c r="BI707"/>
  <c r="BA679"/>
  <c r="BM551"/>
  <c r="BA251"/>
  <c r="BA171"/>
  <c r="BA123"/>
  <c r="BA964"/>
  <c r="AU852"/>
  <c r="BI624"/>
  <c r="BE70"/>
  <c r="BA220"/>
  <c r="BM184"/>
  <c r="BM152"/>
  <c r="BM120"/>
  <c r="BA88"/>
  <c r="BI370"/>
  <c r="BI445"/>
  <c r="BI429"/>
  <c r="BE117"/>
  <c r="BD444"/>
  <c r="AY444"/>
  <c r="BJ444"/>
  <c r="BE444"/>
  <c r="BQ444"/>
  <c r="BI856"/>
  <c r="AQ657"/>
  <c r="AO798"/>
  <c r="AP850"/>
  <c r="AP773"/>
  <c r="AP645"/>
  <c r="AP957"/>
  <c r="AP941"/>
  <c r="AP805"/>
  <c r="AO814"/>
  <c r="BJ814" s="1"/>
  <c r="AP813"/>
  <c r="AQ813" s="1"/>
  <c r="AO466"/>
  <c r="AO763"/>
  <c r="BQ897"/>
  <c r="BE859"/>
  <c r="BE811"/>
  <c r="BA659"/>
  <c r="AU487"/>
  <c r="AQ423"/>
  <c r="BA423"/>
  <c r="AQ231"/>
  <c r="BI183"/>
  <c r="AU179"/>
  <c r="BQ961"/>
  <c r="AQ913"/>
  <c r="AU877"/>
  <c r="BQ809"/>
  <c r="BA729"/>
  <c r="BI633"/>
  <c r="AU617"/>
  <c r="BE37"/>
  <c r="AU38"/>
  <c r="BQ974"/>
  <c r="AQ858"/>
  <c r="AQ110"/>
  <c r="BI156"/>
  <c r="BM108"/>
  <c r="AQ426"/>
  <c r="BI536"/>
  <c r="BQ272"/>
  <c r="BA636"/>
  <c r="BI799"/>
  <c r="BE515"/>
  <c r="BA965"/>
  <c r="BE933"/>
  <c r="BA525"/>
  <c r="BE473"/>
  <c r="AQ173"/>
  <c r="BQ572"/>
  <c r="BA903"/>
  <c r="AU775"/>
  <c r="AQ571"/>
  <c r="BI519"/>
  <c r="BQ435"/>
  <c r="BQ363"/>
  <c r="BQ299"/>
  <c r="BE167"/>
  <c r="BM139"/>
  <c r="BQ91"/>
  <c r="AP817"/>
  <c r="AQ817" s="1"/>
  <c r="BA673"/>
  <c r="BE641"/>
  <c r="AP609"/>
  <c r="AU609" s="1"/>
  <c r="AU545"/>
  <c r="AP441"/>
  <c r="BI441" s="1"/>
  <c r="BM389"/>
  <c r="BI161"/>
  <c r="BE45"/>
  <c r="BI9"/>
  <c r="AU5"/>
  <c r="BE944"/>
  <c r="BE848"/>
  <c r="BQ958"/>
  <c r="BQ774"/>
  <c r="BI396"/>
  <c r="BM388"/>
  <c r="BM332"/>
  <c r="BA324"/>
  <c r="BE260"/>
  <c r="BI256"/>
  <c r="BE248"/>
  <c r="BA506"/>
  <c r="BM138"/>
  <c r="AQ222"/>
  <c r="BM684"/>
  <c r="BA84"/>
  <c r="BE44"/>
  <c r="BI12"/>
  <c r="BI558"/>
  <c r="BM550"/>
  <c r="BI490"/>
  <c r="BM482"/>
  <c r="BE354"/>
  <c r="BA290"/>
  <c r="BE30"/>
  <c r="BI197"/>
  <c r="BE49"/>
  <c r="BE190"/>
  <c r="BI413"/>
  <c r="AU33"/>
  <c r="BM955"/>
  <c r="BA887"/>
  <c r="AU703"/>
  <c r="AQ607"/>
  <c r="AQ551"/>
  <c r="AQ75"/>
  <c r="AQ55"/>
  <c r="AQ11"/>
  <c r="BE900"/>
  <c r="BE788"/>
  <c r="BI22"/>
  <c r="BI276"/>
  <c r="BE200"/>
  <c r="BE104"/>
  <c r="BI498"/>
  <c r="BI226"/>
  <c r="BI393"/>
  <c r="BI345"/>
  <c r="BL444"/>
  <c r="AS444"/>
  <c r="AZ444"/>
  <c r="AV444"/>
  <c r="AO534"/>
  <c r="BJ534" s="1"/>
  <c r="AO850"/>
  <c r="AU850" s="1"/>
  <c r="AO730"/>
  <c r="BI102"/>
  <c r="AU463"/>
  <c r="AU423"/>
  <c r="BQ351"/>
  <c r="BQ63"/>
  <c r="BI681"/>
  <c r="AQ952"/>
  <c r="AQ824"/>
  <c r="AU732"/>
  <c r="BA686"/>
  <c r="AQ238"/>
  <c r="BM412"/>
  <c r="BA100"/>
  <c r="BA392"/>
  <c r="BM795"/>
  <c r="BI871"/>
  <c r="BI723"/>
  <c r="BQ699"/>
  <c r="BI247"/>
  <c r="BI95"/>
  <c r="BM869"/>
  <c r="AQ209"/>
  <c r="BE252"/>
  <c r="AQ502"/>
  <c r="BI118"/>
  <c r="BI264"/>
  <c r="BE116"/>
  <c r="BE36"/>
  <c r="AU484"/>
  <c r="AQ566"/>
  <c r="BI526"/>
  <c r="BE326"/>
  <c r="BI210"/>
  <c r="BI714"/>
  <c r="BM602"/>
  <c r="AU456"/>
  <c r="AU517"/>
  <c r="BA634"/>
  <c r="BA911"/>
  <c r="BI35"/>
  <c r="BE932"/>
  <c r="BE600"/>
  <c r="BI228"/>
  <c r="BA274"/>
  <c r="AQ226"/>
  <c r="BI194"/>
  <c r="BI245"/>
  <c r="AU666"/>
  <c r="BT444"/>
  <c r="BA444"/>
  <c r="BS444"/>
  <c r="AU444"/>
  <c r="BI444"/>
  <c r="BE921"/>
  <c r="AQ921"/>
  <c r="BE604"/>
  <c r="BI604"/>
  <c r="AU604"/>
  <c r="BE880"/>
  <c r="BQ540"/>
  <c r="BM408"/>
  <c r="AU102"/>
  <c r="BE663"/>
  <c r="BQ391"/>
  <c r="BI327"/>
  <c r="BI159"/>
  <c r="BI913"/>
  <c r="BQ861"/>
  <c r="BA793"/>
  <c r="BQ649"/>
  <c r="BM585"/>
  <c r="BA509"/>
  <c r="BA501"/>
  <c r="AU433"/>
  <c r="AU365"/>
  <c r="BA297"/>
  <c r="BI217"/>
  <c r="BA201"/>
  <c r="BQ69"/>
  <c r="AU952"/>
  <c r="BI920"/>
  <c r="AU824"/>
  <c r="BE648"/>
  <c r="BQ846"/>
  <c r="BQ654"/>
  <c r="BA412"/>
  <c r="BM204"/>
  <c r="BI172"/>
  <c r="AQ124"/>
  <c r="BA72"/>
  <c r="AU384"/>
  <c r="BI494"/>
  <c r="BI426"/>
  <c r="BA366"/>
  <c r="BA298"/>
  <c r="BM266"/>
  <c r="BA250"/>
  <c r="BA122"/>
  <c r="BM536"/>
  <c r="BM472"/>
  <c r="AP740"/>
  <c r="AP798"/>
  <c r="BA798" s="1"/>
  <c r="AP908"/>
  <c r="AP828"/>
  <c r="AU408"/>
  <c r="BI963"/>
  <c r="BE915"/>
  <c r="AQ839"/>
  <c r="BE659"/>
  <c r="AU583"/>
  <c r="BA531"/>
  <c r="BE507"/>
  <c r="BE467"/>
  <c r="BQ463"/>
  <c r="AU327"/>
  <c r="BA327"/>
  <c r="BA259"/>
  <c r="BE207"/>
  <c r="BE203"/>
  <c r="BI63"/>
  <c r="BI39"/>
  <c r="AU344"/>
  <c r="BE845"/>
  <c r="AU793"/>
  <c r="BI509"/>
  <c r="BA417"/>
  <c r="AQ401"/>
  <c r="BA349"/>
  <c r="AQ333"/>
  <c r="AU281"/>
  <c r="BA265"/>
  <c r="BA217"/>
  <c r="AQ201"/>
  <c r="BA137"/>
  <c r="BI21"/>
  <c r="BA840"/>
  <c r="BM608"/>
  <c r="BE652"/>
  <c r="BI38"/>
  <c r="BE942"/>
  <c r="BQ934"/>
  <c r="AU858"/>
  <c r="BA702"/>
  <c r="BA670"/>
  <c r="AQ412"/>
  <c r="BM316"/>
  <c r="BA308"/>
  <c r="AU284"/>
  <c r="BA196"/>
  <c r="AU188"/>
  <c r="BA180"/>
  <c r="AU172"/>
  <c r="BA164"/>
  <c r="BE140"/>
  <c r="BI72"/>
  <c r="AU40"/>
  <c r="BA16"/>
  <c r="BM464"/>
  <c r="BQ532"/>
  <c r="BI468"/>
  <c r="AQ494"/>
  <c r="BA398"/>
  <c r="BI330"/>
  <c r="BI266"/>
  <c r="AQ250"/>
  <c r="AQ158"/>
  <c r="AU764"/>
  <c r="BI636"/>
  <c r="BE939"/>
  <c r="AU919"/>
  <c r="BQ819"/>
  <c r="BI771"/>
  <c r="AQ695"/>
  <c r="BE643"/>
  <c r="AQ615"/>
  <c r="BE563"/>
  <c r="BI543"/>
  <c r="BI511"/>
  <c r="BI287"/>
  <c r="BI235"/>
  <c r="AQ187"/>
  <c r="BE43"/>
  <c r="BA701"/>
  <c r="BE405"/>
  <c r="AU73"/>
  <c r="BE612"/>
  <c r="AQ572"/>
  <c r="BM572"/>
  <c r="BA556"/>
  <c r="BA971"/>
  <c r="AQ619"/>
  <c r="BI495"/>
  <c r="BE455"/>
  <c r="BI143"/>
  <c r="BM91"/>
  <c r="BE973"/>
  <c r="BA853"/>
  <c r="BE737"/>
  <c r="BI481"/>
  <c r="BI409"/>
  <c r="BI341"/>
  <c r="BI305"/>
  <c r="BI273"/>
  <c r="BI241"/>
  <c r="BE129"/>
  <c r="AU97"/>
  <c r="AQ5"/>
  <c r="BI960"/>
  <c r="BA744"/>
  <c r="BE680"/>
  <c r="BI576"/>
  <c r="BM958"/>
  <c r="BE874"/>
  <c r="BI646"/>
  <c r="AQ598"/>
  <c r="BI582"/>
  <c r="AU206"/>
  <c r="BE364"/>
  <c r="BE300"/>
  <c r="BI248"/>
  <c r="BI232"/>
  <c r="BE224"/>
  <c r="BI216"/>
  <c r="BE20"/>
  <c r="BE560"/>
  <c r="AU432"/>
  <c r="BM436"/>
  <c r="BI510"/>
  <c r="BE382"/>
  <c r="BE74"/>
  <c r="BA42"/>
  <c r="BE568"/>
  <c r="BA246"/>
  <c r="BE182"/>
  <c r="AU264"/>
  <c r="BI84"/>
  <c r="BA52"/>
  <c r="BA526"/>
  <c r="BI482"/>
  <c r="BI418"/>
  <c r="BM354"/>
  <c r="BI290"/>
  <c r="BA18"/>
  <c r="AU909"/>
  <c r="BA629"/>
  <c r="BA497"/>
  <c r="BQ361"/>
  <c r="BQ181"/>
  <c r="AU714"/>
  <c r="BI456"/>
  <c r="BE786"/>
  <c r="BA706"/>
  <c r="BA552"/>
  <c r="BA62"/>
  <c r="BI33"/>
  <c r="BI352"/>
  <c r="BI755"/>
  <c r="BA735"/>
  <c r="AQ707"/>
  <c r="BA651"/>
  <c r="AU631"/>
  <c r="BM631"/>
  <c r="BI523"/>
  <c r="BA483"/>
  <c r="BA407"/>
  <c r="BA343"/>
  <c r="BA255"/>
  <c r="BI227"/>
  <c r="BA175"/>
  <c r="AU151"/>
  <c r="BE147"/>
  <c r="BM772"/>
  <c r="BE688"/>
  <c r="BA600"/>
  <c r="BM214"/>
  <c r="BM70"/>
  <c r="BM200"/>
  <c r="BA168"/>
  <c r="BA136"/>
  <c r="BM104"/>
  <c r="BA498"/>
  <c r="BI430"/>
  <c r="BE402"/>
  <c r="BA310"/>
  <c r="BE677"/>
  <c r="BE149"/>
  <c r="BE666"/>
  <c r="AP790"/>
  <c r="AO781"/>
  <c r="AO785"/>
  <c r="AO805"/>
  <c r="AQ805" s="1"/>
  <c r="AQ408"/>
  <c r="AQ915"/>
  <c r="AU859"/>
  <c r="BE531"/>
  <c r="AQ487"/>
  <c r="AQ351"/>
  <c r="AQ327"/>
  <c r="BQ327"/>
  <c r="AU263"/>
  <c r="AU231"/>
  <c r="AQ63"/>
  <c r="AQ344"/>
  <c r="AQ793"/>
  <c r="AU697"/>
  <c r="BQ585"/>
  <c r="AU553"/>
  <c r="AU509"/>
  <c r="BQ121"/>
  <c r="BI824"/>
  <c r="BI648"/>
  <c r="AU922"/>
  <c r="BM846"/>
  <c r="BI238"/>
  <c r="AQ620"/>
  <c r="BQ412"/>
  <c r="AU348"/>
  <c r="BE212"/>
  <c r="BM156"/>
  <c r="AQ140"/>
  <c r="AU132"/>
  <c r="BA124"/>
  <c r="AU72"/>
  <c r="BA64"/>
  <c r="BA32"/>
  <c r="BE384"/>
  <c r="AQ394"/>
  <c r="BI298"/>
  <c r="AU250"/>
  <c r="AU154"/>
  <c r="AU58"/>
  <c r="AU536"/>
  <c r="AQ939"/>
  <c r="BQ899"/>
  <c r="BM867"/>
  <c r="BE795"/>
  <c r="BA615"/>
  <c r="BM637"/>
  <c r="BA676"/>
  <c r="BA524"/>
  <c r="AQ723"/>
  <c r="BE723"/>
  <c r="BI699"/>
  <c r="BM699"/>
  <c r="BM599"/>
  <c r="BM339"/>
  <c r="BE115"/>
  <c r="BI673"/>
  <c r="BE657"/>
  <c r="AU593"/>
  <c r="BQ357"/>
  <c r="AU305"/>
  <c r="BE289"/>
  <c r="AU273"/>
  <c r="BE257"/>
  <c r="AU225"/>
  <c r="AQ81"/>
  <c r="AQ13"/>
  <c r="BI880"/>
  <c r="BM830"/>
  <c r="AQ442"/>
  <c r="BI440"/>
  <c r="BI222"/>
  <c r="AQ118"/>
  <c r="BI76"/>
  <c r="BI68"/>
  <c r="BI484"/>
  <c r="BI566"/>
  <c r="BM446"/>
  <c r="BI390"/>
  <c r="BE386"/>
  <c r="BA322"/>
  <c r="BE242"/>
  <c r="AQ82"/>
  <c r="BM376"/>
  <c r="BA165"/>
  <c r="AQ618"/>
  <c r="AU786"/>
  <c r="BA690"/>
  <c r="AU416"/>
  <c r="AU488"/>
  <c r="AU304"/>
  <c r="BI517"/>
  <c r="BE277"/>
  <c r="BE17"/>
  <c r="BI254"/>
  <c r="BI887"/>
  <c r="BI883"/>
  <c r="BI875"/>
  <c r="BE835"/>
  <c r="BA751"/>
  <c r="BQ707"/>
  <c r="BI651"/>
  <c r="AU503"/>
  <c r="BI251"/>
  <c r="AU199"/>
  <c r="BI171"/>
  <c r="BM151"/>
  <c r="AQ123"/>
  <c r="BA35"/>
  <c r="BI852"/>
  <c r="BE708"/>
  <c r="BM86"/>
  <c r="BA236"/>
  <c r="BE192"/>
  <c r="BE184"/>
  <c r="BE160"/>
  <c r="BE152"/>
  <c r="BE120"/>
  <c r="BE96"/>
  <c r="BI438"/>
  <c r="BI406"/>
  <c r="BA402"/>
  <c r="BE374"/>
  <c r="BE370"/>
  <c r="BE306"/>
  <c r="BI162"/>
  <c r="BI34"/>
  <c r="BQ429"/>
  <c r="BQ345"/>
  <c r="BI229"/>
  <c r="BM133"/>
  <c r="AQ101"/>
  <c r="AU668"/>
  <c r="BI586"/>
  <c r="BA520"/>
  <c r="BA882"/>
  <c r="AQ636"/>
  <c r="BQ967"/>
  <c r="BQ939"/>
  <c r="BM919"/>
  <c r="BQ843"/>
  <c r="BI615"/>
  <c r="AU235"/>
  <c r="AU589"/>
  <c r="BI775"/>
  <c r="BQ723"/>
  <c r="AQ699"/>
  <c r="AU595"/>
  <c r="BE571"/>
  <c r="BI223"/>
  <c r="BM937"/>
  <c r="AU673"/>
  <c r="BI209"/>
  <c r="BI944"/>
  <c r="BM912"/>
  <c r="BI848"/>
  <c r="BE262"/>
  <c r="AU894"/>
  <c r="BE614"/>
  <c r="AQ256"/>
  <c r="BI432"/>
  <c r="BE564"/>
  <c r="BI170"/>
  <c r="AU440"/>
  <c r="BI336"/>
  <c r="BE94"/>
  <c r="BE134"/>
  <c r="BI684"/>
  <c r="BI60"/>
  <c r="AU12"/>
  <c r="BE296"/>
  <c r="AQ558"/>
  <c r="BE546"/>
  <c r="BE538"/>
  <c r="BE530"/>
  <c r="AQ518"/>
  <c r="BA514"/>
  <c r="BE358"/>
  <c r="BI178"/>
  <c r="BE889"/>
  <c r="BE166"/>
  <c r="BM722"/>
  <c r="BM658"/>
  <c r="BM626"/>
  <c r="BE544"/>
  <c r="AQ304"/>
  <c r="AU413"/>
  <c r="AU634"/>
  <c r="BM834"/>
  <c r="BI627"/>
  <c r="BI607"/>
  <c r="BQ588"/>
  <c r="AQ498"/>
  <c r="BI434"/>
  <c r="BE430"/>
  <c r="BI342"/>
  <c r="BI338"/>
  <c r="BA98"/>
  <c r="BI725"/>
  <c r="BI945"/>
  <c r="AQ945"/>
  <c r="AQ870"/>
  <c r="BI825"/>
  <c r="AQ825"/>
  <c r="AP720"/>
  <c r="AO720"/>
  <c r="BK720" s="1"/>
  <c r="BA745"/>
  <c r="AQ745"/>
  <c r="AU745"/>
  <c r="BQ53"/>
  <c r="AQ53"/>
  <c r="BE21"/>
  <c r="AQ21"/>
  <c r="AU21"/>
  <c r="BA21"/>
  <c r="BA672"/>
  <c r="AU672"/>
  <c r="BE584"/>
  <c r="AU584"/>
  <c r="BI584"/>
  <c r="BI732"/>
  <c r="BE732"/>
  <c r="BE974"/>
  <c r="BM974"/>
  <c r="AQ974"/>
  <c r="BE268"/>
  <c r="BA268"/>
  <c r="AO829"/>
  <c r="BN829" s="1"/>
  <c r="AO698"/>
  <c r="AP866"/>
  <c r="BI881"/>
  <c r="AO849"/>
  <c r="AO592"/>
  <c r="AP763"/>
  <c r="AO844"/>
  <c r="BI408"/>
  <c r="AQ102"/>
  <c r="BA946"/>
  <c r="BA891"/>
  <c r="BI839"/>
  <c r="BM839"/>
  <c r="BI811"/>
  <c r="AQ683"/>
  <c r="BM683"/>
  <c r="BI583"/>
  <c r="BM583"/>
  <c r="BI555"/>
  <c r="BI487"/>
  <c r="BM487"/>
  <c r="AQ415"/>
  <c r="BQ415"/>
  <c r="AQ391"/>
  <c r="BA391"/>
  <c r="BI351"/>
  <c r="BM351"/>
  <c r="BI263"/>
  <c r="BM263"/>
  <c r="BE259"/>
  <c r="BI231"/>
  <c r="BM231"/>
  <c r="AQ39"/>
  <c r="BQ39"/>
  <c r="AU7"/>
  <c r="BA7"/>
  <c r="BI344"/>
  <c r="AU913"/>
  <c r="BE877"/>
  <c r="BI845"/>
  <c r="BA601"/>
  <c r="BE433"/>
  <c r="BI401"/>
  <c r="BE365"/>
  <c r="BI333"/>
  <c r="BE297"/>
  <c r="BI265"/>
  <c r="BE137"/>
  <c r="BA37"/>
  <c r="BE920"/>
  <c r="BM856"/>
  <c r="BI736"/>
  <c r="BA966"/>
  <c r="BI942"/>
  <c r="BE878"/>
  <c r="BI244"/>
  <c r="AP738"/>
  <c r="AO738"/>
  <c r="AP758"/>
  <c r="AO758"/>
  <c r="BR758" s="1"/>
  <c r="BI930"/>
  <c r="BA930"/>
  <c r="AQ736"/>
  <c r="AU736"/>
  <c r="AU108"/>
  <c r="BQ108"/>
  <c r="AQ108"/>
  <c r="BI108"/>
  <c r="AU92"/>
  <c r="BQ92"/>
  <c r="AQ92"/>
  <c r="BI92"/>
  <c r="BE56"/>
  <c r="AU56"/>
  <c r="BI56"/>
  <c r="AO782"/>
  <c r="AO828"/>
  <c r="BN828" s="1"/>
  <c r="AP592"/>
  <c r="BP592" s="1"/>
  <c r="AO749"/>
  <c r="AO669"/>
  <c r="AQ669" s="1"/>
  <c r="AO541"/>
  <c r="BO541" s="1"/>
  <c r="BI859"/>
  <c r="BA839"/>
  <c r="AU811"/>
  <c r="AP787"/>
  <c r="BO787" s="1"/>
  <c r="BA583"/>
  <c r="BA487"/>
  <c r="BI463"/>
  <c r="BM423"/>
  <c r="AU391"/>
  <c r="BA351"/>
  <c r="BM327"/>
  <c r="BA263"/>
  <c r="BA231"/>
  <c r="BA203"/>
  <c r="BE179"/>
  <c r="BM63"/>
  <c r="AQ7"/>
  <c r="BM344"/>
  <c r="BI745"/>
  <c r="AU569"/>
  <c r="BI553"/>
  <c r="AQ265"/>
  <c r="BM21"/>
  <c r="BE952"/>
  <c r="BE856"/>
  <c r="BM692"/>
  <c r="BM584"/>
  <c r="BE858"/>
  <c r="BE750"/>
  <c r="AQ268"/>
  <c r="BM244"/>
  <c r="AU204"/>
  <c r="BI400"/>
  <c r="BA761"/>
  <c r="AU761"/>
  <c r="BI761"/>
  <c r="BQ153"/>
  <c r="BA153"/>
  <c r="BQ89"/>
  <c r="BA89"/>
  <c r="BI89"/>
  <c r="BA24"/>
  <c r="AU24"/>
  <c r="BI24"/>
  <c r="AP789"/>
  <c r="AP781"/>
  <c r="BP781" s="1"/>
  <c r="AP785"/>
  <c r="AP749"/>
  <c r="AO796"/>
  <c r="AO791"/>
  <c r="BM415"/>
  <c r="BM39"/>
  <c r="AQ553"/>
  <c r="BQ37"/>
  <c r="BI840"/>
  <c r="BQ608"/>
  <c r="BI750"/>
  <c r="BA877"/>
  <c r="BI877"/>
  <c r="AQ877"/>
  <c r="BA845"/>
  <c r="AQ845"/>
  <c r="AU845"/>
  <c r="BQ433"/>
  <c r="BI433"/>
  <c r="AQ433"/>
  <c r="BQ365"/>
  <c r="BI365"/>
  <c r="AQ365"/>
  <c r="BQ297"/>
  <c r="BI297"/>
  <c r="AQ297"/>
  <c r="BQ137"/>
  <c r="BI137"/>
  <c r="AQ137"/>
  <c r="BA920"/>
  <c r="AQ920"/>
  <c r="AU920"/>
  <c r="AQ856"/>
  <c r="AU856"/>
  <c r="BI756"/>
  <c r="BA942"/>
  <c r="AQ942"/>
  <c r="AU942"/>
  <c r="BE734"/>
  <c r="BE380"/>
  <c r="AU380"/>
  <c r="BI380"/>
  <c r="AQ340"/>
  <c r="BA340"/>
  <c r="BA362"/>
  <c r="AQ362"/>
  <c r="BI362"/>
  <c r="AO941"/>
  <c r="BO941" s="1"/>
  <c r="AP925"/>
  <c r="AP905"/>
  <c r="AP837"/>
  <c r="AP821"/>
  <c r="AO908"/>
  <c r="AP914"/>
  <c r="AP806"/>
  <c r="AP698"/>
  <c r="BK698" s="1"/>
  <c r="AO866"/>
  <c r="AP849"/>
  <c r="AP935"/>
  <c r="AP895"/>
  <c r="AP865"/>
  <c r="AP956"/>
  <c r="BA102"/>
  <c r="BE102"/>
  <c r="BE683"/>
  <c r="AU659"/>
  <c r="BA555"/>
  <c r="AU415"/>
  <c r="BA415"/>
  <c r="BI391"/>
  <c r="BM391"/>
  <c r="BA155"/>
  <c r="AU39"/>
  <c r="BA39"/>
  <c r="BI7"/>
  <c r="BM7"/>
  <c r="BQ353"/>
  <c r="BE353"/>
  <c r="BQ141"/>
  <c r="BE141"/>
  <c r="BE780"/>
  <c r="BQ780"/>
  <c r="BM719"/>
  <c r="BA719"/>
  <c r="BM223"/>
  <c r="AU223"/>
  <c r="BQ409"/>
  <c r="BA409"/>
  <c r="AQ768"/>
  <c r="AU768"/>
  <c r="AQ14"/>
  <c r="BE14"/>
  <c r="BM248"/>
  <c r="AQ248"/>
  <c r="AU510"/>
  <c r="AQ510"/>
  <c r="BI506"/>
  <c r="AU506"/>
  <c r="BE502"/>
  <c r="BI502"/>
  <c r="AQ258"/>
  <c r="BI258"/>
  <c r="BA945"/>
  <c r="BE945"/>
  <c r="BA825"/>
  <c r="BE825"/>
  <c r="BI793"/>
  <c r="BA697"/>
  <c r="BA681"/>
  <c r="BE681"/>
  <c r="BI617"/>
  <c r="BA569"/>
  <c r="BA553"/>
  <c r="BE553"/>
  <c r="BQ401"/>
  <c r="BE401"/>
  <c r="BQ333"/>
  <c r="BE333"/>
  <c r="BQ265"/>
  <c r="BE265"/>
  <c r="BI201"/>
  <c r="BE824"/>
  <c r="AQ648"/>
  <c r="BM732"/>
  <c r="BA38"/>
  <c r="BE38"/>
  <c r="BA974"/>
  <c r="BA922"/>
  <c r="BI922"/>
  <c r="BA826"/>
  <c r="BM766"/>
  <c r="AU750"/>
  <c r="AQ702"/>
  <c r="BQ702"/>
  <c r="BI686"/>
  <c r="BE638"/>
  <c r="BI622"/>
  <c r="BQ590"/>
  <c r="AQ574"/>
  <c r="AU238"/>
  <c r="BA110"/>
  <c r="BA620"/>
  <c r="BE620"/>
  <c r="AU412"/>
  <c r="BM380"/>
  <c r="BA348"/>
  <c r="AQ244"/>
  <c r="BQ244"/>
  <c r="BI204"/>
  <c r="BI188"/>
  <c r="BE180"/>
  <c r="AQ156"/>
  <c r="BQ156"/>
  <c r="BI132"/>
  <c r="BE124"/>
  <c r="BA108"/>
  <c r="BA92"/>
  <c r="BM56"/>
  <c r="BA40"/>
  <c r="AU8"/>
  <c r="BI384"/>
  <c r="AU468"/>
  <c r="BA394"/>
  <c r="AQ330"/>
  <c r="AQ298"/>
  <c r="BI250"/>
  <c r="BA186"/>
  <c r="BA154"/>
  <c r="BE154"/>
  <c r="BA58"/>
  <c r="BE58"/>
  <c r="AQ536"/>
  <c r="BA400"/>
  <c r="BE400"/>
  <c r="AU158"/>
  <c r="AU230"/>
  <c r="AU636"/>
  <c r="AU939"/>
  <c r="BM939"/>
  <c r="BE899"/>
  <c r="BI867"/>
  <c r="BE867"/>
  <c r="BI843"/>
  <c r="AU819"/>
  <c r="AQ795"/>
  <c r="BQ795"/>
  <c r="AQ771"/>
  <c r="BQ771"/>
  <c r="BI695"/>
  <c r="BA559"/>
  <c r="BQ543"/>
  <c r="BA515"/>
  <c r="BM511"/>
  <c r="BQ287"/>
  <c r="AQ235"/>
  <c r="BI215"/>
  <c r="BE211"/>
  <c r="BA211"/>
  <c r="BA187"/>
  <c r="AQ107"/>
  <c r="BI87"/>
  <c r="BQ47"/>
  <c r="BI23"/>
  <c r="AU933"/>
  <c r="BA621"/>
  <c r="BE589"/>
  <c r="BQ513"/>
  <c r="BA337"/>
  <c r="AQ269"/>
  <c r="AQ237"/>
  <c r="BA189"/>
  <c r="BA125"/>
  <c r="BE25"/>
  <c r="BI892"/>
  <c r="BA460"/>
  <c r="BA947"/>
  <c r="BI803"/>
  <c r="BE619"/>
  <c r="BI595"/>
  <c r="AU571"/>
  <c r="BQ547"/>
  <c r="AU495"/>
  <c r="BM495"/>
  <c r="BM403"/>
  <c r="AU143"/>
  <c r="AU95"/>
  <c r="BM969"/>
  <c r="AQ953"/>
  <c r="BQ901"/>
  <c r="BQ869"/>
  <c r="AU737"/>
  <c r="BE577"/>
  <c r="BE357"/>
  <c r="BI225"/>
  <c r="AU209"/>
  <c r="BE145"/>
  <c r="BI113"/>
  <c r="BI13"/>
  <c r="AU9"/>
  <c r="AU944"/>
  <c r="BI928"/>
  <c r="AU880"/>
  <c r="BM864"/>
  <c r="AU848"/>
  <c r="BE816"/>
  <c r="BM784"/>
  <c r="BE660"/>
  <c r="AQ958"/>
  <c r="BI958"/>
  <c r="AQ830"/>
  <c r="BI830"/>
  <c r="BM774"/>
  <c r="BA726"/>
  <c r="BE78"/>
  <c r="BI560"/>
  <c r="BI564"/>
  <c r="BI478"/>
  <c r="BA382"/>
  <c r="BI568"/>
  <c r="BE504"/>
  <c r="AP730"/>
  <c r="BA489"/>
  <c r="AQ489"/>
  <c r="BQ321"/>
  <c r="AQ321"/>
  <c r="BQ109"/>
  <c r="BE109"/>
  <c r="BI612"/>
  <c r="AQ612"/>
  <c r="BE556"/>
  <c r="BI556"/>
  <c r="AQ556"/>
  <c r="BM775"/>
  <c r="BA775"/>
  <c r="BM723"/>
  <c r="AU723"/>
  <c r="BA545"/>
  <c r="BI545"/>
  <c r="BQ373"/>
  <c r="AQ373"/>
  <c r="BE341"/>
  <c r="AU341"/>
  <c r="BA341"/>
  <c r="BQ45"/>
  <c r="AQ45"/>
  <c r="BA616"/>
  <c r="AU616"/>
  <c r="BI616"/>
  <c r="BA774"/>
  <c r="AU774"/>
  <c r="AQ206"/>
  <c r="BE206"/>
  <c r="BA378"/>
  <c r="AQ378"/>
  <c r="BI378"/>
  <c r="BA314"/>
  <c r="AQ314"/>
  <c r="BI314"/>
  <c r="BM568"/>
  <c r="AQ568"/>
  <c r="AU945"/>
  <c r="BA913"/>
  <c r="BE913"/>
  <c r="AU825"/>
  <c r="BE793"/>
  <c r="BI697"/>
  <c r="AU681"/>
  <c r="BE617"/>
  <c r="AU401"/>
  <c r="AU333"/>
  <c r="BE201"/>
  <c r="BA952"/>
  <c r="BI952"/>
  <c r="BE608"/>
  <c r="AQ38"/>
  <c r="AQ922"/>
  <c r="BA858"/>
  <c r="BI858"/>
  <c r="BM810"/>
  <c r="AQ750"/>
  <c r="AU702"/>
  <c r="BE686"/>
  <c r="BI670"/>
  <c r="BE622"/>
  <c r="BI110"/>
  <c r="AU620"/>
  <c r="BI348"/>
  <c r="BE340"/>
  <c r="BE316"/>
  <c r="BE284"/>
  <c r="AU244"/>
  <c r="BI196"/>
  <c r="AU156"/>
  <c r="BI40"/>
  <c r="BE532"/>
  <c r="BI394"/>
  <c r="BE250"/>
  <c r="BI218"/>
  <c r="BI186"/>
  <c r="AQ154"/>
  <c r="AQ58"/>
  <c r="AU400"/>
  <c r="BI158"/>
  <c r="BI764"/>
  <c r="BE636"/>
  <c r="BI919"/>
  <c r="AQ899"/>
  <c r="AQ867"/>
  <c r="BQ867"/>
  <c r="AQ843"/>
  <c r="BI819"/>
  <c r="BE819"/>
  <c r="BQ799"/>
  <c r="BI795"/>
  <c r="BM695"/>
  <c r="AU643"/>
  <c r="BI643"/>
  <c r="BI559"/>
  <c r="AU539"/>
  <c r="BI539"/>
  <c r="AU511"/>
  <c r="BE235"/>
  <c r="AU215"/>
  <c r="BM215"/>
  <c r="AQ211"/>
  <c r="BE107"/>
  <c r="AU87"/>
  <c r="BM87"/>
  <c r="AQ23"/>
  <c r="BM23"/>
  <c r="BA933"/>
  <c r="BE621"/>
  <c r="BI589"/>
  <c r="BA405"/>
  <c r="BM405"/>
  <c r="AQ25"/>
  <c r="AQ892"/>
  <c r="BE975"/>
  <c r="BI903"/>
  <c r="AU747"/>
  <c r="BM747"/>
  <c r="AU719"/>
  <c r="BE699"/>
  <c r="AU619"/>
  <c r="AQ599"/>
  <c r="AQ595"/>
  <c r="BA571"/>
  <c r="BI571"/>
  <c r="BQ495"/>
  <c r="BM475"/>
  <c r="BM291"/>
  <c r="BE243"/>
  <c r="BA143"/>
  <c r="BA95"/>
  <c r="BM27"/>
  <c r="BE853"/>
  <c r="BM341"/>
  <c r="BE193"/>
  <c r="BI45"/>
  <c r="AU13"/>
  <c r="AU816"/>
  <c r="BI598"/>
  <c r="BE470"/>
  <c r="BQ301"/>
  <c r="AQ301"/>
  <c r="BQ77"/>
  <c r="AQ77"/>
  <c r="BM903"/>
  <c r="AQ903"/>
  <c r="BE195"/>
  <c r="BI195"/>
  <c r="AU195"/>
  <c r="BA973"/>
  <c r="AQ973"/>
  <c r="BA529"/>
  <c r="AU529"/>
  <c r="BA481"/>
  <c r="AU481"/>
  <c r="BQ161"/>
  <c r="AU161"/>
  <c r="BA5"/>
  <c r="BI5"/>
  <c r="BE970"/>
  <c r="BA970"/>
  <c r="BM598"/>
  <c r="AU598"/>
  <c r="AQ560"/>
  <c r="AU560"/>
  <c r="AQ564"/>
  <c r="AU564"/>
  <c r="BE654"/>
  <c r="BE238"/>
  <c r="BI412"/>
  <c r="BE204"/>
  <c r="BE188"/>
  <c r="BE132"/>
  <c r="BE536"/>
  <c r="BE158"/>
  <c r="BA643"/>
  <c r="BA539"/>
  <c r="AU107"/>
  <c r="BI107"/>
  <c r="BE747"/>
  <c r="BI619"/>
  <c r="BI529"/>
  <c r="BE5"/>
  <c r="BI630"/>
  <c r="BE332"/>
  <c r="BE414"/>
  <c r="BQ385"/>
  <c r="BE385"/>
  <c r="BQ57"/>
  <c r="AQ57"/>
  <c r="BE460"/>
  <c r="BM460"/>
  <c r="AQ460"/>
  <c r="BQ441"/>
  <c r="BQ145"/>
  <c r="AQ145"/>
  <c r="BI784"/>
  <c r="AU784"/>
  <c r="BA958"/>
  <c r="AU958"/>
  <c r="BA830"/>
  <c r="AU830"/>
  <c r="BA346"/>
  <c r="AQ346"/>
  <c r="BI346"/>
  <c r="BA282"/>
  <c r="AQ282"/>
  <c r="BI282"/>
  <c r="BA916"/>
  <c r="BE916"/>
  <c r="BA884"/>
  <c r="BE884"/>
  <c r="BE230"/>
  <c r="AU899"/>
  <c r="BM899"/>
  <c r="AU867"/>
  <c r="AQ799"/>
  <c r="BE771"/>
  <c r="AQ643"/>
  <c r="AU559"/>
  <c r="AQ543"/>
  <c r="BM543"/>
  <c r="AQ539"/>
  <c r="AQ287"/>
  <c r="BM287"/>
  <c r="AU211"/>
  <c r="AU187"/>
  <c r="BI187"/>
  <c r="BM47"/>
  <c r="BI933"/>
  <c r="AO789"/>
  <c r="AU789" s="1"/>
  <c r="BA369"/>
  <c r="BE269"/>
  <c r="BE237"/>
  <c r="BI951"/>
  <c r="AQ747"/>
  <c r="BQ747"/>
  <c r="BA619"/>
  <c r="BA195"/>
  <c r="BE953"/>
  <c r="BI737"/>
  <c r="BE529"/>
  <c r="BI145"/>
  <c r="BE724"/>
  <c r="BM262"/>
  <c r="AU970"/>
  <c r="BI240"/>
  <c r="BI680"/>
  <c r="BA894"/>
  <c r="BM206"/>
  <c r="BM14"/>
  <c r="BA256"/>
  <c r="BE256"/>
  <c r="BA232"/>
  <c r="BE232"/>
  <c r="BE496"/>
  <c r="BE500"/>
  <c r="BM502"/>
  <c r="BA474"/>
  <c r="BA442"/>
  <c r="BA410"/>
  <c r="BI234"/>
  <c r="BM170"/>
  <c r="BM134"/>
  <c r="BI246"/>
  <c r="BE54"/>
  <c r="BE148"/>
  <c r="BA76"/>
  <c r="BA60"/>
  <c r="BI36"/>
  <c r="BI296"/>
  <c r="BE550"/>
  <c r="BA490"/>
  <c r="BI454"/>
  <c r="BE446"/>
  <c r="BI146"/>
  <c r="BI50"/>
  <c r="BE376"/>
  <c r="BI909"/>
  <c r="BE741"/>
  <c r="AU629"/>
  <c r="BE565"/>
  <c r="AU549"/>
  <c r="BE533"/>
  <c r="AU497"/>
  <c r="BE449"/>
  <c r="AU397"/>
  <c r="BE377"/>
  <c r="BA361"/>
  <c r="BE309"/>
  <c r="AQ293"/>
  <c r="AQ181"/>
  <c r="BQ65"/>
  <c r="BA714"/>
  <c r="BI618"/>
  <c r="BM166"/>
  <c r="BM794"/>
  <c r="BA786"/>
  <c r="BI706"/>
  <c r="AO642"/>
  <c r="BE610"/>
  <c r="BM594"/>
  <c r="AU544"/>
  <c r="BE480"/>
  <c r="BE288"/>
  <c r="AU552"/>
  <c r="AQ488"/>
  <c r="BM304"/>
  <c r="BE304"/>
  <c r="AU62"/>
  <c r="AQ277"/>
  <c r="BQ33"/>
  <c r="BE682"/>
  <c r="AQ650"/>
  <c r="BA352"/>
  <c r="BA834"/>
  <c r="BM911"/>
  <c r="BE907"/>
  <c r="BM887"/>
  <c r="BE883"/>
  <c r="AU783"/>
  <c r="BA759"/>
  <c r="AU707"/>
  <c r="BM707"/>
  <c r="AQ651"/>
  <c r="BI631"/>
  <c r="BE627"/>
  <c r="BA627"/>
  <c r="BI603"/>
  <c r="BI551"/>
  <c r="AU147"/>
  <c r="BI147"/>
  <c r="AU123"/>
  <c r="BI123"/>
  <c r="AU79"/>
  <c r="AU15"/>
  <c r="BE964"/>
  <c r="BI788"/>
  <c r="BM752"/>
  <c r="BA708"/>
  <c r="BE624"/>
  <c r="BM580"/>
  <c r="BE22"/>
  <c r="BE276"/>
  <c r="AQ228"/>
  <c r="BM228"/>
  <c r="AQ220"/>
  <c r="AQ200"/>
  <c r="BI192"/>
  <c r="AQ184"/>
  <c r="AQ168"/>
  <c r="BI160"/>
  <c r="AQ152"/>
  <c r="AQ136"/>
  <c r="AQ120"/>
  <c r="BI112"/>
  <c r="AQ104"/>
  <c r="BI96"/>
  <c r="AQ88"/>
  <c r="BI360"/>
  <c r="AU498"/>
  <c r="BA438"/>
  <c r="AQ402"/>
  <c r="BA370"/>
  <c r="BA338"/>
  <c r="BI310"/>
  <c r="BA306"/>
  <c r="BE226"/>
  <c r="AU677"/>
  <c r="BI661"/>
  <c r="AU613"/>
  <c r="BE453"/>
  <c r="BE429"/>
  <c r="BE345"/>
  <c r="BE229"/>
  <c r="BQ229"/>
  <c r="AQ149"/>
  <c r="AQ117"/>
  <c r="BA101"/>
  <c r="BI101"/>
  <c r="AQ85"/>
  <c r="BI668"/>
  <c r="AQ520"/>
  <c r="AU802"/>
  <c r="AU437"/>
  <c r="BI405"/>
  <c r="BQ205"/>
  <c r="BQ173"/>
  <c r="BI572"/>
  <c r="BI927"/>
  <c r="BI831"/>
  <c r="BE675"/>
  <c r="BI599"/>
  <c r="BE595"/>
  <c r="BA595"/>
  <c r="BE499"/>
  <c r="BE479"/>
  <c r="BE359"/>
  <c r="BM143"/>
  <c r="BA115"/>
  <c r="BM95"/>
  <c r="BA921"/>
  <c r="BA737"/>
  <c r="BE673"/>
  <c r="BA657"/>
  <c r="BA593"/>
  <c r="BE593"/>
  <c r="BE493"/>
  <c r="BE461"/>
  <c r="BE425"/>
  <c r="BM325"/>
  <c r="BQ225"/>
  <c r="BQ209"/>
  <c r="BE209"/>
  <c r="BI177"/>
  <c r="BQ97"/>
  <c r="BQ81"/>
  <c r="BE81"/>
  <c r="BQ13"/>
  <c r="BE13"/>
  <c r="BM944"/>
  <c r="BA912"/>
  <c r="BM880"/>
  <c r="BM848"/>
  <c r="BI816"/>
  <c r="BA704"/>
  <c r="BM680"/>
  <c r="BI640"/>
  <c r="BM604"/>
  <c r="BI894"/>
  <c r="BM874"/>
  <c r="BE842"/>
  <c r="BI694"/>
  <c r="BA662"/>
  <c r="BA646"/>
  <c r="BE646"/>
  <c r="BM614"/>
  <c r="BI142"/>
  <c r="BI748"/>
  <c r="BI428"/>
  <c r="BQ364"/>
  <c r="BI356"/>
  <c r="BM300"/>
  <c r="BA292"/>
  <c r="AU256"/>
  <c r="BM252"/>
  <c r="AU232"/>
  <c r="BM224"/>
  <c r="BA216"/>
  <c r="BE216"/>
  <c r="BA432"/>
  <c r="BE432"/>
  <c r="BE320"/>
  <c r="BE328"/>
  <c r="BI474"/>
  <c r="BI442"/>
  <c r="BI410"/>
  <c r="BI350"/>
  <c r="BE318"/>
  <c r="BM286"/>
  <c r="BE278"/>
  <c r="AU234"/>
  <c r="BE106"/>
  <c r="BE10"/>
  <c r="BM440"/>
  <c r="BA222"/>
  <c r="BE246"/>
  <c r="AU118"/>
  <c r="BE684"/>
  <c r="BE312"/>
  <c r="AQ264"/>
  <c r="BA44"/>
  <c r="AU36"/>
  <c r="BI28"/>
  <c r="BI548"/>
  <c r="BI420"/>
  <c r="AU296"/>
  <c r="BE570"/>
  <c r="BE562"/>
  <c r="BE518"/>
  <c r="AQ454"/>
  <c r="BA178"/>
  <c r="BE114"/>
  <c r="AU50"/>
  <c r="BE909"/>
  <c r="BI126"/>
  <c r="BA754"/>
  <c r="BI690"/>
  <c r="AQ544"/>
  <c r="BE416"/>
  <c r="BI488"/>
  <c r="BI62"/>
  <c r="BE581"/>
  <c r="BE465"/>
  <c r="BE329"/>
  <c r="BM277"/>
  <c r="AQ834"/>
  <c r="BI835"/>
  <c r="BI759"/>
  <c r="AU755"/>
  <c r="BM755"/>
  <c r="BE707"/>
  <c r="AQ627"/>
  <c r="BA607"/>
  <c r="BE483"/>
  <c r="AQ251"/>
  <c r="AQ171"/>
  <c r="BA147"/>
  <c r="AU75"/>
  <c r="BI75"/>
  <c r="AQ35"/>
  <c r="AU11"/>
  <c r="BI11"/>
  <c r="BI948"/>
  <c r="BI916"/>
  <c r="BI884"/>
  <c r="BI588"/>
  <c r="BQ228"/>
  <c r="BA406"/>
  <c r="AQ338"/>
  <c r="BA194"/>
  <c r="AQ162"/>
  <c r="BI130"/>
  <c r="AQ98"/>
  <c r="BI66"/>
  <c r="AQ34"/>
  <c r="AQ476"/>
  <c r="BI476"/>
  <c r="BA725"/>
  <c r="BI693"/>
  <c r="BA677"/>
  <c r="BA613"/>
  <c r="AQ229"/>
  <c r="BQ117"/>
  <c r="BI368"/>
  <c r="AO770"/>
  <c r="BP770" s="1"/>
  <c r="BI544"/>
  <c r="BE488"/>
  <c r="BE62"/>
  <c r="BI277"/>
  <c r="BE755"/>
  <c r="BA579"/>
  <c r="BA75"/>
  <c r="BA11"/>
  <c r="BA476"/>
  <c r="AU246"/>
  <c r="BA118"/>
  <c r="BE118"/>
  <c r="AQ684"/>
  <c r="BA264"/>
  <c r="BE264"/>
  <c r="BM116"/>
  <c r="AU84"/>
  <c r="AU68"/>
  <c r="AU52"/>
  <c r="AQ44"/>
  <c r="BM36"/>
  <c r="BA12"/>
  <c r="BA484"/>
  <c r="BM296"/>
  <c r="BA566"/>
  <c r="BA558"/>
  <c r="AQ550"/>
  <c r="AQ526"/>
  <c r="BI518"/>
  <c r="BI514"/>
  <c r="AQ482"/>
  <c r="BM454"/>
  <c r="AQ446"/>
  <c r="AQ418"/>
  <c r="AQ386"/>
  <c r="AQ354"/>
  <c r="AQ322"/>
  <c r="AQ290"/>
  <c r="AQ210"/>
  <c r="AU178"/>
  <c r="BM146"/>
  <c r="BA82"/>
  <c r="AQ18"/>
  <c r="AU376"/>
  <c r="AQ909"/>
  <c r="BI629"/>
  <c r="BI549"/>
  <c r="BI497"/>
  <c r="BI397"/>
  <c r="BI361"/>
  <c r="BI293"/>
  <c r="BI181"/>
  <c r="BE165"/>
  <c r="BM618"/>
  <c r="BA456"/>
  <c r="AP762"/>
  <c r="BA762" s="1"/>
  <c r="BE674"/>
  <c r="BM544"/>
  <c r="BI416"/>
  <c r="BI552"/>
  <c r="BE424"/>
  <c r="AQ62"/>
  <c r="BA517"/>
  <c r="BQ413"/>
  <c r="BA277"/>
  <c r="AU277"/>
  <c r="BI261"/>
  <c r="BI650"/>
  <c r="BI634"/>
  <c r="AU834"/>
  <c r="BE834"/>
  <c r="BE875"/>
  <c r="AQ759"/>
  <c r="AQ755"/>
  <c r="BQ755"/>
  <c r="AU627"/>
  <c r="BM607"/>
  <c r="BA551"/>
  <c r="BI459"/>
  <c r="BI387"/>
  <c r="BI323"/>
  <c r="AU251"/>
  <c r="AU171"/>
  <c r="BQ151"/>
  <c r="AU35"/>
  <c r="AU916"/>
  <c r="AU884"/>
  <c r="AQ772"/>
  <c r="BE728"/>
  <c r="AU708"/>
  <c r="AQ688"/>
  <c r="BI644"/>
  <c r="AQ600"/>
  <c r="AQ588"/>
  <c r="BM588"/>
  <c r="AU214"/>
  <c r="AU86"/>
  <c r="AU70"/>
  <c r="AQ236"/>
  <c r="BE220"/>
  <c r="BE168"/>
  <c r="BE136"/>
  <c r="BE88"/>
  <c r="AQ438"/>
  <c r="AQ370"/>
  <c r="AU338"/>
  <c r="AQ306"/>
  <c r="BE162"/>
  <c r="BE98"/>
  <c r="BE34"/>
  <c r="BI677"/>
  <c r="BI613"/>
  <c r="BA229"/>
  <c r="BI149"/>
  <c r="BI117"/>
  <c r="BI85"/>
  <c r="AQ668"/>
  <c r="BA666"/>
  <c r="BE520"/>
  <c r="BJ781"/>
  <c r="AY781"/>
  <c r="AP779"/>
  <c r="AO779"/>
  <c r="BQ785"/>
  <c r="BJ941"/>
  <c r="BG941"/>
  <c r="BR941"/>
  <c r="AX941"/>
  <c r="AV941"/>
  <c r="BA941"/>
  <c r="AQ941"/>
  <c r="BN886"/>
  <c r="BO886"/>
  <c r="BJ886"/>
  <c r="BP886"/>
  <c r="BL886"/>
  <c r="BK886"/>
  <c r="BH886"/>
  <c r="BG886"/>
  <c r="BC886"/>
  <c r="BS886"/>
  <c r="BF886"/>
  <c r="BB886"/>
  <c r="BR886"/>
  <c r="BT886"/>
  <c r="AS886"/>
  <c r="AX886"/>
  <c r="AR886"/>
  <c r="AT886"/>
  <c r="AZ886"/>
  <c r="AW886"/>
  <c r="AY886"/>
  <c r="BD886"/>
  <c r="AV886"/>
  <c r="BE886"/>
  <c r="BI886"/>
  <c r="AU886"/>
  <c r="BA886"/>
  <c r="BM886"/>
  <c r="BQ886"/>
  <c r="AQ886"/>
  <c r="BI419"/>
  <c r="AQ419"/>
  <c r="BI395"/>
  <c r="AQ395"/>
  <c r="BI331"/>
  <c r="AQ331"/>
  <c r="BO279"/>
  <c r="BN279"/>
  <c r="BP279"/>
  <c r="BK279"/>
  <c r="BL279"/>
  <c r="BJ279"/>
  <c r="BF279"/>
  <c r="BH279"/>
  <c r="BD279"/>
  <c r="BC279"/>
  <c r="BG279"/>
  <c r="BB279"/>
  <c r="BS279"/>
  <c r="AW279"/>
  <c r="BR279"/>
  <c r="AT279"/>
  <c r="AX279"/>
  <c r="AS279"/>
  <c r="AV279"/>
  <c r="AZ279"/>
  <c r="BT279"/>
  <c r="AR279"/>
  <c r="AY279"/>
  <c r="BI279"/>
  <c r="BM279"/>
  <c r="BQ279"/>
  <c r="AU279"/>
  <c r="BA279"/>
  <c r="AQ279"/>
  <c r="BN131"/>
  <c r="BP131"/>
  <c r="BO131"/>
  <c r="BK131"/>
  <c r="BJ131"/>
  <c r="BL131"/>
  <c r="BF131"/>
  <c r="BH131"/>
  <c r="BD131"/>
  <c r="BC131"/>
  <c r="BG131"/>
  <c r="BB131"/>
  <c r="BS131"/>
  <c r="AW131"/>
  <c r="BR131"/>
  <c r="AX131"/>
  <c r="AV131"/>
  <c r="AT131"/>
  <c r="AS131"/>
  <c r="BT131"/>
  <c r="AR131"/>
  <c r="AZ131"/>
  <c r="AY131"/>
  <c r="BA131"/>
  <c r="AU131"/>
  <c r="BE131"/>
  <c r="BI131"/>
  <c r="AQ131"/>
  <c r="BI59"/>
  <c r="AQ59"/>
  <c r="BO457"/>
  <c r="BP457"/>
  <c r="BN457"/>
  <c r="BJ457"/>
  <c r="BL457"/>
  <c r="BF457"/>
  <c r="BH457"/>
  <c r="BK457"/>
  <c r="BD457"/>
  <c r="BG457"/>
  <c r="BC457"/>
  <c r="BB457"/>
  <c r="BS457"/>
  <c r="BR457"/>
  <c r="AW457"/>
  <c r="BT457"/>
  <c r="AR457"/>
  <c r="AS457"/>
  <c r="AX457"/>
  <c r="AT457"/>
  <c r="AV457"/>
  <c r="AZ457"/>
  <c r="AY457"/>
  <c r="BQ457"/>
  <c r="BE457"/>
  <c r="AQ457"/>
  <c r="BI457"/>
  <c r="BA457"/>
  <c r="BO381"/>
  <c r="BN381"/>
  <c r="BK381"/>
  <c r="BP381"/>
  <c r="BL381"/>
  <c r="BJ381"/>
  <c r="BF381"/>
  <c r="BH381"/>
  <c r="BG381"/>
  <c r="BD381"/>
  <c r="BC381"/>
  <c r="BB381"/>
  <c r="BS381"/>
  <c r="BR381"/>
  <c r="AW381"/>
  <c r="BT381"/>
  <c r="AX381"/>
  <c r="AR381"/>
  <c r="AV381"/>
  <c r="AT381"/>
  <c r="AY381"/>
  <c r="AS381"/>
  <c r="AZ381"/>
  <c r="BQ381"/>
  <c r="BE381"/>
  <c r="AQ381"/>
  <c r="BI381"/>
  <c r="AU381"/>
  <c r="BO313"/>
  <c r="BN313"/>
  <c r="BK313"/>
  <c r="BP313"/>
  <c r="BL313"/>
  <c r="BJ313"/>
  <c r="BF313"/>
  <c r="BH313"/>
  <c r="BG313"/>
  <c r="BD313"/>
  <c r="BC313"/>
  <c r="BB313"/>
  <c r="BS313"/>
  <c r="BR313"/>
  <c r="AW313"/>
  <c r="AV313"/>
  <c r="BT313"/>
  <c r="AR313"/>
  <c r="AS313"/>
  <c r="AY313"/>
  <c r="AZ313"/>
  <c r="AX313"/>
  <c r="AT313"/>
  <c r="BQ313"/>
  <c r="BE313"/>
  <c r="AQ313"/>
  <c r="BI313"/>
  <c r="BA313"/>
  <c r="BE249"/>
  <c r="AQ249"/>
  <c r="BI249"/>
  <c r="BA249"/>
  <c r="BN105"/>
  <c r="BP105"/>
  <c r="BO105"/>
  <c r="BK105"/>
  <c r="BJ105"/>
  <c r="BL105"/>
  <c r="BF105"/>
  <c r="BH105"/>
  <c r="BG105"/>
  <c r="BD105"/>
  <c r="BC105"/>
  <c r="BB105"/>
  <c r="BS105"/>
  <c r="BR105"/>
  <c r="AW105"/>
  <c r="AV105"/>
  <c r="BT105"/>
  <c r="AR105"/>
  <c r="AS105"/>
  <c r="AX105"/>
  <c r="AZ105"/>
  <c r="AT105"/>
  <c r="AY105"/>
  <c r="BQ105"/>
  <c r="BE105"/>
  <c r="AQ105"/>
  <c r="BI105"/>
  <c r="BA105"/>
  <c r="BI902"/>
  <c r="BE302"/>
  <c r="AU302"/>
  <c r="BI302"/>
  <c r="AQ302"/>
  <c r="BN90"/>
  <c r="BP90"/>
  <c r="BO90"/>
  <c r="BK90"/>
  <c r="BJ90"/>
  <c r="BF90"/>
  <c r="BL90"/>
  <c r="BH90"/>
  <c r="BD90"/>
  <c r="BC90"/>
  <c r="BB90"/>
  <c r="BS90"/>
  <c r="AV90"/>
  <c r="BR90"/>
  <c r="AX90"/>
  <c r="BG90"/>
  <c r="BT90"/>
  <c r="AS90"/>
  <c r="AW90"/>
  <c r="AR90"/>
  <c r="AZ90"/>
  <c r="AY90"/>
  <c r="AT90"/>
  <c r="BA90"/>
  <c r="BE90"/>
  <c r="AU90"/>
  <c r="BI90"/>
  <c r="AQ90"/>
  <c r="BN26"/>
  <c r="BP26"/>
  <c r="BO26"/>
  <c r="BK26"/>
  <c r="BJ26"/>
  <c r="BF26"/>
  <c r="BL26"/>
  <c r="BH26"/>
  <c r="BD26"/>
  <c r="BC26"/>
  <c r="BB26"/>
  <c r="BS26"/>
  <c r="AV26"/>
  <c r="BR26"/>
  <c r="AX26"/>
  <c r="BG26"/>
  <c r="BT26"/>
  <c r="AS26"/>
  <c r="AW26"/>
  <c r="AR26"/>
  <c r="AZ26"/>
  <c r="AY26"/>
  <c r="AT26"/>
  <c r="BA26"/>
  <c r="BE26"/>
  <c r="AU26"/>
  <c r="BI26"/>
  <c r="AQ26"/>
  <c r="BE962"/>
  <c r="AQ962"/>
  <c r="BM767"/>
  <c r="BQ767"/>
  <c r="AU767"/>
  <c r="BA767"/>
  <c r="AQ767"/>
  <c r="BO639"/>
  <c r="BN639"/>
  <c r="BP639"/>
  <c r="BJ639"/>
  <c r="BL639"/>
  <c r="BF639"/>
  <c r="BK639"/>
  <c r="BH639"/>
  <c r="BD639"/>
  <c r="BG639"/>
  <c r="BB639"/>
  <c r="BS639"/>
  <c r="BR639"/>
  <c r="AV639"/>
  <c r="AT639"/>
  <c r="AS639"/>
  <c r="AW639"/>
  <c r="BC639"/>
  <c r="BT639"/>
  <c r="AZ639"/>
  <c r="AX639"/>
  <c r="AR639"/>
  <c r="AY639"/>
  <c r="BI639"/>
  <c r="BM639"/>
  <c r="BQ639"/>
  <c r="AQ639"/>
  <c r="BA639"/>
  <c r="AU639"/>
  <c r="BO451"/>
  <c r="BP451"/>
  <c r="BN451"/>
  <c r="BJ451"/>
  <c r="BL451"/>
  <c r="BF451"/>
  <c r="BK451"/>
  <c r="BH451"/>
  <c r="BD451"/>
  <c r="BG451"/>
  <c r="BC451"/>
  <c r="BB451"/>
  <c r="BS451"/>
  <c r="AW451"/>
  <c r="BR451"/>
  <c r="AV451"/>
  <c r="AT451"/>
  <c r="AS451"/>
  <c r="BT451"/>
  <c r="AR451"/>
  <c r="AY451"/>
  <c r="AX451"/>
  <c r="AZ451"/>
  <c r="BA451"/>
  <c r="AU451"/>
  <c r="BE451"/>
  <c r="BI451"/>
  <c r="AQ451"/>
  <c r="BO335"/>
  <c r="BN335"/>
  <c r="BP335"/>
  <c r="BK335"/>
  <c r="BL335"/>
  <c r="BJ335"/>
  <c r="BF335"/>
  <c r="BH335"/>
  <c r="BD335"/>
  <c r="BC335"/>
  <c r="BG335"/>
  <c r="BB335"/>
  <c r="BS335"/>
  <c r="AW335"/>
  <c r="BR335"/>
  <c r="AT335"/>
  <c r="AX335"/>
  <c r="AS335"/>
  <c r="BT335"/>
  <c r="AR335"/>
  <c r="AZ335"/>
  <c r="AV335"/>
  <c r="AY335"/>
  <c r="BI335"/>
  <c r="BM335"/>
  <c r="BQ335"/>
  <c r="AU335"/>
  <c r="BA335"/>
  <c r="AQ335"/>
  <c r="BG829"/>
  <c r="BE573"/>
  <c r="AQ573"/>
  <c r="BI573"/>
  <c r="AU573"/>
  <c r="BO317"/>
  <c r="BN317"/>
  <c r="BK317"/>
  <c r="BP317"/>
  <c r="BL317"/>
  <c r="BJ317"/>
  <c r="BF317"/>
  <c r="BH317"/>
  <c r="BG317"/>
  <c r="BD317"/>
  <c r="BC317"/>
  <c r="BB317"/>
  <c r="BS317"/>
  <c r="BR317"/>
  <c r="AW317"/>
  <c r="BT317"/>
  <c r="AX317"/>
  <c r="AR317"/>
  <c r="AV317"/>
  <c r="AT317"/>
  <c r="AY317"/>
  <c r="AS317"/>
  <c r="AZ317"/>
  <c r="BQ317"/>
  <c r="BE317"/>
  <c r="AQ317"/>
  <c r="BI317"/>
  <c r="AU317"/>
  <c r="BO253"/>
  <c r="BN253"/>
  <c r="BP253"/>
  <c r="BK253"/>
  <c r="BJ253"/>
  <c r="BL253"/>
  <c r="BF253"/>
  <c r="BH253"/>
  <c r="BG253"/>
  <c r="BD253"/>
  <c r="BC253"/>
  <c r="BB253"/>
  <c r="BS253"/>
  <c r="BR253"/>
  <c r="AW253"/>
  <c r="BT253"/>
  <c r="AX253"/>
  <c r="AR253"/>
  <c r="AV253"/>
  <c r="AT253"/>
  <c r="AY253"/>
  <c r="AS253"/>
  <c r="AZ253"/>
  <c r="BQ253"/>
  <c r="BE253"/>
  <c r="AQ253"/>
  <c r="BI253"/>
  <c r="AU253"/>
  <c r="BN972"/>
  <c r="BP972"/>
  <c r="BO972"/>
  <c r="BL972"/>
  <c r="BK972"/>
  <c r="BJ972"/>
  <c r="BH972"/>
  <c r="BG972"/>
  <c r="BC972"/>
  <c r="BS972"/>
  <c r="BB972"/>
  <c r="BR972"/>
  <c r="BF972"/>
  <c r="BD972"/>
  <c r="AW972"/>
  <c r="BT972"/>
  <c r="AV972"/>
  <c r="AT972"/>
  <c r="AX972"/>
  <c r="AR972"/>
  <c r="AZ972"/>
  <c r="AY972"/>
  <c r="AS972"/>
  <c r="BA972"/>
  <c r="BI972"/>
  <c r="AQ972"/>
  <c r="BE972"/>
  <c r="AU972"/>
  <c r="BO656"/>
  <c r="BN656"/>
  <c r="BP656"/>
  <c r="BJ656"/>
  <c r="BL656"/>
  <c r="BK656"/>
  <c r="BF656"/>
  <c r="BH656"/>
  <c r="BD656"/>
  <c r="BB656"/>
  <c r="BS656"/>
  <c r="BC656"/>
  <c r="BR656"/>
  <c r="BG656"/>
  <c r="AW656"/>
  <c r="BT656"/>
  <c r="AV656"/>
  <c r="AT656"/>
  <c r="AZ656"/>
  <c r="AS656"/>
  <c r="AY656"/>
  <c r="AX656"/>
  <c r="AR656"/>
  <c r="BA656"/>
  <c r="BE656"/>
  <c r="AQ656"/>
  <c r="BI656"/>
  <c r="AU656"/>
  <c r="BO818"/>
  <c r="BN818"/>
  <c r="BP818"/>
  <c r="BJ818"/>
  <c r="BL818"/>
  <c r="BK818"/>
  <c r="BH818"/>
  <c r="BG818"/>
  <c r="BC818"/>
  <c r="BS818"/>
  <c r="BF818"/>
  <c r="BB818"/>
  <c r="BR818"/>
  <c r="BT818"/>
  <c r="AS818"/>
  <c r="AX818"/>
  <c r="AR818"/>
  <c r="AV818"/>
  <c r="AZ818"/>
  <c r="AY818"/>
  <c r="AW818"/>
  <c r="AT818"/>
  <c r="BD818"/>
  <c r="BM818"/>
  <c r="BQ818"/>
  <c r="AQ818"/>
  <c r="BA818"/>
  <c r="BI818"/>
  <c r="AU818"/>
  <c r="BO383"/>
  <c r="BN383"/>
  <c r="BP383"/>
  <c r="BK383"/>
  <c r="BL383"/>
  <c r="BJ383"/>
  <c r="BF383"/>
  <c r="BH383"/>
  <c r="BD383"/>
  <c r="BC383"/>
  <c r="BG383"/>
  <c r="BB383"/>
  <c r="BS383"/>
  <c r="AW383"/>
  <c r="BR383"/>
  <c r="AT383"/>
  <c r="AX383"/>
  <c r="AS383"/>
  <c r="BT383"/>
  <c r="AV383"/>
  <c r="AZ383"/>
  <c r="AR383"/>
  <c r="AY383"/>
  <c r="BI383"/>
  <c r="BM383"/>
  <c r="BQ383"/>
  <c r="AQ383"/>
  <c r="BA383"/>
  <c r="AU383"/>
  <c r="BO267"/>
  <c r="BN267"/>
  <c r="BP267"/>
  <c r="BK267"/>
  <c r="BL267"/>
  <c r="BJ267"/>
  <c r="BF267"/>
  <c r="BH267"/>
  <c r="BD267"/>
  <c r="BC267"/>
  <c r="BG267"/>
  <c r="BB267"/>
  <c r="BS267"/>
  <c r="AW267"/>
  <c r="BR267"/>
  <c r="AX267"/>
  <c r="AV267"/>
  <c r="AT267"/>
  <c r="AS267"/>
  <c r="AR267"/>
  <c r="BT267"/>
  <c r="AZ267"/>
  <c r="AY267"/>
  <c r="BA267"/>
  <c r="AU267"/>
  <c r="BE267"/>
  <c r="BI267"/>
  <c r="AQ267"/>
  <c r="AU820"/>
  <c r="BE820"/>
  <c r="BB645"/>
  <c r="AU645"/>
  <c r="BO757"/>
  <c r="BN757"/>
  <c r="BP757"/>
  <c r="BJ757"/>
  <c r="BL757"/>
  <c r="BK757"/>
  <c r="BF757"/>
  <c r="BH757"/>
  <c r="BG757"/>
  <c r="BC757"/>
  <c r="BS757"/>
  <c r="BB757"/>
  <c r="BR757"/>
  <c r="BD757"/>
  <c r="BT757"/>
  <c r="AX757"/>
  <c r="AR757"/>
  <c r="AW757"/>
  <c r="AT757"/>
  <c r="AS757"/>
  <c r="AZ757"/>
  <c r="AV757"/>
  <c r="AY757"/>
  <c r="BM757"/>
  <c r="BQ757"/>
  <c r="BI757"/>
  <c r="AU757"/>
  <c r="BA757"/>
  <c r="BE757"/>
  <c r="AQ757"/>
  <c r="BO854"/>
  <c r="BN854"/>
  <c r="BJ854"/>
  <c r="BP854"/>
  <c r="BL854"/>
  <c r="BK854"/>
  <c r="BH854"/>
  <c r="BG854"/>
  <c r="BC854"/>
  <c r="BS854"/>
  <c r="BF854"/>
  <c r="BB854"/>
  <c r="BR854"/>
  <c r="BT854"/>
  <c r="AS854"/>
  <c r="AX854"/>
  <c r="AR854"/>
  <c r="AT854"/>
  <c r="AZ854"/>
  <c r="AW854"/>
  <c r="AY854"/>
  <c r="BD854"/>
  <c r="AV854"/>
  <c r="BM854"/>
  <c r="BQ854"/>
  <c r="BI854"/>
  <c r="BA854"/>
  <c r="AQ854"/>
  <c r="AU854"/>
  <c r="BE854"/>
  <c r="BO746"/>
  <c r="BN746"/>
  <c r="BP746"/>
  <c r="BJ746"/>
  <c r="BL746"/>
  <c r="BF746"/>
  <c r="BK746"/>
  <c r="BH746"/>
  <c r="BC746"/>
  <c r="BS746"/>
  <c r="BB746"/>
  <c r="BR746"/>
  <c r="BG746"/>
  <c r="BT746"/>
  <c r="AS746"/>
  <c r="AX746"/>
  <c r="AR746"/>
  <c r="AV746"/>
  <c r="AZ746"/>
  <c r="BD746"/>
  <c r="AY746"/>
  <c r="AW746"/>
  <c r="AT746"/>
  <c r="BI746"/>
  <c r="AU746"/>
  <c r="BA746"/>
  <c r="BE746"/>
  <c r="BM746"/>
  <c r="BQ746"/>
  <c r="AQ746"/>
  <c r="BS698"/>
  <c r="BQ698"/>
  <c r="BI467"/>
  <c r="AQ467"/>
  <c r="BJ713"/>
  <c r="BK713"/>
  <c r="BS713"/>
  <c r="AR713"/>
  <c r="AV713"/>
  <c r="BA713"/>
  <c r="AU713"/>
  <c r="BE601"/>
  <c r="AQ601"/>
  <c r="BI601"/>
  <c r="AU601"/>
  <c r="BO485"/>
  <c r="BP485"/>
  <c r="BN485"/>
  <c r="BJ485"/>
  <c r="BL485"/>
  <c r="BF485"/>
  <c r="BH485"/>
  <c r="BD485"/>
  <c r="BK485"/>
  <c r="BG485"/>
  <c r="BB485"/>
  <c r="BS485"/>
  <c r="BR485"/>
  <c r="AW485"/>
  <c r="BC485"/>
  <c r="BT485"/>
  <c r="AX485"/>
  <c r="AR485"/>
  <c r="AV485"/>
  <c r="AT485"/>
  <c r="AY485"/>
  <c r="AS485"/>
  <c r="AZ485"/>
  <c r="BA485"/>
  <c r="BE485"/>
  <c r="AQ485"/>
  <c r="BI485"/>
  <c r="AU485"/>
  <c r="BN169"/>
  <c r="BP169"/>
  <c r="BO169"/>
  <c r="BK169"/>
  <c r="BJ169"/>
  <c r="BL169"/>
  <c r="BF169"/>
  <c r="BH169"/>
  <c r="BG169"/>
  <c r="BD169"/>
  <c r="BC169"/>
  <c r="BB169"/>
  <c r="BS169"/>
  <c r="BR169"/>
  <c r="AW169"/>
  <c r="AV169"/>
  <c r="BT169"/>
  <c r="AR169"/>
  <c r="AS169"/>
  <c r="AX169"/>
  <c r="AT169"/>
  <c r="AY169"/>
  <c r="AZ169"/>
  <c r="BQ169"/>
  <c r="BE169"/>
  <c r="AQ169"/>
  <c r="BI169"/>
  <c r="BA169"/>
  <c r="BN968"/>
  <c r="BP968"/>
  <c r="BO968"/>
  <c r="BL968"/>
  <c r="BK968"/>
  <c r="BJ968"/>
  <c r="BH968"/>
  <c r="BG968"/>
  <c r="BC968"/>
  <c r="BS968"/>
  <c r="BB968"/>
  <c r="BR968"/>
  <c r="BF968"/>
  <c r="BD968"/>
  <c r="AW968"/>
  <c r="BT968"/>
  <c r="AV968"/>
  <c r="AT968"/>
  <c r="AZ968"/>
  <c r="AS968"/>
  <c r="AY968"/>
  <c r="AX968"/>
  <c r="AR968"/>
  <c r="BA968"/>
  <c r="BI968"/>
  <c r="AQ968"/>
  <c r="BE968"/>
  <c r="AU968"/>
  <c r="BO936"/>
  <c r="BG936"/>
  <c r="BR936"/>
  <c r="BT936"/>
  <c r="AS936"/>
  <c r="BQ936"/>
  <c r="AQ936"/>
  <c r="BN904"/>
  <c r="BP904"/>
  <c r="BO904"/>
  <c r="BJ904"/>
  <c r="BL904"/>
  <c r="BK904"/>
  <c r="BH904"/>
  <c r="BG904"/>
  <c r="BC904"/>
  <c r="BS904"/>
  <c r="BB904"/>
  <c r="BR904"/>
  <c r="BF904"/>
  <c r="BD904"/>
  <c r="AW904"/>
  <c r="BT904"/>
  <c r="AV904"/>
  <c r="AT904"/>
  <c r="AZ904"/>
  <c r="AS904"/>
  <c r="AY904"/>
  <c r="AX904"/>
  <c r="AR904"/>
  <c r="BQ904"/>
  <c r="BA904"/>
  <c r="AQ904"/>
  <c r="BE904"/>
  <c r="AU904"/>
  <c r="BN872"/>
  <c r="BP872"/>
  <c r="BO872"/>
  <c r="BJ872"/>
  <c r="BL872"/>
  <c r="BK872"/>
  <c r="BH872"/>
  <c r="BG872"/>
  <c r="BC872"/>
  <c r="BS872"/>
  <c r="BB872"/>
  <c r="BR872"/>
  <c r="BF872"/>
  <c r="BD872"/>
  <c r="AW872"/>
  <c r="BT872"/>
  <c r="AV872"/>
  <c r="AT872"/>
  <c r="AZ872"/>
  <c r="AS872"/>
  <c r="AY872"/>
  <c r="AX872"/>
  <c r="AR872"/>
  <c r="BQ872"/>
  <c r="BA872"/>
  <c r="AQ872"/>
  <c r="BE872"/>
  <c r="AU872"/>
  <c r="BE712"/>
  <c r="AQ712"/>
  <c r="BI712"/>
  <c r="AU712"/>
  <c r="BI652"/>
  <c r="AU652"/>
  <c r="BN966"/>
  <c r="BP966"/>
  <c r="BL966"/>
  <c r="BK966"/>
  <c r="BO966"/>
  <c r="BJ966"/>
  <c r="BH966"/>
  <c r="BG966"/>
  <c r="BC966"/>
  <c r="BS966"/>
  <c r="BF966"/>
  <c r="BB966"/>
  <c r="BR966"/>
  <c r="BT966"/>
  <c r="AS966"/>
  <c r="AX966"/>
  <c r="AR966"/>
  <c r="AT966"/>
  <c r="AZ966"/>
  <c r="AW966"/>
  <c r="AY966"/>
  <c r="BD966"/>
  <c r="AV966"/>
  <c r="BE966"/>
  <c r="AU966"/>
  <c r="BM966"/>
  <c r="BI966"/>
  <c r="AQ966"/>
  <c r="BQ966"/>
  <c r="BN890"/>
  <c r="BO890"/>
  <c r="BJ890"/>
  <c r="BL890"/>
  <c r="BK890"/>
  <c r="BP890"/>
  <c r="BH890"/>
  <c r="BG890"/>
  <c r="BC890"/>
  <c r="BS890"/>
  <c r="BF890"/>
  <c r="BB890"/>
  <c r="BR890"/>
  <c r="BT890"/>
  <c r="AS890"/>
  <c r="AX890"/>
  <c r="AR890"/>
  <c r="AV890"/>
  <c r="AZ890"/>
  <c r="BD890"/>
  <c r="AY890"/>
  <c r="AW890"/>
  <c r="AT890"/>
  <c r="BA890"/>
  <c r="BI890"/>
  <c r="AU890"/>
  <c r="BE890"/>
  <c r="AQ890"/>
  <c r="BO838"/>
  <c r="BP838"/>
  <c r="BN838"/>
  <c r="BJ838"/>
  <c r="BL838"/>
  <c r="BK838"/>
  <c r="BH838"/>
  <c r="BG838"/>
  <c r="BC838"/>
  <c r="BS838"/>
  <c r="BF838"/>
  <c r="BB838"/>
  <c r="BR838"/>
  <c r="BT838"/>
  <c r="AS838"/>
  <c r="AX838"/>
  <c r="AR838"/>
  <c r="AT838"/>
  <c r="AZ838"/>
  <c r="AW838"/>
  <c r="AY838"/>
  <c r="BD838"/>
  <c r="AV838"/>
  <c r="BI838"/>
  <c r="AU838"/>
  <c r="BM838"/>
  <c r="BQ838"/>
  <c r="AQ838"/>
  <c r="BA838"/>
  <c r="BN174"/>
  <c r="BP174"/>
  <c r="BO174"/>
  <c r="BK174"/>
  <c r="BJ174"/>
  <c r="BF174"/>
  <c r="BL174"/>
  <c r="BH174"/>
  <c r="BD174"/>
  <c r="BC174"/>
  <c r="BB174"/>
  <c r="BS174"/>
  <c r="AV174"/>
  <c r="BR174"/>
  <c r="BG174"/>
  <c r="AX174"/>
  <c r="BT174"/>
  <c r="AW174"/>
  <c r="AS174"/>
  <c r="AR174"/>
  <c r="AT174"/>
  <c r="AZ174"/>
  <c r="AY174"/>
  <c r="BE174"/>
  <c r="AU174"/>
  <c r="BI174"/>
  <c r="AQ174"/>
  <c r="BM174"/>
  <c r="BQ174"/>
  <c r="BE164"/>
  <c r="AQ164"/>
  <c r="BI164"/>
  <c r="AU164"/>
  <c r="BN64"/>
  <c r="BP64"/>
  <c r="BO64"/>
  <c r="BK64"/>
  <c r="BJ64"/>
  <c r="BL64"/>
  <c r="BF64"/>
  <c r="BH64"/>
  <c r="BD64"/>
  <c r="BG64"/>
  <c r="BC64"/>
  <c r="BB64"/>
  <c r="BS64"/>
  <c r="AX64"/>
  <c r="BR64"/>
  <c r="AV64"/>
  <c r="AW64"/>
  <c r="BT64"/>
  <c r="AT64"/>
  <c r="AZ64"/>
  <c r="AS64"/>
  <c r="AY64"/>
  <c r="AR64"/>
  <c r="BE64"/>
  <c r="AQ64"/>
  <c r="BI64"/>
  <c r="AU64"/>
  <c r="BM64"/>
  <c r="BQ64"/>
  <c r="BO528"/>
  <c r="BP528"/>
  <c r="BN528"/>
  <c r="BJ528"/>
  <c r="BL528"/>
  <c r="BK528"/>
  <c r="BF528"/>
  <c r="BH528"/>
  <c r="BD528"/>
  <c r="BB528"/>
  <c r="BS528"/>
  <c r="AX528"/>
  <c r="BC528"/>
  <c r="BR528"/>
  <c r="AV528"/>
  <c r="BG528"/>
  <c r="AW528"/>
  <c r="BT528"/>
  <c r="AT528"/>
  <c r="AZ528"/>
  <c r="AS528"/>
  <c r="AY528"/>
  <c r="AR528"/>
  <c r="BE528"/>
  <c r="AQ528"/>
  <c r="BI528"/>
  <c r="AU528"/>
  <c r="BM528"/>
  <c r="BQ528"/>
  <c r="BO392"/>
  <c r="BN392"/>
  <c r="BP392"/>
  <c r="BK392"/>
  <c r="BJ392"/>
  <c r="BF392"/>
  <c r="BL392"/>
  <c r="BH392"/>
  <c r="BD392"/>
  <c r="BG392"/>
  <c r="BC392"/>
  <c r="BB392"/>
  <c r="BS392"/>
  <c r="AX392"/>
  <c r="BR392"/>
  <c r="AV392"/>
  <c r="AW392"/>
  <c r="BT392"/>
  <c r="AT392"/>
  <c r="AZ392"/>
  <c r="AS392"/>
  <c r="AY392"/>
  <c r="AR392"/>
  <c r="BE392"/>
  <c r="AQ392"/>
  <c r="BI392"/>
  <c r="AU392"/>
  <c r="BM392"/>
  <c r="BQ392"/>
  <c r="BE334"/>
  <c r="AU334"/>
  <c r="BI334"/>
  <c r="AQ334"/>
  <c r="BA218"/>
  <c r="AU218"/>
  <c r="BO823"/>
  <c r="BN823"/>
  <c r="BP823"/>
  <c r="BJ823"/>
  <c r="BL823"/>
  <c r="BK823"/>
  <c r="BH823"/>
  <c r="BG823"/>
  <c r="BF823"/>
  <c r="BC823"/>
  <c r="BS823"/>
  <c r="BB823"/>
  <c r="BR823"/>
  <c r="AV823"/>
  <c r="AT823"/>
  <c r="BD823"/>
  <c r="AS823"/>
  <c r="AW823"/>
  <c r="AZ823"/>
  <c r="BT823"/>
  <c r="AX823"/>
  <c r="AR823"/>
  <c r="AY823"/>
  <c r="BI823"/>
  <c r="BM823"/>
  <c r="BQ823"/>
  <c r="AU823"/>
  <c r="BA823"/>
  <c r="AQ823"/>
  <c r="BO815"/>
  <c r="BN815"/>
  <c r="BP815"/>
  <c r="BJ815"/>
  <c r="BL815"/>
  <c r="BK815"/>
  <c r="BH815"/>
  <c r="BG815"/>
  <c r="BF815"/>
  <c r="BC815"/>
  <c r="BS815"/>
  <c r="BB815"/>
  <c r="BR815"/>
  <c r="AV815"/>
  <c r="AT815"/>
  <c r="BD815"/>
  <c r="AS815"/>
  <c r="AW815"/>
  <c r="BT815"/>
  <c r="AZ815"/>
  <c r="AX815"/>
  <c r="AR815"/>
  <c r="AY815"/>
  <c r="BI815"/>
  <c r="BM815"/>
  <c r="BQ815"/>
  <c r="AQ815"/>
  <c r="BA815"/>
  <c r="AU815"/>
  <c r="BO671"/>
  <c r="BN671"/>
  <c r="BP671"/>
  <c r="BJ671"/>
  <c r="BL671"/>
  <c r="BF671"/>
  <c r="BK671"/>
  <c r="BH671"/>
  <c r="BD671"/>
  <c r="BG671"/>
  <c r="BB671"/>
  <c r="BS671"/>
  <c r="BR671"/>
  <c r="AV671"/>
  <c r="AT671"/>
  <c r="AS671"/>
  <c r="AW671"/>
  <c r="BC671"/>
  <c r="BT671"/>
  <c r="AZ671"/>
  <c r="AX671"/>
  <c r="AR671"/>
  <c r="AY671"/>
  <c r="BE671"/>
  <c r="AQ671"/>
  <c r="BI671"/>
  <c r="BM671"/>
  <c r="BQ671"/>
  <c r="AU671"/>
  <c r="BO587"/>
  <c r="BN587"/>
  <c r="BJ587"/>
  <c r="BP587"/>
  <c r="BL587"/>
  <c r="BF587"/>
  <c r="BK587"/>
  <c r="BH587"/>
  <c r="BD587"/>
  <c r="BG587"/>
  <c r="BB587"/>
  <c r="BS587"/>
  <c r="AW587"/>
  <c r="BR587"/>
  <c r="BC587"/>
  <c r="AV587"/>
  <c r="AT587"/>
  <c r="AS587"/>
  <c r="AX587"/>
  <c r="AR587"/>
  <c r="AY587"/>
  <c r="BT587"/>
  <c r="AZ587"/>
  <c r="BA587"/>
  <c r="AU587"/>
  <c r="BE587"/>
  <c r="BI587"/>
  <c r="AQ587"/>
  <c r="BO491"/>
  <c r="BP491"/>
  <c r="BN491"/>
  <c r="BJ491"/>
  <c r="BL491"/>
  <c r="BF491"/>
  <c r="BK491"/>
  <c r="BH491"/>
  <c r="BD491"/>
  <c r="BG491"/>
  <c r="BB491"/>
  <c r="BS491"/>
  <c r="AW491"/>
  <c r="BR491"/>
  <c r="BC491"/>
  <c r="AV491"/>
  <c r="AT491"/>
  <c r="AS491"/>
  <c r="AX491"/>
  <c r="AR491"/>
  <c r="AY491"/>
  <c r="BT491"/>
  <c r="AZ491"/>
  <c r="BA491"/>
  <c r="AU491"/>
  <c r="BE491"/>
  <c r="BI491"/>
  <c r="AQ491"/>
  <c r="BO375"/>
  <c r="BN375"/>
  <c r="BP375"/>
  <c r="BK375"/>
  <c r="BL375"/>
  <c r="BF375"/>
  <c r="BJ375"/>
  <c r="BH375"/>
  <c r="BD375"/>
  <c r="BC375"/>
  <c r="BG375"/>
  <c r="BB375"/>
  <c r="BS375"/>
  <c r="AW375"/>
  <c r="BR375"/>
  <c r="AT375"/>
  <c r="AX375"/>
  <c r="AS375"/>
  <c r="AR375"/>
  <c r="AY375"/>
  <c r="AZ375"/>
  <c r="BT375"/>
  <c r="AV375"/>
  <c r="BI375"/>
  <c r="BM375"/>
  <c r="BQ375"/>
  <c r="AU375"/>
  <c r="BA375"/>
  <c r="AQ375"/>
  <c r="BO355"/>
  <c r="BN355"/>
  <c r="BP355"/>
  <c r="BK355"/>
  <c r="BL355"/>
  <c r="BF355"/>
  <c r="BJ355"/>
  <c r="BH355"/>
  <c r="BD355"/>
  <c r="BC355"/>
  <c r="BG355"/>
  <c r="BB355"/>
  <c r="BS355"/>
  <c r="AW355"/>
  <c r="BR355"/>
  <c r="AX355"/>
  <c r="AV355"/>
  <c r="AT355"/>
  <c r="AS355"/>
  <c r="BT355"/>
  <c r="AR355"/>
  <c r="AZ355"/>
  <c r="AY355"/>
  <c r="BA355"/>
  <c r="AU355"/>
  <c r="BE355"/>
  <c r="BI355"/>
  <c r="AQ355"/>
  <c r="BN239"/>
  <c r="BP239"/>
  <c r="BO239"/>
  <c r="BK239"/>
  <c r="BJ239"/>
  <c r="BL239"/>
  <c r="BF239"/>
  <c r="BH239"/>
  <c r="BD239"/>
  <c r="BC239"/>
  <c r="BG239"/>
  <c r="BB239"/>
  <c r="BS239"/>
  <c r="AW239"/>
  <c r="BR239"/>
  <c r="AT239"/>
  <c r="AX239"/>
  <c r="AS239"/>
  <c r="BT239"/>
  <c r="AY239"/>
  <c r="AZ239"/>
  <c r="AV239"/>
  <c r="AR239"/>
  <c r="BI239"/>
  <c r="BM239"/>
  <c r="BQ239"/>
  <c r="AQ239"/>
  <c r="BA239"/>
  <c r="AU239"/>
  <c r="BN191"/>
  <c r="BP191"/>
  <c r="BO191"/>
  <c r="BK191"/>
  <c r="BJ191"/>
  <c r="BL191"/>
  <c r="BF191"/>
  <c r="BH191"/>
  <c r="BD191"/>
  <c r="BC191"/>
  <c r="BG191"/>
  <c r="BB191"/>
  <c r="BS191"/>
  <c r="AW191"/>
  <c r="BR191"/>
  <c r="AT191"/>
  <c r="AX191"/>
  <c r="AS191"/>
  <c r="BT191"/>
  <c r="AV191"/>
  <c r="AR191"/>
  <c r="AZ191"/>
  <c r="AY191"/>
  <c r="BI191"/>
  <c r="BM191"/>
  <c r="BQ191"/>
  <c r="AQ191"/>
  <c r="BA191"/>
  <c r="AU191"/>
  <c r="BN111"/>
  <c r="BP111"/>
  <c r="BO111"/>
  <c r="BK111"/>
  <c r="BJ111"/>
  <c r="BL111"/>
  <c r="BF111"/>
  <c r="BH111"/>
  <c r="BD111"/>
  <c r="BC111"/>
  <c r="BG111"/>
  <c r="BB111"/>
  <c r="BS111"/>
  <c r="AW111"/>
  <c r="BR111"/>
  <c r="AT111"/>
  <c r="AX111"/>
  <c r="AS111"/>
  <c r="BT111"/>
  <c r="AY111"/>
  <c r="AZ111"/>
  <c r="AV111"/>
  <c r="AR111"/>
  <c r="BI111"/>
  <c r="BM111"/>
  <c r="BQ111"/>
  <c r="AQ111"/>
  <c r="BA111"/>
  <c r="AU111"/>
  <c r="BN949"/>
  <c r="BP949"/>
  <c r="BO949"/>
  <c r="BJ949"/>
  <c r="BL949"/>
  <c r="BK949"/>
  <c r="BH949"/>
  <c r="BG949"/>
  <c r="BC949"/>
  <c r="BS949"/>
  <c r="BB949"/>
  <c r="BR949"/>
  <c r="BF949"/>
  <c r="BD949"/>
  <c r="BT949"/>
  <c r="AX949"/>
  <c r="AR949"/>
  <c r="AW949"/>
  <c r="AT949"/>
  <c r="AV949"/>
  <c r="AY949"/>
  <c r="AS949"/>
  <c r="AZ949"/>
  <c r="BA949"/>
  <c r="BE949"/>
  <c r="AQ949"/>
  <c r="BI949"/>
  <c r="AU949"/>
  <c r="BN897"/>
  <c r="BP897"/>
  <c r="BJ897"/>
  <c r="BO897"/>
  <c r="BL897"/>
  <c r="BK897"/>
  <c r="BH897"/>
  <c r="BG897"/>
  <c r="BC897"/>
  <c r="BS897"/>
  <c r="BB897"/>
  <c r="BR897"/>
  <c r="BF897"/>
  <c r="BD897"/>
  <c r="BT897"/>
  <c r="AX897"/>
  <c r="AR897"/>
  <c r="AW897"/>
  <c r="AS897"/>
  <c r="AV897"/>
  <c r="AT897"/>
  <c r="AY897"/>
  <c r="AZ897"/>
  <c r="BA897"/>
  <c r="BE897"/>
  <c r="AQ897"/>
  <c r="BI897"/>
  <c r="AU897"/>
  <c r="BO765"/>
  <c r="BN765"/>
  <c r="BP765"/>
  <c r="BJ765"/>
  <c r="BL765"/>
  <c r="BK765"/>
  <c r="BF765"/>
  <c r="BH765"/>
  <c r="BG765"/>
  <c r="BC765"/>
  <c r="BS765"/>
  <c r="BB765"/>
  <c r="BR765"/>
  <c r="BD765"/>
  <c r="BT765"/>
  <c r="AX765"/>
  <c r="AR765"/>
  <c r="AW765"/>
  <c r="AT765"/>
  <c r="AV765"/>
  <c r="AY765"/>
  <c r="AS765"/>
  <c r="AZ765"/>
  <c r="BA765"/>
  <c r="BE765"/>
  <c r="AQ765"/>
  <c r="BI765"/>
  <c r="AU765"/>
  <c r="BO717"/>
  <c r="BN717"/>
  <c r="BP717"/>
  <c r="BJ717"/>
  <c r="BL717"/>
  <c r="BF717"/>
  <c r="BH717"/>
  <c r="BD717"/>
  <c r="BG717"/>
  <c r="BB717"/>
  <c r="BS717"/>
  <c r="BR717"/>
  <c r="BK717"/>
  <c r="BC717"/>
  <c r="BT717"/>
  <c r="AX717"/>
  <c r="AR717"/>
  <c r="AW717"/>
  <c r="AT717"/>
  <c r="AV717"/>
  <c r="AY717"/>
  <c r="AS717"/>
  <c r="AZ717"/>
  <c r="BM717"/>
  <c r="BQ717"/>
  <c r="BA717"/>
  <c r="BE717"/>
  <c r="AQ717"/>
  <c r="BO685"/>
  <c r="BN685"/>
  <c r="BP685"/>
  <c r="BJ685"/>
  <c r="BL685"/>
  <c r="BF685"/>
  <c r="BH685"/>
  <c r="BD685"/>
  <c r="BG685"/>
  <c r="BB685"/>
  <c r="BK685"/>
  <c r="BS685"/>
  <c r="BR685"/>
  <c r="BC685"/>
  <c r="BT685"/>
  <c r="AX685"/>
  <c r="AR685"/>
  <c r="AW685"/>
  <c r="AT685"/>
  <c r="AV685"/>
  <c r="AS685"/>
  <c r="AZ685"/>
  <c r="AY685"/>
  <c r="BA685"/>
  <c r="BE685"/>
  <c r="AQ685"/>
  <c r="BI685"/>
  <c r="AU685"/>
  <c r="BE653"/>
  <c r="AQ653"/>
  <c r="BI653"/>
  <c r="AU653"/>
  <c r="BE605"/>
  <c r="AQ605"/>
  <c r="BI605"/>
  <c r="AU605"/>
  <c r="BB720"/>
  <c r="AQ720"/>
  <c r="BM975"/>
  <c r="BQ975"/>
  <c r="AQ975"/>
  <c r="BA975"/>
  <c r="AU975"/>
  <c r="BM951"/>
  <c r="BQ951"/>
  <c r="AU951"/>
  <c r="BA951"/>
  <c r="AQ951"/>
  <c r="BM871"/>
  <c r="BQ871"/>
  <c r="AU871"/>
  <c r="BA871"/>
  <c r="AQ871"/>
  <c r="BO647"/>
  <c r="BN647"/>
  <c r="BP647"/>
  <c r="BJ647"/>
  <c r="BL647"/>
  <c r="BF647"/>
  <c r="BK647"/>
  <c r="BH647"/>
  <c r="BD647"/>
  <c r="BG647"/>
  <c r="BB647"/>
  <c r="BS647"/>
  <c r="BR647"/>
  <c r="AV647"/>
  <c r="AT647"/>
  <c r="AS647"/>
  <c r="BC647"/>
  <c r="AW647"/>
  <c r="AX647"/>
  <c r="AZ647"/>
  <c r="BT647"/>
  <c r="AR647"/>
  <c r="AY647"/>
  <c r="BI647"/>
  <c r="BM647"/>
  <c r="BQ647"/>
  <c r="AU647"/>
  <c r="BA647"/>
  <c r="AQ647"/>
  <c r="BO591"/>
  <c r="BN591"/>
  <c r="BP591"/>
  <c r="BJ591"/>
  <c r="BL591"/>
  <c r="BF591"/>
  <c r="BK591"/>
  <c r="BH591"/>
  <c r="BD591"/>
  <c r="BG591"/>
  <c r="BB591"/>
  <c r="BS591"/>
  <c r="AW591"/>
  <c r="BR591"/>
  <c r="AT591"/>
  <c r="AX591"/>
  <c r="AS591"/>
  <c r="BT591"/>
  <c r="AV591"/>
  <c r="AR591"/>
  <c r="AY591"/>
  <c r="AZ591"/>
  <c r="BC591"/>
  <c r="BI591"/>
  <c r="BM591"/>
  <c r="BQ591"/>
  <c r="AU591"/>
  <c r="BA591"/>
  <c r="AQ591"/>
  <c r="BO431"/>
  <c r="BN431"/>
  <c r="BP431"/>
  <c r="BJ431"/>
  <c r="BL431"/>
  <c r="BF431"/>
  <c r="BK431"/>
  <c r="BH431"/>
  <c r="BD431"/>
  <c r="BG431"/>
  <c r="BC431"/>
  <c r="BB431"/>
  <c r="BS431"/>
  <c r="AW431"/>
  <c r="BR431"/>
  <c r="AT431"/>
  <c r="AX431"/>
  <c r="AS431"/>
  <c r="BT431"/>
  <c r="AV431"/>
  <c r="AZ431"/>
  <c r="AR431"/>
  <c r="AY431"/>
  <c r="BI431"/>
  <c r="BM431"/>
  <c r="BQ431"/>
  <c r="AQ431"/>
  <c r="BA431"/>
  <c r="AU431"/>
  <c r="BO403"/>
  <c r="BN403"/>
  <c r="BP403"/>
  <c r="BK403"/>
  <c r="BL403"/>
  <c r="BF403"/>
  <c r="BJ403"/>
  <c r="BH403"/>
  <c r="BD403"/>
  <c r="BC403"/>
  <c r="BG403"/>
  <c r="BB403"/>
  <c r="BS403"/>
  <c r="AW403"/>
  <c r="BR403"/>
  <c r="AV403"/>
  <c r="AT403"/>
  <c r="AS403"/>
  <c r="BT403"/>
  <c r="AR403"/>
  <c r="AY403"/>
  <c r="AX403"/>
  <c r="AZ403"/>
  <c r="BA403"/>
  <c r="AU403"/>
  <c r="BE403"/>
  <c r="BI403"/>
  <c r="AQ403"/>
  <c r="BO295"/>
  <c r="BN295"/>
  <c r="BP295"/>
  <c r="BK295"/>
  <c r="BL295"/>
  <c r="BJ295"/>
  <c r="BF295"/>
  <c r="BH295"/>
  <c r="BD295"/>
  <c r="BC295"/>
  <c r="BG295"/>
  <c r="BB295"/>
  <c r="BS295"/>
  <c r="AW295"/>
  <c r="BR295"/>
  <c r="AT295"/>
  <c r="AX295"/>
  <c r="AS295"/>
  <c r="AR295"/>
  <c r="AY295"/>
  <c r="AV295"/>
  <c r="AZ295"/>
  <c r="BT295"/>
  <c r="BI295"/>
  <c r="BM295"/>
  <c r="BQ295"/>
  <c r="AU295"/>
  <c r="BA295"/>
  <c r="AQ295"/>
  <c r="BO291"/>
  <c r="BN291"/>
  <c r="BP291"/>
  <c r="BK291"/>
  <c r="BL291"/>
  <c r="BJ291"/>
  <c r="BF291"/>
  <c r="BH291"/>
  <c r="BD291"/>
  <c r="BC291"/>
  <c r="BG291"/>
  <c r="BB291"/>
  <c r="BS291"/>
  <c r="AW291"/>
  <c r="BR291"/>
  <c r="AX291"/>
  <c r="AV291"/>
  <c r="AT291"/>
  <c r="AS291"/>
  <c r="BT291"/>
  <c r="AR291"/>
  <c r="AY291"/>
  <c r="AZ291"/>
  <c r="BA291"/>
  <c r="AU291"/>
  <c r="BE291"/>
  <c r="BI291"/>
  <c r="AQ291"/>
  <c r="BN139"/>
  <c r="BP139"/>
  <c r="BO139"/>
  <c r="BK139"/>
  <c r="BJ139"/>
  <c r="BL139"/>
  <c r="BF139"/>
  <c r="BH139"/>
  <c r="BD139"/>
  <c r="BC139"/>
  <c r="BG139"/>
  <c r="BB139"/>
  <c r="BS139"/>
  <c r="AW139"/>
  <c r="BR139"/>
  <c r="AX139"/>
  <c r="AV139"/>
  <c r="AT139"/>
  <c r="AS139"/>
  <c r="AR139"/>
  <c r="BT139"/>
  <c r="AZ139"/>
  <c r="AY139"/>
  <c r="BA139"/>
  <c r="AU139"/>
  <c r="BE139"/>
  <c r="BI139"/>
  <c r="AQ139"/>
  <c r="BN31"/>
  <c r="BP31"/>
  <c r="BO31"/>
  <c r="BK31"/>
  <c r="BJ31"/>
  <c r="BL31"/>
  <c r="BF31"/>
  <c r="BH31"/>
  <c r="BD31"/>
  <c r="BC31"/>
  <c r="BG31"/>
  <c r="BB31"/>
  <c r="BS31"/>
  <c r="AW31"/>
  <c r="BR31"/>
  <c r="AT31"/>
  <c r="AX31"/>
  <c r="AS31"/>
  <c r="BT31"/>
  <c r="AV31"/>
  <c r="AR31"/>
  <c r="AY31"/>
  <c r="AZ31"/>
  <c r="BI31"/>
  <c r="BM31"/>
  <c r="BQ31"/>
  <c r="AU31"/>
  <c r="BA31"/>
  <c r="AQ31"/>
  <c r="BN27"/>
  <c r="BP27"/>
  <c r="BK27"/>
  <c r="BO27"/>
  <c r="BJ27"/>
  <c r="BL27"/>
  <c r="BF27"/>
  <c r="BH27"/>
  <c r="BD27"/>
  <c r="BC27"/>
  <c r="BG27"/>
  <c r="BB27"/>
  <c r="BS27"/>
  <c r="AW27"/>
  <c r="BR27"/>
  <c r="AX27"/>
  <c r="AV27"/>
  <c r="AT27"/>
  <c r="AS27"/>
  <c r="AR27"/>
  <c r="AY27"/>
  <c r="BT27"/>
  <c r="AZ27"/>
  <c r="BA27"/>
  <c r="AU27"/>
  <c r="BE27"/>
  <c r="BI27"/>
  <c r="AQ27"/>
  <c r="BN937"/>
  <c r="BP937"/>
  <c r="BO937"/>
  <c r="BJ937"/>
  <c r="BL937"/>
  <c r="BK937"/>
  <c r="BH937"/>
  <c r="BG937"/>
  <c r="BC937"/>
  <c r="BS937"/>
  <c r="BB937"/>
  <c r="BR937"/>
  <c r="BF937"/>
  <c r="BD937"/>
  <c r="BT937"/>
  <c r="AX937"/>
  <c r="AR937"/>
  <c r="AW937"/>
  <c r="AS937"/>
  <c r="AV937"/>
  <c r="AY937"/>
  <c r="AZ937"/>
  <c r="AT937"/>
  <c r="BA937"/>
  <c r="BE937"/>
  <c r="AQ937"/>
  <c r="BI937"/>
  <c r="AU937"/>
  <c r="BN869"/>
  <c r="BP869"/>
  <c r="BJ869"/>
  <c r="BL869"/>
  <c r="BK869"/>
  <c r="BO869"/>
  <c r="BH869"/>
  <c r="BG869"/>
  <c r="BC869"/>
  <c r="BS869"/>
  <c r="BB869"/>
  <c r="BR869"/>
  <c r="BF869"/>
  <c r="BD869"/>
  <c r="BT869"/>
  <c r="AX869"/>
  <c r="AR869"/>
  <c r="AW869"/>
  <c r="AT869"/>
  <c r="AY869"/>
  <c r="AS869"/>
  <c r="AZ869"/>
  <c r="AV869"/>
  <c r="BA869"/>
  <c r="BE869"/>
  <c r="AQ869"/>
  <c r="BI869"/>
  <c r="AU869"/>
  <c r="BE769"/>
  <c r="BE950"/>
  <c r="AQ950"/>
  <c r="BI950"/>
  <c r="AU950"/>
  <c r="BA950"/>
  <c r="AP924"/>
  <c r="BP924" s="1"/>
  <c r="AO925"/>
  <c r="AP791"/>
  <c r="AP797"/>
  <c r="BQ797" s="1"/>
  <c r="AO935"/>
  <c r="AO956"/>
  <c r="BA635"/>
  <c r="BA443"/>
  <c r="BA395"/>
  <c r="BA331"/>
  <c r="BM131"/>
  <c r="BA19"/>
  <c r="BM649"/>
  <c r="BM457"/>
  <c r="BM417"/>
  <c r="BM381"/>
  <c r="BM349"/>
  <c r="BM313"/>
  <c r="BM281"/>
  <c r="BM105"/>
  <c r="BM590"/>
  <c r="BM90"/>
  <c r="BM26"/>
  <c r="BM272"/>
  <c r="BA962"/>
  <c r="BM967"/>
  <c r="BM451"/>
  <c r="BM315"/>
  <c r="BM163"/>
  <c r="BM513"/>
  <c r="BM437"/>
  <c r="BM369"/>
  <c r="BM317"/>
  <c r="BM253"/>
  <c r="BM189"/>
  <c r="BM125"/>
  <c r="BM73"/>
  <c r="BM972"/>
  <c r="BM656"/>
  <c r="BM524"/>
  <c r="BA927"/>
  <c r="BM547"/>
  <c r="BA499"/>
  <c r="BM363"/>
  <c r="BM267"/>
  <c r="BA243"/>
  <c r="BM879"/>
  <c r="BI820"/>
  <c r="BM567"/>
  <c r="BQ567"/>
  <c r="AU567"/>
  <c r="BA567"/>
  <c r="AQ567"/>
  <c r="BO283"/>
  <c r="BN283"/>
  <c r="BP283"/>
  <c r="BK283"/>
  <c r="BL283"/>
  <c r="BJ283"/>
  <c r="BF283"/>
  <c r="BH283"/>
  <c r="BD283"/>
  <c r="BC283"/>
  <c r="BG283"/>
  <c r="BB283"/>
  <c r="BS283"/>
  <c r="AW283"/>
  <c r="BR283"/>
  <c r="AX283"/>
  <c r="AV283"/>
  <c r="AT283"/>
  <c r="AS283"/>
  <c r="AR283"/>
  <c r="BT283"/>
  <c r="AZ283"/>
  <c r="AY283"/>
  <c r="BA283"/>
  <c r="AU283"/>
  <c r="BE283"/>
  <c r="BI283"/>
  <c r="AQ283"/>
  <c r="BJ522"/>
  <c r="BH522"/>
  <c r="AV522"/>
  <c r="AX522"/>
  <c r="AR522"/>
  <c r="BE522"/>
  <c r="AQ522"/>
  <c r="BO450"/>
  <c r="BN450"/>
  <c r="BP450"/>
  <c r="BJ450"/>
  <c r="BL450"/>
  <c r="BF450"/>
  <c r="BK450"/>
  <c r="BH450"/>
  <c r="BD450"/>
  <c r="BC450"/>
  <c r="BB450"/>
  <c r="BS450"/>
  <c r="AV450"/>
  <c r="BR450"/>
  <c r="BG450"/>
  <c r="AX450"/>
  <c r="BT450"/>
  <c r="AS450"/>
  <c r="AW450"/>
  <c r="AR450"/>
  <c r="AZ450"/>
  <c r="AY450"/>
  <c r="AT450"/>
  <c r="BE450"/>
  <c r="BA450"/>
  <c r="AU450"/>
  <c r="BI450"/>
  <c r="AQ450"/>
  <c r="BM450"/>
  <c r="BQ450"/>
  <c r="BO814"/>
  <c r="BN814"/>
  <c r="BL814"/>
  <c r="BK814"/>
  <c r="BC814"/>
  <c r="BS814"/>
  <c r="BR814"/>
  <c r="BT814"/>
  <c r="AR814"/>
  <c r="BD814"/>
  <c r="AW814"/>
  <c r="AY814"/>
  <c r="BQ814"/>
  <c r="AU814"/>
  <c r="BE814"/>
  <c r="AQ814"/>
  <c r="BN906"/>
  <c r="BO906"/>
  <c r="BJ906"/>
  <c r="BL906"/>
  <c r="BP906"/>
  <c r="BK906"/>
  <c r="BH906"/>
  <c r="BG906"/>
  <c r="BC906"/>
  <c r="BS906"/>
  <c r="BF906"/>
  <c r="BB906"/>
  <c r="BR906"/>
  <c r="BT906"/>
  <c r="AS906"/>
  <c r="AX906"/>
  <c r="AR906"/>
  <c r="AV906"/>
  <c r="AZ906"/>
  <c r="BD906"/>
  <c r="AY906"/>
  <c r="AT906"/>
  <c r="AW906"/>
  <c r="BI906"/>
  <c r="AU906"/>
  <c r="BA906"/>
  <c r="BE906"/>
  <c r="AQ906"/>
  <c r="BM906"/>
  <c r="BQ906"/>
  <c r="BN862"/>
  <c r="BO862"/>
  <c r="BP862"/>
  <c r="BJ862"/>
  <c r="BL862"/>
  <c r="BK862"/>
  <c r="BH862"/>
  <c r="BG862"/>
  <c r="BC862"/>
  <c r="BS862"/>
  <c r="BF862"/>
  <c r="BB862"/>
  <c r="BR862"/>
  <c r="BT862"/>
  <c r="AS862"/>
  <c r="AX862"/>
  <c r="AR862"/>
  <c r="BD862"/>
  <c r="AT862"/>
  <c r="AZ862"/>
  <c r="AW862"/>
  <c r="AY862"/>
  <c r="AV862"/>
  <c r="BE862"/>
  <c r="BI862"/>
  <c r="AU862"/>
  <c r="BA862"/>
  <c r="BM862"/>
  <c r="BQ862"/>
  <c r="AQ862"/>
  <c r="BJ696"/>
  <c r="BH696"/>
  <c r="BC696"/>
  <c r="BT696"/>
  <c r="AS696"/>
  <c r="BM696"/>
  <c r="AQ696"/>
  <c r="BN813"/>
  <c r="BK813"/>
  <c r="BS813"/>
  <c r="BD813"/>
  <c r="AW813"/>
  <c r="AZ813"/>
  <c r="BM813"/>
  <c r="BN881"/>
  <c r="BP881"/>
  <c r="BJ881"/>
  <c r="BO881"/>
  <c r="BL881"/>
  <c r="BK881"/>
  <c r="BH881"/>
  <c r="BG881"/>
  <c r="BC881"/>
  <c r="BS881"/>
  <c r="BB881"/>
  <c r="BR881"/>
  <c r="BF881"/>
  <c r="BD881"/>
  <c r="BT881"/>
  <c r="AX881"/>
  <c r="AR881"/>
  <c r="AW881"/>
  <c r="AS881"/>
  <c r="AV881"/>
  <c r="AT881"/>
  <c r="AZ881"/>
  <c r="AY881"/>
  <c r="BM881"/>
  <c r="BQ881"/>
  <c r="BA881"/>
  <c r="BE881"/>
  <c r="AQ881"/>
  <c r="BJ828"/>
  <c r="BR828"/>
  <c r="AR828"/>
  <c r="AU828"/>
  <c r="BH541"/>
  <c r="BC541"/>
  <c r="AZ541"/>
  <c r="BB711"/>
  <c r="BA463"/>
  <c r="AQ463"/>
  <c r="BM159"/>
  <c r="BQ159"/>
  <c r="AQ159"/>
  <c r="BA159"/>
  <c r="AU159"/>
  <c r="BN961"/>
  <c r="BP961"/>
  <c r="BO961"/>
  <c r="BJ961"/>
  <c r="BL961"/>
  <c r="BK961"/>
  <c r="BH961"/>
  <c r="BG961"/>
  <c r="BC961"/>
  <c r="BS961"/>
  <c r="BB961"/>
  <c r="BR961"/>
  <c r="BF961"/>
  <c r="BD961"/>
  <c r="BT961"/>
  <c r="AX961"/>
  <c r="AR961"/>
  <c r="AW961"/>
  <c r="AS961"/>
  <c r="AV961"/>
  <c r="AZ961"/>
  <c r="AT961"/>
  <c r="AY961"/>
  <c r="BA961"/>
  <c r="BE961"/>
  <c r="AQ961"/>
  <c r="BI961"/>
  <c r="AU961"/>
  <c r="BP929"/>
  <c r="BS929"/>
  <c r="AW929"/>
  <c r="AQ929"/>
  <c r="BN893"/>
  <c r="BP893"/>
  <c r="BJ893"/>
  <c r="BO893"/>
  <c r="BL893"/>
  <c r="BK893"/>
  <c r="BH893"/>
  <c r="BG893"/>
  <c r="BC893"/>
  <c r="BS893"/>
  <c r="BB893"/>
  <c r="BR893"/>
  <c r="BF893"/>
  <c r="BD893"/>
  <c r="BT893"/>
  <c r="AX893"/>
  <c r="AR893"/>
  <c r="AW893"/>
  <c r="AT893"/>
  <c r="AY893"/>
  <c r="AS893"/>
  <c r="AZ893"/>
  <c r="AV893"/>
  <c r="BA893"/>
  <c r="BE893"/>
  <c r="AQ893"/>
  <c r="BI893"/>
  <c r="AU893"/>
  <c r="BN861"/>
  <c r="BP861"/>
  <c r="BJ861"/>
  <c r="BO861"/>
  <c r="BL861"/>
  <c r="BK861"/>
  <c r="BH861"/>
  <c r="BG861"/>
  <c r="BC861"/>
  <c r="BS861"/>
  <c r="BB861"/>
  <c r="BR861"/>
  <c r="BF861"/>
  <c r="BD861"/>
  <c r="BT861"/>
  <c r="AX861"/>
  <c r="AR861"/>
  <c r="AW861"/>
  <c r="AT861"/>
  <c r="AV861"/>
  <c r="AY861"/>
  <c r="AS861"/>
  <c r="AZ861"/>
  <c r="BA861"/>
  <c r="BE861"/>
  <c r="AQ861"/>
  <c r="BI861"/>
  <c r="AU861"/>
  <c r="BN841"/>
  <c r="BH841"/>
  <c r="BB841"/>
  <c r="BT841"/>
  <c r="AS841"/>
  <c r="AY841"/>
  <c r="BI841"/>
  <c r="BO809"/>
  <c r="BN809"/>
  <c r="BP809"/>
  <c r="BJ809"/>
  <c r="BL809"/>
  <c r="BK809"/>
  <c r="BH809"/>
  <c r="BG809"/>
  <c r="BC809"/>
  <c r="BS809"/>
  <c r="BB809"/>
  <c r="BR809"/>
  <c r="BF809"/>
  <c r="BD809"/>
  <c r="BT809"/>
  <c r="AX809"/>
  <c r="AR809"/>
  <c r="AW809"/>
  <c r="AS809"/>
  <c r="AV809"/>
  <c r="AY809"/>
  <c r="AZ809"/>
  <c r="AT809"/>
  <c r="BA809"/>
  <c r="BE809"/>
  <c r="AQ809"/>
  <c r="BI809"/>
  <c r="AU809"/>
  <c r="BO777"/>
  <c r="BN777"/>
  <c r="BP777"/>
  <c r="BJ777"/>
  <c r="BL777"/>
  <c r="BK777"/>
  <c r="BH777"/>
  <c r="BG777"/>
  <c r="BC777"/>
  <c r="BS777"/>
  <c r="BB777"/>
  <c r="BR777"/>
  <c r="BF777"/>
  <c r="BD777"/>
  <c r="BT777"/>
  <c r="AX777"/>
  <c r="AR777"/>
  <c r="AW777"/>
  <c r="AS777"/>
  <c r="AV777"/>
  <c r="AT777"/>
  <c r="AY777"/>
  <c r="AZ777"/>
  <c r="BA777"/>
  <c r="BE777"/>
  <c r="AQ777"/>
  <c r="BI777"/>
  <c r="AU777"/>
  <c r="BE665"/>
  <c r="AQ665"/>
  <c r="BI665"/>
  <c r="AU665"/>
  <c r="BO521"/>
  <c r="BP521"/>
  <c r="BN521"/>
  <c r="BJ521"/>
  <c r="BL521"/>
  <c r="BF521"/>
  <c r="BH521"/>
  <c r="BK521"/>
  <c r="BD521"/>
  <c r="BG521"/>
  <c r="BB521"/>
  <c r="BS521"/>
  <c r="BR521"/>
  <c r="AW521"/>
  <c r="BT521"/>
  <c r="AR521"/>
  <c r="BC521"/>
  <c r="AS521"/>
  <c r="AX521"/>
  <c r="AY521"/>
  <c r="AV521"/>
  <c r="AZ521"/>
  <c r="AT521"/>
  <c r="BA521"/>
  <c r="BE521"/>
  <c r="AQ521"/>
  <c r="BI521"/>
  <c r="AU521"/>
  <c r="BN233"/>
  <c r="BP233"/>
  <c r="BO233"/>
  <c r="BK233"/>
  <c r="BJ233"/>
  <c r="BL233"/>
  <c r="BF233"/>
  <c r="BH233"/>
  <c r="BG233"/>
  <c r="BD233"/>
  <c r="BC233"/>
  <c r="BB233"/>
  <c r="BS233"/>
  <c r="BR233"/>
  <c r="AW233"/>
  <c r="AV233"/>
  <c r="BT233"/>
  <c r="AR233"/>
  <c r="AS233"/>
  <c r="AX233"/>
  <c r="AZ233"/>
  <c r="AT233"/>
  <c r="AY233"/>
  <c r="BQ233"/>
  <c r="BE233"/>
  <c r="AQ233"/>
  <c r="BI233"/>
  <c r="BA233"/>
  <c r="BE121"/>
  <c r="AQ121"/>
  <c r="BI121"/>
  <c r="BA121"/>
  <c r="BE6"/>
  <c r="AU6"/>
  <c r="BI6"/>
  <c r="AQ6"/>
  <c r="BN934"/>
  <c r="BP934"/>
  <c r="BJ934"/>
  <c r="BL934"/>
  <c r="BO934"/>
  <c r="BK934"/>
  <c r="BH934"/>
  <c r="BG934"/>
  <c r="BC934"/>
  <c r="BS934"/>
  <c r="BF934"/>
  <c r="BB934"/>
  <c r="BR934"/>
  <c r="BT934"/>
  <c r="AS934"/>
  <c r="AX934"/>
  <c r="AR934"/>
  <c r="AT934"/>
  <c r="AZ934"/>
  <c r="AW934"/>
  <c r="AY934"/>
  <c r="BD934"/>
  <c r="AV934"/>
  <c r="BA934"/>
  <c r="BE934"/>
  <c r="AQ934"/>
  <c r="BI934"/>
  <c r="AU934"/>
  <c r="BL910"/>
  <c r="AW910"/>
  <c r="BE606"/>
  <c r="AU606"/>
  <c r="BI606"/>
  <c r="AQ606"/>
  <c r="BN100"/>
  <c r="BP100"/>
  <c r="BO100"/>
  <c r="BK100"/>
  <c r="BJ100"/>
  <c r="BL100"/>
  <c r="BF100"/>
  <c r="BH100"/>
  <c r="BD100"/>
  <c r="BG100"/>
  <c r="BC100"/>
  <c r="BB100"/>
  <c r="BS100"/>
  <c r="AX100"/>
  <c r="BR100"/>
  <c r="AV100"/>
  <c r="BT100"/>
  <c r="AT100"/>
  <c r="AR100"/>
  <c r="AZ100"/>
  <c r="AY100"/>
  <c r="AW100"/>
  <c r="AS100"/>
  <c r="BE100"/>
  <c r="AQ100"/>
  <c r="BI100"/>
  <c r="AU100"/>
  <c r="BM100"/>
  <c r="BQ100"/>
  <c r="BN80"/>
  <c r="BP80"/>
  <c r="BO80"/>
  <c r="BK80"/>
  <c r="BJ80"/>
  <c r="BL80"/>
  <c r="BF80"/>
  <c r="BH80"/>
  <c r="BD80"/>
  <c r="BG80"/>
  <c r="BC80"/>
  <c r="BB80"/>
  <c r="BS80"/>
  <c r="AX80"/>
  <c r="BR80"/>
  <c r="AV80"/>
  <c r="AW80"/>
  <c r="BT80"/>
  <c r="AT80"/>
  <c r="AZ80"/>
  <c r="AS80"/>
  <c r="AY80"/>
  <c r="AR80"/>
  <c r="BE80"/>
  <c r="AQ80"/>
  <c r="BI80"/>
  <c r="AU80"/>
  <c r="BM80"/>
  <c r="BQ80"/>
  <c r="BE16"/>
  <c r="AQ16"/>
  <c r="BI16"/>
  <c r="AU16"/>
  <c r="BE366"/>
  <c r="AU366"/>
  <c r="BI366"/>
  <c r="AQ366"/>
  <c r="BE122"/>
  <c r="AU122"/>
  <c r="BI122"/>
  <c r="AQ122"/>
  <c r="BO847"/>
  <c r="BN847"/>
  <c r="BJ847"/>
  <c r="BL847"/>
  <c r="BK847"/>
  <c r="BP847"/>
  <c r="BH847"/>
  <c r="BG847"/>
  <c r="BF847"/>
  <c r="BC847"/>
  <c r="BS847"/>
  <c r="BB847"/>
  <c r="BR847"/>
  <c r="AV847"/>
  <c r="AT847"/>
  <c r="BD847"/>
  <c r="AS847"/>
  <c r="AW847"/>
  <c r="BT847"/>
  <c r="AY847"/>
  <c r="AZ847"/>
  <c r="AX847"/>
  <c r="AR847"/>
  <c r="BI847"/>
  <c r="BM847"/>
  <c r="BQ847"/>
  <c r="AQ847"/>
  <c r="BA847"/>
  <c r="AU847"/>
  <c r="BE843"/>
  <c r="AU843"/>
  <c r="BO743"/>
  <c r="BN743"/>
  <c r="BP743"/>
  <c r="BJ743"/>
  <c r="BL743"/>
  <c r="BK743"/>
  <c r="BF743"/>
  <c r="BH743"/>
  <c r="BG743"/>
  <c r="BC743"/>
  <c r="BS743"/>
  <c r="BB743"/>
  <c r="BR743"/>
  <c r="AV743"/>
  <c r="AT743"/>
  <c r="BD743"/>
  <c r="AS743"/>
  <c r="AW743"/>
  <c r="AX743"/>
  <c r="AZ743"/>
  <c r="BT743"/>
  <c r="AR743"/>
  <c r="AY743"/>
  <c r="BI743"/>
  <c r="BM743"/>
  <c r="BQ743"/>
  <c r="AU743"/>
  <c r="BA743"/>
  <c r="AQ743"/>
  <c r="BO667"/>
  <c r="BN667"/>
  <c r="BJ667"/>
  <c r="BL667"/>
  <c r="BP667"/>
  <c r="BF667"/>
  <c r="BK667"/>
  <c r="BH667"/>
  <c r="BD667"/>
  <c r="BG667"/>
  <c r="BB667"/>
  <c r="BS667"/>
  <c r="BR667"/>
  <c r="BC667"/>
  <c r="AV667"/>
  <c r="AT667"/>
  <c r="AS667"/>
  <c r="AX667"/>
  <c r="AR667"/>
  <c r="AY667"/>
  <c r="BT667"/>
  <c r="AW667"/>
  <c r="AZ667"/>
  <c r="BA667"/>
  <c r="AU667"/>
  <c r="BE667"/>
  <c r="BI667"/>
  <c r="AQ667"/>
  <c r="BO399"/>
  <c r="BN399"/>
  <c r="BP399"/>
  <c r="BK399"/>
  <c r="BL399"/>
  <c r="BJ399"/>
  <c r="BF399"/>
  <c r="BH399"/>
  <c r="BD399"/>
  <c r="BC399"/>
  <c r="BG399"/>
  <c r="BB399"/>
  <c r="BS399"/>
  <c r="AW399"/>
  <c r="BR399"/>
  <c r="AT399"/>
  <c r="AX399"/>
  <c r="AS399"/>
  <c r="BT399"/>
  <c r="AV399"/>
  <c r="AY399"/>
  <c r="AZ399"/>
  <c r="AR399"/>
  <c r="BI399"/>
  <c r="BM399"/>
  <c r="BQ399"/>
  <c r="AQ399"/>
  <c r="BA399"/>
  <c r="AU399"/>
  <c r="BO379"/>
  <c r="BN379"/>
  <c r="BP379"/>
  <c r="BK379"/>
  <c r="BL379"/>
  <c r="BF379"/>
  <c r="BH379"/>
  <c r="BD379"/>
  <c r="BC379"/>
  <c r="BJ379"/>
  <c r="BG379"/>
  <c r="BB379"/>
  <c r="BS379"/>
  <c r="AW379"/>
  <c r="BR379"/>
  <c r="AV379"/>
  <c r="AT379"/>
  <c r="AS379"/>
  <c r="AX379"/>
  <c r="AR379"/>
  <c r="BT379"/>
  <c r="AZ379"/>
  <c r="AY379"/>
  <c r="BA379"/>
  <c r="AU379"/>
  <c r="BE379"/>
  <c r="BI379"/>
  <c r="AQ379"/>
  <c r="BO557"/>
  <c r="BN557"/>
  <c r="BP557"/>
  <c r="BJ557"/>
  <c r="BL557"/>
  <c r="BF557"/>
  <c r="BH557"/>
  <c r="BD557"/>
  <c r="BG557"/>
  <c r="BB557"/>
  <c r="BK557"/>
  <c r="BS557"/>
  <c r="BR557"/>
  <c r="AW557"/>
  <c r="BC557"/>
  <c r="BT557"/>
  <c r="AX557"/>
  <c r="AR557"/>
  <c r="AV557"/>
  <c r="AT557"/>
  <c r="AS557"/>
  <c r="AZ557"/>
  <c r="AY557"/>
  <c r="BA557"/>
  <c r="BE557"/>
  <c r="AQ557"/>
  <c r="BI557"/>
  <c r="AU557"/>
  <c r="BE525"/>
  <c r="AQ525"/>
  <c r="BI525"/>
  <c r="AU525"/>
  <c r="BO477"/>
  <c r="BP477"/>
  <c r="BN477"/>
  <c r="BJ477"/>
  <c r="BL477"/>
  <c r="BF477"/>
  <c r="BH477"/>
  <c r="BD477"/>
  <c r="BG477"/>
  <c r="BB477"/>
  <c r="BS477"/>
  <c r="BK477"/>
  <c r="BR477"/>
  <c r="AW477"/>
  <c r="BC477"/>
  <c r="BT477"/>
  <c r="AX477"/>
  <c r="AR477"/>
  <c r="AV477"/>
  <c r="AT477"/>
  <c r="AS477"/>
  <c r="AZ477"/>
  <c r="AY477"/>
  <c r="BA477"/>
  <c r="BE477"/>
  <c r="AQ477"/>
  <c r="BI477"/>
  <c r="AU477"/>
  <c r="BO337"/>
  <c r="BN337"/>
  <c r="BK337"/>
  <c r="BP337"/>
  <c r="BL337"/>
  <c r="BJ337"/>
  <c r="BF337"/>
  <c r="BH337"/>
  <c r="BG337"/>
  <c r="BD337"/>
  <c r="BC337"/>
  <c r="BB337"/>
  <c r="BS337"/>
  <c r="BR337"/>
  <c r="AW337"/>
  <c r="AV337"/>
  <c r="BT337"/>
  <c r="AR337"/>
  <c r="AS337"/>
  <c r="AY337"/>
  <c r="AX337"/>
  <c r="AZ337"/>
  <c r="AT337"/>
  <c r="BQ337"/>
  <c r="BE337"/>
  <c r="AQ337"/>
  <c r="BI337"/>
  <c r="AU337"/>
  <c r="BO285"/>
  <c r="BN285"/>
  <c r="BK285"/>
  <c r="BP285"/>
  <c r="BL285"/>
  <c r="BJ285"/>
  <c r="BF285"/>
  <c r="BH285"/>
  <c r="BG285"/>
  <c r="BD285"/>
  <c r="BC285"/>
  <c r="BB285"/>
  <c r="BS285"/>
  <c r="BR285"/>
  <c r="AW285"/>
  <c r="BT285"/>
  <c r="AX285"/>
  <c r="AR285"/>
  <c r="AV285"/>
  <c r="AT285"/>
  <c r="AY285"/>
  <c r="AS285"/>
  <c r="AZ285"/>
  <c r="BQ285"/>
  <c r="BE285"/>
  <c r="AQ285"/>
  <c r="BI285"/>
  <c r="AU285"/>
  <c r="BN221"/>
  <c r="BP221"/>
  <c r="BO221"/>
  <c r="BK221"/>
  <c r="BJ221"/>
  <c r="BL221"/>
  <c r="BF221"/>
  <c r="BH221"/>
  <c r="BG221"/>
  <c r="BD221"/>
  <c r="BC221"/>
  <c r="BB221"/>
  <c r="BS221"/>
  <c r="BR221"/>
  <c r="AW221"/>
  <c r="BT221"/>
  <c r="AX221"/>
  <c r="AR221"/>
  <c r="AV221"/>
  <c r="AT221"/>
  <c r="AY221"/>
  <c r="AS221"/>
  <c r="AZ221"/>
  <c r="BQ221"/>
  <c r="BE221"/>
  <c r="AQ221"/>
  <c r="BI221"/>
  <c r="AU221"/>
  <c r="BN157"/>
  <c r="BP157"/>
  <c r="BO157"/>
  <c r="BK157"/>
  <c r="BJ157"/>
  <c r="BL157"/>
  <c r="BF157"/>
  <c r="BH157"/>
  <c r="BG157"/>
  <c r="BD157"/>
  <c r="BC157"/>
  <c r="BB157"/>
  <c r="BS157"/>
  <c r="BR157"/>
  <c r="AW157"/>
  <c r="BT157"/>
  <c r="AX157"/>
  <c r="AR157"/>
  <c r="AV157"/>
  <c r="AT157"/>
  <c r="AS157"/>
  <c r="AZ157"/>
  <c r="AY157"/>
  <c r="BQ157"/>
  <c r="BE157"/>
  <c r="AQ157"/>
  <c r="BI157"/>
  <c r="AU157"/>
  <c r="BN93"/>
  <c r="BP93"/>
  <c r="BO93"/>
  <c r="BK93"/>
  <c r="BJ93"/>
  <c r="BL93"/>
  <c r="BF93"/>
  <c r="BH93"/>
  <c r="BG93"/>
  <c r="BD93"/>
  <c r="BC93"/>
  <c r="BB93"/>
  <c r="BS93"/>
  <c r="BR93"/>
  <c r="AW93"/>
  <c r="BT93"/>
  <c r="AX93"/>
  <c r="AR93"/>
  <c r="AV93"/>
  <c r="AT93"/>
  <c r="AY93"/>
  <c r="AS93"/>
  <c r="AZ93"/>
  <c r="BQ93"/>
  <c r="BE93"/>
  <c r="AQ93"/>
  <c r="BI93"/>
  <c r="AU93"/>
  <c r="BN41"/>
  <c r="BP41"/>
  <c r="BO41"/>
  <c r="BK41"/>
  <c r="BJ41"/>
  <c r="BL41"/>
  <c r="BF41"/>
  <c r="BH41"/>
  <c r="BG41"/>
  <c r="BD41"/>
  <c r="BC41"/>
  <c r="BB41"/>
  <c r="BS41"/>
  <c r="BR41"/>
  <c r="AW41"/>
  <c r="AV41"/>
  <c r="BT41"/>
  <c r="AR41"/>
  <c r="AS41"/>
  <c r="AX41"/>
  <c r="AT41"/>
  <c r="AZ41"/>
  <c r="AY41"/>
  <c r="BQ41"/>
  <c r="BE41"/>
  <c r="AQ41"/>
  <c r="BI41"/>
  <c r="BA41"/>
  <c r="BI876"/>
  <c r="AQ876"/>
  <c r="BE876"/>
  <c r="AU876"/>
  <c r="BI780"/>
  <c r="AQ780"/>
  <c r="BO676"/>
  <c r="BN676"/>
  <c r="BP676"/>
  <c r="BJ676"/>
  <c r="BL676"/>
  <c r="BK676"/>
  <c r="BF676"/>
  <c r="BH676"/>
  <c r="BD676"/>
  <c r="BB676"/>
  <c r="BS676"/>
  <c r="BG676"/>
  <c r="BC676"/>
  <c r="BR676"/>
  <c r="AW676"/>
  <c r="BT676"/>
  <c r="AV676"/>
  <c r="AT676"/>
  <c r="AX676"/>
  <c r="AR676"/>
  <c r="AZ676"/>
  <c r="AY676"/>
  <c r="AS676"/>
  <c r="BE676"/>
  <c r="AQ676"/>
  <c r="BI676"/>
  <c r="AU676"/>
  <c r="BM676"/>
  <c r="BQ676"/>
  <c r="BI524"/>
  <c r="AU524"/>
  <c r="BN971"/>
  <c r="BP971"/>
  <c r="BO971"/>
  <c r="BL971"/>
  <c r="BK971"/>
  <c r="BJ971"/>
  <c r="BH971"/>
  <c r="BG971"/>
  <c r="BF971"/>
  <c r="BC971"/>
  <c r="BS971"/>
  <c r="BB971"/>
  <c r="BR971"/>
  <c r="AV971"/>
  <c r="AT971"/>
  <c r="BD971"/>
  <c r="AS971"/>
  <c r="AX971"/>
  <c r="AR971"/>
  <c r="BT971"/>
  <c r="AW971"/>
  <c r="AZ971"/>
  <c r="AY971"/>
  <c r="BI971"/>
  <c r="AU971"/>
  <c r="BE971"/>
  <c r="BM971"/>
  <c r="BQ971"/>
  <c r="AQ971"/>
  <c r="BN947"/>
  <c r="BP947"/>
  <c r="BJ947"/>
  <c r="BO947"/>
  <c r="BL947"/>
  <c r="BK947"/>
  <c r="BH947"/>
  <c r="BG947"/>
  <c r="BF947"/>
  <c r="BC947"/>
  <c r="BS947"/>
  <c r="BB947"/>
  <c r="BR947"/>
  <c r="AV947"/>
  <c r="AT947"/>
  <c r="BD947"/>
  <c r="AS947"/>
  <c r="BT947"/>
  <c r="AX947"/>
  <c r="AR947"/>
  <c r="AW947"/>
  <c r="AZ947"/>
  <c r="AY947"/>
  <c r="BE947"/>
  <c r="AU947"/>
  <c r="BI947"/>
  <c r="BM947"/>
  <c r="BQ947"/>
  <c r="AQ947"/>
  <c r="BM943"/>
  <c r="BQ943"/>
  <c r="AQ943"/>
  <c r="BA943"/>
  <c r="AU943"/>
  <c r="BO851"/>
  <c r="BN851"/>
  <c r="BJ851"/>
  <c r="BP851"/>
  <c r="BL851"/>
  <c r="BK851"/>
  <c r="BH851"/>
  <c r="BG851"/>
  <c r="BF851"/>
  <c r="BC851"/>
  <c r="BS851"/>
  <c r="BB851"/>
  <c r="BR851"/>
  <c r="AV851"/>
  <c r="AT851"/>
  <c r="BD851"/>
  <c r="AS851"/>
  <c r="BT851"/>
  <c r="AX851"/>
  <c r="AR851"/>
  <c r="AW851"/>
  <c r="AZ851"/>
  <c r="AY851"/>
  <c r="BE851"/>
  <c r="AU851"/>
  <c r="BI851"/>
  <c r="BM851"/>
  <c r="BQ851"/>
  <c r="AQ851"/>
  <c r="BM831"/>
  <c r="BQ831"/>
  <c r="AQ831"/>
  <c r="BA831"/>
  <c r="AU831"/>
  <c r="BO455"/>
  <c r="BP455"/>
  <c r="BN455"/>
  <c r="BJ455"/>
  <c r="BL455"/>
  <c r="BF455"/>
  <c r="BK455"/>
  <c r="BH455"/>
  <c r="BD455"/>
  <c r="BG455"/>
  <c r="BC455"/>
  <c r="BB455"/>
  <c r="BS455"/>
  <c r="AW455"/>
  <c r="BR455"/>
  <c r="AT455"/>
  <c r="AX455"/>
  <c r="AS455"/>
  <c r="AR455"/>
  <c r="AY455"/>
  <c r="AZ455"/>
  <c r="BT455"/>
  <c r="AV455"/>
  <c r="BI455"/>
  <c r="BM455"/>
  <c r="BQ455"/>
  <c r="AQ455"/>
  <c r="BA455"/>
  <c r="AU455"/>
  <c r="BO435"/>
  <c r="BP435"/>
  <c r="BN435"/>
  <c r="BJ435"/>
  <c r="BL435"/>
  <c r="BF435"/>
  <c r="BK435"/>
  <c r="BH435"/>
  <c r="BD435"/>
  <c r="BG435"/>
  <c r="BC435"/>
  <c r="BB435"/>
  <c r="BS435"/>
  <c r="AW435"/>
  <c r="BR435"/>
  <c r="AV435"/>
  <c r="AT435"/>
  <c r="AS435"/>
  <c r="BT435"/>
  <c r="AR435"/>
  <c r="AX435"/>
  <c r="AZ435"/>
  <c r="AY435"/>
  <c r="BA435"/>
  <c r="AU435"/>
  <c r="BE435"/>
  <c r="BI435"/>
  <c r="AQ435"/>
  <c r="BO319"/>
  <c r="BN319"/>
  <c r="BP319"/>
  <c r="BK319"/>
  <c r="BL319"/>
  <c r="BJ319"/>
  <c r="BF319"/>
  <c r="BH319"/>
  <c r="BD319"/>
  <c r="BC319"/>
  <c r="BG319"/>
  <c r="BB319"/>
  <c r="BS319"/>
  <c r="AW319"/>
  <c r="BR319"/>
  <c r="AT319"/>
  <c r="AX319"/>
  <c r="AS319"/>
  <c r="BT319"/>
  <c r="AV319"/>
  <c r="AZ319"/>
  <c r="AR319"/>
  <c r="AY319"/>
  <c r="BI319"/>
  <c r="BM319"/>
  <c r="BQ319"/>
  <c r="AU319"/>
  <c r="BA319"/>
  <c r="AQ319"/>
  <c r="BO299"/>
  <c r="BN299"/>
  <c r="BP299"/>
  <c r="BK299"/>
  <c r="BL299"/>
  <c r="BJ299"/>
  <c r="BF299"/>
  <c r="BH299"/>
  <c r="BD299"/>
  <c r="BC299"/>
  <c r="BG299"/>
  <c r="BB299"/>
  <c r="BS299"/>
  <c r="AW299"/>
  <c r="BR299"/>
  <c r="AX299"/>
  <c r="AV299"/>
  <c r="AT299"/>
  <c r="AS299"/>
  <c r="AR299"/>
  <c r="AY299"/>
  <c r="BT299"/>
  <c r="AZ299"/>
  <c r="BA299"/>
  <c r="AU299"/>
  <c r="BE299"/>
  <c r="BI299"/>
  <c r="AQ299"/>
  <c r="BN219"/>
  <c r="BP219"/>
  <c r="BO219"/>
  <c r="BK219"/>
  <c r="BJ219"/>
  <c r="BL219"/>
  <c r="BF219"/>
  <c r="BH219"/>
  <c r="BD219"/>
  <c r="BC219"/>
  <c r="BG219"/>
  <c r="BB219"/>
  <c r="BS219"/>
  <c r="AW219"/>
  <c r="BR219"/>
  <c r="AX219"/>
  <c r="AV219"/>
  <c r="AT219"/>
  <c r="AS219"/>
  <c r="AR219"/>
  <c r="BT219"/>
  <c r="AZ219"/>
  <c r="AY219"/>
  <c r="BA219"/>
  <c r="AU219"/>
  <c r="BE219"/>
  <c r="BI219"/>
  <c r="AQ219"/>
  <c r="BN71"/>
  <c r="BP71"/>
  <c r="BO71"/>
  <c r="BK71"/>
  <c r="BJ71"/>
  <c r="BL71"/>
  <c r="BF71"/>
  <c r="BH71"/>
  <c r="BD71"/>
  <c r="BC71"/>
  <c r="BG71"/>
  <c r="BB71"/>
  <c r="BS71"/>
  <c r="AW71"/>
  <c r="BR71"/>
  <c r="AT71"/>
  <c r="AX71"/>
  <c r="AS71"/>
  <c r="AV71"/>
  <c r="AZ71"/>
  <c r="BT71"/>
  <c r="AR71"/>
  <c r="AY71"/>
  <c r="BI71"/>
  <c r="BM71"/>
  <c r="BQ71"/>
  <c r="AQ71"/>
  <c r="BA71"/>
  <c r="AU71"/>
  <c r="BN51"/>
  <c r="BP51"/>
  <c r="BO51"/>
  <c r="BK51"/>
  <c r="BJ51"/>
  <c r="BL51"/>
  <c r="BF51"/>
  <c r="BH51"/>
  <c r="BD51"/>
  <c r="BC51"/>
  <c r="BG51"/>
  <c r="BB51"/>
  <c r="BS51"/>
  <c r="AW51"/>
  <c r="BR51"/>
  <c r="AX51"/>
  <c r="AV51"/>
  <c r="AT51"/>
  <c r="AS51"/>
  <c r="BT51"/>
  <c r="AR51"/>
  <c r="AY51"/>
  <c r="AZ51"/>
  <c r="BA51"/>
  <c r="AU51"/>
  <c r="BE51"/>
  <c r="BI51"/>
  <c r="AQ51"/>
  <c r="BO710"/>
  <c r="BN710"/>
  <c r="BP710"/>
  <c r="BJ710"/>
  <c r="BL710"/>
  <c r="BF710"/>
  <c r="BK710"/>
  <c r="BH710"/>
  <c r="BD710"/>
  <c r="BB710"/>
  <c r="BG710"/>
  <c r="BS710"/>
  <c r="BC710"/>
  <c r="BR710"/>
  <c r="BT710"/>
  <c r="AS710"/>
  <c r="AX710"/>
  <c r="AR710"/>
  <c r="AT710"/>
  <c r="AZ710"/>
  <c r="AW710"/>
  <c r="AY710"/>
  <c r="AV710"/>
  <c r="BA710"/>
  <c r="BQ710"/>
  <c r="BE710"/>
  <c r="BM710"/>
  <c r="AQ710"/>
  <c r="BI710"/>
  <c r="AU710"/>
  <c r="BO512"/>
  <c r="BP512"/>
  <c r="BN512"/>
  <c r="BJ512"/>
  <c r="BL512"/>
  <c r="BK512"/>
  <c r="BF512"/>
  <c r="BH512"/>
  <c r="BD512"/>
  <c r="BB512"/>
  <c r="BS512"/>
  <c r="AX512"/>
  <c r="BC512"/>
  <c r="BR512"/>
  <c r="AV512"/>
  <c r="AW512"/>
  <c r="BT512"/>
  <c r="AT512"/>
  <c r="BG512"/>
  <c r="AZ512"/>
  <c r="AS512"/>
  <c r="AY512"/>
  <c r="AR512"/>
  <c r="BE512"/>
  <c r="AQ512"/>
  <c r="BA512"/>
  <c r="BI512"/>
  <c r="AU512"/>
  <c r="BM512"/>
  <c r="BQ512"/>
  <c r="BO642"/>
  <c r="BN642"/>
  <c r="BP642"/>
  <c r="BJ642"/>
  <c r="BL642"/>
  <c r="BF642"/>
  <c r="BK642"/>
  <c r="BH642"/>
  <c r="BD642"/>
  <c r="BB642"/>
  <c r="BS642"/>
  <c r="BC642"/>
  <c r="BR642"/>
  <c r="BG642"/>
  <c r="BT642"/>
  <c r="AS642"/>
  <c r="AX642"/>
  <c r="AR642"/>
  <c r="AV642"/>
  <c r="AZ642"/>
  <c r="AY642"/>
  <c r="AW642"/>
  <c r="AT642"/>
  <c r="BA642"/>
  <c r="AU642"/>
  <c r="BM642"/>
  <c r="BQ642"/>
  <c r="BE642"/>
  <c r="BI642"/>
  <c r="AQ642"/>
  <c r="BA807"/>
  <c r="BA452"/>
  <c r="AQ452"/>
  <c r="BI452"/>
  <c r="AU452"/>
  <c r="BA419"/>
  <c r="AO597"/>
  <c r="AO821"/>
  <c r="AP844"/>
  <c r="AQ844" s="1"/>
  <c r="BQ280"/>
  <c r="BE963"/>
  <c r="AO895"/>
  <c r="BA507"/>
  <c r="BA467"/>
  <c r="BM283"/>
  <c r="BE279"/>
  <c r="BQ131"/>
  <c r="BM485"/>
  <c r="AU457"/>
  <c r="BA381"/>
  <c r="AU313"/>
  <c r="BM169"/>
  <c r="AU105"/>
  <c r="BM968"/>
  <c r="BM936"/>
  <c r="BM904"/>
  <c r="BM872"/>
  <c r="BM840"/>
  <c r="BA652"/>
  <c r="BM890"/>
  <c r="BM654"/>
  <c r="BM218"/>
  <c r="BQ90"/>
  <c r="BQ26"/>
  <c r="BQ472"/>
  <c r="BM962"/>
  <c r="BM799"/>
  <c r="BE639"/>
  <c r="BM587"/>
  <c r="BA563"/>
  <c r="BM491"/>
  <c r="BQ451"/>
  <c r="BM355"/>
  <c r="BE335"/>
  <c r="BA67"/>
  <c r="BM949"/>
  <c r="AU881"/>
  <c r="BM765"/>
  <c r="AP733"/>
  <c r="BA733" s="1"/>
  <c r="BI717"/>
  <c r="BM685"/>
  <c r="BA317"/>
  <c r="BA253"/>
  <c r="BQ972"/>
  <c r="BQ656"/>
  <c r="BM927"/>
  <c r="BE383"/>
  <c r="BQ267"/>
  <c r="AO905"/>
  <c r="AP873"/>
  <c r="AO873"/>
  <c r="BN926"/>
  <c r="BP926"/>
  <c r="BJ926"/>
  <c r="BL926"/>
  <c r="BO926"/>
  <c r="BK926"/>
  <c r="BH926"/>
  <c r="BG926"/>
  <c r="BC926"/>
  <c r="BS926"/>
  <c r="BF926"/>
  <c r="BB926"/>
  <c r="BR926"/>
  <c r="BT926"/>
  <c r="AS926"/>
  <c r="AX926"/>
  <c r="AR926"/>
  <c r="BD926"/>
  <c r="AT926"/>
  <c r="AZ926"/>
  <c r="AW926"/>
  <c r="AY926"/>
  <c r="AV926"/>
  <c r="BE926"/>
  <c r="BA926"/>
  <c r="BI926"/>
  <c r="AU926"/>
  <c r="AQ926"/>
  <c r="BM926"/>
  <c r="BQ926"/>
  <c r="BJ733"/>
  <c r="BB908"/>
  <c r="AW908"/>
  <c r="BI908"/>
  <c r="AP611"/>
  <c r="AO611"/>
  <c r="BN891"/>
  <c r="BP891"/>
  <c r="BO891"/>
  <c r="BJ891"/>
  <c r="BL891"/>
  <c r="BK891"/>
  <c r="BH891"/>
  <c r="BG891"/>
  <c r="BF891"/>
  <c r="BC891"/>
  <c r="BS891"/>
  <c r="BB891"/>
  <c r="BR891"/>
  <c r="AV891"/>
  <c r="AT891"/>
  <c r="BD891"/>
  <c r="AS891"/>
  <c r="AX891"/>
  <c r="AR891"/>
  <c r="BT891"/>
  <c r="AW891"/>
  <c r="AZ891"/>
  <c r="AY891"/>
  <c r="BE891"/>
  <c r="AU891"/>
  <c r="BI891"/>
  <c r="BM891"/>
  <c r="BQ891"/>
  <c r="AQ891"/>
  <c r="BO663"/>
  <c r="BN663"/>
  <c r="BP663"/>
  <c r="BJ663"/>
  <c r="BL663"/>
  <c r="BF663"/>
  <c r="BK663"/>
  <c r="BH663"/>
  <c r="BD663"/>
  <c r="BG663"/>
  <c r="BB663"/>
  <c r="BS663"/>
  <c r="BR663"/>
  <c r="AV663"/>
  <c r="AT663"/>
  <c r="AS663"/>
  <c r="AW663"/>
  <c r="BT663"/>
  <c r="AX663"/>
  <c r="AY663"/>
  <c r="BC663"/>
  <c r="AZ663"/>
  <c r="AR663"/>
  <c r="BI663"/>
  <c r="BM663"/>
  <c r="BQ663"/>
  <c r="AU663"/>
  <c r="BA663"/>
  <c r="AQ663"/>
  <c r="BI635"/>
  <c r="AQ635"/>
  <c r="BM527"/>
  <c r="BQ527"/>
  <c r="AQ527"/>
  <c r="BA527"/>
  <c r="AU527"/>
  <c r="BI443"/>
  <c r="AQ443"/>
  <c r="BI371"/>
  <c r="AQ371"/>
  <c r="BI307"/>
  <c r="AQ307"/>
  <c r="BN207"/>
  <c r="BP207"/>
  <c r="BO207"/>
  <c r="BK207"/>
  <c r="BJ207"/>
  <c r="BL207"/>
  <c r="BF207"/>
  <c r="BH207"/>
  <c r="BD207"/>
  <c r="BC207"/>
  <c r="BG207"/>
  <c r="BB207"/>
  <c r="BS207"/>
  <c r="AW207"/>
  <c r="BR207"/>
  <c r="AT207"/>
  <c r="AX207"/>
  <c r="AS207"/>
  <c r="BT207"/>
  <c r="AV207"/>
  <c r="AZ207"/>
  <c r="AR207"/>
  <c r="AY207"/>
  <c r="BI207"/>
  <c r="BM207"/>
  <c r="BQ207"/>
  <c r="AQ207"/>
  <c r="BA207"/>
  <c r="AU207"/>
  <c r="BI83"/>
  <c r="AQ83"/>
  <c r="BI19"/>
  <c r="AQ19"/>
  <c r="BO649"/>
  <c r="BN649"/>
  <c r="BP649"/>
  <c r="BJ649"/>
  <c r="BL649"/>
  <c r="BF649"/>
  <c r="BH649"/>
  <c r="BK649"/>
  <c r="BD649"/>
  <c r="BG649"/>
  <c r="BB649"/>
  <c r="BS649"/>
  <c r="BR649"/>
  <c r="BT649"/>
  <c r="AX649"/>
  <c r="AR649"/>
  <c r="BC649"/>
  <c r="AW649"/>
  <c r="AS649"/>
  <c r="AV649"/>
  <c r="AT649"/>
  <c r="AZ649"/>
  <c r="AY649"/>
  <c r="BA649"/>
  <c r="BE649"/>
  <c r="AQ649"/>
  <c r="BI649"/>
  <c r="AU649"/>
  <c r="BE537"/>
  <c r="AQ537"/>
  <c r="BI537"/>
  <c r="AU537"/>
  <c r="BO417"/>
  <c r="BN417"/>
  <c r="BP417"/>
  <c r="BJ417"/>
  <c r="BL417"/>
  <c r="BF417"/>
  <c r="BH417"/>
  <c r="BD417"/>
  <c r="BG417"/>
  <c r="BC417"/>
  <c r="BK417"/>
  <c r="BB417"/>
  <c r="BS417"/>
  <c r="BR417"/>
  <c r="AW417"/>
  <c r="BT417"/>
  <c r="AR417"/>
  <c r="AV417"/>
  <c r="AS417"/>
  <c r="AX417"/>
  <c r="AT417"/>
  <c r="AY417"/>
  <c r="AZ417"/>
  <c r="BQ417"/>
  <c r="BE417"/>
  <c r="AQ417"/>
  <c r="BI417"/>
  <c r="AU417"/>
  <c r="BO349"/>
  <c r="BN349"/>
  <c r="BK349"/>
  <c r="BP349"/>
  <c r="BL349"/>
  <c r="BJ349"/>
  <c r="BF349"/>
  <c r="BH349"/>
  <c r="BG349"/>
  <c r="BD349"/>
  <c r="BC349"/>
  <c r="BB349"/>
  <c r="BS349"/>
  <c r="BR349"/>
  <c r="AW349"/>
  <c r="BT349"/>
  <c r="AX349"/>
  <c r="AR349"/>
  <c r="AV349"/>
  <c r="AT349"/>
  <c r="AY349"/>
  <c r="AS349"/>
  <c r="AZ349"/>
  <c r="BQ349"/>
  <c r="BE349"/>
  <c r="AQ349"/>
  <c r="BI349"/>
  <c r="AU349"/>
  <c r="BO281"/>
  <c r="BN281"/>
  <c r="BK281"/>
  <c r="BL281"/>
  <c r="BP281"/>
  <c r="BJ281"/>
  <c r="BF281"/>
  <c r="BH281"/>
  <c r="BG281"/>
  <c r="BD281"/>
  <c r="BC281"/>
  <c r="BB281"/>
  <c r="BS281"/>
  <c r="BR281"/>
  <c r="AW281"/>
  <c r="AV281"/>
  <c r="BT281"/>
  <c r="AR281"/>
  <c r="AS281"/>
  <c r="AY281"/>
  <c r="AZ281"/>
  <c r="AX281"/>
  <c r="AT281"/>
  <c r="BQ281"/>
  <c r="BE281"/>
  <c r="AQ281"/>
  <c r="BI281"/>
  <c r="BA281"/>
  <c r="BE628"/>
  <c r="AQ628"/>
  <c r="BI628"/>
  <c r="AU628"/>
  <c r="BN46"/>
  <c r="BP46"/>
  <c r="BO46"/>
  <c r="BK46"/>
  <c r="BJ46"/>
  <c r="BF46"/>
  <c r="BL46"/>
  <c r="BH46"/>
  <c r="BD46"/>
  <c r="BC46"/>
  <c r="BB46"/>
  <c r="BS46"/>
  <c r="AV46"/>
  <c r="BR46"/>
  <c r="BG46"/>
  <c r="AX46"/>
  <c r="BT46"/>
  <c r="AW46"/>
  <c r="AS46"/>
  <c r="AR46"/>
  <c r="AT46"/>
  <c r="AZ46"/>
  <c r="AY46"/>
  <c r="BE46"/>
  <c r="AU46"/>
  <c r="BI46"/>
  <c r="AQ46"/>
  <c r="BM46"/>
  <c r="BQ46"/>
  <c r="BE198"/>
  <c r="AU198"/>
  <c r="BI198"/>
  <c r="AQ198"/>
  <c r="BE404"/>
  <c r="AQ404"/>
  <c r="BI404"/>
  <c r="AU404"/>
  <c r="BE48"/>
  <c r="AQ48"/>
  <c r="BI48"/>
  <c r="AU48"/>
  <c r="BO462"/>
  <c r="BN462"/>
  <c r="BP462"/>
  <c r="BJ462"/>
  <c r="BL462"/>
  <c r="BF462"/>
  <c r="BK462"/>
  <c r="BH462"/>
  <c r="BD462"/>
  <c r="BC462"/>
  <c r="BB462"/>
  <c r="BG462"/>
  <c r="BS462"/>
  <c r="AV462"/>
  <c r="BR462"/>
  <c r="AX462"/>
  <c r="BT462"/>
  <c r="AS462"/>
  <c r="AR462"/>
  <c r="AT462"/>
  <c r="AZ462"/>
  <c r="AY462"/>
  <c r="AW462"/>
  <c r="BE462"/>
  <c r="AU462"/>
  <c r="BI462"/>
  <c r="AQ462"/>
  <c r="BM462"/>
  <c r="BQ462"/>
  <c r="BO687"/>
  <c r="BN687"/>
  <c r="BP687"/>
  <c r="BJ687"/>
  <c r="BL687"/>
  <c r="BF687"/>
  <c r="BK687"/>
  <c r="BH687"/>
  <c r="BD687"/>
  <c r="BG687"/>
  <c r="BB687"/>
  <c r="BS687"/>
  <c r="BR687"/>
  <c r="AV687"/>
  <c r="AT687"/>
  <c r="AS687"/>
  <c r="AW687"/>
  <c r="BT687"/>
  <c r="AY687"/>
  <c r="AZ687"/>
  <c r="BC687"/>
  <c r="AX687"/>
  <c r="AR687"/>
  <c r="BI687"/>
  <c r="BM687"/>
  <c r="BQ687"/>
  <c r="AU687"/>
  <c r="BA687"/>
  <c r="AQ687"/>
  <c r="BO471"/>
  <c r="BP471"/>
  <c r="BN471"/>
  <c r="BJ471"/>
  <c r="BL471"/>
  <c r="BF471"/>
  <c r="BK471"/>
  <c r="BH471"/>
  <c r="BD471"/>
  <c r="BG471"/>
  <c r="BC471"/>
  <c r="BB471"/>
  <c r="BS471"/>
  <c r="AW471"/>
  <c r="BR471"/>
  <c r="AT471"/>
  <c r="AX471"/>
  <c r="AS471"/>
  <c r="AR471"/>
  <c r="AY471"/>
  <c r="AZ471"/>
  <c r="BT471"/>
  <c r="AV471"/>
  <c r="BI471"/>
  <c r="BM471"/>
  <c r="BQ471"/>
  <c r="AQ471"/>
  <c r="BA471"/>
  <c r="AU471"/>
  <c r="BO315"/>
  <c r="BN315"/>
  <c r="BP315"/>
  <c r="BK315"/>
  <c r="BL315"/>
  <c r="BJ315"/>
  <c r="BF315"/>
  <c r="BH315"/>
  <c r="BD315"/>
  <c r="BC315"/>
  <c r="BG315"/>
  <c r="BB315"/>
  <c r="BS315"/>
  <c r="AW315"/>
  <c r="BR315"/>
  <c r="AX315"/>
  <c r="AV315"/>
  <c r="AT315"/>
  <c r="AS315"/>
  <c r="AR315"/>
  <c r="BT315"/>
  <c r="AZ315"/>
  <c r="AY315"/>
  <c r="BA315"/>
  <c r="AU315"/>
  <c r="BE315"/>
  <c r="BI315"/>
  <c r="AQ315"/>
  <c r="BN163"/>
  <c r="BP163"/>
  <c r="BO163"/>
  <c r="BK163"/>
  <c r="BJ163"/>
  <c r="BL163"/>
  <c r="BF163"/>
  <c r="BH163"/>
  <c r="BD163"/>
  <c r="BC163"/>
  <c r="BG163"/>
  <c r="BB163"/>
  <c r="BS163"/>
  <c r="AW163"/>
  <c r="BR163"/>
  <c r="AX163"/>
  <c r="AV163"/>
  <c r="AT163"/>
  <c r="AS163"/>
  <c r="BT163"/>
  <c r="AR163"/>
  <c r="AY163"/>
  <c r="AZ163"/>
  <c r="BA163"/>
  <c r="AU163"/>
  <c r="BE163"/>
  <c r="BI163"/>
  <c r="AQ163"/>
  <c r="BL789"/>
  <c r="BO513"/>
  <c r="BP513"/>
  <c r="BJ513"/>
  <c r="BN513"/>
  <c r="BL513"/>
  <c r="BF513"/>
  <c r="BH513"/>
  <c r="BD513"/>
  <c r="BG513"/>
  <c r="BK513"/>
  <c r="BB513"/>
  <c r="BS513"/>
  <c r="BR513"/>
  <c r="AW513"/>
  <c r="BT513"/>
  <c r="AR513"/>
  <c r="BC513"/>
  <c r="AV513"/>
  <c r="AS513"/>
  <c r="AX513"/>
  <c r="AT513"/>
  <c r="AZ513"/>
  <c r="AY513"/>
  <c r="BA513"/>
  <c r="BE513"/>
  <c r="AQ513"/>
  <c r="BI513"/>
  <c r="AU513"/>
  <c r="BO437"/>
  <c r="BP437"/>
  <c r="BN437"/>
  <c r="BJ437"/>
  <c r="BL437"/>
  <c r="BF437"/>
  <c r="BH437"/>
  <c r="BD437"/>
  <c r="BK437"/>
  <c r="BG437"/>
  <c r="BC437"/>
  <c r="BB437"/>
  <c r="BS437"/>
  <c r="BR437"/>
  <c r="AW437"/>
  <c r="BT437"/>
  <c r="AX437"/>
  <c r="AR437"/>
  <c r="AV437"/>
  <c r="AT437"/>
  <c r="AY437"/>
  <c r="AS437"/>
  <c r="AZ437"/>
  <c r="BQ437"/>
  <c r="BE437"/>
  <c r="BA437"/>
  <c r="BI437"/>
  <c r="AQ437"/>
  <c r="BO369"/>
  <c r="BN369"/>
  <c r="BK369"/>
  <c r="BP369"/>
  <c r="BL369"/>
  <c r="BJ369"/>
  <c r="BF369"/>
  <c r="BH369"/>
  <c r="BG369"/>
  <c r="BD369"/>
  <c r="BC369"/>
  <c r="BB369"/>
  <c r="BS369"/>
  <c r="BR369"/>
  <c r="AW369"/>
  <c r="BT369"/>
  <c r="AR369"/>
  <c r="AV369"/>
  <c r="AS369"/>
  <c r="AX369"/>
  <c r="AZ369"/>
  <c r="AT369"/>
  <c r="AY369"/>
  <c r="BQ369"/>
  <c r="BE369"/>
  <c r="AQ369"/>
  <c r="BI369"/>
  <c r="AU369"/>
  <c r="BN189"/>
  <c r="BP189"/>
  <c r="BO189"/>
  <c r="BK189"/>
  <c r="BJ189"/>
  <c r="BL189"/>
  <c r="BF189"/>
  <c r="BH189"/>
  <c r="BG189"/>
  <c r="BD189"/>
  <c r="BC189"/>
  <c r="BB189"/>
  <c r="BS189"/>
  <c r="BR189"/>
  <c r="AW189"/>
  <c r="BT189"/>
  <c r="AX189"/>
  <c r="AR189"/>
  <c r="AV189"/>
  <c r="AT189"/>
  <c r="AY189"/>
  <c r="AS189"/>
  <c r="AZ189"/>
  <c r="BQ189"/>
  <c r="BE189"/>
  <c r="AQ189"/>
  <c r="BI189"/>
  <c r="AU189"/>
  <c r="BN125"/>
  <c r="BP125"/>
  <c r="BO125"/>
  <c r="BK125"/>
  <c r="BJ125"/>
  <c r="BL125"/>
  <c r="BF125"/>
  <c r="BH125"/>
  <c r="BG125"/>
  <c r="BD125"/>
  <c r="BC125"/>
  <c r="BB125"/>
  <c r="BS125"/>
  <c r="BR125"/>
  <c r="AW125"/>
  <c r="BT125"/>
  <c r="AX125"/>
  <c r="AR125"/>
  <c r="AV125"/>
  <c r="AT125"/>
  <c r="AS125"/>
  <c r="AZ125"/>
  <c r="AY125"/>
  <c r="BQ125"/>
  <c r="BE125"/>
  <c r="AQ125"/>
  <c r="BI125"/>
  <c r="AU125"/>
  <c r="BN73"/>
  <c r="BP73"/>
  <c r="BO73"/>
  <c r="BK73"/>
  <c r="BJ73"/>
  <c r="BL73"/>
  <c r="BF73"/>
  <c r="BH73"/>
  <c r="BG73"/>
  <c r="BD73"/>
  <c r="BC73"/>
  <c r="BB73"/>
  <c r="BS73"/>
  <c r="BR73"/>
  <c r="AW73"/>
  <c r="AV73"/>
  <c r="BT73"/>
  <c r="AR73"/>
  <c r="AS73"/>
  <c r="AX73"/>
  <c r="AT73"/>
  <c r="AY73"/>
  <c r="AZ73"/>
  <c r="BQ73"/>
  <c r="BE73"/>
  <c r="AQ73"/>
  <c r="BI73"/>
  <c r="BA73"/>
  <c r="BC844"/>
  <c r="BI898"/>
  <c r="AU898"/>
  <c r="BE898"/>
  <c r="AQ898"/>
  <c r="BE700"/>
  <c r="AQ700"/>
  <c r="BI700"/>
  <c r="AU700"/>
  <c r="BM727"/>
  <c r="BQ727"/>
  <c r="AU727"/>
  <c r="BA727"/>
  <c r="AQ727"/>
  <c r="BO547"/>
  <c r="BP547"/>
  <c r="BN547"/>
  <c r="BJ547"/>
  <c r="BL547"/>
  <c r="BF547"/>
  <c r="BK547"/>
  <c r="BH547"/>
  <c r="BD547"/>
  <c r="BG547"/>
  <c r="BB547"/>
  <c r="BS547"/>
  <c r="AW547"/>
  <c r="BR547"/>
  <c r="BC547"/>
  <c r="AV547"/>
  <c r="AT547"/>
  <c r="AS547"/>
  <c r="BT547"/>
  <c r="AR547"/>
  <c r="AX547"/>
  <c r="AZ547"/>
  <c r="AY547"/>
  <c r="BA547"/>
  <c r="AU547"/>
  <c r="BE547"/>
  <c r="BI547"/>
  <c r="AQ547"/>
  <c r="BO363"/>
  <c r="BN363"/>
  <c r="BP363"/>
  <c r="BK363"/>
  <c r="BL363"/>
  <c r="BF363"/>
  <c r="BH363"/>
  <c r="BD363"/>
  <c r="BJ363"/>
  <c r="BC363"/>
  <c r="BG363"/>
  <c r="BB363"/>
  <c r="BS363"/>
  <c r="AW363"/>
  <c r="BR363"/>
  <c r="AV363"/>
  <c r="AT363"/>
  <c r="AS363"/>
  <c r="AX363"/>
  <c r="AR363"/>
  <c r="AY363"/>
  <c r="BT363"/>
  <c r="AZ363"/>
  <c r="BA363"/>
  <c r="AU363"/>
  <c r="BE363"/>
  <c r="BI363"/>
  <c r="AQ363"/>
  <c r="BO271"/>
  <c r="BN271"/>
  <c r="BP271"/>
  <c r="BK271"/>
  <c r="BL271"/>
  <c r="BJ271"/>
  <c r="BF271"/>
  <c r="BH271"/>
  <c r="BD271"/>
  <c r="BC271"/>
  <c r="BG271"/>
  <c r="BB271"/>
  <c r="BS271"/>
  <c r="AW271"/>
  <c r="BR271"/>
  <c r="AT271"/>
  <c r="AX271"/>
  <c r="AS271"/>
  <c r="BT271"/>
  <c r="AV271"/>
  <c r="AZ271"/>
  <c r="AR271"/>
  <c r="AY271"/>
  <c r="BI271"/>
  <c r="BM271"/>
  <c r="BQ271"/>
  <c r="AQ271"/>
  <c r="BA271"/>
  <c r="AU271"/>
  <c r="BN167"/>
  <c r="BP167"/>
  <c r="BO167"/>
  <c r="BK167"/>
  <c r="BJ167"/>
  <c r="BL167"/>
  <c r="BF167"/>
  <c r="BH167"/>
  <c r="BD167"/>
  <c r="BC167"/>
  <c r="BG167"/>
  <c r="BB167"/>
  <c r="BS167"/>
  <c r="AW167"/>
  <c r="BR167"/>
  <c r="AT167"/>
  <c r="AX167"/>
  <c r="AS167"/>
  <c r="AV167"/>
  <c r="AZ167"/>
  <c r="BT167"/>
  <c r="AR167"/>
  <c r="AY167"/>
  <c r="BI167"/>
  <c r="BM167"/>
  <c r="BQ167"/>
  <c r="AU167"/>
  <c r="BA167"/>
  <c r="AQ167"/>
  <c r="BM119"/>
  <c r="BQ119"/>
  <c r="AU119"/>
  <c r="BA119"/>
  <c r="AQ119"/>
  <c r="BI770"/>
  <c r="BI879"/>
  <c r="AU879"/>
  <c r="AQ879"/>
  <c r="BA879"/>
  <c r="AX486"/>
  <c r="BM963"/>
  <c r="BQ963"/>
  <c r="AQ963"/>
  <c r="BO535"/>
  <c r="BP535"/>
  <c r="BN535"/>
  <c r="BJ535"/>
  <c r="BL535"/>
  <c r="BF535"/>
  <c r="BK535"/>
  <c r="BH535"/>
  <c r="BD535"/>
  <c r="BG535"/>
  <c r="BB535"/>
  <c r="BS535"/>
  <c r="AW535"/>
  <c r="BR535"/>
  <c r="AT535"/>
  <c r="AX535"/>
  <c r="AS535"/>
  <c r="BC535"/>
  <c r="AZ535"/>
  <c r="BT535"/>
  <c r="AV535"/>
  <c r="AR535"/>
  <c r="AY535"/>
  <c r="BI535"/>
  <c r="BM535"/>
  <c r="BQ535"/>
  <c r="AU535"/>
  <c r="BA535"/>
  <c r="AQ535"/>
  <c r="BI507"/>
  <c r="AQ507"/>
  <c r="BD806"/>
  <c r="AX534"/>
  <c r="BL787"/>
  <c r="AW787"/>
  <c r="BN938"/>
  <c r="BP938"/>
  <c r="BJ938"/>
  <c r="BL938"/>
  <c r="BO938"/>
  <c r="BK938"/>
  <c r="BH938"/>
  <c r="BG938"/>
  <c r="BC938"/>
  <c r="BS938"/>
  <c r="BF938"/>
  <c r="BB938"/>
  <c r="BR938"/>
  <c r="BT938"/>
  <c r="AS938"/>
  <c r="AX938"/>
  <c r="AR938"/>
  <c r="AV938"/>
  <c r="AZ938"/>
  <c r="BD938"/>
  <c r="AY938"/>
  <c r="AT938"/>
  <c r="AW938"/>
  <c r="BM938"/>
  <c r="BQ938"/>
  <c r="BE938"/>
  <c r="BA938"/>
  <c r="AQ938"/>
  <c r="AU938"/>
  <c r="BI938"/>
  <c r="BN918"/>
  <c r="BO918"/>
  <c r="BJ918"/>
  <c r="BP918"/>
  <c r="BL918"/>
  <c r="BK918"/>
  <c r="BH918"/>
  <c r="BG918"/>
  <c r="BC918"/>
  <c r="BS918"/>
  <c r="BF918"/>
  <c r="BB918"/>
  <c r="BR918"/>
  <c r="BT918"/>
  <c r="AS918"/>
  <c r="AX918"/>
  <c r="AR918"/>
  <c r="AT918"/>
  <c r="AZ918"/>
  <c r="AW918"/>
  <c r="AY918"/>
  <c r="BD918"/>
  <c r="AV918"/>
  <c r="BM918"/>
  <c r="BQ918"/>
  <c r="BI918"/>
  <c r="AU918"/>
  <c r="BA918"/>
  <c r="AQ918"/>
  <c r="BE918"/>
  <c r="BN946"/>
  <c r="BP946"/>
  <c r="BJ946"/>
  <c r="BL946"/>
  <c r="BK946"/>
  <c r="BO946"/>
  <c r="BH946"/>
  <c r="BG946"/>
  <c r="BC946"/>
  <c r="BS946"/>
  <c r="BF946"/>
  <c r="BB946"/>
  <c r="BR946"/>
  <c r="BT946"/>
  <c r="AS946"/>
  <c r="AX946"/>
  <c r="AR946"/>
  <c r="AV946"/>
  <c r="AZ946"/>
  <c r="AY946"/>
  <c r="AT946"/>
  <c r="BD946"/>
  <c r="AW946"/>
  <c r="BI946"/>
  <c r="BE946"/>
  <c r="AU946"/>
  <c r="BM946"/>
  <c r="BQ946"/>
  <c r="BO492"/>
  <c r="BP492"/>
  <c r="BN492"/>
  <c r="BJ492"/>
  <c r="BL492"/>
  <c r="BK492"/>
  <c r="BF492"/>
  <c r="BH492"/>
  <c r="BD492"/>
  <c r="BB492"/>
  <c r="BS492"/>
  <c r="AX492"/>
  <c r="BG492"/>
  <c r="BC492"/>
  <c r="BR492"/>
  <c r="AV492"/>
  <c r="BT492"/>
  <c r="AT492"/>
  <c r="AR492"/>
  <c r="AZ492"/>
  <c r="AY492"/>
  <c r="AS492"/>
  <c r="AW492"/>
  <c r="BA492"/>
  <c r="BE492"/>
  <c r="BI492"/>
  <c r="AQ492"/>
  <c r="BM492"/>
  <c r="AU492"/>
  <c r="BQ492"/>
  <c r="BM655"/>
  <c r="BQ655"/>
  <c r="AQ655"/>
  <c r="BA655"/>
  <c r="AU655"/>
  <c r="BI259"/>
  <c r="AQ259"/>
  <c r="BM183"/>
  <c r="BQ183"/>
  <c r="AU183"/>
  <c r="BA183"/>
  <c r="AQ183"/>
  <c r="BI155"/>
  <c r="AQ155"/>
  <c r="BM103"/>
  <c r="BQ103"/>
  <c r="AU103"/>
  <c r="BA103"/>
  <c r="AQ103"/>
  <c r="BE729"/>
  <c r="AQ729"/>
  <c r="BI729"/>
  <c r="AU729"/>
  <c r="BO585"/>
  <c r="BN585"/>
  <c r="BP585"/>
  <c r="BJ585"/>
  <c r="BL585"/>
  <c r="BF585"/>
  <c r="BH585"/>
  <c r="BK585"/>
  <c r="BD585"/>
  <c r="BG585"/>
  <c r="BB585"/>
  <c r="BS585"/>
  <c r="BR585"/>
  <c r="AW585"/>
  <c r="BT585"/>
  <c r="AR585"/>
  <c r="BC585"/>
  <c r="AS585"/>
  <c r="AX585"/>
  <c r="AV585"/>
  <c r="AZ585"/>
  <c r="AT585"/>
  <c r="AY585"/>
  <c r="BA585"/>
  <c r="BE585"/>
  <c r="AQ585"/>
  <c r="BI585"/>
  <c r="AU585"/>
  <c r="BE501"/>
  <c r="AQ501"/>
  <c r="BI501"/>
  <c r="AU501"/>
  <c r="BI469"/>
  <c r="AQ469"/>
  <c r="BM469"/>
  <c r="AU469"/>
  <c r="BA469"/>
  <c r="BE185"/>
  <c r="AQ185"/>
  <c r="BI185"/>
  <c r="BA185"/>
  <c r="BN69"/>
  <c r="BP69"/>
  <c r="BO69"/>
  <c r="BK69"/>
  <c r="BJ69"/>
  <c r="BL69"/>
  <c r="BF69"/>
  <c r="BH69"/>
  <c r="BG69"/>
  <c r="BD69"/>
  <c r="BC69"/>
  <c r="BB69"/>
  <c r="BS69"/>
  <c r="BR69"/>
  <c r="AW69"/>
  <c r="BT69"/>
  <c r="AX69"/>
  <c r="AR69"/>
  <c r="AV69"/>
  <c r="AT69"/>
  <c r="AY69"/>
  <c r="AS69"/>
  <c r="AZ69"/>
  <c r="BE69"/>
  <c r="BI69"/>
  <c r="AQ69"/>
  <c r="BM69"/>
  <c r="AU69"/>
  <c r="BA69"/>
  <c r="BN878"/>
  <c r="BO878"/>
  <c r="BP878"/>
  <c r="BJ878"/>
  <c r="BL878"/>
  <c r="BK878"/>
  <c r="BH878"/>
  <c r="BG878"/>
  <c r="BC878"/>
  <c r="BS878"/>
  <c r="BF878"/>
  <c r="BB878"/>
  <c r="BR878"/>
  <c r="BT878"/>
  <c r="AS878"/>
  <c r="AX878"/>
  <c r="AR878"/>
  <c r="BD878"/>
  <c r="AT878"/>
  <c r="AZ878"/>
  <c r="AW878"/>
  <c r="AY878"/>
  <c r="AV878"/>
  <c r="BI878"/>
  <c r="AU878"/>
  <c r="BM878"/>
  <c r="BQ878"/>
  <c r="AQ878"/>
  <c r="BA878"/>
  <c r="BO846"/>
  <c r="BP846"/>
  <c r="BN846"/>
  <c r="BJ846"/>
  <c r="BL846"/>
  <c r="BK846"/>
  <c r="BH846"/>
  <c r="BG846"/>
  <c r="BC846"/>
  <c r="BS846"/>
  <c r="BF846"/>
  <c r="BB846"/>
  <c r="BR846"/>
  <c r="BT846"/>
  <c r="AS846"/>
  <c r="AX846"/>
  <c r="AR846"/>
  <c r="BD846"/>
  <c r="AT846"/>
  <c r="AZ846"/>
  <c r="AW846"/>
  <c r="AY846"/>
  <c r="AV846"/>
  <c r="BA846"/>
  <c r="AQ846"/>
  <c r="BE846"/>
  <c r="BI846"/>
  <c r="AU846"/>
  <c r="BN32"/>
  <c r="BP32"/>
  <c r="BO32"/>
  <c r="BK32"/>
  <c r="BJ32"/>
  <c r="BL32"/>
  <c r="BF32"/>
  <c r="BH32"/>
  <c r="BD32"/>
  <c r="BG32"/>
  <c r="BC32"/>
  <c r="BB32"/>
  <c r="BS32"/>
  <c r="AX32"/>
  <c r="BR32"/>
  <c r="AV32"/>
  <c r="AW32"/>
  <c r="BT32"/>
  <c r="AT32"/>
  <c r="AZ32"/>
  <c r="AS32"/>
  <c r="AY32"/>
  <c r="AR32"/>
  <c r="BE32"/>
  <c r="AQ32"/>
  <c r="BI32"/>
  <c r="AU32"/>
  <c r="BM32"/>
  <c r="BQ32"/>
  <c r="BO464"/>
  <c r="BP464"/>
  <c r="BN464"/>
  <c r="BJ464"/>
  <c r="BL464"/>
  <c r="BK464"/>
  <c r="BF464"/>
  <c r="BH464"/>
  <c r="BD464"/>
  <c r="BC464"/>
  <c r="BB464"/>
  <c r="BS464"/>
  <c r="AX464"/>
  <c r="BR464"/>
  <c r="AV464"/>
  <c r="BG464"/>
  <c r="AW464"/>
  <c r="BT464"/>
  <c r="AT464"/>
  <c r="AZ464"/>
  <c r="AS464"/>
  <c r="AY464"/>
  <c r="AR464"/>
  <c r="BA464"/>
  <c r="BE464"/>
  <c r="AQ464"/>
  <c r="BI464"/>
  <c r="AU464"/>
  <c r="BO398"/>
  <c r="BN398"/>
  <c r="BP398"/>
  <c r="BK398"/>
  <c r="BL398"/>
  <c r="BJ398"/>
  <c r="BF398"/>
  <c r="BH398"/>
  <c r="BD398"/>
  <c r="BC398"/>
  <c r="BB398"/>
  <c r="BS398"/>
  <c r="AV398"/>
  <c r="BR398"/>
  <c r="BG398"/>
  <c r="AX398"/>
  <c r="BT398"/>
  <c r="AS398"/>
  <c r="AR398"/>
  <c r="AT398"/>
  <c r="AZ398"/>
  <c r="AY398"/>
  <c r="AW398"/>
  <c r="BE398"/>
  <c r="AU398"/>
  <c r="BI398"/>
  <c r="AQ398"/>
  <c r="BM398"/>
  <c r="BQ398"/>
  <c r="BE270"/>
  <c r="AU270"/>
  <c r="BI270"/>
  <c r="AQ270"/>
  <c r="BO715"/>
  <c r="BN715"/>
  <c r="BJ715"/>
  <c r="BP715"/>
  <c r="BL715"/>
  <c r="BF715"/>
  <c r="BK715"/>
  <c r="BH715"/>
  <c r="BD715"/>
  <c r="BG715"/>
  <c r="BB715"/>
  <c r="BS715"/>
  <c r="BR715"/>
  <c r="BC715"/>
  <c r="AV715"/>
  <c r="AT715"/>
  <c r="AS715"/>
  <c r="AX715"/>
  <c r="AR715"/>
  <c r="BT715"/>
  <c r="AW715"/>
  <c r="AZ715"/>
  <c r="AY715"/>
  <c r="BE715"/>
  <c r="AU715"/>
  <c r="BI715"/>
  <c r="BM715"/>
  <c r="BQ715"/>
  <c r="AQ715"/>
  <c r="BO447"/>
  <c r="BP447"/>
  <c r="BN447"/>
  <c r="BJ447"/>
  <c r="BL447"/>
  <c r="BF447"/>
  <c r="BK447"/>
  <c r="BH447"/>
  <c r="BD447"/>
  <c r="BG447"/>
  <c r="BC447"/>
  <c r="BB447"/>
  <c r="BS447"/>
  <c r="AW447"/>
  <c r="BR447"/>
  <c r="AT447"/>
  <c r="AX447"/>
  <c r="AS447"/>
  <c r="BT447"/>
  <c r="AV447"/>
  <c r="AY447"/>
  <c r="AZ447"/>
  <c r="AR447"/>
  <c r="BI447"/>
  <c r="BM447"/>
  <c r="BQ447"/>
  <c r="AU447"/>
  <c r="BA447"/>
  <c r="AQ447"/>
  <c r="BO427"/>
  <c r="BN427"/>
  <c r="BP427"/>
  <c r="BJ427"/>
  <c r="BL427"/>
  <c r="BF427"/>
  <c r="BK427"/>
  <c r="BH427"/>
  <c r="BD427"/>
  <c r="BG427"/>
  <c r="BC427"/>
  <c r="BB427"/>
  <c r="BS427"/>
  <c r="AW427"/>
  <c r="BR427"/>
  <c r="AV427"/>
  <c r="AT427"/>
  <c r="AS427"/>
  <c r="AX427"/>
  <c r="AR427"/>
  <c r="BT427"/>
  <c r="AZ427"/>
  <c r="AY427"/>
  <c r="BA427"/>
  <c r="AU427"/>
  <c r="BE427"/>
  <c r="BI427"/>
  <c r="AQ427"/>
  <c r="BO311"/>
  <c r="BN311"/>
  <c r="BP311"/>
  <c r="BK311"/>
  <c r="BL311"/>
  <c r="BJ311"/>
  <c r="BF311"/>
  <c r="BH311"/>
  <c r="BD311"/>
  <c r="BC311"/>
  <c r="BG311"/>
  <c r="BB311"/>
  <c r="BS311"/>
  <c r="AW311"/>
  <c r="BR311"/>
  <c r="AT311"/>
  <c r="AX311"/>
  <c r="AS311"/>
  <c r="AV311"/>
  <c r="AZ311"/>
  <c r="BT311"/>
  <c r="AR311"/>
  <c r="AY311"/>
  <c r="BI311"/>
  <c r="BM311"/>
  <c r="BQ311"/>
  <c r="AU311"/>
  <c r="BA311"/>
  <c r="AQ311"/>
  <c r="BM135"/>
  <c r="BQ135"/>
  <c r="AU135"/>
  <c r="BA135"/>
  <c r="AQ135"/>
  <c r="BE965"/>
  <c r="AQ965"/>
  <c r="BI965"/>
  <c r="AU965"/>
  <c r="BE917"/>
  <c r="AQ917"/>
  <c r="BI917"/>
  <c r="AU917"/>
  <c r="BE701"/>
  <c r="AQ701"/>
  <c r="BI701"/>
  <c r="AU701"/>
  <c r="BO637"/>
  <c r="BN637"/>
  <c r="BP637"/>
  <c r="BJ637"/>
  <c r="BL637"/>
  <c r="BF637"/>
  <c r="BH637"/>
  <c r="BD637"/>
  <c r="BG637"/>
  <c r="BB637"/>
  <c r="BS637"/>
  <c r="BR637"/>
  <c r="BC637"/>
  <c r="BT637"/>
  <c r="AX637"/>
  <c r="AR637"/>
  <c r="AW637"/>
  <c r="BK637"/>
  <c r="AT637"/>
  <c r="AV637"/>
  <c r="AS637"/>
  <c r="AZ637"/>
  <c r="AY637"/>
  <c r="BA637"/>
  <c r="BE637"/>
  <c r="AQ637"/>
  <c r="BI637"/>
  <c r="AU637"/>
  <c r="BO827"/>
  <c r="BN827"/>
  <c r="BP827"/>
  <c r="BJ827"/>
  <c r="BL827"/>
  <c r="BK827"/>
  <c r="BH827"/>
  <c r="BG827"/>
  <c r="BF827"/>
  <c r="BC827"/>
  <c r="BS827"/>
  <c r="BB827"/>
  <c r="BR827"/>
  <c r="AV827"/>
  <c r="AT827"/>
  <c r="BD827"/>
  <c r="AS827"/>
  <c r="AX827"/>
  <c r="AR827"/>
  <c r="AY827"/>
  <c r="BT827"/>
  <c r="AW827"/>
  <c r="AZ827"/>
  <c r="BE827"/>
  <c r="AU827"/>
  <c r="BI827"/>
  <c r="BM827"/>
  <c r="BQ827"/>
  <c r="AQ827"/>
  <c r="BM519"/>
  <c r="BQ519"/>
  <c r="AU519"/>
  <c r="BA519"/>
  <c r="AQ519"/>
  <c r="BO479"/>
  <c r="BP479"/>
  <c r="BN479"/>
  <c r="BJ479"/>
  <c r="BL479"/>
  <c r="BF479"/>
  <c r="BK479"/>
  <c r="BH479"/>
  <c r="BD479"/>
  <c r="BG479"/>
  <c r="BB479"/>
  <c r="BS479"/>
  <c r="AW479"/>
  <c r="BR479"/>
  <c r="AT479"/>
  <c r="AX479"/>
  <c r="AS479"/>
  <c r="BC479"/>
  <c r="BT479"/>
  <c r="AV479"/>
  <c r="AY479"/>
  <c r="AZ479"/>
  <c r="AR479"/>
  <c r="BI479"/>
  <c r="BM479"/>
  <c r="BQ479"/>
  <c r="AU479"/>
  <c r="BA479"/>
  <c r="AQ479"/>
  <c r="BO475"/>
  <c r="BP475"/>
  <c r="BN475"/>
  <c r="BJ475"/>
  <c r="BL475"/>
  <c r="BF475"/>
  <c r="BK475"/>
  <c r="BH475"/>
  <c r="BD475"/>
  <c r="BG475"/>
  <c r="BB475"/>
  <c r="BS475"/>
  <c r="AW475"/>
  <c r="BR475"/>
  <c r="BC475"/>
  <c r="AV475"/>
  <c r="AT475"/>
  <c r="AS475"/>
  <c r="AX475"/>
  <c r="AR475"/>
  <c r="AY475"/>
  <c r="BT475"/>
  <c r="AZ475"/>
  <c r="BA475"/>
  <c r="AU475"/>
  <c r="BE475"/>
  <c r="BI475"/>
  <c r="AQ475"/>
  <c r="BO359"/>
  <c r="BN359"/>
  <c r="BP359"/>
  <c r="BK359"/>
  <c r="BL359"/>
  <c r="BF359"/>
  <c r="BJ359"/>
  <c r="BH359"/>
  <c r="BD359"/>
  <c r="BC359"/>
  <c r="BG359"/>
  <c r="BB359"/>
  <c r="BS359"/>
  <c r="AW359"/>
  <c r="BR359"/>
  <c r="AT359"/>
  <c r="AX359"/>
  <c r="AS359"/>
  <c r="AV359"/>
  <c r="AZ359"/>
  <c r="BT359"/>
  <c r="AR359"/>
  <c r="AY359"/>
  <c r="BI359"/>
  <c r="BM359"/>
  <c r="BQ359"/>
  <c r="AU359"/>
  <c r="BA359"/>
  <c r="AQ359"/>
  <c r="BO339"/>
  <c r="BN339"/>
  <c r="BP339"/>
  <c r="BK339"/>
  <c r="BL339"/>
  <c r="BJ339"/>
  <c r="BF339"/>
  <c r="BH339"/>
  <c r="BD339"/>
  <c r="BC339"/>
  <c r="BG339"/>
  <c r="BB339"/>
  <c r="BS339"/>
  <c r="AW339"/>
  <c r="BR339"/>
  <c r="AX339"/>
  <c r="AV339"/>
  <c r="AT339"/>
  <c r="AS339"/>
  <c r="BT339"/>
  <c r="AR339"/>
  <c r="AZ339"/>
  <c r="AY339"/>
  <c r="BA339"/>
  <c r="AU339"/>
  <c r="BE339"/>
  <c r="BI339"/>
  <c r="AQ339"/>
  <c r="BM247"/>
  <c r="BQ247"/>
  <c r="AU247"/>
  <c r="BA247"/>
  <c r="AQ247"/>
  <c r="BN91"/>
  <c r="BP91"/>
  <c r="BK91"/>
  <c r="BJ91"/>
  <c r="BO91"/>
  <c r="BL91"/>
  <c r="BF91"/>
  <c r="BH91"/>
  <c r="BD91"/>
  <c r="BC91"/>
  <c r="BG91"/>
  <c r="BB91"/>
  <c r="BS91"/>
  <c r="AW91"/>
  <c r="BR91"/>
  <c r="AX91"/>
  <c r="AV91"/>
  <c r="AT91"/>
  <c r="AS91"/>
  <c r="AR91"/>
  <c r="BT91"/>
  <c r="AZ91"/>
  <c r="AY91"/>
  <c r="BA91"/>
  <c r="AU91"/>
  <c r="BE91"/>
  <c r="BI91"/>
  <c r="AQ91"/>
  <c r="BN969"/>
  <c r="BP969"/>
  <c r="BO969"/>
  <c r="BL969"/>
  <c r="BK969"/>
  <c r="BJ969"/>
  <c r="BH969"/>
  <c r="BG969"/>
  <c r="BC969"/>
  <c r="BS969"/>
  <c r="BB969"/>
  <c r="BR969"/>
  <c r="BF969"/>
  <c r="BD969"/>
  <c r="BT969"/>
  <c r="AX969"/>
  <c r="AR969"/>
  <c r="AW969"/>
  <c r="AS969"/>
  <c r="AV969"/>
  <c r="AT969"/>
  <c r="AZ969"/>
  <c r="AY969"/>
  <c r="BA969"/>
  <c r="BE969"/>
  <c r="AQ969"/>
  <c r="BI969"/>
  <c r="AU969"/>
  <c r="BN901"/>
  <c r="BP901"/>
  <c r="BJ901"/>
  <c r="BL901"/>
  <c r="BK901"/>
  <c r="BO901"/>
  <c r="BH901"/>
  <c r="BG901"/>
  <c r="BC901"/>
  <c r="BS901"/>
  <c r="BB901"/>
  <c r="BR901"/>
  <c r="BF901"/>
  <c r="BD901"/>
  <c r="BT901"/>
  <c r="AX901"/>
  <c r="AR901"/>
  <c r="AW901"/>
  <c r="AT901"/>
  <c r="AY901"/>
  <c r="AS901"/>
  <c r="AZ901"/>
  <c r="AV901"/>
  <c r="BA901"/>
  <c r="BE901"/>
  <c r="AQ901"/>
  <c r="BI901"/>
  <c r="AU901"/>
  <c r="BN833"/>
  <c r="BH833"/>
  <c r="BB833"/>
  <c r="BT833"/>
  <c r="AS833"/>
  <c r="AY833"/>
  <c r="BI833"/>
  <c r="BI855"/>
  <c r="BA371"/>
  <c r="BA307"/>
  <c r="BA83"/>
  <c r="BA59"/>
  <c r="AO837"/>
  <c r="AO458"/>
  <c r="AO709"/>
  <c r="AO914"/>
  <c r="AP760"/>
  <c r="BE760" s="1"/>
  <c r="AO716"/>
  <c r="AO865"/>
  <c r="BE280"/>
  <c r="BE635"/>
  <c r="BE535"/>
  <c r="BI527"/>
  <c r="BM463"/>
  <c r="BE443"/>
  <c r="BE419"/>
  <c r="BE395"/>
  <c r="BE371"/>
  <c r="BE331"/>
  <c r="BE307"/>
  <c r="BQ283"/>
  <c r="BE83"/>
  <c r="BE59"/>
  <c r="BE19"/>
  <c r="BM961"/>
  <c r="BM893"/>
  <c r="BM861"/>
  <c r="BM809"/>
  <c r="BM777"/>
  <c r="BQ713"/>
  <c r="BA537"/>
  <c r="BM521"/>
  <c r="BQ485"/>
  <c r="BQ249"/>
  <c r="BM233"/>
  <c r="AU169"/>
  <c r="BQ968"/>
  <c r="AU936"/>
  <c r="BI904"/>
  <c r="BI872"/>
  <c r="BA628"/>
  <c r="BM934"/>
  <c r="BQ890"/>
  <c r="BE590"/>
  <c r="BA46"/>
  <c r="BA198"/>
  <c r="BA404"/>
  <c r="BI372"/>
  <c r="BA48"/>
  <c r="BA462"/>
  <c r="BA302"/>
  <c r="BQ218"/>
  <c r="BE472"/>
  <c r="BE272"/>
  <c r="AU962"/>
  <c r="BE967"/>
  <c r="BM843"/>
  <c r="BE823"/>
  <c r="BE815"/>
  <c r="BI767"/>
  <c r="BE691"/>
  <c r="BA671"/>
  <c r="BM667"/>
  <c r="BQ587"/>
  <c r="BI567"/>
  <c r="BQ491"/>
  <c r="BM379"/>
  <c r="BE375"/>
  <c r="BQ355"/>
  <c r="BE239"/>
  <c r="BE191"/>
  <c r="BE111"/>
  <c r="BQ949"/>
  <c r="BM897"/>
  <c r="BQ765"/>
  <c r="AU717"/>
  <c r="BQ685"/>
  <c r="BA573"/>
  <c r="BM557"/>
  <c r="BM477"/>
  <c r="BQ421"/>
  <c r="BM337"/>
  <c r="BM285"/>
  <c r="BM221"/>
  <c r="BM157"/>
  <c r="BM93"/>
  <c r="BM41"/>
  <c r="BM780"/>
  <c r="BA898"/>
  <c r="BE818"/>
  <c r="BA700"/>
  <c r="AU927"/>
  <c r="BE923"/>
  <c r="BI727"/>
  <c r="BE647"/>
  <c r="BE591"/>
  <c r="BM435"/>
  <c r="BE431"/>
  <c r="BQ403"/>
  <c r="BM299"/>
  <c r="BE295"/>
  <c r="BQ291"/>
  <c r="BM219"/>
  <c r="BQ139"/>
  <c r="BI119"/>
  <c r="BM51"/>
  <c r="BE31"/>
  <c r="BQ27"/>
  <c r="BQ937"/>
  <c r="AO790"/>
  <c r="BM804"/>
  <c r="BE452"/>
  <c r="BO731"/>
  <c r="BN731"/>
  <c r="BJ731"/>
  <c r="BL731"/>
  <c r="BK731"/>
  <c r="BF731"/>
  <c r="BP731"/>
  <c r="BH731"/>
  <c r="BG731"/>
  <c r="BC731"/>
  <c r="BS731"/>
  <c r="BB731"/>
  <c r="BR731"/>
  <c r="AV731"/>
  <c r="AT731"/>
  <c r="BD731"/>
  <c r="AS731"/>
  <c r="AX731"/>
  <c r="AR731"/>
  <c r="BT731"/>
  <c r="AW731"/>
  <c r="AZ731"/>
  <c r="AY731"/>
  <c r="BO623"/>
  <c r="BN623"/>
  <c r="BP623"/>
  <c r="BJ623"/>
  <c r="BL623"/>
  <c r="BF623"/>
  <c r="BK623"/>
  <c r="BH623"/>
  <c r="BD623"/>
  <c r="BG623"/>
  <c r="BB623"/>
  <c r="BS623"/>
  <c r="BR623"/>
  <c r="AV623"/>
  <c r="AT623"/>
  <c r="AS623"/>
  <c r="AW623"/>
  <c r="BT623"/>
  <c r="AZ623"/>
  <c r="BC623"/>
  <c r="AX623"/>
  <c r="AR623"/>
  <c r="AY623"/>
  <c r="BO575"/>
  <c r="BN575"/>
  <c r="BP575"/>
  <c r="BJ575"/>
  <c r="BL575"/>
  <c r="BF575"/>
  <c r="BK575"/>
  <c r="BH575"/>
  <c r="BD575"/>
  <c r="BG575"/>
  <c r="BB575"/>
  <c r="BS575"/>
  <c r="AW575"/>
  <c r="BR575"/>
  <c r="AT575"/>
  <c r="AX575"/>
  <c r="AS575"/>
  <c r="BC575"/>
  <c r="BT575"/>
  <c r="AV575"/>
  <c r="AZ575"/>
  <c r="AR575"/>
  <c r="AY575"/>
  <c r="BO439"/>
  <c r="BP439"/>
  <c r="BN439"/>
  <c r="BJ439"/>
  <c r="BL439"/>
  <c r="BF439"/>
  <c r="BK439"/>
  <c r="BH439"/>
  <c r="BD439"/>
  <c r="BG439"/>
  <c r="BC439"/>
  <c r="BB439"/>
  <c r="BS439"/>
  <c r="AW439"/>
  <c r="BR439"/>
  <c r="AT439"/>
  <c r="AX439"/>
  <c r="AS439"/>
  <c r="AY439"/>
  <c r="AZ439"/>
  <c r="BT439"/>
  <c r="AV439"/>
  <c r="AR439"/>
  <c r="BO411"/>
  <c r="BN411"/>
  <c r="BP411"/>
  <c r="BJ411"/>
  <c r="BL411"/>
  <c r="BF411"/>
  <c r="BK411"/>
  <c r="BH411"/>
  <c r="BD411"/>
  <c r="BG411"/>
  <c r="BC411"/>
  <c r="BB411"/>
  <c r="BS411"/>
  <c r="AW411"/>
  <c r="BR411"/>
  <c r="AV411"/>
  <c r="AT411"/>
  <c r="AS411"/>
  <c r="AX411"/>
  <c r="AR411"/>
  <c r="BT411"/>
  <c r="AZ411"/>
  <c r="AY411"/>
  <c r="BO367"/>
  <c r="BN367"/>
  <c r="BP367"/>
  <c r="BK367"/>
  <c r="BL367"/>
  <c r="BJ367"/>
  <c r="BF367"/>
  <c r="BH367"/>
  <c r="BD367"/>
  <c r="BC367"/>
  <c r="BG367"/>
  <c r="BB367"/>
  <c r="BS367"/>
  <c r="AW367"/>
  <c r="BR367"/>
  <c r="AT367"/>
  <c r="AX367"/>
  <c r="AS367"/>
  <c r="BT367"/>
  <c r="AV367"/>
  <c r="AR367"/>
  <c r="AZ367"/>
  <c r="AY367"/>
  <c r="BO347"/>
  <c r="BN347"/>
  <c r="BP347"/>
  <c r="BK347"/>
  <c r="BL347"/>
  <c r="BJ347"/>
  <c r="BF347"/>
  <c r="BH347"/>
  <c r="BD347"/>
  <c r="BC347"/>
  <c r="BG347"/>
  <c r="BB347"/>
  <c r="BS347"/>
  <c r="AW347"/>
  <c r="BR347"/>
  <c r="AX347"/>
  <c r="AV347"/>
  <c r="AT347"/>
  <c r="AS347"/>
  <c r="AR347"/>
  <c r="BT347"/>
  <c r="AZ347"/>
  <c r="AY347"/>
  <c r="BO303"/>
  <c r="BN303"/>
  <c r="BP303"/>
  <c r="BK303"/>
  <c r="BL303"/>
  <c r="BJ303"/>
  <c r="BF303"/>
  <c r="BH303"/>
  <c r="BD303"/>
  <c r="BC303"/>
  <c r="BG303"/>
  <c r="BB303"/>
  <c r="BS303"/>
  <c r="AW303"/>
  <c r="BR303"/>
  <c r="AT303"/>
  <c r="AX303"/>
  <c r="AS303"/>
  <c r="BT303"/>
  <c r="AR303"/>
  <c r="AZ303"/>
  <c r="AV303"/>
  <c r="AY303"/>
  <c r="BO275"/>
  <c r="BN275"/>
  <c r="BP275"/>
  <c r="BK275"/>
  <c r="BL275"/>
  <c r="BJ275"/>
  <c r="BF275"/>
  <c r="BH275"/>
  <c r="BD275"/>
  <c r="BC275"/>
  <c r="BG275"/>
  <c r="BB275"/>
  <c r="BS275"/>
  <c r="AW275"/>
  <c r="BR275"/>
  <c r="AX275"/>
  <c r="AV275"/>
  <c r="AT275"/>
  <c r="AS275"/>
  <c r="BT275"/>
  <c r="AR275"/>
  <c r="AY275"/>
  <c r="AZ275"/>
  <c r="BN127"/>
  <c r="BP127"/>
  <c r="BO127"/>
  <c r="BK127"/>
  <c r="BJ127"/>
  <c r="BL127"/>
  <c r="BF127"/>
  <c r="BH127"/>
  <c r="BD127"/>
  <c r="BC127"/>
  <c r="BG127"/>
  <c r="BB127"/>
  <c r="BS127"/>
  <c r="AW127"/>
  <c r="BR127"/>
  <c r="AT127"/>
  <c r="AX127"/>
  <c r="AS127"/>
  <c r="BT127"/>
  <c r="AV127"/>
  <c r="AR127"/>
  <c r="AY127"/>
  <c r="AZ127"/>
  <c r="BN99"/>
  <c r="BP99"/>
  <c r="BO99"/>
  <c r="BK99"/>
  <c r="BJ99"/>
  <c r="BL99"/>
  <c r="BF99"/>
  <c r="BH99"/>
  <c r="BD99"/>
  <c r="BC99"/>
  <c r="BG99"/>
  <c r="BB99"/>
  <c r="BS99"/>
  <c r="AW99"/>
  <c r="BR99"/>
  <c r="AX99"/>
  <c r="AV99"/>
  <c r="AT99"/>
  <c r="AS99"/>
  <c r="BT99"/>
  <c r="AR99"/>
  <c r="AY99"/>
  <c r="AZ99"/>
  <c r="BO836"/>
  <c r="BP836"/>
  <c r="BN836"/>
  <c r="BJ836"/>
  <c r="BL836"/>
  <c r="BK836"/>
  <c r="BH836"/>
  <c r="BG836"/>
  <c r="BC836"/>
  <c r="BS836"/>
  <c r="BB836"/>
  <c r="BR836"/>
  <c r="BD836"/>
  <c r="AW836"/>
  <c r="BF836"/>
  <c r="BT836"/>
  <c r="AV836"/>
  <c r="AT836"/>
  <c r="AX836"/>
  <c r="AR836"/>
  <c r="AZ836"/>
  <c r="AY836"/>
  <c r="AS836"/>
  <c r="BO664"/>
  <c r="BN664"/>
  <c r="BP664"/>
  <c r="BJ664"/>
  <c r="BL664"/>
  <c r="BK664"/>
  <c r="BF664"/>
  <c r="BH664"/>
  <c r="BD664"/>
  <c r="BB664"/>
  <c r="BS664"/>
  <c r="BC664"/>
  <c r="BR664"/>
  <c r="BG664"/>
  <c r="AW664"/>
  <c r="BT664"/>
  <c r="AV664"/>
  <c r="AT664"/>
  <c r="AZ664"/>
  <c r="AS664"/>
  <c r="AY664"/>
  <c r="AX664"/>
  <c r="AR664"/>
  <c r="BN150"/>
  <c r="BP150"/>
  <c r="BO150"/>
  <c r="BK150"/>
  <c r="BJ150"/>
  <c r="BF150"/>
  <c r="BH150"/>
  <c r="BD150"/>
  <c r="BC150"/>
  <c r="BL150"/>
  <c r="BB150"/>
  <c r="BG150"/>
  <c r="BS150"/>
  <c r="AV150"/>
  <c r="BR150"/>
  <c r="AX150"/>
  <c r="BT150"/>
  <c r="AW150"/>
  <c r="AS150"/>
  <c r="AR150"/>
  <c r="AT150"/>
  <c r="AZ150"/>
  <c r="AY150"/>
  <c r="BN208"/>
  <c r="BP208"/>
  <c r="BO208"/>
  <c r="BK208"/>
  <c r="BJ208"/>
  <c r="BL208"/>
  <c r="BF208"/>
  <c r="BH208"/>
  <c r="BD208"/>
  <c r="BG208"/>
  <c r="BC208"/>
  <c r="BB208"/>
  <c r="BS208"/>
  <c r="AX208"/>
  <c r="BR208"/>
  <c r="AV208"/>
  <c r="AW208"/>
  <c r="BT208"/>
  <c r="AT208"/>
  <c r="AZ208"/>
  <c r="AS208"/>
  <c r="AY208"/>
  <c r="AR208"/>
  <c r="BN176"/>
  <c r="BP176"/>
  <c r="BO176"/>
  <c r="BK176"/>
  <c r="BJ176"/>
  <c r="BL176"/>
  <c r="BF176"/>
  <c r="BH176"/>
  <c r="BD176"/>
  <c r="BG176"/>
  <c r="BC176"/>
  <c r="BB176"/>
  <c r="BS176"/>
  <c r="AX176"/>
  <c r="BR176"/>
  <c r="AV176"/>
  <c r="AW176"/>
  <c r="BT176"/>
  <c r="AT176"/>
  <c r="AZ176"/>
  <c r="AS176"/>
  <c r="AY176"/>
  <c r="AR176"/>
  <c r="BN144"/>
  <c r="BP144"/>
  <c r="BO144"/>
  <c r="BK144"/>
  <c r="BJ144"/>
  <c r="BL144"/>
  <c r="BF144"/>
  <c r="BH144"/>
  <c r="BD144"/>
  <c r="BG144"/>
  <c r="BC144"/>
  <c r="BB144"/>
  <c r="BS144"/>
  <c r="AX144"/>
  <c r="BR144"/>
  <c r="AV144"/>
  <c r="AW144"/>
  <c r="BT144"/>
  <c r="AT144"/>
  <c r="AZ144"/>
  <c r="AS144"/>
  <c r="AY144"/>
  <c r="AR144"/>
  <c r="BN128"/>
  <c r="BP128"/>
  <c r="BO128"/>
  <c r="BK128"/>
  <c r="BJ128"/>
  <c r="BL128"/>
  <c r="BF128"/>
  <c r="BH128"/>
  <c r="BD128"/>
  <c r="BG128"/>
  <c r="BC128"/>
  <c r="BB128"/>
  <c r="BS128"/>
  <c r="AX128"/>
  <c r="BR128"/>
  <c r="AV128"/>
  <c r="AW128"/>
  <c r="BT128"/>
  <c r="AT128"/>
  <c r="AZ128"/>
  <c r="AS128"/>
  <c r="AY128"/>
  <c r="AR128"/>
  <c r="BO448"/>
  <c r="BP448"/>
  <c r="BN448"/>
  <c r="BJ448"/>
  <c r="BL448"/>
  <c r="BK448"/>
  <c r="BF448"/>
  <c r="BH448"/>
  <c r="BD448"/>
  <c r="BC448"/>
  <c r="BB448"/>
  <c r="BS448"/>
  <c r="AX448"/>
  <c r="BR448"/>
  <c r="AV448"/>
  <c r="AW448"/>
  <c r="BT448"/>
  <c r="AT448"/>
  <c r="AZ448"/>
  <c r="AS448"/>
  <c r="AY448"/>
  <c r="BG448"/>
  <c r="AR448"/>
  <c r="BO408"/>
  <c r="BN408"/>
  <c r="BP408"/>
  <c r="BJ408"/>
  <c r="BL408"/>
  <c r="BK408"/>
  <c r="BF408"/>
  <c r="BH408"/>
  <c r="BD408"/>
  <c r="BC408"/>
  <c r="BB408"/>
  <c r="BS408"/>
  <c r="AX408"/>
  <c r="BR408"/>
  <c r="AV408"/>
  <c r="BG408"/>
  <c r="AW408"/>
  <c r="BT408"/>
  <c r="AT408"/>
  <c r="AZ408"/>
  <c r="AS408"/>
  <c r="AY408"/>
  <c r="AR408"/>
  <c r="BN859"/>
  <c r="BP859"/>
  <c r="BO859"/>
  <c r="BJ859"/>
  <c r="BL859"/>
  <c r="BK859"/>
  <c r="BH859"/>
  <c r="BG859"/>
  <c r="BF859"/>
  <c r="BC859"/>
  <c r="BS859"/>
  <c r="BB859"/>
  <c r="BR859"/>
  <c r="AV859"/>
  <c r="AT859"/>
  <c r="BD859"/>
  <c r="AS859"/>
  <c r="AX859"/>
  <c r="AR859"/>
  <c r="BT859"/>
  <c r="AW859"/>
  <c r="AZ859"/>
  <c r="AY859"/>
  <c r="BO811"/>
  <c r="BN811"/>
  <c r="BJ811"/>
  <c r="BP811"/>
  <c r="BL811"/>
  <c r="BK811"/>
  <c r="BH811"/>
  <c r="BG811"/>
  <c r="BF811"/>
  <c r="BC811"/>
  <c r="BS811"/>
  <c r="BB811"/>
  <c r="BR811"/>
  <c r="AV811"/>
  <c r="AT811"/>
  <c r="BD811"/>
  <c r="AS811"/>
  <c r="AX811"/>
  <c r="AR811"/>
  <c r="BT811"/>
  <c r="AW811"/>
  <c r="AZ811"/>
  <c r="AY811"/>
  <c r="BO659"/>
  <c r="BN659"/>
  <c r="BP659"/>
  <c r="BJ659"/>
  <c r="BL659"/>
  <c r="BF659"/>
  <c r="BK659"/>
  <c r="BH659"/>
  <c r="BD659"/>
  <c r="BG659"/>
  <c r="BB659"/>
  <c r="BS659"/>
  <c r="BR659"/>
  <c r="BC659"/>
  <c r="AV659"/>
  <c r="AT659"/>
  <c r="AS659"/>
  <c r="BT659"/>
  <c r="AX659"/>
  <c r="AR659"/>
  <c r="AY659"/>
  <c r="AW659"/>
  <c r="AZ659"/>
  <c r="BO655"/>
  <c r="BN655"/>
  <c r="BP655"/>
  <c r="BJ655"/>
  <c r="BL655"/>
  <c r="BF655"/>
  <c r="BK655"/>
  <c r="BH655"/>
  <c r="BD655"/>
  <c r="BG655"/>
  <c r="BB655"/>
  <c r="BS655"/>
  <c r="BR655"/>
  <c r="AV655"/>
  <c r="AT655"/>
  <c r="AS655"/>
  <c r="AW655"/>
  <c r="BT655"/>
  <c r="AR655"/>
  <c r="AY655"/>
  <c r="AZ655"/>
  <c r="BC655"/>
  <c r="AX655"/>
  <c r="BO531"/>
  <c r="BP531"/>
  <c r="BN531"/>
  <c r="BJ531"/>
  <c r="BL531"/>
  <c r="BF531"/>
  <c r="BK531"/>
  <c r="BH531"/>
  <c r="BD531"/>
  <c r="BG531"/>
  <c r="BB531"/>
  <c r="BS531"/>
  <c r="AW531"/>
  <c r="BR531"/>
  <c r="BC531"/>
  <c r="AV531"/>
  <c r="AT531"/>
  <c r="AS531"/>
  <c r="BT531"/>
  <c r="AR531"/>
  <c r="AY531"/>
  <c r="AX531"/>
  <c r="AZ531"/>
  <c r="BO527"/>
  <c r="BP527"/>
  <c r="BN527"/>
  <c r="BJ527"/>
  <c r="BL527"/>
  <c r="BF527"/>
  <c r="BK527"/>
  <c r="BH527"/>
  <c r="BD527"/>
  <c r="BG527"/>
  <c r="BB527"/>
  <c r="BS527"/>
  <c r="AW527"/>
  <c r="BR527"/>
  <c r="AT527"/>
  <c r="AX527"/>
  <c r="AS527"/>
  <c r="BT527"/>
  <c r="AV527"/>
  <c r="AZ527"/>
  <c r="BC527"/>
  <c r="AR527"/>
  <c r="AY527"/>
  <c r="BN203"/>
  <c r="BP203"/>
  <c r="BO203"/>
  <c r="BK203"/>
  <c r="BJ203"/>
  <c r="BL203"/>
  <c r="BF203"/>
  <c r="BH203"/>
  <c r="BD203"/>
  <c r="BC203"/>
  <c r="BG203"/>
  <c r="BB203"/>
  <c r="BS203"/>
  <c r="AW203"/>
  <c r="BR203"/>
  <c r="AX203"/>
  <c r="AV203"/>
  <c r="AT203"/>
  <c r="AS203"/>
  <c r="AR203"/>
  <c r="BT203"/>
  <c r="AZ203"/>
  <c r="AY203"/>
  <c r="BN183"/>
  <c r="BP183"/>
  <c r="BO183"/>
  <c r="BK183"/>
  <c r="BJ183"/>
  <c r="BL183"/>
  <c r="BF183"/>
  <c r="BH183"/>
  <c r="BD183"/>
  <c r="BC183"/>
  <c r="BG183"/>
  <c r="BB183"/>
  <c r="BS183"/>
  <c r="AW183"/>
  <c r="BR183"/>
  <c r="AT183"/>
  <c r="AX183"/>
  <c r="AS183"/>
  <c r="AV183"/>
  <c r="AZ183"/>
  <c r="BT183"/>
  <c r="AR183"/>
  <c r="AY183"/>
  <c r="BN179"/>
  <c r="BP179"/>
  <c r="BO179"/>
  <c r="BK179"/>
  <c r="BJ179"/>
  <c r="BL179"/>
  <c r="BF179"/>
  <c r="BH179"/>
  <c r="BD179"/>
  <c r="BC179"/>
  <c r="BG179"/>
  <c r="BB179"/>
  <c r="BS179"/>
  <c r="AW179"/>
  <c r="BR179"/>
  <c r="AX179"/>
  <c r="AV179"/>
  <c r="AT179"/>
  <c r="AS179"/>
  <c r="BT179"/>
  <c r="AR179"/>
  <c r="AZ179"/>
  <c r="AY179"/>
  <c r="BN159"/>
  <c r="BP159"/>
  <c r="BO159"/>
  <c r="BK159"/>
  <c r="BJ159"/>
  <c r="BL159"/>
  <c r="BF159"/>
  <c r="BH159"/>
  <c r="BD159"/>
  <c r="BC159"/>
  <c r="BG159"/>
  <c r="BB159"/>
  <c r="BS159"/>
  <c r="AW159"/>
  <c r="BR159"/>
  <c r="AT159"/>
  <c r="AX159"/>
  <c r="AS159"/>
  <c r="BT159"/>
  <c r="AV159"/>
  <c r="AY159"/>
  <c r="AZ159"/>
  <c r="AR159"/>
  <c r="BN103"/>
  <c r="BP103"/>
  <c r="BO103"/>
  <c r="BK103"/>
  <c r="BJ103"/>
  <c r="BL103"/>
  <c r="BF103"/>
  <c r="BH103"/>
  <c r="BD103"/>
  <c r="BC103"/>
  <c r="BG103"/>
  <c r="BB103"/>
  <c r="BS103"/>
  <c r="AW103"/>
  <c r="BR103"/>
  <c r="AT103"/>
  <c r="AX103"/>
  <c r="AS103"/>
  <c r="AR103"/>
  <c r="AY103"/>
  <c r="AV103"/>
  <c r="AZ103"/>
  <c r="BT103"/>
  <c r="BO344"/>
  <c r="BN344"/>
  <c r="BP344"/>
  <c r="BK344"/>
  <c r="BJ344"/>
  <c r="BL344"/>
  <c r="BF344"/>
  <c r="BH344"/>
  <c r="BD344"/>
  <c r="BG344"/>
  <c r="BC344"/>
  <c r="BB344"/>
  <c r="BS344"/>
  <c r="AX344"/>
  <c r="BR344"/>
  <c r="AV344"/>
  <c r="AW344"/>
  <c r="BT344"/>
  <c r="AT344"/>
  <c r="AZ344"/>
  <c r="AS344"/>
  <c r="AY344"/>
  <c r="AR344"/>
  <c r="BO729"/>
  <c r="BN729"/>
  <c r="BP729"/>
  <c r="BJ729"/>
  <c r="BL729"/>
  <c r="BK729"/>
  <c r="BF729"/>
  <c r="BH729"/>
  <c r="BG729"/>
  <c r="BC729"/>
  <c r="BS729"/>
  <c r="BB729"/>
  <c r="BR729"/>
  <c r="BD729"/>
  <c r="BT729"/>
  <c r="AX729"/>
  <c r="AR729"/>
  <c r="AW729"/>
  <c r="AS729"/>
  <c r="AV729"/>
  <c r="AT729"/>
  <c r="AZ729"/>
  <c r="AY729"/>
  <c r="BO665"/>
  <c r="BN665"/>
  <c r="BP665"/>
  <c r="BJ665"/>
  <c r="BL665"/>
  <c r="BF665"/>
  <c r="BH665"/>
  <c r="BK665"/>
  <c r="BD665"/>
  <c r="BG665"/>
  <c r="BB665"/>
  <c r="BS665"/>
  <c r="BR665"/>
  <c r="BT665"/>
  <c r="AX665"/>
  <c r="AR665"/>
  <c r="BC665"/>
  <c r="AW665"/>
  <c r="AS665"/>
  <c r="AV665"/>
  <c r="AZ665"/>
  <c r="AT665"/>
  <c r="AY665"/>
  <c r="BO601"/>
  <c r="BN601"/>
  <c r="BP601"/>
  <c r="BJ601"/>
  <c r="BL601"/>
  <c r="BF601"/>
  <c r="BH601"/>
  <c r="BK601"/>
  <c r="BD601"/>
  <c r="BG601"/>
  <c r="BB601"/>
  <c r="BS601"/>
  <c r="BR601"/>
  <c r="BT601"/>
  <c r="AX601"/>
  <c r="AR601"/>
  <c r="BC601"/>
  <c r="AW601"/>
  <c r="AS601"/>
  <c r="AV601"/>
  <c r="AT601"/>
  <c r="AY601"/>
  <c r="AZ601"/>
  <c r="BO537"/>
  <c r="BP537"/>
  <c r="BN537"/>
  <c r="BJ537"/>
  <c r="BL537"/>
  <c r="BF537"/>
  <c r="BH537"/>
  <c r="BK537"/>
  <c r="BD537"/>
  <c r="BG537"/>
  <c r="BB537"/>
  <c r="BS537"/>
  <c r="BR537"/>
  <c r="AW537"/>
  <c r="BT537"/>
  <c r="AR537"/>
  <c r="BC537"/>
  <c r="AS537"/>
  <c r="AX537"/>
  <c r="AT537"/>
  <c r="AV537"/>
  <c r="AZ537"/>
  <c r="AY537"/>
  <c r="BO501"/>
  <c r="BP501"/>
  <c r="BN501"/>
  <c r="BJ501"/>
  <c r="BL501"/>
  <c r="BF501"/>
  <c r="BH501"/>
  <c r="BD501"/>
  <c r="BK501"/>
  <c r="BG501"/>
  <c r="BB501"/>
  <c r="BS501"/>
  <c r="BR501"/>
  <c r="AW501"/>
  <c r="BC501"/>
  <c r="BT501"/>
  <c r="AX501"/>
  <c r="AR501"/>
  <c r="AV501"/>
  <c r="AT501"/>
  <c r="AY501"/>
  <c r="AS501"/>
  <c r="AZ501"/>
  <c r="BO469"/>
  <c r="BP469"/>
  <c r="BN469"/>
  <c r="BJ469"/>
  <c r="BL469"/>
  <c r="BF469"/>
  <c r="BH469"/>
  <c r="BD469"/>
  <c r="BK469"/>
  <c r="BG469"/>
  <c r="BC469"/>
  <c r="BB469"/>
  <c r="BS469"/>
  <c r="BR469"/>
  <c r="AW469"/>
  <c r="BT469"/>
  <c r="AX469"/>
  <c r="AR469"/>
  <c r="AV469"/>
  <c r="AT469"/>
  <c r="AY469"/>
  <c r="AS469"/>
  <c r="AZ469"/>
  <c r="BN249"/>
  <c r="BP249"/>
  <c r="BO249"/>
  <c r="BK249"/>
  <c r="BJ249"/>
  <c r="BL249"/>
  <c r="BF249"/>
  <c r="BH249"/>
  <c r="BG249"/>
  <c r="BD249"/>
  <c r="BC249"/>
  <c r="BB249"/>
  <c r="BS249"/>
  <c r="BR249"/>
  <c r="AW249"/>
  <c r="AV249"/>
  <c r="BT249"/>
  <c r="AR249"/>
  <c r="AS249"/>
  <c r="AX249"/>
  <c r="AT249"/>
  <c r="AY249"/>
  <c r="AZ249"/>
  <c r="BN185"/>
  <c r="BP185"/>
  <c r="BO185"/>
  <c r="BK185"/>
  <c r="BJ185"/>
  <c r="BL185"/>
  <c r="BF185"/>
  <c r="BH185"/>
  <c r="BG185"/>
  <c r="BD185"/>
  <c r="BC185"/>
  <c r="BB185"/>
  <c r="BS185"/>
  <c r="BR185"/>
  <c r="AW185"/>
  <c r="AV185"/>
  <c r="BT185"/>
  <c r="AR185"/>
  <c r="AS185"/>
  <c r="AX185"/>
  <c r="AZ185"/>
  <c r="AT185"/>
  <c r="AY185"/>
  <c r="BN121"/>
  <c r="BP121"/>
  <c r="BO121"/>
  <c r="BK121"/>
  <c r="BJ121"/>
  <c r="BL121"/>
  <c r="BF121"/>
  <c r="BH121"/>
  <c r="BG121"/>
  <c r="BD121"/>
  <c r="BC121"/>
  <c r="BB121"/>
  <c r="BS121"/>
  <c r="BR121"/>
  <c r="AW121"/>
  <c r="AV121"/>
  <c r="BT121"/>
  <c r="AR121"/>
  <c r="AS121"/>
  <c r="AX121"/>
  <c r="AZ121"/>
  <c r="AT121"/>
  <c r="AY121"/>
  <c r="BN37"/>
  <c r="BP37"/>
  <c r="BO37"/>
  <c r="BK37"/>
  <c r="BJ37"/>
  <c r="BL37"/>
  <c r="BF37"/>
  <c r="BH37"/>
  <c r="BG37"/>
  <c r="BD37"/>
  <c r="BC37"/>
  <c r="BB37"/>
  <c r="BS37"/>
  <c r="BR37"/>
  <c r="AW37"/>
  <c r="BT37"/>
  <c r="AX37"/>
  <c r="AR37"/>
  <c r="AV37"/>
  <c r="AT37"/>
  <c r="AS37"/>
  <c r="AZ37"/>
  <c r="AY37"/>
  <c r="BN930"/>
  <c r="BP930"/>
  <c r="BJ930"/>
  <c r="BL930"/>
  <c r="BK930"/>
  <c r="BH930"/>
  <c r="BO930"/>
  <c r="BG930"/>
  <c r="BC930"/>
  <c r="BS930"/>
  <c r="BF930"/>
  <c r="BB930"/>
  <c r="BR930"/>
  <c r="BT930"/>
  <c r="AS930"/>
  <c r="AX930"/>
  <c r="AR930"/>
  <c r="AV930"/>
  <c r="AZ930"/>
  <c r="AY930"/>
  <c r="AT930"/>
  <c r="BD930"/>
  <c r="AW930"/>
  <c r="BO856"/>
  <c r="BN856"/>
  <c r="BP856"/>
  <c r="BJ856"/>
  <c r="BL856"/>
  <c r="BK856"/>
  <c r="BH856"/>
  <c r="BG856"/>
  <c r="BC856"/>
  <c r="BS856"/>
  <c r="BB856"/>
  <c r="BR856"/>
  <c r="BF856"/>
  <c r="BD856"/>
  <c r="AW856"/>
  <c r="BT856"/>
  <c r="AV856"/>
  <c r="AT856"/>
  <c r="AZ856"/>
  <c r="AS856"/>
  <c r="AY856"/>
  <c r="AX856"/>
  <c r="AR856"/>
  <c r="BO824"/>
  <c r="BP824"/>
  <c r="BN824"/>
  <c r="BJ824"/>
  <c r="BL824"/>
  <c r="BK824"/>
  <c r="BH824"/>
  <c r="BG824"/>
  <c r="BC824"/>
  <c r="BS824"/>
  <c r="BB824"/>
  <c r="BR824"/>
  <c r="BF824"/>
  <c r="BD824"/>
  <c r="AW824"/>
  <c r="BT824"/>
  <c r="AV824"/>
  <c r="AT824"/>
  <c r="AZ824"/>
  <c r="AS824"/>
  <c r="AY824"/>
  <c r="AX824"/>
  <c r="AR824"/>
  <c r="BD792"/>
  <c r="BO736"/>
  <c r="BN736"/>
  <c r="BP736"/>
  <c r="BJ736"/>
  <c r="BL736"/>
  <c r="BF736"/>
  <c r="BK736"/>
  <c r="BH736"/>
  <c r="BC736"/>
  <c r="BS736"/>
  <c r="BB736"/>
  <c r="BR736"/>
  <c r="BD736"/>
  <c r="AW736"/>
  <c r="BT736"/>
  <c r="AV736"/>
  <c r="AT736"/>
  <c r="AZ736"/>
  <c r="BG736"/>
  <c r="AS736"/>
  <c r="AY736"/>
  <c r="AX736"/>
  <c r="AR736"/>
  <c r="BO712"/>
  <c r="BN712"/>
  <c r="BP712"/>
  <c r="BJ712"/>
  <c r="BL712"/>
  <c r="BK712"/>
  <c r="BF712"/>
  <c r="BH712"/>
  <c r="BD712"/>
  <c r="BB712"/>
  <c r="BS712"/>
  <c r="BC712"/>
  <c r="BR712"/>
  <c r="AW712"/>
  <c r="BG712"/>
  <c r="BT712"/>
  <c r="AV712"/>
  <c r="AT712"/>
  <c r="AZ712"/>
  <c r="AS712"/>
  <c r="AY712"/>
  <c r="AX712"/>
  <c r="AR712"/>
  <c r="BO648"/>
  <c r="BN648"/>
  <c r="BP648"/>
  <c r="BJ648"/>
  <c r="BL648"/>
  <c r="BK648"/>
  <c r="BF648"/>
  <c r="BH648"/>
  <c r="BD648"/>
  <c r="BB648"/>
  <c r="BS648"/>
  <c r="BC648"/>
  <c r="BR648"/>
  <c r="AW648"/>
  <c r="BG648"/>
  <c r="BT648"/>
  <c r="AV648"/>
  <c r="AT648"/>
  <c r="AZ648"/>
  <c r="AS648"/>
  <c r="AY648"/>
  <c r="AX648"/>
  <c r="AR648"/>
  <c r="BO628"/>
  <c r="BN628"/>
  <c r="BP628"/>
  <c r="BJ628"/>
  <c r="BL628"/>
  <c r="BK628"/>
  <c r="BF628"/>
  <c r="BH628"/>
  <c r="BD628"/>
  <c r="BB628"/>
  <c r="BS628"/>
  <c r="BG628"/>
  <c r="BC628"/>
  <c r="BR628"/>
  <c r="AW628"/>
  <c r="BT628"/>
  <c r="AV628"/>
  <c r="AT628"/>
  <c r="AX628"/>
  <c r="AR628"/>
  <c r="AZ628"/>
  <c r="AY628"/>
  <c r="AS628"/>
  <c r="BN6"/>
  <c r="BP6"/>
  <c r="BO6"/>
  <c r="BK6"/>
  <c r="BJ6"/>
  <c r="BF6"/>
  <c r="BH6"/>
  <c r="BD6"/>
  <c r="BC6"/>
  <c r="BB6"/>
  <c r="BG6"/>
  <c r="BS6"/>
  <c r="AV6"/>
  <c r="BR6"/>
  <c r="AX6"/>
  <c r="BT6"/>
  <c r="AW6"/>
  <c r="BL6"/>
  <c r="AS6"/>
  <c r="AR6"/>
  <c r="AT6"/>
  <c r="AZ6"/>
  <c r="AY6"/>
  <c r="BJ826"/>
  <c r="BN826"/>
  <c r="BF826"/>
  <c r="AS826"/>
  <c r="AZ826"/>
  <c r="AW826"/>
  <c r="BR766"/>
  <c r="BO750"/>
  <c r="BN750"/>
  <c r="BP750"/>
  <c r="BJ750"/>
  <c r="BL750"/>
  <c r="BF750"/>
  <c r="BK750"/>
  <c r="BH750"/>
  <c r="BG750"/>
  <c r="BC750"/>
  <c r="BS750"/>
  <c r="BB750"/>
  <c r="BR750"/>
  <c r="BT750"/>
  <c r="AS750"/>
  <c r="AX750"/>
  <c r="AR750"/>
  <c r="BD750"/>
  <c r="AT750"/>
  <c r="AZ750"/>
  <c r="AW750"/>
  <c r="AY750"/>
  <c r="AV750"/>
  <c r="BP734"/>
  <c r="BK734"/>
  <c r="BS734"/>
  <c r="AS734"/>
  <c r="AT734"/>
  <c r="AV734"/>
  <c r="BO702"/>
  <c r="BN702"/>
  <c r="BP702"/>
  <c r="BJ702"/>
  <c r="BL702"/>
  <c r="BF702"/>
  <c r="BK702"/>
  <c r="BH702"/>
  <c r="BD702"/>
  <c r="BB702"/>
  <c r="BG702"/>
  <c r="BS702"/>
  <c r="BC702"/>
  <c r="BR702"/>
  <c r="BT702"/>
  <c r="AS702"/>
  <c r="AX702"/>
  <c r="AR702"/>
  <c r="AT702"/>
  <c r="AZ702"/>
  <c r="AW702"/>
  <c r="AY702"/>
  <c r="AV702"/>
  <c r="BO606"/>
  <c r="BN606"/>
  <c r="BP606"/>
  <c r="BJ606"/>
  <c r="BL606"/>
  <c r="BF606"/>
  <c r="BK606"/>
  <c r="BH606"/>
  <c r="BD606"/>
  <c r="BB606"/>
  <c r="BG606"/>
  <c r="BS606"/>
  <c r="BC606"/>
  <c r="BR606"/>
  <c r="BT606"/>
  <c r="AS606"/>
  <c r="AX606"/>
  <c r="AR606"/>
  <c r="AT606"/>
  <c r="AZ606"/>
  <c r="AW606"/>
  <c r="AY606"/>
  <c r="AV606"/>
  <c r="BN238"/>
  <c r="BP238"/>
  <c r="BO238"/>
  <c r="BK238"/>
  <c r="BJ238"/>
  <c r="BF238"/>
  <c r="BL238"/>
  <c r="BH238"/>
  <c r="BD238"/>
  <c r="BC238"/>
  <c r="BB238"/>
  <c r="BS238"/>
  <c r="AV238"/>
  <c r="BR238"/>
  <c r="BG238"/>
  <c r="AX238"/>
  <c r="BT238"/>
  <c r="AW238"/>
  <c r="AS238"/>
  <c r="AR238"/>
  <c r="AT238"/>
  <c r="AZ238"/>
  <c r="AY238"/>
  <c r="BN198"/>
  <c r="BP198"/>
  <c r="BO198"/>
  <c r="BK198"/>
  <c r="BJ198"/>
  <c r="BF198"/>
  <c r="BH198"/>
  <c r="BD198"/>
  <c r="BC198"/>
  <c r="BB198"/>
  <c r="BL198"/>
  <c r="BG198"/>
  <c r="BS198"/>
  <c r="AV198"/>
  <c r="BR198"/>
  <c r="AX198"/>
  <c r="BT198"/>
  <c r="AW198"/>
  <c r="AS198"/>
  <c r="AR198"/>
  <c r="AT198"/>
  <c r="AZ198"/>
  <c r="AY198"/>
  <c r="BO412"/>
  <c r="BN412"/>
  <c r="BP412"/>
  <c r="BJ412"/>
  <c r="BL412"/>
  <c r="BK412"/>
  <c r="BF412"/>
  <c r="BH412"/>
  <c r="BD412"/>
  <c r="BC412"/>
  <c r="BB412"/>
  <c r="BS412"/>
  <c r="AX412"/>
  <c r="BG412"/>
  <c r="BR412"/>
  <c r="AV412"/>
  <c r="BT412"/>
  <c r="AT412"/>
  <c r="AR412"/>
  <c r="AZ412"/>
  <c r="AY412"/>
  <c r="AS412"/>
  <c r="AW412"/>
  <c r="BO404"/>
  <c r="BN404"/>
  <c r="BP404"/>
  <c r="BJ404"/>
  <c r="BL404"/>
  <c r="BK404"/>
  <c r="BF404"/>
  <c r="BH404"/>
  <c r="BD404"/>
  <c r="BG404"/>
  <c r="BC404"/>
  <c r="BB404"/>
  <c r="BS404"/>
  <c r="AX404"/>
  <c r="BR404"/>
  <c r="AV404"/>
  <c r="BT404"/>
  <c r="AT404"/>
  <c r="AR404"/>
  <c r="AZ404"/>
  <c r="AW404"/>
  <c r="AY404"/>
  <c r="AS404"/>
  <c r="BO340"/>
  <c r="BN340"/>
  <c r="BP340"/>
  <c r="BK340"/>
  <c r="BJ340"/>
  <c r="BF340"/>
  <c r="BL340"/>
  <c r="BH340"/>
  <c r="BD340"/>
  <c r="BG340"/>
  <c r="BC340"/>
  <c r="BB340"/>
  <c r="BS340"/>
  <c r="AX340"/>
  <c r="BR340"/>
  <c r="AV340"/>
  <c r="BT340"/>
  <c r="AT340"/>
  <c r="AR340"/>
  <c r="AZ340"/>
  <c r="AW340"/>
  <c r="AY340"/>
  <c r="AS340"/>
  <c r="BO268"/>
  <c r="BN268"/>
  <c r="BP268"/>
  <c r="BK268"/>
  <c r="BJ268"/>
  <c r="BF268"/>
  <c r="BL268"/>
  <c r="BH268"/>
  <c r="BD268"/>
  <c r="BG268"/>
  <c r="BC268"/>
  <c r="BB268"/>
  <c r="BS268"/>
  <c r="AX268"/>
  <c r="BR268"/>
  <c r="AV268"/>
  <c r="BT268"/>
  <c r="AT268"/>
  <c r="AW268"/>
  <c r="AR268"/>
  <c r="AZ268"/>
  <c r="AY268"/>
  <c r="AS268"/>
  <c r="BN244"/>
  <c r="BP244"/>
  <c r="BO244"/>
  <c r="BK244"/>
  <c r="BJ244"/>
  <c r="BL244"/>
  <c r="BF244"/>
  <c r="BH244"/>
  <c r="BD244"/>
  <c r="BG244"/>
  <c r="BC244"/>
  <c r="BB244"/>
  <c r="BS244"/>
  <c r="AX244"/>
  <c r="BR244"/>
  <c r="AV244"/>
  <c r="BT244"/>
  <c r="AT244"/>
  <c r="AR244"/>
  <c r="AZ244"/>
  <c r="AW244"/>
  <c r="AY244"/>
  <c r="AS244"/>
  <c r="BN212"/>
  <c r="BP212"/>
  <c r="BO212"/>
  <c r="BK212"/>
  <c r="BJ212"/>
  <c r="BL212"/>
  <c r="BF212"/>
  <c r="BH212"/>
  <c r="BD212"/>
  <c r="BG212"/>
  <c r="BC212"/>
  <c r="BB212"/>
  <c r="BS212"/>
  <c r="AX212"/>
  <c r="BR212"/>
  <c r="AV212"/>
  <c r="BT212"/>
  <c r="AT212"/>
  <c r="AR212"/>
  <c r="AZ212"/>
  <c r="AW212"/>
  <c r="AY212"/>
  <c r="AS212"/>
  <c r="BN180"/>
  <c r="BP180"/>
  <c r="BO180"/>
  <c r="BK180"/>
  <c r="BJ180"/>
  <c r="BL180"/>
  <c r="BF180"/>
  <c r="BH180"/>
  <c r="BD180"/>
  <c r="BG180"/>
  <c r="BC180"/>
  <c r="BB180"/>
  <c r="BS180"/>
  <c r="AX180"/>
  <c r="BR180"/>
  <c r="AV180"/>
  <c r="BT180"/>
  <c r="AT180"/>
  <c r="AR180"/>
  <c r="AZ180"/>
  <c r="AW180"/>
  <c r="AY180"/>
  <c r="AS180"/>
  <c r="BN164"/>
  <c r="BP164"/>
  <c r="BO164"/>
  <c r="BK164"/>
  <c r="BJ164"/>
  <c r="BL164"/>
  <c r="BF164"/>
  <c r="BH164"/>
  <c r="BD164"/>
  <c r="BG164"/>
  <c r="BC164"/>
  <c r="BB164"/>
  <c r="BS164"/>
  <c r="AX164"/>
  <c r="BR164"/>
  <c r="AV164"/>
  <c r="BT164"/>
  <c r="AT164"/>
  <c r="AR164"/>
  <c r="AZ164"/>
  <c r="AY164"/>
  <c r="AW164"/>
  <c r="AS164"/>
  <c r="BN156"/>
  <c r="BP156"/>
  <c r="BO156"/>
  <c r="BK156"/>
  <c r="BJ156"/>
  <c r="BL156"/>
  <c r="BF156"/>
  <c r="BH156"/>
  <c r="BD156"/>
  <c r="BG156"/>
  <c r="BC156"/>
  <c r="BB156"/>
  <c r="BS156"/>
  <c r="AX156"/>
  <c r="BR156"/>
  <c r="AV156"/>
  <c r="BT156"/>
  <c r="AT156"/>
  <c r="AR156"/>
  <c r="AZ156"/>
  <c r="AY156"/>
  <c r="AS156"/>
  <c r="AW156"/>
  <c r="BN140"/>
  <c r="BP140"/>
  <c r="BO140"/>
  <c r="BK140"/>
  <c r="BJ140"/>
  <c r="BL140"/>
  <c r="BF140"/>
  <c r="BH140"/>
  <c r="BD140"/>
  <c r="BG140"/>
  <c r="BC140"/>
  <c r="BB140"/>
  <c r="BS140"/>
  <c r="AX140"/>
  <c r="BR140"/>
  <c r="AV140"/>
  <c r="BT140"/>
  <c r="AT140"/>
  <c r="AW140"/>
  <c r="AR140"/>
  <c r="AZ140"/>
  <c r="AY140"/>
  <c r="AS140"/>
  <c r="BN124"/>
  <c r="BP124"/>
  <c r="BO124"/>
  <c r="BK124"/>
  <c r="BJ124"/>
  <c r="BL124"/>
  <c r="BF124"/>
  <c r="BH124"/>
  <c r="BD124"/>
  <c r="BG124"/>
  <c r="BC124"/>
  <c r="BB124"/>
  <c r="BS124"/>
  <c r="AX124"/>
  <c r="BR124"/>
  <c r="AV124"/>
  <c r="BT124"/>
  <c r="AT124"/>
  <c r="AR124"/>
  <c r="AZ124"/>
  <c r="AY124"/>
  <c r="AW124"/>
  <c r="AS124"/>
  <c r="BN108"/>
  <c r="BP108"/>
  <c r="BO108"/>
  <c r="BK108"/>
  <c r="BJ108"/>
  <c r="BL108"/>
  <c r="BF108"/>
  <c r="BH108"/>
  <c r="BD108"/>
  <c r="BG108"/>
  <c r="BC108"/>
  <c r="BB108"/>
  <c r="BS108"/>
  <c r="AX108"/>
  <c r="BR108"/>
  <c r="AV108"/>
  <c r="BT108"/>
  <c r="AT108"/>
  <c r="AW108"/>
  <c r="AR108"/>
  <c r="AZ108"/>
  <c r="AY108"/>
  <c r="AS108"/>
  <c r="BN92"/>
  <c r="BP92"/>
  <c r="BO92"/>
  <c r="BK92"/>
  <c r="BJ92"/>
  <c r="BL92"/>
  <c r="BF92"/>
  <c r="BH92"/>
  <c r="BD92"/>
  <c r="BG92"/>
  <c r="BC92"/>
  <c r="BB92"/>
  <c r="BS92"/>
  <c r="AX92"/>
  <c r="BR92"/>
  <c r="AV92"/>
  <c r="BT92"/>
  <c r="AT92"/>
  <c r="AR92"/>
  <c r="AZ92"/>
  <c r="AY92"/>
  <c r="AS92"/>
  <c r="AW92"/>
  <c r="BN48"/>
  <c r="BP48"/>
  <c r="BO48"/>
  <c r="BK48"/>
  <c r="BJ48"/>
  <c r="BL48"/>
  <c r="BF48"/>
  <c r="BH48"/>
  <c r="BD48"/>
  <c r="BG48"/>
  <c r="BC48"/>
  <c r="BB48"/>
  <c r="BS48"/>
  <c r="AX48"/>
  <c r="BR48"/>
  <c r="AV48"/>
  <c r="AW48"/>
  <c r="BT48"/>
  <c r="AT48"/>
  <c r="AZ48"/>
  <c r="AS48"/>
  <c r="AY48"/>
  <c r="AR48"/>
  <c r="BN16"/>
  <c r="BP16"/>
  <c r="BO16"/>
  <c r="BK16"/>
  <c r="BJ16"/>
  <c r="BL16"/>
  <c r="BF16"/>
  <c r="BH16"/>
  <c r="BD16"/>
  <c r="BG16"/>
  <c r="BC16"/>
  <c r="BB16"/>
  <c r="BS16"/>
  <c r="AX16"/>
  <c r="BR16"/>
  <c r="AV16"/>
  <c r="AW16"/>
  <c r="BT16"/>
  <c r="AT16"/>
  <c r="AZ16"/>
  <c r="AS16"/>
  <c r="AY16"/>
  <c r="AR16"/>
  <c r="BO384"/>
  <c r="BN384"/>
  <c r="BP384"/>
  <c r="BK384"/>
  <c r="BJ384"/>
  <c r="BF384"/>
  <c r="BH384"/>
  <c r="BD384"/>
  <c r="BL384"/>
  <c r="BG384"/>
  <c r="BC384"/>
  <c r="BB384"/>
  <c r="BS384"/>
  <c r="AX384"/>
  <c r="BR384"/>
  <c r="AV384"/>
  <c r="AW384"/>
  <c r="BT384"/>
  <c r="AT384"/>
  <c r="AZ384"/>
  <c r="AS384"/>
  <c r="AY384"/>
  <c r="AR384"/>
  <c r="BO426"/>
  <c r="BN426"/>
  <c r="BP426"/>
  <c r="BJ426"/>
  <c r="BL426"/>
  <c r="BF426"/>
  <c r="BK426"/>
  <c r="BH426"/>
  <c r="BD426"/>
  <c r="BC426"/>
  <c r="BB426"/>
  <c r="BS426"/>
  <c r="AV426"/>
  <c r="BR426"/>
  <c r="BG426"/>
  <c r="AX426"/>
  <c r="BT426"/>
  <c r="AS426"/>
  <c r="AW426"/>
  <c r="AR426"/>
  <c r="AZ426"/>
  <c r="AY426"/>
  <c r="AT426"/>
  <c r="BO366"/>
  <c r="BN366"/>
  <c r="BP366"/>
  <c r="BK366"/>
  <c r="BL366"/>
  <c r="BJ366"/>
  <c r="BF366"/>
  <c r="BH366"/>
  <c r="BD366"/>
  <c r="BC366"/>
  <c r="BB366"/>
  <c r="BS366"/>
  <c r="AV366"/>
  <c r="BR366"/>
  <c r="BG366"/>
  <c r="AX366"/>
  <c r="BT366"/>
  <c r="AS366"/>
  <c r="AR366"/>
  <c r="AT366"/>
  <c r="AZ366"/>
  <c r="AY366"/>
  <c r="AW366"/>
  <c r="BO334"/>
  <c r="BN334"/>
  <c r="BP334"/>
  <c r="BK334"/>
  <c r="BJ334"/>
  <c r="BF334"/>
  <c r="BL334"/>
  <c r="BH334"/>
  <c r="BD334"/>
  <c r="BC334"/>
  <c r="BB334"/>
  <c r="BS334"/>
  <c r="AV334"/>
  <c r="BR334"/>
  <c r="BG334"/>
  <c r="AX334"/>
  <c r="BT334"/>
  <c r="AW334"/>
  <c r="AS334"/>
  <c r="AR334"/>
  <c r="AT334"/>
  <c r="AZ334"/>
  <c r="AY334"/>
  <c r="BO302"/>
  <c r="BN302"/>
  <c r="BP302"/>
  <c r="BK302"/>
  <c r="BJ302"/>
  <c r="BF302"/>
  <c r="BL302"/>
  <c r="BH302"/>
  <c r="BD302"/>
  <c r="BC302"/>
  <c r="BB302"/>
  <c r="BS302"/>
  <c r="AV302"/>
  <c r="BR302"/>
  <c r="BG302"/>
  <c r="AX302"/>
  <c r="BT302"/>
  <c r="AW302"/>
  <c r="AS302"/>
  <c r="AR302"/>
  <c r="AT302"/>
  <c r="AZ302"/>
  <c r="AY302"/>
  <c r="BO270"/>
  <c r="BN270"/>
  <c r="BP270"/>
  <c r="BK270"/>
  <c r="BJ270"/>
  <c r="BF270"/>
  <c r="BL270"/>
  <c r="BH270"/>
  <c r="BD270"/>
  <c r="BC270"/>
  <c r="BB270"/>
  <c r="BS270"/>
  <c r="AV270"/>
  <c r="BR270"/>
  <c r="BG270"/>
  <c r="AX270"/>
  <c r="BT270"/>
  <c r="AW270"/>
  <c r="AS270"/>
  <c r="AR270"/>
  <c r="AT270"/>
  <c r="AZ270"/>
  <c r="AY270"/>
  <c r="BO266"/>
  <c r="BN266"/>
  <c r="BP266"/>
  <c r="BK266"/>
  <c r="BJ266"/>
  <c r="BF266"/>
  <c r="BH266"/>
  <c r="BD266"/>
  <c r="BC266"/>
  <c r="BL266"/>
  <c r="BB266"/>
  <c r="BS266"/>
  <c r="AV266"/>
  <c r="BR266"/>
  <c r="AX266"/>
  <c r="BT266"/>
  <c r="BG266"/>
  <c r="AS266"/>
  <c r="AW266"/>
  <c r="AR266"/>
  <c r="AZ266"/>
  <c r="AY266"/>
  <c r="AT266"/>
  <c r="BN122"/>
  <c r="BP122"/>
  <c r="BO122"/>
  <c r="BK122"/>
  <c r="BJ122"/>
  <c r="BF122"/>
  <c r="BL122"/>
  <c r="BH122"/>
  <c r="BD122"/>
  <c r="BC122"/>
  <c r="BB122"/>
  <c r="BS122"/>
  <c r="AV122"/>
  <c r="BR122"/>
  <c r="AX122"/>
  <c r="BT122"/>
  <c r="AS122"/>
  <c r="BG122"/>
  <c r="AW122"/>
  <c r="AR122"/>
  <c r="AZ122"/>
  <c r="AY122"/>
  <c r="AT122"/>
  <c r="BO536"/>
  <c r="BP536"/>
  <c r="BN536"/>
  <c r="BJ536"/>
  <c r="BL536"/>
  <c r="BK536"/>
  <c r="BF536"/>
  <c r="BH536"/>
  <c r="BD536"/>
  <c r="BB536"/>
  <c r="BS536"/>
  <c r="AX536"/>
  <c r="BC536"/>
  <c r="BR536"/>
  <c r="AV536"/>
  <c r="BG536"/>
  <c r="AW536"/>
  <c r="BT536"/>
  <c r="AT536"/>
  <c r="AZ536"/>
  <c r="AS536"/>
  <c r="AY536"/>
  <c r="AR536"/>
  <c r="BO636"/>
  <c r="BN636"/>
  <c r="BP636"/>
  <c r="BJ636"/>
  <c r="BL636"/>
  <c r="BK636"/>
  <c r="BF636"/>
  <c r="BH636"/>
  <c r="BD636"/>
  <c r="BB636"/>
  <c r="BS636"/>
  <c r="BG636"/>
  <c r="BC636"/>
  <c r="BR636"/>
  <c r="AW636"/>
  <c r="BT636"/>
  <c r="AV636"/>
  <c r="AT636"/>
  <c r="AX636"/>
  <c r="AR636"/>
  <c r="AZ636"/>
  <c r="AY636"/>
  <c r="AS636"/>
  <c r="BN939"/>
  <c r="BP939"/>
  <c r="BJ939"/>
  <c r="BO939"/>
  <c r="BL939"/>
  <c r="BK939"/>
  <c r="BH939"/>
  <c r="BG939"/>
  <c r="BF939"/>
  <c r="BC939"/>
  <c r="BS939"/>
  <c r="BB939"/>
  <c r="BR939"/>
  <c r="AV939"/>
  <c r="AT939"/>
  <c r="BD939"/>
  <c r="AS939"/>
  <c r="AX939"/>
  <c r="AR939"/>
  <c r="BT939"/>
  <c r="AW939"/>
  <c r="AZ939"/>
  <c r="AY939"/>
  <c r="BN899"/>
  <c r="BP899"/>
  <c r="BO899"/>
  <c r="BJ899"/>
  <c r="BL899"/>
  <c r="BK899"/>
  <c r="BH899"/>
  <c r="BG899"/>
  <c r="BF899"/>
  <c r="BC899"/>
  <c r="BS899"/>
  <c r="BB899"/>
  <c r="BR899"/>
  <c r="AV899"/>
  <c r="AT899"/>
  <c r="BD899"/>
  <c r="AS899"/>
  <c r="BT899"/>
  <c r="AX899"/>
  <c r="AR899"/>
  <c r="AW899"/>
  <c r="AZ899"/>
  <c r="AY899"/>
  <c r="BO795"/>
  <c r="BN795"/>
  <c r="BJ795"/>
  <c r="BL795"/>
  <c r="BP795"/>
  <c r="BK795"/>
  <c r="BH795"/>
  <c r="BG795"/>
  <c r="BF795"/>
  <c r="BC795"/>
  <c r="BS795"/>
  <c r="BB795"/>
  <c r="BR795"/>
  <c r="AV795"/>
  <c r="AT795"/>
  <c r="BD795"/>
  <c r="AS795"/>
  <c r="AX795"/>
  <c r="AR795"/>
  <c r="AY795"/>
  <c r="BT795"/>
  <c r="AW795"/>
  <c r="AZ795"/>
  <c r="BO767"/>
  <c r="BN767"/>
  <c r="BP767"/>
  <c r="BJ767"/>
  <c r="BL767"/>
  <c r="BK767"/>
  <c r="BF767"/>
  <c r="BH767"/>
  <c r="BG767"/>
  <c r="BC767"/>
  <c r="BS767"/>
  <c r="BB767"/>
  <c r="BR767"/>
  <c r="AV767"/>
  <c r="AT767"/>
  <c r="BD767"/>
  <c r="AS767"/>
  <c r="AW767"/>
  <c r="BT767"/>
  <c r="AZ767"/>
  <c r="AX767"/>
  <c r="AR767"/>
  <c r="AY767"/>
  <c r="BO567"/>
  <c r="BN567"/>
  <c r="BP567"/>
  <c r="BJ567"/>
  <c r="BL567"/>
  <c r="BF567"/>
  <c r="BK567"/>
  <c r="BH567"/>
  <c r="BD567"/>
  <c r="BG567"/>
  <c r="BB567"/>
  <c r="BS567"/>
  <c r="AW567"/>
  <c r="BR567"/>
  <c r="AT567"/>
  <c r="AX567"/>
  <c r="AS567"/>
  <c r="AR567"/>
  <c r="AY567"/>
  <c r="BC567"/>
  <c r="AZ567"/>
  <c r="BT567"/>
  <c r="AV567"/>
  <c r="BN235"/>
  <c r="BP235"/>
  <c r="BO235"/>
  <c r="BK235"/>
  <c r="BJ235"/>
  <c r="BL235"/>
  <c r="BF235"/>
  <c r="BH235"/>
  <c r="BD235"/>
  <c r="BC235"/>
  <c r="BG235"/>
  <c r="BB235"/>
  <c r="BS235"/>
  <c r="AW235"/>
  <c r="BR235"/>
  <c r="AX235"/>
  <c r="AV235"/>
  <c r="AT235"/>
  <c r="AS235"/>
  <c r="AR235"/>
  <c r="AY235"/>
  <c r="BT235"/>
  <c r="AZ235"/>
  <c r="BN187"/>
  <c r="BP187"/>
  <c r="BO187"/>
  <c r="BK187"/>
  <c r="BJ187"/>
  <c r="BL187"/>
  <c r="BF187"/>
  <c r="BH187"/>
  <c r="BD187"/>
  <c r="BC187"/>
  <c r="BG187"/>
  <c r="BB187"/>
  <c r="BS187"/>
  <c r="AW187"/>
  <c r="BR187"/>
  <c r="AX187"/>
  <c r="AV187"/>
  <c r="AT187"/>
  <c r="AS187"/>
  <c r="AR187"/>
  <c r="BT187"/>
  <c r="AZ187"/>
  <c r="AY187"/>
  <c r="BN135"/>
  <c r="BP135"/>
  <c r="BO135"/>
  <c r="BK135"/>
  <c r="BJ135"/>
  <c r="BL135"/>
  <c r="BF135"/>
  <c r="BH135"/>
  <c r="BD135"/>
  <c r="BC135"/>
  <c r="BG135"/>
  <c r="BB135"/>
  <c r="BS135"/>
  <c r="AW135"/>
  <c r="BR135"/>
  <c r="AT135"/>
  <c r="AX135"/>
  <c r="AS135"/>
  <c r="AV135"/>
  <c r="AZ135"/>
  <c r="BT135"/>
  <c r="AR135"/>
  <c r="AY135"/>
  <c r="BN107"/>
  <c r="BP107"/>
  <c r="BO107"/>
  <c r="BK107"/>
  <c r="BJ107"/>
  <c r="BL107"/>
  <c r="BF107"/>
  <c r="BH107"/>
  <c r="BD107"/>
  <c r="BC107"/>
  <c r="BG107"/>
  <c r="BB107"/>
  <c r="BS107"/>
  <c r="AW107"/>
  <c r="BR107"/>
  <c r="AX107"/>
  <c r="AV107"/>
  <c r="AT107"/>
  <c r="AS107"/>
  <c r="AR107"/>
  <c r="AY107"/>
  <c r="BT107"/>
  <c r="AZ107"/>
  <c r="BN965"/>
  <c r="BP965"/>
  <c r="BO965"/>
  <c r="BL965"/>
  <c r="BK965"/>
  <c r="BJ965"/>
  <c r="BH965"/>
  <c r="BG965"/>
  <c r="BC965"/>
  <c r="BS965"/>
  <c r="BB965"/>
  <c r="BR965"/>
  <c r="BF965"/>
  <c r="BD965"/>
  <c r="BT965"/>
  <c r="AX965"/>
  <c r="AR965"/>
  <c r="AW965"/>
  <c r="AT965"/>
  <c r="AV965"/>
  <c r="AS965"/>
  <c r="AZ965"/>
  <c r="AY965"/>
  <c r="BN917"/>
  <c r="BP917"/>
  <c r="BJ917"/>
  <c r="BL917"/>
  <c r="BK917"/>
  <c r="BO917"/>
  <c r="BH917"/>
  <c r="BG917"/>
  <c r="BC917"/>
  <c r="BS917"/>
  <c r="BB917"/>
  <c r="BR917"/>
  <c r="BF917"/>
  <c r="BD917"/>
  <c r="BT917"/>
  <c r="AX917"/>
  <c r="AR917"/>
  <c r="AW917"/>
  <c r="AT917"/>
  <c r="AY917"/>
  <c r="AS917"/>
  <c r="AZ917"/>
  <c r="AV917"/>
  <c r="BO701"/>
  <c r="BN701"/>
  <c r="BP701"/>
  <c r="BJ701"/>
  <c r="BL701"/>
  <c r="BF701"/>
  <c r="BH701"/>
  <c r="BD701"/>
  <c r="BG701"/>
  <c r="BB701"/>
  <c r="BS701"/>
  <c r="BR701"/>
  <c r="BC701"/>
  <c r="BT701"/>
  <c r="AX701"/>
  <c r="AR701"/>
  <c r="BK701"/>
  <c r="AW701"/>
  <c r="AT701"/>
  <c r="AY701"/>
  <c r="AS701"/>
  <c r="AZ701"/>
  <c r="AV701"/>
  <c r="BO653"/>
  <c r="BN653"/>
  <c r="BP653"/>
  <c r="BJ653"/>
  <c r="BL653"/>
  <c r="BF653"/>
  <c r="BH653"/>
  <c r="BD653"/>
  <c r="BG653"/>
  <c r="BB653"/>
  <c r="BS653"/>
  <c r="BR653"/>
  <c r="BK653"/>
  <c r="BC653"/>
  <c r="BT653"/>
  <c r="AX653"/>
  <c r="AR653"/>
  <c r="AW653"/>
  <c r="AT653"/>
  <c r="AV653"/>
  <c r="AS653"/>
  <c r="AZ653"/>
  <c r="AY653"/>
  <c r="BO605"/>
  <c r="BN605"/>
  <c r="BP605"/>
  <c r="BJ605"/>
  <c r="BL605"/>
  <c r="BF605"/>
  <c r="BH605"/>
  <c r="BD605"/>
  <c r="BG605"/>
  <c r="BB605"/>
  <c r="BS605"/>
  <c r="BK605"/>
  <c r="BR605"/>
  <c r="BC605"/>
  <c r="BT605"/>
  <c r="AX605"/>
  <c r="AR605"/>
  <c r="AW605"/>
  <c r="AT605"/>
  <c r="AV605"/>
  <c r="AY605"/>
  <c r="AS605"/>
  <c r="AZ605"/>
  <c r="BO573"/>
  <c r="BN573"/>
  <c r="BP573"/>
  <c r="BJ573"/>
  <c r="BL573"/>
  <c r="BF573"/>
  <c r="BH573"/>
  <c r="BD573"/>
  <c r="BG573"/>
  <c r="BB573"/>
  <c r="BS573"/>
  <c r="BR573"/>
  <c r="AW573"/>
  <c r="BK573"/>
  <c r="BC573"/>
  <c r="BT573"/>
  <c r="AX573"/>
  <c r="AR573"/>
  <c r="AV573"/>
  <c r="AT573"/>
  <c r="AS573"/>
  <c r="AZ573"/>
  <c r="AY573"/>
  <c r="BO525"/>
  <c r="BP525"/>
  <c r="BN525"/>
  <c r="BJ525"/>
  <c r="BL525"/>
  <c r="BF525"/>
  <c r="BH525"/>
  <c r="BD525"/>
  <c r="BG525"/>
  <c r="BB525"/>
  <c r="BS525"/>
  <c r="BR525"/>
  <c r="BK525"/>
  <c r="AW525"/>
  <c r="BC525"/>
  <c r="BT525"/>
  <c r="AX525"/>
  <c r="AR525"/>
  <c r="AV525"/>
  <c r="AT525"/>
  <c r="AS525"/>
  <c r="AZ525"/>
  <c r="AY525"/>
  <c r="BN876"/>
  <c r="BP876"/>
  <c r="BO876"/>
  <c r="BJ876"/>
  <c r="BL876"/>
  <c r="BK876"/>
  <c r="BH876"/>
  <c r="BG876"/>
  <c r="BC876"/>
  <c r="BS876"/>
  <c r="BB876"/>
  <c r="BR876"/>
  <c r="BF876"/>
  <c r="BD876"/>
  <c r="AW876"/>
  <c r="BT876"/>
  <c r="AV876"/>
  <c r="AT876"/>
  <c r="AX876"/>
  <c r="AR876"/>
  <c r="AZ876"/>
  <c r="AY876"/>
  <c r="AS876"/>
  <c r="BO612"/>
  <c r="BN612"/>
  <c r="BP612"/>
  <c r="BJ612"/>
  <c r="BL612"/>
  <c r="BK612"/>
  <c r="BF612"/>
  <c r="BH612"/>
  <c r="BD612"/>
  <c r="BB612"/>
  <c r="BS612"/>
  <c r="BG612"/>
  <c r="BC612"/>
  <c r="BR612"/>
  <c r="AW612"/>
  <c r="BT612"/>
  <c r="AV612"/>
  <c r="AT612"/>
  <c r="AX612"/>
  <c r="AR612"/>
  <c r="AZ612"/>
  <c r="AY612"/>
  <c r="AS612"/>
  <c r="BN898"/>
  <c r="BO898"/>
  <c r="BJ898"/>
  <c r="BP898"/>
  <c r="BL898"/>
  <c r="BK898"/>
  <c r="BH898"/>
  <c r="BG898"/>
  <c r="BC898"/>
  <c r="BS898"/>
  <c r="BF898"/>
  <c r="BB898"/>
  <c r="BR898"/>
  <c r="BT898"/>
  <c r="AS898"/>
  <c r="AX898"/>
  <c r="AR898"/>
  <c r="AV898"/>
  <c r="AZ898"/>
  <c r="AY898"/>
  <c r="AT898"/>
  <c r="BD898"/>
  <c r="AW898"/>
  <c r="BO700"/>
  <c r="BN700"/>
  <c r="BP700"/>
  <c r="BJ700"/>
  <c r="BL700"/>
  <c r="BK700"/>
  <c r="BF700"/>
  <c r="BH700"/>
  <c r="BD700"/>
  <c r="BB700"/>
  <c r="BS700"/>
  <c r="BG700"/>
  <c r="BC700"/>
  <c r="BR700"/>
  <c r="AW700"/>
  <c r="BT700"/>
  <c r="AV700"/>
  <c r="AT700"/>
  <c r="AX700"/>
  <c r="AR700"/>
  <c r="AZ700"/>
  <c r="AY700"/>
  <c r="AS700"/>
  <c r="BN975"/>
  <c r="BP975"/>
  <c r="BO975"/>
  <c r="BL975"/>
  <c r="BK975"/>
  <c r="BJ975"/>
  <c r="BH975"/>
  <c r="BG975"/>
  <c r="BF975"/>
  <c r="BC975"/>
  <c r="BS975"/>
  <c r="BB975"/>
  <c r="BT975"/>
  <c r="BR975"/>
  <c r="AV975"/>
  <c r="AT975"/>
  <c r="BD975"/>
  <c r="AS975"/>
  <c r="AW975"/>
  <c r="AR975"/>
  <c r="AZ975"/>
  <c r="AX975"/>
  <c r="AY975"/>
  <c r="BN951"/>
  <c r="BP951"/>
  <c r="BJ951"/>
  <c r="BO951"/>
  <c r="BL951"/>
  <c r="BK951"/>
  <c r="BH951"/>
  <c r="BG951"/>
  <c r="BF951"/>
  <c r="BC951"/>
  <c r="BS951"/>
  <c r="BB951"/>
  <c r="BR951"/>
  <c r="AV951"/>
  <c r="AT951"/>
  <c r="BD951"/>
  <c r="AS951"/>
  <c r="AW951"/>
  <c r="BT951"/>
  <c r="AR951"/>
  <c r="AZ951"/>
  <c r="AX951"/>
  <c r="AY951"/>
  <c r="BN943"/>
  <c r="BP943"/>
  <c r="BJ943"/>
  <c r="BO943"/>
  <c r="BL943"/>
  <c r="BK943"/>
  <c r="BH943"/>
  <c r="BG943"/>
  <c r="BF943"/>
  <c r="BC943"/>
  <c r="BS943"/>
  <c r="BB943"/>
  <c r="BR943"/>
  <c r="AV943"/>
  <c r="AT943"/>
  <c r="BD943"/>
  <c r="AS943"/>
  <c r="AW943"/>
  <c r="BT943"/>
  <c r="AY943"/>
  <c r="AZ943"/>
  <c r="AX943"/>
  <c r="AR943"/>
  <c r="BN871"/>
  <c r="BP871"/>
  <c r="BO871"/>
  <c r="BJ871"/>
  <c r="BL871"/>
  <c r="BK871"/>
  <c r="BH871"/>
  <c r="BG871"/>
  <c r="BF871"/>
  <c r="BC871"/>
  <c r="BS871"/>
  <c r="BB871"/>
  <c r="BR871"/>
  <c r="AV871"/>
  <c r="AT871"/>
  <c r="BD871"/>
  <c r="AS871"/>
  <c r="AW871"/>
  <c r="AX871"/>
  <c r="AZ871"/>
  <c r="BT871"/>
  <c r="AR871"/>
  <c r="AY871"/>
  <c r="BO831"/>
  <c r="BN831"/>
  <c r="BJ831"/>
  <c r="BP831"/>
  <c r="BL831"/>
  <c r="BK831"/>
  <c r="BH831"/>
  <c r="BG831"/>
  <c r="BF831"/>
  <c r="BC831"/>
  <c r="BS831"/>
  <c r="BB831"/>
  <c r="BR831"/>
  <c r="AV831"/>
  <c r="AT831"/>
  <c r="BD831"/>
  <c r="AS831"/>
  <c r="AW831"/>
  <c r="BT831"/>
  <c r="AY831"/>
  <c r="AZ831"/>
  <c r="AX831"/>
  <c r="AR831"/>
  <c r="BO727"/>
  <c r="BN727"/>
  <c r="BP727"/>
  <c r="BJ727"/>
  <c r="BL727"/>
  <c r="BK727"/>
  <c r="BF727"/>
  <c r="BH727"/>
  <c r="BG727"/>
  <c r="BC727"/>
  <c r="BS727"/>
  <c r="BB727"/>
  <c r="BR727"/>
  <c r="AV727"/>
  <c r="AT727"/>
  <c r="BD727"/>
  <c r="AS727"/>
  <c r="AW727"/>
  <c r="AZ727"/>
  <c r="BT727"/>
  <c r="AX727"/>
  <c r="AR727"/>
  <c r="AY727"/>
  <c r="BO723"/>
  <c r="BN723"/>
  <c r="BP723"/>
  <c r="BJ723"/>
  <c r="BL723"/>
  <c r="BK723"/>
  <c r="BF723"/>
  <c r="BH723"/>
  <c r="BD723"/>
  <c r="BG723"/>
  <c r="BB723"/>
  <c r="BS723"/>
  <c r="BR723"/>
  <c r="BC723"/>
  <c r="AV723"/>
  <c r="AT723"/>
  <c r="AS723"/>
  <c r="BT723"/>
  <c r="AX723"/>
  <c r="AR723"/>
  <c r="AW723"/>
  <c r="AZ723"/>
  <c r="AY723"/>
  <c r="BO619"/>
  <c r="BN619"/>
  <c r="BJ619"/>
  <c r="BP619"/>
  <c r="BL619"/>
  <c r="BF619"/>
  <c r="BK619"/>
  <c r="BH619"/>
  <c r="BD619"/>
  <c r="BG619"/>
  <c r="BB619"/>
  <c r="BS619"/>
  <c r="BR619"/>
  <c r="BC619"/>
  <c r="AV619"/>
  <c r="AT619"/>
  <c r="AS619"/>
  <c r="AX619"/>
  <c r="AR619"/>
  <c r="BT619"/>
  <c r="AW619"/>
  <c r="AZ619"/>
  <c r="AY619"/>
  <c r="BO571"/>
  <c r="BN571"/>
  <c r="BJ571"/>
  <c r="BL571"/>
  <c r="BF571"/>
  <c r="BK571"/>
  <c r="BH571"/>
  <c r="BP571"/>
  <c r="BD571"/>
  <c r="BG571"/>
  <c r="BB571"/>
  <c r="BS571"/>
  <c r="AW571"/>
  <c r="BR571"/>
  <c r="BC571"/>
  <c r="AV571"/>
  <c r="AT571"/>
  <c r="AS571"/>
  <c r="AX571"/>
  <c r="AR571"/>
  <c r="AY571"/>
  <c r="BT571"/>
  <c r="AZ571"/>
  <c r="BO519"/>
  <c r="BP519"/>
  <c r="BN519"/>
  <c r="BJ519"/>
  <c r="BL519"/>
  <c r="BF519"/>
  <c r="BK519"/>
  <c r="BH519"/>
  <c r="BD519"/>
  <c r="BG519"/>
  <c r="BB519"/>
  <c r="BS519"/>
  <c r="AW519"/>
  <c r="BR519"/>
  <c r="AT519"/>
  <c r="AX519"/>
  <c r="AS519"/>
  <c r="BC519"/>
  <c r="AY519"/>
  <c r="AZ519"/>
  <c r="BT519"/>
  <c r="AV519"/>
  <c r="AR519"/>
  <c r="BN247"/>
  <c r="BO247"/>
  <c r="BP247"/>
  <c r="BK247"/>
  <c r="BJ247"/>
  <c r="BL247"/>
  <c r="BF247"/>
  <c r="BH247"/>
  <c r="BD247"/>
  <c r="BC247"/>
  <c r="BG247"/>
  <c r="BB247"/>
  <c r="BS247"/>
  <c r="AW247"/>
  <c r="BR247"/>
  <c r="AT247"/>
  <c r="AX247"/>
  <c r="AS247"/>
  <c r="AV247"/>
  <c r="AZ247"/>
  <c r="BT247"/>
  <c r="AR247"/>
  <c r="AY247"/>
  <c r="BN119"/>
  <c r="BP119"/>
  <c r="BO119"/>
  <c r="BK119"/>
  <c r="BJ119"/>
  <c r="BL119"/>
  <c r="BF119"/>
  <c r="BH119"/>
  <c r="BD119"/>
  <c r="BC119"/>
  <c r="BG119"/>
  <c r="BB119"/>
  <c r="BS119"/>
  <c r="AW119"/>
  <c r="BR119"/>
  <c r="AT119"/>
  <c r="AX119"/>
  <c r="AS119"/>
  <c r="AV119"/>
  <c r="AR119"/>
  <c r="AY119"/>
  <c r="AZ119"/>
  <c r="BT119"/>
  <c r="BL769"/>
  <c r="BF769"/>
  <c r="AT769"/>
  <c r="BT705"/>
  <c r="BO641"/>
  <c r="BN641"/>
  <c r="BP641"/>
  <c r="BJ641"/>
  <c r="BL641"/>
  <c r="BF641"/>
  <c r="BH641"/>
  <c r="BD641"/>
  <c r="BG641"/>
  <c r="BK641"/>
  <c r="BB641"/>
  <c r="BS641"/>
  <c r="BR641"/>
  <c r="BT641"/>
  <c r="AX641"/>
  <c r="AR641"/>
  <c r="BC641"/>
  <c r="AW641"/>
  <c r="AS641"/>
  <c r="AV641"/>
  <c r="AT641"/>
  <c r="AY641"/>
  <c r="AZ641"/>
  <c r="BO577"/>
  <c r="BN577"/>
  <c r="BP577"/>
  <c r="BJ577"/>
  <c r="BL577"/>
  <c r="BF577"/>
  <c r="BH577"/>
  <c r="BD577"/>
  <c r="BG577"/>
  <c r="BK577"/>
  <c r="BB577"/>
  <c r="BS577"/>
  <c r="BR577"/>
  <c r="AW577"/>
  <c r="BT577"/>
  <c r="AR577"/>
  <c r="BC577"/>
  <c r="AV577"/>
  <c r="AS577"/>
  <c r="AX577"/>
  <c r="AT577"/>
  <c r="AZ577"/>
  <c r="AY577"/>
  <c r="BO493"/>
  <c r="BP493"/>
  <c r="BN493"/>
  <c r="BJ493"/>
  <c r="BL493"/>
  <c r="BF493"/>
  <c r="BH493"/>
  <c r="BD493"/>
  <c r="BG493"/>
  <c r="BB493"/>
  <c r="BK493"/>
  <c r="BS493"/>
  <c r="BR493"/>
  <c r="AW493"/>
  <c r="BC493"/>
  <c r="BT493"/>
  <c r="AX493"/>
  <c r="AR493"/>
  <c r="AV493"/>
  <c r="AT493"/>
  <c r="AS493"/>
  <c r="AZ493"/>
  <c r="AY493"/>
  <c r="BO461"/>
  <c r="BP461"/>
  <c r="BN461"/>
  <c r="BJ461"/>
  <c r="BL461"/>
  <c r="BF461"/>
  <c r="BH461"/>
  <c r="BD461"/>
  <c r="BG461"/>
  <c r="BC461"/>
  <c r="BB461"/>
  <c r="BS461"/>
  <c r="BR461"/>
  <c r="BK461"/>
  <c r="AW461"/>
  <c r="BT461"/>
  <c r="AX461"/>
  <c r="AR461"/>
  <c r="AV461"/>
  <c r="AT461"/>
  <c r="AS461"/>
  <c r="AZ461"/>
  <c r="AY461"/>
  <c r="BO425"/>
  <c r="BN425"/>
  <c r="BJ425"/>
  <c r="BP425"/>
  <c r="BL425"/>
  <c r="BF425"/>
  <c r="BH425"/>
  <c r="BK425"/>
  <c r="BD425"/>
  <c r="BG425"/>
  <c r="BC425"/>
  <c r="BB425"/>
  <c r="BS425"/>
  <c r="BR425"/>
  <c r="AW425"/>
  <c r="BT425"/>
  <c r="AR425"/>
  <c r="AS425"/>
  <c r="AX425"/>
  <c r="AT425"/>
  <c r="AY425"/>
  <c r="AV425"/>
  <c r="AZ425"/>
  <c r="BO357"/>
  <c r="BN357"/>
  <c r="BP357"/>
  <c r="BK357"/>
  <c r="BL357"/>
  <c r="BJ357"/>
  <c r="BF357"/>
  <c r="BH357"/>
  <c r="BG357"/>
  <c r="BD357"/>
  <c r="BC357"/>
  <c r="BB357"/>
  <c r="BS357"/>
  <c r="BR357"/>
  <c r="AW357"/>
  <c r="BT357"/>
  <c r="AX357"/>
  <c r="AR357"/>
  <c r="AV357"/>
  <c r="AT357"/>
  <c r="AY357"/>
  <c r="AS357"/>
  <c r="AZ357"/>
  <c r="BO289"/>
  <c r="BN289"/>
  <c r="BK289"/>
  <c r="BP289"/>
  <c r="BL289"/>
  <c r="BJ289"/>
  <c r="BF289"/>
  <c r="BH289"/>
  <c r="BG289"/>
  <c r="BD289"/>
  <c r="BC289"/>
  <c r="BB289"/>
  <c r="BS289"/>
  <c r="BR289"/>
  <c r="AW289"/>
  <c r="AV289"/>
  <c r="BT289"/>
  <c r="AR289"/>
  <c r="AX289"/>
  <c r="AS289"/>
  <c r="AT289"/>
  <c r="AZ289"/>
  <c r="AY289"/>
  <c r="BO257"/>
  <c r="BN257"/>
  <c r="BP257"/>
  <c r="BK257"/>
  <c r="BL257"/>
  <c r="BJ257"/>
  <c r="BF257"/>
  <c r="BH257"/>
  <c r="BG257"/>
  <c r="BD257"/>
  <c r="BC257"/>
  <c r="BB257"/>
  <c r="BS257"/>
  <c r="BR257"/>
  <c r="AW257"/>
  <c r="AV257"/>
  <c r="BT257"/>
  <c r="AR257"/>
  <c r="AX257"/>
  <c r="AS257"/>
  <c r="AT257"/>
  <c r="AY257"/>
  <c r="AZ257"/>
  <c r="BN193"/>
  <c r="BP193"/>
  <c r="BO193"/>
  <c r="BK193"/>
  <c r="BJ193"/>
  <c r="BL193"/>
  <c r="BF193"/>
  <c r="BH193"/>
  <c r="BG193"/>
  <c r="BD193"/>
  <c r="BC193"/>
  <c r="BB193"/>
  <c r="BS193"/>
  <c r="BR193"/>
  <c r="AW193"/>
  <c r="AV193"/>
  <c r="BT193"/>
  <c r="AR193"/>
  <c r="AX193"/>
  <c r="AS193"/>
  <c r="AY193"/>
  <c r="AZ193"/>
  <c r="AT193"/>
  <c r="BN129"/>
  <c r="BP129"/>
  <c r="BO129"/>
  <c r="BK129"/>
  <c r="BJ129"/>
  <c r="BL129"/>
  <c r="BF129"/>
  <c r="BH129"/>
  <c r="BG129"/>
  <c r="BD129"/>
  <c r="BC129"/>
  <c r="BB129"/>
  <c r="BS129"/>
  <c r="BR129"/>
  <c r="AW129"/>
  <c r="AV129"/>
  <c r="BT129"/>
  <c r="AR129"/>
  <c r="AX129"/>
  <c r="AS129"/>
  <c r="AZ129"/>
  <c r="AT129"/>
  <c r="AY129"/>
  <c r="BL960"/>
  <c r="BD960"/>
  <c r="AY960"/>
  <c r="BN928"/>
  <c r="BP928"/>
  <c r="BJ928"/>
  <c r="BO928"/>
  <c r="BL928"/>
  <c r="BK928"/>
  <c r="BH928"/>
  <c r="BG928"/>
  <c r="BC928"/>
  <c r="BS928"/>
  <c r="BB928"/>
  <c r="BR928"/>
  <c r="BD928"/>
  <c r="AW928"/>
  <c r="BT928"/>
  <c r="AV928"/>
  <c r="AT928"/>
  <c r="AZ928"/>
  <c r="AS928"/>
  <c r="AY928"/>
  <c r="BF928"/>
  <c r="AX928"/>
  <c r="AR928"/>
  <c r="BN896"/>
  <c r="BP896"/>
  <c r="BO896"/>
  <c r="BJ896"/>
  <c r="BL896"/>
  <c r="BK896"/>
  <c r="BH896"/>
  <c r="BG896"/>
  <c r="BC896"/>
  <c r="BS896"/>
  <c r="BB896"/>
  <c r="BR896"/>
  <c r="BD896"/>
  <c r="AW896"/>
  <c r="BT896"/>
  <c r="AV896"/>
  <c r="AT896"/>
  <c r="BF896"/>
  <c r="AZ896"/>
  <c r="AS896"/>
  <c r="AY896"/>
  <c r="AX896"/>
  <c r="AR896"/>
  <c r="BO768"/>
  <c r="BN768"/>
  <c r="BP768"/>
  <c r="BJ768"/>
  <c r="BL768"/>
  <c r="BK768"/>
  <c r="BH768"/>
  <c r="BG768"/>
  <c r="BC768"/>
  <c r="BS768"/>
  <c r="BB768"/>
  <c r="BR768"/>
  <c r="BD768"/>
  <c r="AW768"/>
  <c r="BT768"/>
  <c r="AV768"/>
  <c r="AT768"/>
  <c r="BF768"/>
  <c r="AZ768"/>
  <c r="AS768"/>
  <c r="AY768"/>
  <c r="AX768"/>
  <c r="AR768"/>
  <c r="BO744"/>
  <c r="BN744"/>
  <c r="BP744"/>
  <c r="BJ744"/>
  <c r="BL744"/>
  <c r="BF744"/>
  <c r="BK744"/>
  <c r="BH744"/>
  <c r="BC744"/>
  <c r="BS744"/>
  <c r="BB744"/>
  <c r="BR744"/>
  <c r="BD744"/>
  <c r="AW744"/>
  <c r="BG744"/>
  <c r="BT744"/>
  <c r="AV744"/>
  <c r="AT744"/>
  <c r="AZ744"/>
  <c r="AS744"/>
  <c r="AY744"/>
  <c r="AX744"/>
  <c r="AR744"/>
  <c r="BO680"/>
  <c r="BN680"/>
  <c r="BP680"/>
  <c r="BJ680"/>
  <c r="BL680"/>
  <c r="BK680"/>
  <c r="BF680"/>
  <c r="BH680"/>
  <c r="BD680"/>
  <c r="BB680"/>
  <c r="BS680"/>
  <c r="BC680"/>
  <c r="BR680"/>
  <c r="AW680"/>
  <c r="BG680"/>
  <c r="BT680"/>
  <c r="AV680"/>
  <c r="AT680"/>
  <c r="AZ680"/>
  <c r="AS680"/>
  <c r="AY680"/>
  <c r="AX680"/>
  <c r="AR680"/>
  <c r="BO660"/>
  <c r="BN660"/>
  <c r="BP660"/>
  <c r="BJ660"/>
  <c r="BL660"/>
  <c r="BK660"/>
  <c r="BF660"/>
  <c r="BH660"/>
  <c r="BD660"/>
  <c r="BB660"/>
  <c r="BS660"/>
  <c r="BG660"/>
  <c r="BC660"/>
  <c r="BR660"/>
  <c r="AW660"/>
  <c r="BT660"/>
  <c r="AV660"/>
  <c r="AT660"/>
  <c r="AX660"/>
  <c r="AR660"/>
  <c r="AZ660"/>
  <c r="AY660"/>
  <c r="AS660"/>
  <c r="BN958"/>
  <c r="BP958"/>
  <c r="BJ958"/>
  <c r="BL958"/>
  <c r="BO958"/>
  <c r="BK958"/>
  <c r="BH958"/>
  <c r="BG958"/>
  <c r="BC958"/>
  <c r="BS958"/>
  <c r="BF958"/>
  <c r="BB958"/>
  <c r="BR958"/>
  <c r="BT958"/>
  <c r="AS958"/>
  <c r="AX958"/>
  <c r="AR958"/>
  <c r="BD958"/>
  <c r="AT958"/>
  <c r="AZ958"/>
  <c r="AW958"/>
  <c r="AY958"/>
  <c r="AV958"/>
  <c r="BN950"/>
  <c r="BP950"/>
  <c r="BJ950"/>
  <c r="BL950"/>
  <c r="BO950"/>
  <c r="BK950"/>
  <c r="BH950"/>
  <c r="BG950"/>
  <c r="BC950"/>
  <c r="BS950"/>
  <c r="BF950"/>
  <c r="BB950"/>
  <c r="BR950"/>
  <c r="BT950"/>
  <c r="AS950"/>
  <c r="AX950"/>
  <c r="AR950"/>
  <c r="AT950"/>
  <c r="AZ950"/>
  <c r="AW950"/>
  <c r="AY950"/>
  <c r="BD950"/>
  <c r="AV950"/>
  <c r="BN874"/>
  <c r="BO874"/>
  <c r="BJ874"/>
  <c r="BL874"/>
  <c r="BP874"/>
  <c r="BK874"/>
  <c r="BH874"/>
  <c r="BG874"/>
  <c r="BC874"/>
  <c r="BS874"/>
  <c r="BF874"/>
  <c r="BB874"/>
  <c r="BR874"/>
  <c r="BT874"/>
  <c r="AS874"/>
  <c r="AX874"/>
  <c r="AR874"/>
  <c r="AV874"/>
  <c r="AZ874"/>
  <c r="BD874"/>
  <c r="AY874"/>
  <c r="AT874"/>
  <c r="AW874"/>
  <c r="BO830"/>
  <c r="BP830"/>
  <c r="BN830"/>
  <c r="BJ830"/>
  <c r="BL830"/>
  <c r="BK830"/>
  <c r="BH830"/>
  <c r="BG830"/>
  <c r="BC830"/>
  <c r="BS830"/>
  <c r="BF830"/>
  <c r="BB830"/>
  <c r="BR830"/>
  <c r="BT830"/>
  <c r="AS830"/>
  <c r="AX830"/>
  <c r="AR830"/>
  <c r="BD830"/>
  <c r="AT830"/>
  <c r="AZ830"/>
  <c r="AW830"/>
  <c r="AY830"/>
  <c r="AV830"/>
  <c r="BO774"/>
  <c r="BN774"/>
  <c r="BP774"/>
  <c r="BJ774"/>
  <c r="BL774"/>
  <c r="BK774"/>
  <c r="BH774"/>
  <c r="BG774"/>
  <c r="BC774"/>
  <c r="BS774"/>
  <c r="BF774"/>
  <c r="BB774"/>
  <c r="BR774"/>
  <c r="BT774"/>
  <c r="AS774"/>
  <c r="AX774"/>
  <c r="AR774"/>
  <c r="AT774"/>
  <c r="AZ774"/>
  <c r="AW774"/>
  <c r="AY774"/>
  <c r="BD774"/>
  <c r="AV774"/>
  <c r="BO598"/>
  <c r="BN598"/>
  <c r="BP598"/>
  <c r="BJ598"/>
  <c r="BL598"/>
  <c r="BF598"/>
  <c r="BK598"/>
  <c r="BH598"/>
  <c r="BD598"/>
  <c r="BB598"/>
  <c r="BG598"/>
  <c r="BS598"/>
  <c r="BC598"/>
  <c r="BR598"/>
  <c r="BT598"/>
  <c r="AS598"/>
  <c r="AX598"/>
  <c r="AR598"/>
  <c r="AT598"/>
  <c r="AZ598"/>
  <c r="AW598"/>
  <c r="AY598"/>
  <c r="AV598"/>
  <c r="BN206"/>
  <c r="BP206"/>
  <c r="BO206"/>
  <c r="BK206"/>
  <c r="BJ206"/>
  <c r="BF206"/>
  <c r="BL206"/>
  <c r="BH206"/>
  <c r="BD206"/>
  <c r="BC206"/>
  <c r="BB206"/>
  <c r="BS206"/>
  <c r="AV206"/>
  <c r="BR206"/>
  <c r="BG206"/>
  <c r="AX206"/>
  <c r="BT206"/>
  <c r="AW206"/>
  <c r="AS206"/>
  <c r="AR206"/>
  <c r="AT206"/>
  <c r="AZ206"/>
  <c r="AY206"/>
  <c r="BN14"/>
  <c r="BP14"/>
  <c r="BO14"/>
  <c r="BK14"/>
  <c r="BJ14"/>
  <c r="BF14"/>
  <c r="BL14"/>
  <c r="BH14"/>
  <c r="BD14"/>
  <c r="BC14"/>
  <c r="BB14"/>
  <c r="BS14"/>
  <c r="AV14"/>
  <c r="BR14"/>
  <c r="BG14"/>
  <c r="AX14"/>
  <c r="BT14"/>
  <c r="AW14"/>
  <c r="AS14"/>
  <c r="AR14"/>
  <c r="AT14"/>
  <c r="AZ14"/>
  <c r="AY14"/>
  <c r="BN248"/>
  <c r="BP248"/>
  <c r="BO248"/>
  <c r="BK248"/>
  <c r="BJ248"/>
  <c r="BL248"/>
  <c r="BF248"/>
  <c r="BH248"/>
  <c r="BD248"/>
  <c r="BG248"/>
  <c r="BC248"/>
  <c r="BB248"/>
  <c r="BS248"/>
  <c r="AX248"/>
  <c r="BR248"/>
  <c r="AV248"/>
  <c r="AW248"/>
  <c r="BT248"/>
  <c r="AT248"/>
  <c r="AZ248"/>
  <c r="AS248"/>
  <c r="AY248"/>
  <c r="AR248"/>
  <c r="BO560"/>
  <c r="BN560"/>
  <c r="BP560"/>
  <c r="BJ560"/>
  <c r="BL560"/>
  <c r="BK560"/>
  <c r="BF560"/>
  <c r="BH560"/>
  <c r="BD560"/>
  <c r="BB560"/>
  <c r="BS560"/>
  <c r="AX560"/>
  <c r="BC560"/>
  <c r="BR560"/>
  <c r="AV560"/>
  <c r="BG560"/>
  <c r="AW560"/>
  <c r="BT560"/>
  <c r="AT560"/>
  <c r="AZ560"/>
  <c r="AS560"/>
  <c r="AY560"/>
  <c r="AR560"/>
  <c r="BO564"/>
  <c r="BN564"/>
  <c r="BP564"/>
  <c r="BJ564"/>
  <c r="BL564"/>
  <c r="BK564"/>
  <c r="BF564"/>
  <c r="BH564"/>
  <c r="BD564"/>
  <c r="BB564"/>
  <c r="BS564"/>
  <c r="AX564"/>
  <c r="BG564"/>
  <c r="BC564"/>
  <c r="BR564"/>
  <c r="AV564"/>
  <c r="BT564"/>
  <c r="AT564"/>
  <c r="AR564"/>
  <c r="AZ564"/>
  <c r="AW564"/>
  <c r="AY564"/>
  <c r="AS564"/>
  <c r="BO510"/>
  <c r="BN510"/>
  <c r="BP510"/>
  <c r="BJ510"/>
  <c r="BL510"/>
  <c r="BF510"/>
  <c r="BK510"/>
  <c r="BH510"/>
  <c r="BD510"/>
  <c r="BB510"/>
  <c r="BG510"/>
  <c r="BS510"/>
  <c r="AV510"/>
  <c r="BC510"/>
  <c r="BR510"/>
  <c r="AX510"/>
  <c r="BT510"/>
  <c r="AS510"/>
  <c r="AR510"/>
  <c r="AT510"/>
  <c r="AZ510"/>
  <c r="AY510"/>
  <c r="AW510"/>
  <c r="BO470"/>
  <c r="BN470"/>
  <c r="BJ470"/>
  <c r="BP470"/>
  <c r="BL470"/>
  <c r="BF470"/>
  <c r="BK470"/>
  <c r="BH470"/>
  <c r="BD470"/>
  <c r="BC470"/>
  <c r="BB470"/>
  <c r="BG470"/>
  <c r="BS470"/>
  <c r="AV470"/>
  <c r="BR470"/>
  <c r="AX470"/>
  <c r="BT470"/>
  <c r="AS470"/>
  <c r="AR470"/>
  <c r="AW470"/>
  <c r="AT470"/>
  <c r="AZ470"/>
  <c r="AY470"/>
  <c r="BO414"/>
  <c r="BN414"/>
  <c r="BP414"/>
  <c r="BJ414"/>
  <c r="BL414"/>
  <c r="BF414"/>
  <c r="BK414"/>
  <c r="BH414"/>
  <c r="BD414"/>
  <c r="BC414"/>
  <c r="BB414"/>
  <c r="BG414"/>
  <c r="BS414"/>
  <c r="AV414"/>
  <c r="BR414"/>
  <c r="AX414"/>
  <c r="BT414"/>
  <c r="AS414"/>
  <c r="AR414"/>
  <c r="AT414"/>
  <c r="AZ414"/>
  <c r="AY414"/>
  <c r="AW414"/>
  <c r="BO382"/>
  <c r="BN382"/>
  <c r="BP382"/>
  <c r="BK382"/>
  <c r="BL382"/>
  <c r="BJ382"/>
  <c r="BF382"/>
  <c r="BH382"/>
  <c r="BD382"/>
  <c r="BC382"/>
  <c r="BB382"/>
  <c r="BS382"/>
  <c r="AV382"/>
  <c r="BR382"/>
  <c r="BG382"/>
  <c r="AX382"/>
  <c r="BT382"/>
  <c r="AS382"/>
  <c r="AR382"/>
  <c r="AT382"/>
  <c r="AZ382"/>
  <c r="AY382"/>
  <c r="AW382"/>
  <c r="BO318"/>
  <c r="BN318"/>
  <c r="BP318"/>
  <c r="BK318"/>
  <c r="BJ318"/>
  <c r="BF318"/>
  <c r="BL318"/>
  <c r="BH318"/>
  <c r="BD318"/>
  <c r="BC318"/>
  <c r="BB318"/>
  <c r="BS318"/>
  <c r="AV318"/>
  <c r="BR318"/>
  <c r="BG318"/>
  <c r="AX318"/>
  <c r="BT318"/>
  <c r="AW318"/>
  <c r="AS318"/>
  <c r="AR318"/>
  <c r="AT318"/>
  <c r="AZ318"/>
  <c r="AY318"/>
  <c r="BO278"/>
  <c r="BN278"/>
  <c r="BP278"/>
  <c r="BK278"/>
  <c r="BJ278"/>
  <c r="BF278"/>
  <c r="BL278"/>
  <c r="BH278"/>
  <c r="BD278"/>
  <c r="BC278"/>
  <c r="BB278"/>
  <c r="BG278"/>
  <c r="BS278"/>
  <c r="AV278"/>
  <c r="BR278"/>
  <c r="AX278"/>
  <c r="BT278"/>
  <c r="AW278"/>
  <c r="AS278"/>
  <c r="AR278"/>
  <c r="AT278"/>
  <c r="AZ278"/>
  <c r="AY278"/>
  <c r="BO258"/>
  <c r="BN258"/>
  <c r="BP258"/>
  <c r="BK258"/>
  <c r="BJ258"/>
  <c r="BF258"/>
  <c r="BH258"/>
  <c r="BD258"/>
  <c r="BC258"/>
  <c r="BB258"/>
  <c r="BS258"/>
  <c r="AV258"/>
  <c r="BG258"/>
  <c r="BR258"/>
  <c r="AX258"/>
  <c r="BL258"/>
  <c r="BT258"/>
  <c r="AS258"/>
  <c r="AW258"/>
  <c r="AR258"/>
  <c r="AZ258"/>
  <c r="AY258"/>
  <c r="AT258"/>
  <c r="BN170"/>
  <c r="BP170"/>
  <c r="BO170"/>
  <c r="BK170"/>
  <c r="BJ170"/>
  <c r="BF170"/>
  <c r="BL170"/>
  <c r="BH170"/>
  <c r="BD170"/>
  <c r="BC170"/>
  <c r="BB170"/>
  <c r="BS170"/>
  <c r="AV170"/>
  <c r="BR170"/>
  <c r="AX170"/>
  <c r="BT170"/>
  <c r="AS170"/>
  <c r="AW170"/>
  <c r="AR170"/>
  <c r="AZ170"/>
  <c r="AY170"/>
  <c r="AT170"/>
  <c r="BG170"/>
  <c r="BN106"/>
  <c r="BP106"/>
  <c r="BO106"/>
  <c r="BK106"/>
  <c r="BJ106"/>
  <c r="BF106"/>
  <c r="BL106"/>
  <c r="BH106"/>
  <c r="BD106"/>
  <c r="BC106"/>
  <c r="BB106"/>
  <c r="BS106"/>
  <c r="AV106"/>
  <c r="BR106"/>
  <c r="AX106"/>
  <c r="BT106"/>
  <c r="AS106"/>
  <c r="AW106"/>
  <c r="AR106"/>
  <c r="BG106"/>
  <c r="AZ106"/>
  <c r="AY106"/>
  <c r="AT106"/>
  <c r="BO568"/>
  <c r="BN568"/>
  <c r="BP568"/>
  <c r="BJ568"/>
  <c r="BL568"/>
  <c r="BK568"/>
  <c r="BF568"/>
  <c r="BH568"/>
  <c r="BD568"/>
  <c r="BB568"/>
  <c r="BS568"/>
  <c r="AX568"/>
  <c r="BC568"/>
  <c r="BR568"/>
  <c r="AV568"/>
  <c r="BG568"/>
  <c r="AW568"/>
  <c r="BT568"/>
  <c r="AT568"/>
  <c r="AZ568"/>
  <c r="AS568"/>
  <c r="AY568"/>
  <c r="AR568"/>
  <c r="BN94"/>
  <c r="BP94"/>
  <c r="BO94"/>
  <c r="BK94"/>
  <c r="BJ94"/>
  <c r="BF94"/>
  <c r="BL94"/>
  <c r="BH94"/>
  <c r="BD94"/>
  <c r="BC94"/>
  <c r="BB94"/>
  <c r="BS94"/>
  <c r="AV94"/>
  <c r="BR94"/>
  <c r="BG94"/>
  <c r="AX94"/>
  <c r="BT94"/>
  <c r="AW94"/>
  <c r="AS94"/>
  <c r="AR94"/>
  <c r="AT94"/>
  <c r="AZ94"/>
  <c r="AY94"/>
  <c r="BO684"/>
  <c r="BN684"/>
  <c r="BP684"/>
  <c r="BJ684"/>
  <c r="BL684"/>
  <c r="BK684"/>
  <c r="BF684"/>
  <c r="BH684"/>
  <c r="BD684"/>
  <c r="BB684"/>
  <c r="BS684"/>
  <c r="BG684"/>
  <c r="BC684"/>
  <c r="BR684"/>
  <c r="AW684"/>
  <c r="BT684"/>
  <c r="AV684"/>
  <c r="AT684"/>
  <c r="AX684"/>
  <c r="AR684"/>
  <c r="AZ684"/>
  <c r="AY684"/>
  <c r="AS684"/>
  <c r="BN148"/>
  <c r="BP148"/>
  <c r="BO148"/>
  <c r="BK148"/>
  <c r="BJ148"/>
  <c r="BL148"/>
  <c r="BF148"/>
  <c r="BH148"/>
  <c r="BD148"/>
  <c r="BG148"/>
  <c r="BC148"/>
  <c r="BB148"/>
  <c r="BS148"/>
  <c r="AX148"/>
  <c r="BR148"/>
  <c r="AV148"/>
  <c r="BT148"/>
  <c r="AT148"/>
  <c r="AR148"/>
  <c r="AZ148"/>
  <c r="AW148"/>
  <c r="AY148"/>
  <c r="AS148"/>
  <c r="BN44"/>
  <c r="BP44"/>
  <c r="BO44"/>
  <c r="BK44"/>
  <c r="BJ44"/>
  <c r="BL44"/>
  <c r="BF44"/>
  <c r="BH44"/>
  <c r="BD44"/>
  <c r="BG44"/>
  <c r="BC44"/>
  <c r="BB44"/>
  <c r="BS44"/>
  <c r="AX44"/>
  <c r="BR44"/>
  <c r="AV44"/>
  <c r="BT44"/>
  <c r="AT44"/>
  <c r="AW44"/>
  <c r="AR44"/>
  <c r="AZ44"/>
  <c r="AY44"/>
  <c r="AS44"/>
  <c r="BO570"/>
  <c r="BN570"/>
  <c r="BP570"/>
  <c r="BJ570"/>
  <c r="BL570"/>
  <c r="BF570"/>
  <c r="BK570"/>
  <c r="BH570"/>
  <c r="BD570"/>
  <c r="BB570"/>
  <c r="BS570"/>
  <c r="AV570"/>
  <c r="BC570"/>
  <c r="BR570"/>
  <c r="BG570"/>
  <c r="AX570"/>
  <c r="BT570"/>
  <c r="AS570"/>
  <c r="AW570"/>
  <c r="AR570"/>
  <c r="AZ570"/>
  <c r="AY570"/>
  <c r="AT570"/>
  <c r="BO562"/>
  <c r="BN562"/>
  <c r="BP562"/>
  <c r="BJ562"/>
  <c r="BL562"/>
  <c r="BF562"/>
  <c r="BK562"/>
  <c r="BH562"/>
  <c r="BD562"/>
  <c r="BB562"/>
  <c r="BS562"/>
  <c r="AV562"/>
  <c r="BC562"/>
  <c r="BR562"/>
  <c r="BG562"/>
  <c r="AX562"/>
  <c r="BT562"/>
  <c r="AS562"/>
  <c r="AW562"/>
  <c r="AR562"/>
  <c r="AZ562"/>
  <c r="AY562"/>
  <c r="AT562"/>
  <c r="BO546"/>
  <c r="BN546"/>
  <c r="BP546"/>
  <c r="BJ546"/>
  <c r="BL546"/>
  <c r="BF546"/>
  <c r="BK546"/>
  <c r="BH546"/>
  <c r="BD546"/>
  <c r="BB546"/>
  <c r="BS546"/>
  <c r="AV546"/>
  <c r="BC546"/>
  <c r="BR546"/>
  <c r="BG546"/>
  <c r="AX546"/>
  <c r="BT546"/>
  <c r="AS546"/>
  <c r="AW546"/>
  <c r="AR546"/>
  <c r="AZ546"/>
  <c r="AY546"/>
  <c r="AT546"/>
  <c r="BO538"/>
  <c r="BN538"/>
  <c r="BP538"/>
  <c r="BJ538"/>
  <c r="BL538"/>
  <c r="BF538"/>
  <c r="BK538"/>
  <c r="BH538"/>
  <c r="BD538"/>
  <c r="BB538"/>
  <c r="BS538"/>
  <c r="AV538"/>
  <c r="BC538"/>
  <c r="BR538"/>
  <c r="BG538"/>
  <c r="AX538"/>
  <c r="BT538"/>
  <c r="AS538"/>
  <c r="AW538"/>
  <c r="AR538"/>
  <c r="AZ538"/>
  <c r="AY538"/>
  <c r="AT538"/>
  <c r="BO530"/>
  <c r="BN530"/>
  <c r="BP530"/>
  <c r="BJ530"/>
  <c r="BL530"/>
  <c r="BF530"/>
  <c r="BK530"/>
  <c r="BH530"/>
  <c r="BD530"/>
  <c r="BB530"/>
  <c r="BS530"/>
  <c r="AV530"/>
  <c r="BC530"/>
  <c r="BR530"/>
  <c r="BG530"/>
  <c r="AX530"/>
  <c r="BT530"/>
  <c r="AS530"/>
  <c r="AW530"/>
  <c r="AR530"/>
  <c r="AZ530"/>
  <c r="AY530"/>
  <c r="AT530"/>
  <c r="BO482"/>
  <c r="BN482"/>
  <c r="BP482"/>
  <c r="BJ482"/>
  <c r="BL482"/>
  <c r="BF482"/>
  <c r="BK482"/>
  <c r="BH482"/>
  <c r="BD482"/>
  <c r="BB482"/>
  <c r="BS482"/>
  <c r="AV482"/>
  <c r="BC482"/>
  <c r="BR482"/>
  <c r="BG482"/>
  <c r="AX482"/>
  <c r="BT482"/>
  <c r="AS482"/>
  <c r="AW482"/>
  <c r="AR482"/>
  <c r="AZ482"/>
  <c r="AY482"/>
  <c r="AT482"/>
  <c r="BO422"/>
  <c r="BN422"/>
  <c r="BP422"/>
  <c r="BJ422"/>
  <c r="BL422"/>
  <c r="BF422"/>
  <c r="BK422"/>
  <c r="BH422"/>
  <c r="BD422"/>
  <c r="BC422"/>
  <c r="BB422"/>
  <c r="BG422"/>
  <c r="BS422"/>
  <c r="AV422"/>
  <c r="BR422"/>
  <c r="AX422"/>
  <c r="BT422"/>
  <c r="AS422"/>
  <c r="AR422"/>
  <c r="AW422"/>
  <c r="AT422"/>
  <c r="AZ422"/>
  <c r="AY422"/>
  <c r="BO390"/>
  <c r="BN390"/>
  <c r="BP390"/>
  <c r="BK390"/>
  <c r="BL390"/>
  <c r="BJ390"/>
  <c r="BF390"/>
  <c r="BH390"/>
  <c r="BD390"/>
  <c r="BC390"/>
  <c r="BB390"/>
  <c r="BG390"/>
  <c r="BS390"/>
  <c r="AV390"/>
  <c r="BR390"/>
  <c r="AX390"/>
  <c r="BT390"/>
  <c r="AS390"/>
  <c r="AR390"/>
  <c r="AW390"/>
  <c r="AT390"/>
  <c r="AZ390"/>
  <c r="AY390"/>
  <c r="BO354"/>
  <c r="BN354"/>
  <c r="BP354"/>
  <c r="BK354"/>
  <c r="BL354"/>
  <c r="BJ354"/>
  <c r="BF354"/>
  <c r="BH354"/>
  <c r="BD354"/>
  <c r="BC354"/>
  <c r="BB354"/>
  <c r="BS354"/>
  <c r="AV354"/>
  <c r="BG354"/>
  <c r="BR354"/>
  <c r="AX354"/>
  <c r="BT354"/>
  <c r="AS354"/>
  <c r="AW354"/>
  <c r="AR354"/>
  <c r="AZ354"/>
  <c r="AY354"/>
  <c r="AT354"/>
  <c r="BO326"/>
  <c r="BN326"/>
  <c r="BP326"/>
  <c r="BK326"/>
  <c r="BJ326"/>
  <c r="BF326"/>
  <c r="BL326"/>
  <c r="BH326"/>
  <c r="BD326"/>
  <c r="BC326"/>
  <c r="BB326"/>
  <c r="BG326"/>
  <c r="BS326"/>
  <c r="AV326"/>
  <c r="BR326"/>
  <c r="AX326"/>
  <c r="BT326"/>
  <c r="AW326"/>
  <c r="AS326"/>
  <c r="AR326"/>
  <c r="AT326"/>
  <c r="AZ326"/>
  <c r="AY326"/>
  <c r="BO294"/>
  <c r="BN294"/>
  <c r="BP294"/>
  <c r="BK294"/>
  <c r="BJ294"/>
  <c r="BF294"/>
  <c r="BL294"/>
  <c r="BH294"/>
  <c r="BD294"/>
  <c r="BC294"/>
  <c r="BB294"/>
  <c r="BG294"/>
  <c r="BS294"/>
  <c r="AV294"/>
  <c r="BR294"/>
  <c r="AX294"/>
  <c r="BT294"/>
  <c r="AW294"/>
  <c r="AS294"/>
  <c r="AR294"/>
  <c r="AT294"/>
  <c r="AZ294"/>
  <c r="AY294"/>
  <c r="BN242"/>
  <c r="BP242"/>
  <c r="BO242"/>
  <c r="BK242"/>
  <c r="BJ242"/>
  <c r="BL242"/>
  <c r="BF242"/>
  <c r="BH242"/>
  <c r="BD242"/>
  <c r="BC242"/>
  <c r="BB242"/>
  <c r="BS242"/>
  <c r="AV242"/>
  <c r="BG242"/>
  <c r="BR242"/>
  <c r="AX242"/>
  <c r="BT242"/>
  <c r="AS242"/>
  <c r="AW242"/>
  <c r="AR242"/>
  <c r="AZ242"/>
  <c r="AY242"/>
  <c r="AT242"/>
  <c r="BN210"/>
  <c r="BP210"/>
  <c r="BO210"/>
  <c r="BK210"/>
  <c r="BJ210"/>
  <c r="BL210"/>
  <c r="BF210"/>
  <c r="BH210"/>
  <c r="BD210"/>
  <c r="BC210"/>
  <c r="BB210"/>
  <c r="BS210"/>
  <c r="AV210"/>
  <c r="BG210"/>
  <c r="BR210"/>
  <c r="AX210"/>
  <c r="BT210"/>
  <c r="AS210"/>
  <c r="AW210"/>
  <c r="AR210"/>
  <c r="AZ210"/>
  <c r="AY210"/>
  <c r="AT210"/>
  <c r="BN146"/>
  <c r="BP146"/>
  <c r="BO146"/>
  <c r="BK146"/>
  <c r="BJ146"/>
  <c r="BL146"/>
  <c r="BF146"/>
  <c r="BH146"/>
  <c r="BD146"/>
  <c r="BC146"/>
  <c r="BB146"/>
  <c r="BS146"/>
  <c r="AV146"/>
  <c r="BG146"/>
  <c r="BR146"/>
  <c r="AX146"/>
  <c r="BT146"/>
  <c r="AS146"/>
  <c r="AW146"/>
  <c r="AR146"/>
  <c r="AZ146"/>
  <c r="AY146"/>
  <c r="AT146"/>
  <c r="BN114"/>
  <c r="BP114"/>
  <c r="BO114"/>
  <c r="BK114"/>
  <c r="BJ114"/>
  <c r="BL114"/>
  <c r="BF114"/>
  <c r="BH114"/>
  <c r="BD114"/>
  <c r="BC114"/>
  <c r="BB114"/>
  <c r="BS114"/>
  <c r="AV114"/>
  <c r="BG114"/>
  <c r="BR114"/>
  <c r="AX114"/>
  <c r="BT114"/>
  <c r="AS114"/>
  <c r="AW114"/>
  <c r="AR114"/>
  <c r="AZ114"/>
  <c r="AY114"/>
  <c r="AT114"/>
  <c r="BN30"/>
  <c r="BP30"/>
  <c r="BO30"/>
  <c r="BK30"/>
  <c r="BJ30"/>
  <c r="BF30"/>
  <c r="BL30"/>
  <c r="BH30"/>
  <c r="BD30"/>
  <c r="BC30"/>
  <c r="BB30"/>
  <c r="BS30"/>
  <c r="AV30"/>
  <c r="BR30"/>
  <c r="BG30"/>
  <c r="AX30"/>
  <c r="BT30"/>
  <c r="AW30"/>
  <c r="AS30"/>
  <c r="AR30"/>
  <c r="AT30"/>
  <c r="AZ30"/>
  <c r="AY30"/>
  <c r="BP540"/>
  <c r="BK540"/>
  <c r="BB540"/>
  <c r="BC540"/>
  <c r="AT540"/>
  <c r="AW540"/>
  <c r="BN889"/>
  <c r="BP889"/>
  <c r="BO889"/>
  <c r="BJ889"/>
  <c r="BL889"/>
  <c r="BK889"/>
  <c r="BH889"/>
  <c r="BG889"/>
  <c r="BC889"/>
  <c r="BS889"/>
  <c r="BB889"/>
  <c r="BR889"/>
  <c r="BF889"/>
  <c r="BD889"/>
  <c r="BT889"/>
  <c r="AX889"/>
  <c r="AR889"/>
  <c r="AW889"/>
  <c r="AS889"/>
  <c r="AV889"/>
  <c r="AY889"/>
  <c r="AZ889"/>
  <c r="AT889"/>
  <c r="BO741"/>
  <c r="BN741"/>
  <c r="BP741"/>
  <c r="BJ741"/>
  <c r="BL741"/>
  <c r="BK741"/>
  <c r="BF741"/>
  <c r="BH741"/>
  <c r="BG741"/>
  <c r="BC741"/>
  <c r="BS741"/>
  <c r="BB741"/>
  <c r="BR741"/>
  <c r="BD741"/>
  <c r="BT741"/>
  <c r="AX741"/>
  <c r="AR741"/>
  <c r="AW741"/>
  <c r="AT741"/>
  <c r="AS741"/>
  <c r="AZ741"/>
  <c r="AV741"/>
  <c r="AY741"/>
  <c r="BO565"/>
  <c r="BN565"/>
  <c r="BP565"/>
  <c r="BJ565"/>
  <c r="BL565"/>
  <c r="BF565"/>
  <c r="BH565"/>
  <c r="BD565"/>
  <c r="BK565"/>
  <c r="BG565"/>
  <c r="BB565"/>
  <c r="BS565"/>
  <c r="BR565"/>
  <c r="AW565"/>
  <c r="BC565"/>
  <c r="BT565"/>
  <c r="AX565"/>
  <c r="AR565"/>
  <c r="AV565"/>
  <c r="AT565"/>
  <c r="AY565"/>
  <c r="AS565"/>
  <c r="AZ565"/>
  <c r="BO533"/>
  <c r="BP533"/>
  <c r="BN533"/>
  <c r="BJ533"/>
  <c r="BL533"/>
  <c r="BF533"/>
  <c r="BH533"/>
  <c r="BD533"/>
  <c r="BK533"/>
  <c r="BG533"/>
  <c r="BB533"/>
  <c r="BS533"/>
  <c r="BR533"/>
  <c r="AW533"/>
  <c r="BC533"/>
  <c r="BT533"/>
  <c r="AX533"/>
  <c r="AR533"/>
  <c r="AV533"/>
  <c r="AT533"/>
  <c r="AS533"/>
  <c r="AZ533"/>
  <c r="AY533"/>
  <c r="BO449"/>
  <c r="BP449"/>
  <c r="BJ449"/>
  <c r="BL449"/>
  <c r="BF449"/>
  <c r="BN449"/>
  <c r="BH449"/>
  <c r="BD449"/>
  <c r="BG449"/>
  <c r="BC449"/>
  <c r="BK449"/>
  <c r="BB449"/>
  <c r="BS449"/>
  <c r="BR449"/>
  <c r="AW449"/>
  <c r="BT449"/>
  <c r="AR449"/>
  <c r="AV449"/>
  <c r="AS449"/>
  <c r="AT449"/>
  <c r="AY449"/>
  <c r="AZ449"/>
  <c r="AX449"/>
  <c r="BO377"/>
  <c r="BN377"/>
  <c r="BK377"/>
  <c r="BP377"/>
  <c r="BL377"/>
  <c r="BJ377"/>
  <c r="BF377"/>
  <c r="BH377"/>
  <c r="BG377"/>
  <c r="BD377"/>
  <c r="BC377"/>
  <c r="BB377"/>
  <c r="BS377"/>
  <c r="BR377"/>
  <c r="AW377"/>
  <c r="BT377"/>
  <c r="AR377"/>
  <c r="AS377"/>
  <c r="AX377"/>
  <c r="AY377"/>
  <c r="AV377"/>
  <c r="AZ377"/>
  <c r="AT377"/>
  <c r="BO309"/>
  <c r="BN309"/>
  <c r="BP309"/>
  <c r="BK309"/>
  <c r="BL309"/>
  <c r="BJ309"/>
  <c r="BF309"/>
  <c r="BH309"/>
  <c r="BG309"/>
  <c r="BD309"/>
  <c r="BC309"/>
  <c r="BB309"/>
  <c r="BS309"/>
  <c r="BR309"/>
  <c r="AW309"/>
  <c r="BT309"/>
  <c r="AX309"/>
  <c r="AR309"/>
  <c r="AV309"/>
  <c r="AT309"/>
  <c r="AY309"/>
  <c r="AS309"/>
  <c r="AZ309"/>
  <c r="BN165"/>
  <c r="BP165"/>
  <c r="BO165"/>
  <c r="BK165"/>
  <c r="BJ165"/>
  <c r="BL165"/>
  <c r="BF165"/>
  <c r="BH165"/>
  <c r="BG165"/>
  <c r="BD165"/>
  <c r="BC165"/>
  <c r="BB165"/>
  <c r="BS165"/>
  <c r="BR165"/>
  <c r="AW165"/>
  <c r="BT165"/>
  <c r="AX165"/>
  <c r="AR165"/>
  <c r="AV165"/>
  <c r="AT165"/>
  <c r="AS165"/>
  <c r="AZ165"/>
  <c r="AY165"/>
  <c r="BN49"/>
  <c r="BP49"/>
  <c r="BO49"/>
  <c r="BK49"/>
  <c r="BJ49"/>
  <c r="BL49"/>
  <c r="BF49"/>
  <c r="BH49"/>
  <c r="BG49"/>
  <c r="BD49"/>
  <c r="BC49"/>
  <c r="BB49"/>
  <c r="BS49"/>
  <c r="BR49"/>
  <c r="AW49"/>
  <c r="AV49"/>
  <c r="BT49"/>
  <c r="AR49"/>
  <c r="AS49"/>
  <c r="AX49"/>
  <c r="AZ49"/>
  <c r="AT49"/>
  <c r="AY49"/>
  <c r="BO618"/>
  <c r="BN618"/>
  <c r="BP618"/>
  <c r="BJ618"/>
  <c r="BL618"/>
  <c r="BF618"/>
  <c r="BK618"/>
  <c r="BH618"/>
  <c r="BD618"/>
  <c r="BB618"/>
  <c r="BS618"/>
  <c r="BC618"/>
  <c r="BR618"/>
  <c r="BG618"/>
  <c r="BT618"/>
  <c r="AS618"/>
  <c r="AX618"/>
  <c r="AR618"/>
  <c r="AV618"/>
  <c r="AZ618"/>
  <c r="AY618"/>
  <c r="AT618"/>
  <c r="AW618"/>
  <c r="BO544"/>
  <c r="BP544"/>
  <c r="BN544"/>
  <c r="BJ544"/>
  <c r="BL544"/>
  <c r="BK544"/>
  <c r="BF544"/>
  <c r="BH544"/>
  <c r="BD544"/>
  <c r="BB544"/>
  <c r="BS544"/>
  <c r="AX544"/>
  <c r="BC544"/>
  <c r="BR544"/>
  <c r="AV544"/>
  <c r="AW544"/>
  <c r="BT544"/>
  <c r="AT544"/>
  <c r="AZ544"/>
  <c r="AS544"/>
  <c r="AY544"/>
  <c r="AR544"/>
  <c r="BG544"/>
  <c r="BO480"/>
  <c r="BP480"/>
  <c r="BN480"/>
  <c r="BJ480"/>
  <c r="BL480"/>
  <c r="BK480"/>
  <c r="BF480"/>
  <c r="BH480"/>
  <c r="BD480"/>
  <c r="BB480"/>
  <c r="BS480"/>
  <c r="AX480"/>
  <c r="BC480"/>
  <c r="BR480"/>
  <c r="AV480"/>
  <c r="AW480"/>
  <c r="BT480"/>
  <c r="AT480"/>
  <c r="AZ480"/>
  <c r="BG480"/>
  <c r="AS480"/>
  <c r="AY480"/>
  <c r="AR480"/>
  <c r="BO288"/>
  <c r="BN288"/>
  <c r="BP288"/>
  <c r="BK288"/>
  <c r="BJ288"/>
  <c r="BL288"/>
  <c r="BF288"/>
  <c r="BH288"/>
  <c r="BD288"/>
  <c r="BG288"/>
  <c r="BC288"/>
  <c r="BB288"/>
  <c r="BS288"/>
  <c r="AX288"/>
  <c r="BR288"/>
  <c r="AV288"/>
  <c r="AW288"/>
  <c r="BT288"/>
  <c r="AT288"/>
  <c r="AZ288"/>
  <c r="AS288"/>
  <c r="AY288"/>
  <c r="AR288"/>
  <c r="BO488"/>
  <c r="BP488"/>
  <c r="BN488"/>
  <c r="BJ488"/>
  <c r="BL488"/>
  <c r="BK488"/>
  <c r="BF488"/>
  <c r="BH488"/>
  <c r="BD488"/>
  <c r="BB488"/>
  <c r="BS488"/>
  <c r="AX488"/>
  <c r="BC488"/>
  <c r="BR488"/>
  <c r="AV488"/>
  <c r="AW488"/>
  <c r="BG488"/>
  <c r="BT488"/>
  <c r="AT488"/>
  <c r="AZ488"/>
  <c r="AS488"/>
  <c r="AY488"/>
  <c r="AR488"/>
  <c r="BO304"/>
  <c r="BN304"/>
  <c r="BP304"/>
  <c r="BK304"/>
  <c r="BJ304"/>
  <c r="BL304"/>
  <c r="BF304"/>
  <c r="BH304"/>
  <c r="BD304"/>
  <c r="BG304"/>
  <c r="BC304"/>
  <c r="BB304"/>
  <c r="BS304"/>
  <c r="AX304"/>
  <c r="BR304"/>
  <c r="AV304"/>
  <c r="AW304"/>
  <c r="BT304"/>
  <c r="AT304"/>
  <c r="AZ304"/>
  <c r="AS304"/>
  <c r="AY304"/>
  <c r="AR304"/>
  <c r="BO581"/>
  <c r="BN581"/>
  <c r="BP581"/>
  <c r="BJ581"/>
  <c r="BL581"/>
  <c r="BF581"/>
  <c r="BH581"/>
  <c r="BD581"/>
  <c r="BK581"/>
  <c r="BG581"/>
  <c r="BB581"/>
  <c r="BS581"/>
  <c r="BR581"/>
  <c r="AW581"/>
  <c r="BC581"/>
  <c r="BT581"/>
  <c r="AX581"/>
  <c r="AR581"/>
  <c r="AV581"/>
  <c r="AT581"/>
  <c r="AS581"/>
  <c r="AZ581"/>
  <c r="AY581"/>
  <c r="BO465"/>
  <c r="BP465"/>
  <c r="BN465"/>
  <c r="BJ465"/>
  <c r="BL465"/>
  <c r="BF465"/>
  <c r="BH465"/>
  <c r="BD465"/>
  <c r="BG465"/>
  <c r="BC465"/>
  <c r="BK465"/>
  <c r="BB465"/>
  <c r="BS465"/>
  <c r="BR465"/>
  <c r="AW465"/>
  <c r="BT465"/>
  <c r="AR465"/>
  <c r="AV465"/>
  <c r="AS465"/>
  <c r="AT465"/>
  <c r="AY465"/>
  <c r="AZ465"/>
  <c r="AX465"/>
  <c r="BO329"/>
  <c r="BN329"/>
  <c r="BK329"/>
  <c r="BL329"/>
  <c r="BJ329"/>
  <c r="BP329"/>
  <c r="BF329"/>
  <c r="BH329"/>
  <c r="BG329"/>
  <c r="BD329"/>
  <c r="BC329"/>
  <c r="BB329"/>
  <c r="BS329"/>
  <c r="BR329"/>
  <c r="AW329"/>
  <c r="AV329"/>
  <c r="BT329"/>
  <c r="AR329"/>
  <c r="AS329"/>
  <c r="AX329"/>
  <c r="AT329"/>
  <c r="AZ329"/>
  <c r="AY329"/>
  <c r="BN17"/>
  <c r="BP17"/>
  <c r="BO17"/>
  <c r="BK17"/>
  <c r="BJ17"/>
  <c r="BL17"/>
  <c r="BF17"/>
  <c r="BH17"/>
  <c r="BG17"/>
  <c r="BD17"/>
  <c r="BC17"/>
  <c r="BB17"/>
  <c r="BS17"/>
  <c r="BR17"/>
  <c r="AW17"/>
  <c r="AV17"/>
  <c r="BT17"/>
  <c r="AR17"/>
  <c r="AS17"/>
  <c r="AY17"/>
  <c r="AX17"/>
  <c r="AZ17"/>
  <c r="AT17"/>
  <c r="BN959"/>
  <c r="BL959"/>
  <c r="BF959"/>
  <c r="BR959"/>
  <c r="AS959"/>
  <c r="AZ959"/>
  <c r="BO783"/>
  <c r="BN783"/>
  <c r="BP783"/>
  <c r="BJ783"/>
  <c r="BL783"/>
  <c r="BK783"/>
  <c r="BH783"/>
  <c r="BG783"/>
  <c r="BF783"/>
  <c r="BC783"/>
  <c r="BS783"/>
  <c r="BB783"/>
  <c r="BR783"/>
  <c r="AV783"/>
  <c r="AT783"/>
  <c r="BD783"/>
  <c r="AS783"/>
  <c r="AW783"/>
  <c r="BT783"/>
  <c r="AX783"/>
  <c r="AZ783"/>
  <c r="AR783"/>
  <c r="AY783"/>
  <c r="BO751"/>
  <c r="BN751"/>
  <c r="BP751"/>
  <c r="BJ751"/>
  <c r="BL751"/>
  <c r="BK751"/>
  <c r="BF751"/>
  <c r="BH751"/>
  <c r="BG751"/>
  <c r="BC751"/>
  <c r="BS751"/>
  <c r="BB751"/>
  <c r="BR751"/>
  <c r="AV751"/>
  <c r="AT751"/>
  <c r="BD751"/>
  <c r="AS751"/>
  <c r="AW751"/>
  <c r="BT751"/>
  <c r="AR751"/>
  <c r="AZ751"/>
  <c r="AX751"/>
  <c r="AY751"/>
  <c r="BO703"/>
  <c r="BN703"/>
  <c r="BP703"/>
  <c r="BJ703"/>
  <c r="BL703"/>
  <c r="BF703"/>
  <c r="BK703"/>
  <c r="BH703"/>
  <c r="BD703"/>
  <c r="BG703"/>
  <c r="BB703"/>
  <c r="BS703"/>
  <c r="BR703"/>
  <c r="AV703"/>
  <c r="AT703"/>
  <c r="AS703"/>
  <c r="AW703"/>
  <c r="BC703"/>
  <c r="BT703"/>
  <c r="AX703"/>
  <c r="AZ703"/>
  <c r="AR703"/>
  <c r="AY703"/>
  <c r="BO651"/>
  <c r="BN651"/>
  <c r="BJ651"/>
  <c r="BP651"/>
  <c r="BL651"/>
  <c r="BF651"/>
  <c r="BK651"/>
  <c r="BH651"/>
  <c r="BD651"/>
  <c r="BG651"/>
  <c r="BB651"/>
  <c r="BS651"/>
  <c r="BR651"/>
  <c r="BC651"/>
  <c r="AV651"/>
  <c r="AT651"/>
  <c r="AS651"/>
  <c r="AX651"/>
  <c r="AR651"/>
  <c r="AY651"/>
  <c r="BT651"/>
  <c r="AW651"/>
  <c r="AZ651"/>
  <c r="BO503"/>
  <c r="BP503"/>
  <c r="BN503"/>
  <c r="BJ503"/>
  <c r="BL503"/>
  <c r="BF503"/>
  <c r="BK503"/>
  <c r="BH503"/>
  <c r="BD503"/>
  <c r="BG503"/>
  <c r="BB503"/>
  <c r="BS503"/>
  <c r="AW503"/>
  <c r="BR503"/>
  <c r="AT503"/>
  <c r="AX503"/>
  <c r="AS503"/>
  <c r="BC503"/>
  <c r="AZ503"/>
  <c r="BT503"/>
  <c r="AV503"/>
  <c r="AR503"/>
  <c r="AY503"/>
  <c r="BN251"/>
  <c r="BO251"/>
  <c r="BP251"/>
  <c r="BK251"/>
  <c r="BJ251"/>
  <c r="BL251"/>
  <c r="BF251"/>
  <c r="BH251"/>
  <c r="BD251"/>
  <c r="BC251"/>
  <c r="BG251"/>
  <c r="BB251"/>
  <c r="BS251"/>
  <c r="AW251"/>
  <c r="BR251"/>
  <c r="AX251"/>
  <c r="AV251"/>
  <c r="AT251"/>
  <c r="AS251"/>
  <c r="AR251"/>
  <c r="BT251"/>
  <c r="AZ251"/>
  <c r="AY251"/>
  <c r="BN199"/>
  <c r="BP199"/>
  <c r="BO199"/>
  <c r="BK199"/>
  <c r="BJ199"/>
  <c r="BL199"/>
  <c r="BF199"/>
  <c r="BH199"/>
  <c r="BD199"/>
  <c r="BC199"/>
  <c r="BG199"/>
  <c r="BB199"/>
  <c r="BS199"/>
  <c r="AW199"/>
  <c r="BR199"/>
  <c r="AT199"/>
  <c r="AX199"/>
  <c r="AS199"/>
  <c r="AV199"/>
  <c r="AZ199"/>
  <c r="BT199"/>
  <c r="AR199"/>
  <c r="AY199"/>
  <c r="BN171"/>
  <c r="BP171"/>
  <c r="BO171"/>
  <c r="BK171"/>
  <c r="BJ171"/>
  <c r="BL171"/>
  <c r="BF171"/>
  <c r="BH171"/>
  <c r="BD171"/>
  <c r="BC171"/>
  <c r="BG171"/>
  <c r="BB171"/>
  <c r="BS171"/>
  <c r="AW171"/>
  <c r="BR171"/>
  <c r="AX171"/>
  <c r="AV171"/>
  <c r="AT171"/>
  <c r="AS171"/>
  <c r="AR171"/>
  <c r="BT171"/>
  <c r="AZ171"/>
  <c r="AY171"/>
  <c r="BN123"/>
  <c r="BP123"/>
  <c r="BK123"/>
  <c r="BJ123"/>
  <c r="BO123"/>
  <c r="BL123"/>
  <c r="BF123"/>
  <c r="BH123"/>
  <c r="BD123"/>
  <c r="BC123"/>
  <c r="BG123"/>
  <c r="BB123"/>
  <c r="BS123"/>
  <c r="AW123"/>
  <c r="BR123"/>
  <c r="AX123"/>
  <c r="AV123"/>
  <c r="AT123"/>
  <c r="AS123"/>
  <c r="AR123"/>
  <c r="AY123"/>
  <c r="BT123"/>
  <c r="AZ123"/>
  <c r="BN79"/>
  <c r="BP79"/>
  <c r="BO79"/>
  <c r="BK79"/>
  <c r="BJ79"/>
  <c r="BL79"/>
  <c r="BF79"/>
  <c r="BH79"/>
  <c r="BD79"/>
  <c r="BC79"/>
  <c r="BG79"/>
  <c r="BB79"/>
  <c r="BS79"/>
  <c r="AW79"/>
  <c r="BR79"/>
  <c r="AT79"/>
  <c r="AX79"/>
  <c r="AS79"/>
  <c r="BT79"/>
  <c r="AV79"/>
  <c r="AR79"/>
  <c r="AZ79"/>
  <c r="AY79"/>
  <c r="BN75"/>
  <c r="BP75"/>
  <c r="BO75"/>
  <c r="BK75"/>
  <c r="BJ75"/>
  <c r="BL75"/>
  <c r="BF75"/>
  <c r="BH75"/>
  <c r="BD75"/>
  <c r="BC75"/>
  <c r="BG75"/>
  <c r="BB75"/>
  <c r="BS75"/>
  <c r="AW75"/>
  <c r="BR75"/>
  <c r="AX75"/>
  <c r="AV75"/>
  <c r="AT75"/>
  <c r="AS75"/>
  <c r="AR75"/>
  <c r="BT75"/>
  <c r="AZ75"/>
  <c r="AY75"/>
  <c r="BN55"/>
  <c r="BP55"/>
  <c r="BO55"/>
  <c r="BK55"/>
  <c r="BJ55"/>
  <c r="BL55"/>
  <c r="BF55"/>
  <c r="BH55"/>
  <c r="BD55"/>
  <c r="BC55"/>
  <c r="BG55"/>
  <c r="BB55"/>
  <c r="BS55"/>
  <c r="AW55"/>
  <c r="BR55"/>
  <c r="AT55"/>
  <c r="AX55"/>
  <c r="AS55"/>
  <c r="AV55"/>
  <c r="AY55"/>
  <c r="AZ55"/>
  <c r="BT55"/>
  <c r="AR55"/>
  <c r="BN35"/>
  <c r="BP35"/>
  <c r="BO35"/>
  <c r="BK35"/>
  <c r="BJ35"/>
  <c r="BL35"/>
  <c r="BF35"/>
  <c r="BH35"/>
  <c r="BD35"/>
  <c r="BC35"/>
  <c r="BG35"/>
  <c r="BB35"/>
  <c r="BS35"/>
  <c r="AW35"/>
  <c r="BR35"/>
  <c r="AX35"/>
  <c r="AV35"/>
  <c r="AT35"/>
  <c r="AS35"/>
  <c r="BT35"/>
  <c r="AR35"/>
  <c r="AY35"/>
  <c r="AZ35"/>
  <c r="BN15"/>
  <c r="BP15"/>
  <c r="BO15"/>
  <c r="BK15"/>
  <c r="BJ15"/>
  <c r="BL15"/>
  <c r="BF15"/>
  <c r="BH15"/>
  <c r="BD15"/>
  <c r="BC15"/>
  <c r="BG15"/>
  <c r="BB15"/>
  <c r="BS15"/>
  <c r="AW15"/>
  <c r="BR15"/>
  <c r="AT15"/>
  <c r="AX15"/>
  <c r="AS15"/>
  <c r="BT15"/>
  <c r="AZ15"/>
  <c r="AV15"/>
  <c r="AR15"/>
  <c r="AY15"/>
  <c r="BN11"/>
  <c r="BP11"/>
  <c r="BO11"/>
  <c r="BK11"/>
  <c r="BJ11"/>
  <c r="BL11"/>
  <c r="BF11"/>
  <c r="BH11"/>
  <c r="BD11"/>
  <c r="BC11"/>
  <c r="BG11"/>
  <c r="BB11"/>
  <c r="BS11"/>
  <c r="AW11"/>
  <c r="BR11"/>
  <c r="AX11"/>
  <c r="AV11"/>
  <c r="AT11"/>
  <c r="AS11"/>
  <c r="AR11"/>
  <c r="BT11"/>
  <c r="AZ11"/>
  <c r="AY11"/>
  <c r="BN964"/>
  <c r="BP964"/>
  <c r="BO964"/>
  <c r="BL964"/>
  <c r="BK964"/>
  <c r="BJ964"/>
  <c r="BH964"/>
  <c r="BG964"/>
  <c r="BC964"/>
  <c r="BS964"/>
  <c r="BB964"/>
  <c r="BR964"/>
  <c r="BD964"/>
  <c r="AW964"/>
  <c r="BF964"/>
  <c r="BT964"/>
  <c r="AV964"/>
  <c r="AT964"/>
  <c r="AX964"/>
  <c r="AR964"/>
  <c r="AZ964"/>
  <c r="AY964"/>
  <c r="AS964"/>
  <c r="BN932"/>
  <c r="BP932"/>
  <c r="BJ932"/>
  <c r="BO932"/>
  <c r="BL932"/>
  <c r="BK932"/>
  <c r="BH932"/>
  <c r="BG932"/>
  <c r="BC932"/>
  <c r="BS932"/>
  <c r="BB932"/>
  <c r="BR932"/>
  <c r="BD932"/>
  <c r="AW932"/>
  <c r="BF932"/>
  <c r="BT932"/>
  <c r="AV932"/>
  <c r="AT932"/>
  <c r="AX932"/>
  <c r="AR932"/>
  <c r="AZ932"/>
  <c r="AY932"/>
  <c r="AS932"/>
  <c r="BN900"/>
  <c r="BP900"/>
  <c r="BO900"/>
  <c r="BJ900"/>
  <c r="BL900"/>
  <c r="BK900"/>
  <c r="BH900"/>
  <c r="BG900"/>
  <c r="BC900"/>
  <c r="BS900"/>
  <c r="BB900"/>
  <c r="BR900"/>
  <c r="BD900"/>
  <c r="AW900"/>
  <c r="BF900"/>
  <c r="BT900"/>
  <c r="AV900"/>
  <c r="AT900"/>
  <c r="AX900"/>
  <c r="AR900"/>
  <c r="AZ900"/>
  <c r="AY900"/>
  <c r="AS900"/>
  <c r="BJ868"/>
  <c r="AR868"/>
  <c r="BO772"/>
  <c r="BN772"/>
  <c r="BP772"/>
  <c r="BJ772"/>
  <c r="BL772"/>
  <c r="BK772"/>
  <c r="BH772"/>
  <c r="BG772"/>
  <c r="BC772"/>
  <c r="BS772"/>
  <c r="BB772"/>
  <c r="BR772"/>
  <c r="BD772"/>
  <c r="AW772"/>
  <c r="BF772"/>
  <c r="BT772"/>
  <c r="AV772"/>
  <c r="AT772"/>
  <c r="AX772"/>
  <c r="AR772"/>
  <c r="AZ772"/>
  <c r="AY772"/>
  <c r="AS772"/>
  <c r="BO688"/>
  <c r="BN688"/>
  <c r="BP688"/>
  <c r="BJ688"/>
  <c r="BL688"/>
  <c r="BK688"/>
  <c r="BF688"/>
  <c r="BH688"/>
  <c r="BD688"/>
  <c r="BB688"/>
  <c r="BS688"/>
  <c r="BC688"/>
  <c r="BR688"/>
  <c r="BG688"/>
  <c r="AW688"/>
  <c r="BT688"/>
  <c r="AV688"/>
  <c r="AT688"/>
  <c r="AZ688"/>
  <c r="AS688"/>
  <c r="AY688"/>
  <c r="AX688"/>
  <c r="AR688"/>
  <c r="BN214"/>
  <c r="BP214"/>
  <c r="BK214"/>
  <c r="BJ214"/>
  <c r="BO214"/>
  <c r="BF214"/>
  <c r="BH214"/>
  <c r="BD214"/>
  <c r="BC214"/>
  <c r="BL214"/>
  <c r="BB214"/>
  <c r="BG214"/>
  <c r="BS214"/>
  <c r="AV214"/>
  <c r="BR214"/>
  <c r="AX214"/>
  <c r="BT214"/>
  <c r="AW214"/>
  <c r="AS214"/>
  <c r="AR214"/>
  <c r="AT214"/>
  <c r="AZ214"/>
  <c r="AY214"/>
  <c r="BN86"/>
  <c r="BP86"/>
  <c r="BO86"/>
  <c r="BK86"/>
  <c r="BJ86"/>
  <c r="BF86"/>
  <c r="BH86"/>
  <c r="BD86"/>
  <c r="BC86"/>
  <c r="BL86"/>
  <c r="BB86"/>
  <c r="BG86"/>
  <c r="BS86"/>
  <c r="AV86"/>
  <c r="BR86"/>
  <c r="AX86"/>
  <c r="BT86"/>
  <c r="AW86"/>
  <c r="AS86"/>
  <c r="AR86"/>
  <c r="AT86"/>
  <c r="AZ86"/>
  <c r="AY86"/>
  <c r="BN70"/>
  <c r="BP70"/>
  <c r="BO70"/>
  <c r="BK70"/>
  <c r="BJ70"/>
  <c r="BF70"/>
  <c r="BH70"/>
  <c r="BD70"/>
  <c r="BC70"/>
  <c r="BB70"/>
  <c r="BG70"/>
  <c r="BS70"/>
  <c r="AV70"/>
  <c r="BR70"/>
  <c r="BL70"/>
  <c r="AX70"/>
  <c r="BT70"/>
  <c r="AW70"/>
  <c r="AS70"/>
  <c r="AR70"/>
  <c r="AT70"/>
  <c r="AZ70"/>
  <c r="AY70"/>
  <c r="BN200"/>
  <c r="BP200"/>
  <c r="BO200"/>
  <c r="BK200"/>
  <c r="BJ200"/>
  <c r="BL200"/>
  <c r="BF200"/>
  <c r="BH200"/>
  <c r="BD200"/>
  <c r="BG200"/>
  <c r="BC200"/>
  <c r="BB200"/>
  <c r="BS200"/>
  <c r="AX200"/>
  <c r="BR200"/>
  <c r="AV200"/>
  <c r="AW200"/>
  <c r="BT200"/>
  <c r="AT200"/>
  <c r="AZ200"/>
  <c r="AS200"/>
  <c r="AY200"/>
  <c r="AR200"/>
  <c r="BN184"/>
  <c r="BP184"/>
  <c r="BO184"/>
  <c r="BK184"/>
  <c r="BJ184"/>
  <c r="BL184"/>
  <c r="BF184"/>
  <c r="BH184"/>
  <c r="BD184"/>
  <c r="BG184"/>
  <c r="BC184"/>
  <c r="BB184"/>
  <c r="BS184"/>
  <c r="AX184"/>
  <c r="BR184"/>
  <c r="AV184"/>
  <c r="AW184"/>
  <c r="BT184"/>
  <c r="AT184"/>
  <c r="AZ184"/>
  <c r="AS184"/>
  <c r="AY184"/>
  <c r="AR184"/>
  <c r="BN152"/>
  <c r="BP152"/>
  <c r="BO152"/>
  <c r="BK152"/>
  <c r="BJ152"/>
  <c r="BL152"/>
  <c r="BF152"/>
  <c r="BH152"/>
  <c r="BD152"/>
  <c r="BG152"/>
  <c r="BC152"/>
  <c r="BB152"/>
  <c r="BS152"/>
  <c r="AX152"/>
  <c r="BR152"/>
  <c r="AV152"/>
  <c r="AW152"/>
  <c r="BT152"/>
  <c r="AT152"/>
  <c r="AZ152"/>
  <c r="AS152"/>
  <c r="AY152"/>
  <c r="AR152"/>
  <c r="BN120"/>
  <c r="BP120"/>
  <c r="BO120"/>
  <c r="BK120"/>
  <c r="BJ120"/>
  <c r="BL120"/>
  <c r="BF120"/>
  <c r="BH120"/>
  <c r="BD120"/>
  <c r="BG120"/>
  <c r="BC120"/>
  <c r="BB120"/>
  <c r="BS120"/>
  <c r="AX120"/>
  <c r="BR120"/>
  <c r="AV120"/>
  <c r="AW120"/>
  <c r="BT120"/>
  <c r="AT120"/>
  <c r="AZ120"/>
  <c r="AS120"/>
  <c r="AY120"/>
  <c r="AR120"/>
  <c r="BN104"/>
  <c r="BP104"/>
  <c r="BO104"/>
  <c r="BK104"/>
  <c r="BJ104"/>
  <c r="BL104"/>
  <c r="BF104"/>
  <c r="BH104"/>
  <c r="BD104"/>
  <c r="BG104"/>
  <c r="BC104"/>
  <c r="BB104"/>
  <c r="BS104"/>
  <c r="AX104"/>
  <c r="BR104"/>
  <c r="AV104"/>
  <c r="AW104"/>
  <c r="BT104"/>
  <c r="AT104"/>
  <c r="AZ104"/>
  <c r="AS104"/>
  <c r="AY104"/>
  <c r="AR104"/>
  <c r="BO360"/>
  <c r="BN360"/>
  <c r="BP360"/>
  <c r="BK360"/>
  <c r="BJ360"/>
  <c r="BF360"/>
  <c r="BL360"/>
  <c r="BH360"/>
  <c r="BD360"/>
  <c r="BG360"/>
  <c r="BC360"/>
  <c r="BB360"/>
  <c r="BS360"/>
  <c r="AX360"/>
  <c r="BR360"/>
  <c r="AV360"/>
  <c r="AW360"/>
  <c r="BT360"/>
  <c r="AT360"/>
  <c r="AZ360"/>
  <c r="AS360"/>
  <c r="AY360"/>
  <c r="AR360"/>
  <c r="BO498"/>
  <c r="BN498"/>
  <c r="BP498"/>
  <c r="BJ498"/>
  <c r="BL498"/>
  <c r="BF498"/>
  <c r="BK498"/>
  <c r="BH498"/>
  <c r="BD498"/>
  <c r="BB498"/>
  <c r="BS498"/>
  <c r="AV498"/>
  <c r="BC498"/>
  <c r="BR498"/>
  <c r="BG498"/>
  <c r="AX498"/>
  <c r="BT498"/>
  <c r="AS498"/>
  <c r="AW498"/>
  <c r="AR498"/>
  <c r="AZ498"/>
  <c r="AY498"/>
  <c r="AT498"/>
  <c r="BO434"/>
  <c r="BN434"/>
  <c r="BP434"/>
  <c r="BJ434"/>
  <c r="BL434"/>
  <c r="BF434"/>
  <c r="BK434"/>
  <c r="BH434"/>
  <c r="BD434"/>
  <c r="BC434"/>
  <c r="BB434"/>
  <c r="BS434"/>
  <c r="AV434"/>
  <c r="BR434"/>
  <c r="BG434"/>
  <c r="AX434"/>
  <c r="BT434"/>
  <c r="AS434"/>
  <c r="AW434"/>
  <c r="AR434"/>
  <c r="AZ434"/>
  <c r="AY434"/>
  <c r="AT434"/>
  <c r="BO406"/>
  <c r="BN406"/>
  <c r="BP406"/>
  <c r="BJ406"/>
  <c r="BL406"/>
  <c r="BF406"/>
  <c r="BK406"/>
  <c r="BH406"/>
  <c r="BD406"/>
  <c r="BC406"/>
  <c r="BB406"/>
  <c r="BG406"/>
  <c r="BS406"/>
  <c r="AV406"/>
  <c r="BR406"/>
  <c r="AX406"/>
  <c r="BT406"/>
  <c r="AS406"/>
  <c r="AR406"/>
  <c r="AW406"/>
  <c r="AT406"/>
  <c r="AZ406"/>
  <c r="AY406"/>
  <c r="BO402"/>
  <c r="BN402"/>
  <c r="BP402"/>
  <c r="BK402"/>
  <c r="BL402"/>
  <c r="BJ402"/>
  <c r="BF402"/>
  <c r="BH402"/>
  <c r="BD402"/>
  <c r="BC402"/>
  <c r="BB402"/>
  <c r="BS402"/>
  <c r="AV402"/>
  <c r="BG402"/>
  <c r="BR402"/>
  <c r="AX402"/>
  <c r="BT402"/>
  <c r="AS402"/>
  <c r="AW402"/>
  <c r="AR402"/>
  <c r="AZ402"/>
  <c r="AY402"/>
  <c r="AT402"/>
  <c r="BO374"/>
  <c r="BN374"/>
  <c r="BP374"/>
  <c r="BK374"/>
  <c r="BL374"/>
  <c r="BJ374"/>
  <c r="BF374"/>
  <c r="BH374"/>
  <c r="BD374"/>
  <c r="BC374"/>
  <c r="BB374"/>
  <c r="BG374"/>
  <c r="BS374"/>
  <c r="AV374"/>
  <c r="BR374"/>
  <c r="AX374"/>
  <c r="BT374"/>
  <c r="AS374"/>
  <c r="AR374"/>
  <c r="AW374"/>
  <c r="AT374"/>
  <c r="AZ374"/>
  <c r="AY374"/>
  <c r="BO342"/>
  <c r="BN342"/>
  <c r="BP342"/>
  <c r="BK342"/>
  <c r="BJ342"/>
  <c r="BF342"/>
  <c r="BL342"/>
  <c r="BH342"/>
  <c r="BD342"/>
  <c r="BC342"/>
  <c r="BB342"/>
  <c r="BG342"/>
  <c r="BS342"/>
  <c r="AV342"/>
  <c r="BR342"/>
  <c r="AX342"/>
  <c r="BT342"/>
  <c r="AW342"/>
  <c r="AS342"/>
  <c r="AR342"/>
  <c r="AT342"/>
  <c r="AZ342"/>
  <c r="AY342"/>
  <c r="BO338"/>
  <c r="BN338"/>
  <c r="BP338"/>
  <c r="BK338"/>
  <c r="BJ338"/>
  <c r="BF338"/>
  <c r="BH338"/>
  <c r="BD338"/>
  <c r="BL338"/>
  <c r="BC338"/>
  <c r="BB338"/>
  <c r="BS338"/>
  <c r="AV338"/>
  <c r="BG338"/>
  <c r="BR338"/>
  <c r="AX338"/>
  <c r="BT338"/>
  <c r="AS338"/>
  <c r="AW338"/>
  <c r="AR338"/>
  <c r="AZ338"/>
  <c r="AY338"/>
  <c r="AT338"/>
  <c r="BO310"/>
  <c r="BN310"/>
  <c r="BP310"/>
  <c r="BK310"/>
  <c r="BJ310"/>
  <c r="BF310"/>
  <c r="BL310"/>
  <c r="BH310"/>
  <c r="BD310"/>
  <c r="BC310"/>
  <c r="BB310"/>
  <c r="BG310"/>
  <c r="BS310"/>
  <c r="AV310"/>
  <c r="BR310"/>
  <c r="AX310"/>
  <c r="BT310"/>
  <c r="AW310"/>
  <c r="AS310"/>
  <c r="AR310"/>
  <c r="AT310"/>
  <c r="AZ310"/>
  <c r="AY310"/>
  <c r="BO274"/>
  <c r="BN274"/>
  <c r="BP274"/>
  <c r="BK274"/>
  <c r="BJ274"/>
  <c r="BF274"/>
  <c r="BH274"/>
  <c r="BD274"/>
  <c r="BL274"/>
  <c r="BC274"/>
  <c r="BB274"/>
  <c r="BS274"/>
  <c r="AV274"/>
  <c r="BG274"/>
  <c r="BR274"/>
  <c r="AX274"/>
  <c r="BT274"/>
  <c r="AS274"/>
  <c r="AW274"/>
  <c r="AR274"/>
  <c r="AZ274"/>
  <c r="AY274"/>
  <c r="AT274"/>
  <c r="BN194"/>
  <c r="BP194"/>
  <c r="BO194"/>
  <c r="BK194"/>
  <c r="BJ194"/>
  <c r="BL194"/>
  <c r="BF194"/>
  <c r="BH194"/>
  <c r="BD194"/>
  <c r="BC194"/>
  <c r="BB194"/>
  <c r="BS194"/>
  <c r="AV194"/>
  <c r="BG194"/>
  <c r="BR194"/>
  <c r="AX194"/>
  <c r="BT194"/>
  <c r="AS194"/>
  <c r="AW194"/>
  <c r="AR194"/>
  <c r="AZ194"/>
  <c r="AY194"/>
  <c r="AT194"/>
  <c r="BN130"/>
  <c r="BP130"/>
  <c r="BO130"/>
  <c r="BK130"/>
  <c r="BJ130"/>
  <c r="BL130"/>
  <c r="BF130"/>
  <c r="BH130"/>
  <c r="BD130"/>
  <c r="BC130"/>
  <c r="BB130"/>
  <c r="BS130"/>
  <c r="AV130"/>
  <c r="BG130"/>
  <c r="BR130"/>
  <c r="AX130"/>
  <c r="BT130"/>
  <c r="AS130"/>
  <c r="AW130"/>
  <c r="AR130"/>
  <c r="AZ130"/>
  <c r="AY130"/>
  <c r="AT130"/>
  <c r="BN66"/>
  <c r="BP66"/>
  <c r="BO66"/>
  <c r="BK66"/>
  <c r="BJ66"/>
  <c r="BL66"/>
  <c r="BF66"/>
  <c r="BH66"/>
  <c r="BD66"/>
  <c r="BC66"/>
  <c r="BB66"/>
  <c r="BS66"/>
  <c r="AV66"/>
  <c r="BG66"/>
  <c r="BR66"/>
  <c r="AX66"/>
  <c r="BT66"/>
  <c r="AS66"/>
  <c r="AW66"/>
  <c r="AR66"/>
  <c r="AZ66"/>
  <c r="AY66"/>
  <c r="AT66"/>
  <c r="BO476"/>
  <c r="BP476"/>
  <c r="BN476"/>
  <c r="BJ476"/>
  <c r="BL476"/>
  <c r="BK476"/>
  <c r="BF476"/>
  <c r="BH476"/>
  <c r="BD476"/>
  <c r="BB476"/>
  <c r="BS476"/>
  <c r="AX476"/>
  <c r="BG476"/>
  <c r="BC476"/>
  <c r="BR476"/>
  <c r="AV476"/>
  <c r="BT476"/>
  <c r="AT476"/>
  <c r="AR476"/>
  <c r="AZ476"/>
  <c r="AY476"/>
  <c r="AW476"/>
  <c r="AS476"/>
  <c r="BO725"/>
  <c r="BN725"/>
  <c r="BP725"/>
  <c r="BJ725"/>
  <c r="BL725"/>
  <c r="BK725"/>
  <c r="BF725"/>
  <c r="BH725"/>
  <c r="BD725"/>
  <c r="BG725"/>
  <c r="BB725"/>
  <c r="BS725"/>
  <c r="BR725"/>
  <c r="BC725"/>
  <c r="BT725"/>
  <c r="AX725"/>
  <c r="AR725"/>
  <c r="AW725"/>
  <c r="AT725"/>
  <c r="AY725"/>
  <c r="AS725"/>
  <c r="AZ725"/>
  <c r="AV725"/>
  <c r="BO693"/>
  <c r="BN693"/>
  <c r="BP693"/>
  <c r="BJ693"/>
  <c r="BL693"/>
  <c r="BF693"/>
  <c r="BH693"/>
  <c r="BD693"/>
  <c r="BK693"/>
  <c r="BG693"/>
  <c r="BB693"/>
  <c r="BS693"/>
  <c r="BR693"/>
  <c r="BC693"/>
  <c r="BT693"/>
  <c r="AX693"/>
  <c r="AR693"/>
  <c r="AW693"/>
  <c r="AT693"/>
  <c r="AY693"/>
  <c r="AS693"/>
  <c r="AZ693"/>
  <c r="AV693"/>
  <c r="BO661"/>
  <c r="BN661"/>
  <c r="BP661"/>
  <c r="BJ661"/>
  <c r="BL661"/>
  <c r="BF661"/>
  <c r="BH661"/>
  <c r="BD661"/>
  <c r="BK661"/>
  <c r="BG661"/>
  <c r="BB661"/>
  <c r="BS661"/>
  <c r="BR661"/>
  <c r="BC661"/>
  <c r="BT661"/>
  <c r="AX661"/>
  <c r="AR661"/>
  <c r="AW661"/>
  <c r="AT661"/>
  <c r="AS661"/>
  <c r="AZ661"/>
  <c r="AV661"/>
  <c r="AY661"/>
  <c r="BO445"/>
  <c r="BP445"/>
  <c r="BN445"/>
  <c r="BJ445"/>
  <c r="BL445"/>
  <c r="BF445"/>
  <c r="BH445"/>
  <c r="BD445"/>
  <c r="BG445"/>
  <c r="BC445"/>
  <c r="BB445"/>
  <c r="BS445"/>
  <c r="BR445"/>
  <c r="AW445"/>
  <c r="BT445"/>
  <c r="AX445"/>
  <c r="AR445"/>
  <c r="BK445"/>
  <c r="AV445"/>
  <c r="AT445"/>
  <c r="AS445"/>
  <c r="AZ445"/>
  <c r="AY445"/>
  <c r="BO393"/>
  <c r="BN393"/>
  <c r="BK393"/>
  <c r="BL393"/>
  <c r="BJ393"/>
  <c r="BF393"/>
  <c r="BH393"/>
  <c r="BG393"/>
  <c r="BD393"/>
  <c r="BP393"/>
  <c r="BC393"/>
  <c r="BB393"/>
  <c r="BS393"/>
  <c r="BR393"/>
  <c r="AW393"/>
  <c r="BT393"/>
  <c r="AR393"/>
  <c r="AS393"/>
  <c r="AX393"/>
  <c r="AY393"/>
  <c r="AV393"/>
  <c r="AZ393"/>
  <c r="AT393"/>
  <c r="BN245"/>
  <c r="BP245"/>
  <c r="BO245"/>
  <c r="BK245"/>
  <c r="BJ245"/>
  <c r="BL245"/>
  <c r="BF245"/>
  <c r="BH245"/>
  <c r="BG245"/>
  <c r="BD245"/>
  <c r="BC245"/>
  <c r="BB245"/>
  <c r="BS245"/>
  <c r="BR245"/>
  <c r="AW245"/>
  <c r="BT245"/>
  <c r="AX245"/>
  <c r="AR245"/>
  <c r="AV245"/>
  <c r="AT245"/>
  <c r="AS245"/>
  <c r="AZ245"/>
  <c r="AY245"/>
  <c r="BN101"/>
  <c r="BP101"/>
  <c r="BO101"/>
  <c r="BK101"/>
  <c r="BJ101"/>
  <c r="BL101"/>
  <c r="BF101"/>
  <c r="BH101"/>
  <c r="BG101"/>
  <c r="BD101"/>
  <c r="BC101"/>
  <c r="BB101"/>
  <c r="BS101"/>
  <c r="BR101"/>
  <c r="AW101"/>
  <c r="BT101"/>
  <c r="AX101"/>
  <c r="AR101"/>
  <c r="AV101"/>
  <c r="AT101"/>
  <c r="AS101"/>
  <c r="AZ101"/>
  <c r="AY101"/>
  <c r="BO668"/>
  <c r="BN668"/>
  <c r="BP668"/>
  <c r="BJ668"/>
  <c r="BL668"/>
  <c r="BK668"/>
  <c r="BF668"/>
  <c r="BH668"/>
  <c r="BD668"/>
  <c r="BB668"/>
  <c r="BS668"/>
  <c r="BG668"/>
  <c r="BC668"/>
  <c r="BR668"/>
  <c r="AW668"/>
  <c r="BT668"/>
  <c r="AV668"/>
  <c r="AT668"/>
  <c r="AX668"/>
  <c r="AR668"/>
  <c r="AZ668"/>
  <c r="AY668"/>
  <c r="AS668"/>
  <c r="BO586"/>
  <c r="BN586"/>
  <c r="BP586"/>
  <c r="BJ586"/>
  <c r="BL586"/>
  <c r="BF586"/>
  <c r="BK586"/>
  <c r="BH586"/>
  <c r="BD586"/>
  <c r="BB586"/>
  <c r="BS586"/>
  <c r="AV586"/>
  <c r="BC586"/>
  <c r="BR586"/>
  <c r="BG586"/>
  <c r="AX586"/>
  <c r="BT586"/>
  <c r="AS586"/>
  <c r="AW586"/>
  <c r="AR586"/>
  <c r="AZ586"/>
  <c r="AY586"/>
  <c r="AT586"/>
  <c r="BI751"/>
  <c r="BI703"/>
  <c r="BE679"/>
  <c r="BM603"/>
  <c r="BQ523"/>
  <c r="BI503"/>
  <c r="BQ459"/>
  <c r="BM411"/>
  <c r="BE407"/>
  <c r="BQ387"/>
  <c r="BM347"/>
  <c r="BE343"/>
  <c r="BQ323"/>
  <c r="BM275"/>
  <c r="BE255"/>
  <c r="BQ227"/>
  <c r="BI199"/>
  <c r="BE175"/>
  <c r="BM99"/>
  <c r="BI79"/>
  <c r="BA900"/>
  <c r="BA804"/>
  <c r="BA752"/>
  <c r="BQ728"/>
  <c r="BA664"/>
  <c r="BQ644"/>
  <c r="BA580"/>
  <c r="BM150"/>
  <c r="BQ22"/>
  <c r="BM22"/>
  <c r="BM276"/>
  <c r="BQ208"/>
  <c r="BQ192"/>
  <c r="BM176"/>
  <c r="BM160"/>
  <c r="BQ144"/>
  <c r="BM128"/>
  <c r="BM112"/>
  <c r="BQ96"/>
  <c r="BQ516"/>
  <c r="BQ374"/>
  <c r="BA130"/>
  <c r="BQ445"/>
  <c r="BQ393"/>
  <c r="BQ213"/>
  <c r="BQ133"/>
  <c r="BA408"/>
  <c r="AU280"/>
  <c r="BI280"/>
  <c r="AU963"/>
  <c r="BI915"/>
  <c r="BA859"/>
  <c r="BA811"/>
  <c r="BI683"/>
  <c r="BQ659"/>
  <c r="BM659"/>
  <c r="BE655"/>
  <c r="AU635"/>
  <c r="BE555"/>
  <c r="BQ531"/>
  <c r="BM531"/>
  <c r="BE527"/>
  <c r="AU507"/>
  <c r="AU467"/>
  <c r="AU443"/>
  <c r="AU419"/>
  <c r="AU395"/>
  <c r="AU371"/>
  <c r="AU331"/>
  <c r="AU307"/>
  <c r="AU259"/>
  <c r="BQ203"/>
  <c r="BM203"/>
  <c r="BE183"/>
  <c r="BQ179"/>
  <c r="BM179"/>
  <c r="BE159"/>
  <c r="AU155"/>
  <c r="BE103"/>
  <c r="AU83"/>
  <c r="AU59"/>
  <c r="AU19"/>
  <c r="BA344"/>
  <c r="AQ761"/>
  <c r="BE761"/>
  <c r="BQ729"/>
  <c r="BM729"/>
  <c r="AQ697"/>
  <c r="BE697"/>
  <c r="BQ665"/>
  <c r="BM665"/>
  <c r="AQ633"/>
  <c r="BE633"/>
  <c r="BQ601"/>
  <c r="BM601"/>
  <c r="AQ569"/>
  <c r="BE569"/>
  <c r="BQ537"/>
  <c r="BM537"/>
  <c r="AQ509"/>
  <c r="BE509"/>
  <c r="BQ501"/>
  <c r="BM501"/>
  <c r="BQ469"/>
  <c r="AU249"/>
  <c r="BM249"/>
  <c r="AQ217"/>
  <c r="BE217"/>
  <c r="AU185"/>
  <c r="BM185"/>
  <c r="AQ153"/>
  <c r="BE153"/>
  <c r="AU121"/>
  <c r="BM121"/>
  <c r="AQ89"/>
  <c r="BE89"/>
  <c r="BA53"/>
  <c r="BE53"/>
  <c r="AU37"/>
  <c r="BM37"/>
  <c r="BQ930"/>
  <c r="BM930"/>
  <c r="BA856"/>
  <c r="AU840"/>
  <c r="BE840"/>
  <c r="BA824"/>
  <c r="BE776"/>
  <c r="BA736"/>
  <c r="BQ712"/>
  <c r="BM712"/>
  <c r="BI692"/>
  <c r="AQ672"/>
  <c r="BE672"/>
  <c r="BA648"/>
  <c r="BQ628"/>
  <c r="BM628"/>
  <c r="AU608"/>
  <c r="BI608"/>
  <c r="AQ584"/>
  <c r="AQ652"/>
  <c r="BQ6"/>
  <c r="BM6"/>
  <c r="AQ732"/>
  <c r="AU974"/>
  <c r="AQ954"/>
  <c r="BE826"/>
  <c r="BA750"/>
  <c r="BE702"/>
  <c r="BQ670"/>
  <c r="BM670"/>
  <c r="AQ654"/>
  <c r="BI654"/>
  <c r="AU638"/>
  <c r="BQ606"/>
  <c r="BM606"/>
  <c r="AQ590"/>
  <c r="BI590"/>
  <c r="AU574"/>
  <c r="BE574"/>
  <c r="BA238"/>
  <c r="AU110"/>
  <c r="BE110"/>
  <c r="BQ198"/>
  <c r="BM198"/>
  <c r="BE412"/>
  <c r="BQ404"/>
  <c r="BM404"/>
  <c r="AQ380"/>
  <c r="AQ372"/>
  <c r="BQ372"/>
  <c r="BM372"/>
  <c r="AQ348"/>
  <c r="BE348"/>
  <c r="BQ340"/>
  <c r="BM340"/>
  <c r="AQ316"/>
  <c r="AQ308"/>
  <c r="BQ308"/>
  <c r="BM308"/>
  <c r="AQ284"/>
  <c r="BQ268"/>
  <c r="BM268"/>
  <c r="BE244"/>
  <c r="BQ212"/>
  <c r="BM212"/>
  <c r="AQ204"/>
  <c r="AQ196"/>
  <c r="BQ196"/>
  <c r="BM196"/>
  <c r="AQ188"/>
  <c r="BQ180"/>
  <c r="BM180"/>
  <c r="BE172"/>
  <c r="BQ164"/>
  <c r="BM164"/>
  <c r="BE156"/>
  <c r="BQ140"/>
  <c r="BM140"/>
  <c r="AQ132"/>
  <c r="BQ124"/>
  <c r="BM124"/>
  <c r="BE108"/>
  <c r="BE92"/>
  <c r="AQ72"/>
  <c r="BE72"/>
  <c r="AQ56"/>
  <c r="BQ48"/>
  <c r="BM48"/>
  <c r="AQ40"/>
  <c r="BE40"/>
  <c r="AQ24"/>
  <c r="BE24"/>
  <c r="BQ16"/>
  <c r="BM16"/>
  <c r="AQ8"/>
  <c r="BE8"/>
  <c r="BA384"/>
  <c r="AU532"/>
  <c r="BI532"/>
  <c r="AQ468"/>
  <c r="BE468"/>
  <c r="AU494"/>
  <c r="BE494"/>
  <c r="BE426"/>
  <c r="AU394"/>
  <c r="BE394"/>
  <c r="BQ366"/>
  <c r="BM366"/>
  <c r="AU362"/>
  <c r="BE362"/>
  <c r="BQ334"/>
  <c r="BM334"/>
  <c r="AU330"/>
  <c r="BE330"/>
  <c r="BQ302"/>
  <c r="BM302"/>
  <c r="AU298"/>
  <c r="BE298"/>
  <c r="BQ270"/>
  <c r="BM270"/>
  <c r="BE266"/>
  <c r="AQ218"/>
  <c r="AU186"/>
  <c r="BE186"/>
  <c r="BQ122"/>
  <c r="BM122"/>
  <c r="BA536"/>
  <c r="AU472"/>
  <c r="BI472"/>
  <c r="AU272"/>
  <c r="BI272"/>
  <c r="AQ764"/>
  <c r="BQ962"/>
  <c r="AU882"/>
  <c r="BQ636"/>
  <c r="BM636"/>
  <c r="BA939"/>
  <c r="BA899"/>
  <c r="BA795"/>
  <c r="BE767"/>
  <c r="AU691"/>
  <c r="AU615"/>
  <c r="BQ615"/>
  <c r="BE567"/>
  <c r="AU563"/>
  <c r="AQ559"/>
  <c r="BQ559"/>
  <c r="AU515"/>
  <c r="AQ511"/>
  <c r="BQ511"/>
  <c r="BQ235"/>
  <c r="BM235"/>
  <c r="BQ187"/>
  <c r="BM187"/>
  <c r="BE135"/>
  <c r="BQ107"/>
  <c r="BM107"/>
  <c r="AU67"/>
  <c r="AU43"/>
  <c r="BQ965"/>
  <c r="BM965"/>
  <c r="AQ933"/>
  <c r="BQ917"/>
  <c r="BM917"/>
  <c r="BQ701"/>
  <c r="BM701"/>
  <c r="BQ653"/>
  <c r="BM653"/>
  <c r="BQ605"/>
  <c r="BM605"/>
  <c r="AQ589"/>
  <c r="BQ573"/>
  <c r="BM573"/>
  <c r="BQ525"/>
  <c r="BM525"/>
  <c r="BA421"/>
  <c r="AQ405"/>
  <c r="AP940"/>
  <c r="BI940" s="1"/>
  <c r="BQ876"/>
  <c r="BM876"/>
  <c r="AU780"/>
  <c r="AO740"/>
  <c r="BQ612"/>
  <c r="BM612"/>
  <c r="BQ898"/>
  <c r="BM898"/>
  <c r="BQ700"/>
  <c r="BM700"/>
  <c r="AU572"/>
  <c r="AQ524"/>
  <c r="BQ524"/>
  <c r="BI975"/>
  <c r="BE951"/>
  <c r="BE943"/>
  <c r="AQ927"/>
  <c r="BQ927"/>
  <c r="AU923"/>
  <c r="AU903"/>
  <c r="BQ903"/>
  <c r="BE871"/>
  <c r="BE831"/>
  <c r="AU803"/>
  <c r="AQ775"/>
  <c r="BQ775"/>
  <c r="BE727"/>
  <c r="BA723"/>
  <c r="AQ719"/>
  <c r="BQ719"/>
  <c r="AU675"/>
  <c r="BQ619"/>
  <c r="BM619"/>
  <c r="BQ571"/>
  <c r="BM571"/>
  <c r="BE519"/>
  <c r="AU499"/>
  <c r="BE247"/>
  <c r="AU243"/>
  <c r="AQ223"/>
  <c r="BQ223"/>
  <c r="AQ143"/>
  <c r="BQ143"/>
  <c r="BE119"/>
  <c r="AU115"/>
  <c r="AQ95"/>
  <c r="BQ95"/>
  <c r="AQ737"/>
  <c r="AU689"/>
  <c r="AQ673"/>
  <c r="BQ641"/>
  <c r="BM641"/>
  <c r="AU625"/>
  <c r="BI625"/>
  <c r="BE609"/>
  <c r="BQ577"/>
  <c r="BM577"/>
  <c r="AU561"/>
  <c r="AQ545"/>
  <c r="BE545"/>
  <c r="BQ493"/>
  <c r="BM493"/>
  <c r="AQ481"/>
  <c r="BE481"/>
  <c r="BA461"/>
  <c r="BM461"/>
  <c r="AQ441"/>
  <c r="AU425"/>
  <c r="BM425"/>
  <c r="AQ409"/>
  <c r="BE409"/>
  <c r="BA389"/>
  <c r="AU389"/>
  <c r="BA373"/>
  <c r="BE373"/>
  <c r="AU357"/>
  <c r="BM357"/>
  <c r="BA325"/>
  <c r="AU325"/>
  <c r="AQ305"/>
  <c r="BE305"/>
  <c r="BA289"/>
  <c r="BM289"/>
  <c r="AQ273"/>
  <c r="BE273"/>
  <c r="BA257"/>
  <c r="BM257"/>
  <c r="AU241"/>
  <c r="AQ225"/>
  <c r="BE225"/>
  <c r="BA193"/>
  <c r="BM193"/>
  <c r="AU177"/>
  <c r="AQ161"/>
  <c r="BE161"/>
  <c r="BA129"/>
  <c r="BM129"/>
  <c r="AU113"/>
  <c r="AQ97"/>
  <c r="BE97"/>
  <c r="AU61"/>
  <c r="AU29"/>
  <c r="BA9"/>
  <c r="AQ944"/>
  <c r="BQ928"/>
  <c r="BM928"/>
  <c r="AQ912"/>
  <c r="BI912"/>
  <c r="BQ896"/>
  <c r="BM896"/>
  <c r="AQ880"/>
  <c r="BQ864"/>
  <c r="AQ848"/>
  <c r="AQ816"/>
  <c r="AQ784"/>
  <c r="BA768"/>
  <c r="BI744"/>
  <c r="BM744"/>
  <c r="AU724"/>
  <c r="AQ704"/>
  <c r="BE704"/>
  <c r="BA680"/>
  <c r="BQ660"/>
  <c r="BM660"/>
  <c r="AU640"/>
  <c r="AQ616"/>
  <c r="BE616"/>
  <c r="BQ576"/>
  <c r="BM576"/>
  <c r="AQ262"/>
  <c r="BI262"/>
  <c r="AQ604"/>
  <c r="BQ970"/>
  <c r="BM970"/>
  <c r="BE958"/>
  <c r="BQ950"/>
  <c r="BM950"/>
  <c r="BE894"/>
  <c r="BI874"/>
  <c r="BE830"/>
  <c r="BQ822"/>
  <c r="BE774"/>
  <c r="AU742"/>
  <c r="AQ694"/>
  <c r="AU678"/>
  <c r="BI678"/>
  <c r="AU662"/>
  <c r="BE662"/>
  <c r="BQ630"/>
  <c r="BM630"/>
  <c r="AQ614"/>
  <c r="BI614"/>
  <c r="BA598"/>
  <c r="AQ582"/>
  <c r="BA206"/>
  <c r="BQ142"/>
  <c r="BM142"/>
  <c r="AQ78"/>
  <c r="BI78"/>
  <c r="BA14"/>
  <c r="AU748"/>
  <c r="BE748"/>
  <c r="AQ428"/>
  <c r="AU396"/>
  <c r="BA388"/>
  <c r="AU364"/>
  <c r="BI364"/>
  <c r="AQ356"/>
  <c r="AU332"/>
  <c r="BI332"/>
  <c r="AU300"/>
  <c r="BI300"/>
  <c r="AU260"/>
  <c r="BI260"/>
  <c r="AU252"/>
  <c r="BI252"/>
  <c r="BA248"/>
  <c r="AU240"/>
  <c r="AU224"/>
  <c r="BI224"/>
  <c r="AU20"/>
  <c r="BI20"/>
  <c r="BA560"/>
  <c r="AU496"/>
  <c r="BI496"/>
  <c r="AU320"/>
  <c r="BI320"/>
  <c r="BA564"/>
  <c r="AU500"/>
  <c r="BI500"/>
  <c r="BA436"/>
  <c r="AU328"/>
  <c r="BI328"/>
  <c r="BA510"/>
  <c r="BQ506"/>
  <c r="BM506"/>
  <c r="AU502"/>
  <c r="BQ478"/>
  <c r="BM478"/>
  <c r="AU474"/>
  <c r="BE474"/>
  <c r="BQ470"/>
  <c r="BM470"/>
  <c r="AU442"/>
  <c r="BE442"/>
  <c r="BQ414"/>
  <c r="BM414"/>
  <c r="AU410"/>
  <c r="BE410"/>
  <c r="BQ382"/>
  <c r="BM382"/>
  <c r="AU378"/>
  <c r="BE378"/>
  <c r="BQ350"/>
  <c r="BM350"/>
  <c r="AU346"/>
  <c r="BE346"/>
  <c r="BQ318"/>
  <c r="BM318"/>
  <c r="AU314"/>
  <c r="BE314"/>
  <c r="BQ286"/>
  <c r="AU282"/>
  <c r="BE282"/>
  <c r="BQ278"/>
  <c r="BM278"/>
  <c r="BE258"/>
  <c r="BQ234"/>
  <c r="BM234"/>
  <c r="AQ202"/>
  <c r="BE170"/>
  <c r="AU138"/>
  <c r="BA138"/>
  <c r="BQ106"/>
  <c r="BM106"/>
  <c r="AQ74"/>
  <c r="BI74"/>
  <c r="AU42"/>
  <c r="AQ10"/>
  <c r="BI10"/>
  <c r="BA568"/>
  <c r="AU504"/>
  <c r="BI504"/>
  <c r="AQ440"/>
  <c r="BQ336"/>
  <c r="BM336"/>
  <c r="AU222"/>
  <c r="BE222"/>
  <c r="BQ94"/>
  <c r="BM94"/>
  <c r="AQ134"/>
  <c r="BI134"/>
  <c r="AQ182"/>
  <c r="BI182"/>
  <c r="AQ54"/>
  <c r="BI54"/>
  <c r="BA684"/>
  <c r="AU312"/>
  <c r="BI312"/>
  <c r="BQ148"/>
  <c r="BM148"/>
  <c r="AU116"/>
  <c r="BI116"/>
  <c r="AQ84"/>
  <c r="BE84"/>
  <c r="AQ76"/>
  <c r="BQ76"/>
  <c r="BM76"/>
  <c r="AQ68"/>
  <c r="BE68"/>
  <c r="AQ60"/>
  <c r="BQ60"/>
  <c r="BM60"/>
  <c r="AQ52"/>
  <c r="BE52"/>
  <c r="BQ44"/>
  <c r="BM44"/>
  <c r="AQ36"/>
  <c r="AQ28"/>
  <c r="BQ28"/>
  <c r="BM28"/>
  <c r="BE12"/>
  <c r="BQ548"/>
  <c r="BM548"/>
  <c r="AQ484"/>
  <c r="BE484"/>
  <c r="BQ420"/>
  <c r="BM420"/>
  <c r="AQ296"/>
  <c r="BQ570"/>
  <c r="BM570"/>
  <c r="AU566"/>
  <c r="BE566"/>
  <c r="BQ562"/>
  <c r="BM562"/>
  <c r="AU558"/>
  <c r="BE558"/>
  <c r="AP554"/>
  <c r="BO554" s="1"/>
  <c r="AU550"/>
  <c r="BQ546"/>
  <c r="BM546"/>
  <c r="BQ538"/>
  <c r="BM538"/>
  <c r="BQ530"/>
  <c r="BM530"/>
  <c r="AU526"/>
  <c r="BE526"/>
  <c r="AU518"/>
  <c r="BQ514"/>
  <c r="BM514"/>
  <c r="AU490"/>
  <c r="BE490"/>
  <c r="BE482"/>
  <c r="AU454"/>
  <c r="AU446"/>
  <c r="BQ422"/>
  <c r="BM422"/>
  <c r="AU418"/>
  <c r="BE418"/>
  <c r="BQ390"/>
  <c r="BM390"/>
  <c r="AU386"/>
  <c r="BI386"/>
  <c r="BQ358"/>
  <c r="BM358"/>
  <c r="BI354"/>
  <c r="BQ326"/>
  <c r="BM326"/>
  <c r="AU322"/>
  <c r="BE322"/>
  <c r="BQ294"/>
  <c r="BM294"/>
  <c r="AU290"/>
  <c r="BE290"/>
  <c r="BQ242"/>
  <c r="BM242"/>
  <c r="BE210"/>
  <c r="BQ178"/>
  <c r="BM178"/>
  <c r="BE146"/>
  <c r="BQ114"/>
  <c r="BM114"/>
  <c r="AU82"/>
  <c r="BE82"/>
  <c r="BQ50"/>
  <c r="BM50"/>
  <c r="AU18"/>
  <c r="BE18"/>
  <c r="BQ30"/>
  <c r="BM30"/>
  <c r="AQ376"/>
  <c r="BQ889"/>
  <c r="BM889"/>
  <c r="BQ741"/>
  <c r="BM741"/>
  <c r="AQ629"/>
  <c r="BE629"/>
  <c r="BQ565"/>
  <c r="BM565"/>
  <c r="AQ549"/>
  <c r="BE549"/>
  <c r="BQ533"/>
  <c r="BM533"/>
  <c r="AQ497"/>
  <c r="BE497"/>
  <c r="BA449"/>
  <c r="BM449"/>
  <c r="AQ397"/>
  <c r="BE397"/>
  <c r="AU377"/>
  <c r="BM377"/>
  <c r="AQ361"/>
  <c r="BE361"/>
  <c r="AU309"/>
  <c r="BM309"/>
  <c r="BE293"/>
  <c r="BA197"/>
  <c r="AU197"/>
  <c r="BM197"/>
  <c r="BA181"/>
  <c r="BE181"/>
  <c r="AU165"/>
  <c r="BM165"/>
  <c r="AQ65"/>
  <c r="BE65"/>
  <c r="BA49"/>
  <c r="BM49"/>
  <c r="BQ714"/>
  <c r="BM714"/>
  <c r="BE618"/>
  <c r="AU602"/>
  <c r="BA602"/>
  <c r="AQ456"/>
  <c r="BE456"/>
  <c r="BQ126"/>
  <c r="BM126"/>
  <c r="AQ166"/>
  <c r="BI166"/>
  <c r="AU794"/>
  <c r="BA794"/>
  <c r="BQ786"/>
  <c r="BM786"/>
  <c r="AQ754"/>
  <c r="AU722"/>
  <c r="BA722"/>
  <c r="AQ706"/>
  <c r="AQ690"/>
  <c r="AU674"/>
  <c r="BI674"/>
  <c r="AU658"/>
  <c r="BA658"/>
  <c r="AU626"/>
  <c r="BA626"/>
  <c r="AQ610"/>
  <c r="BI610"/>
  <c r="AU594"/>
  <c r="BA594"/>
  <c r="AQ578"/>
  <c r="BI578"/>
  <c r="BA544"/>
  <c r="BQ480"/>
  <c r="BM480"/>
  <c r="AQ416"/>
  <c r="BQ288"/>
  <c r="BM288"/>
  <c r="AQ552"/>
  <c r="BE552"/>
  <c r="BA488"/>
  <c r="AU424"/>
  <c r="BI424"/>
  <c r="BA304"/>
  <c r="AQ190"/>
  <c r="BI190"/>
  <c r="BQ581"/>
  <c r="BM581"/>
  <c r="AQ517"/>
  <c r="BE517"/>
  <c r="BA465"/>
  <c r="BM465"/>
  <c r="AQ413"/>
  <c r="BE413"/>
  <c r="AU329"/>
  <c r="BM329"/>
  <c r="BA261"/>
  <c r="AU261"/>
  <c r="BM261"/>
  <c r="AQ33"/>
  <c r="BE33"/>
  <c r="BA17"/>
  <c r="BM17"/>
  <c r="BI762"/>
  <c r="AU682"/>
  <c r="BI682"/>
  <c r="AU650"/>
  <c r="BE650"/>
  <c r="BQ634"/>
  <c r="BM634"/>
  <c r="AQ352"/>
  <c r="BE352"/>
  <c r="BQ254"/>
  <c r="BM254"/>
  <c r="BQ834"/>
  <c r="BE959"/>
  <c r="AQ955"/>
  <c r="BQ955"/>
  <c r="AQ911"/>
  <c r="BQ911"/>
  <c r="AU907"/>
  <c r="AU887"/>
  <c r="BQ887"/>
  <c r="AU883"/>
  <c r="BQ879"/>
  <c r="AU875"/>
  <c r="AU835"/>
  <c r="BE783"/>
  <c r="AU759"/>
  <c r="BQ759"/>
  <c r="BE751"/>
  <c r="AU735"/>
  <c r="AQ731"/>
  <c r="BQ731"/>
  <c r="BM731"/>
  <c r="BE703"/>
  <c r="AQ679"/>
  <c r="BQ651"/>
  <c r="BM651"/>
  <c r="AU623"/>
  <c r="BA623"/>
  <c r="AU607"/>
  <c r="BQ607"/>
  <c r="AQ603"/>
  <c r="AQ575"/>
  <c r="BA575"/>
  <c r="AU551"/>
  <c r="BQ551"/>
  <c r="AQ523"/>
  <c r="BE503"/>
  <c r="AU483"/>
  <c r="AQ459"/>
  <c r="AQ439"/>
  <c r="BA439"/>
  <c r="AQ411"/>
  <c r="BI411"/>
  <c r="AQ407"/>
  <c r="AQ387"/>
  <c r="AU367"/>
  <c r="BA367"/>
  <c r="AQ347"/>
  <c r="BI347"/>
  <c r="AQ343"/>
  <c r="AQ323"/>
  <c r="AU303"/>
  <c r="BA303"/>
  <c r="AQ275"/>
  <c r="BI275"/>
  <c r="AU255"/>
  <c r="BQ251"/>
  <c r="BM251"/>
  <c r="AQ227"/>
  <c r="BE199"/>
  <c r="AU175"/>
  <c r="BQ171"/>
  <c r="BM171"/>
  <c r="AQ127"/>
  <c r="BA127"/>
  <c r="BQ123"/>
  <c r="BM123"/>
  <c r="AQ99"/>
  <c r="BI99"/>
  <c r="BE79"/>
  <c r="BQ75"/>
  <c r="BM75"/>
  <c r="BE55"/>
  <c r="BQ35"/>
  <c r="BM35"/>
  <c r="BE15"/>
  <c r="BQ11"/>
  <c r="BM11"/>
  <c r="BQ964"/>
  <c r="BM964"/>
  <c r="BQ932"/>
  <c r="BM932"/>
  <c r="AQ916"/>
  <c r="BQ900"/>
  <c r="BM900"/>
  <c r="AQ884"/>
  <c r="AQ852"/>
  <c r="BQ836"/>
  <c r="BM836"/>
  <c r="AQ820"/>
  <c r="BQ804"/>
  <c r="AQ788"/>
  <c r="BA772"/>
  <c r="BQ752"/>
  <c r="AU728"/>
  <c r="AQ708"/>
  <c r="BA688"/>
  <c r="BQ664"/>
  <c r="BM664"/>
  <c r="AU644"/>
  <c r="AQ624"/>
  <c r="BQ580"/>
  <c r="AU588"/>
  <c r="BA214"/>
  <c r="AQ150"/>
  <c r="BI150"/>
  <c r="BA86"/>
  <c r="AQ22"/>
  <c r="BA70"/>
  <c r="AU276"/>
  <c r="AU228"/>
  <c r="AU208"/>
  <c r="BI208"/>
  <c r="BA200"/>
  <c r="AU192"/>
  <c r="BA184"/>
  <c r="AU176"/>
  <c r="BI176"/>
  <c r="AU160"/>
  <c r="BA152"/>
  <c r="AU144"/>
  <c r="BI144"/>
  <c r="AU128"/>
  <c r="BI128"/>
  <c r="BA120"/>
  <c r="AU112"/>
  <c r="BA104"/>
  <c r="AU96"/>
  <c r="AU516"/>
  <c r="BQ360"/>
  <c r="BM360"/>
  <c r="BE498"/>
  <c r="AU438"/>
  <c r="BQ434"/>
  <c r="BM434"/>
  <c r="AU430"/>
  <c r="BQ406"/>
  <c r="BM406"/>
  <c r="BI402"/>
  <c r="AQ374"/>
  <c r="BM374"/>
  <c r="AU370"/>
  <c r="BQ342"/>
  <c r="BM342"/>
  <c r="BE338"/>
  <c r="BQ310"/>
  <c r="BM310"/>
  <c r="AU306"/>
  <c r="BQ274"/>
  <c r="BM274"/>
  <c r="AU226"/>
  <c r="BQ194"/>
  <c r="BM194"/>
  <c r="AU162"/>
  <c r="BQ130"/>
  <c r="BM130"/>
  <c r="AU98"/>
  <c r="BQ66"/>
  <c r="BM66"/>
  <c r="AU34"/>
  <c r="BQ476"/>
  <c r="BM476"/>
  <c r="BQ725"/>
  <c r="BM725"/>
  <c r="BQ693"/>
  <c r="BM693"/>
  <c r="AQ677"/>
  <c r="BQ661"/>
  <c r="BM661"/>
  <c r="AQ613"/>
  <c r="BA445"/>
  <c r="BM445"/>
  <c r="AQ429"/>
  <c r="AU393"/>
  <c r="BM393"/>
  <c r="AQ345"/>
  <c r="AU245"/>
  <c r="BM245"/>
  <c r="BA213"/>
  <c r="AU213"/>
  <c r="BA133"/>
  <c r="AU133"/>
  <c r="BA117"/>
  <c r="AU101"/>
  <c r="BM101"/>
  <c r="BE668"/>
  <c r="BQ586"/>
  <c r="BM586"/>
  <c r="AU448"/>
  <c r="BI448"/>
  <c r="BQ368"/>
  <c r="BM368"/>
  <c r="BB753"/>
  <c r="BO689"/>
  <c r="BN689"/>
  <c r="BP689"/>
  <c r="BJ689"/>
  <c r="BL689"/>
  <c r="BF689"/>
  <c r="BH689"/>
  <c r="BD689"/>
  <c r="BG689"/>
  <c r="BK689"/>
  <c r="BB689"/>
  <c r="BS689"/>
  <c r="BR689"/>
  <c r="BT689"/>
  <c r="AX689"/>
  <c r="AR689"/>
  <c r="BC689"/>
  <c r="AW689"/>
  <c r="AS689"/>
  <c r="AV689"/>
  <c r="AT689"/>
  <c r="AZ689"/>
  <c r="AY689"/>
  <c r="BO561"/>
  <c r="BN561"/>
  <c r="BP561"/>
  <c r="BJ561"/>
  <c r="BL561"/>
  <c r="BF561"/>
  <c r="BH561"/>
  <c r="BD561"/>
  <c r="BG561"/>
  <c r="BK561"/>
  <c r="BB561"/>
  <c r="BS561"/>
  <c r="BR561"/>
  <c r="AW561"/>
  <c r="BT561"/>
  <c r="AR561"/>
  <c r="BC561"/>
  <c r="AV561"/>
  <c r="AS561"/>
  <c r="AX561"/>
  <c r="AZ561"/>
  <c r="AT561"/>
  <c r="AY561"/>
  <c r="BO389"/>
  <c r="BN389"/>
  <c r="BP389"/>
  <c r="BK389"/>
  <c r="BL389"/>
  <c r="BJ389"/>
  <c r="BF389"/>
  <c r="BH389"/>
  <c r="BG389"/>
  <c r="BD389"/>
  <c r="BC389"/>
  <c r="BB389"/>
  <c r="BS389"/>
  <c r="BR389"/>
  <c r="AW389"/>
  <c r="BT389"/>
  <c r="AX389"/>
  <c r="AR389"/>
  <c r="AV389"/>
  <c r="AT389"/>
  <c r="AY389"/>
  <c r="AS389"/>
  <c r="AZ389"/>
  <c r="BO325"/>
  <c r="BN325"/>
  <c r="BP325"/>
  <c r="BK325"/>
  <c r="BL325"/>
  <c r="BJ325"/>
  <c r="BF325"/>
  <c r="BH325"/>
  <c r="BG325"/>
  <c r="BD325"/>
  <c r="BC325"/>
  <c r="BB325"/>
  <c r="BS325"/>
  <c r="BR325"/>
  <c r="AW325"/>
  <c r="BT325"/>
  <c r="AX325"/>
  <c r="AR325"/>
  <c r="AV325"/>
  <c r="AT325"/>
  <c r="AY325"/>
  <c r="AS325"/>
  <c r="AZ325"/>
  <c r="BN241"/>
  <c r="BP241"/>
  <c r="BO241"/>
  <c r="BK241"/>
  <c r="BJ241"/>
  <c r="BL241"/>
  <c r="BF241"/>
  <c r="BH241"/>
  <c r="BG241"/>
  <c r="BD241"/>
  <c r="BC241"/>
  <c r="BB241"/>
  <c r="BS241"/>
  <c r="BR241"/>
  <c r="AW241"/>
  <c r="AV241"/>
  <c r="BT241"/>
  <c r="AR241"/>
  <c r="AS241"/>
  <c r="AT241"/>
  <c r="AX241"/>
  <c r="AZ241"/>
  <c r="AY241"/>
  <c r="BN177"/>
  <c r="BP177"/>
  <c r="BO177"/>
  <c r="BK177"/>
  <c r="BJ177"/>
  <c r="BL177"/>
  <c r="BF177"/>
  <c r="BH177"/>
  <c r="BG177"/>
  <c r="BD177"/>
  <c r="BC177"/>
  <c r="BB177"/>
  <c r="BS177"/>
  <c r="BR177"/>
  <c r="AW177"/>
  <c r="AV177"/>
  <c r="BT177"/>
  <c r="AR177"/>
  <c r="AS177"/>
  <c r="AY177"/>
  <c r="AX177"/>
  <c r="AZ177"/>
  <c r="AT177"/>
  <c r="BN113"/>
  <c r="BP113"/>
  <c r="BO113"/>
  <c r="BK113"/>
  <c r="BJ113"/>
  <c r="BL113"/>
  <c r="BF113"/>
  <c r="BH113"/>
  <c r="BG113"/>
  <c r="BD113"/>
  <c r="BC113"/>
  <c r="BB113"/>
  <c r="BS113"/>
  <c r="BR113"/>
  <c r="AW113"/>
  <c r="AV113"/>
  <c r="BT113"/>
  <c r="AR113"/>
  <c r="AS113"/>
  <c r="AT113"/>
  <c r="AX113"/>
  <c r="AZ113"/>
  <c r="AY113"/>
  <c r="BN61"/>
  <c r="BP61"/>
  <c r="BO61"/>
  <c r="BK61"/>
  <c r="BJ61"/>
  <c r="BL61"/>
  <c r="BF61"/>
  <c r="BH61"/>
  <c r="BG61"/>
  <c r="BD61"/>
  <c r="BC61"/>
  <c r="BB61"/>
  <c r="BS61"/>
  <c r="BR61"/>
  <c r="AW61"/>
  <c r="BT61"/>
  <c r="AX61"/>
  <c r="AR61"/>
  <c r="AV61"/>
  <c r="AT61"/>
  <c r="AS61"/>
  <c r="AZ61"/>
  <c r="AY61"/>
  <c r="BN29"/>
  <c r="BP29"/>
  <c r="BO29"/>
  <c r="BK29"/>
  <c r="BJ29"/>
  <c r="BL29"/>
  <c r="BF29"/>
  <c r="BH29"/>
  <c r="BG29"/>
  <c r="BD29"/>
  <c r="BC29"/>
  <c r="BB29"/>
  <c r="BS29"/>
  <c r="BR29"/>
  <c r="AW29"/>
  <c r="BT29"/>
  <c r="AX29"/>
  <c r="AR29"/>
  <c r="AV29"/>
  <c r="AT29"/>
  <c r="AS29"/>
  <c r="AZ29"/>
  <c r="AY29"/>
  <c r="BN9"/>
  <c r="BP9"/>
  <c r="BO9"/>
  <c r="BK9"/>
  <c r="BJ9"/>
  <c r="BL9"/>
  <c r="BF9"/>
  <c r="BH9"/>
  <c r="BG9"/>
  <c r="BD9"/>
  <c r="BC9"/>
  <c r="BB9"/>
  <c r="BS9"/>
  <c r="BR9"/>
  <c r="AW9"/>
  <c r="AV9"/>
  <c r="BT9"/>
  <c r="AR9"/>
  <c r="AS9"/>
  <c r="AX9"/>
  <c r="AY9"/>
  <c r="AZ9"/>
  <c r="AT9"/>
  <c r="BN864"/>
  <c r="BP864"/>
  <c r="BO864"/>
  <c r="BJ864"/>
  <c r="BL864"/>
  <c r="BK864"/>
  <c r="BH864"/>
  <c r="BG864"/>
  <c r="BC864"/>
  <c r="BS864"/>
  <c r="BB864"/>
  <c r="BR864"/>
  <c r="BD864"/>
  <c r="AW864"/>
  <c r="BT864"/>
  <c r="AV864"/>
  <c r="AT864"/>
  <c r="AZ864"/>
  <c r="AS864"/>
  <c r="AY864"/>
  <c r="BF864"/>
  <c r="AX864"/>
  <c r="AR864"/>
  <c r="BN832"/>
  <c r="BJ832"/>
  <c r="BH832"/>
  <c r="BG832"/>
  <c r="BB832"/>
  <c r="BR832"/>
  <c r="BT832"/>
  <c r="AV832"/>
  <c r="AZ832"/>
  <c r="AS832"/>
  <c r="AR832"/>
  <c r="BG800"/>
  <c r="BO724"/>
  <c r="BN724"/>
  <c r="BP724"/>
  <c r="BJ724"/>
  <c r="BL724"/>
  <c r="BF724"/>
  <c r="BK724"/>
  <c r="BH724"/>
  <c r="BD724"/>
  <c r="BB724"/>
  <c r="BS724"/>
  <c r="BG724"/>
  <c r="BC724"/>
  <c r="BR724"/>
  <c r="AW724"/>
  <c r="BT724"/>
  <c r="AV724"/>
  <c r="AT724"/>
  <c r="AX724"/>
  <c r="AR724"/>
  <c r="AZ724"/>
  <c r="AY724"/>
  <c r="AS724"/>
  <c r="BO640"/>
  <c r="BN640"/>
  <c r="BP640"/>
  <c r="BJ640"/>
  <c r="BL640"/>
  <c r="BK640"/>
  <c r="BF640"/>
  <c r="BH640"/>
  <c r="BD640"/>
  <c r="BB640"/>
  <c r="BS640"/>
  <c r="BC640"/>
  <c r="BR640"/>
  <c r="AW640"/>
  <c r="BT640"/>
  <c r="AV640"/>
  <c r="AT640"/>
  <c r="BG640"/>
  <c r="AZ640"/>
  <c r="AS640"/>
  <c r="AY640"/>
  <c r="AX640"/>
  <c r="AR640"/>
  <c r="BO822"/>
  <c r="BN822"/>
  <c r="BP822"/>
  <c r="BJ822"/>
  <c r="BL822"/>
  <c r="BK822"/>
  <c r="BH822"/>
  <c r="BG822"/>
  <c r="BC822"/>
  <c r="BS822"/>
  <c r="BF822"/>
  <c r="BB822"/>
  <c r="BR822"/>
  <c r="BT822"/>
  <c r="AS822"/>
  <c r="AX822"/>
  <c r="AR822"/>
  <c r="AT822"/>
  <c r="AZ822"/>
  <c r="AW822"/>
  <c r="AY822"/>
  <c r="BD822"/>
  <c r="AV822"/>
  <c r="BO742"/>
  <c r="BN742"/>
  <c r="BP742"/>
  <c r="BJ742"/>
  <c r="BL742"/>
  <c r="BF742"/>
  <c r="BK742"/>
  <c r="BH742"/>
  <c r="BG742"/>
  <c r="BC742"/>
  <c r="BS742"/>
  <c r="BB742"/>
  <c r="BR742"/>
  <c r="BT742"/>
  <c r="AS742"/>
  <c r="AX742"/>
  <c r="AR742"/>
  <c r="AT742"/>
  <c r="AZ742"/>
  <c r="AW742"/>
  <c r="AY742"/>
  <c r="BD742"/>
  <c r="AV742"/>
  <c r="BO726"/>
  <c r="BN726"/>
  <c r="BP726"/>
  <c r="BJ726"/>
  <c r="BL726"/>
  <c r="BF726"/>
  <c r="BK726"/>
  <c r="BH726"/>
  <c r="BG726"/>
  <c r="BC726"/>
  <c r="BS726"/>
  <c r="BB726"/>
  <c r="BR726"/>
  <c r="BT726"/>
  <c r="AS726"/>
  <c r="AX726"/>
  <c r="AR726"/>
  <c r="AT726"/>
  <c r="AZ726"/>
  <c r="AW726"/>
  <c r="AY726"/>
  <c r="BD726"/>
  <c r="AV726"/>
  <c r="BO582"/>
  <c r="BN582"/>
  <c r="BP582"/>
  <c r="BJ582"/>
  <c r="BL582"/>
  <c r="BF582"/>
  <c r="BK582"/>
  <c r="BH582"/>
  <c r="BD582"/>
  <c r="BB582"/>
  <c r="BG582"/>
  <c r="BS582"/>
  <c r="AV582"/>
  <c r="BC582"/>
  <c r="BR582"/>
  <c r="AX582"/>
  <c r="BT582"/>
  <c r="AS582"/>
  <c r="AR582"/>
  <c r="AW582"/>
  <c r="AT582"/>
  <c r="AZ582"/>
  <c r="AY582"/>
  <c r="BO396"/>
  <c r="BN396"/>
  <c r="BP396"/>
  <c r="BK396"/>
  <c r="BJ396"/>
  <c r="BF396"/>
  <c r="BL396"/>
  <c r="BH396"/>
  <c r="BD396"/>
  <c r="BG396"/>
  <c r="BC396"/>
  <c r="BB396"/>
  <c r="BS396"/>
  <c r="AX396"/>
  <c r="BR396"/>
  <c r="AV396"/>
  <c r="BT396"/>
  <c r="AT396"/>
  <c r="AR396"/>
  <c r="AZ396"/>
  <c r="AY396"/>
  <c r="AS396"/>
  <c r="AW396"/>
  <c r="BO324"/>
  <c r="BN324"/>
  <c r="BP324"/>
  <c r="BK324"/>
  <c r="BJ324"/>
  <c r="BF324"/>
  <c r="BL324"/>
  <c r="BH324"/>
  <c r="BD324"/>
  <c r="BG324"/>
  <c r="BC324"/>
  <c r="BB324"/>
  <c r="BS324"/>
  <c r="AX324"/>
  <c r="BR324"/>
  <c r="AV324"/>
  <c r="BT324"/>
  <c r="AT324"/>
  <c r="AR324"/>
  <c r="AZ324"/>
  <c r="AY324"/>
  <c r="AW324"/>
  <c r="AS324"/>
  <c r="BO292"/>
  <c r="BN292"/>
  <c r="BP292"/>
  <c r="BK292"/>
  <c r="BJ292"/>
  <c r="BF292"/>
  <c r="BL292"/>
  <c r="BH292"/>
  <c r="BD292"/>
  <c r="BG292"/>
  <c r="BC292"/>
  <c r="BB292"/>
  <c r="BS292"/>
  <c r="AX292"/>
  <c r="BR292"/>
  <c r="AV292"/>
  <c r="BT292"/>
  <c r="AT292"/>
  <c r="AR292"/>
  <c r="AZ292"/>
  <c r="AY292"/>
  <c r="AW292"/>
  <c r="AS292"/>
  <c r="BN240"/>
  <c r="BP240"/>
  <c r="BO240"/>
  <c r="BK240"/>
  <c r="BJ240"/>
  <c r="BL240"/>
  <c r="BF240"/>
  <c r="BH240"/>
  <c r="BD240"/>
  <c r="BG240"/>
  <c r="BC240"/>
  <c r="BB240"/>
  <c r="BS240"/>
  <c r="AX240"/>
  <c r="BR240"/>
  <c r="AV240"/>
  <c r="AW240"/>
  <c r="BT240"/>
  <c r="AT240"/>
  <c r="AZ240"/>
  <c r="AS240"/>
  <c r="AY240"/>
  <c r="AR240"/>
  <c r="BO286"/>
  <c r="BN286"/>
  <c r="BP286"/>
  <c r="BK286"/>
  <c r="BJ286"/>
  <c r="BF286"/>
  <c r="BL286"/>
  <c r="BH286"/>
  <c r="BD286"/>
  <c r="BC286"/>
  <c r="BB286"/>
  <c r="BS286"/>
  <c r="AV286"/>
  <c r="BR286"/>
  <c r="BG286"/>
  <c r="AX286"/>
  <c r="BT286"/>
  <c r="AW286"/>
  <c r="AS286"/>
  <c r="AR286"/>
  <c r="AT286"/>
  <c r="AZ286"/>
  <c r="AY286"/>
  <c r="BN202"/>
  <c r="BP202"/>
  <c r="BO202"/>
  <c r="BK202"/>
  <c r="BJ202"/>
  <c r="BF202"/>
  <c r="BL202"/>
  <c r="BH202"/>
  <c r="BD202"/>
  <c r="BC202"/>
  <c r="BB202"/>
  <c r="BS202"/>
  <c r="AV202"/>
  <c r="BR202"/>
  <c r="AX202"/>
  <c r="BT202"/>
  <c r="BG202"/>
  <c r="AS202"/>
  <c r="AW202"/>
  <c r="AR202"/>
  <c r="AZ202"/>
  <c r="AY202"/>
  <c r="AT202"/>
  <c r="BN42"/>
  <c r="BP42"/>
  <c r="BO42"/>
  <c r="BK42"/>
  <c r="BJ42"/>
  <c r="BF42"/>
  <c r="BL42"/>
  <c r="BH42"/>
  <c r="BD42"/>
  <c r="BC42"/>
  <c r="BB42"/>
  <c r="BS42"/>
  <c r="AV42"/>
  <c r="BR42"/>
  <c r="AX42"/>
  <c r="BT42"/>
  <c r="AS42"/>
  <c r="AW42"/>
  <c r="AR42"/>
  <c r="AZ42"/>
  <c r="BG42"/>
  <c r="AY42"/>
  <c r="AT42"/>
  <c r="BN955"/>
  <c r="BP955"/>
  <c r="BJ955"/>
  <c r="BO955"/>
  <c r="BL955"/>
  <c r="BK955"/>
  <c r="BH955"/>
  <c r="BG955"/>
  <c r="BF955"/>
  <c r="BC955"/>
  <c r="BS955"/>
  <c r="BB955"/>
  <c r="BR955"/>
  <c r="AV955"/>
  <c r="AT955"/>
  <c r="BD955"/>
  <c r="AS955"/>
  <c r="AX955"/>
  <c r="AR955"/>
  <c r="BT955"/>
  <c r="AW955"/>
  <c r="AZ955"/>
  <c r="AY955"/>
  <c r="BO735"/>
  <c r="BN735"/>
  <c r="BP735"/>
  <c r="BJ735"/>
  <c r="BL735"/>
  <c r="BK735"/>
  <c r="BF735"/>
  <c r="BH735"/>
  <c r="BG735"/>
  <c r="BC735"/>
  <c r="BS735"/>
  <c r="BB735"/>
  <c r="BR735"/>
  <c r="AV735"/>
  <c r="AT735"/>
  <c r="BD735"/>
  <c r="AS735"/>
  <c r="AW735"/>
  <c r="BT735"/>
  <c r="AR735"/>
  <c r="AZ735"/>
  <c r="AX735"/>
  <c r="AY735"/>
  <c r="BO679"/>
  <c r="BN679"/>
  <c r="BP679"/>
  <c r="BJ679"/>
  <c r="BL679"/>
  <c r="BF679"/>
  <c r="BK679"/>
  <c r="BH679"/>
  <c r="BD679"/>
  <c r="BG679"/>
  <c r="BB679"/>
  <c r="BS679"/>
  <c r="BR679"/>
  <c r="AV679"/>
  <c r="AT679"/>
  <c r="AS679"/>
  <c r="BC679"/>
  <c r="AW679"/>
  <c r="AZ679"/>
  <c r="BT679"/>
  <c r="AX679"/>
  <c r="AR679"/>
  <c r="AY679"/>
  <c r="BO603"/>
  <c r="BN603"/>
  <c r="BJ603"/>
  <c r="BL603"/>
  <c r="BF603"/>
  <c r="BK603"/>
  <c r="BP603"/>
  <c r="BH603"/>
  <c r="BD603"/>
  <c r="BG603"/>
  <c r="BB603"/>
  <c r="BS603"/>
  <c r="BR603"/>
  <c r="BC603"/>
  <c r="AV603"/>
  <c r="AT603"/>
  <c r="AS603"/>
  <c r="AX603"/>
  <c r="AR603"/>
  <c r="BT603"/>
  <c r="AW603"/>
  <c r="AZ603"/>
  <c r="AY603"/>
  <c r="BO523"/>
  <c r="BP523"/>
  <c r="BN523"/>
  <c r="BJ523"/>
  <c r="BL523"/>
  <c r="BF523"/>
  <c r="BK523"/>
  <c r="BH523"/>
  <c r="BD523"/>
  <c r="BG523"/>
  <c r="BB523"/>
  <c r="BS523"/>
  <c r="AW523"/>
  <c r="BR523"/>
  <c r="BC523"/>
  <c r="AV523"/>
  <c r="AT523"/>
  <c r="AS523"/>
  <c r="AX523"/>
  <c r="AR523"/>
  <c r="AY523"/>
  <c r="BT523"/>
  <c r="AZ523"/>
  <c r="BO459"/>
  <c r="BP459"/>
  <c r="BN459"/>
  <c r="BJ459"/>
  <c r="BL459"/>
  <c r="BF459"/>
  <c r="BK459"/>
  <c r="BH459"/>
  <c r="BD459"/>
  <c r="BG459"/>
  <c r="BC459"/>
  <c r="BB459"/>
  <c r="BS459"/>
  <c r="AW459"/>
  <c r="BR459"/>
  <c r="AV459"/>
  <c r="AT459"/>
  <c r="AS459"/>
  <c r="AX459"/>
  <c r="AR459"/>
  <c r="AY459"/>
  <c r="BT459"/>
  <c r="AZ459"/>
  <c r="BO407"/>
  <c r="BN407"/>
  <c r="BP407"/>
  <c r="BJ407"/>
  <c r="BL407"/>
  <c r="BF407"/>
  <c r="BK407"/>
  <c r="BH407"/>
  <c r="BD407"/>
  <c r="BG407"/>
  <c r="BC407"/>
  <c r="BB407"/>
  <c r="BS407"/>
  <c r="AW407"/>
  <c r="BR407"/>
  <c r="AT407"/>
  <c r="AX407"/>
  <c r="AS407"/>
  <c r="AV407"/>
  <c r="AR407"/>
  <c r="AY407"/>
  <c r="AZ407"/>
  <c r="BT407"/>
  <c r="BO387"/>
  <c r="BN387"/>
  <c r="BP387"/>
  <c r="BK387"/>
  <c r="BL387"/>
  <c r="BF387"/>
  <c r="BJ387"/>
  <c r="BH387"/>
  <c r="BD387"/>
  <c r="BC387"/>
  <c r="BG387"/>
  <c r="BB387"/>
  <c r="BS387"/>
  <c r="AW387"/>
  <c r="BR387"/>
  <c r="AV387"/>
  <c r="AT387"/>
  <c r="AS387"/>
  <c r="BT387"/>
  <c r="AR387"/>
  <c r="AX387"/>
  <c r="AZ387"/>
  <c r="AY387"/>
  <c r="BO343"/>
  <c r="BN343"/>
  <c r="BP343"/>
  <c r="BK343"/>
  <c r="BL343"/>
  <c r="BJ343"/>
  <c r="BF343"/>
  <c r="BH343"/>
  <c r="BD343"/>
  <c r="BC343"/>
  <c r="BG343"/>
  <c r="BB343"/>
  <c r="BS343"/>
  <c r="AW343"/>
  <c r="BR343"/>
  <c r="AT343"/>
  <c r="AX343"/>
  <c r="AS343"/>
  <c r="AV343"/>
  <c r="AZ343"/>
  <c r="BT343"/>
  <c r="AR343"/>
  <c r="AY343"/>
  <c r="BO323"/>
  <c r="BN323"/>
  <c r="BP323"/>
  <c r="BK323"/>
  <c r="BL323"/>
  <c r="BJ323"/>
  <c r="BF323"/>
  <c r="BH323"/>
  <c r="BD323"/>
  <c r="BC323"/>
  <c r="BG323"/>
  <c r="BB323"/>
  <c r="BS323"/>
  <c r="AW323"/>
  <c r="BR323"/>
  <c r="AX323"/>
  <c r="AV323"/>
  <c r="AT323"/>
  <c r="AS323"/>
  <c r="BT323"/>
  <c r="AR323"/>
  <c r="AZ323"/>
  <c r="AY323"/>
  <c r="BO255"/>
  <c r="BN255"/>
  <c r="BP255"/>
  <c r="BK255"/>
  <c r="BL255"/>
  <c r="BJ255"/>
  <c r="BF255"/>
  <c r="BH255"/>
  <c r="BD255"/>
  <c r="BC255"/>
  <c r="BG255"/>
  <c r="BB255"/>
  <c r="BS255"/>
  <c r="AW255"/>
  <c r="BR255"/>
  <c r="AT255"/>
  <c r="AX255"/>
  <c r="AS255"/>
  <c r="BT255"/>
  <c r="AV255"/>
  <c r="AZ255"/>
  <c r="AR255"/>
  <c r="AY255"/>
  <c r="BN227"/>
  <c r="BP227"/>
  <c r="BO227"/>
  <c r="BK227"/>
  <c r="BJ227"/>
  <c r="BL227"/>
  <c r="BF227"/>
  <c r="BH227"/>
  <c r="BD227"/>
  <c r="BC227"/>
  <c r="BG227"/>
  <c r="BB227"/>
  <c r="BS227"/>
  <c r="AW227"/>
  <c r="BR227"/>
  <c r="AX227"/>
  <c r="AV227"/>
  <c r="AT227"/>
  <c r="AS227"/>
  <c r="BT227"/>
  <c r="AR227"/>
  <c r="AY227"/>
  <c r="AZ227"/>
  <c r="BN175"/>
  <c r="BP175"/>
  <c r="BO175"/>
  <c r="BK175"/>
  <c r="BJ175"/>
  <c r="BL175"/>
  <c r="BF175"/>
  <c r="BH175"/>
  <c r="BD175"/>
  <c r="BC175"/>
  <c r="BG175"/>
  <c r="BB175"/>
  <c r="BS175"/>
  <c r="AW175"/>
  <c r="BR175"/>
  <c r="AT175"/>
  <c r="AX175"/>
  <c r="AS175"/>
  <c r="BT175"/>
  <c r="AR175"/>
  <c r="AZ175"/>
  <c r="AV175"/>
  <c r="AY175"/>
  <c r="BO804"/>
  <c r="BN804"/>
  <c r="BP804"/>
  <c r="BJ804"/>
  <c r="BL804"/>
  <c r="BK804"/>
  <c r="BH804"/>
  <c r="BG804"/>
  <c r="BC804"/>
  <c r="BS804"/>
  <c r="BB804"/>
  <c r="BR804"/>
  <c r="BD804"/>
  <c r="AW804"/>
  <c r="BF804"/>
  <c r="BT804"/>
  <c r="AV804"/>
  <c r="AT804"/>
  <c r="AX804"/>
  <c r="AR804"/>
  <c r="AZ804"/>
  <c r="AY804"/>
  <c r="AS804"/>
  <c r="BO752"/>
  <c r="BN752"/>
  <c r="BP752"/>
  <c r="BJ752"/>
  <c r="BL752"/>
  <c r="BF752"/>
  <c r="BK752"/>
  <c r="BH752"/>
  <c r="BC752"/>
  <c r="BS752"/>
  <c r="BB752"/>
  <c r="BR752"/>
  <c r="BG752"/>
  <c r="BD752"/>
  <c r="AW752"/>
  <c r="BT752"/>
  <c r="AV752"/>
  <c r="AT752"/>
  <c r="AZ752"/>
  <c r="AS752"/>
  <c r="AY752"/>
  <c r="AX752"/>
  <c r="AR752"/>
  <c r="BO728"/>
  <c r="BN728"/>
  <c r="BP728"/>
  <c r="BJ728"/>
  <c r="BL728"/>
  <c r="BF728"/>
  <c r="BK728"/>
  <c r="BH728"/>
  <c r="BC728"/>
  <c r="BS728"/>
  <c r="BB728"/>
  <c r="BR728"/>
  <c r="BG728"/>
  <c r="BD728"/>
  <c r="AW728"/>
  <c r="BT728"/>
  <c r="AV728"/>
  <c r="AT728"/>
  <c r="AZ728"/>
  <c r="AS728"/>
  <c r="AY728"/>
  <c r="AX728"/>
  <c r="AR728"/>
  <c r="BO644"/>
  <c r="BN644"/>
  <c r="BP644"/>
  <c r="BJ644"/>
  <c r="BL644"/>
  <c r="BK644"/>
  <c r="BF644"/>
  <c r="BH644"/>
  <c r="BD644"/>
  <c r="BB644"/>
  <c r="BS644"/>
  <c r="BG644"/>
  <c r="BC644"/>
  <c r="BR644"/>
  <c r="AW644"/>
  <c r="BT644"/>
  <c r="AV644"/>
  <c r="AT644"/>
  <c r="AX644"/>
  <c r="AR644"/>
  <c r="AZ644"/>
  <c r="AY644"/>
  <c r="AS644"/>
  <c r="BO580"/>
  <c r="BN580"/>
  <c r="BP580"/>
  <c r="BJ580"/>
  <c r="BL580"/>
  <c r="BK580"/>
  <c r="BF580"/>
  <c r="BH580"/>
  <c r="BD580"/>
  <c r="BB580"/>
  <c r="BS580"/>
  <c r="AX580"/>
  <c r="BG580"/>
  <c r="BC580"/>
  <c r="BR580"/>
  <c r="AV580"/>
  <c r="BT580"/>
  <c r="AT580"/>
  <c r="AR580"/>
  <c r="AZ580"/>
  <c r="AW580"/>
  <c r="AY580"/>
  <c r="AS580"/>
  <c r="BN850"/>
  <c r="BK850"/>
  <c r="BS850"/>
  <c r="BT850"/>
  <c r="AV850"/>
  <c r="BD850"/>
  <c r="BO516"/>
  <c r="BP516"/>
  <c r="BN516"/>
  <c r="BJ516"/>
  <c r="BL516"/>
  <c r="BK516"/>
  <c r="BF516"/>
  <c r="BH516"/>
  <c r="BD516"/>
  <c r="BB516"/>
  <c r="BS516"/>
  <c r="AX516"/>
  <c r="BG516"/>
  <c r="BC516"/>
  <c r="BR516"/>
  <c r="AV516"/>
  <c r="BT516"/>
  <c r="AT516"/>
  <c r="AR516"/>
  <c r="AZ516"/>
  <c r="AW516"/>
  <c r="AY516"/>
  <c r="AS516"/>
  <c r="BN213"/>
  <c r="BP213"/>
  <c r="BO213"/>
  <c r="BK213"/>
  <c r="BJ213"/>
  <c r="BL213"/>
  <c r="BF213"/>
  <c r="BH213"/>
  <c r="BG213"/>
  <c r="BD213"/>
  <c r="BC213"/>
  <c r="BB213"/>
  <c r="BS213"/>
  <c r="BR213"/>
  <c r="AW213"/>
  <c r="BT213"/>
  <c r="AX213"/>
  <c r="AR213"/>
  <c r="AV213"/>
  <c r="AT213"/>
  <c r="AY213"/>
  <c r="AS213"/>
  <c r="AZ213"/>
  <c r="BN133"/>
  <c r="BP133"/>
  <c r="BO133"/>
  <c r="BK133"/>
  <c r="BJ133"/>
  <c r="BL133"/>
  <c r="BF133"/>
  <c r="BH133"/>
  <c r="BG133"/>
  <c r="BD133"/>
  <c r="BC133"/>
  <c r="BB133"/>
  <c r="BS133"/>
  <c r="BR133"/>
  <c r="AW133"/>
  <c r="BT133"/>
  <c r="AX133"/>
  <c r="AR133"/>
  <c r="AV133"/>
  <c r="AT133"/>
  <c r="AY133"/>
  <c r="AS133"/>
  <c r="AZ133"/>
  <c r="BN102"/>
  <c r="BP102"/>
  <c r="BO102"/>
  <c r="BK102"/>
  <c r="BJ102"/>
  <c r="BF102"/>
  <c r="BH102"/>
  <c r="BD102"/>
  <c r="BL102"/>
  <c r="BC102"/>
  <c r="BB102"/>
  <c r="BG102"/>
  <c r="BS102"/>
  <c r="AV102"/>
  <c r="BR102"/>
  <c r="AX102"/>
  <c r="BT102"/>
  <c r="AW102"/>
  <c r="AS102"/>
  <c r="AR102"/>
  <c r="AT102"/>
  <c r="AZ102"/>
  <c r="AY102"/>
  <c r="BN963"/>
  <c r="BP963"/>
  <c r="BJ963"/>
  <c r="BO963"/>
  <c r="BL963"/>
  <c r="BK963"/>
  <c r="BH963"/>
  <c r="BG963"/>
  <c r="BF963"/>
  <c r="BC963"/>
  <c r="BS963"/>
  <c r="BB963"/>
  <c r="BR963"/>
  <c r="AV963"/>
  <c r="AT963"/>
  <c r="BD963"/>
  <c r="AS963"/>
  <c r="BT963"/>
  <c r="AX963"/>
  <c r="AR963"/>
  <c r="AY963"/>
  <c r="AW963"/>
  <c r="AZ963"/>
  <c r="BB863"/>
  <c r="BO839"/>
  <c r="BN839"/>
  <c r="BP839"/>
  <c r="BJ839"/>
  <c r="BL839"/>
  <c r="BK839"/>
  <c r="BH839"/>
  <c r="BG839"/>
  <c r="BF839"/>
  <c r="BC839"/>
  <c r="BS839"/>
  <c r="BB839"/>
  <c r="BR839"/>
  <c r="AV839"/>
  <c r="AT839"/>
  <c r="BD839"/>
  <c r="AS839"/>
  <c r="AW839"/>
  <c r="AX839"/>
  <c r="AR839"/>
  <c r="AZ839"/>
  <c r="BT839"/>
  <c r="AY839"/>
  <c r="BO635"/>
  <c r="BN635"/>
  <c r="BJ635"/>
  <c r="BL635"/>
  <c r="BF635"/>
  <c r="BP635"/>
  <c r="BK635"/>
  <c r="BH635"/>
  <c r="BD635"/>
  <c r="BG635"/>
  <c r="BB635"/>
  <c r="BS635"/>
  <c r="BR635"/>
  <c r="BC635"/>
  <c r="AV635"/>
  <c r="AT635"/>
  <c r="AS635"/>
  <c r="AX635"/>
  <c r="AR635"/>
  <c r="AY635"/>
  <c r="BT635"/>
  <c r="AW635"/>
  <c r="AZ635"/>
  <c r="BO583"/>
  <c r="BN583"/>
  <c r="BP583"/>
  <c r="BJ583"/>
  <c r="BL583"/>
  <c r="BF583"/>
  <c r="BK583"/>
  <c r="BH583"/>
  <c r="BD583"/>
  <c r="BG583"/>
  <c r="BB583"/>
  <c r="BS583"/>
  <c r="AW583"/>
  <c r="BR583"/>
  <c r="AT583"/>
  <c r="AX583"/>
  <c r="AS583"/>
  <c r="BC583"/>
  <c r="AR583"/>
  <c r="AZ583"/>
  <c r="BT583"/>
  <c r="AV583"/>
  <c r="AY583"/>
  <c r="BO507"/>
  <c r="BP507"/>
  <c r="BN507"/>
  <c r="BJ507"/>
  <c r="BL507"/>
  <c r="BF507"/>
  <c r="BK507"/>
  <c r="BH507"/>
  <c r="BD507"/>
  <c r="BG507"/>
  <c r="BB507"/>
  <c r="BS507"/>
  <c r="AW507"/>
  <c r="BR507"/>
  <c r="BC507"/>
  <c r="AV507"/>
  <c r="AT507"/>
  <c r="AS507"/>
  <c r="AX507"/>
  <c r="AR507"/>
  <c r="BT507"/>
  <c r="AZ507"/>
  <c r="AY507"/>
  <c r="BO487"/>
  <c r="BP487"/>
  <c r="BN487"/>
  <c r="BJ487"/>
  <c r="BL487"/>
  <c r="BF487"/>
  <c r="BK487"/>
  <c r="BH487"/>
  <c r="BD487"/>
  <c r="BG487"/>
  <c r="BB487"/>
  <c r="BS487"/>
  <c r="AW487"/>
  <c r="BR487"/>
  <c r="AT487"/>
  <c r="AX487"/>
  <c r="AS487"/>
  <c r="BC487"/>
  <c r="AV487"/>
  <c r="AR487"/>
  <c r="AZ487"/>
  <c r="BT487"/>
  <c r="AY487"/>
  <c r="BO467"/>
  <c r="BP467"/>
  <c r="BN467"/>
  <c r="BJ467"/>
  <c r="BL467"/>
  <c r="BF467"/>
  <c r="BK467"/>
  <c r="BH467"/>
  <c r="BD467"/>
  <c r="BG467"/>
  <c r="BC467"/>
  <c r="BB467"/>
  <c r="BS467"/>
  <c r="AW467"/>
  <c r="BR467"/>
  <c r="AV467"/>
  <c r="AT467"/>
  <c r="AS467"/>
  <c r="BT467"/>
  <c r="AR467"/>
  <c r="AX467"/>
  <c r="AZ467"/>
  <c r="AY467"/>
  <c r="BO463"/>
  <c r="BP463"/>
  <c r="BN463"/>
  <c r="BJ463"/>
  <c r="BL463"/>
  <c r="BF463"/>
  <c r="BK463"/>
  <c r="BH463"/>
  <c r="BD463"/>
  <c r="BG463"/>
  <c r="BC463"/>
  <c r="BB463"/>
  <c r="BS463"/>
  <c r="AW463"/>
  <c r="BR463"/>
  <c r="AT463"/>
  <c r="AX463"/>
  <c r="AS463"/>
  <c r="BT463"/>
  <c r="AV463"/>
  <c r="AY463"/>
  <c r="AZ463"/>
  <c r="AR463"/>
  <c r="BO443"/>
  <c r="BP443"/>
  <c r="BN443"/>
  <c r="BJ443"/>
  <c r="BL443"/>
  <c r="BF443"/>
  <c r="BK443"/>
  <c r="BH443"/>
  <c r="BD443"/>
  <c r="BG443"/>
  <c r="BC443"/>
  <c r="BB443"/>
  <c r="BS443"/>
  <c r="AW443"/>
  <c r="BR443"/>
  <c r="AV443"/>
  <c r="AT443"/>
  <c r="AS443"/>
  <c r="AX443"/>
  <c r="AR443"/>
  <c r="AY443"/>
  <c r="BT443"/>
  <c r="AZ443"/>
  <c r="BO423"/>
  <c r="BN423"/>
  <c r="BP423"/>
  <c r="BJ423"/>
  <c r="BL423"/>
  <c r="BF423"/>
  <c r="BK423"/>
  <c r="BH423"/>
  <c r="BD423"/>
  <c r="BG423"/>
  <c r="BC423"/>
  <c r="BB423"/>
  <c r="BS423"/>
  <c r="AW423"/>
  <c r="BR423"/>
  <c r="AT423"/>
  <c r="AX423"/>
  <c r="AS423"/>
  <c r="AR423"/>
  <c r="AY423"/>
  <c r="AZ423"/>
  <c r="BT423"/>
  <c r="AV423"/>
  <c r="BO419"/>
  <c r="BN419"/>
  <c r="BP419"/>
  <c r="BJ419"/>
  <c r="BL419"/>
  <c r="BF419"/>
  <c r="BK419"/>
  <c r="BH419"/>
  <c r="BD419"/>
  <c r="BG419"/>
  <c r="BC419"/>
  <c r="BB419"/>
  <c r="BS419"/>
  <c r="AW419"/>
  <c r="BR419"/>
  <c r="AV419"/>
  <c r="AT419"/>
  <c r="AS419"/>
  <c r="BT419"/>
  <c r="AR419"/>
  <c r="AY419"/>
  <c r="AX419"/>
  <c r="AZ419"/>
  <c r="BO415"/>
  <c r="BN415"/>
  <c r="BP415"/>
  <c r="BJ415"/>
  <c r="BL415"/>
  <c r="BF415"/>
  <c r="BK415"/>
  <c r="BH415"/>
  <c r="BD415"/>
  <c r="BG415"/>
  <c r="BC415"/>
  <c r="BB415"/>
  <c r="BS415"/>
  <c r="AW415"/>
  <c r="BR415"/>
  <c r="AT415"/>
  <c r="AX415"/>
  <c r="AS415"/>
  <c r="BT415"/>
  <c r="AV415"/>
  <c r="AY415"/>
  <c r="AZ415"/>
  <c r="AR415"/>
  <c r="BO395"/>
  <c r="BN395"/>
  <c r="BP395"/>
  <c r="BK395"/>
  <c r="BL395"/>
  <c r="BF395"/>
  <c r="BH395"/>
  <c r="BD395"/>
  <c r="BC395"/>
  <c r="BG395"/>
  <c r="BB395"/>
  <c r="BS395"/>
  <c r="AW395"/>
  <c r="BR395"/>
  <c r="BJ395"/>
  <c r="AV395"/>
  <c r="AT395"/>
  <c r="AS395"/>
  <c r="AX395"/>
  <c r="AR395"/>
  <c r="AY395"/>
  <c r="BT395"/>
  <c r="AZ395"/>
  <c r="BO391"/>
  <c r="BN391"/>
  <c r="BP391"/>
  <c r="BK391"/>
  <c r="BL391"/>
  <c r="BF391"/>
  <c r="BJ391"/>
  <c r="BH391"/>
  <c r="BD391"/>
  <c r="BC391"/>
  <c r="BG391"/>
  <c r="BB391"/>
  <c r="BS391"/>
  <c r="AW391"/>
  <c r="BR391"/>
  <c r="AT391"/>
  <c r="AX391"/>
  <c r="AS391"/>
  <c r="AV391"/>
  <c r="AR391"/>
  <c r="AY391"/>
  <c r="AZ391"/>
  <c r="BT391"/>
  <c r="BO371"/>
  <c r="BN371"/>
  <c r="BP371"/>
  <c r="BK371"/>
  <c r="BL371"/>
  <c r="BF371"/>
  <c r="BJ371"/>
  <c r="BH371"/>
  <c r="BD371"/>
  <c r="BC371"/>
  <c r="BG371"/>
  <c r="BB371"/>
  <c r="BS371"/>
  <c r="AW371"/>
  <c r="BR371"/>
  <c r="AV371"/>
  <c r="AT371"/>
  <c r="AS371"/>
  <c r="BT371"/>
  <c r="AR371"/>
  <c r="AX371"/>
  <c r="AZ371"/>
  <c r="AY371"/>
  <c r="BO351"/>
  <c r="BN351"/>
  <c r="BP351"/>
  <c r="BK351"/>
  <c r="BL351"/>
  <c r="BJ351"/>
  <c r="BF351"/>
  <c r="BH351"/>
  <c r="BD351"/>
  <c r="BC351"/>
  <c r="BG351"/>
  <c r="BB351"/>
  <c r="BS351"/>
  <c r="AW351"/>
  <c r="BR351"/>
  <c r="AT351"/>
  <c r="AX351"/>
  <c r="AS351"/>
  <c r="BT351"/>
  <c r="AV351"/>
  <c r="AR351"/>
  <c r="AZ351"/>
  <c r="AY351"/>
  <c r="BO331"/>
  <c r="BN331"/>
  <c r="BP331"/>
  <c r="BK331"/>
  <c r="BL331"/>
  <c r="BJ331"/>
  <c r="BF331"/>
  <c r="BH331"/>
  <c r="BD331"/>
  <c r="BC331"/>
  <c r="BG331"/>
  <c r="BB331"/>
  <c r="BS331"/>
  <c r="AW331"/>
  <c r="BR331"/>
  <c r="AX331"/>
  <c r="AV331"/>
  <c r="AT331"/>
  <c r="AS331"/>
  <c r="AR331"/>
  <c r="AY331"/>
  <c r="BT331"/>
  <c r="AZ331"/>
  <c r="BO327"/>
  <c r="BN327"/>
  <c r="BP327"/>
  <c r="BK327"/>
  <c r="BL327"/>
  <c r="BJ327"/>
  <c r="BF327"/>
  <c r="BH327"/>
  <c r="BD327"/>
  <c r="BC327"/>
  <c r="BG327"/>
  <c r="BB327"/>
  <c r="BS327"/>
  <c r="AW327"/>
  <c r="BR327"/>
  <c r="AT327"/>
  <c r="AX327"/>
  <c r="AS327"/>
  <c r="AV327"/>
  <c r="AZ327"/>
  <c r="BT327"/>
  <c r="AR327"/>
  <c r="AY327"/>
  <c r="BO307"/>
  <c r="BN307"/>
  <c r="BP307"/>
  <c r="BK307"/>
  <c r="BL307"/>
  <c r="BJ307"/>
  <c r="BF307"/>
  <c r="BH307"/>
  <c r="BD307"/>
  <c r="BC307"/>
  <c r="BG307"/>
  <c r="BB307"/>
  <c r="BS307"/>
  <c r="AW307"/>
  <c r="BR307"/>
  <c r="AX307"/>
  <c r="AV307"/>
  <c r="AT307"/>
  <c r="AS307"/>
  <c r="BT307"/>
  <c r="AR307"/>
  <c r="AZ307"/>
  <c r="AY307"/>
  <c r="BO263"/>
  <c r="BN263"/>
  <c r="BK263"/>
  <c r="BL263"/>
  <c r="BJ263"/>
  <c r="BF263"/>
  <c r="BP263"/>
  <c r="BH263"/>
  <c r="BD263"/>
  <c r="BC263"/>
  <c r="BG263"/>
  <c r="BB263"/>
  <c r="BS263"/>
  <c r="AW263"/>
  <c r="BR263"/>
  <c r="AT263"/>
  <c r="AX263"/>
  <c r="AS263"/>
  <c r="AV263"/>
  <c r="AZ263"/>
  <c r="BT263"/>
  <c r="AR263"/>
  <c r="AY263"/>
  <c r="BO259"/>
  <c r="BN259"/>
  <c r="BP259"/>
  <c r="BK259"/>
  <c r="BL259"/>
  <c r="BJ259"/>
  <c r="BF259"/>
  <c r="BH259"/>
  <c r="BD259"/>
  <c r="BC259"/>
  <c r="BG259"/>
  <c r="BB259"/>
  <c r="BS259"/>
  <c r="AW259"/>
  <c r="BR259"/>
  <c r="AX259"/>
  <c r="AV259"/>
  <c r="AT259"/>
  <c r="AS259"/>
  <c r="BT259"/>
  <c r="AR259"/>
  <c r="AZ259"/>
  <c r="AY259"/>
  <c r="BN231"/>
  <c r="BP231"/>
  <c r="BO231"/>
  <c r="BK231"/>
  <c r="BJ231"/>
  <c r="BL231"/>
  <c r="BF231"/>
  <c r="BH231"/>
  <c r="BD231"/>
  <c r="BC231"/>
  <c r="BG231"/>
  <c r="BB231"/>
  <c r="BS231"/>
  <c r="AW231"/>
  <c r="BR231"/>
  <c r="AT231"/>
  <c r="AX231"/>
  <c r="AS231"/>
  <c r="AR231"/>
  <c r="AY231"/>
  <c r="AV231"/>
  <c r="AZ231"/>
  <c r="BT231"/>
  <c r="BN155"/>
  <c r="BP155"/>
  <c r="BK155"/>
  <c r="BO155"/>
  <c r="BJ155"/>
  <c r="BL155"/>
  <c r="BF155"/>
  <c r="BH155"/>
  <c r="BD155"/>
  <c r="BC155"/>
  <c r="BG155"/>
  <c r="BB155"/>
  <c r="BS155"/>
  <c r="AW155"/>
  <c r="BR155"/>
  <c r="AX155"/>
  <c r="AV155"/>
  <c r="AT155"/>
  <c r="AS155"/>
  <c r="AR155"/>
  <c r="AY155"/>
  <c r="BT155"/>
  <c r="AZ155"/>
  <c r="BN83"/>
  <c r="BP83"/>
  <c r="BO83"/>
  <c r="BK83"/>
  <c r="BJ83"/>
  <c r="BL83"/>
  <c r="BF83"/>
  <c r="BH83"/>
  <c r="BD83"/>
  <c r="BC83"/>
  <c r="BG83"/>
  <c r="BB83"/>
  <c r="BS83"/>
  <c r="AW83"/>
  <c r="BR83"/>
  <c r="AX83"/>
  <c r="AV83"/>
  <c r="AT83"/>
  <c r="AS83"/>
  <c r="BT83"/>
  <c r="AR83"/>
  <c r="AZ83"/>
  <c r="AY83"/>
  <c r="BN63"/>
  <c r="BP63"/>
  <c r="BO63"/>
  <c r="BK63"/>
  <c r="BJ63"/>
  <c r="BL63"/>
  <c r="BF63"/>
  <c r="BH63"/>
  <c r="BD63"/>
  <c r="BC63"/>
  <c r="BG63"/>
  <c r="BB63"/>
  <c r="BS63"/>
  <c r="AW63"/>
  <c r="BR63"/>
  <c r="AT63"/>
  <c r="AX63"/>
  <c r="AS63"/>
  <c r="BT63"/>
  <c r="AV63"/>
  <c r="AZ63"/>
  <c r="AR63"/>
  <c r="AY63"/>
  <c r="BN59"/>
  <c r="BP59"/>
  <c r="BO59"/>
  <c r="BK59"/>
  <c r="BJ59"/>
  <c r="BL59"/>
  <c r="BF59"/>
  <c r="BH59"/>
  <c r="BD59"/>
  <c r="BC59"/>
  <c r="BG59"/>
  <c r="BB59"/>
  <c r="BS59"/>
  <c r="AW59"/>
  <c r="BR59"/>
  <c r="AX59"/>
  <c r="AV59"/>
  <c r="AT59"/>
  <c r="AS59"/>
  <c r="AR59"/>
  <c r="AY59"/>
  <c r="BT59"/>
  <c r="AZ59"/>
  <c r="BN39"/>
  <c r="BP39"/>
  <c r="BO39"/>
  <c r="BK39"/>
  <c r="BJ39"/>
  <c r="BL39"/>
  <c r="BF39"/>
  <c r="BH39"/>
  <c r="BD39"/>
  <c r="BC39"/>
  <c r="BG39"/>
  <c r="BB39"/>
  <c r="BS39"/>
  <c r="AW39"/>
  <c r="BR39"/>
  <c r="AT39"/>
  <c r="AX39"/>
  <c r="AS39"/>
  <c r="AY39"/>
  <c r="AV39"/>
  <c r="AZ39"/>
  <c r="BT39"/>
  <c r="AR39"/>
  <c r="BN19"/>
  <c r="BP19"/>
  <c r="BO19"/>
  <c r="BK19"/>
  <c r="BJ19"/>
  <c r="BL19"/>
  <c r="BF19"/>
  <c r="BH19"/>
  <c r="BD19"/>
  <c r="BC19"/>
  <c r="BG19"/>
  <c r="BB19"/>
  <c r="BS19"/>
  <c r="AW19"/>
  <c r="BR19"/>
  <c r="AX19"/>
  <c r="AV19"/>
  <c r="AT19"/>
  <c r="AS19"/>
  <c r="BT19"/>
  <c r="AR19"/>
  <c r="AZ19"/>
  <c r="AY19"/>
  <c r="BN7"/>
  <c r="BP7"/>
  <c r="BO7"/>
  <c r="BK7"/>
  <c r="BJ7"/>
  <c r="BL7"/>
  <c r="BF7"/>
  <c r="BH7"/>
  <c r="BD7"/>
  <c r="BC7"/>
  <c r="BG7"/>
  <c r="BB7"/>
  <c r="BS7"/>
  <c r="AW7"/>
  <c r="BR7"/>
  <c r="AT7"/>
  <c r="AX7"/>
  <c r="AS7"/>
  <c r="AR7"/>
  <c r="AV7"/>
  <c r="AZ7"/>
  <c r="BT7"/>
  <c r="AY7"/>
  <c r="BN945"/>
  <c r="BP945"/>
  <c r="BO945"/>
  <c r="BJ945"/>
  <c r="BL945"/>
  <c r="BK945"/>
  <c r="BH945"/>
  <c r="BG945"/>
  <c r="BC945"/>
  <c r="BS945"/>
  <c r="BB945"/>
  <c r="BR945"/>
  <c r="BF945"/>
  <c r="BD945"/>
  <c r="BT945"/>
  <c r="AX945"/>
  <c r="AR945"/>
  <c r="AW945"/>
  <c r="AS945"/>
  <c r="AV945"/>
  <c r="AT945"/>
  <c r="AY945"/>
  <c r="AZ945"/>
  <c r="BN913"/>
  <c r="BP913"/>
  <c r="BJ913"/>
  <c r="BO913"/>
  <c r="BL913"/>
  <c r="BK913"/>
  <c r="BH913"/>
  <c r="BG913"/>
  <c r="BC913"/>
  <c r="BS913"/>
  <c r="BB913"/>
  <c r="BR913"/>
  <c r="BF913"/>
  <c r="BD913"/>
  <c r="BT913"/>
  <c r="AX913"/>
  <c r="AR913"/>
  <c r="AW913"/>
  <c r="AS913"/>
  <c r="AV913"/>
  <c r="AT913"/>
  <c r="AY913"/>
  <c r="AZ913"/>
  <c r="BN877"/>
  <c r="BP877"/>
  <c r="BJ877"/>
  <c r="BO877"/>
  <c r="BL877"/>
  <c r="BK877"/>
  <c r="BH877"/>
  <c r="BG877"/>
  <c r="BC877"/>
  <c r="BS877"/>
  <c r="BB877"/>
  <c r="BR877"/>
  <c r="BF877"/>
  <c r="BD877"/>
  <c r="BT877"/>
  <c r="AX877"/>
  <c r="AR877"/>
  <c r="AW877"/>
  <c r="AT877"/>
  <c r="AS877"/>
  <c r="AZ877"/>
  <c r="AV877"/>
  <c r="AY877"/>
  <c r="BO845"/>
  <c r="BP845"/>
  <c r="BN845"/>
  <c r="BJ845"/>
  <c r="BL845"/>
  <c r="BK845"/>
  <c r="BH845"/>
  <c r="BG845"/>
  <c r="BC845"/>
  <c r="BS845"/>
  <c r="BB845"/>
  <c r="BR845"/>
  <c r="BF845"/>
  <c r="BD845"/>
  <c r="BT845"/>
  <c r="AX845"/>
  <c r="AR845"/>
  <c r="AW845"/>
  <c r="AT845"/>
  <c r="AV845"/>
  <c r="AS845"/>
  <c r="AZ845"/>
  <c r="AY845"/>
  <c r="BO825"/>
  <c r="BP825"/>
  <c r="BN825"/>
  <c r="BJ825"/>
  <c r="BL825"/>
  <c r="BK825"/>
  <c r="BH825"/>
  <c r="BG825"/>
  <c r="BC825"/>
  <c r="BS825"/>
  <c r="BB825"/>
  <c r="BR825"/>
  <c r="BF825"/>
  <c r="BD825"/>
  <c r="BT825"/>
  <c r="AX825"/>
  <c r="AR825"/>
  <c r="AW825"/>
  <c r="AS825"/>
  <c r="AV825"/>
  <c r="AT825"/>
  <c r="AZ825"/>
  <c r="AY825"/>
  <c r="BO793"/>
  <c r="BN793"/>
  <c r="BP793"/>
  <c r="BJ793"/>
  <c r="BL793"/>
  <c r="BK793"/>
  <c r="BH793"/>
  <c r="BG793"/>
  <c r="BC793"/>
  <c r="BS793"/>
  <c r="BB793"/>
  <c r="BR793"/>
  <c r="BF793"/>
  <c r="BD793"/>
  <c r="BT793"/>
  <c r="AX793"/>
  <c r="AR793"/>
  <c r="AW793"/>
  <c r="AS793"/>
  <c r="AV793"/>
  <c r="AT793"/>
  <c r="AZ793"/>
  <c r="AY793"/>
  <c r="BO745"/>
  <c r="BN745"/>
  <c r="BP745"/>
  <c r="BJ745"/>
  <c r="BL745"/>
  <c r="BK745"/>
  <c r="BF745"/>
  <c r="BH745"/>
  <c r="BG745"/>
  <c r="BC745"/>
  <c r="BS745"/>
  <c r="BB745"/>
  <c r="BR745"/>
  <c r="BD745"/>
  <c r="BT745"/>
  <c r="AX745"/>
  <c r="AR745"/>
  <c r="AW745"/>
  <c r="AS745"/>
  <c r="AV745"/>
  <c r="AT745"/>
  <c r="AY745"/>
  <c r="AZ745"/>
  <c r="BO681"/>
  <c r="BN681"/>
  <c r="BP681"/>
  <c r="BJ681"/>
  <c r="BL681"/>
  <c r="BF681"/>
  <c r="BH681"/>
  <c r="BK681"/>
  <c r="BD681"/>
  <c r="BG681"/>
  <c r="BB681"/>
  <c r="BS681"/>
  <c r="BR681"/>
  <c r="BT681"/>
  <c r="AX681"/>
  <c r="AR681"/>
  <c r="BC681"/>
  <c r="AW681"/>
  <c r="AS681"/>
  <c r="AV681"/>
  <c r="AZ681"/>
  <c r="AT681"/>
  <c r="AY681"/>
  <c r="BO617"/>
  <c r="BN617"/>
  <c r="BP617"/>
  <c r="BJ617"/>
  <c r="BL617"/>
  <c r="BF617"/>
  <c r="BH617"/>
  <c r="BK617"/>
  <c r="BD617"/>
  <c r="BG617"/>
  <c r="BB617"/>
  <c r="BS617"/>
  <c r="BR617"/>
  <c r="BT617"/>
  <c r="AX617"/>
  <c r="AR617"/>
  <c r="BC617"/>
  <c r="AW617"/>
  <c r="AS617"/>
  <c r="AV617"/>
  <c r="AY617"/>
  <c r="AZ617"/>
  <c r="AT617"/>
  <c r="BO553"/>
  <c r="BP553"/>
  <c r="BN553"/>
  <c r="BJ553"/>
  <c r="BL553"/>
  <c r="BF553"/>
  <c r="BH553"/>
  <c r="BK553"/>
  <c r="BD553"/>
  <c r="BG553"/>
  <c r="BB553"/>
  <c r="BS553"/>
  <c r="BR553"/>
  <c r="AW553"/>
  <c r="BT553"/>
  <c r="AR553"/>
  <c r="BC553"/>
  <c r="AS553"/>
  <c r="AX553"/>
  <c r="AV553"/>
  <c r="AZ553"/>
  <c r="AT553"/>
  <c r="AY553"/>
  <c r="BT505"/>
  <c r="BO433"/>
  <c r="BP433"/>
  <c r="BN433"/>
  <c r="BJ433"/>
  <c r="BL433"/>
  <c r="BF433"/>
  <c r="BH433"/>
  <c r="BD433"/>
  <c r="BG433"/>
  <c r="BC433"/>
  <c r="BK433"/>
  <c r="BB433"/>
  <c r="BS433"/>
  <c r="BR433"/>
  <c r="AW433"/>
  <c r="BT433"/>
  <c r="AR433"/>
  <c r="AV433"/>
  <c r="AS433"/>
  <c r="AX433"/>
  <c r="AT433"/>
  <c r="AZ433"/>
  <c r="AY433"/>
  <c r="BO401"/>
  <c r="BN401"/>
  <c r="BK401"/>
  <c r="BP401"/>
  <c r="BL401"/>
  <c r="BJ401"/>
  <c r="BF401"/>
  <c r="BH401"/>
  <c r="BG401"/>
  <c r="BD401"/>
  <c r="BC401"/>
  <c r="BB401"/>
  <c r="BS401"/>
  <c r="BR401"/>
  <c r="AW401"/>
  <c r="BT401"/>
  <c r="AR401"/>
  <c r="AV401"/>
  <c r="AS401"/>
  <c r="AT401"/>
  <c r="AY401"/>
  <c r="AZ401"/>
  <c r="AX401"/>
  <c r="BO365"/>
  <c r="BN365"/>
  <c r="BK365"/>
  <c r="BP365"/>
  <c r="BL365"/>
  <c r="BJ365"/>
  <c r="BF365"/>
  <c r="BH365"/>
  <c r="BG365"/>
  <c r="BD365"/>
  <c r="BC365"/>
  <c r="BB365"/>
  <c r="BS365"/>
  <c r="BR365"/>
  <c r="AW365"/>
  <c r="BT365"/>
  <c r="AX365"/>
  <c r="AR365"/>
  <c r="AV365"/>
  <c r="AT365"/>
  <c r="AS365"/>
  <c r="AZ365"/>
  <c r="AY365"/>
  <c r="BO333"/>
  <c r="BN333"/>
  <c r="BK333"/>
  <c r="BP333"/>
  <c r="BL333"/>
  <c r="BJ333"/>
  <c r="BF333"/>
  <c r="BH333"/>
  <c r="BG333"/>
  <c r="BD333"/>
  <c r="BC333"/>
  <c r="BB333"/>
  <c r="BS333"/>
  <c r="BR333"/>
  <c r="AW333"/>
  <c r="BT333"/>
  <c r="AX333"/>
  <c r="AR333"/>
  <c r="AV333"/>
  <c r="AT333"/>
  <c r="AS333"/>
  <c r="AZ333"/>
  <c r="AY333"/>
  <c r="BO297"/>
  <c r="BN297"/>
  <c r="BK297"/>
  <c r="BP297"/>
  <c r="BL297"/>
  <c r="BJ297"/>
  <c r="BF297"/>
  <c r="BH297"/>
  <c r="BG297"/>
  <c r="BD297"/>
  <c r="BC297"/>
  <c r="BB297"/>
  <c r="BS297"/>
  <c r="BR297"/>
  <c r="AW297"/>
  <c r="AV297"/>
  <c r="BT297"/>
  <c r="AR297"/>
  <c r="AS297"/>
  <c r="AX297"/>
  <c r="AZ297"/>
  <c r="AT297"/>
  <c r="AY297"/>
  <c r="BO265"/>
  <c r="BN265"/>
  <c r="BP265"/>
  <c r="BK265"/>
  <c r="BL265"/>
  <c r="BJ265"/>
  <c r="BF265"/>
  <c r="BH265"/>
  <c r="BG265"/>
  <c r="BD265"/>
  <c r="BC265"/>
  <c r="BB265"/>
  <c r="BS265"/>
  <c r="BR265"/>
  <c r="AW265"/>
  <c r="AV265"/>
  <c r="BT265"/>
  <c r="AR265"/>
  <c r="AS265"/>
  <c r="AX265"/>
  <c r="AY265"/>
  <c r="AZ265"/>
  <c r="AT265"/>
  <c r="BN201"/>
  <c r="BP201"/>
  <c r="BO201"/>
  <c r="BK201"/>
  <c r="BJ201"/>
  <c r="BL201"/>
  <c r="BF201"/>
  <c r="BH201"/>
  <c r="BG201"/>
  <c r="BD201"/>
  <c r="BC201"/>
  <c r="BB201"/>
  <c r="BS201"/>
  <c r="BR201"/>
  <c r="AW201"/>
  <c r="AV201"/>
  <c r="BT201"/>
  <c r="AR201"/>
  <c r="AS201"/>
  <c r="AX201"/>
  <c r="AY201"/>
  <c r="AZ201"/>
  <c r="AT201"/>
  <c r="BN137"/>
  <c r="BP137"/>
  <c r="BO137"/>
  <c r="BK137"/>
  <c r="BJ137"/>
  <c r="BL137"/>
  <c r="BF137"/>
  <c r="BH137"/>
  <c r="BG137"/>
  <c r="BD137"/>
  <c r="BC137"/>
  <c r="BB137"/>
  <c r="BS137"/>
  <c r="BR137"/>
  <c r="AW137"/>
  <c r="AV137"/>
  <c r="BT137"/>
  <c r="AR137"/>
  <c r="AS137"/>
  <c r="AX137"/>
  <c r="AT137"/>
  <c r="AY137"/>
  <c r="AZ137"/>
  <c r="BN21"/>
  <c r="BP21"/>
  <c r="BO21"/>
  <c r="BK21"/>
  <c r="BJ21"/>
  <c r="BL21"/>
  <c r="BF21"/>
  <c r="BH21"/>
  <c r="BG21"/>
  <c r="BD21"/>
  <c r="BC21"/>
  <c r="BB21"/>
  <c r="BS21"/>
  <c r="BR21"/>
  <c r="AW21"/>
  <c r="BT21"/>
  <c r="AX21"/>
  <c r="AR21"/>
  <c r="AV21"/>
  <c r="AT21"/>
  <c r="AY21"/>
  <c r="AS21"/>
  <c r="AZ21"/>
  <c r="BN952"/>
  <c r="BP952"/>
  <c r="BJ952"/>
  <c r="BO952"/>
  <c r="BL952"/>
  <c r="BK952"/>
  <c r="BH952"/>
  <c r="BG952"/>
  <c r="BC952"/>
  <c r="BS952"/>
  <c r="BB952"/>
  <c r="BR952"/>
  <c r="BF952"/>
  <c r="BD952"/>
  <c r="AW952"/>
  <c r="BT952"/>
  <c r="AV952"/>
  <c r="AT952"/>
  <c r="AZ952"/>
  <c r="AS952"/>
  <c r="AY952"/>
  <c r="AX952"/>
  <c r="AR952"/>
  <c r="BN920"/>
  <c r="BP920"/>
  <c r="BO920"/>
  <c r="BJ920"/>
  <c r="BL920"/>
  <c r="BK920"/>
  <c r="BH920"/>
  <c r="BG920"/>
  <c r="BC920"/>
  <c r="BS920"/>
  <c r="BB920"/>
  <c r="BR920"/>
  <c r="BF920"/>
  <c r="BD920"/>
  <c r="AW920"/>
  <c r="BT920"/>
  <c r="AV920"/>
  <c r="AT920"/>
  <c r="AZ920"/>
  <c r="AS920"/>
  <c r="AY920"/>
  <c r="AX920"/>
  <c r="AR920"/>
  <c r="BL808"/>
  <c r="AY808"/>
  <c r="BH756"/>
  <c r="BO584"/>
  <c r="BN584"/>
  <c r="BP584"/>
  <c r="BJ584"/>
  <c r="BL584"/>
  <c r="BK584"/>
  <c r="BF584"/>
  <c r="BH584"/>
  <c r="BD584"/>
  <c r="BB584"/>
  <c r="BS584"/>
  <c r="AX584"/>
  <c r="BC584"/>
  <c r="BR584"/>
  <c r="AV584"/>
  <c r="AW584"/>
  <c r="BG584"/>
  <c r="BT584"/>
  <c r="AT584"/>
  <c r="AZ584"/>
  <c r="AS584"/>
  <c r="AY584"/>
  <c r="AR584"/>
  <c r="BO652"/>
  <c r="BN652"/>
  <c r="BP652"/>
  <c r="BJ652"/>
  <c r="BL652"/>
  <c r="BK652"/>
  <c r="BF652"/>
  <c r="BH652"/>
  <c r="BD652"/>
  <c r="BB652"/>
  <c r="BS652"/>
  <c r="BG652"/>
  <c r="BC652"/>
  <c r="BR652"/>
  <c r="AW652"/>
  <c r="BT652"/>
  <c r="AV652"/>
  <c r="AT652"/>
  <c r="AX652"/>
  <c r="AR652"/>
  <c r="AZ652"/>
  <c r="AY652"/>
  <c r="AS652"/>
  <c r="BO732"/>
  <c r="BN732"/>
  <c r="BP732"/>
  <c r="BJ732"/>
  <c r="BL732"/>
  <c r="BF732"/>
  <c r="BK732"/>
  <c r="BH732"/>
  <c r="BC732"/>
  <c r="BS732"/>
  <c r="BG732"/>
  <c r="BB732"/>
  <c r="BR732"/>
  <c r="BD732"/>
  <c r="AW732"/>
  <c r="BT732"/>
  <c r="AV732"/>
  <c r="AT732"/>
  <c r="AX732"/>
  <c r="AR732"/>
  <c r="AZ732"/>
  <c r="AY732"/>
  <c r="AS732"/>
  <c r="BN38"/>
  <c r="BP38"/>
  <c r="BO38"/>
  <c r="BK38"/>
  <c r="BJ38"/>
  <c r="BF38"/>
  <c r="BH38"/>
  <c r="BD38"/>
  <c r="BL38"/>
  <c r="BC38"/>
  <c r="BB38"/>
  <c r="BG38"/>
  <c r="BS38"/>
  <c r="AV38"/>
  <c r="BR38"/>
  <c r="AX38"/>
  <c r="BT38"/>
  <c r="AW38"/>
  <c r="AS38"/>
  <c r="AR38"/>
  <c r="AT38"/>
  <c r="AZ38"/>
  <c r="AY38"/>
  <c r="BN974"/>
  <c r="BP974"/>
  <c r="BO974"/>
  <c r="BL974"/>
  <c r="BK974"/>
  <c r="BJ974"/>
  <c r="BH974"/>
  <c r="BG974"/>
  <c r="BC974"/>
  <c r="BS974"/>
  <c r="BF974"/>
  <c r="BB974"/>
  <c r="AS974"/>
  <c r="BT974"/>
  <c r="AX974"/>
  <c r="AR974"/>
  <c r="BD974"/>
  <c r="AT974"/>
  <c r="AZ974"/>
  <c r="BR974"/>
  <c r="AW974"/>
  <c r="AY974"/>
  <c r="AV974"/>
  <c r="BP954"/>
  <c r="BK954"/>
  <c r="BS954"/>
  <c r="BT954"/>
  <c r="AV954"/>
  <c r="AT954"/>
  <c r="BN942"/>
  <c r="BP942"/>
  <c r="BJ942"/>
  <c r="BL942"/>
  <c r="BO942"/>
  <c r="BK942"/>
  <c r="BH942"/>
  <c r="BG942"/>
  <c r="BC942"/>
  <c r="BS942"/>
  <c r="BF942"/>
  <c r="BB942"/>
  <c r="BR942"/>
  <c r="BT942"/>
  <c r="AS942"/>
  <c r="AX942"/>
  <c r="AR942"/>
  <c r="BD942"/>
  <c r="AT942"/>
  <c r="AZ942"/>
  <c r="AW942"/>
  <c r="AY942"/>
  <c r="AV942"/>
  <c r="BN922"/>
  <c r="BP922"/>
  <c r="BJ922"/>
  <c r="BL922"/>
  <c r="BO922"/>
  <c r="BK922"/>
  <c r="BH922"/>
  <c r="BG922"/>
  <c r="BC922"/>
  <c r="BS922"/>
  <c r="BF922"/>
  <c r="BB922"/>
  <c r="BR922"/>
  <c r="BT922"/>
  <c r="AS922"/>
  <c r="AX922"/>
  <c r="AR922"/>
  <c r="AV922"/>
  <c r="AZ922"/>
  <c r="BD922"/>
  <c r="AY922"/>
  <c r="AT922"/>
  <c r="AW922"/>
  <c r="BJ902"/>
  <c r="BP902"/>
  <c r="BH902"/>
  <c r="BG902"/>
  <c r="BF902"/>
  <c r="BB902"/>
  <c r="AS902"/>
  <c r="AX902"/>
  <c r="AZ902"/>
  <c r="AW902"/>
  <c r="AV902"/>
  <c r="BN870"/>
  <c r="BL870"/>
  <c r="BC870"/>
  <c r="BR870"/>
  <c r="AR870"/>
  <c r="AY870"/>
  <c r="BO858"/>
  <c r="BN858"/>
  <c r="BJ858"/>
  <c r="BL858"/>
  <c r="BP858"/>
  <c r="BK858"/>
  <c r="BH858"/>
  <c r="BG858"/>
  <c r="BC858"/>
  <c r="BS858"/>
  <c r="BF858"/>
  <c r="BB858"/>
  <c r="BR858"/>
  <c r="BT858"/>
  <c r="AS858"/>
  <c r="AX858"/>
  <c r="AR858"/>
  <c r="AV858"/>
  <c r="AZ858"/>
  <c r="BD858"/>
  <c r="AY858"/>
  <c r="AT858"/>
  <c r="AW858"/>
  <c r="BJ718"/>
  <c r="AZ718"/>
  <c r="BO686"/>
  <c r="BN686"/>
  <c r="BP686"/>
  <c r="BJ686"/>
  <c r="BL686"/>
  <c r="BF686"/>
  <c r="BK686"/>
  <c r="BH686"/>
  <c r="BD686"/>
  <c r="BB686"/>
  <c r="BG686"/>
  <c r="BS686"/>
  <c r="BC686"/>
  <c r="BR686"/>
  <c r="BT686"/>
  <c r="AS686"/>
  <c r="AX686"/>
  <c r="AR686"/>
  <c r="AT686"/>
  <c r="AZ686"/>
  <c r="AW686"/>
  <c r="AY686"/>
  <c r="AV686"/>
  <c r="BO638"/>
  <c r="BN638"/>
  <c r="BP638"/>
  <c r="BJ638"/>
  <c r="BL638"/>
  <c r="BF638"/>
  <c r="BK638"/>
  <c r="BH638"/>
  <c r="BD638"/>
  <c r="BB638"/>
  <c r="BG638"/>
  <c r="BS638"/>
  <c r="BC638"/>
  <c r="BR638"/>
  <c r="BT638"/>
  <c r="AS638"/>
  <c r="AX638"/>
  <c r="AR638"/>
  <c r="AT638"/>
  <c r="AZ638"/>
  <c r="AW638"/>
  <c r="AY638"/>
  <c r="AV638"/>
  <c r="BO622"/>
  <c r="BN622"/>
  <c r="BP622"/>
  <c r="BJ622"/>
  <c r="BL622"/>
  <c r="BF622"/>
  <c r="BK622"/>
  <c r="BH622"/>
  <c r="BD622"/>
  <c r="BB622"/>
  <c r="BG622"/>
  <c r="BS622"/>
  <c r="BC622"/>
  <c r="BR622"/>
  <c r="BT622"/>
  <c r="AS622"/>
  <c r="AX622"/>
  <c r="AR622"/>
  <c r="AT622"/>
  <c r="AZ622"/>
  <c r="AW622"/>
  <c r="AY622"/>
  <c r="AV622"/>
  <c r="BO620"/>
  <c r="BN620"/>
  <c r="BP620"/>
  <c r="BJ620"/>
  <c r="BL620"/>
  <c r="BK620"/>
  <c r="BF620"/>
  <c r="BH620"/>
  <c r="BD620"/>
  <c r="BB620"/>
  <c r="BS620"/>
  <c r="BG620"/>
  <c r="BC620"/>
  <c r="BR620"/>
  <c r="AW620"/>
  <c r="BT620"/>
  <c r="AV620"/>
  <c r="AT620"/>
  <c r="AX620"/>
  <c r="AR620"/>
  <c r="AZ620"/>
  <c r="AY620"/>
  <c r="AS620"/>
  <c r="BO380"/>
  <c r="BN380"/>
  <c r="BP380"/>
  <c r="BK380"/>
  <c r="BJ380"/>
  <c r="BF380"/>
  <c r="BL380"/>
  <c r="BH380"/>
  <c r="BD380"/>
  <c r="BG380"/>
  <c r="BC380"/>
  <c r="BB380"/>
  <c r="BS380"/>
  <c r="AX380"/>
  <c r="BR380"/>
  <c r="AV380"/>
  <c r="BT380"/>
  <c r="AT380"/>
  <c r="AR380"/>
  <c r="AZ380"/>
  <c r="AY380"/>
  <c r="AW380"/>
  <c r="AS380"/>
  <c r="BO316"/>
  <c r="BN316"/>
  <c r="BP316"/>
  <c r="BK316"/>
  <c r="BJ316"/>
  <c r="BF316"/>
  <c r="BL316"/>
  <c r="BH316"/>
  <c r="BD316"/>
  <c r="BG316"/>
  <c r="BC316"/>
  <c r="BB316"/>
  <c r="BS316"/>
  <c r="AX316"/>
  <c r="BR316"/>
  <c r="AV316"/>
  <c r="BT316"/>
  <c r="AT316"/>
  <c r="AR316"/>
  <c r="AZ316"/>
  <c r="AY316"/>
  <c r="AS316"/>
  <c r="AW316"/>
  <c r="BO284"/>
  <c r="BN284"/>
  <c r="BP284"/>
  <c r="BK284"/>
  <c r="BJ284"/>
  <c r="BF284"/>
  <c r="BL284"/>
  <c r="BH284"/>
  <c r="BD284"/>
  <c r="BG284"/>
  <c r="BC284"/>
  <c r="BB284"/>
  <c r="BS284"/>
  <c r="AX284"/>
  <c r="BR284"/>
  <c r="AV284"/>
  <c r="BT284"/>
  <c r="AT284"/>
  <c r="AR284"/>
  <c r="AZ284"/>
  <c r="AY284"/>
  <c r="AS284"/>
  <c r="AW284"/>
  <c r="BN204"/>
  <c r="BP204"/>
  <c r="BO204"/>
  <c r="BK204"/>
  <c r="BJ204"/>
  <c r="BL204"/>
  <c r="BF204"/>
  <c r="BH204"/>
  <c r="BD204"/>
  <c r="BG204"/>
  <c r="BC204"/>
  <c r="BB204"/>
  <c r="BS204"/>
  <c r="AX204"/>
  <c r="BR204"/>
  <c r="AV204"/>
  <c r="BT204"/>
  <c r="AT204"/>
  <c r="AW204"/>
  <c r="AR204"/>
  <c r="AZ204"/>
  <c r="AY204"/>
  <c r="AS204"/>
  <c r="BN188"/>
  <c r="BP188"/>
  <c r="BO188"/>
  <c r="BK188"/>
  <c r="BJ188"/>
  <c r="BL188"/>
  <c r="BF188"/>
  <c r="BH188"/>
  <c r="BD188"/>
  <c r="BG188"/>
  <c r="BC188"/>
  <c r="BB188"/>
  <c r="BS188"/>
  <c r="AX188"/>
  <c r="BR188"/>
  <c r="AV188"/>
  <c r="BT188"/>
  <c r="AT188"/>
  <c r="AR188"/>
  <c r="AZ188"/>
  <c r="AY188"/>
  <c r="AW188"/>
  <c r="AS188"/>
  <c r="BN132"/>
  <c r="BP132"/>
  <c r="BO132"/>
  <c r="BK132"/>
  <c r="BJ132"/>
  <c r="BL132"/>
  <c r="BF132"/>
  <c r="BH132"/>
  <c r="BD132"/>
  <c r="BG132"/>
  <c r="BC132"/>
  <c r="BB132"/>
  <c r="BS132"/>
  <c r="AX132"/>
  <c r="BR132"/>
  <c r="AV132"/>
  <c r="BT132"/>
  <c r="AT132"/>
  <c r="AR132"/>
  <c r="AZ132"/>
  <c r="AY132"/>
  <c r="AS132"/>
  <c r="AW132"/>
  <c r="BN56"/>
  <c r="BP56"/>
  <c r="BO56"/>
  <c r="BK56"/>
  <c r="BJ56"/>
  <c r="BL56"/>
  <c r="BF56"/>
  <c r="BH56"/>
  <c r="BD56"/>
  <c r="BG56"/>
  <c r="BC56"/>
  <c r="BB56"/>
  <c r="BS56"/>
  <c r="AX56"/>
  <c r="BR56"/>
  <c r="AV56"/>
  <c r="AW56"/>
  <c r="BT56"/>
  <c r="AT56"/>
  <c r="AZ56"/>
  <c r="AS56"/>
  <c r="AY56"/>
  <c r="AR56"/>
  <c r="BN250"/>
  <c r="BP250"/>
  <c r="BO250"/>
  <c r="BK250"/>
  <c r="BJ250"/>
  <c r="BF250"/>
  <c r="BL250"/>
  <c r="BH250"/>
  <c r="BD250"/>
  <c r="BC250"/>
  <c r="BB250"/>
  <c r="BS250"/>
  <c r="AV250"/>
  <c r="BR250"/>
  <c r="AX250"/>
  <c r="BT250"/>
  <c r="AS250"/>
  <c r="BG250"/>
  <c r="AW250"/>
  <c r="AR250"/>
  <c r="AZ250"/>
  <c r="AY250"/>
  <c r="AT250"/>
  <c r="BN218"/>
  <c r="BP218"/>
  <c r="BO218"/>
  <c r="BK218"/>
  <c r="BJ218"/>
  <c r="BF218"/>
  <c r="BL218"/>
  <c r="BH218"/>
  <c r="BD218"/>
  <c r="BC218"/>
  <c r="BB218"/>
  <c r="BS218"/>
  <c r="AV218"/>
  <c r="BR218"/>
  <c r="AX218"/>
  <c r="BG218"/>
  <c r="BT218"/>
  <c r="AS218"/>
  <c r="AW218"/>
  <c r="AR218"/>
  <c r="AZ218"/>
  <c r="AY218"/>
  <c r="AT218"/>
  <c r="BN154"/>
  <c r="BP154"/>
  <c r="BO154"/>
  <c r="BK154"/>
  <c r="BJ154"/>
  <c r="BF154"/>
  <c r="BL154"/>
  <c r="BH154"/>
  <c r="BD154"/>
  <c r="BC154"/>
  <c r="BB154"/>
  <c r="BS154"/>
  <c r="AV154"/>
  <c r="BR154"/>
  <c r="AX154"/>
  <c r="BG154"/>
  <c r="BT154"/>
  <c r="AS154"/>
  <c r="AW154"/>
  <c r="AR154"/>
  <c r="AZ154"/>
  <c r="AY154"/>
  <c r="AT154"/>
  <c r="BN58"/>
  <c r="BP58"/>
  <c r="BO58"/>
  <c r="BK58"/>
  <c r="BJ58"/>
  <c r="BF58"/>
  <c r="BL58"/>
  <c r="BH58"/>
  <c r="BD58"/>
  <c r="BC58"/>
  <c r="BB58"/>
  <c r="BS58"/>
  <c r="AV58"/>
  <c r="BR58"/>
  <c r="AX58"/>
  <c r="BT58"/>
  <c r="AS58"/>
  <c r="BG58"/>
  <c r="AW58"/>
  <c r="AR58"/>
  <c r="AZ58"/>
  <c r="AY58"/>
  <c r="AT58"/>
  <c r="BO400"/>
  <c r="BN400"/>
  <c r="BP400"/>
  <c r="BK400"/>
  <c r="BJ400"/>
  <c r="BF400"/>
  <c r="BH400"/>
  <c r="BD400"/>
  <c r="BG400"/>
  <c r="BC400"/>
  <c r="BL400"/>
  <c r="BB400"/>
  <c r="BS400"/>
  <c r="AX400"/>
  <c r="BR400"/>
  <c r="AV400"/>
  <c r="AW400"/>
  <c r="BT400"/>
  <c r="AT400"/>
  <c r="AZ400"/>
  <c r="AS400"/>
  <c r="AY400"/>
  <c r="AR400"/>
  <c r="BN158"/>
  <c r="BP158"/>
  <c r="BO158"/>
  <c r="BK158"/>
  <c r="BJ158"/>
  <c r="BF158"/>
  <c r="BL158"/>
  <c r="BH158"/>
  <c r="BD158"/>
  <c r="BC158"/>
  <c r="BB158"/>
  <c r="BS158"/>
  <c r="AV158"/>
  <c r="BR158"/>
  <c r="BG158"/>
  <c r="AX158"/>
  <c r="BT158"/>
  <c r="AW158"/>
  <c r="AS158"/>
  <c r="AR158"/>
  <c r="AT158"/>
  <c r="AZ158"/>
  <c r="AY158"/>
  <c r="BO764"/>
  <c r="BN764"/>
  <c r="BP764"/>
  <c r="BJ764"/>
  <c r="BL764"/>
  <c r="BF764"/>
  <c r="BK764"/>
  <c r="BH764"/>
  <c r="BC764"/>
  <c r="BS764"/>
  <c r="BG764"/>
  <c r="BB764"/>
  <c r="BR764"/>
  <c r="BD764"/>
  <c r="AW764"/>
  <c r="BT764"/>
  <c r="AV764"/>
  <c r="AT764"/>
  <c r="AX764"/>
  <c r="AR764"/>
  <c r="AZ764"/>
  <c r="AY764"/>
  <c r="AS764"/>
  <c r="BN230"/>
  <c r="BP230"/>
  <c r="BK230"/>
  <c r="BJ230"/>
  <c r="BO230"/>
  <c r="BF230"/>
  <c r="BH230"/>
  <c r="BD230"/>
  <c r="BL230"/>
  <c r="BC230"/>
  <c r="BB230"/>
  <c r="BG230"/>
  <c r="BS230"/>
  <c r="AV230"/>
  <c r="BR230"/>
  <c r="AX230"/>
  <c r="BT230"/>
  <c r="AW230"/>
  <c r="AS230"/>
  <c r="AR230"/>
  <c r="AT230"/>
  <c r="AZ230"/>
  <c r="AY230"/>
  <c r="BN967"/>
  <c r="BP967"/>
  <c r="BO967"/>
  <c r="BL967"/>
  <c r="BK967"/>
  <c r="BJ967"/>
  <c r="BH967"/>
  <c r="BG967"/>
  <c r="BF967"/>
  <c r="BC967"/>
  <c r="BS967"/>
  <c r="BB967"/>
  <c r="BR967"/>
  <c r="AV967"/>
  <c r="AT967"/>
  <c r="BD967"/>
  <c r="AS967"/>
  <c r="AW967"/>
  <c r="AY967"/>
  <c r="AZ967"/>
  <c r="BT967"/>
  <c r="AX967"/>
  <c r="AR967"/>
  <c r="BN919"/>
  <c r="BP919"/>
  <c r="BO919"/>
  <c r="BJ919"/>
  <c r="BL919"/>
  <c r="BK919"/>
  <c r="BH919"/>
  <c r="BG919"/>
  <c r="BF919"/>
  <c r="BC919"/>
  <c r="BS919"/>
  <c r="BB919"/>
  <c r="BR919"/>
  <c r="AV919"/>
  <c r="AT919"/>
  <c r="BD919"/>
  <c r="AS919"/>
  <c r="AW919"/>
  <c r="AX919"/>
  <c r="AR919"/>
  <c r="AZ919"/>
  <c r="BT919"/>
  <c r="AY919"/>
  <c r="BO799"/>
  <c r="BN799"/>
  <c r="BP799"/>
  <c r="BJ799"/>
  <c r="BL799"/>
  <c r="BK799"/>
  <c r="BH799"/>
  <c r="BG799"/>
  <c r="BF799"/>
  <c r="BC799"/>
  <c r="BS799"/>
  <c r="BB799"/>
  <c r="BR799"/>
  <c r="AV799"/>
  <c r="AT799"/>
  <c r="BD799"/>
  <c r="AS799"/>
  <c r="AW799"/>
  <c r="BT799"/>
  <c r="AR799"/>
  <c r="AZ799"/>
  <c r="AX799"/>
  <c r="AY799"/>
  <c r="BO695"/>
  <c r="BN695"/>
  <c r="BP695"/>
  <c r="BJ695"/>
  <c r="BL695"/>
  <c r="BF695"/>
  <c r="BK695"/>
  <c r="BH695"/>
  <c r="BD695"/>
  <c r="BG695"/>
  <c r="BB695"/>
  <c r="BS695"/>
  <c r="BR695"/>
  <c r="AV695"/>
  <c r="AT695"/>
  <c r="AS695"/>
  <c r="AW695"/>
  <c r="BC695"/>
  <c r="AZ695"/>
  <c r="BT695"/>
  <c r="AX695"/>
  <c r="AR695"/>
  <c r="AY695"/>
  <c r="BO691"/>
  <c r="BN691"/>
  <c r="BP691"/>
  <c r="BJ691"/>
  <c r="BL691"/>
  <c r="BF691"/>
  <c r="BK691"/>
  <c r="BH691"/>
  <c r="BD691"/>
  <c r="BG691"/>
  <c r="BB691"/>
  <c r="BS691"/>
  <c r="BR691"/>
  <c r="BC691"/>
  <c r="AV691"/>
  <c r="AT691"/>
  <c r="AS691"/>
  <c r="BT691"/>
  <c r="AX691"/>
  <c r="AR691"/>
  <c r="AW691"/>
  <c r="AZ691"/>
  <c r="AY691"/>
  <c r="BO563"/>
  <c r="BN563"/>
  <c r="BP563"/>
  <c r="BJ563"/>
  <c r="BL563"/>
  <c r="BF563"/>
  <c r="BK563"/>
  <c r="BH563"/>
  <c r="BD563"/>
  <c r="BG563"/>
  <c r="BB563"/>
  <c r="BS563"/>
  <c r="AW563"/>
  <c r="BR563"/>
  <c r="BC563"/>
  <c r="AV563"/>
  <c r="AT563"/>
  <c r="AS563"/>
  <c r="BT563"/>
  <c r="AR563"/>
  <c r="AX563"/>
  <c r="AZ563"/>
  <c r="AY563"/>
  <c r="BO543"/>
  <c r="BP543"/>
  <c r="BN543"/>
  <c r="BJ543"/>
  <c r="BL543"/>
  <c r="BF543"/>
  <c r="BK543"/>
  <c r="BH543"/>
  <c r="BD543"/>
  <c r="BG543"/>
  <c r="BB543"/>
  <c r="BS543"/>
  <c r="AW543"/>
  <c r="BR543"/>
  <c r="AT543"/>
  <c r="AX543"/>
  <c r="AS543"/>
  <c r="BC543"/>
  <c r="BT543"/>
  <c r="AV543"/>
  <c r="AY543"/>
  <c r="AZ543"/>
  <c r="AR543"/>
  <c r="BO515"/>
  <c r="BP515"/>
  <c r="BN515"/>
  <c r="BJ515"/>
  <c r="BL515"/>
  <c r="BF515"/>
  <c r="BK515"/>
  <c r="BH515"/>
  <c r="BD515"/>
  <c r="BG515"/>
  <c r="BB515"/>
  <c r="BS515"/>
  <c r="AW515"/>
  <c r="BR515"/>
  <c r="BC515"/>
  <c r="AV515"/>
  <c r="AT515"/>
  <c r="AS515"/>
  <c r="BT515"/>
  <c r="AR515"/>
  <c r="AY515"/>
  <c r="AX515"/>
  <c r="AZ515"/>
  <c r="BO287"/>
  <c r="BN287"/>
  <c r="BP287"/>
  <c r="BK287"/>
  <c r="BL287"/>
  <c r="BJ287"/>
  <c r="BF287"/>
  <c r="BH287"/>
  <c r="BD287"/>
  <c r="BC287"/>
  <c r="BG287"/>
  <c r="BB287"/>
  <c r="BS287"/>
  <c r="AW287"/>
  <c r="BR287"/>
  <c r="AT287"/>
  <c r="AX287"/>
  <c r="AS287"/>
  <c r="BT287"/>
  <c r="AV287"/>
  <c r="AZ287"/>
  <c r="AR287"/>
  <c r="AY287"/>
  <c r="BN215"/>
  <c r="BP215"/>
  <c r="BO215"/>
  <c r="BK215"/>
  <c r="BJ215"/>
  <c r="BL215"/>
  <c r="BF215"/>
  <c r="BH215"/>
  <c r="BD215"/>
  <c r="BC215"/>
  <c r="BG215"/>
  <c r="BB215"/>
  <c r="BS215"/>
  <c r="AW215"/>
  <c r="BR215"/>
  <c r="AT215"/>
  <c r="AX215"/>
  <c r="AS215"/>
  <c r="AV215"/>
  <c r="AR215"/>
  <c r="AZ215"/>
  <c r="BT215"/>
  <c r="AY215"/>
  <c r="BN87"/>
  <c r="BP87"/>
  <c r="BO87"/>
  <c r="BK87"/>
  <c r="BJ87"/>
  <c r="BL87"/>
  <c r="BF87"/>
  <c r="BH87"/>
  <c r="BD87"/>
  <c r="BC87"/>
  <c r="BG87"/>
  <c r="BB87"/>
  <c r="BS87"/>
  <c r="AW87"/>
  <c r="BR87"/>
  <c r="AT87"/>
  <c r="AX87"/>
  <c r="AS87"/>
  <c r="AV87"/>
  <c r="AR87"/>
  <c r="AZ87"/>
  <c r="BT87"/>
  <c r="AY87"/>
  <c r="BN67"/>
  <c r="BP67"/>
  <c r="BO67"/>
  <c r="BK67"/>
  <c r="BJ67"/>
  <c r="BL67"/>
  <c r="BF67"/>
  <c r="BH67"/>
  <c r="BD67"/>
  <c r="BC67"/>
  <c r="BG67"/>
  <c r="BB67"/>
  <c r="BS67"/>
  <c r="AW67"/>
  <c r="BR67"/>
  <c r="AX67"/>
  <c r="AV67"/>
  <c r="AT67"/>
  <c r="AS67"/>
  <c r="BT67"/>
  <c r="AR67"/>
  <c r="AZ67"/>
  <c r="AY67"/>
  <c r="BN47"/>
  <c r="BP47"/>
  <c r="BO47"/>
  <c r="BK47"/>
  <c r="BJ47"/>
  <c r="BL47"/>
  <c r="BF47"/>
  <c r="BH47"/>
  <c r="BD47"/>
  <c r="BC47"/>
  <c r="BG47"/>
  <c r="BB47"/>
  <c r="BS47"/>
  <c r="AW47"/>
  <c r="BR47"/>
  <c r="AT47"/>
  <c r="AX47"/>
  <c r="AS47"/>
  <c r="BT47"/>
  <c r="AR47"/>
  <c r="AY47"/>
  <c r="AZ47"/>
  <c r="AV47"/>
  <c r="BN43"/>
  <c r="BP43"/>
  <c r="BO43"/>
  <c r="BK43"/>
  <c r="BJ43"/>
  <c r="BL43"/>
  <c r="BF43"/>
  <c r="BH43"/>
  <c r="BD43"/>
  <c r="BC43"/>
  <c r="BG43"/>
  <c r="BB43"/>
  <c r="BS43"/>
  <c r="AW43"/>
  <c r="BR43"/>
  <c r="AX43"/>
  <c r="AV43"/>
  <c r="AT43"/>
  <c r="AS43"/>
  <c r="AR43"/>
  <c r="AY43"/>
  <c r="BT43"/>
  <c r="AZ43"/>
  <c r="BN23"/>
  <c r="BP23"/>
  <c r="BO23"/>
  <c r="BK23"/>
  <c r="BJ23"/>
  <c r="BL23"/>
  <c r="BF23"/>
  <c r="BH23"/>
  <c r="BD23"/>
  <c r="BC23"/>
  <c r="BG23"/>
  <c r="BB23"/>
  <c r="BS23"/>
  <c r="AW23"/>
  <c r="BR23"/>
  <c r="AT23"/>
  <c r="AX23"/>
  <c r="AS23"/>
  <c r="AV23"/>
  <c r="AZ23"/>
  <c r="BT23"/>
  <c r="AR23"/>
  <c r="AY23"/>
  <c r="BO621"/>
  <c r="BN621"/>
  <c r="BP621"/>
  <c r="BJ621"/>
  <c r="BL621"/>
  <c r="BF621"/>
  <c r="BH621"/>
  <c r="BD621"/>
  <c r="BG621"/>
  <c r="BB621"/>
  <c r="BK621"/>
  <c r="BS621"/>
  <c r="BR621"/>
  <c r="BC621"/>
  <c r="BT621"/>
  <c r="AX621"/>
  <c r="AR621"/>
  <c r="AW621"/>
  <c r="AT621"/>
  <c r="AV621"/>
  <c r="AY621"/>
  <c r="AS621"/>
  <c r="AZ621"/>
  <c r="BO489"/>
  <c r="BP489"/>
  <c r="BN489"/>
  <c r="BJ489"/>
  <c r="BL489"/>
  <c r="BF489"/>
  <c r="BH489"/>
  <c r="BK489"/>
  <c r="BD489"/>
  <c r="BG489"/>
  <c r="BB489"/>
  <c r="BS489"/>
  <c r="BR489"/>
  <c r="AW489"/>
  <c r="BT489"/>
  <c r="AR489"/>
  <c r="BC489"/>
  <c r="AS489"/>
  <c r="AX489"/>
  <c r="AV489"/>
  <c r="AZ489"/>
  <c r="AT489"/>
  <c r="AY489"/>
  <c r="BO473"/>
  <c r="BP473"/>
  <c r="BN473"/>
  <c r="BJ473"/>
  <c r="BL473"/>
  <c r="BF473"/>
  <c r="BH473"/>
  <c r="BK473"/>
  <c r="BD473"/>
  <c r="BG473"/>
  <c r="BC473"/>
  <c r="BB473"/>
  <c r="BS473"/>
  <c r="BR473"/>
  <c r="AW473"/>
  <c r="BT473"/>
  <c r="AR473"/>
  <c r="AS473"/>
  <c r="AX473"/>
  <c r="AT473"/>
  <c r="AV473"/>
  <c r="AZ473"/>
  <c r="AY473"/>
  <c r="BO421"/>
  <c r="BN421"/>
  <c r="BP421"/>
  <c r="BJ421"/>
  <c r="BL421"/>
  <c r="BF421"/>
  <c r="BH421"/>
  <c r="BD421"/>
  <c r="BK421"/>
  <c r="BG421"/>
  <c r="BC421"/>
  <c r="BB421"/>
  <c r="BS421"/>
  <c r="BR421"/>
  <c r="AW421"/>
  <c r="BT421"/>
  <c r="AX421"/>
  <c r="AR421"/>
  <c r="AV421"/>
  <c r="AT421"/>
  <c r="AS421"/>
  <c r="AZ421"/>
  <c r="AY421"/>
  <c r="BO385"/>
  <c r="BN385"/>
  <c r="BK385"/>
  <c r="BP385"/>
  <c r="BL385"/>
  <c r="BJ385"/>
  <c r="BF385"/>
  <c r="BH385"/>
  <c r="BG385"/>
  <c r="BD385"/>
  <c r="BC385"/>
  <c r="BB385"/>
  <c r="BS385"/>
  <c r="BR385"/>
  <c r="AW385"/>
  <c r="BT385"/>
  <c r="AR385"/>
  <c r="AV385"/>
  <c r="AS385"/>
  <c r="AT385"/>
  <c r="AZ385"/>
  <c r="AX385"/>
  <c r="AY385"/>
  <c r="BO353"/>
  <c r="BN353"/>
  <c r="BK353"/>
  <c r="BP353"/>
  <c r="BL353"/>
  <c r="BJ353"/>
  <c r="BF353"/>
  <c r="BH353"/>
  <c r="BG353"/>
  <c r="BD353"/>
  <c r="BC353"/>
  <c r="BB353"/>
  <c r="BS353"/>
  <c r="BR353"/>
  <c r="AW353"/>
  <c r="AV353"/>
  <c r="BT353"/>
  <c r="AR353"/>
  <c r="AX353"/>
  <c r="AS353"/>
  <c r="AY353"/>
  <c r="AZ353"/>
  <c r="AT353"/>
  <c r="BO321"/>
  <c r="BN321"/>
  <c r="BK321"/>
  <c r="BP321"/>
  <c r="BL321"/>
  <c r="BJ321"/>
  <c r="BF321"/>
  <c r="BH321"/>
  <c r="BG321"/>
  <c r="BD321"/>
  <c r="BC321"/>
  <c r="BB321"/>
  <c r="BS321"/>
  <c r="BR321"/>
  <c r="AW321"/>
  <c r="AV321"/>
  <c r="BT321"/>
  <c r="AR321"/>
  <c r="AX321"/>
  <c r="AS321"/>
  <c r="AT321"/>
  <c r="AY321"/>
  <c r="AZ321"/>
  <c r="BO301"/>
  <c r="BN301"/>
  <c r="BK301"/>
  <c r="BP301"/>
  <c r="BL301"/>
  <c r="BJ301"/>
  <c r="BF301"/>
  <c r="BH301"/>
  <c r="BG301"/>
  <c r="BD301"/>
  <c r="BC301"/>
  <c r="BB301"/>
  <c r="BS301"/>
  <c r="BR301"/>
  <c r="AW301"/>
  <c r="BT301"/>
  <c r="AX301"/>
  <c r="AR301"/>
  <c r="AV301"/>
  <c r="AT301"/>
  <c r="AS301"/>
  <c r="AZ301"/>
  <c r="AY301"/>
  <c r="BO269"/>
  <c r="BN269"/>
  <c r="BK269"/>
  <c r="BP269"/>
  <c r="BL269"/>
  <c r="BJ269"/>
  <c r="BF269"/>
  <c r="BH269"/>
  <c r="BG269"/>
  <c r="BD269"/>
  <c r="BC269"/>
  <c r="BB269"/>
  <c r="BS269"/>
  <c r="BR269"/>
  <c r="AW269"/>
  <c r="BT269"/>
  <c r="AX269"/>
  <c r="AR269"/>
  <c r="AV269"/>
  <c r="AT269"/>
  <c r="AY269"/>
  <c r="AS269"/>
  <c r="AZ269"/>
  <c r="BN237"/>
  <c r="BP237"/>
  <c r="BO237"/>
  <c r="BK237"/>
  <c r="BJ237"/>
  <c r="BL237"/>
  <c r="BF237"/>
  <c r="BH237"/>
  <c r="BG237"/>
  <c r="BD237"/>
  <c r="BC237"/>
  <c r="BB237"/>
  <c r="BS237"/>
  <c r="BR237"/>
  <c r="AW237"/>
  <c r="BT237"/>
  <c r="AX237"/>
  <c r="AR237"/>
  <c r="AV237"/>
  <c r="AT237"/>
  <c r="AS237"/>
  <c r="AZ237"/>
  <c r="AY237"/>
  <c r="BN205"/>
  <c r="BP205"/>
  <c r="BO205"/>
  <c r="BK205"/>
  <c r="BJ205"/>
  <c r="BL205"/>
  <c r="BF205"/>
  <c r="BH205"/>
  <c r="BG205"/>
  <c r="BD205"/>
  <c r="BC205"/>
  <c r="BB205"/>
  <c r="BS205"/>
  <c r="BR205"/>
  <c r="AW205"/>
  <c r="BT205"/>
  <c r="AX205"/>
  <c r="AR205"/>
  <c r="AV205"/>
  <c r="AT205"/>
  <c r="AY205"/>
  <c r="AS205"/>
  <c r="AZ205"/>
  <c r="BN173"/>
  <c r="BP173"/>
  <c r="BO173"/>
  <c r="BK173"/>
  <c r="BJ173"/>
  <c r="BL173"/>
  <c r="BF173"/>
  <c r="BH173"/>
  <c r="BG173"/>
  <c r="BD173"/>
  <c r="BC173"/>
  <c r="BB173"/>
  <c r="BS173"/>
  <c r="BR173"/>
  <c r="AW173"/>
  <c r="BT173"/>
  <c r="AX173"/>
  <c r="AR173"/>
  <c r="AV173"/>
  <c r="AT173"/>
  <c r="AY173"/>
  <c r="AS173"/>
  <c r="AZ173"/>
  <c r="BN141"/>
  <c r="BP141"/>
  <c r="BO141"/>
  <c r="BK141"/>
  <c r="BJ141"/>
  <c r="BL141"/>
  <c r="BF141"/>
  <c r="BH141"/>
  <c r="BG141"/>
  <c r="BD141"/>
  <c r="BC141"/>
  <c r="BB141"/>
  <c r="BS141"/>
  <c r="BR141"/>
  <c r="AW141"/>
  <c r="BT141"/>
  <c r="AX141"/>
  <c r="AR141"/>
  <c r="AV141"/>
  <c r="AT141"/>
  <c r="AY141"/>
  <c r="AS141"/>
  <c r="AZ141"/>
  <c r="BN109"/>
  <c r="BP109"/>
  <c r="BO109"/>
  <c r="BK109"/>
  <c r="BJ109"/>
  <c r="BL109"/>
  <c r="BF109"/>
  <c r="BH109"/>
  <c r="BG109"/>
  <c r="BD109"/>
  <c r="BC109"/>
  <c r="BB109"/>
  <c r="BS109"/>
  <c r="BR109"/>
  <c r="AW109"/>
  <c r="BT109"/>
  <c r="AX109"/>
  <c r="AR109"/>
  <c r="AV109"/>
  <c r="AT109"/>
  <c r="AS109"/>
  <c r="AZ109"/>
  <c r="AY109"/>
  <c r="BN77"/>
  <c r="BP77"/>
  <c r="BO77"/>
  <c r="BK77"/>
  <c r="BJ77"/>
  <c r="BL77"/>
  <c r="BF77"/>
  <c r="BH77"/>
  <c r="BG77"/>
  <c r="BD77"/>
  <c r="BC77"/>
  <c r="BB77"/>
  <c r="BS77"/>
  <c r="BR77"/>
  <c r="AW77"/>
  <c r="BT77"/>
  <c r="AX77"/>
  <c r="AR77"/>
  <c r="AV77"/>
  <c r="AT77"/>
  <c r="AY77"/>
  <c r="AS77"/>
  <c r="AZ77"/>
  <c r="BN57"/>
  <c r="BP57"/>
  <c r="BO57"/>
  <c r="BK57"/>
  <c r="BJ57"/>
  <c r="BL57"/>
  <c r="BF57"/>
  <c r="BH57"/>
  <c r="BG57"/>
  <c r="BD57"/>
  <c r="BC57"/>
  <c r="BB57"/>
  <c r="BS57"/>
  <c r="BR57"/>
  <c r="AW57"/>
  <c r="AV57"/>
  <c r="BT57"/>
  <c r="AR57"/>
  <c r="AS57"/>
  <c r="AX57"/>
  <c r="AT57"/>
  <c r="AZ57"/>
  <c r="AY57"/>
  <c r="BN25"/>
  <c r="BP25"/>
  <c r="BO25"/>
  <c r="BK25"/>
  <c r="BJ25"/>
  <c r="BL25"/>
  <c r="BF25"/>
  <c r="BH25"/>
  <c r="BG25"/>
  <c r="BD25"/>
  <c r="BC25"/>
  <c r="BB25"/>
  <c r="BS25"/>
  <c r="BR25"/>
  <c r="AW25"/>
  <c r="AV25"/>
  <c r="BT25"/>
  <c r="AR25"/>
  <c r="AS25"/>
  <c r="AX25"/>
  <c r="AT25"/>
  <c r="AZ25"/>
  <c r="AY25"/>
  <c r="BN892"/>
  <c r="BP892"/>
  <c r="BO892"/>
  <c r="BJ892"/>
  <c r="BL892"/>
  <c r="BK892"/>
  <c r="BH892"/>
  <c r="BG892"/>
  <c r="BC892"/>
  <c r="BS892"/>
  <c r="BB892"/>
  <c r="BR892"/>
  <c r="BF892"/>
  <c r="BD892"/>
  <c r="AW892"/>
  <c r="BT892"/>
  <c r="AV892"/>
  <c r="AT892"/>
  <c r="AX892"/>
  <c r="AR892"/>
  <c r="AZ892"/>
  <c r="AY892"/>
  <c r="AS892"/>
  <c r="BO632"/>
  <c r="BN632"/>
  <c r="BP632"/>
  <c r="BJ632"/>
  <c r="BL632"/>
  <c r="BK632"/>
  <c r="BF632"/>
  <c r="BH632"/>
  <c r="BD632"/>
  <c r="BB632"/>
  <c r="BS632"/>
  <c r="BC632"/>
  <c r="BR632"/>
  <c r="BG632"/>
  <c r="AW632"/>
  <c r="BT632"/>
  <c r="AV632"/>
  <c r="AT632"/>
  <c r="AZ632"/>
  <c r="AS632"/>
  <c r="AY632"/>
  <c r="AX632"/>
  <c r="AR632"/>
  <c r="BO572"/>
  <c r="BN572"/>
  <c r="BP572"/>
  <c r="BJ572"/>
  <c r="BL572"/>
  <c r="BK572"/>
  <c r="BF572"/>
  <c r="BH572"/>
  <c r="BD572"/>
  <c r="BB572"/>
  <c r="BS572"/>
  <c r="AX572"/>
  <c r="BG572"/>
  <c r="BC572"/>
  <c r="BR572"/>
  <c r="AV572"/>
  <c r="BT572"/>
  <c r="AT572"/>
  <c r="AR572"/>
  <c r="AZ572"/>
  <c r="AY572"/>
  <c r="AW572"/>
  <c r="AS572"/>
  <c r="BN923"/>
  <c r="BP923"/>
  <c r="BJ923"/>
  <c r="BO923"/>
  <c r="BL923"/>
  <c r="BK923"/>
  <c r="BH923"/>
  <c r="BG923"/>
  <c r="BF923"/>
  <c r="BC923"/>
  <c r="BS923"/>
  <c r="BB923"/>
  <c r="BR923"/>
  <c r="AV923"/>
  <c r="AT923"/>
  <c r="BD923"/>
  <c r="AS923"/>
  <c r="AX923"/>
  <c r="AR923"/>
  <c r="BT923"/>
  <c r="AW923"/>
  <c r="AZ923"/>
  <c r="AY923"/>
  <c r="BO803"/>
  <c r="BN803"/>
  <c r="BJ803"/>
  <c r="BP803"/>
  <c r="BL803"/>
  <c r="BK803"/>
  <c r="BH803"/>
  <c r="BG803"/>
  <c r="BF803"/>
  <c r="BC803"/>
  <c r="BS803"/>
  <c r="BB803"/>
  <c r="BR803"/>
  <c r="AV803"/>
  <c r="AT803"/>
  <c r="BD803"/>
  <c r="AS803"/>
  <c r="BT803"/>
  <c r="AX803"/>
  <c r="AR803"/>
  <c r="AW803"/>
  <c r="AZ803"/>
  <c r="AY803"/>
  <c r="BO675"/>
  <c r="BN675"/>
  <c r="BJ675"/>
  <c r="BP675"/>
  <c r="BL675"/>
  <c r="BF675"/>
  <c r="BK675"/>
  <c r="BH675"/>
  <c r="BD675"/>
  <c r="BG675"/>
  <c r="BB675"/>
  <c r="BS675"/>
  <c r="BR675"/>
  <c r="BC675"/>
  <c r="AV675"/>
  <c r="AT675"/>
  <c r="AS675"/>
  <c r="BT675"/>
  <c r="AX675"/>
  <c r="AR675"/>
  <c r="AW675"/>
  <c r="AZ675"/>
  <c r="AY675"/>
  <c r="BO599"/>
  <c r="BN599"/>
  <c r="BP599"/>
  <c r="BJ599"/>
  <c r="BL599"/>
  <c r="BF599"/>
  <c r="BK599"/>
  <c r="BH599"/>
  <c r="BD599"/>
  <c r="BG599"/>
  <c r="BB599"/>
  <c r="BS599"/>
  <c r="BR599"/>
  <c r="AV599"/>
  <c r="AT599"/>
  <c r="AS599"/>
  <c r="AW599"/>
  <c r="AR599"/>
  <c r="BC599"/>
  <c r="AZ599"/>
  <c r="BT599"/>
  <c r="AX599"/>
  <c r="AY599"/>
  <c r="BO499"/>
  <c r="BP499"/>
  <c r="BN499"/>
  <c r="BJ499"/>
  <c r="BL499"/>
  <c r="BF499"/>
  <c r="BK499"/>
  <c r="BH499"/>
  <c r="BD499"/>
  <c r="BG499"/>
  <c r="BB499"/>
  <c r="BS499"/>
  <c r="AW499"/>
  <c r="BR499"/>
  <c r="BC499"/>
  <c r="AV499"/>
  <c r="AT499"/>
  <c r="AS499"/>
  <c r="BT499"/>
  <c r="AR499"/>
  <c r="AX499"/>
  <c r="AZ499"/>
  <c r="AY499"/>
  <c r="BO495"/>
  <c r="BP495"/>
  <c r="BN495"/>
  <c r="BJ495"/>
  <c r="BL495"/>
  <c r="BF495"/>
  <c r="BK495"/>
  <c r="BH495"/>
  <c r="BD495"/>
  <c r="BG495"/>
  <c r="BB495"/>
  <c r="BS495"/>
  <c r="AW495"/>
  <c r="BR495"/>
  <c r="AT495"/>
  <c r="AX495"/>
  <c r="AS495"/>
  <c r="BT495"/>
  <c r="AV495"/>
  <c r="AR495"/>
  <c r="AZ495"/>
  <c r="BC495"/>
  <c r="AY495"/>
  <c r="BN243"/>
  <c r="BP243"/>
  <c r="BO243"/>
  <c r="BK243"/>
  <c r="BJ243"/>
  <c r="BL243"/>
  <c r="BF243"/>
  <c r="BH243"/>
  <c r="BD243"/>
  <c r="BC243"/>
  <c r="BG243"/>
  <c r="BB243"/>
  <c r="BS243"/>
  <c r="AW243"/>
  <c r="BR243"/>
  <c r="AX243"/>
  <c r="AV243"/>
  <c r="AT243"/>
  <c r="AS243"/>
  <c r="BT243"/>
  <c r="AR243"/>
  <c r="AY243"/>
  <c r="AZ243"/>
  <c r="BN115"/>
  <c r="BP115"/>
  <c r="BO115"/>
  <c r="BK115"/>
  <c r="BJ115"/>
  <c r="BL115"/>
  <c r="BF115"/>
  <c r="BH115"/>
  <c r="BD115"/>
  <c r="BC115"/>
  <c r="BG115"/>
  <c r="BB115"/>
  <c r="BS115"/>
  <c r="AW115"/>
  <c r="BR115"/>
  <c r="AX115"/>
  <c r="AV115"/>
  <c r="AT115"/>
  <c r="AS115"/>
  <c r="BT115"/>
  <c r="AR115"/>
  <c r="AY115"/>
  <c r="AZ115"/>
  <c r="BN973"/>
  <c r="BP973"/>
  <c r="BO973"/>
  <c r="BL973"/>
  <c r="BK973"/>
  <c r="BJ973"/>
  <c r="BH973"/>
  <c r="BG973"/>
  <c r="BC973"/>
  <c r="BS973"/>
  <c r="BB973"/>
  <c r="BF973"/>
  <c r="BD973"/>
  <c r="BT973"/>
  <c r="BR973"/>
  <c r="AX973"/>
  <c r="AR973"/>
  <c r="AW973"/>
  <c r="AT973"/>
  <c r="AV973"/>
  <c r="AY973"/>
  <c r="AS973"/>
  <c r="AZ973"/>
  <c r="BN953"/>
  <c r="BP953"/>
  <c r="BO953"/>
  <c r="BJ953"/>
  <c r="BL953"/>
  <c r="BK953"/>
  <c r="BH953"/>
  <c r="BG953"/>
  <c r="BC953"/>
  <c r="BS953"/>
  <c r="BB953"/>
  <c r="BR953"/>
  <c r="BF953"/>
  <c r="BD953"/>
  <c r="BT953"/>
  <c r="AX953"/>
  <c r="AR953"/>
  <c r="AW953"/>
  <c r="AS953"/>
  <c r="AV953"/>
  <c r="AY953"/>
  <c r="AZ953"/>
  <c r="AT953"/>
  <c r="BN921"/>
  <c r="BP921"/>
  <c r="BO921"/>
  <c r="BJ921"/>
  <c r="BL921"/>
  <c r="BK921"/>
  <c r="BH921"/>
  <c r="BG921"/>
  <c r="BC921"/>
  <c r="BS921"/>
  <c r="BB921"/>
  <c r="BR921"/>
  <c r="BF921"/>
  <c r="BD921"/>
  <c r="BT921"/>
  <c r="AX921"/>
  <c r="AR921"/>
  <c r="AW921"/>
  <c r="AS921"/>
  <c r="AV921"/>
  <c r="AT921"/>
  <c r="AY921"/>
  <c r="AZ921"/>
  <c r="BK885"/>
  <c r="BS885"/>
  <c r="AV885"/>
  <c r="BO853"/>
  <c r="BN853"/>
  <c r="BP853"/>
  <c r="BJ853"/>
  <c r="BL853"/>
  <c r="BK853"/>
  <c r="BH853"/>
  <c r="BG853"/>
  <c r="BC853"/>
  <c r="BS853"/>
  <c r="BB853"/>
  <c r="BR853"/>
  <c r="BF853"/>
  <c r="BD853"/>
  <c r="BT853"/>
  <c r="AX853"/>
  <c r="AR853"/>
  <c r="AW853"/>
  <c r="AT853"/>
  <c r="AV853"/>
  <c r="AY853"/>
  <c r="AS853"/>
  <c r="AZ853"/>
  <c r="BJ817"/>
  <c r="BG817"/>
  <c r="AV817"/>
  <c r="BP721"/>
  <c r="AS721"/>
  <c r="BO657"/>
  <c r="BN657"/>
  <c r="BP657"/>
  <c r="BJ657"/>
  <c r="BL657"/>
  <c r="BF657"/>
  <c r="BH657"/>
  <c r="BD657"/>
  <c r="BG657"/>
  <c r="BK657"/>
  <c r="BB657"/>
  <c r="BS657"/>
  <c r="BR657"/>
  <c r="BT657"/>
  <c r="AX657"/>
  <c r="AR657"/>
  <c r="BC657"/>
  <c r="AW657"/>
  <c r="AS657"/>
  <c r="AV657"/>
  <c r="AZ657"/>
  <c r="AT657"/>
  <c r="AY657"/>
  <c r="BO593"/>
  <c r="BN593"/>
  <c r="BP593"/>
  <c r="BJ593"/>
  <c r="BL593"/>
  <c r="BF593"/>
  <c r="BH593"/>
  <c r="BD593"/>
  <c r="BG593"/>
  <c r="BK593"/>
  <c r="BB593"/>
  <c r="BS593"/>
  <c r="BR593"/>
  <c r="AW593"/>
  <c r="BT593"/>
  <c r="AR593"/>
  <c r="BC593"/>
  <c r="AV593"/>
  <c r="AS593"/>
  <c r="AY593"/>
  <c r="AZ593"/>
  <c r="AX593"/>
  <c r="AT593"/>
  <c r="BO529"/>
  <c r="BP529"/>
  <c r="BN529"/>
  <c r="BJ529"/>
  <c r="BL529"/>
  <c r="BF529"/>
  <c r="BH529"/>
  <c r="BD529"/>
  <c r="BG529"/>
  <c r="BK529"/>
  <c r="BB529"/>
  <c r="BS529"/>
  <c r="BR529"/>
  <c r="AW529"/>
  <c r="BT529"/>
  <c r="AR529"/>
  <c r="BC529"/>
  <c r="AV529"/>
  <c r="AS529"/>
  <c r="AX529"/>
  <c r="AT529"/>
  <c r="AZ529"/>
  <c r="AY529"/>
  <c r="BO341"/>
  <c r="BN341"/>
  <c r="BP341"/>
  <c r="BK341"/>
  <c r="BL341"/>
  <c r="BJ341"/>
  <c r="BF341"/>
  <c r="BH341"/>
  <c r="BG341"/>
  <c r="BD341"/>
  <c r="BC341"/>
  <c r="BB341"/>
  <c r="BS341"/>
  <c r="BR341"/>
  <c r="AW341"/>
  <c r="BT341"/>
  <c r="AX341"/>
  <c r="AR341"/>
  <c r="AV341"/>
  <c r="AT341"/>
  <c r="AY341"/>
  <c r="AS341"/>
  <c r="AZ341"/>
  <c r="BN209"/>
  <c r="BP209"/>
  <c r="BO209"/>
  <c r="BK209"/>
  <c r="BJ209"/>
  <c r="BL209"/>
  <c r="BF209"/>
  <c r="BH209"/>
  <c r="BG209"/>
  <c r="BD209"/>
  <c r="BC209"/>
  <c r="BB209"/>
  <c r="BS209"/>
  <c r="BR209"/>
  <c r="AW209"/>
  <c r="AV209"/>
  <c r="BT209"/>
  <c r="AR209"/>
  <c r="AS209"/>
  <c r="AT209"/>
  <c r="AX209"/>
  <c r="AZ209"/>
  <c r="AY209"/>
  <c r="BN145"/>
  <c r="BP145"/>
  <c r="BO145"/>
  <c r="BK145"/>
  <c r="BJ145"/>
  <c r="BL145"/>
  <c r="BF145"/>
  <c r="BH145"/>
  <c r="BG145"/>
  <c r="BD145"/>
  <c r="BC145"/>
  <c r="BB145"/>
  <c r="BS145"/>
  <c r="BR145"/>
  <c r="AW145"/>
  <c r="AV145"/>
  <c r="BT145"/>
  <c r="AR145"/>
  <c r="AS145"/>
  <c r="AY145"/>
  <c r="AX145"/>
  <c r="AZ145"/>
  <c r="AT145"/>
  <c r="BN81"/>
  <c r="BP81"/>
  <c r="BO81"/>
  <c r="BK81"/>
  <c r="BJ81"/>
  <c r="BL81"/>
  <c r="BF81"/>
  <c r="BH81"/>
  <c r="BG81"/>
  <c r="BD81"/>
  <c r="BC81"/>
  <c r="BB81"/>
  <c r="BS81"/>
  <c r="BR81"/>
  <c r="AW81"/>
  <c r="AV81"/>
  <c r="BT81"/>
  <c r="AR81"/>
  <c r="AS81"/>
  <c r="AT81"/>
  <c r="AX81"/>
  <c r="AZ81"/>
  <c r="AY81"/>
  <c r="BN45"/>
  <c r="BP45"/>
  <c r="BO45"/>
  <c r="BK45"/>
  <c r="BJ45"/>
  <c r="BL45"/>
  <c r="BF45"/>
  <c r="BH45"/>
  <c r="BG45"/>
  <c r="BD45"/>
  <c r="BC45"/>
  <c r="BB45"/>
  <c r="BS45"/>
  <c r="BR45"/>
  <c r="AW45"/>
  <c r="BT45"/>
  <c r="AX45"/>
  <c r="AR45"/>
  <c r="AV45"/>
  <c r="AT45"/>
  <c r="AS45"/>
  <c r="AZ45"/>
  <c r="AY45"/>
  <c r="BN13"/>
  <c r="BP13"/>
  <c r="BO13"/>
  <c r="BK13"/>
  <c r="BJ13"/>
  <c r="BL13"/>
  <c r="BF13"/>
  <c r="BH13"/>
  <c r="BG13"/>
  <c r="BD13"/>
  <c r="BC13"/>
  <c r="BB13"/>
  <c r="BS13"/>
  <c r="BR13"/>
  <c r="AW13"/>
  <c r="BT13"/>
  <c r="AX13"/>
  <c r="AR13"/>
  <c r="AV13"/>
  <c r="AT13"/>
  <c r="AY13"/>
  <c r="AS13"/>
  <c r="AZ13"/>
  <c r="BO5"/>
  <c r="BP5"/>
  <c r="BN5"/>
  <c r="BJ5"/>
  <c r="BK5"/>
  <c r="BH5"/>
  <c r="BL5"/>
  <c r="BF5"/>
  <c r="BB5"/>
  <c r="BR5"/>
  <c r="BC5"/>
  <c r="BD5"/>
  <c r="BT5"/>
  <c r="AW5"/>
  <c r="AX5"/>
  <c r="AR5"/>
  <c r="BS5"/>
  <c r="AY5"/>
  <c r="AS5"/>
  <c r="AZ5"/>
  <c r="AV5"/>
  <c r="AT5"/>
  <c r="BG5"/>
  <c r="BN944"/>
  <c r="BP944"/>
  <c r="BJ944"/>
  <c r="BO944"/>
  <c r="BL944"/>
  <c r="BK944"/>
  <c r="BH944"/>
  <c r="BG944"/>
  <c r="BC944"/>
  <c r="BS944"/>
  <c r="BB944"/>
  <c r="BR944"/>
  <c r="BD944"/>
  <c r="AW944"/>
  <c r="BT944"/>
  <c r="AV944"/>
  <c r="AT944"/>
  <c r="AZ944"/>
  <c r="BF944"/>
  <c r="AS944"/>
  <c r="AY944"/>
  <c r="AX944"/>
  <c r="AR944"/>
  <c r="BN880"/>
  <c r="BP880"/>
  <c r="BO880"/>
  <c r="BJ880"/>
  <c r="BL880"/>
  <c r="BK880"/>
  <c r="BH880"/>
  <c r="BG880"/>
  <c r="BC880"/>
  <c r="BS880"/>
  <c r="BB880"/>
  <c r="BR880"/>
  <c r="BD880"/>
  <c r="AW880"/>
  <c r="BT880"/>
  <c r="AV880"/>
  <c r="AT880"/>
  <c r="AZ880"/>
  <c r="BF880"/>
  <c r="AS880"/>
  <c r="AY880"/>
  <c r="AX880"/>
  <c r="AR880"/>
  <c r="BO848"/>
  <c r="BN848"/>
  <c r="BP848"/>
  <c r="BJ848"/>
  <c r="BL848"/>
  <c r="BK848"/>
  <c r="BH848"/>
  <c r="BG848"/>
  <c r="BC848"/>
  <c r="BS848"/>
  <c r="BB848"/>
  <c r="BR848"/>
  <c r="BD848"/>
  <c r="AW848"/>
  <c r="BT848"/>
  <c r="AV848"/>
  <c r="AT848"/>
  <c r="AZ848"/>
  <c r="AS848"/>
  <c r="AY848"/>
  <c r="AX848"/>
  <c r="AR848"/>
  <c r="BF848"/>
  <c r="BO816"/>
  <c r="BN816"/>
  <c r="BP816"/>
  <c r="BJ816"/>
  <c r="BL816"/>
  <c r="BK816"/>
  <c r="BH816"/>
  <c r="BG816"/>
  <c r="BC816"/>
  <c r="BS816"/>
  <c r="BB816"/>
  <c r="BR816"/>
  <c r="BD816"/>
  <c r="AW816"/>
  <c r="BT816"/>
  <c r="AV816"/>
  <c r="AT816"/>
  <c r="AZ816"/>
  <c r="BF816"/>
  <c r="AS816"/>
  <c r="AY816"/>
  <c r="AX816"/>
  <c r="AR816"/>
  <c r="BO784"/>
  <c r="BN784"/>
  <c r="BP784"/>
  <c r="BJ784"/>
  <c r="BL784"/>
  <c r="BK784"/>
  <c r="BH784"/>
  <c r="BG784"/>
  <c r="BC784"/>
  <c r="BS784"/>
  <c r="BB784"/>
  <c r="BR784"/>
  <c r="BD784"/>
  <c r="AW784"/>
  <c r="BT784"/>
  <c r="AV784"/>
  <c r="AT784"/>
  <c r="AZ784"/>
  <c r="AS784"/>
  <c r="AY784"/>
  <c r="AX784"/>
  <c r="AR784"/>
  <c r="BF784"/>
  <c r="BO596"/>
  <c r="BN596"/>
  <c r="BL596"/>
  <c r="BK596"/>
  <c r="BD596"/>
  <c r="BB596"/>
  <c r="BC596"/>
  <c r="BR596"/>
  <c r="AV596"/>
  <c r="AT596"/>
  <c r="AZ596"/>
  <c r="AY596"/>
  <c r="BO604"/>
  <c r="BN604"/>
  <c r="BP604"/>
  <c r="BJ604"/>
  <c r="BL604"/>
  <c r="BK604"/>
  <c r="BF604"/>
  <c r="BH604"/>
  <c r="BD604"/>
  <c r="BB604"/>
  <c r="BS604"/>
  <c r="BG604"/>
  <c r="BC604"/>
  <c r="BR604"/>
  <c r="AW604"/>
  <c r="BT604"/>
  <c r="AV604"/>
  <c r="AT604"/>
  <c r="AX604"/>
  <c r="AR604"/>
  <c r="AZ604"/>
  <c r="AY604"/>
  <c r="AS604"/>
  <c r="BO694"/>
  <c r="BN694"/>
  <c r="BP694"/>
  <c r="BJ694"/>
  <c r="BL694"/>
  <c r="BF694"/>
  <c r="BK694"/>
  <c r="BH694"/>
  <c r="BD694"/>
  <c r="BB694"/>
  <c r="BG694"/>
  <c r="BS694"/>
  <c r="BC694"/>
  <c r="BR694"/>
  <c r="BT694"/>
  <c r="AS694"/>
  <c r="AX694"/>
  <c r="AR694"/>
  <c r="AT694"/>
  <c r="AZ694"/>
  <c r="AW694"/>
  <c r="AY694"/>
  <c r="AV694"/>
  <c r="BO646"/>
  <c r="BN646"/>
  <c r="BP646"/>
  <c r="BJ646"/>
  <c r="BL646"/>
  <c r="BF646"/>
  <c r="BK646"/>
  <c r="BH646"/>
  <c r="BD646"/>
  <c r="BB646"/>
  <c r="BG646"/>
  <c r="BS646"/>
  <c r="BC646"/>
  <c r="BR646"/>
  <c r="BT646"/>
  <c r="AS646"/>
  <c r="AX646"/>
  <c r="AR646"/>
  <c r="AT646"/>
  <c r="AZ646"/>
  <c r="AW646"/>
  <c r="AY646"/>
  <c r="AV646"/>
  <c r="BO428"/>
  <c r="BN428"/>
  <c r="BP428"/>
  <c r="BJ428"/>
  <c r="BL428"/>
  <c r="BK428"/>
  <c r="BF428"/>
  <c r="BH428"/>
  <c r="BD428"/>
  <c r="BC428"/>
  <c r="BB428"/>
  <c r="BS428"/>
  <c r="AX428"/>
  <c r="BG428"/>
  <c r="BR428"/>
  <c r="AV428"/>
  <c r="BT428"/>
  <c r="AT428"/>
  <c r="AR428"/>
  <c r="AZ428"/>
  <c r="AY428"/>
  <c r="AW428"/>
  <c r="AS428"/>
  <c r="BO356"/>
  <c r="BN356"/>
  <c r="BP356"/>
  <c r="BK356"/>
  <c r="BJ356"/>
  <c r="BL356"/>
  <c r="BF356"/>
  <c r="BH356"/>
  <c r="BD356"/>
  <c r="BG356"/>
  <c r="BC356"/>
  <c r="BB356"/>
  <c r="BS356"/>
  <c r="AX356"/>
  <c r="BR356"/>
  <c r="AV356"/>
  <c r="BT356"/>
  <c r="AT356"/>
  <c r="AR356"/>
  <c r="AZ356"/>
  <c r="AY356"/>
  <c r="AS356"/>
  <c r="AW356"/>
  <c r="BO256"/>
  <c r="BN256"/>
  <c r="BP256"/>
  <c r="BK256"/>
  <c r="BJ256"/>
  <c r="BL256"/>
  <c r="BF256"/>
  <c r="BH256"/>
  <c r="BD256"/>
  <c r="BG256"/>
  <c r="BC256"/>
  <c r="BB256"/>
  <c r="BS256"/>
  <c r="AX256"/>
  <c r="BR256"/>
  <c r="AV256"/>
  <c r="AW256"/>
  <c r="BT256"/>
  <c r="AT256"/>
  <c r="AZ256"/>
  <c r="AS256"/>
  <c r="AY256"/>
  <c r="AR256"/>
  <c r="BN232"/>
  <c r="BP232"/>
  <c r="BO232"/>
  <c r="BK232"/>
  <c r="BJ232"/>
  <c r="BL232"/>
  <c r="BF232"/>
  <c r="BH232"/>
  <c r="BD232"/>
  <c r="BG232"/>
  <c r="BC232"/>
  <c r="BB232"/>
  <c r="BS232"/>
  <c r="AX232"/>
  <c r="BR232"/>
  <c r="AV232"/>
  <c r="AW232"/>
  <c r="BT232"/>
  <c r="AT232"/>
  <c r="AZ232"/>
  <c r="AS232"/>
  <c r="AY232"/>
  <c r="AR232"/>
  <c r="BN216"/>
  <c r="BP216"/>
  <c r="BO216"/>
  <c r="BK216"/>
  <c r="BJ216"/>
  <c r="BL216"/>
  <c r="BF216"/>
  <c r="BH216"/>
  <c r="BD216"/>
  <c r="BG216"/>
  <c r="BC216"/>
  <c r="BB216"/>
  <c r="BS216"/>
  <c r="AX216"/>
  <c r="BR216"/>
  <c r="AV216"/>
  <c r="AW216"/>
  <c r="BT216"/>
  <c r="AT216"/>
  <c r="AZ216"/>
  <c r="AS216"/>
  <c r="AY216"/>
  <c r="AR216"/>
  <c r="BO432"/>
  <c r="BN432"/>
  <c r="BP432"/>
  <c r="BJ432"/>
  <c r="BL432"/>
  <c r="BK432"/>
  <c r="BF432"/>
  <c r="BH432"/>
  <c r="BD432"/>
  <c r="BC432"/>
  <c r="BB432"/>
  <c r="BS432"/>
  <c r="AX432"/>
  <c r="BR432"/>
  <c r="AV432"/>
  <c r="BG432"/>
  <c r="AW432"/>
  <c r="BT432"/>
  <c r="AT432"/>
  <c r="AZ432"/>
  <c r="AS432"/>
  <c r="AY432"/>
  <c r="AR432"/>
  <c r="BO502"/>
  <c r="BN502"/>
  <c r="BJ502"/>
  <c r="BP502"/>
  <c r="BL502"/>
  <c r="BF502"/>
  <c r="BK502"/>
  <c r="BH502"/>
  <c r="BD502"/>
  <c r="BB502"/>
  <c r="BG502"/>
  <c r="BS502"/>
  <c r="AV502"/>
  <c r="BC502"/>
  <c r="BR502"/>
  <c r="AX502"/>
  <c r="BT502"/>
  <c r="AS502"/>
  <c r="AR502"/>
  <c r="AW502"/>
  <c r="AT502"/>
  <c r="AZ502"/>
  <c r="AY502"/>
  <c r="BO440"/>
  <c r="BP440"/>
  <c r="BN440"/>
  <c r="BJ440"/>
  <c r="BL440"/>
  <c r="BK440"/>
  <c r="BF440"/>
  <c r="BH440"/>
  <c r="BD440"/>
  <c r="BC440"/>
  <c r="BB440"/>
  <c r="BS440"/>
  <c r="AX440"/>
  <c r="BR440"/>
  <c r="AV440"/>
  <c r="BG440"/>
  <c r="AW440"/>
  <c r="BT440"/>
  <c r="AT440"/>
  <c r="AZ440"/>
  <c r="AS440"/>
  <c r="AY440"/>
  <c r="AR440"/>
  <c r="BN246"/>
  <c r="BP246"/>
  <c r="BK246"/>
  <c r="BO246"/>
  <c r="BJ246"/>
  <c r="BF246"/>
  <c r="BH246"/>
  <c r="BL246"/>
  <c r="BD246"/>
  <c r="BC246"/>
  <c r="BB246"/>
  <c r="BG246"/>
  <c r="BS246"/>
  <c r="AV246"/>
  <c r="BR246"/>
  <c r="AX246"/>
  <c r="BT246"/>
  <c r="AW246"/>
  <c r="AS246"/>
  <c r="AR246"/>
  <c r="AT246"/>
  <c r="AZ246"/>
  <c r="AY246"/>
  <c r="BN118"/>
  <c r="BP118"/>
  <c r="BO118"/>
  <c r="BK118"/>
  <c r="BJ118"/>
  <c r="BF118"/>
  <c r="BH118"/>
  <c r="BL118"/>
  <c r="BD118"/>
  <c r="BC118"/>
  <c r="BB118"/>
  <c r="BG118"/>
  <c r="BS118"/>
  <c r="AV118"/>
  <c r="BR118"/>
  <c r="AX118"/>
  <c r="BT118"/>
  <c r="AW118"/>
  <c r="AS118"/>
  <c r="AR118"/>
  <c r="AT118"/>
  <c r="AZ118"/>
  <c r="AY118"/>
  <c r="BO264"/>
  <c r="BN264"/>
  <c r="BP264"/>
  <c r="BK264"/>
  <c r="BJ264"/>
  <c r="BL264"/>
  <c r="BF264"/>
  <c r="BH264"/>
  <c r="BD264"/>
  <c r="BG264"/>
  <c r="BC264"/>
  <c r="BB264"/>
  <c r="BS264"/>
  <c r="AX264"/>
  <c r="BR264"/>
  <c r="AV264"/>
  <c r="AW264"/>
  <c r="BT264"/>
  <c r="AT264"/>
  <c r="AZ264"/>
  <c r="AS264"/>
  <c r="AY264"/>
  <c r="AR264"/>
  <c r="BN36"/>
  <c r="BP36"/>
  <c r="BO36"/>
  <c r="BK36"/>
  <c r="BJ36"/>
  <c r="BL36"/>
  <c r="BF36"/>
  <c r="BH36"/>
  <c r="BD36"/>
  <c r="BG36"/>
  <c r="BC36"/>
  <c r="BB36"/>
  <c r="BS36"/>
  <c r="AX36"/>
  <c r="BR36"/>
  <c r="AV36"/>
  <c r="BT36"/>
  <c r="AT36"/>
  <c r="AR36"/>
  <c r="AZ36"/>
  <c r="AY36"/>
  <c r="AS36"/>
  <c r="AW36"/>
  <c r="BO296"/>
  <c r="BN296"/>
  <c r="BP296"/>
  <c r="BK296"/>
  <c r="BJ296"/>
  <c r="BL296"/>
  <c r="BF296"/>
  <c r="BH296"/>
  <c r="BD296"/>
  <c r="BG296"/>
  <c r="BC296"/>
  <c r="BB296"/>
  <c r="BS296"/>
  <c r="AX296"/>
  <c r="BR296"/>
  <c r="AV296"/>
  <c r="AW296"/>
  <c r="BT296"/>
  <c r="AT296"/>
  <c r="AZ296"/>
  <c r="AS296"/>
  <c r="AY296"/>
  <c r="AR296"/>
  <c r="BO550"/>
  <c r="BN550"/>
  <c r="BP550"/>
  <c r="BJ550"/>
  <c r="BL550"/>
  <c r="BF550"/>
  <c r="BK550"/>
  <c r="BH550"/>
  <c r="BD550"/>
  <c r="BB550"/>
  <c r="BG550"/>
  <c r="BS550"/>
  <c r="AV550"/>
  <c r="BC550"/>
  <c r="BR550"/>
  <c r="AX550"/>
  <c r="BT550"/>
  <c r="AS550"/>
  <c r="AR550"/>
  <c r="AW550"/>
  <c r="AT550"/>
  <c r="AZ550"/>
  <c r="AY550"/>
  <c r="BO518"/>
  <c r="BN518"/>
  <c r="BP518"/>
  <c r="BJ518"/>
  <c r="BL518"/>
  <c r="BF518"/>
  <c r="BK518"/>
  <c r="BH518"/>
  <c r="BD518"/>
  <c r="BB518"/>
  <c r="BG518"/>
  <c r="BS518"/>
  <c r="AV518"/>
  <c r="BC518"/>
  <c r="BR518"/>
  <c r="AX518"/>
  <c r="BT518"/>
  <c r="AS518"/>
  <c r="AR518"/>
  <c r="AW518"/>
  <c r="AT518"/>
  <c r="AZ518"/>
  <c r="AY518"/>
  <c r="BO454"/>
  <c r="BN454"/>
  <c r="BP454"/>
  <c r="BJ454"/>
  <c r="BL454"/>
  <c r="BF454"/>
  <c r="BK454"/>
  <c r="BH454"/>
  <c r="BD454"/>
  <c r="BC454"/>
  <c r="BB454"/>
  <c r="BG454"/>
  <c r="BS454"/>
  <c r="AV454"/>
  <c r="BR454"/>
  <c r="AX454"/>
  <c r="BT454"/>
  <c r="AS454"/>
  <c r="AR454"/>
  <c r="AW454"/>
  <c r="AT454"/>
  <c r="AZ454"/>
  <c r="AY454"/>
  <c r="BO446"/>
  <c r="BN446"/>
  <c r="BP446"/>
  <c r="BJ446"/>
  <c r="BL446"/>
  <c r="BF446"/>
  <c r="BK446"/>
  <c r="BH446"/>
  <c r="BD446"/>
  <c r="BC446"/>
  <c r="BB446"/>
  <c r="BG446"/>
  <c r="BS446"/>
  <c r="AV446"/>
  <c r="BR446"/>
  <c r="AX446"/>
  <c r="BT446"/>
  <c r="AS446"/>
  <c r="AR446"/>
  <c r="AT446"/>
  <c r="AZ446"/>
  <c r="AY446"/>
  <c r="AW446"/>
  <c r="BO376"/>
  <c r="BN376"/>
  <c r="BP376"/>
  <c r="BK376"/>
  <c r="BJ376"/>
  <c r="BF376"/>
  <c r="BL376"/>
  <c r="BH376"/>
  <c r="BD376"/>
  <c r="BG376"/>
  <c r="BC376"/>
  <c r="BB376"/>
  <c r="BS376"/>
  <c r="AX376"/>
  <c r="BR376"/>
  <c r="AV376"/>
  <c r="AW376"/>
  <c r="BT376"/>
  <c r="AT376"/>
  <c r="AZ376"/>
  <c r="AS376"/>
  <c r="AY376"/>
  <c r="AR376"/>
  <c r="BN909"/>
  <c r="BP909"/>
  <c r="BJ909"/>
  <c r="BO909"/>
  <c r="BL909"/>
  <c r="BK909"/>
  <c r="BH909"/>
  <c r="BG909"/>
  <c r="BC909"/>
  <c r="BS909"/>
  <c r="BB909"/>
  <c r="BR909"/>
  <c r="BF909"/>
  <c r="BD909"/>
  <c r="BT909"/>
  <c r="AX909"/>
  <c r="AR909"/>
  <c r="AW909"/>
  <c r="AT909"/>
  <c r="AV909"/>
  <c r="AY909"/>
  <c r="AS909"/>
  <c r="AZ909"/>
  <c r="BO754"/>
  <c r="BN754"/>
  <c r="BP754"/>
  <c r="BJ754"/>
  <c r="BL754"/>
  <c r="BF754"/>
  <c r="BK754"/>
  <c r="BH754"/>
  <c r="BC754"/>
  <c r="BS754"/>
  <c r="BB754"/>
  <c r="BR754"/>
  <c r="BG754"/>
  <c r="BT754"/>
  <c r="AS754"/>
  <c r="AX754"/>
  <c r="AR754"/>
  <c r="AV754"/>
  <c r="AZ754"/>
  <c r="AY754"/>
  <c r="AW754"/>
  <c r="AT754"/>
  <c r="BD754"/>
  <c r="BO706"/>
  <c r="BN706"/>
  <c r="BP706"/>
  <c r="BJ706"/>
  <c r="BL706"/>
  <c r="BF706"/>
  <c r="BK706"/>
  <c r="BH706"/>
  <c r="BD706"/>
  <c r="BB706"/>
  <c r="BS706"/>
  <c r="BC706"/>
  <c r="BR706"/>
  <c r="BG706"/>
  <c r="BT706"/>
  <c r="AS706"/>
  <c r="AX706"/>
  <c r="AR706"/>
  <c r="AV706"/>
  <c r="AZ706"/>
  <c r="AY706"/>
  <c r="AT706"/>
  <c r="AW706"/>
  <c r="BO690"/>
  <c r="BN690"/>
  <c r="BP690"/>
  <c r="BJ690"/>
  <c r="BL690"/>
  <c r="BF690"/>
  <c r="BK690"/>
  <c r="BH690"/>
  <c r="BD690"/>
  <c r="BB690"/>
  <c r="BS690"/>
  <c r="BC690"/>
  <c r="BR690"/>
  <c r="BG690"/>
  <c r="BT690"/>
  <c r="AS690"/>
  <c r="AX690"/>
  <c r="AR690"/>
  <c r="AV690"/>
  <c r="AZ690"/>
  <c r="AY690"/>
  <c r="AW690"/>
  <c r="AT690"/>
  <c r="BO416"/>
  <c r="BN416"/>
  <c r="BP416"/>
  <c r="BJ416"/>
  <c r="BL416"/>
  <c r="BK416"/>
  <c r="BF416"/>
  <c r="BH416"/>
  <c r="BD416"/>
  <c r="BC416"/>
  <c r="BB416"/>
  <c r="BS416"/>
  <c r="AX416"/>
  <c r="BR416"/>
  <c r="AV416"/>
  <c r="AW416"/>
  <c r="BT416"/>
  <c r="AT416"/>
  <c r="AZ416"/>
  <c r="AS416"/>
  <c r="AY416"/>
  <c r="AR416"/>
  <c r="BG416"/>
  <c r="BN62"/>
  <c r="BP62"/>
  <c r="BO62"/>
  <c r="BK62"/>
  <c r="BJ62"/>
  <c r="BF62"/>
  <c r="BL62"/>
  <c r="BH62"/>
  <c r="BD62"/>
  <c r="BC62"/>
  <c r="BB62"/>
  <c r="BS62"/>
  <c r="AV62"/>
  <c r="BR62"/>
  <c r="BG62"/>
  <c r="AX62"/>
  <c r="BT62"/>
  <c r="AW62"/>
  <c r="AS62"/>
  <c r="AR62"/>
  <c r="AT62"/>
  <c r="AZ62"/>
  <c r="AY62"/>
  <c r="BO277"/>
  <c r="BN277"/>
  <c r="BP277"/>
  <c r="BK277"/>
  <c r="BL277"/>
  <c r="BJ277"/>
  <c r="BF277"/>
  <c r="BH277"/>
  <c r="BG277"/>
  <c r="BD277"/>
  <c r="BC277"/>
  <c r="BB277"/>
  <c r="BS277"/>
  <c r="BR277"/>
  <c r="AW277"/>
  <c r="BT277"/>
  <c r="AX277"/>
  <c r="AR277"/>
  <c r="AV277"/>
  <c r="AT277"/>
  <c r="AS277"/>
  <c r="AZ277"/>
  <c r="AY277"/>
  <c r="BN931"/>
  <c r="BL931"/>
  <c r="BF931"/>
  <c r="BR931"/>
  <c r="AS931"/>
  <c r="AW931"/>
  <c r="BN907"/>
  <c r="BP907"/>
  <c r="BO907"/>
  <c r="BJ907"/>
  <c r="BL907"/>
  <c r="BK907"/>
  <c r="BH907"/>
  <c r="BG907"/>
  <c r="BF907"/>
  <c r="BC907"/>
  <c r="BS907"/>
  <c r="BB907"/>
  <c r="BR907"/>
  <c r="AV907"/>
  <c r="AT907"/>
  <c r="BD907"/>
  <c r="AS907"/>
  <c r="AX907"/>
  <c r="AR907"/>
  <c r="AY907"/>
  <c r="BT907"/>
  <c r="AW907"/>
  <c r="AZ907"/>
  <c r="BN883"/>
  <c r="BP883"/>
  <c r="BO883"/>
  <c r="BJ883"/>
  <c r="BL883"/>
  <c r="BK883"/>
  <c r="BH883"/>
  <c r="BG883"/>
  <c r="BF883"/>
  <c r="BC883"/>
  <c r="BS883"/>
  <c r="BB883"/>
  <c r="BR883"/>
  <c r="AV883"/>
  <c r="AT883"/>
  <c r="BD883"/>
  <c r="AS883"/>
  <c r="BT883"/>
  <c r="AX883"/>
  <c r="AR883"/>
  <c r="AY883"/>
  <c r="AW883"/>
  <c r="AZ883"/>
  <c r="BN875"/>
  <c r="BP875"/>
  <c r="BO875"/>
  <c r="BJ875"/>
  <c r="BL875"/>
  <c r="BK875"/>
  <c r="BH875"/>
  <c r="BG875"/>
  <c r="BF875"/>
  <c r="BC875"/>
  <c r="BS875"/>
  <c r="BB875"/>
  <c r="BR875"/>
  <c r="AV875"/>
  <c r="AT875"/>
  <c r="BD875"/>
  <c r="AS875"/>
  <c r="AX875"/>
  <c r="AR875"/>
  <c r="AY875"/>
  <c r="BT875"/>
  <c r="AW875"/>
  <c r="AZ875"/>
  <c r="BO835"/>
  <c r="BN835"/>
  <c r="BP835"/>
  <c r="BJ835"/>
  <c r="BL835"/>
  <c r="BK835"/>
  <c r="BH835"/>
  <c r="BG835"/>
  <c r="BF835"/>
  <c r="BC835"/>
  <c r="BS835"/>
  <c r="BB835"/>
  <c r="BR835"/>
  <c r="AV835"/>
  <c r="AT835"/>
  <c r="BD835"/>
  <c r="AS835"/>
  <c r="BT835"/>
  <c r="AX835"/>
  <c r="AR835"/>
  <c r="AY835"/>
  <c r="AW835"/>
  <c r="AZ835"/>
  <c r="BO631"/>
  <c r="BN631"/>
  <c r="BP631"/>
  <c r="BJ631"/>
  <c r="BL631"/>
  <c r="BF631"/>
  <c r="BK631"/>
  <c r="BH631"/>
  <c r="BD631"/>
  <c r="BG631"/>
  <c r="BB631"/>
  <c r="BS631"/>
  <c r="BR631"/>
  <c r="AV631"/>
  <c r="AT631"/>
  <c r="AS631"/>
  <c r="AW631"/>
  <c r="AX631"/>
  <c r="AY631"/>
  <c r="BC631"/>
  <c r="AZ631"/>
  <c r="BT631"/>
  <c r="AR631"/>
  <c r="BO483"/>
  <c r="BP483"/>
  <c r="BN483"/>
  <c r="BJ483"/>
  <c r="BL483"/>
  <c r="BF483"/>
  <c r="BK483"/>
  <c r="BH483"/>
  <c r="BD483"/>
  <c r="BG483"/>
  <c r="BB483"/>
  <c r="BS483"/>
  <c r="AW483"/>
  <c r="BR483"/>
  <c r="BC483"/>
  <c r="AV483"/>
  <c r="AT483"/>
  <c r="AS483"/>
  <c r="BT483"/>
  <c r="AR483"/>
  <c r="AX483"/>
  <c r="AZ483"/>
  <c r="AY483"/>
  <c r="BN151"/>
  <c r="BP151"/>
  <c r="BO151"/>
  <c r="BK151"/>
  <c r="BJ151"/>
  <c r="BL151"/>
  <c r="BF151"/>
  <c r="BH151"/>
  <c r="BD151"/>
  <c r="BC151"/>
  <c r="BG151"/>
  <c r="BB151"/>
  <c r="BS151"/>
  <c r="AW151"/>
  <c r="BR151"/>
  <c r="AT151"/>
  <c r="AX151"/>
  <c r="AS151"/>
  <c r="AV151"/>
  <c r="AY151"/>
  <c r="AZ151"/>
  <c r="BT151"/>
  <c r="AR151"/>
  <c r="BO852"/>
  <c r="BN852"/>
  <c r="BP852"/>
  <c r="BJ852"/>
  <c r="BL852"/>
  <c r="BK852"/>
  <c r="BH852"/>
  <c r="BG852"/>
  <c r="BC852"/>
  <c r="BS852"/>
  <c r="BB852"/>
  <c r="BR852"/>
  <c r="BD852"/>
  <c r="AW852"/>
  <c r="BF852"/>
  <c r="BT852"/>
  <c r="AV852"/>
  <c r="AT852"/>
  <c r="AX852"/>
  <c r="AR852"/>
  <c r="AZ852"/>
  <c r="AY852"/>
  <c r="AS852"/>
  <c r="BO820"/>
  <c r="BN820"/>
  <c r="BP820"/>
  <c r="BJ820"/>
  <c r="BL820"/>
  <c r="BK820"/>
  <c r="BH820"/>
  <c r="BG820"/>
  <c r="BC820"/>
  <c r="BS820"/>
  <c r="BB820"/>
  <c r="BR820"/>
  <c r="BD820"/>
  <c r="AW820"/>
  <c r="BF820"/>
  <c r="BT820"/>
  <c r="AV820"/>
  <c r="AT820"/>
  <c r="AX820"/>
  <c r="AR820"/>
  <c r="AZ820"/>
  <c r="AY820"/>
  <c r="AS820"/>
  <c r="BO788"/>
  <c r="BN788"/>
  <c r="BP788"/>
  <c r="BJ788"/>
  <c r="BL788"/>
  <c r="BK788"/>
  <c r="BH788"/>
  <c r="BG788"/>
  <c r="BC788"/>
  <c r="BS788"/>
  <c r="BB788"/>
  <c r="BR788"/>
  <c r="BD788"/>
  <c r="AW788"/>
  <c r="BF788"/>
  <c r="BT788"/>
  <c r="AV788"/>
  <c r="AT788"/>
  <c r="AX788"/>
  <c r="AR788"/>
  <c r="AZ788"/>
  <c r="AY788"/>
  <c r="AS788"/>
  <c r="BO624"/>
  <c r="BN624"/>
  <c r="BP624"/>
  <c r="BJ624"/>
  <c r="BL624"/>
  <c r="BK624"/>
  <c r="BF624"/>
  <c r="BH624"/>
  <c r="BD624"/>
  <c r="BB624"/>
  <c r="BS624"/>
  <c r="BC624"/>
  <c r="BR624"/>
  <c r="BG624"/>
  <c r="AW624"/>
  <c r="BT624"/>
  <c r="AV624"/>
  <c r="AT624"/>
  <c r="AZ624"/>
  <c r="AS624"/>
  <c r="AY624"/>
  <c r="AX624"/>
  <c r="AR624"/>
  <c r="BO600"/>
  <c r="BN600"/>
  <c r="BP600"/>
  <c r="BJ600"/>
  <c r="BL600"/>
  <c r="BK600"/>
  <c r="BF600"/>
  <c r="BH600"/>
  <c r="BD600"/>
  <c r="BB600"/>
  <c r="BS600"/>
  <c r="BC600"/>
  <c r="BR600"/>
  <c r="BG600"/>
  <c r="AW600"/>
  <c r="BT600"/>
  <c r="AV600"/>
  <c r="AT600"/>
  <c r="AZ600"/>
  <c r="AS600"/>
  <c r="AY600"/>
  <c r="AX600"/>
  <c r="AR600"/>
  <c r="BO588"/>
  <c r="BN588"/>
  <c r="BP588"/>
  <c r="BJ588"/>
  <c r="BL588"/>
  <c r="BK588"/>
  <c r="BF588"/>
  <c r="BH588"/>
  <c r="BD588"/>
  <c r="BB588"/>
  <c r="BS588"/>
  <c r="AX588"/>
  <c r="BG588"/>
  <c r="BC588"/>
  <c r="BR588"/>
  <c r="AV588"/>
  <c r="BT588"/>
  <c r="AT588"/>
  <c r="AR588"/>
  <c r="AZ588"/>
  <c r="AY588"/>
  <c r="AW588"/>
  <c r="AS588"/>
  <c r="BN236"/>
  <c r="BP236"/>
  <c r="BO236"/>
  <c r="BK236"/>
  <c r="BJ236"/>
  <c r="BL236"/>
  <c r="BF236"/>
  <c r="BH236"/>
  <c r="BD236"/>
  <c r="BG236"/>
  <c r="BC236"/>
  <c r="BB236"/>
  <c r="BS236"/>
  <c r="AX236"/>
  <c r="BR236"/>
  <c r="AV236"/>
  <c r="BT236"/>
  <c r="AT236"/>
  <c r="AW236"/>
  <c r="AR236"/>
  <c r="AZ236"/>
  <c r="AY236"/>
  <c r="AS236"/>
  <c r="BN228"/>
  <c r="BP228"/>
  <c r="BO228"/>
  <c r="BK228"/>
  <c r="BJ228"/>
  <c r="BL228"/>
  <c r="BF228"/>
  <c r="BH228"/>
  <c r="BD228"/>
  <c r="BG228"/>
  <c r="BC228"/>
  <c r="BB228"/>
  <c r="BS228"/>
  <c r="AX228"/>
  <c r="BR228"/>
  <c r="AV228"/>
  <c r="BT228"/>
  <c r="AT228"/>
  <c r="AR228"/>
  <c r="AZ228"/>
  <c r="AY228"/>
  <c r="AW228"/>
  <c r="AS228"/>
  <c r="BN220"/>
  <c r="BP220"/>
  <c r="BO220"/>
  <c r="BK220"/>
  <c r="BJ220"/>
  <c r="BL220"/>
  <c r="BF220"/>
  <c r="BH220"/>
  <c r="BD220"/>
  <c r="BG220"/>
  <c r="BC220"/>
  <c r="BB220"/>
  <c r="BS220"/>
  <c r="AX220"/>
  <c r="BR220"/>
  <c r="AV220"/>
  <c r="BT220"/>
  <c r="AT220"/>
  <c r="AR220"/>
  <c r="AZ220"/>
  <c r="AY220"/>
  <c r="AS220"/>
  <c r="AW220"/>
  <c r="BN168"/>
  <c r="BP168"/>
  <c r="BO168"/>
  <c r="BK168"/>
  <c r="BJ168"/>
  <c r="BL168"/>
  <c r="BF168"/>
  <c r="BH168"/>
  <c r="BD168"/>
  <c r="BG168"/>
  <c r="BC168"/>
  <c r="BB168"/>
  <c r="BS168"/>
  <c r="AX168"/>
  <c r="BR168"/>
  <c r="AV168"/>
  <c r="AW168"/>
  <c r="BT168"/>
  <c r="AT168"/>
  <c r="AZ168"/>
  <c r="AS168"/>
  <c r="AY168"/>
  <c r="AR168"/>
  <c r="BN136"/>
  <c r="BP136"/>
  <c r="BO136"/>
  <c r="BK136"/>
  <c r="BJ136"/>
  <c r="BL136"/>
  <c r="BF136"/>
  <c r="BH136"/>
  <c r="BD136"/>
  <c r="BG136"/>
  <c r="BC136"/>
  <c r="BB136"/>
  <c r="BS136"/>
  <c r="AX136"/>
  <c r="BR136"/>
  <c r="AV136"/>
  <c r="AW136"/>
  <c r="BT136"/>
  <c r="AT136"/>
  <c r="AZ136"/>
  <c r="AS136"/>
  <c r="AY136"/>
  <c r="AR136"/>
  <c r="BN88"/>
  <c r="BP88"/>
  <c r="BO88"/>
  <c r="BK88"/>
  <c r="BJ88"/>
  <c r="BL88"/>
  <c r="BF88"/>
  <c r="BH88"/>
  <c r="BD88"/>
  <c r="BG88"/>
  <c r="BC88"/>
  <c r="BB88"/>
  <c r="BS88"/>
  <c r="AX88"/>
  <c r="BR88"/>
  <c r="AV88"/>
  <c r="AW88"/>
  <c r="BT88"/>
  <c r="AT88"/>
  <c r="AZ88"/>
  <c r="AS88"/>
  <c r="AY88"/>
  <c r="AR88"/>
  <c r="BO430"/>
  <c r="BN430"/>
  <c r="BP430"/>
  <c r="BJ430"/>
  <c r="BL430"/>
  <c r="BF430"/>
  <c r="BK430"/>
  <c r="BH430"/>
  <c r="BD430"/>
  <c r="BC430"/>
  <c r="BB430"/>
  <c r="BG430"/>
  <c r="BS430"/>
  <c r="AV430"/>
  <c r="BR430"/>
  <c r="AX430"/>
  <c r="BT430"/>
  <c r="AS430"/>
  <c r="AR430"/>
  <c r="AT430"/>
  <c r="AZ430"/>
  <c r="AY430"/>
  <c r="AW430"/>
  <c r="BO453"/>
  <c r="BP453"/>
  <c r="BN453"/>
  <c r="BJ453"/>
  <c r="BL453"/>
  <c r="BF453"/>
  <c r="BH453"/>
  <c r="BD453"/>
  <c r="BK453"/>
  <c r="BG453"/>
  <c r="BC453"/>
  <c r="BB453"/>
  <c r="BS453"/>
  <c r="BR453"/>
  <c r="AW453"/>
  <c r="BT453"/>
  <c r="AX453"/>
  <c r="AR453"/>
  <c r="AV453"/>
  <c r="AT453"/>
  <c r="AS453"/>
  <c r="AZ453"/>
  <c r="AY453"/>
  <c r="BN149"/>
  <c r="BP149"/>
  <c r="BO149"/>
  <c r="BK149"/>
  <c r="BJ149"/>
  <c r="BL149"/>
  <c r="BF149"/>
  <c r="BH149"/>
  <c r="BG149"/>
  <c r="BD149"/>
  <c r="BC149"/>
  <c r="BB149"/>
  <c r="BS149"/>
  <c r="BR149"/>
  <c r="AW149"/>
  <c r="BT149"/>
  <c r="AX149"/>
  <c r="AR149"/>
  <c r="AV149"/>
  <c r="AT149"/>
  <c r="AS149"/>
  <c r="AZ149"/>
  <c r="AY149"/>
  <c r="BN85"/>
  <c r="BP85"/>
  <c r="BO85"/>
  <c r="BK85"/>
  <c r="BJ85"/>
  <c r="BL85"/>
  <c r="BF85"/>
  <c r="BH85"/>
  <c r="BG85"/>
  <c r="BD85"/>
  <c r="BC85"/>
  <c r="BB85"/>
  <c r="BS85"/>
  <c r="BR85"/>
  <c r="AW85"/>
  <c r="BT85"/>
  <c r="AX85"/>
  <c r="AR85"/>
  <c r="AV85"/>
  <c r="AT85"/>
  <c r="AY85"/>
  <c r="AS85"/>
  <c r="AZ85"/>
  <c r="BO666"/>
  <c r="BN666"/>
  <c r="BP666"/>
  <c r="BJ666"/>
  <c r="BL666"/>
  <c r="BF666"/>
  <c r="BK666"/>
  <c r="BH666"/>
  <c r="BD666"/>
  <c r="BB666"/>
  <c r="BS666"/>
  <c r="BC666"/>
  <c r="BR666"/>
  <c r="BG666"/>
  <c r="BT666"/>
  <c r="AS666"/>
  <c r="AX666"/>
  <c r="AR666"/>
  <c r="AV666"/>
  <c r="AZ666"/>
  <c r="AY666"/>
  <c r="AT666"/>
  <c r="AW666"/>
  <c r="BO520"/>
  <c r="BP520"/>
  <c r="BN520"/>
  <c r="BJ520"/>
  <c r="BL520"/>
  <c r="BK520"/>
  <c r="BF520"/>
  <c r="BH520"/>
  <c r="BD520"/>
  <c r="BB520"/>
  <c r="BS520"/>
  <c r="AX520"/>
  <c r="BC520"/>
  <c r="BR520"/>
  <c r="AV520"/>
  <c r="AW520"/>
  <c r="BG520"/>
  <c r="BT520"/>
  <c r="AT520"/>
  <c r="AZ520"/>
  <c r="AS520"/>
  <c r="AY520"/>
  <c r="AR520"/>
  <c r="BM689"/>
  <c r="BA641"/>
  <c r="BQ625"/>
  <c r="BM561"/>
  <c r="BA493"/>
  <c r="BQ461"/>
  <c r="BQ425"/>
  <c r="BQ389"/>
  <c r="BQ289"/>
  <c r="BM241"/>
  <c r="BM177"/>
  <c r="BM61"/>
  <c r="BM29"/>
  <c r="BM9"/>
  <c r="BA960"/>
  <c r="BA928"/>
  <c r="BA896"/>
  <c r="BA864"/>
  <c r="BQ744"/>
  <c r="BQ724"/>
  <c r="BM724"/>
  <c r="BA660"/>
  <c r="BQ640"/>
  <c r="BM640"/>
  <c r="BA576"/>
  <c r="BQ262"/>
  <c r="BE694"/>
  <c r="BQ678"/>
  <c r="BA630"/>
  <c r="BQ614"/>
  <c r="BQ78"/>
  <c r="BQ748"/>
  <c r="BM396"/>
  <c r="BE388"/>
  <c r="BM364"/>
  <c r="BE356"/>
  <c r="BQ300"/>
  <c r="BQ260"/>
  <c r="BQ252"/>
  <c r="BQ20"/>
  <c r="BQ496"/>
  <c r="BM320"/>
  <c r="BM500"/>
  <c r="BE436"/>
  <c r="BM328"/>
  <c r="BA478"/>
  <c r="BA470"/>
  <c r="BA414"/>
  <c r="BA350"/>
  <c r="BM202"/>
  <c r="BE138"/>
  <c r="BQ74"/>
  <c r="BQ10"/>
  <c r="BQ504"/>
  <c r="BA336"/>
  <c r="BA955"/>
  <c r="BI783"/>
  <c r="BE735"/>
  <c r="BA731"/>
  <c r="BE623"/>
  <c r="BQ603"/>
  <c r="BE575"/>
  <c r="BM523"/>
  <c r="BM459"/>
  <c r="BE439"/>
  <c r="BQ411"/>
  <c r="BM387"/>
  <c r="BE367"/>
  <c r="BQ347"/>
  <c r="BM323"/>
  <c r="BE303"/>
  <c r="BQ275"/>
  <c r="BM227"/>
  <c r="BE127"/>
  <c r="BQ99"/>
  <c r="BI55"/>
  <c r="BI15"/>
  <c r="BA932"/>
  <c r="BA836"/>
  <c r="BM728"/>
  <c r="BM644"/>
  <c r="BQ150"/>
  <c r="BQ276"/>
  <c r="BM208"/>
  <c r="BM192"/>
  <c r="BQ176"/>
  <c r="BQ160"/>
  <c r="BM144"/>
  <c r="BQ128"/>
  <c r="BQ112"/>
  <c r="BM96"/>
  <c r="BM516"/>
  <c r="BA66"/>
  <c r="BA661"/>
  <c r="BQ245"/>
  <c r="BA586"/>
  <c r="BQ448"/>
  <c r="BM448"/>
  <c r="BA368"/>
  <c r="BQ408"/>
  <c r="AQ280"/>
  <c r="BQ102"/>
  <c r="BM102"/>
  <c r="BA963"/>
  <c r="AU915"/>
  <c r="AQ859"/>
  <c r="BQ859"/>
  <c r="BM859"/>
  <c r="BE839"/>
  <c r="AQ811"/>
  <c r="BQ811"/>
  <c r="BM811"/>
  <c r="AU739"/>
  <c r="AU683"/>
  <c r="AQ659"/>
  <c r="BI659"/>
  <c r="BQ635"/>
  <c r="BM635"/>
  <c r="BE583"/>
  <c r="AU555"/>
  <c r="AQ531"/>
  <c r="BI531"/>
  <c r="BQ507"/>
  <c r="BM507"/>
  <c r="BE487"/>
  <c r="BQ467"/>
  <c r="BM467"/>
  <c r="BE463"/>
  <c r="BQ443"/>
  <c r="BM443"/>
  <c r="BE423"/>
  <c r="BQ419"/>
  <c r="BM419"/>
  <c r="BE415"/>
  <c r="BQ395"/>
  <c r="BM395"/>
  <c r="BE391"/>
  <c r="BQ371"/>
  <c r="BM371"/>
  <c r="BE351"/>
  <c r="BQ331"/>
  <c r="BM331"/>
  <c r="BE327"/>
  <c r="BQ307"/>
  <c r="BM307"/>
  <c r="BE263"/>
  <c r="BQ259"/>
  <c r="BM259"/>
  <c r="BE231"/>
  <c r="AQ203"/>
  <c r="BI203"/>
  <c r="AQ179"/>
  <c r="BI179"/>
  <c r="BQ155"/>
  <c r="BM155"/>
  <c r="BQ83"/>
  <c r="BM83"/>
  <c r="BE63"/>
  <c r="BQ59"/>
  <c r="BM59"/>
  <c r="BE39"/>
  <c r="BQ19"/>
  <c r="BM19"/>
  <c r="BE7"/>
  <c r="BQ344"/>
  <c r="BQ945"/>
  <c r="BM945"/>
  <c r="BQ913"/>
  <c r="BM913"/>
  <c r="BQ877"/>
  <c r="BM877"/>
  <c r="BQ845"/>
  <c r="BM845"/>
  <c r="BQ825"/>
  <c r="BM825"/>
  <c r="BQ793"/>
  <c r="BM793"/>
  <c r="BQ745"/>
  <c r="BM745"/>
  <c r="BQ681"/>
  <c r="BM681"/>
  <c r="BQ617"/>
  <c r="BM617"/>
  <c r="BQ553"/>
  <c r="BM553"/>
  <c r="BA433"/>
  <c r="BM433"/>
  <c r="BA401"/>
  <c r="BM401"/>
  <c r="BA365"/>
  <c r="BM365"/>
  <c r="BA333"/>
  <c r="BM333"/>
  <c r="AU297"/>
  <c r="BM297"/>
  <c r="AU265"/>
  <c r="BM265"/>
  <c r="AU201"/>
  <c r="BM201"/>
  <c r="AU137"/>
  <c r="BM137"/>
  <c r="AQ37"/>
  <c r="BI37"/>
  <c r="BQ21"/>
  <c r="AU930"/>
  <c r="BE930"/>
  <c r="BQ952"/>
  <c r="BM952"/>
  <c r="BQ920"/>
  <c r="BM920"/>
  <c r="BQ856"/>
  <c r="AQ840"/>
  <c r="BQ824"/>
  <c r="BQ736"/>
  <c r="BQ648"/>
  <c r="AQ608"/>
  <c r="BA584"/>
  <c r="BQ652"/>
  <c r="BM652"/>
  <c r="BA732"/>
  <c r="BQ38"/>
  <c r="BM38"/>
  <c r="BI974"/>
  <c r="BQ942"/>
  <c r="BM942"/>
  <c r="BQ922"/>
  <c r="BM922"/>
  <c r="BQ902"/>
  <c r="BM902"/>
  <c r="BQ858"/>
  <c r="BM858"/>
  <c r="AQ810"/>
  <c r="BQ750"/>
  <c r="BQ686"/>
  <c r="BM686"/>
  <c r="AU670"/>
  <c r="AU654"/>
  <c r="BA638"/>
  <c r="BQ622"/>
  <c r="BM622"/>
  <c r="AU590"/>
  <c r="BQ238"/>
  <c r="BQ620"/>
  <c r="BM620"/>
  <c r="BA380"/>
  <c r="AU372"/>
  <c r="AU340"/>
  <c r="BI340"/>
  <c r="BA316"/>
  <c r="AU308"/>
  <c r="BA284"/>
  <c r="AU268"/>
  <c r="BI268"/>
  <c r="AU212"/>
  <c r="BI212"/>
  <c r="BA204"/>
  <c r="AU196"/>
  <c r="BA188"/>
  <c r="AU180"/>
  <c r="BI180"/>
  <c r="AQ172"/>
  <c r="AU140"/>
  <c r="BI140"/>
  <c r="BA132"/>
  <c r="AU124"/>
  <c r="BI124"/>
  <c r="BA56"/>
  <c r="BQ384"/>
  <c r="AQ532"/>
  <c r="AU426"/>
  <c r="BA426"/>
  <c r="AU266"/>
  <c r="BA266"/>
  <c r="BQ250"/>
  <c r="BM250"/>
  <c r="BE218"/>
  <c r="BQ154"/>
  <c r="BM154"/>
  <c r="BQ58"/>
  <c r="BM58"/>
  <c r="BQ536"/>
  <c r="AQ472"/>
  <c r="BQ400"/>
  <c r="BM400"/>
  <c r="AQ272"/>
  <c r="BQ158"/>
  <c r="BM158"/>
  <c r="BA764"/>
  <c r="BQ230"/>
  <c r="BM230"/>
  <c r="BI967"/>
  <c r="BE919"/>
  <c r="BE799"/>
  <c r="BE695"/>
  <c r="BA691"/>
  <c r="BQ563"/>
  <c r="BM563"/>
  <c r="BE543"/>
  <c r="BQ515"/>
  <c r="BM515"/>
  <c r="BE287"/>
  <c r="BE215"/>
  <c r="BE87"/>
  <c r="BQ67"/>
  <c r="BM67"/>
  <c r="BE47"/>
  <c r="BQ43"/>
  <c r="BM43"/>
  <c r="BE23"/>
  <c r="BQ621"/>
  <c r="BM621"/>
  <c r="BQ489"/>
  <c r="BM489"/>
  <c r="AU473"/>
  <c r="BM473"/>
  <c r="AU421"/>
  <c r="BM421"/>
  <c r="BA385"/>
  <c r="BM385"/>
  <c r="BA353"/>
  <c r="BM353"/>
  <c r="BA321"/>
  <c r="BM321"/>
  <c r="BA301"/>
  <c r="BM301"/>
  <c r="BA269"/>
  <c r="BM269"/>
  <c r="BA237"/>
  <c r="BM237"/>
  <c r="BA205"/>
  <c r="BM205"/>
  <c r="BA173"/>
  <c r="BM173"/>
  <c r="BA141"/>
  <c r="BM141"/>
  <c r="BA109"/>
  <c r="BM109"/>
  <c r="BA77"/>
  <c r="BM77"/>
  <c r="AU57"/>
  <c r="BM57"/>
  <c r="AU25"/>
  <c r="BM25"/>
  <c r="BQ892"/>
  <c r="BM892"/>
  <c r="AP860"/>
  <c r="BO860" s="1"/>
  <c r="AO812"/>
  <c r="BQ632"/>
  <c r="BM632"/>
  <c r="BE572"/>
  <c r="BA923"/>
  <c r="BA803"/>
  <c r="BA675"/>
  <c r="BE599"/>
  <c r="BQ499"/>
  <c r="BM499"/>
  <c r="BE495"/>
  <c r="BQ243"/>
  <c r="BM243"/>
  <c r="BQ115"/>
  <c r="BM115"/>
  <c r="BQ973"/>
  <c r="BM973"/>
  <c r="BQ953"/>
  <c r="BM953"/>
  <c r="BQ921"/>
  <c r="BM921"/>
  <c r="BQ853"/>
  <c r="BM853"/>
  <c r="AQ689"/>
  <c r="BE689"/>
  <c r="BQ657"/>
  <c r="BM657"/>
  <c r="AU641"/>
  <c r="BI641"/>
  <c r="AQ625"/>
  <c r="BQ593"/>
  <c r="BM593"/>
  <c r="AU577"/>
  <c r="BI577"/>
  <c r="AQ561"/>
  <c r="BE561"/>
  <c r="BQ529"/>
  <c r="BM529"/>
  <c r="AU493"/>
  <c r="BI493"/>
  <c r="AU461"/>
  <c r="BI461"/>
  <c r="BA425"/>
  <c r="BI425"/>
  <c r="AQ389"/>
  <c r="BI389"/>
  <c r="AQ357"/>
  <c r="BI357"/>
  <c r="BQ341"/>
  <c r="AQ325"/>
  <c r="BI325"/>
  <c r="AU289"/>
  <c r="BI289"/>
  <c r="AU257"/>
  <c r="BI257"/>
  <c r="AQ241"/>
  <c r="BE241"/>
  <c r="BA209"/>
  <c r="BM209"/>
  <c r="AU193"/>
  <c r="BI193"/>
  <c r="AQ177"/>
  <c r="BE177"/>
  <c r="BA145"/>
  <c r="BM145"/>
  <c r="AU129"/>
  <c r="BI129"/>
  <c r="AQ113"/>
  <c r="BE113"/>
  <c r="BA81"/>
  <c r="BM81"/>
  <c r="AQ61"/>
  <c r="BE61"/>
  <c r="BA45"/>
  <c r="BM45"/>
  <c r="AQ29"/>
  <c r="BE29"/>
  <c r="BA13"/>
  <c r="BM13"/>
  <c r="AQ9"/>
  <c r="BE9"/>
  <c r="BQ5"/>
  <c r="BM5"/>
  <c r="BE960"/>
  <c r="BA944"/>
  <c r="AU928"/>
  <c r="BE928"/>
  <c r="AU896"/>
  <c r="BE896"/>
  <c r="BA880"/>
  <c r="AU864"/>
  <c r="BE864"/>
  <c r="BA848"/>
  <c r="AU832"/>
  <c r="BA816"/>
  <c r="BA784"/>
  <c r="BQ768"/>
  <c r="AU744"/>
  <c r="BE744"/>
  <c r="AQ724"/>
  <c r="BI724"/>
  <c r="BQ680"/>
  <c r="AU660"/>
  <c r="BI660"/>
  <c r="AQ640"/>
  <c r="BE640"/>
  <c r="BM596"/>
  <c r="AU576"/>
  <c r="AU262"/>
  <c r="BA604"/>
  <c r="AQ970"/>
  <c r="AQ894"/>
  <c r="AU874"/>
  <c r="BA874"/>
  <c r="AU822"/>
  <c r="BI822"/>
  <c r="AQ742"/>
  <c r="BE742"/>
  <c r="AQ726"/>
  <c r="BQ726"/>
  <c r="BM726"/>
  <c r="BQ694"/>
  <c r="BM694"/>
  <c r="AQ678"/>
  <c r="BQ646"/>
  <c r="BM646"/>
  <c r="AQ630"/>
  <c r="AU614"/>
  <c r="BQ598"/>
  <c r="AU582"/>
  <c r="BE582"/>
  <c r="BQ206"/>
  <c r="AQ142"/>
  <c r="AU78"/>
  <c r="BQ14"/>
  <c r="AQ748"/>
  <c r="BQ428"/>
  <c r="BM428"/>
  <c r="BE396"/>
  <c r="AQ388"/>
  <c r="BQ388"/>
  <c r="AQ364"/>
  <c r="BQ356"/>
  <c r="BM356"/>
  <c r="AQ332"/>
  <c r="AQ324"/>
  <c r="BQ324"/>
  <c r="BM324"/>
  <c r="AQ300"/>
  <c r="AQ292"/>
  <c r="BQ292"/>
  <c r="BM292"/>
  <c r="BQ256"/>
  <c r="BM256"/>
  <c r="AQ252"/>
  <c r="BQ248"/>
  <c r="AQ240"/>
  <c r="BE240"/>
  <c r="BQ232"/>
  <c r="BM232"/>
  <c r="AQ224"/>
  <c r="BQ216"/>
  <c r="BM216"/>
  <c r="AQ20"/>
  <c r="BQ560"/>
  <c r="AQ496"/>
  <c r="BQ432"/>
  <c r="BM432"/>
  <c r="AQ320"/>
  <c r="BQ564"/>
  <c r="AQ436"/>
  <c r="BQ436"/>
  <c r="AQ328"/>
  <c r="BQ510"/>
  <c r="AQ506"/>
  <c r="BA502"/>
  <c r="AQ478"/>
  <c r="AQ470"/>
  <c r="BI470"/>
  <c r="AQ414"/>
  <c r="BI414"/>
  <c r="AQ382"/>
  <c r="BI382"/>
  <c r="AQ350"/>
  <c r="AQ318"/>
  <c r="BI318"/>
  <c r="AQ286"/>
  <c r="BI286"/>
  <c r="AQ278"/>
  <c r="BI278"/>
  <c r="AU258"/>
  <c r="BA258"/>
  <c r="AQ234"/>
  <c r="AU202"/>
  <c r="BE202"/>
  <c r="AU170"/>
  <c r="BA170"/>
  <c r="BQ138"/>
  <c r="AQ106"/>
  <c r="BI106"/>
  <c r="AU74"/>
  <c r="BQ42"/>
  <c r="BM42"/>
  <c r="AU10"/>
  <c r="BQ568"/>
  <c r="AQ504"/>
  <c r="BA440"/>
  <c r="AU336"/>
  <c r="AQ94"/>
  <c r="BI94"/>
  <c r="AU134"/>
  <c r="BQ246"/>
  <c r="BM246"/>
  <c r="AU182"/>
  <c r="BQ118"/>
  <c r="BM118"/>
  <c r="AU54"/>
  <c r="BQ684"/>
  <c r="AQ312"/>
  <c r="BQ264"/>
  <c r="BM264"/>
  <c r="AU148"/>
  <c r="BI148"/>
  <c r="AQ116"/>
  <c r="AU76"/>
  <c r="AU60"/>
  <c r="AU44"/>
  <c r="BI44"/>
  <c r="BA36"/>
  <c r="AU28"/>
  <c r="AQ12"/>
  <c r="AU548"/>
  <c r="AU420"/>
  <c r="BA296"/>
  <c r="AQ570"/>
  <c r="BI570"/>
  <c r="AQ562"/>
  <c r="BI562"/>
  <c r="BA550"/>
  <c r="AQ546"/>
  <c r="BI546"/>
  <c r="AP542"/>
  <c r="BN542" s="1"/>
  <c r="AQ538"/>
  <c r="BI538"/>
  <c r="AQ530"/>
  <c r="BI530"/>
  <c r="BA518"/>
  <c r="AQ514"/>
  <c r="AU482"/>
  <c r="BA482"/>
  <c r="BA454"/>
  <c r="BA446"/>
  <c r="AQ422"/>
  <c r="BI422"/>
  <c r="AQ390"/>
  <c r="BE390"/>
  <c r="AQ358"/>
  <c r="AU354"/>
  <c r="BA354"/>
  <c r="AQ326"/>
  <c r="BI326"/>
  <c r="AQ294"/>
  <c r="BI294"/>
  <c r="AQ242"/>
  <c r="BI242"/>
  <c r="AU210"/>
  <c r="BA210"/>
  <c r="AQ178"/>
  <c r="AU146"/>
  <c r="BA146"/>
  <c r="AQ114"/>
  <c r="BI114"/>
  <c r="AQ50"/>
  <c r="AQ30"/>
  <c r="BI30"/>
  <c r="BA376"/>
  <c r="BQ909"/>
  <c r="BM909"/>
  <c r="AU889"/>
  <c r="BI889"/>
  <c r="AP857"/>
  <c r="BP857" s="1"/>
  <c r="AU741"/>
  <c r="BI741"/>
  <c r="AU565"/>
  <c r="BI565"/>
  <c r="AU533"/>
  <c r="BI533"/>
  <c r="AU449"/>
  <c r="BI449"/>
  <c r="BA377"/>
  <c r="BI377"/>
  <c r="AQ309"/>
  <c r="BI309"/>
  <c r="BA293"/>
  <c r="AQ197"/>
  <c r="AQ165"/>
  <c r="BI165"/>
  <c r="AU49"/>
  <c r="BI49"/>
  <c r="AQ714"/>
  <c r="AU618"/>
  <c r="BA618"/>
  <c r="BQ602"/>
  <c r="AQ126"/>
  <c r="AU166"/>
  <c r="BQ794"/>
  <c r="AQ786"/>
  <c r="BQ754"/>
  <c r="BM754"/>
  <c r="BQ722"/>
  <c r="BE706"/>
  <c r="BQ690"/>
  <c r="BM690"/>
  <c r="BQ658"/>
  <c r="BQ626"/>
  <c r="AU610"/>
  <c r="BQ594"/>
  <c r="AU578"/>
  <c r="BQ544"/>
  <c r="AU480"/>
  <c r="BI480"/>
  <c r="BA416"/>
  <c r="AU288"/>
  <c r="BI288"/>
  <c r="BQ488"/>
  <c r="AQ424"/>
  <c r="BQ304"/>
  <c r="AU190"/>
  <c r="BQ62"/>
  <c r="BM62"/>
  <c r="AU581"/>
  <c r="BI581"/>
  <c r="AU465"/>
  <c r="BI465"/>
  <c r="BA329"/>
  <c r="BI329"/>
  <c r="BQ277"/>
  <c r="AQ261"/>
  <c r="AU17"/>
  <c r="BI17"/>
  <c r="AO778"/>
  <c r="AQ634"/>
  <c r="AQ254"/>
  <c r="BI955"/>
  <c r="BA907"/>
  <c r="BA883"/>
  <c r="BA875"/>
  <c r="BA835"/>
  <c r="AQ783"/>
  <c r="BA783"/>
  <c r="AU751"/>
  <c r="AQ735"/>
  <c r="BQ735"/>
  <c r="BM735"/>
  <c r="BI731"/>
  <c r="AQ703"/>
  <c r="BA703"/>
  <c r="AU679"/>
  <c r="BQ679"/>
  <c r="BM679"/>
  <c r="BE631"/>
  <c r="AQ623"/>
  <c r="BQ623"/>
  <c r="BM623"/>
  <c r="BE603"/>
  <c r="AU575"/>
  <c r="BQ575"/>
  <c r="BM575"/>
  <c r="BE523"/>
  <c r="AQ503"/>
  <c r="BA503"/>
  <c r="BQ483"/>
  <c r="BM483"/>
  <c r="BE459"/>
  <c r="AU439"/>
  <c r="BQ439"/>
  <c r="BM439"/>
  <c r="BE411"/>
  <c r="AU407"/>
  <c r="BQ407"/>
  <c r="BM407"/>
  <c r="BE387"/>
  <c r="AQ367"/>
  <c r="BQ367"/>
  <c r="BM367"/>
  <c r="BE347"/>
  <c r="AU343"/>
  <c r="BQ343"/>
  <c r="BM343"/>
  <c r="BE323"/>
  <c r="AQ303"/>
  <c r="BQ303"/>
  <c r="BM303"/>
  <c r="BE275"/>
  <c r="AQ255"/>
  <c r="BQ255"/>
  <c r="BM255"/>
  <c r="BE227"/>
  <c r="AQ199"/>
  <c r="BA199"/>
  <c r="AQ175"/>
  <c r="BQ175"/>
  <c r="BM175"/>
  <c r="BE151"/>
  <c r="AU127"/>
  <c r="BQ127"/>
  <c r="BM127"/>
  <c r="BE99"/>
  <c r="AQ79"/>
  <c r="BA79"/>
  <c r="AU55"/>
  <c r="BA55"/>
  <c r="AQ15"/>
  <c r="BA15"/>
  <c r="AU964"/>
  <c r="AU932"/>
  <c r="AU900"/>
  <c r="BA852"/>
  <c r="AU836"/>
  <c r="BE836"/>
  <c r="BA820"/>
  <c r="AU804"/>
  <c r="BE804"/>
  <c r="BA788"/>
  <c r="BQ772"/>
  <c r="AU752"/>
  <c r="BE752"/>
  <c r="AQ728"/>
  <c r="BI728"/>
  <c r="BQ688"/>
  <c r="AU664"/>
  <c r="BI664"/>
  <c r="AQ644"/>
  <c r="BE644"/>
  <c r="BA624"/>
  <c r="BQ600"/>
  <c r="BM600"/>
  <c r="AU580"/>
  <c r="BI580"/>
  <c r="BE588"/>
  <c r="BQ214"/>
  <c r="AU150"/>
  <c r="BE150"/>
  <c r="BQ86"/>
  <c r="AU22"/>
  <c r="BQ70"/>
  <c r="AQ276"/>
  <c r="BQ236"/>
  <c r="BM236"/>
  <c r="BE228"/>
  <c r="BQ220"/>
  <c r="BM220"/>
  <c r="AQ208"/>
  <c r="BE208"/>
  <c r="BQ200"/>
  <c r="AQ192"/>
  <c r="BQ184"/>
  <c r="AQ176"/>
  <c r="BE176"/>
  <c r="BQ168"/>
  <c r="BM168"/>
  <c r="AQ160"/>
  <c r="BQ152"/>
  <c r="AQ144"/>
  <c r="BE144"/>
  <c r="BQ136"/>
  <c r="BM136"/>
  <c r="AQ128"/>
  <c r="BE128"/>
  <c r="BQ120"/>
  <c r="AQ112"/>
  <c r="BQ104"/>
  <c r="AQ96"/>
  <c r="BQ88"/>
  <c r="BM88"/>
  <c r="BE516"/>
  <c r="AU360"/>
  <c r="AQ434"/>
  <c r="BA430"/>
  <c r="AQ406"/>
  <c r="AU374"/>
  <c r="AQ342"/>
  <c r="AQ310"/>
  <c r="AQ274"/>
  <c r="AQ194"/>
  <c r="AQ130"/>
  <c r="AQ66"/>
  <c r="AU725"/>
  <c r="AU693"/>
  <c r="AU661"/>
  <c r="BQ453"/>
  <c r="AU445"/>
  <c r="BA393"/>
  <c r="AQ245"/>
  <c r="AQ213"/>
  <c r="BI213"/>
  <c r="BQ149"/>
  <c r="AQ133"/>
  <c r="BI133"/>
  <c r="BQ85"/>
  <c r="BA668"/>
  <c r="BQ666"/>
  <c r="BM666"/>
  <c r="AQ586"/>
  <c r="AQ448"/>
  <c r="BE448"/>
  <c r="BQ520"/>
  <c r="BM520"/>
  <c r="AU368"/>
  <c r="BO625"/>
  <c r="BN625"/>
  <c r="BP625"/>
  <c r="BJ625"/>
  <c r="BL625"/>
  <c r="BF625"/>
  <c r="BH625"/>
  <c r="BD625"/>
  <c r="BG625"/>
  <c r="BK625"/>
  <c r="BB625"/>
  <c r="BS625"/>
  <c r="BR625"/>
  <c r="BT625"/>
  <c r="AX625"/>
  <c r="AR625"/>
  <c r="BC625"/>
  <c r="AW625"/>
  <c r="AS625"/>
  <c r="AV625"/>
  <c r="AY625"/>
  <c r="AZ625"/>
  <c r="AT625"/>
  <c r="BO576"/>
  <c r="BN576"/>
  <c r="BP576"/>
  <c r="BJ576"/>
  <c r="BL576"/>
  <c r="BK576"/>
  <c r="BF576"/>
  <c r="BH576"/>
  <c r="BD576"/>
  <c r="BB576"/>
  <c r="BS576"/>
  <c r="AX576"/>
  <c r="BC576"/>
  <c r="BR576"/>
  <c r="AV576"/>
  <c r="AW576"/>
  <c r="BT576"/>
  <c r="AT576"/>
  <c r="AZ576"/>
  <c r="AS576"/>
  <c r="AY576"/>
  <c r="BG576"/>
  <c r="AR576"/>
  <c r="BO678"/>
  <c r="BN678"/>
  <c r="BP678"/>
  <c r="BJ678"/>
  <c r="BL678"/>
  <c r="BF678"/>
  <c r="BK678"/>
  <c r="BH678"/>
  <c r="BD678"/>
  <c r="BB678"/>
  <c r="BG678"/>
  <c r="BS678"/>
  <c r="BC678"/>
  <c r="BR678"/>
  <c r="BT678"/>
  <c r="AS678"/>
  <c r="AX678"/>
  <c r="AR678"/>
  <c r="AT678"/>
  <c r="AZ678"/>
  <c r="AW678"/>
  <c r="AY678"/>
  <c r="AV678"/>
  <c r="BO630"/>
  <c r="BN630"/>
  <c r="BP630"/>
  <c r="BJ630"/>
  <c r="BL630"/>
  <c r="BF630"/>
  <c r="BK630"/>
  <c r="BH630"/>
  <c r="BD630"/>
  <c r="BB630"/>
  <c r="BG630"/>
  <c r="BS630"/>
  <c r="BC630"/>
  <c r="BR630"/>
  <c r="BT630"/>
  <c r="AS630"/>
  <c r="AX630"/>
  <c r="AR630"/>
  <c r="AT630"/>
  <c r="AZ630"/>
  <c r="AW630"/>
  <c r="AY630"/>
  <c r="AV630"/>
  <c r="BN142"/>
  <c r="BP142"/>
  <c r="BO142"/>
  <c r="BK142"/>
  <c r="BJ142"/>
  <c r="BF142"/>
  <c r="BL142"/>
  <c r="BH142"/>
  <c r="BD142"/>
  <c r="BC142"/>
  <c r="BB142"/>
  <c r="BS142"/>
  <c r="AV142"/>
  <c r="BR142"/>
  <c r="BG142"/>
  <c r="AX142"/>
  <c r="BT142"/>
  <c r="AW142"/>
  <c r="AS142"/>
  <c r="AR142"/>
  <c r="AT142"/>
  <c r="AZ142"/>
  <c r="AY142"/>
  <c r="BN78"/>
  <c r="BP78"/>
  <c r="BO78"/>
  <c r="BK78"/>
  <c r="BJ78"/>
  <c r="BF78"/>
  <c r="BL78"/>
  <c r="BH78"/>
  <c r="BD78"/>
  <c r="BC78"/>
  <c r="BB78"/>
  <c r="BS78"/>
  <c r="AV78"/>
  <c r="BR78"/>
  <c r="BG78"/>
  <c r="AX78"/>
  <c r="BT78"/>
  <c r="AW78"/>
  <c r="AS78"/>
  <c r="AR78"/>
  <c r="AT78"/>
  <c r="AZ78"/>
  <c r="AY78"/>
  <c r="BO748"/>
  <c r="BN748"/>
  <c r="BP748"/>
  <c r="BJ748"/>
  <c r="BL748"/>
  <c r="BF748"/>
  <c r="BK748"/>
  <c r="BH748"/>
  <c r="BC748"/>
  <c r="BS748"/>
  <c r="BG748"/>
  <c r="BB748"/>
  <c r="BR748"/>
  <c r="BD748"/>
  <c r="AW748"/>
  <c r="BT748"/>
  <c r="AV748"/>
  <c r="AT748"/>
  <c r="AX748"/>
  <c r="AR748"/>
  <c r="AZ748"/>
  <c r="AY748"/>
  <c r="AS748"/>
  <c r="BO388"/>
  <c r="BN388"/>
  <c r="BP388"/>
  <c r="BK388"/>
  <c r="BJ388"/>
  <c r="BL388"/>
  <c r="BF388"/>
  <c r="BH388"/>
  <c r="BD388"/>
  <c r="BG388"/>
  <c r="BC388"/>
  <c r="BB388"/>
  <c r="BS388"/>
  <c r="AX388"/>
  <c r="BR388"/>
  <c r="AV388"/>
  <c r="BT388"/>
  <c r="AT388"/>
  <c r="AR388"/>
  <c r="AZ388"/>
  <c r="AW388"/>
  <c r="AY388"/>
  <c r="AS388"/>
  <c r="BO260"/>
  <c r="BN260"/>
  <c r="BP260"/>
  <c r="BK260"/>
  <c r="BJ260"/>
  <c r="BF260"/>
  <c r="BL260"/>
  <c r="BH260"/>
  <c r="BD260"/>
  <c r="BG260"/>
  <c r="BC260"/>
  <c r="BB260"/>
  <c r="BS260"/>
  <c r="AX260"/>
  <c r="BR260"/>
  <c r="AV260"/>
  <c r="BT260"/>
  <c r="AT260"/>
  <c r="AR260"/>
  <c r="AZ260"/>
  <c r="AY260"/>
  <c r="AW260"/>
  <c r="AS260"/>
  <c r="BN20"/>
  <c r="BP20"/>
  <c r="BO20"/>
  <c r="BK20"/>
  <c r="BJ20"/>
  <c r="BL20"/>
  <c r="BF20"/>
  <c r="BH20"/>
  <c r="BD20"/>
  <c r="BG20"/>
  <c r="BC20"/>
  <c r="BB20"/>
  <c r="BS20"/>
  <c r="AX20"/>
  <c r="BR20"/>
  <c r="AV20"/>
  <c r="BT20"/>
  <c r="AT20"/>
  <c r="AR20"/>
  <c r="AZ20"/>
  <c r="AW20"/>
  <c r="AY20"/>
  <c r="AS20"/>
  <c r="BO496"/>
  <c r="BP496"/>
  <c r="BN496"/>
  <c r="BJ496"/>
  <c r="BL496"/>
  <c r="BK496"/>
  <c r="BF496"/>
  <c r="BH496"/>
  <c r="BD496"/>
  <c r="BB496"/>
  <c r="BS496"/>
  <c r="AX496"/>
  <c r="BC496"/>
  <c r="BR496"/>
  <c r="AV496"/>
  <c r="BG496"/>
  <c r="AW496"/>
  <c r="BT496"/>
  <c r="AT496"/>
  <c r="AZ496"/>
  <c r="AS496"/>
  <c r="AY496"/>
  <c r="AR496"/>
  <c r="BO500"/>
  <c r="BP500"/>
  <c r="BN500"/>
  <c r="BJ500"/>
  <c r="BL500"/>
  <c r="BK500"/>
  <c r="BF500"/>
  <c r="BH500"/>
  <c r="BD500"/>
  <c r="BB500"/>
  <c r="BS500"/>
  <c r="AX500"/>
  <c r="BG500"/>
  <c r="BC500"/>
  <c r="BR500"/>
  <c r="AV500"/>
  <c r="BT500"/>
  <c r="AT500"/>
  <c r="AR500"/>
  <c r="AZ500"/>
  <c r="AW500"/>
  <c r="AY500"/>
  <c r="AS500"/>
  <c r="BO436"/>
  <c r="BP436"/>
  <c r="BN436"/>
  <c r="BJ436"/>
  <c r="BL436"/>
  <c r="BK436"/>
  <c r="BF436"/>
  <c r="BH436"/>
  <c r="BD436"/>
  <c r="BC436"/>
  <c r="BB436"/>
  <c r="BS436"/>
  <c r="AX436"/>
  <c r="BG436"/>
  <c r="BR436"/>
  <c r="AV436"/>
  <c r="BT436"/>
  <c r="AT436"/>
  <c r="AR436"/>
  <c r="AZ436"/>
  <c r="AW436"/>
  <c r="AY436"/>
  <c r="AS436"/>
  <c r="BO478"/>
  <c r="BN478"/>
  <c r="BP478"/>
  <c r="BJ478"/>
  <c r="BL478"/>
  <c r="BF478"/>
  <c r="BK478"/>
  <c r="BH478"/>
  <c r="BD478"/>
  <c r="BB478"/>
  <c r="BG478"/>
  <c r="BS478"/>
  <c r="AV478"/>
  <c r="BC478"/>
  <c r="BR478"/>
  <c r="AX478"/>
  <c r="BT478"/>
  <c r="AS478"/>
  <c r="AR478"/>
  <c r="AT478"/>
  <c r="AZ478"/>
  <c r="AY478"/>
  <c r="AW478"/>
  <c r="BO350"/>
  <c r="BN350"/>
  <c r="BP350"/>
  <c r="BK350"/>
  <c r="BL350"/>
  <c r="BJ350"/>
  <c r="BF350"/>
  <c r="BH350"/>
  <c r="BD350"/>
  <c r="BC350"/>
  <c r="BB350"/>
  <c r="BS350"/>
  <c r="AV350"/>
  <c r="BR350"/>
  <c r="BG350"/>
  <c r="AX350"/>
  <c r="BT350"/>
  <c r="AW350"/>
  <c r="AS350"/>
  <c r="AR350"/>
  <c r="AT350"/>
  <c r="AZ350"/>
  <c r="AY350"/>
  <c r="BN138"/>
  <c r="BP138"/>
  <c r="BO138"/>
  <c r="BK138"/>
  <c r="BJ138"/>
  <c r="BF138"/>
  <c r="BL138"/>
  <c r="BH138"/>
  <c r="BD138"/>
  <c r="BC138"/>
  <c r="BB138"/>
  <c r="BS138"/>
  <c r="AV138"/>
  <c r="BR138"/>
  <c r="AX138"/>
  <c r="BT138"/>
  <c r="BG138"/>
  <c r="AS138"/>
  <c r="AW138"/>
  <c r="AR138"/>
  <c r="AZ138"/>
  <c r="AY138"/>
  <c r="AT138"/>
  <c r="BN74"/>
  <c r="BP74"/>
  <c r="BO74"/>
  <c r="BK74"/>
  <c r="BJ74"/>
  <c r="BF74"/>
  <c r="BL74"/>
  <c r="BH74"/>
  <c r="BD74"/>
  <c r="BC74"/>
  <c r="BB74"/>
  <c r="BS74"/>
  <c r="AV74"/>
  <c r="BR74"/>
  <c r="AX74"/>
  <c r="BT74"/>
  <c r="BG74"/>
  <c r="AS74"/>
  <c r="AW74"/>
  <c r="AR74"/>
  <c r="AZ74"/>
  <c r="AY74"/>
  <c r="AT74"/>
  <c r="BN10"/>
  <c r="BP10"/>
  <c r="BO10"/>
  <c r="BK10"/>
  <c r="BJ10"/>
  <c r="BF10"/>
  <c r="BL10"/>
  <c r="BH10"/>
  <c r="BD10"/>
  <c r="BC10"/>
  <c r="BB10"/>
  <c r="BS10"/>
  <c r="AV10"/>
  <c r="BR10"/>
  <c r="AX10"/>
  <c r="BT10"/>
  <c r="BG10"/>
  <c r="AS10"/>
  <c r="AW10"/>
  <c r="AR10"/>
  <c r="AZ10"/>
  <c r="AY10"/>
  <c r="AT10"/>
  <c r="BO504"/>
  <c r="BP504"/>
  <c r="BN504"/>
  <c r="BJ504"/>
  <c r="BL504"/>
  <c r="BK504"/>
  <c r="BF504"/>
  <c r="BH504"/>
  <c r="BD504"/>
  <c r="BB504"/>
  <c r="BS504"/>
  <c r="AX504"/>
  <c r="BC504"/>
  <c r="BR504"/>
  <c r="AV504"/>
  <c r="BG504"/>
  <c r="AW504"/>
  <c r="BT504"/>
  <c r="AT504"/>
  <c r="AZ504"/>
  <c r="AS504"/>
  <c r="AY504"/>
  <c r="AR504"/>
  <c r="BO336"/>
  <c r="BN336"/>
  <c r="BP336"/>
  <c r="BK336"/>
  <c r="BJ336"/>
  <c r="BL336"/>
  <c r="BF336"/>
  <c r="BH336"/>
  <c r="BD336"/>
  <c r="BG336"/>
  <c r="BC336"/>
  <c r="BB336"/>
  <c r="BS336"/>
  <c r="AX336"/>
  <c r="BR336"/>
  <c r="AV336"/>
  <c r="AW336"/>
  <c r="BT336"/>
  <c r="AT336"/>
  <c r="AZ336"/>
  <c r="AS336"/>
  <c r="AY336"/>
  <c r="AR336"/>
  <c r="BN182"/>
  <c r="BP182"/>
  <c r="BO182"/>
  <c r="BK182"/>
  <c r="BJ182"/>
  <c r="BF182"/>
  <c r="BH182"/>
  <c r="BL182"/>
  <c r="BD182"/>
  <c r="BC182"/>
  <c r="BB182"/>
  <c r="BG182"/>
  <c r="BS182"/>
  <c r="AV182"/>
  <c r="BR182"/>
  <c r="AX182"/>
  <c r="BT182"/>
  <c r="AW182"/>
  <c r="AS182"/>
  <c r="AR182"/>
  <c r="AT182"/>
  <c r="AZ182"/>
  <c r="AY182"/>
  <c r="BN54"/>
  <c r="BP54"/>
  <c r="BO54"/>
  <c r="BK54"/>
  <c r="BJ54"/>
  <c r="BF54"/>
  <c r="BH54"/>
  <c r="BL54"/>
  <c r="BD54"/>
  <c r="BC54"/>
  <c r="BB54"/>
  <c r="BG54"/>
  <c r="BS54"/>
  <c r="AV54"/>
  <c r="BR54"/>
  <c r="AX54"/>
  <c r="BT54"/>
  <c r="AW54"/>
  <c r="AS54"/>
  <c r="AR54"/>
  <c r="AT54"/>
  <c r="AZ54"/>
  <c r="AY54"/>
  <c r="BO548"/>
  <c r="BP548"/>
  <c r="BN548"/>
  <c r="BJ548"/>
  <c r="BL548"/>
  <c r="BK548"/>
  <c r="BF548"/>
  <c r="BH548"/>
  <c r="BD548"/>
  <c r="BB548"/>
  <c r="BS548"/>
  <c r="AX548"/>
  <c r="BG548"/>
  <c r="BC548"/>
  <c r="BR548"/>
  <c r="AV548"/>
  <c r="BT548"/>
  <c r="AT548"/>
  <c r="AR548"/>
  <c r="AZ548"/>
  <c r="AW548"/>
  <c r="AY548"/>
  <c r="AS548"/>
  <c r="BO420"/>
  <c r="BN420"/>
  <c r="BP420"/>
  <c r="BJ420"/>
  <c r="BL420"/>
  <c r="BK420"/>
  <c r="BF420"/>
  <c r="BH420"/>
  <c r="BD420"/>
  <c r="BC420"/>
  <c r="BB420"/>
  <c r="BS420"/>
  <c r="AX420"/>
  <c r="BG420"/>
  <c r="BR420"/>
  <c r="AV420"/>
  <c r="BT420"/>
  <c r="AT420"/>
  <c r="AR420"/>
  <c r="AZ420"/>
  <c r="AW420"/>
  <c r="AY420"/>
  <c r="AS420"/>
  <c r="BO358"/>
  <c r="BN358"/>
  <c r="BP358"/>
  <c r="BK358"/>
  <c r="BL358"/>
  <c r="BJ358"/>
  <c r="BF358"/>
  <c r="BH358"/>
  <c r="BD358"/>
  <c r="BC358"/>
  <c r="BB358"/>
  <c r="BG358"/>
  <c r="BS358"/>
  <c r="AV358"/>
  <c r="BR358"/>
  <c r="AX358"/>
  <c r="BT358"/>
  <c r="AW358"/>
  <c r="AS358"/>
  <c r="AR358"/>
  <c r="AT358"/>
  <c r="AZ358"/>
  <c r="AY358"/>
  <c r="BN197"/>
  <c r="BP197"/>
  <c r="BO197"/>
  <c r="BK197"/>
  <c r="BJ197"/>
  <c r="BL197"/>
  <c r="BF197"/>
  <c r="BH197"/>
  <c r="BG197"/>
  <c r="BD197"/>
  <c r="BC197"/>
  <c r="BB197"/>
  <c r="BS197"/>
  <c r="BR197"/>
  <c r="AW197"/>
  <c r="BT197"/>
  <c r="AX197"/>
  <c r="AR197"/>
  <c r="AV197"/>
  <c r="AT197"/>
  <c r="AY197"/>
  <c r="AS197"/>
  <c r="AZ197"/>
  <c r="BO602"/>
  <c r="BN602"/>
  <c r="BP602"/>
  <c r="BJ602"/>
  <c r="BL602"/>
  <c r="BF602"/>
  <c r="BK602"/>
  <c r="BH602"/>
  <c r="BD602"/>
  <c r="BB602"/>
  <c r="BS602"/>
  <c r="BC602"/>
  <c r="BR602"/>
  <c r="BG602"/>
  <c r="BT602"/>
  <c r="AS602"/>
  <c r="AX602"/>
  <c r="AR602"/>
  <c r="AV602"/>
  <c r="AZ602"/>
  <c r="AY602"/>
  <c r="AT602"/>
  <c r="AW602"/>
  <c r="BN126"/>
  <c r="BP126"/>
  <c r="BO126"/>
  <c r="BK126"/>
  <c r="BJ126"/>
  <c r="BF126"/>
  <c r="BL126"/>
  <c r="BH126"/>
  <c r="BD126"/>
  <c r="BC126"/>
  <c r="BB126"/>
  <c r="BS126"/>
  <c r="AV126"/>
  <c r="BR126"/>
  <c r="BG126"/>
  <c r="AX126"/>
  <c r="BT126"/>
  <c r="AW126"/>
  <c r="AS126"/>
  <c r="AR126"/>
  <c r="AT126"/>
  <c r="AZ126"/>
  <c r="AY126"/>
  <c r="BO794"/>
  <c r="BN794"/>
  <c r="BP794"/>
  <c r="BJ794"/>
  <c r="BL794"/>
  <c r="BK794"/>
  <c r="BH794"/>
  <c r="BG794"/>
  <c r="BC794"/>
  <c r="BS794"/>
  <c r="BF794"/>
  <c r="BB794"/>
  <c r="BR794"/>
  <c r="BT794"/>
  <c r="AS794"/>
  <c r="AX794"/>
  <c r="AR794"/>
  <c r="AV794"/>
  <c r="AZ794"/>
  <c r="BD794"/>
  <c r="AY794"/>
  <c r="AT794"/>
  <c r="AW794"/>
  <c r="AX738"/>
  <c r="BO722"/>
  <c r="BN722"/>
  <c r="BP722"/>
  <c r="BJ722"/>
  <c r="BL722"/>
  <c r="BF722"/>
  <c r="BK722"/>
  <c r="BH722"/>
  <c r="BD722"/>
  <c r="BB722"/>
  <c r="BS722"/>
  <c r="BC722"/>
  <c r="BR722"/>
  <c r="BG722"/>
  <c r="BT722"/>
  <c r="AS722"/>
  <c r="AX722"/>
  <c r="AR722"/>
  <c r="AV722"/>
  <c r="AZ722"/>
  <c r="AY722"/>
  <c r="AW722"/>
  <c r="AT722"/>
  <c r="BO674"/>
  <c r="BN674"/>
  <c r="BP674"/>
  <c r="BJ674"/>
  <c r="BL674"/>
  <c r="BF674"/>
  <c r="BK674"/>
  <c r="BH674"/>
  <c r="BD674"/>
  <c r="BB674"/>
  <c r="BS674"/>
  <c r="BC674"/>
  <c r="BR674"/>
  <c r="BG674"/>
  <c r="BT674"/>
  <c r="AS674"/>
  <c r="AX674"/>
  <c r="AR674"/>
  <c r="AV674"/>
  <c r="AZ674"/>
  <c r="AY674"/>
  <c r="AT674"/>
  <c r="AW674"/>
  <c r="BO658"/>
  <c r="BN658"/>
  <c r="BP658"/>
  <c r="BJ658"/>
  <c r="BL658"/>
  <c r="BF658"/>
  <c r="BK658"/>
  <c r="BH658"/>
  <c r="BD658"/>
  <c r="BB658"/>
  <c r="BS658"/>
  <c r="BC658"/>
  <c r="BR658"/>
  <c r="BG658"/>
  <c r="BT658"/>
  <c r="AS658"/>
  <c r="AX658"/>
  <c r="AR658"/>
  <c r="AV658"/>
  <c r="AZ658"/>
  <c r="AY658"/>
  <c r="AT658"/>
  <c r="AW658"/>
  <c r="BO626"/>
  <c r="BN626"/>
  <c r="BP626"/>
  <c r="BJ626"/>
  <c r="BL626"/>
  <c r="BF626"/>
  <c r="BK626"/>
  <c r="BH626"/>
  <c r="BD626"/>
  <c r="BB626"/>
  <c r="BS626"/>
  <c r="BC626"/>
  <c r="BR626"/>
  <c r="BG626"/>
  <c r="BT626"/>
  <c r="AS626"/>
  <c r="AX626"/>
  <c r="AR626"/>
  <c r="AV626"/>
  <c r="AZ626"/>
  <c r="AY626"/>
  <c r="AW626"/>
  <c r="AT626"/>
  <c r="BO610"/>
  <c r="BN610"/>
  <c r="BP610"/>
  <c r="BJ610"/>
  <c r="BL610"/>
  <c r="BF610"/>
  <c r="BK610"/>
  <c r="BH610"/>
  <c r="BD610"/>
  <c r="BB610"/>
  <c r="BS610"/>
  <c r="BC610"/>
  <c r="BR610"/>
  <c r="BG610"/>
  <c r="BT610"/>
  <c r="AS610"/>
  <c r="AX610"/>
  <c r="AR610"/>
  <c r="AV610"/>
  <c r="AZ610"/>
  <c r="AY610"/>
  <c r="AW610"/>
  <c r="AT610"/>
  <c r="BO594"/>
  <c r="BN594"/>
  <c r="BP594"/>
  <c r="BJ594"/>
  <c r="BL594"/>
  <c r="BF594"/>
  <c r="BK594"/>
  <c r="BH594"/>
  <c r="BD594"/>
  <c r="BB594"/>
  <c r="BS594"/>
  <c r="AV594"/>
  <c r="BC594"/>
  <c r="BR594"/>
  <c r="BG594"/>
  <c r="AX594"/>
  <c r="BT594"/>
  <c r="AS594"/>
  <c r="AW594"/>
  <c r="AR594"/>
  <c r="AZ594"/>
  <c r="AY594"/>
  <c r="AT594"/>
  <c r="BO578"/>
  <c r="BN578"/>
  <c r="BP578"/>
  <c r="BJ578"/>
  <c r="BL578"/>
  <c r="BF578"/>
  <c r="BK578"/>
  <c r="BH578"/>
  <c r="BD578"/>
  <c r="BB578"/>
  <c r="BS578"/>
  <c r="AV578"/>
  <c r="BC578"/>
  <c r="BR578"/>
  <c r="BG578"/>
  <c r="AX578"/>
  <c r="BT578"/>
  <c r="AS578"/>
  <c r="AW578"/>
  <c r="AR578"/>
  <c r="AZ578"/>
  <c r="AY578"/>
  <c r="AT578"/>
  <c r="BO424"/>
  <c r="BN424"/>
  <c r="BP424"/>
  <c r="BJ424"/>
  <c r="BL424"/>
  <c r="BK424"/>
  <c r="BF424"/>
  <c r="BH424"/>
  <c r="BD424"/>
  <c r="BC424"/>
  <c r="BB424"/>
  <c r="BS424"/>
  <c r="AX424"/>
  <c r="BR424"/>
  <c r="AV424"/>
  <c r="AW424"/>
  <c r="BG424"/>
  <c r="BT424"/>
  <c r="AT424"/>
  <c r="AZ424"/>
  <c r="AS424"/>
  <c r="AY424"/>
  <c r="AR424"/>
  <c r="BN190"/>
  <c r="BP190"/>
  <c r="BO190"/>
  <c r="BK190"/>
  <c r="BJ190"/>
  <c r="BF190"/>
  <c r="BL190"/>
  <c r="BH190"/>
  <c r="BD190"/>
  <c r="BC190"/>
  <c r="BB190"/>
  <c r="BS190"/>
  <c r="AV190"/>
  <c r="BR190"/>
  <c r="BG190"/>
  <c r="AX190"/>
  <c r="BT190"/>
  <c r="AW190"/>
  <c r="AS190"/>
  <c r="AR190"/>
  <c r="AT190"/>
  <c r="AZ190"/>
  <c r="AY190"/>
  <c r="BO261"/>
  <c r="BN261"/>
  <c r="BP261"/>
  <c r="BK261"/>
  <c r="BL261"/>
  <c r="BJ261"/>
  <c r="BF261"/>
  <c r="BH261"/>
  <c r="BG261"/>
  <c r="BD261"/>
  <c r="BC261"/>
  <c r="BB261"/>
  <c r="BS261"/>
  <c r="BR261"/>
  <c r="AW261"/>
  <c r="BT261"/>
  <c r="AX261"/>
  <c r="AR261"/>
  <c r="AV261"/>
  <c r="AT261"/>
  <c r="AY261"/>
  <c r="AS261"/>
  <c r="AZ261"/>
  <c r="BJ762"/>
  <c r="BH762"/>
  <c r="BR762"/>
  <c r="AX762"/>
  <c r="BD762"/>
  <c r="BO682"/>
  <c r="BN682"/>
  <c r="BP682"/>
  <c r="BJ682"/>
  <c r="BL682"/>
  <c r="BF682"/>
  <c r="BK682"/>
  <c r="BH682"/>
  <c r="BD682"/>
  <c r="BB682"/>
  <c r="BS682"/>
  <c r="BC682"/>
  <c r="BR682"/>
  <c r="BG682"/>
  <c r="BT682"/>
  <c r="AS682"/>
  <c r="AX682"/>
  <c r="AR682"/>
  <c r="AV682"/>
  <c r="AZ682"/>
  <c r="AY682"/>
  <c r="AT682"/>
  <c r="AW682"/>
  <c r="BO254"/>
  <c r="BN254"/>
  <c r="BP254"/>
  <c r="BK254"/>
  <c r="BJ254"/>
  <c r="BF254"/>
  <c r="BL254"/>
  <c r="BH254"/>
  <c r="BD254"/>
  <c r="BC254"/>
  <c r="BB254"/>
  <c r="BS254"/>
  <c r="AV254"/>
  <c r="BR254"/>
  <c r="BG254"/>
  <c r="AX254"/>
  <c r="BT254"/>
  <c r="AW254"/>
  <c r="AS254"/>
  <c r="AR254"/>
  <c r="AT254"/>
  <c r="AZ254"/>
  <c r="AY254"/>
  <c r="BO368"/>
  <c r="BN368"/>
  <c r="BP368"/>
  <c r="BK368"/>
  <c r="BJ368"/>
  <c r="BF368"/>
  <c r="BH368"/>
  <c r="BL368"/>
  <c r="BD368"/>
  <c r="BG368"/>
  <c r="BC368"/>
  <c r="BB368"/>
  <c r="BS368"/>
  <c r="AX368"/>
  <c r="BR368"/>
  <c r="AV368"/>
  <c r="AW368"/>
  <c r="BT368"/>
  <c r="AT368"/>
  <c r="AZ368"/>
  <c r="AS368"/>
  <c r="AY368"/>
  <c r="AR368"/>
  <c r="BO280"/>
  <c r="BN280"/>
  <c r="BP280"/>
  <c r="BK280"/>
  <c r="BJ280"/>
  <c r="BL280"/>
  <c r="BF280"/>
  <c r="BH280"/>
  <c r="BD280"/>
  <c r="BG280"/>
  <c r="BC280"/>
  <c r="BB280"/>
  <c r="BS280"/>
  <c r="AX280"/>
  <c r="BR280"/>
  <c r="AV280"/>
  <c r="AW280"/>
  <c r="BT280"/>
  <c r="AT280"/>
  <c r="AZ280"/>
  <c r="AS280"/>
  <c r="AY280"/>
  <c r="AR280"/>
  <c r="BN915"/>
  <c r="BP915"/>
  <c r="BO915"/>
  <c r="BJ915"/>
  <c r="BL915"/>
  <c r="BK915"/>
  <c r="BH915"/>
  <c r="BG915"/>
  <c r="BF915"/>
  <c r="BC915"/>
  <c r="BS915"/>
  <c r="BB915"/>
  <c r="BR915"/>
  <c r="AV915"/>
  <c r="AT915"/>
  <c r="BD915"/>
  <c r="AS915"/>
  <c r="BT915"/>
  <c r="AX915"/>
  <c r="AR915"/>
  <c r="AW915"/>
  <c r="AZ915"/>
  <c r="AY915"/>
  <c r="BN739"/>
  <c r="BK739"/>
  <c r="BC739"/>
  <c r="AV739"/>
  <c r="BT739"/>
  <c r="AW739"/>
  <c r="BO683"/>
  <c r="BN683"/>
  <c r="BJ683"/>
  <c r="BP683"/>
  <c r="BL683"/>
  <c r="BF683"/>
  <c r="BK683"/>
  <c r="BH683"/>
  <c r="BD683"/>
  <c r="BG683"/>
  <c r="BB683"/>
  <c r="BS683"/>
  <c r="BR683"/>
  <c r="BC683"/>
  <c r="AV683"/>
  <c r="AT683"/>
  <c r="AS683"/>
  <c r="AX683"/>
  <c r="AR683"/>
  <c r="AY683"/>
  <c r="BT683"/>
  <c r="AW683"/>
  <c r="AZ683"/>
  <c r="BO555"/>
  <c r="BN555"/>
  <c r="BJ555"/>
  <c r="BP555"/>
  <c r="BL555"/>
  <c r="BF555"/>
  <c r="BK555"/>
  <c r="BH555"/>
  <c r="BD555"/>
  <c r="BG555"/>
  <c r="BB555"/>
  <c r="BS555"/>
  <c r="AW555"/>
  <c r="BR555"/>
  <c r="BC555"/>
  <c r="AV555"/>
  <c r="AT555"/>
  <c r="AS555"/>
  <c r="AX555"/>
  <c r="AR555"/>
  <c r="AY555"/>
  <c r="BT555"/>
  <c r="AZ555"/>
  <c r="BO761"/>
  <c r="BN761"/>
  <c r="BP761"/>
  <c r="BJ761"/>
  <c r="BL761"/>
  <c r="BK761"/>
  <c r="BF761"/>
  <c r="BH761"/>
  <c r="BG761"/>
  <c r="BC761"/>
  <c r="BS761"/>
  <c r="BB761"/>
  <c r="BR761"/>
  <c r="BD761"/>
  <c r="BT761"/>
  <c r="AX761"/>
  <c r="AR761"/>
  <c r="AW761"/>
  <c r="AS761"/>
  <c r="AV761"/>
  <c r="AY761"/>
  <c r="AZ761"/>
  <c r="AT761"/>
  <c r="BO697"/>
  <c r="BN697"/>
  <c r="BP697"/>
  <c r="BJ697"/>
  <c r="BL697"/>
  <c r="BF697"/>
  <c r="BH697"/>
  <c r="BK697"/>
  <c r="BD697"/>
  <c r="BG697"/>
  <c r="BB697"/>
  <c r="BS697"/>
  <c r="BR697"/>
  <c r="BT697"/>
  <c r="AX697"/>
  <c r="AR697"/>
  <c r="BC697"/>
  <c r="AW697"/>
  <c r="AS697"/>
  <c r="AV697"/>
  <c r="AT697"/>
  <c r="AZ697"/>
  <c r="AY697"/>
  <c r="BO633"/>
  <c r="BN633"/>
  <c r="BP633"/>
  <c r="BJ633"/>
  <c r="BL633"/>
  <c r="BF633"/>
  <c r="BH633"/>
  <c r="BK633"/>
  <c r="BD633"/>
  <c r="BG633"/>
  <c r="BB633"/>
  <c r="BS633"/>
  <c r="BR633"/>
  <c r="BT633"/>
  <c r="AX633"/>
  <c r="AR633"/>
  <c r="BC633"/>
  <c r="AW633"/>
  <c r="AS633"/>
  <c r="AV633"/>
  <c r="AT633"/>
  <c r="AZ633"/>
  <c r="AY633"/>
  <c r="BO569"/>
  <c r="BN569"/>
  <c r="BP569"/>
  <c r="BJ569"/>
  <c r="BL569"/>
  <c r="BF569"/>
  <c r="BH569"/>
  <c r="BK569"/>
  <c r="BD569"/>
  <c r="BG569"/>
  <c r="BB569"/>
  <c r="BS569"/>
  <c r="BR569"/>
  <c r="AW569"/>
  <c r="BT569"/>
  <c r="AR569"/>
  <c r="BC569"/>
  <c r="AS569"/>
  <c r="AX569"/>
  <c r="AT569"/>
  <c r="AV569"/>
  <c r="AZ569"/>
  <c r="AY569"/>
  <c r="BO509"/>
  <c r="BP509"/>
  <c r="BN509"/>
  <c r="BJ509"/>
  <c r="BL509"/>
  <c r="BF509"/>
  <c r="BH509"/>
  <c r="BD509"/>
  <c r="BG509"/>
  <c r="BB509"/>
  <c r="BS509"/>
  <c r="BR509"/>
  <c r="AW509"/>
  <c r="BC509"/>
  <c r="BK509"/>
  <c r="BT509"/>
  <c r="AX509"/>
  <c r="AR509"/>
  <c r="AV509"/>
  <c r="AT509"/>
  <c r="AY509"/>
  <c r="AS509"/>
  <c r="AZ509"/>
  <c r="BN217"/>
  <c r="BP217"/>
  <c r="BO217"/>
  <c r="BK217"/>
  <c r="BJ217"/>
  <c r="BL217"/>
  <c r="BF217"/>
  <c r="BH217"/>
  <c r="BG217"/>
  <c r="BD217"/>
  <c r="BC217"/>
  <c r="BB217"/>
  <c r="BS217"/>
  <c r="BR217"/>
  <c r="AW217"/>
  <c r="AV217"/>
  <c r="BT217"/>
  <c r="AR217"/>
  <c r="AS217"/>
  <c r="AY217"/>
  <c r="AZ217"/>
  <c r="AX217"/>
  <c r="AT217"/>
  <c r="BN153"/>
  <c r="BP153"/>
  <c r="BO153"/>
  <c r="BK153"/>
  <c r="BJ153"/>
  <c r="BL153"/>
  <c r="BF153"/>
  <c r="BH153"/>
  <c r="BG153"/>
  <c r="BD153"/>
  <c r="BC153"/>
  <c r="BB153"/>
  <c r="BS153"/>
  <c r="BR153"/>
  <c r="AW153"/>
  <c r="AV153"/>
  <c r="BT153"/>
  <c r="AR153"/>
  <c r="AS153"/>
  <c r="AZ153"/>
  <c r="AX153"/>
  <c r="AT153"/>
  <c r="AY153"/>
  <c r="BN89"/>
  <c r="BP89"/>
  <c r="BO89"/>
  <c r="BK89"/>
  <c r="BJ89"/>
  <c r="BL89"/>
  <c r="BF89"/>
  <c r="BH89"/>
  <c r="BG89"/>
  <c r="BD89"/>
  <c r="BC89"/>
  <c r="BB89"/>
  <c r="BS89"/>
  <c r="BR89"/>
  <c r="AW89"/>
  <c r="AV89"/>
  <c r="BT89"/>
  <c r="AR89"/>
  <c r="AS89"/>
  <c r="AY89"/>
  <c r="AZ89"/>
  <c r="AX89"/>
  <c r="AT89"/>
  <c r="BN53"/>
  <c r="BP53"/>
  <c r="BO53"/>
  <c r="BK53"/>
  <c r="BJ53"/>
  <c r="BL53"/>
  <c r="BF53"/>
  <c r="BH53"/>
  <c r="BG53"/>
  <c r="BD53"/>
  <c r="BC53"/>
  <c r="BB53"/>
  <c r="BS53"/>
  <c r="BR53"/>
  <c r="AW53"/>
  <c r="BT53"/>
  <c r="AX53"/>
  <c r="AR53"/>
  <c r="AV53"/>
  <c r="AT53"/>
  <c r="AS53"/>
  <c r="AZ53"/>
  <c r="AY53"/>
  <c r="BO840"/>
  <c r="BP840"/>
  <c r="BN840"/>
  <c r="BJ840"/>
  <c r="BL840"/>
  <c r="BK840"/>
  <c r="BH840"/>
  <c r="BG840"/>
  <c r="BC840"/>
  <c r="BS840"/>
  <c r="BB840"/>
  <c r="BR840"/>
  <c r="BF840"/>
  <c r="BD840"/>
  <c r="AW840"/>
  <c r="BT840"/>
  <c r="AV840"/>
  <c r="AT840"/>
  <c r="AZ840"/>
  <c r="AS840"/>
  <c r="AY840"/>
  <c r="AX840"/>
  <c r="AR840"/>
  <c r="BP776"/>
  <c r="BH776"/>
  <c r="BB776"/>
  <c r="AW776"/>
  <c r="AZ776"/>
  <c r="AR776"/>
  <c r="BO692"/>
  <c r="BJ692"/>
  <c r="BL692"/>
  <c r="BH692"/>
  <c r="BD692"/>
  <c r="BG692"/>
  <c r="BC692"/>
  <c r="BT692"/>
  <c r="AV692"/>
  <c r="AR692"/>
  <c r="AZ692"/>
  <c r="BO672"/>
  <c r="BN672"/>
  <c r="BP672"/>
  <c r="BJ672"/>
  <c r="BL672"/>
  <c r="BK672"/>
  <c r="BF672"/>
  <c r="BH672"/>
  <c r="BD672"/>
  <c r="BB672"/>
  <c r="BS672"/>
  <c r="BC672"/>
  <c r="BR672"/>
  <c r="AW672"/>
  <c r="BT672"/>
  <c r="AV672"/>
  <c r="AT672"/>
  <c r="AZ672"/>
  <c r="AS672"/>
  <c r="AY672"/>
  <c r="AX672"/>
  <c r="AR672"/>
  <c r="BG672"/>
  <c r="BO608"/>
  <c r="BN608"/>
  <c r="BP608"/>
  <c r="BJ608"/>
  <c r="BL608"/>
  <c r="BK608"/>
  <c r="BF608"/>
  <c r="BH608"/>
  <c r="BD608"/>
  <c r="BB608"/>
  <c r="BS608"/>
  <c r="BC608"/>
  <c r="BR608"/>
  <c r="AW608"/>
  <c r="BT608"/>
  <c r="AV608"/>
  <c r="AT608"/>
  <c r="AZ608"/>
  <c r="BG608"/>
  <c r="AS608"/>
  <c r="AY608"/>
  <c r="AX608"/>
  <c r="AR608"/>
  <c r="BO810"/>
  <c r="BL810"/>
  <c r="BC810"/>
  <c r="BR810"/>
  <c r="AR810"/>
  <c r="AY810"/>
  <c r="BO670"/>
  <c r="BN670"/>
  <c r="BP670"/>
  <c r="BJ670"/>
  <c r="BL670"/>
  <c r="BF670"/>
  <c r="BK670"/>
  <c r="BH670"/>
  <c r="BD670"/>
  <c r="BB670"/>
  <c r="BG670"/>
  <c r="BS670"/>
  <c r="BC670"/>
  <c r="BR670"/>
  <c r="BT670"/>
  <c r="AS670"/>
  <c r="AX670"/>
  <c r="AR670"/>
  <c r="AT670"/>
  <c r="AZ670"/>
  <c r="AW670"/>
  <c r="AY670"/>
  <c r="AV670"/>
  <c r="BO654"/>
  <c r="BN654"/>
  <c r="BP654"/>
  <c r="BJ654"/>
  <c r="BL654"/>
  <c r="BF654"/>
  <c r="BK654"/>
  <c r="BH654"/>
  <c r="BD654"/>
  <c r="BB654"/>
  <c r="BG654"/>
  <c r="BS654"/>
  <c r="BC654"/>
  <c r="BR654"/>
  <c r="BT654"/>
  <c r="AS654"/>
  <c r="AX654"/>
  <c r="AR654"/>
  <c r="AT654"/>
  <c r="AZ654"/>
  <c r="AW654"/>
  <c r="AY654"/>
  <c r="AV654"/>
  <c r="BO590"/>
  <c r="BN590"/>
  <c r="BP590"/>
  <c r="BJ590"/>
  <c r="BL590"/>
  <c r="BF590"/>
  <c r="BK590"/>
  <c r="BH590"/>
  <c r="BD590"/>
  <c r="BB590"/>
  <c r="BG590"/>
  <c r="BS590"/>
  <c r="AV590"/>
  <c r="BC590"/>
  <c r="BR590"/>
  <c r="AX590"/>
  <c r="BT590"/>
  <c r="AS590"/>
  <c r="AR590"/>
  <c r="AT590"/>
  <c r="AZ590"/>
  <c r="AY590"/>
  <c r="AW590"/>
  <c r="BO574"/>
  <c r="BN574"/>
  <c r="BP574"/>
  <c r="BJ574"/>
  <c r="BL574"/>
  <c r="BF574"/>
  <c r="BK574"/>
  <c r="BH574"/>
  <c r="BD574"/>
  <c r="BB574"/>
  <c r="BG574"/>
  <c r="BS574"/>
  <c r="AV574"/>
  <c r="BC574"/>
  <c r="BR574"/>
  <c r="AX574"/>
  <c r="BT574"/>
  <c r="AS574"/>
  <c r="AR574"/>
  <c r="AT574"/>
  <c r="AZ574"/>
  <c r="AY574"/>
  <c r="AW574"/>
  <c r="BN110"/>
  <c r="BP110"/>
  <c r="BO110"/>
  <c r="BK110"/>
  <c r="BJ110"/>
  <c r="BF110"/>
  <c r="BL110"/>
  <c r="BH110"/>
  <c r="BD110"/>
  <c r="BC110"/>
  <c r="BB110"/>
  <c r="BS110"/>
  <c r="AV110"/>
  <c r="BR110"/>
  <c r="BG110"/>
  <c r="AX110"/>
  <c r="BT110"/>
  <c r="AW110"/>
  <c r="AS110"/>
  <c r="AR110"/>
  <c r="AT110"/>
  <c r="AZ110"/>
  <c r="AY110"/>
  <c r="BO372"/>
  <c r="BN372"/>
  <c r="BP372"/>
  <c r="BK372"/>
  <c r="BJ372"/>
  <c r="BL372"/>
  <c r="BF372"/>
  <c r="BH372"/>
  <c r="BD372"/>
  <c r="BG372"/>
  <c r="BC372"/>
  <c r="BB372"/>
  <c r="BS372"/>
  <c r="AX372"/>
  <c r="BR372"/>
  <c r="AV372"/>
  <c r="BT372"/>
  <c r="AT372"/>
  <c r="AR372"/>
  <c r="AZ372"/>
  <c r="AW372"/>
  <c r="AY372"/>
  <c r="AS372"/>
  <c r="BO348"/>
  <c r="BN348"/>
  <c r="BP348"/>
  <c r="BK348"/>
  <c r="BJ348"/>
  <c r="BF348"/>
  <c r="BL348"/>
  <c r="BH348"/>
  <c r="BD348"/>
  <c r="BG348"/>
  <c r="BC348"/>
  <c r="BB348"/>
  <c r="BS348"/>
  <c r="AX348"/>
  <c r="BR348"/>
  <c r="AV348"/>
  <c r="BT348"/>
  <c r="AT348"/>
  <c r="AR348"/>
  <c r="AZ348"/>
  <c r="AY348"/>
  <c r="AW348"/>
  <c r="AS348"/>
  <c r="BO308"/>
  <c r="BN308"/>
  <c r="BP308"/>
  <c r="BK308"/>
  <c r="BJ308"/>
  <c r="BF308"/>
  <c r="BL308"/>
  <c r="BH308"/>
  <c r="BD308"/>
  <c r="BG308"/>
  <c r="BC308"/>
  <c r="BB308"/>
  <c r="BS308"/>
  <c r="AX308"/>
  <c r="BR308"/>
  <c r="AV308"/>
  <c r="BT308"/>
  <c r="AT308"/>
  <c r="AR308"/>
  <c r="AZ308"/>
  <c r="AW308"/>
  <c r="AY308"/>
  <c r="AS308"/>
  <c r="BN196"/>
  <c r="BP196"/>
  <c r="BO196"/>
  <c r="BK196"/>
  <c r="BJ196"/>
  <c r="BL196"/>
  <c r="BF196"/>
  <c r="BH196"/>
  <c r="BD196"/>
  <c r="BG196"/>
  <c r="BC196"/>
  <c r="BB196"/>
  <c r="BS196"/>
  <c r="AX196"/>
  <c r="BR196"/>
  <c r="AV196"/>
  <c r="BT196"/>
  <c r="AT196"/>
  <c r="AR196"/>
  <c r="AZ196"/>
  <c r="AY196"/>
  <c r="AS196"/>
  <c r="AW196"/>
  <c r="BN172"/>
  <c r="BP172"/>
  <c r="BO172"/>
  <c r="BK172"/>
  <c r="BJ172"/>
  <c r="BL172"/>
  <c r="BF172"/>
  <c r="BH172"/>
  <c r="BD172"/>
  <c r="BG172"/>
  <c r="BC172"/>
  <c r="BB172"/>
  <c r="BS172"/>
  <c r="AX172"/>
  <c r="BR172"/>
  <c r="AV172"/>
  <c r="BT172"/>
  <c r="AT172"/>
  <c r="AW172"/>
  <c r="AR172"/>
  <c r="AZ172"/>
  <c r="AY172"/>
  <c r="AS172"/>
  <c r="BN72"/>
  <c r="BP72"/>
  <c r="BO72"/>
  <c r="BK72"/>
  <c r="BJ72"/>
  <c r="BL72"/>
  <c r="BF72"/>
  <c r="BH72"/>
  <c r="BD72"/>
  <c r="BG72"/>
  <c r="BC72"/>
  <c r="BB72"/>
  <c r="BS72"/>
  <c r="AX72"/>
  <c r="BR72"/>
  <c r="AV72"/>
  <c r="AW72"/>
  <c r="BT72"/>
  <c r="AT72"/>
  <c r="AZ72"/>
  <c r="AS72"/>
  <c r="AY72"/>
  <c r="AR72"/>
  <c r="BN40"/>
  <c r="BP40"/>
  <c r="BO40"/>
  <c r="BK40"/>
  <c r="BJ40"/>
  <c r="BL40"/>
  <c r="BF40"/>
  <c r="BH40"/>
  <c r="BD40"/>
  <c r="BG40"/>
  <c r="BC40"/>
  <c r="BB40"/>
  <c r="BS40"/>
  <c r="AX40"/>
  <c r="BR40"/>
  <c r="AV40"/>
  <c r="AW40"/>
  <c r="BT40"/>
  <c r="AT40"/>
  <c r="AZ40"/>
  <c r="AS40"/>
  <c r="AY40"/>
  <c r="AR40"/>
  <c r="BN24"/>
  <c r="BP24"/>
  <c r="BO24"/>
  <c r="BK24"/>
  <c r="BJ24"/>
  <c r="BL24"/>
  <c r="BF24"/>
  <c r="BH24"/>
  <c r="BD24"/>
  <c r="BG24"/>
  <c r="BC24"/>
  <c r="BB24"/>
  <c r="BS24"/>
  <c r="AX24"/>
  <c r="BR24"/>
  <c r="AV24"/>
  <c r="AW24"/>
  <c r="BT24"/>
  <c r="AT24"/>
  <c r="AZ24"/>
  <c r="AS24"/>
  <c r="AY24"/>
  <c r="AR24"/>
  <c r="BN8"/>
  <c r="BP8"/>
  <c r="BO8"/>
  <c r="BK8"/>
  <c r="BJ8"/>
  <c r="BL8"/>
  <c r="BF8"/>
  <c r="BH8"/>
  <c r="BD8"/>
  <c r="BG8"/>
  <c r="BC8"/>
  <c r="BB8"/>
  <c r="BS8"/>
  <c r="AX8"/>
  <c r="BR8"/>
  <c r="AV8"/>
  <c r="AW8"/>
  <c r="BT8"/>
  <c r="AT8"/>
  <c r="AZ8"/>
  <c r="AS8"/>
  <c r="AY8"/>
  <c r="AR8"/>
  <c r="BO532"/>
  <c r="BP532"/>
  <c r="BN532"/>
  <c r="BJ532"/>
  <c r="BL532"/>
  <c r="BK532"/>
  <c r="BF532"/>
  <c r="BH532"/>
  <c r="BD532"/>
  <c r="BB532"/>
  <c r="BS532"/>
  <c r="AX532"/>
  <c r="BG532"/>
  <c r="BC532"/>
  <c r="BR532"/>
  <c r="AV532"/>
  <c r="BT532"/>
  <c r="AT532"/>
  <c r="AR532"/>
  <c r="AZ532"/>
  <c r="AW532"/>
  <c r="AY532"/>
  <c r="AS532"/>
  <c r="BO468"/>
  <c r="BP468"/>
  <c r="BN468"/>
  <c r="BJ468"/>
  <c r="BL468"/>
  <c r="BK468"/>
  <c r="BF468"/>
  <c r="BH468"/>
  <c r="BD468"/>
  <c r="BC468"/>
  <c r="BB468"/>
  <c r="BS468"/>
  <c r="AX468"/>
  <c r="BG468"/>
  <c r="BR468"/>
  <c r="AV468"/>
  <c r="BT468"/>
  <c r="AT468"/>
  <c r="AR468"/>
  <c r="AZ468"/>
  <c r="AW468"/>
  <c r="AY468"/>
  <c r="AS468"/>
  <c r="BO494"/>
  <c r="BN494"/>
  <c r="BP494"/>
  <c r="BJ494"/>
  <c r="BL494"/>
  <c r="BF494"/>
  <c r="BK494"/>
  <c r="BH494"/>
  <c r="BD494"/>
  <c r="BB494"/>
  <c r="BG494"/>
  <c r="BS494"/>
  <c r="AV494"/>
  <c r="BC494"/>
  <c r="BR494"/>
  <c r="AX494"/>
  <c r="BT494"/>
  <c r="AS494"/>
  <c r="AR494"/>
  <c r="AT494"/>
  <c r="AZ494"/>
  <c r="AY494"/>
  <c r="AW494"/>
  <c r="BO394"/>
  <c r="BN394"/>
  <c r="BP394"/>
  <c r="BK394"/>
  <c r="BL394"/>
  <c r="BJ394"/>
  <c r="BF394"/>
  <c r="BH394"/>
  <c r="BD394"/>
  <c r="BC394"/>
  <c r="BB394"/>
  <c r="BS394"/>
  <c r="AV394"/>
  <c r="BR394"/>
  <c r="AX394"/>
  <c r="BT394"/>
  <c r="BG394"/>
  <c r="AS394"/>
  <c r="AW394"/>
  <c r="AR394"/>
  <c r="AZ394"/>
  <c r="AY394"/>
  <c r="AT394"/>
  <c r="BO362"/>
  <c r="BN362"/>
  <c r="BP362"/>
  <c r="BK362"/>
  <c r="BL362"/>
  <c r="BJ362"/>
  <c r="BF362"/>
  <c r="BH362"/>
  <c r="BD362"/>
  <c r="BC362"/>
  <c r="BB362"/>
  <c r="BS362"/>
  <c r="AV362"/>
  <c r="BR362"/>
  <c r="AX362"/>
  <c r="BT362"/>
  <c r="AS362"/>
  <c r="AW362"/>
  <c r="AR362"/>
  <c r="BG362"/>
  <c r="AZ362"/>
  <c r="AY362"/>
  <c r="AT362"/>
  <c r="BO330"/>
  <c r="BN330"/>
  <c r="BP330"/>
  <c r="BK330"/>
  <c r="BJ330"/>
  <c r="BF330"/>
  <c r="BH330"/>
  <c r="BD330"/>
  <c r="BC330"/>
  <c r="BL330"/>
  <c r="BB330"/>
  <c r="BS330"/>
  <c r="AV330"/>
  <c r="BR330"/>
  <c r="AX330"/>
  <c r="BT330"/>
  <c r="BG330"/>
  <c r="AS330"/>
  <c r="AW330"/>
  <c r="AR330"/>
  <c r="AZ330"/>
  <c r="AY330"/>
  <c r="AT330"/>
  <c r="BO298"/>
  <c r="BN298"/>
  <c r="BP298"/>
  <c r="BK298"/>
  <c r="BJ298"/>
  <c r="BF298"/>
  <c r="BH298"/>
  <c r="BD298"/>
  <c r="BC298"/>
  <c r="BL298"/>
  <c r="BB298"/>
  <c r="BS298"/>
  <c r="AV298"/>
  <c r="BR298"/>
  <c r="AX298"/>
  <c r="BT298"/>
  <c r="AS298"/>
  <c r="AW298"/>
  <c r="AR298"/>
  <c r="AZ298"/>
  <c r="BG298"/>
  <c r="AY298"/>
  <c r="AT298"/>
  <c r="BN186"/>
  <c r="BP186"/>
  <c r="BO186"/>
  <c r="BK186"/>
  <c r="BJ186"/>
  <c r="BF186"/>
  <c r="BL186"/>
  <c r="BH186"/>
  <c r="BD186"/>
  <c r="BC186"/>
  <c r="BB186"/>
  <c r="BS186"/>
  <c r="AV186"/>
  <c r="BR186"/>
  <c r="AX186"/>
  <c r="BT186"/>
  <c r="AS186"/>
  <c r="BG186"/>
  <c r="AW186"/>
  <c r="AR186"/>
  <c r="AZ186"/>
  <c r="AY186"/>
  <c r="AT186"/>
  <c r="BO472"/>
  <c r="BP472"/>
  <c r="BN472"/>
  <c r="BJ472"/>
  <c r="BL472"/>
  <c r="BK472"/>
  <c r="BF472"/>
  <c r="BH472"/>
  <c r="BD472"/>
  <c r="BC472"/>
  <c r="BB472"/>
  <c r="BS472"/>
  <c r="AX472"/>
  <c r="BR472"/>
  <c r="AV472"/>
  <c r="BG472"/>
  <c r="AW472"/>
  <c r="BT472"/>
  <c r="AT472"/>
  <c r="AZ472"/>
  <c r="AS472"/>
  <c r="AY472"/>
  <c r="AR472"/>
  <c r="BO272"/>
  <c r="BN272"/>
  <c r="BP272"/>
  <c r="BK272"/>
  <c r="BJ272"/>
  <c r="BL272"/>
  <c r="BF272"/>
  <c r="BH272"/>
  <c r="BD272"/>
  <c r="BG272"/>
  <c r="BC272"/>
  <c r="BB272"/>
  <c r="BS272"/>
  <c r="AX272"/>
  <c r="BR272"/>
  <c r="AV272"/>
  <c r="AW272"/>
  <c r="BT272"/>
  <c r="AT272"/>
  <c r="AZ272"/>
  <c r="AS272"/>
  <c r="AY272"/>
  <c r="AR272"/>
  <c r="BN962"/>
  <c r="BP962"/>
  <c r="BJ962"/>
  <c r="BL962"/>
  <c r="BK962"/>
  <c r="BO962"/>
  <c r="BH962"/>
  <c r="BG962"/>
  <c r="BC962"/>
  <c r="BS962"/>
  <c r="BF962"/>
  <c r="BB962"/>
  <c r="BR962"/>
  <c r="BT962"/>
  <c r="AS962"/>
  <c r="AX962"/>
  <c r="AR962"/>
  <c r="AV962"/>
  <c r="AZ962"/>
  <c r="AY962"/>
  <c r="AW962"/>
  <c r="AT962"/>
  <c r="BD962"/>
  <c r="BO882"/>
  <c r="BK882"/>
  <c r="BS882"/>
  <c r="BT882"/>
  <c r="AV882"/>
  <c r="BD882"/>
  <c r="BN867"/>
  <c r="BP867"/>
  <c r="BO867"/>
  <c r="BJ867"/>
  <c r="BL867"/>
  <c r="BK867"/>
  <c r="BH867"/>
  <c r="BG867"/>
  <c r="BF867"/>
  <c r="BC867"/>
  <c r="BS867"/>
  <c r="BB867"/>
  <c r="BR867"/>
  <c r="AV867"/>
  <c r="AT867"/>
  <c r="BD867"/>
  <c r="AS867"/>
  <c r="BT867"/>
  <c r="AX867"/>
  <c r="AR867"/>
  <c r="AW867"/>
  <c r="AZ867"/>
  <c r="AY867"/>
  <c r="BO843"/>
  <c r="BN843"/>
  <c r="BP843"/>
  <c r="BJ843"/>
  <c r="BL843"/>
  <c r="BK843"/>
  <c r="BH843"/>
  <c r="BG843"/>
  <c r="BF843"/>
  <c r="BC843"/>
  <c r="BS843"/>
  <c r="BB843"/>
  <c r="BR843"/>
  <c r="AV843"/>
  <c r="AT843"/>
  <c r="BD843"/>
  <c r="AS843"/>
  <c r="AX843"/>
  <c r="AR843"/>
  <c r="AY843"/>
  <c r="BT843"/>
  <c r="AW843"/>
  <c r="AZ843"/>
  <c r="BO819"/>
  <c r="BN819"/>
  <c r="BP819"/>
  <c r="BJ819"/>
  <c r="BL819"/>
  <c r="BK819"/>
  <c r="BH819"/>
  <c r="BG819"/>
  <c r="BF819"/>
  <c r="BC819"/>
  <c r="BS819"/>
  <c r="BB819"/>
  <c r="BR819"/>
  <c r="AV819"/>
  <c r="AT819"/>
  <c r="BD819"/>
  <c r="AS819"/>
  <c r="BT819"/>
  <c r="AX819"/>
  <c r="AR819"/>
  <c r="AW819"/>
  <c r="AZ819"/>
  <c r="AY819"/>
  <c r="BO771"/>
  <c r="BN771"/>
  <c r="BJ771"/>
  <c r="BP771"/>
  <c r="BL771"/>
  <c r="BK771"/>
  <c r="BH771"/>
  <c r="BG771"/>
  <c r="BF771"/>
  <c r="BC771"/>
  <c r="BS771"/>
  <c r="BB771"/>
  <c r="BR771"/>
  <c r="AV771"/>
  <c r="AT771"/>
  <c r="BD771"/>
  <c r="AS771"/>
  <c r="BT771"/>
  <c r="AX771"/>
  <c r="AR771"/>
  <c r="AY771"/>
  <c r="AW771"/>
  <c r="AZ771"/>
  <c r="BO643"/>
  <c r="BN643"/>
  <c r="BJ643"/>
  <c r="BP643"/>
  <c r="BL643"/>
  <c r="BF643"/>
  <c r="BK643"/>
  <c r="BH643"/>
  <c r="BD643"/>
  <c r="BG643"/>
  <c r="BB643"/>
  <c r="BS643"/>
  <c r="BR643"/>
  <c r="BC643"/>
  <c r="AV643"/>
  <c r="AT643"/>
  <c r="AS643"/>
  <c r="BT643"/>
  <c r="AX643"/>
  <c r="AR643"/>
  <c r="AW643"/>
  <c r="AZ643"/>
  <c r="AY643"/>
  <c r="BO615"/>
  <c r="BN615"/>
  <c r="BP615"/>
  <c r="BJ615"/>
  <c r="BL615"/>
  <c r="BF615"/>
  <c r="BK615"/>
  <c r="BH615"/>
  <c r="BD615"/>
  <c r="BG615"/>
  <c r="BB615"/>
  <c r="BS615"/>
  <c r="BR615"/>
  <c r="AV615"/>
  <c r="AT615"/>
  <c r="AS615"/>
  <c r="BC615"/>
  <c r="AW615"/>
  <c r="AX615"/>
  <c r="AR615"/>
  <c r="AZ615"/>
  <c r="BT615"/>
  <c r="AY615"/>
  <c r="BO559"/>
  <c r="BN559"/>
  <c r="BP559"/>
  <c r="BJ559"/>
  <c r="BL559"/>
  <c r="BF559"/>
  <c r="BK559"/>
  <c r="BH559"/>
  <c r="BD559"/>
  <c r="BG559"/>
  <c r="BB559"/>
  <c r="BS559"/>
  <c r="AW559"/>
  <c r="BR559"/>
  <c r="AT559"/>
  <c r="AX559"/>
  <c r="AS559"/>
  <c r="BT559"/>
  <c r="AV559"/>
  <c r="AR559"/>
  <c r="AZ559"/>
  <c r="BC559"/>
  <c r="AY559"/>
  <c r="BO539"/>
  <c r="BP539"/>
  <c r="BN539"/>
  <c r="BJ539"/>
  <c r="BL539"/>
  <c r="BF539"/>
  <c r="BK539"/>
  <c r="BH539"/>
  <c r="BD539"/>
  <c r="BG539"/>
  <c r="BB539"/>
  <c r="BS539"/>
  <c r="AW539"/>
  <c r="BR539"/>
  <c r="BC539"/>
  <c r="AV539"/>
  <c r="AT539"/>
  <c r="AS539"/>
  <c r="AX539"/>
  <c r="AR539"/>
  <c r="BT539"/>
  <c r="AZ539"/>
  <c r="AY539"/>
  <c r="BO511"/>
  <c r="BP511"/>
  <c r="BN511"/>
  <c r="BJ511"/>
  <c r="BL511"/>
  <c r="BF511"/>
  <c r="BK511"/>
  <c r="BH511"/>
  <c r="BD511"/>
  <c r="BG511"/>
  <c r="BB511"/>
  <c r="BS511"/>
  <c r="AW511"/>
  <c r="BR511"/>
  <c r="AT511"/>
  <c r="AX511"/>
  <c r="AS511"/>
  <c r="BC511"/>
  <c r="BT511"/>
  <c r="AV511"/>
  <c r="AY511"/>
  <c r="AZ511"/>
  <c r="AR511"/>
  <c r="BN211"/>
  <c r="BP211"/>
  <c r="BO211"/>
  <c r="BK211"/>
  <c r="BJ211"/>
  <c r="BL211"/>
  <c r="BF211"/>
  <c r="BH211"/>
  <c r="BD211"/>
  <c r="BC211"/>
  <c r="BG211"/>
  <c r="BB211"/>
  <c r="BS211"/>
  <c r="AW211"/>
  <c r="BR211"/>
  <c r="AX211"/>
  <c r="AV211"/>
  <c r="AT211"/>
  <c r="AS211"/>
  <c r="BT211"/>
  <c r="AR211"/>
  <c r="AZ211"/>
  <c r="AY211"/>
  <c r="BN933"/>
  <c r="BP933"/>
  <c r="BO933"/>
  <c r="BJ933"/>
  <c r="BL933"/>
  <c r="BK933"/>
  <c r="BH933"/>
  <c r="BG933"/>
  <c r="BC933"/>
  <c r="BS933"/>
  <c r="BB933"/>
  <c r="BR933"/>
  <c r="BF933"/>
  <c r="BD933"/>
  <c r="BT933"/>
  <c r="AX933"/>
  <c r="AR933"/>
  <c r="AW933"/>
  <c r="AT933"/>
  <c r="AV933"/>
  <c r="AY933"/>
  <c r="AS933"/>
  <c r="AZ933"/>
  <c r="BO589"/>
  <c r="BN589"/>
  <c r="BP589"/>
  <c r="BJ589"/>
  <c r="BL589"/>
  <c r="BF589"/>
  <c r="BH589"/>
  <c r="BD589"/>
  <c r="BG589"/>
  <c r="BB589"/>
  <c r="BS589"/>
  <c r="BR589"/>
  <c r="BK589"/>
  <c r="AW589"/>
  <c r="BC589"/>
  <c r="BT589"/>
  <c r="AX589"/>
  <c r="AR589"/>
  <c r="AV589"/>
  <c r="AT589"/>
  <c r="AS589"/>
  <c r="AZ589"/>
  <c r="AY589"/>
  <c r="BO405"/>
  <c r="BN405"/>
  <c r="BP405"/>
  <c r="BJ405"/>
  <c r="BL405"/>
  <c r="BF405"/>
  <c r="BH405"/>
  <c r="BG405"/>
  <c r="BD405"/>
  <c r="BK405"/>
  <c r="BC405"/>
  <c r="BB405"/>
  <c r="BS405"/>
  <c r="BR405"/>
  <c r="AW405"/>
  <c r="BT405"/>
  <c r="AX405"/>
  <c r="AR405"/>
  <c r="AV405"/>
  <c r="AT405"/>
  <c r="AS405"/>
  <c r="AZ405"/>
  <c r="AY405"/>
  <c r="BO780"/>
  <c r="BN780"/>
  <c r="BP780"/>
  <c r="BJ780"/>
  <c r="BL780"/>
  <c r="BK780"/>
  <c r="BH780"/>
  <c r="BG780"/>
  <c r="BC780"/>
  <c r="BS780"/>
  <c r="BB780"/>
  <c r="BR780"/>
  <c r="BF780"/>
  <c r="BD780"/>
  <c r="AW780"/>
  <c r="BT780"/>
  <c r="AV780"/>
  <c r="AT780"/>
  <c r="AX780"/>
  <c r="AR780"/>
  <c r="AZ780"/>
  <c r="AY780"/>
  <c r="AS780"/>
  <c r="BO460"/>
  <c r="BP460"/>
  <c r="BN460"/>
  <c r="BJ460"/>
  <c r="BL460"/>
  <c r="BK460"/>
  <c r="BF460"/>
  <c r="BH460"/>
  <c r="BD460"/>
  <c r="BC460"/>
  <c r="BB460"/>
  <c r="BS460"/>
  <c r="AX460"/>
  <c r="BG460"/>
  <c r="BR460"/>
  <c r="AV460"/>
  <c r="BT460"/>
  <c r="AT460"/>
  <c r="AR460"/>
  <c r="AZ460"/>
  <c r="AY460"/>
  <c r="AW460"/>
  <c r="AS460"/>
  <c r="BO556"/>
  <c r="BN556"/>
  <c r="BP556"/>
  <c r="BJ556"/>
  <c r="BL556"/>
  <c r="BK556"/>
  <c r="BF556"/>
  <c r="BH556"/>
  <c r="BD556"/>
  <c r="BB556"/>
  <c r="BS556"/>
  <c r="AX556"/>
  <c r="BG556"/>
  <c r="BC556"/>
  <c r="BR556"/>
  <c r="AV556"/>
  <c r="BT556"/>
  <c r="AT556"/>
  <c r="AR556"/>
  <c r="AZ556"/>
  <c r="AY556"/>
  <c r="AS556"/>
  <c r="AW556"/>
  <c r="BO524"/>
  <c r="BP524"/>
  <c r="BN524"/>
  <c r="BJ524"/>
  <c r="BL524"/>
  <c r="BK524"/>
  <c r="BF524"/>
  <c r="BH524"/>
  <c r="BD524"/>
  <c r="BB524"/>
  <c r="BS524"/>
  <c r="AX524"/>
  <c r="BG524"/>
  <c r="BC524"/>
  <c r="BR524"/>
  <c r="AV524"/>
  <c r="BT524"/>
  <c r="AT524"/>
  <c r="AR524"/>
  <c r="AZ524"/>
  <c r="AY524"/>
  <c r="AS524"/>
  <c r="AW524"/>
  <c r="BN927"/>
  <c r="BP927"/>
  <c r="BJ927"/>
  <c r="BO927"/>
  <c r="BL927"/>
  <c r="BK927"/>
  <c r="BH927"/>
  <c r="BG927"/>
  <c r="BF927"/>
  <c r="BC927"/>
  <c r="BS927"/>
  <c r="BB927"/>
  <c r="BR927"/>
  <c r="AV927"/>
  <c r="AT927"/>
  <c r="BD927"/>
  <c r="AS927"/>
  <c r="AW927"/>
  <c r="BT927"/>
  <c r="AX927"/>
  <c r="AR927"/>
  <c r="AZ927"/>
  <c r="AY927"/>
  <c r="BN903"/>
  <c r="BP903"/>
  <c r="BO903"/>
  <c r="BJ903"/>
  <c r="BL903"/>
  <c r="BK903"/>
  <c r="BH903"/>
  <c r="BG903"/>
  <c r="BF903"/>
  <c r="BC903"/>
  <c r="BS903"/>
  <c r="BB903"/>
  <c r="BR903"/>
  <c r="AV903"/>
  <c r="AT903"/>
  <c r="BD903"/>
  <c r="AS903"/>
  <c r="AW903"/>
  <c r="BT903"/>
  <c r="AX903"/>
  <c r="AR903"/>
  <c r="AY903"/>
  <c r="AZ903"/>
  <c r="BO775"/>
  <c r="BN775"/>
  <c r="BP775"/>
  <c r="BJ775"/>
  <c r="BL775"/>
  <c r="BK775"/>
  <c r="BH775"/>
  <c r="BG775"/>
  <c r="BF775"/>
  <c r="BC775"/>
  <c r="BS775"/>
  <c r="BB775"/>
  <c r="BR775"/>
  <c r="AV775"/>
  <c r="AT775"/>
  <c r="BD775"/>
  <c r="AS775"/>
  <c r="AW775"/>
  <c r="AZ775"/>
  <c r="BT775"/>
  <c r="AX775"/>
  <c r="AR775"/>
  <c r="AY775"/>
  <c r="BO747"/>
  <c r="BN747"/>
  <c r="BJ747"/>
  <c r="BP747"/>
  <c r="BL747"/>
  <c r="BK747"/>
  <c r="BF747"/>
  <c r="BH747"/>
  <c r="BG747"/>
  <c r="BC747"/>
  <c r="BS747"/>
  <c r="BB747"/>
  <c r="BR747"/>
  <c r="AV747"/>
  <c r="AT747"/>
  <c r="BD747"/>
  <c r="AS747"/>
  <c r="AX747"/>
  <c r="AR747"/>
  <c r="BT747"/>
  <c r="AW747"/>
  <c r="AZ747"/>
  <c r="AY747"/>
  <c r="BO719"/>
  <c r="BN719"/>
  <c r="BP719"/>
  <c r="BJ719"/>
  <c r="BL719"/>
  <c r="BF719"/>
  <c r="BK719"/>
  <c r="BH719"/>
  <c r="BD719"/>
  <c r="BG719"/>
  <c r="BB719"/>
  <c r="BS719"/>
  <c r="BR719"/>
  <c r="AV719"/>
  <c r="AT719"/>
  <c r="AS719"/>
  <c r="AW719"/>
  <c r="BT719"/>
  <c r="AZ719"/>
  <c r="BC719"/>
  <c r="AX719"/>
  <c r="AR719"/>
  <c r="AY719"/>
  <c r="BO699"/>
  <c r="BN699"/>
  <c r="BJ699"/>
  <c r="BL699"/>
  <c r="BF699"/>
  <c r="BK699"/>
  <c r="BH699"/>
  <c r="BD699"/>
  <c r="BG699"/>
  <c r="BB699"/>
  <c r="BS699"/>
  <c r="BP699"/>
  <c r="BR699"/>
  <c r="BC699"/>
  <c r="AV699"/>
  <c r="AT699"/>
  <c r="AS699"/>
  <c r="AX699"/>
  <c r="AR699"/>
  <c r="BT699"/>
  <c r="AW699"/>
  <c r="AZ699"/>
  <c r="AY699"/>
  <c r="BO595"/>
  <c r="BN595"/>
  <c r="BP595"/>
  <c r="BJ595"/>
  <c r="BL595"/>
  <c r="BF595"/>
  <c r="BK595"/>
  <c r="BH595"/>
  <c r="BD595"/>
  <c r="BG595"/>
  <c r="BB595"/>
  <c r="BS595"/>
  <c r="BR595"/>
  <c r="BC595"/>
  <c r="AV595"/>
  <c r="AT595"/>
  <c r="AS595"/>
  <c r="BT595"/>
  <c r="AX595"/>
  <c r="AR595"/>
  <c r="AW595"/>
  <c r="AZ595"/>
  <c r="AY595"/>
  <c r="BN223"/>
  <c r="BP223"/>
  <c r="BO223"/>
  <c r="BK223"/>
  <c r="BJ223"/>
  <c r="BL223"/>
  <c r="BF223"/>
  <c r="BH223"/>
  <c r="BD223"/>
  <c r="BC223"/>
  <c r="BG223"/>
  <c r="BB223"/>
  <c r="BS223"/>
  <c r="AW223"/>
  <c r="BR223"/>
  <c r="AT223"/>
  <c r="AX223"/>
  <c r="AS223"/>
  <c r="BT223"/>
  <c r="AV223"/>
  <c r="AZ223"/>
  <c r="AR223"/>
  <c r="AY223"/>
  <c r="BN195"/>
  <c r="BP195"/>
  <c r="BO195"/>
  <c r="BK195"/>
  <c r="BJ195"/>
  <c r="BL195"/>
  <c r="BF195"/>
  <c r="BH195"/>
  <c r="BD195"/>
  <c r="BC195"/>
  <c r="BG195"/>
  <c r="BB195"/>
  <c r="BS195"/>
  <c r="AW195"/>
  <c r="BR195"/>
  <c r="AX195"/>
  <c r="AV195"/>
  <c r="AT195"/>
  <c r="AS195"/>
  <c r="BT195"/>
  <c r="AR195"/>
  <c r="AZ195"/>
  <c r="AY195"/>
  <c r="BN143"/>
  <c r="BP143"/>
  <c r="BO143"/>
  <c r="BK143"/>
  <c r="BJ143"/>
  <c r="BL143"/>
  <c r="BF143"/>
  <c r="BH143"/>
  <c r="BD143"/>
  <c r="BC143"/>
  <c r="BG143"/>
  <c r="BB143"/>
  <c r="BS143"/>
  <c r="AW143"/>
  <c r="BR143"/>
  <c r="AT143"/>
  <c r="AX143"/>
  <c r="AS143"/>
  <c r="BT143"/>
  <c r="AV143"/>
  <c r="AR143"/>
  <c r="AZ143"/>
  <c r="AY143"/>
  <c r="BN95"/>
  <c r="BP95"/>
  <c r="BO95"/>
  <c r="BK95"/>
  <c r="BJ95"/>
  <c r="BL95"/>
  <c r="BF95"/>
  <c r="BH95"/>
  <c r="BD95"/>
  <c r="BC95"/>
  <c r="BG95"/>
  <c r="BB95"/>
  <c r="BS95"/>
  <c r="AW95"/>
  <c r="BR95"/>
  <c r="AT95"/>
  <c r="AX95"/>
  <c r="AS95"/>
  <c r="BT95"/>
  <c r="AV95"/>
  <c r="AZ95"/>
  <c r="AR95"/>
  <c r="AY95"/>
  <c r="BO737"/>
  <c r="BN737"/>
  <c r="BP737"/>
  <c r="BJ737"/>
  <c r="BL737"/>
  <c r="BK737"/>
  <c r="BF737"/>
  <c r="BH737"/>
  <c r="BG737"/>
  <c r="BC737"/>
  <c r="BS737"/>
  <c r="BB737"/>
  <c r="BR737"/>
  <c r="BD737"/>
  <c r="BT737"/>
  <c r="AX737"/>
  <c r="AR737"/>
  <c r="AW737"/>
  <c r="AS737"/>
  <c r="AV737"/>
  <c r="AZ737"/>
  <c r="AT737"/>
  <c r="AY737"/>
  <c r="BO673"/>
  <c r="BN673"/>
  <c r="BP673"/>
  <c r="BJ673"/>
  <c r="BL673"/>
  <c r="BF673"/>
  <c r="BH673"/>
  <c r="BD673"/>
  <c r="BG673"/>
  <c r="BK673"/>
  <c r="BB673"/>
  <c r="BS673"/>
  <c r="BR673"/>
  <c r="BT673"/>
  <c r="AX673"/>
  <c r="AR673"/>
  <c r="BC673"/>
  <c r="AW673"/>
  <c r="AS673"/>
  <c r="AV673"/>
  <c r="AY673"/>
  <c r="AZ673"/>
  <c r="AT673"/>
  <c r="BN609"/>
  <c r="BF609"/>
  <c r="BK609"/>
  <c r="BT609"/>
  <c r="AW609"/>
  <c r="AZ609"/>
  <c r="BO545"/>
  <c r="BP545"/>
  <c r="BJ545"/>
  <c r="BN545"/>
  <c r="BL545"/>
  <c r="BF545"/>
  <c r="BH545"/>
  <c r="BD545"/>
  <c r="BG545"/>
  <c r="BK545"/>
  <c r="BB545"/>
  <c r="BS545"/>
  <c r="BR545"/>
  <c r="AW545"/>
  <c r="BT545"/>
  <c r="AR545"/>
  <c r="BC545"/>
  <c r="AV545"/>
  <c r="AS545"/>
  <c r="AT545"/>
  <c r="AY545"/>
  <c r="AZ545"/>
  <c r="AX545"/>
  <c r="BO481"/>
  <c r="BP481"/>
  <c r="BN481"/>
  <c r="BJ481"/>
  <c r="BL481"/>
  <c r="BF481"/>
  <c r="BH481"/>
  <c r="BD481"/>
  <c r="BG481"/>
  <c r="BK481"/>
  <c r="BB481"/>
  <c r="BS481"/>
  <c r="BR481"/>
  <c r="AW481"/>
  <c r="BT481"/>
  <c r="AR481"/>
  <c r="BC481"/>
  <c r="AV481"/>
  <c r="AS481"/>
  <c r="AT481"/>
  <c r="AY481"/>
  <c r="AZ481"/>
  <c r="AX481"/>
  <c r="BO441"/>
  <c r="AR441"/>
  <c r="BO409"/>
  <c r="BN409"/>
  <c r="BJ409"/>
  <c r="BP409"/>
  <c r="BL409"/>
  <c r="BF409"/>
  <c r="BH409"/>
  <c r="BK409"/>
  <c r="BD409"/>
  <c r="BG409"/>
  <c r="BC409"/>
  <c r="BB409"/>
  <c r="BS409"/>
  <c r="BR409"/>
  <c r="AW409"/>
  <c r="BT409"/>
  <c r="AR409"/>
  <c r="AS409"/>
  <c r="AX409"/>
  <c r="AY409"/>
  <c r="AV409"/>
  <c r="AZ409"/>
  <c r="AT409"/>
  <c r="BO373"/>
  <c r="BN373"/>
  <c r="BP373"/>
  <c r="BK373"/>
  <c r="BL373"/>
  <c r="BJ373"/>
  <c r="BF373"/>
  <c r="BH373"/>
  <c r="BG373"/>
  <c r="BD373"/>
  <c r="BC373"/>
  <c r="BB373"/>
  <c r="BS373"/>
  <c r="BR373"/>
  <c r="AW373"/>
  <c r="BT373"/>
  <c r="AX373"/>
  <c r="AR373"/>
  <c r="AV373"/>
  <c r="AT373"/>
  <c r="AY373"/>
  <c r="AS373"/>
  <c r="AZ373"/>
  <c r="BO305"/>
  <c r="BN305"/>
  <c r="BK305"/>
  <c r="BP305"/>
  <c r="BL305"/>
  <c r="BJ305"/>
  <c r="BF305"/>
  <c r="BH305"/>
  <c r="BG305"/>
  <c r="BD305"/>
  <c r="BC305"/>
  <c r="BB305"/>
  <c r="BS305"/>
  <c r="BR305"/>
  <c r="AW305"/>
  <c r="AV305"/>
  <c r="BT305"/>
  <c r="AR305"/>
  <c r="AS305"/>
  <c r="AY305"/>
  <c r="AX305"/>
  <c r="AZ305"/>
  <c r="AT305"/>
  <c r="BO273"/>
  <c r="BN273"/>
  <c r="BK273"/>
  <c r="BP273"/>
  <c r="BL273"/>
  <c r="BJ273"/>
  <c r="BF273"/>
  <c r="BH273"/>
  <c r="BG273"/>
  <c r="BD273"/>
  <c r="BC273"/>
  <c r="BB273"/>
  <c r="BS273"/>
  <c r="BR273"/>
  <c r="AW273"/>
  <c r="AV273"/>
  <c r="BT273"/>
  <c r="AR273"/>
  <c r="AS273"/>
  <c r="AX273"/>
  <c r="AZ273"/>
  <c r="AT273"/>
  <c r="AY273"/>
  <c r="BN225"/>
  <c r="BP225"/>
  <c r="BO225"/>
  <c r="BK225"/>
  <c r="BJ225"/>
  <c r="BL225"/>
  <c r="BF225"/>
  <c r="BH225"/>
  <c r="BG225"/>
  <c r="BD225"/>
  <c r="BC225"/>
  <c r="BB225"/>
  <c r="BS225"/>
  <c r="BR225"/>
  <c r="AW225"/>
  <c r="AV225"/>
  <c r="BT225"/>
  <c r="AR225"/>
  <c r="AX225"/>
  <c r="AS225"/>
  <c r="AT225"/>
  <c r="AZ225"/>
  <c r="AY225"/>
  <c r="BN161"/>
  <c r="BP161"/>
  <c r="BO161"/>
  <c r="BK161"/>
  <c r="BJ161"/>
  <c r="BL161"/>
  <c r="BF161"/>
  <c r="BH161"/>
  <c r="BG161"/>
  <c r="BD161"/>
  <c r="BC161"/>
  <c r="BB161"/>
  <c r="BS161"/>
  <c r="BR161"/>
  <c r="AW161"/>
  <c r="AV161"/>
  <c r="BT161"/>
  <c r="AR161"/>
  <c r="AX161"/>
  <c r="AS161"/>
  <c r="AZ161"/>
  <c r="AT161"/>
  <c r="AY161"/>
  <c r="BN97"/>
  <c r="BP97"/>
  <c r="BO97"/>
  <c r="BK97"/>
  <c r="BJ97"/>
  <c r="BL97"/>
  <c r="BF97"/>
  <c r="BH97"/>
  <c r="BG97"/>
  <c r="BD97"/>
  <c r="BC97"/>
  <c r="BB97"/>
  <c r="BS97"/>
  <c r="BR97"/>
  <c r="AW97"/>
  <c r="AV97"/>
  <c r="BT97"/>
  <c r="AR97"/>
  <c r="AX97"/>
  <c r="AS97"/>
  <c r="AT97"/>
  <c r="AY97"/>
  <c r="AZ97"/>
  <c r="BN912"/>
  <c r="BP912"/>
  <c r="BO912"/>
  <c r="BJ912"/>
  <c r="BL912"/>
  <c r="BK912"/>
  <c r="BH912"/>
  <c r="BG912"/>
  <c r="BC912"/>
  <c r="BS912"/>
  <c r="BB912"/>
  <c r="BR912"/>
  <c r="BD912"/>
  <c r="AW912"/>
  <c r="BT912"/>
  <c r="AV912"/>
  <c r="AT912"/>
  <c r="AZ912"/>
  <c r="AS912"/>
  <c r="AY912"/>
  <c r="AX912"/>
  <c r="AR912"/>
  <c r="BF912"/>
  <c r="BO704"/>
  <c r="BN704"/>
  <c r="BP704"/>
  <c r="BJ704"/>
  <c r="BL704"/>
  <c r="BK704"/>
  <c r="BF704"/>
  <c r="BH704"/>
  <c r="BD704"/>
  <c r="BB704"/>
  <c r="BS704"/>
  <c r="BC704"/>
  <c r="BR704"/>
  <c r="AW704"/>
  <c r="BT704"/>
  <c r="AV704"/>
  <c r="AT704"/>
  <c r="AZ704"/>
  <c r="AS704"/>
  <c r="AY704"/>
  <c r="BG704"/>
  <c r="AX704"/>
  <c r="AR704"/>
  <c r="BO616"/>
  <c r="BN616"/>
  <c r="BP616"/>
  <c r="BJ616"/>
  <c r="BL616"/>
  <c r="BK616"/>
  <c r="BF616"/>
  <c r="BH616"/>
  <c r="BD616"/>
  <c r="BB616"/>
  <c r="BS616"/>
  <c r="BC616"/>
  <c r="BR616"/>
  <c r="AW616"/>
  <c r="BG616"/>
  <c r="BT616"/>
  <c r="AV616"/>
  <c r="AT616"/>
  <c r="AZ616"/>
  <c r="AS616"/>
  <c r="AY616"/>
  <c r="AX616"/>
  <c r="AR616"/>
  <c r="BO262"/>
  <c r="BN262"/>
  <c r="BP262"/>
  <c r="BK262"/>
  <c r="BJ262"/>
  <c r="BF262"/>
  <c r="BL262"/>
  <c r="BH262"/>
  <c r="BD262"/>
  <c r="BC262"/>
  <c r="BB262"/>
  <c r="BG262"/>
  <c r="BS262"/>
  <c r="AV262"/>
  <c r="BR262"/>
  <c r="AX262"/>
  <c r="BT262"/>
  <c r="AW262"/>
  <c r="AS262"/>
  <c r="AR262"/>
  <c r="AT262"/>
  <c r="AZ262"/>
  <c r="AY262"/>
  <c r="BN970"/>
  <c r="BP970"/>
  <c r="BL970"/>
  <c r="BO970"/>
  <c r="BK970"/>
  <c r="BJ970"/>
  <c r="BH970"/>
  <c r="BG970"/>
  <c r="BC970"/>
  <c r="BS970"/>
  <c r="BF970"/>
  <c r="BB970"/>
  <c r="BR970"/>
  <c r="BT970"/>
  <c r="AS970"/>
  <c r="AX970"/>
  <c r="AR970"/>
  <c r="AV970"/>
  <c r="AZ970"/>
  <c r="BD970"/>
  <c r="AY970"/>
  <c r="AT970"/>
  <c r="AW970"/>
  <c r="BN894"/>
  <c r="BO894"/>
  <c r="BP894"/>
  <c r="BJ894"/>
  <c r="BL894"/>
  <c r="BK894"/>
  <c r="BH894"/>
  <c r="BG894"/>
  <c r="BC894"/>
  <c r="BS894"/>
  <c r="BF894"/>
  <c r="BB894"/>
  <c r="BR894"/>
  <c r="BT894"/>
  <c r="AS894"/>
  <c r="AX894"/>
  <c r="AR894"/>
  <c r="BD894"/>
  <c r="AT894"/>
  <c r="AZ894"/>
  <c r="AW894"/>
  <c r="AY894"/>
  <c r="AV894"/>
  <c r="BJ842"/>
  <c r="BG842"/>
  <c r="BB842"/>
  <c r="AX842"/>
  <c r="BD842"/>
  <c r="BO662"/>
  <c r="BN662"/>
  <c r="BP662"/>
  <c r="BJ662"/>
  <c r="BL662"/>
  <c r="BF662"/>
  <c r="BK662"/>
  <c r="BH662"/>
  <c r="BD662"/>
  <c r="BB662"/>
  <c r="BG662"/>
  <c r="BS662"/>
  <c r="BC662"/>
  <c r="BR662"/>
  <c r="BT662"/>
  <c r="AS662"/>
  <c r="AX662"/>
  <c r="AR662"/>
  <c r="AT662"/>
  <c r="AZ662"/>
  <c r="AW662"/>
  <c r="AY662"/>
  <c r="AV662"/>
  <c r="BO614"/>
  <c r="BN614"/>
  <c r="BP614"/>
  <c r="BJ614"/>
  <c r="BL614"/>
  <c r="BF614"/>
  <c r="BK614"/>
  <c r="BH614"/>
  <c r="BD614"/>
  <c r="BB614"/>
  <c r="BG614"/>
  <c r="BS614"/>
  <c r="BC614"/>
  <c r="BR614"/>
  <c r="BT614"/>
  <c r="AS614"/>
  <c r="AX614"/>
  <c r="AR614"/>
  <c r="AT614"/>
  <c r="AZ614"/>
  <c r="AW614"/>
  <c r="AY614"/>
  <c r="AV614"/>
  <c r="BO364"/>
  <c r="BN364"/>
  <c r="BP364"/>
  <c r="BK364"/>
  <c r="BJ364"/>
  <c r="BF364"/>
  <c r="BL364"/>
  <c r="BH364"/>
  <c r="BD364"/>
  <c r="BG364"/>
  <c r="BC364"/>
  <c r="BB364"/>
  <c r="BS364"/>
  <c r="AX364"/>
  <c r="BR364"/>
  <c r="AV364"/>
  <c r="BT364"/>
  <c r="AT364"/>
  <c r="AR364"/>
  <c r="AZ364"/>
  <c r="AY364"/>
  <c r="AW364"/>
  <c r="AS364"/>
  <c r="BO332"/>
  <c r="BN332"/>
  <c r="BP332"/>
  <c r="BK332"/>
  <c r="BJ332"/>
  <c r="BF332"/>
  <c r="BL332"/>
  <c r="BH332"/>
  <c r="BD332"/>
  <c r="BG332"/>
  <c r="BC332"/>
  <c r="BB332"/>
  <c r="BS332"/>
  <c r="AX332"/>
  <c r="BR332"/>
  <c r="AV332"/>
  <c r="BT332"/>
  <c r="AT332"/>
  <c r="AW332"/>
  <c r="AR332"/>
  <c r="AZ332"/>
  <c r="AY332"/>
  <c r="AS332"/>
  <c r="BO300"/>
  <c r="BN300"/>
  <c r="BP300"/>
  <c r="BK300"/>
  <c r="BJ300"/>
  <c r="BF300"/>
  <c r="BL300"/>
  <c r="BH300"/>
  <c r="BD300"/>
  <c r="BG300"/>
  <c r="BC300"/>
  <c r="BB300"/>
  <c r="BS300"/>
  <c r="AX300"/>
  <c r="BR300"/>
  <c r="AV300"/>
  <c r="BT300"/>
  <c r="AT300"/>
  <c r="AW300"/>
  <c r="AR300"/>
  <c r="AZ300"/>
  <c r="AY300"/>
  <c r="AS300"/>
  <c r="BO252"/>
  <c r="BN252"/>
  <c r="BP252"/>
  <c r="BK252"/>
  <c r="BJ252"/>
  <c r="BL252"/>
  <c r="BF252"/>
  <c r="BH252"/>
  <c r="BD252"/>
  <c r="BG252"/>
  <c r="BC252"/>
  <c r="BB252"/>
  <c r="BS252"/>
  <c r="AX252"/>
  <c r="BR252"/>
  <c r="AV252"/>
  <c r="BT252"/>
  <c r="AT252"/>
  <c r="AR252"/>
  <c r="AZ252"/>
  <c r="AY252"/>
  <c r="AS252"/>
  <c r="AW252"/>
  <c r="BN224"/>
  <c r="BP224"/>
  <c r="BO224"/>
  <c r="BK224"/>
  <c r="BJ224"/>
  <c r="BL224"/>
  <c r="BF224"/>
  <c r="BH224"/>
  <c r="BD224"/>
  <c r="BG224"/>
  <c r="BC224"/>
  <c r="BB224"/>
  <c r="BS224"/>
  <c r="AX224"/>
  <c r="BR224"/>
  <c r="AV224"/>
  <c r="AW224"/>
  <c r="BT224"/>
  <c r="AT224"/>
  <c r="AZ224"/>
  <c r="AS224"/>
  <c r="AY224"/>
  <c r="AR224"/>
  <c r="BO320"/>
  <c r="BN320"/>
  <c r="BP320"/>
  <c r="BK320"/>
  <c r="BJ320"/>
  <c r="BL320"/>
  <c r="BF320"/>
  <c r="BH320"/>
  <c r="BD320"/>
  <c r="BG320"/>
  <c r="BC320"/>
  <c r="BB320"/>
  <c r="BS320"/>
  <c r="AX320"/>
  <c r="BR320"/>
  <c r="AV320"/>
  <c r="AW320"/>
  <c r="BT320"/>
  <c r="AT320"/>
  <c r="AZ320"/>
  <c r="AS320"/>
  <c r="AY320"/>
  <c r="AR320"/>
  <c r="BO328"/>
  <c r="BN328"/>
  <c r="BP328"/>
  <c r="BK328"/>
  <c r="BJ328"/>
  <c r="BL328"/>
  <c r="BF328"/>
  <c r="BH328"/>
  <c r="BD328"/>
  <c r="BG328"/>
  <c r="BC328"/>
  <c r="BB328"/>
  <c r="BS328"/>
  <c r="AX328"/>
  <c r="BR328"/>
  <c r="AV328"/>
  <c r="AW328"/>
  <c r="BT328"/>
  <c r="AT328"/>
  <c r="AZ328"/>
  <c r="AS328"/>
  <c r="AY328"/>
  <c r="AR328"/>
  <c r="BO506"/>
  <c r="BN506"/>
  <c r="BP506"/>
  <c r="BJ506"/>
  <c r="BL506"/>
  <c r="BF506"/>
  <c r="BK506"/>
  <c r="BH506"/>
  <c r="BD506"/>
  <c r="BB506"/>
  <c r="BS506"/>
  <c r="AV506"/>
  <c r="BC506"/>
  <c r="BR506"/>
  <c r="BG506"/>
  <c r="AX506"/>
  <c r="BT506"/>
  <c r="AS506"/>
  <c r="AW506"/>
  <c r="AR506"/>
  <c r="AZ506"/>
  <c r="AY506"/>
  <c r="AT506"/>
  <c r="BO474"/>
  <c r="BN474"/>
  <c r="BP474"/>
  <c r="BJ474"/>
  <c r="BL474"/>
  <c r="BF474"/>
  <c r="BK474"/>
  <c r="BH474"/>
  <c r="BD474"/>
  <c r="BB474"/>
  <c r="BS474"/>
  <c r="AV474"/>
  <c r="BC474"/>
  <c r="BR474"/>
  <c r="BG474"/>
  <c r="AX474"/>
  <c r="BT474"/>
  <c r="AS474"/>
  <c r="AW474"/>
  <c r="AR474"/>
  <c r="AZ474"/>
  <c r="AY474"/>
  <c r="AT474"/>
  <c r="BO442"/>
  <c r="BN442"/>
  <c r="BP442"/>
  <c r="BJ442"/>
  <c r="BL442"/>
  <c r="BF442"/>
  <c r="BK442"/>
  <c r="BH442"/>
  <c r="BD442"/>
  <c r="BC442"/>
  <c r="BB442"/>
  <c r="BS442"/>
  <c r="AV442"/>
  <c r="BR442"/>
  <c r="BG442"/>
  <c r="AX442"/>
  <c r="BT442"/>
  <c r="AS442"/>
  <c r="AW442"/>
  <c r="AR442"/>
  <c r="AZ442"/>
  <c r="AY442"/>
  <c r="AT442"/>
  <c r="BO410"/>
  <c r="BN410"/>
  <c r="BP410"/>
  <c r="BJ410"/>
  <c r="BL410"/>
  <c r="BF410"/>
  <c r="BK410"/>
  <c r="BH410"/>
  <c r="BD410"/>
  <c r="BC410"/>
  <c r="BB410"/>
  <c r="BS410"/>
  <c r="AV410"/>
  <c r="BR410"/>
  <c r="BG410"/>
  <c r="AX410"/>
  <c r="BT410"/>
  <c r="AS410"/>
  <c r="AW410"/>
  <c r="AR410"/>
  <c r="AZ410"/>
  <c r="AY410"/>
  <c r="AT410"/>
  <c r="BO378"/>
  <c r="BN378"/>
  <c r="BP378"/>
  <c r="BK378"/>
  <c r="BL378"/>
  <c r="BJ378"/>
  <c r="BF378"/>
  <c r="BH378"/>
  <c r="BD378"/>
  <c r="BC378"/>
  <c r="BB378"/>
  <c r="BS378"/>
  <c r="AV378"/>
  <c r="BR378"/>
  <c r="AX378"/>
  <c r="BT378"/>
  <c r="AS378"/>
  <c r="BG378"/>
  <c r="AW378"/>
  <c r="AR378"/>
  <c r="AZ378"/>
  <c r="AY378"/>
  <c r="AT378"/>
  <c r="BO346"/>
  <c r="BN346"/>
  <c r="BP346"/>
  <c r="BK346"/>
  <c r="BJ346"/>
  <c r="BF346"/>
  <c r="BH346"/>
  <c r="BL346"/>
  <c r="BD346"/>
  <c r="BC346"/>
  <c r="BB346"/>
  <c r="BS346"/>
  <c r="AV346"/>
  <c r="BR346"/>
  <c r="AX346"/>
  <c r="BG346"/>
  <c r="BT346"/>
  <c r="AS346"/>
  <c r="AW346"/>
  <c r="AR346"/>
  <c r="AZ346"/>
  <c r="AY346"/>
  <c r="AT346"/>
  <c r="BO314"/>
  <c r="BN314"/>
  <c r="BP314"/>
  <c r="BK314"/>
  <c r="BJ314"/>
  <c r="BF314"/>
  <c r="BH314"/>
  <c r="BL314"/>
  <c r="BD314"/>
  <c r="BC314"/>
  <c r="BB314"/>
  <c r="BS314"/>
  <c r="AV314"/>
  <c r="BR314"/>
  <c r="AX314"/>
  <c r="BT314"/>
  <c r="AS314"/>
  <c r="BG314"/>
  <c r="AW314"/>
  <c r="AR314"/>
  <c r="AZ314"/>
  <c r="AY314"/>
  <c r="AT314"/>
  <c r="BO282"/>
  <c r="BN282"/>
  <c r="BP282"/>
  <c r="BK282"/>
  <c r="BJ282"/>
  <c r="BF282"/>
  <c r="BH282"/>
  <c r="BL282"/>
  <c r="BD282"/>
  <c r="BC282"/>
  <c r="BB282"/>
  <c r="BS282"/>
  <c r="AV282"/>
  <c r="BR282"/>
  <c r="AX282"/>
  <c r="BG282"/>
  <c r="BT282"/>
  <c r="AS282"/>
  <c r="AW282"/>
  <c r="AR282"/>
  <c r="AZ282"/>
  <c r="AY282"/>
  <c r="AT282"/>
  <c r="BN234"/>
  <c r="BP234"/>
  <c r="BO234"/>
  <c r="BK234"/>
  <c r="BJ234"/>
  <c r="BF234"/>
  <c r="BL234"/>
  <c r="BH234"/>
  <c r="BD234"/>
  <c r="BC234"/>
  <c r="BB234"/>
  <c r="BS234"/>
  <c r="AV234"/>
  <c r="BR234"/>
  <c r="AX234"/>
  <c r="BT234"/>
  <c r="AS234"/>
  <c r="AW234"/>
  <c r="AR234"/>
  <c r="AZ234"/>
  <c r="AY234"/>
  <c r="BG234"/>
  <c r="AT234"/>
  <c r="BN222"/>
  <c r="BP222"/>
  <c r="BO222"/>
  <c r="BK222"/>
  <c r="BJ222"/>
  <c r="BF222"/>
  <c r="BL222"/>
  <c r="BH222"/>
  <c r="BD222"/>
  <c r="BC222"/>
  <c r="BB222"/>
  <c r="BS222"/>
  <c r="AV222"/>
  <c r="BR222"/>
  <c r="BG222"/>
  <c r="AX222"/>
  <c r="BT222"/>
  <c r="AW222"/>
  <c r="AS222"/>
  <c r="AR222"/>
  <c r="AT222"/>
  <c r="AZ222"/>
  <c r="AY222"/>
  <c r="BN134"/>
  <c r="BP134"/>
  <c r="BO134"/>
  <c r="BK134"/>
  <c r="BJ134"/>
  <c r="BF134"/>
  <c r="BH134"/>
  <c r="BD134"/>
  <c r="BC134"/>
  <c r="BB134"/>
  <c r="BG134"/>
  <c r="BS134"/>
  <c r="AV134"/>
  <c r="BL134"/>
  <c r="BR134"/>
  <c r="AX134"/>
  <c r="BT134"/>
  <c r="AW134"/>
  <c r="AS134"/>
  <c r="AR134"/>
  <c r="AT134"/>
  <c r="AZ134"/>
  <c r="AY134"/>
  <c r="BO312"/>
  <c r="BN312"/>
  <c r="BP312"/>
  <c r="BK312"/>
  <c r="BJ312"/>
  <c r="BL312"/>
  <c r="BF312"/>
  <c r="BH312"/>
  <c r="BD312"/>
  <c r="BG312"/>
  <c r="BC312"/>
  <c r="BB312"/>
  <c r="BS312"/>
  <c r="AX312"/>
  <c r="BR312"/>
  <c r="AV312"/>
  <c r="AW312"/>
  <c r="BT312"/>
  <c r="AT312"/>
  <c r="AZ312"/>
  <c r="AS312"/>
  <c r="AY312"/>
  <c r="AR312"/>
  <c r="BN116"/>
  <c r="BP116"/>
  <c r="BO116"/>
  <c r="BK116"/>
  <c r="BJ116"/>
  <c r="BL116"/>
  <c r="BF116"/>
  <c r="BH116"/>
  <c r="BD116"/>
  <c r="BG116"/>
  <c r="BC116"/>
  <c r="BB116"/>
  <c r="BS116"/>
  <c r="AX116"/>
  <c r="BR116"/>
  <c r="AV116"/>
  <c r="BT116"/>
  <c r="AT116"/>
  <c r="AR116"/>
  <c r="AZ116"/>
  <c r="AW116"/>
  <c r="AY116"/>
  <c r="AS116"/>
  <c r="BN84"/>
  <c r="BP84"/>
  <c r="BO84"/>
  <c r="BK84"/>
  <c r="BJ84"/>
  <c r="BL84"/>
  <c r="BF84"/>
  <c r="BH84"/>
  <c r="BD84"/>
  <c r="BG84"/>
  <c r="BC84"/>
  <c r="BB84"/>
  <c r="BS84"/>
  <c r="AX84"/>
  <c r="BR84"/>
  <c r="AV84"/>
  <c r="BT84"/>
  <c r="AT84"/>
  <c r="AR84"/>
  <c r="AZ84"/>
  <c r="AW84"/>
  <c r="AY84"/>
  <c r="AS84"/>
  <c r="BN76"/>
  <c r="BP76"/>
  <c r="BO76"/>
  <c r="BK76"/>
  <c r="BJ76"/>
  <c r="BL76"/>
  <c r="BF76"/>
  <c r="BH76"/>
  <c r="BD76"/>
  <c r="BG76"/>
  <c r="BC76"/>
  <c r="BB76"/>
  <c r="BS76"/>
  <c r="AX76"/>
  <c r="BR76"/>
  <c r="AV76"/>
  <c r="BT76"/>
  <c r="AT76"/>
  <c r="AW76"/>
  <c r="AR76"/>
  <c r="AZ76"/>
  <c r="AY76"/>
  <c r="AS76"/>
  <c r="BN68"/>
  <c r="BP68"/>
  <c r="BO68"/>
  <c r="BK68"/>
  <c r="BJ68"/>
  <c r="BL68"/>
  <c r="BF68"/>
  <c r="BH68"/>
  <c r="BD68"/>
  <c r="BG68"/>
  <c r="BC68"/>
  <c r="BB68"/>
  <c r="BS68"/>
  <c r="AX68"/>
  <c r="BR68"/>
  <c r="AV68"/>
  <c r="BT68"/>
  <c r="AT68"/>
  <c r="AR68"/>
  <c r="AZ68"/>
  <c r="AY68"/>
  <c r="AW68"/>
  <c r="AS68"/>
  <c r="BN60"/>
  <c r="BP60"/>
  <c r="BO60"/>
  <c r="BK60"/>
  <c r="BJ60"/>
  <c r="BL60"/>
  <c r="BF60"/>
  <c r="BH60"/>
  <c r="BD60"/>
  <c r="BG60"/>
  <c r="BC60"/>
  <c r="BB60"/>
  <c r="BS60"/>
  <c r="AX60"/>
  <c r="BR60"/>
  <c r="AV60"/>
  <c r="BT60"/>
  <c r="AT60"/>
  <c r="AR60"/>
  <c r="AZ60"/>
  <c r="AY60"/>
  <c r="AS60"/>
  <c r="AW60"/>
  <c r="BN52"/>
  <c r="BP52"/>
  <c r="BO52"/>
  <c r="BK52"/>
  <c r="BJ52"/>
  <c r="BL52"/>
  <c r="BF52"/>
  <c r="BH52"/>
  <c r="BD52"/>
  <c r="BG52"/>
  <c r="BC52"/>
  <c r="BB52"/>
  <c r="BS52"/>
  <c r="AX52"/>
  <c r="BR52"/>
  <c r="AV52"/>
  <c r="BT52"/>
  <c r="AT52"/>
  <c r="AR52"/>
  <c r="AZ52"/>
  <c r="AW52"/>
  <c r="AY52"/>
  <c r="AS52"/>
  <c r="BN28"/>
  <c r="BP28"/>
  <c r="BO28"/>
  <c r="BK28"/>
  <c r="BJ28"/>
  <c r="BL28"/>
  <c r="BF28"/>
  <c r="BH28"/>
  <c r="BD28"/>
  <c r="BG28"/>
  <c r="BC28"/>
  <c r="BB28"/>
  <c r="BS28"/>
  <c r="AX28"/>
  <c r="BR28"/>
  <c r="AV28"/>
  <c r="BT28"/>
  <c r="AT28"/>
  <c r="AR28"/>
  <c r="AZ28"/>
  <c r="AY28"/>
  <c r="AW28"/>
  <c r="AS28"/>
  <c r="BN12"/>
  <c r="BP12"/>
  <c r="BO12"/>
  <c r="BK12"/>
  <c r="BJ12"/>
  <c r="BL12"/>
  <c r="BF12"/>
  <c r="BH12"/>
  <c r="BD12"/>
  <c r="BG12"/>
  <c r="BC12"/>
  <c r="BB12"/>
  <c r="BS12"/>
  <c r="AX12"/>
  <c r="BR12"/>
  <c r="AV12"/>
  <c r="BT12"/>
  <c r="AT12"/>
  <c r="AW12"/>
  <c r="AR12"/>
  <c r="AZ12"/>
  <c r="AY12"/>
  <c r="AS12"/>
  <c r="BO484"/>
  <c r="BP484"/>
  <c r="BN484"/>
  <c r="BJ484"/>
  <c r="BL484"/>
  <c r="BK484"/>
  <c r="BF484"/>
  <c r="BH484"/>
  <c r="BD484"/>
  <c r="BB484"/>
  <c r="BS484"/>
  <c r="AX484"/>
  <c r="BG484"/>
  <c r="BC484"/>
  <c r="BR484"/>
  <c r="AV484"/>
  <c r="BT484"/>
  <c r="AT484"/>
  <c r="AR484"/>
  <c r="AZ484"/>
  <c r="AW484"/>
  <c r="AY484"/>
  <c r="AS484"/>
  <c r="BO566"/>
  <c r="BN566"/>
  <c r="BP566"/>
  <c r="BJ566"/>
  <c r="BL566"/>
  <c r="BF566"/>
  <c r="BK566"/>
  <c r="BH566"/>
  <c r="BD566"/>
  <c r="BB566"/>
  <c r="BG566"/>
  <c r="BS566"/>
  <c r="AV566"/>
  <c r="BC566"/>
  <c r="BR566"/>
  <c r="AX566"/>
  <c r="BT566"/>
  <c r="AS566"/>
  <c r="AR566"/>
  <c r="AW566"/>
  <c r="AT566"/>
  <c r="AZ566"/>
  <c r="AY566"/>
  <c r="BO558"/>
  <c r="BN558"/>
  <c r="BP558"/>
  <c r="BJ558"/>
  <c r="BL558"/>
  <c r="BF558"/>
  <c r="BK558"/>
  <c r="BH558"/>
  <c r="BD558"/>
  <c r="BB558"/>
  <c r="BG558"/>
  <c r="BS558"/>
  <c r="AV558"/>
  <c r="BC558"/>
  <c r="BR558"/>
  <c r="AX558"/>
  <c r="BT558"/>
  <c r="AS558"/>
  <c r="AR558"/>
  <c r="AT558"/>
  <c r="AZ558"/>
  <c r="AY558"/>
  <c r="AW558"/>
  <c r="BO526"/>
  <c r="BN526"/>
  <c r="BP526"/>
  <c r="BJ526"/>
  <c r="BL526"/>
  <c r="BF526"/>
  <c r="BK526"/>
  <c r="BH526"/>
  <c r="BD526"/>
  <c r="BB526"/>
  <c r="BG526"/>
  <c r="BS526"/>
  <c r="AV526"/>
  <c r="BC526"/>
  <c r="BR526"/>
  <c r="AX526"/>
  <c r="BT526"/>
  <c r="AS526"/>
  <c r="AR526"/>
  <c r="AT526"/>
  <c r="AZ526"/>
  <c r="AY526"/>
  <c r="AW526"/>
  <c r="BO514"/>
  <c r="BN514"/>
  <c r="BP514"/>
  <c r="BJ514"/>
  <c r="BL514"/>
  <c r="BF514"/>
  <c r="BK514"/>
  <c r="BH514"/>
  <c r="BD514"/>
  <c r="BB514"/>
  <c r="BS514"/>
  <c r="AV514"/>
  <c r="BC514"/>
  <c r="BR514"/>
  <c r="BG514"/>
  <c r="AX514"/>
  <c r="BT514"/>
  <c r="AS514"/>
  <c r="AW514"/>
  <c r="AR514"/>
  <c r="AZ514"/>
  <c r="AY514"/>
  <c r="AT514"/>
  <c r="BO490"/>
  <c r="BN490"/>
  <c r="BP490"/>
  <c r="BJ490"/>
  <c r="BL490"/>
  <c r="BF490"/>
  <c r="BK490"/>
  <c r="BH490"/>
  <c r="BD490"/>
  <c r="BB490"/>
  <c r="BS490"/>
  <c r="AV490"/>
  <c r="BC490"/>
  <c r="BR490"/>
  <c r="BG490"/>
  <c r="AX490"/>
  <c r="BT490"/>
  <c r="AS490"/>
  <c r="AW490"/>
  <c r="AR490"/>
  <c r="AZ490"/>
  <c r="AY490"/>
  <c r="AT490"/>
  <c r="BO418"/>
  <c r="BN418"/>
  <c r="BP418"/>
  <c r="BJ418"/>
  <c r="BL418"/>
  <c r="BF418"/>
  <c r="BK418"/>
  <c r="BH418"/>
  <c r="BD418"/>
  <c r="BC418"/>
  <c r="BB418"/>
  <c r="BS418"/>
  <c r="AV418"/>
  <c r="BR418"/>
  <c r="BG418"/>
  <c r="AX418"/>
  <c r="BT418"/>
  <c r="AS418"/>
  <c r="AW418"/>
  <c r="AR418"/>
  <c r="AZ418"/>
  <c r="AY418"/>
  <c r="AT418"/>
  <c r="BO386"/>
  <c r="BN386"/>
  <c r="BP386"/>
  <c r="BK386"/>
  <c r="BL386"/>
  <c r="BJ386"/>
  <c r="BF386"/>
  <c r="BH386"/>
  <c r="BD386"/>
  <c r="BC386"/>
  <c r="BB386"/>
  <c r="BS386"/>
  <c r="AV386"/>
  <c r="BG386"/>
  <c r="BR386"/>
  <c r="AX386"/>
  <c r="BT386"/>
  <c r="AS386"/>
  <c r="AW386"/>
  <c r="AR386"/>
  <c r="AZ386"/>
  <c r="AY386"/>
  <c r="AT386"/>
  <c r="BO322"/>
  <c r="BN322"/>
  <c r="BP322"/>
  <c r="BK322"/>
  <c r="BJ322"/>
  <c r="BF322"/>
  <c r="BH322"/>
  <c r="BD322"/>
  <c r="BC322"/>
  <c r="BB322"/>
  <c r="BS322"/>
  <c r="AV322"/>
  <c r="BL322"/>
  <c r="BG322"/>
  <c r="BR322"/>
  <c r="AX322"/>
  <c r="BT322"/>
  <c r="AS322"/>
  <c r="AW322"/>
  <c r="AR322"/>
  <c r="AZ322"/>
  <c r="AY322"/>
  <c r="AT322"/>
  <c r="BO290"/>
  <c r="BN290"/>
  <c r="BP290"/>
  <c r="BK290"/>
  <c r="BJ290"/>
  <c r="BF290"/>
  <c r="BH290"/>
  <c r="BD290"/>
  <c r="BC290"/>
  <c r="BB290"/>
  <c r="BS290"/>
  <c r="AV290"/>
  <c r="BG290"/>
  <c r="BR290"/>
  <c r="BL290"/>
  <c r="AX290"/>
  <c r="BT290"/>
  <c r="AS290"/>
  <c r="AW290"/>
  <c r="AR290"/>
  <c r="AZ290"/>
  <c r="AY290"/>
  <c r="AT290"/>
  <c r="BN178"/>
  <c r="BP178"/>
  <c r="BO178"/>
  <c r="BK178"/>
  <c r="BJ178"/>
  <c r="BL178"/>
  <c r="BF178"/>
  <c r="BH178"/>
  <c r="BD178"/>
  <c r="BC178"/>
  <c r="BB178"/>
  <c r="BS178"/>
  <c r="AV178"/>
  <c r="BG178"/>
  <c r="BR178"/>
  <c r="AX178"/>
  <c r="BT178"/>
  <c r="AS178"/>
  <c r="AW178"/>
  <c r="AR178"/>
  <c r="AZ178"/>
  <c r="AY178"/>
  <c r="AT178"/>
  <c r="BN82"/>
  <c r="BP82"/>
  <c r="BO82"/>
  <c r="BK82"/>
  <c r="BJ82"/>
  <c r="BL82"/>
  <c r="BF82"/>
  <c r="BH82"/>
  <c r="BD82"/>
  <c r="BC82"/>
  <c r="BB82"/>
  <c r="BS82"/>
  <c r="AV82"/>
  <c r="BG82"/>
  <c r="BR82"/>
  <c r="AX82"/>
  <c r="BT82"/>
  <c r="AS82"/>
  <c r="AW82"/>
  <c r="AR82"/>
  <c r="AZ82"/>
  <c r="AY82"/>
  <c r="AT82"/>
  <c r="BN50"/>
  <c r="BP50"/>
  <c r="BO50"/>
  <c r="BK50"/>
  <c r="BJ50"/>
  <c r="BL50"/>
  <c r="BF50"/>
  <c r="BH50"/>
  <c r="BD50"/>
  <c r="BC50"/>
  <c r="BB50"/>
  <c r="BS50"/>
  <c r="AV50"/>
  <c r="BG50"/>
  <c r="BR50"/>
  <c r="AX50"/>
  <c r="BT50"/>
  <c r="AS50"/>
  <c r="AW50"/>
  <c r="AR50"/>
  <c r="AZ50"/>
  <c r="AY50"/>
  <c r="AT50"/>
  <c r="BN18"/>
  <c r="BP18"/>
  <c r="BO18"/>
  <c r="BK18"/>
  <c r="BJ18"/>
  <c r="BL18"/>
  <c r="BF18"/>
  <c r="BH18"/>
  <c r="BD18"/>
  <c r="BC18"/>
  <c r="BB18"/>
  <c r="BS18"/>
  <c r="AV18"/>
  <c r="BG18"/>
  <c r="BR18"/>
  <c r="AX18"/>
  <c r="BT18"/>
  <c r="AS18"/>
  <c r="AW18"/>
  <c r="AR18"/>
  <c r="AZ18"/>
  <c r="AY18"/>
  <c r="AT18"/>
  <c r="BO629"/>
  <c r="BN629"/>
  <c r="BP629"/>
  <c r="BJ629"/>
  <c r="BL629"/>
  <c r="BF629"/>
  <c r="BH629"/>
  <c r="BD629"/>
  <c r="BK629"/>
  <c r="BG629"/>
  <c r="BB629"/>
  <c r="BS629"/>
  <c r="BR629"/>
  <c r="BC629"/>
  <c r="BT629"/>
  <c r="AX629"/>
  <c r="AR629"/>
  <c r="AW629"/>
  <c r="AT629"/>
  <c r="AS629"/>
  <c r="AZ629"/>
  <c r="AV629"/>
  <c r="AY629"/>
  <c r="BO549"/>
  <c r="BP549"/>
  <c r="BN549"/>
  <c r="BJ549"/>
  <c r="BL549"/>
  <c r="BF549"/>
  <c r="BH549"/>
  <c r="BD549"/>
  <c r="BK549"/>
  <c r="BG549"/>
  <c r="BB549"/>
  <c r="BS549"/>
  <c r="BR549"/>
  <c r="AW549"/>
  <c r="BC549"/>
  <c r="BT549"/>
  <c r="AX549"/>
  <c r="AR549"/>
  <c r="AV549"/>
  <c r="AT549"/>
  <c r="AY549"/>
  <c r="AS549"/>
  <c r="AZ549"/>
  <c r="BO497"/>
  <c r="BP497"/>
  <c r="BN497"/>
  <c r="BJ497"/>
  <c r="BL497"/>
  <c r="BF497"/>
  <c r="BH497"/>
  <c r="BD497"/>
  <c r="BG497"/>
  <c r="BK497"/>
  <c r="BB497"/>
  <c r="BS497"/>
  <c r="BR497"/>
  <c r="AW497"/>
  <c r="BT497"/>
  <c r="AR497"/>
  <c r="BC497"/>
  <c r="AV497"/>
  <c r="AS497"/>
  <c r="AX497"/>
  <c r="AY497"/>
  <c r="AZ497"/>
  <c r="AT497"/>
  <c r="BO397"/>
  <c r="BN397"/>
  <c r="BK397"/>
  <c r="BP397"/>
  <c r="BL397"/>
  <c r="BJ397"/>
  <c r="BF397"/>
  <c r="BH397"/>
  <c r="BG397"/>
  <c r="BD397"/>
  <c r="BC397"/>
  <c r="BB397"/>
  <c r="BS397"/>
  <c r="BR397"/>
  <c r="AW397"/>
  <c r="BT397"/>
  <c r="AX397"/>
  <c r="AR397"/>
  <c r="AV397"/>
  <c r="AT397"/>
  <c r="AS397"/>
  <c r="AZ397"/>
  <c r="AY397"/>
  <c r="BO361"/>
  <c r="BN361"/>
  <c r="BK361"/>
  <c r="BL361"/>
  <c r="BP361"/>
  <c r="BJ361"/>
  <c r="BF361"/>
  <c r="BH361"/>
  <c r="BG361"/>
  <c r="BD361"/>
  <c r="BC361"/>
  <c r="BB361"/>
  <c r="BS361"/>
  <c r="BR361"/>
  <c r="AW361"/>
  <c r="AV361"/>
  <c r="BT361"/>
  <c r="AR361"/>
  <c r="AS361"/>
  <c r="AX361"/>
  <c r="AT361"/>
  <c r="AZ361"/>
  <c r="AY361"/>
  <c r="BO293"/>
  <c r="BN293"/>
  <c r="BP293"/>
  <c r="BK293"/>
  <c r="BL293"/>
  <c r="BJ293"/>
  <c r="BF293"/>
  <c r="BH293"/>
  <c r="BG293"/>
  <c r="BD293"/>
  <c r="BC293"/>
  <c r="BB293"/>
  <c r="BS293"/>
  <c r="BR293"/>
  <c r="AW293"/>
  <c r="BT293"/>
  <c r="AX293"/>
  <c r="AR293"/>
  <c r="AV293"/>
  <c r="AT293"/>
  <c r="AS293"/>
  <c r="AZ293"/>
  <c r="AY293"/>
  <c r="BN181"/>
  <c r="BP181"/>
  <c r="BO181"/>
  <c r="BK181"/>
  <c r="BJ181"/>
  <c r="BL181"/>
  <c r="BF181"/>
  <c r="BH181"/>
  <c r="BG181"/>
  <c r="BD181"/>
  <c r="BC181"/>
  <c r="BB181"/>
  <c r="BS181"/>
  <c r="BR181"/>
  <c r="AW181"/>
  <c r="BT181"/>
  <c r="AX181"/>
  <c r="AR181"/>
  <c r="AV181"/>
  <c r="AT181"/>
  <c r="AY181"/>
  <c r="AS181"/>
  <c r="AZ181"/>
  <c r="BN65"/>
  <c r="BP65"/>
  <c r="BO65"/>
  <c r="BK65"/>
  <c r="BJ65"/>
  <c r="BL65"/>
  <c r="BF65"/>
  <c r="BH65"/>
  <c r="BG65"/>
  <c r="BD65"/>
  <c r="BC65"/>
  <c r="BB65"/>
  <c r="BS65"/>
  <c r="BR65"/>
  <c r="AW65"/>
  <c r="AV65"/>
  <c r="BT65"/>
  <c r="AR65"/>
  <c r="AX65"/>
  <c r="AS65"/>
  <c r="AT65"/>
  <c r="AY65"/>
  <c r="AZ65"/>
  <c r="BO714"/>
  <c r="BN714"/>
  <c r="BP714"/>
  <c r="BJ714"/>
  <c r="BL714"/>
  <c r="BF714"/>
  <c r="BK714"/>
  <c r="BH714"/>
  <c r="BD714"/>
  <c r="BB714"/>
  <c r="BS714"/>
  <c r="BC714"/>
  <c r="BR714"/>
  <c r="BG714"/>
  <c r="BT714"/>
  <c r="AS714"/>
  <c r="AX714"/>
  <c r="AR714"/>
  <c r="AV714"/>
  <c r="AZ714"/>
  <c r="AY714"/>
  <c r="AT714"/>
  <c r="AW714"/>
  <c r="BO456"/>
  <c r="BP456"/>
  <c r="BN456"/>
  <c r="BJ456"/>
  <c r="BL456"/>
  <c r="BK456"/>
  <c r="BF456"/>
  <c r="BH456"/>
  <c r="BD456"/>
  <c r="BC456"/>
  <c r="BB456"/>
  <c r="BS456"/>
  <c r="AX456"/>
  <c r="BR456"/>
  <c r="AV456"/>
  <c r="AW456"/>
  <c r="BG456"/>
  <c r="BT456"/>
  <c r="AT456"/>
  <c r="AZ456"/>
  <c r="AS456"/>
  <c r="AY456"/>
  <c r="AR456"/>
  <c r="BN166"/>
  <c r="BP166"/>
  <c r="BO166"/>
  <c r="BK166"/>
  <c r="BJ166"/>
  <c r="BF166"/>
  <c r="BH166"/>
  <c r="BD166"/>
  <c r="BL166"/>
  <c r="BC166"/>
  <c r="BB166"/>
  <c r="BG166"/>
  <c r="BS166"/>
  <c r="AV166"/>
  <c r="BR166"/>
  <c r="AX166"/>
  <c r="BT166"/>
  <c r="AW166"/>
  <c r="AS166"/>
  <c r="AR166"/>
  <c r="AT166"/>
  <c r="AZ166"/>
  <c r="AY166"/>
  <c r="BO786"/>
  <c r="BN786"/>
  <c r="BP786"/>
  <c r="BJ786"/>
  <c r="BL786"/>
  <c r="BK786"/>
  <c r="BH786"/>
  <c r="BG786"/>
  <c r="BC786"/>
  <c r="BS786"/>
  <c r="BF786"/>
  <c r="BB786"/>
  <c r="BR786"/>
  <c r="BT786"/>
  <c r="AS786"/>
  <c r="AX786"/>
  <c r="AR786"/>
  <c r="AV786"/>
  <c r="AZ786"/>
  <c r="AY786"/>
  <c r="AT786"/>
  <c r="BD786"/>
  <c r="AW786"/>
  <c r="BO552"/>
  <c r="BP552"/>
  <c r="BN552"/>
  <c r="BJ552"/>
  <c r="BL552"/>
  <c r="BK552"/>
  <c r="BF552"/>
  <c r="BH552"/>
  <c r="BD552"/>
  <c r="BB552"/>
  <c r="BS552"/>
  <c r="AX552"/>
  <c r="BC552"/>
  <c r="BR552"/>
  <c r="AV552"/>
  <c r="AW552"/>
  <c r="BG552"/>
  <c r="BT552"/>
  <c r="AT552"/>
  <c r="AZ552"/>
  <c r="AS552"/>
  <c r="AY552"/>
  <c r="AR552"/>
  <c r="BO517"/>
  <c r="BP517"/>
  <c r="BN517"/>
  <c r="BJ517"/>
  <c r="BL517"/>
  <c r="BF517"/>
  <c r="BH517"/>
  <c r="BD517"/>
  <c r="BK517"/>
  <c r="BG517"/>
  <c r="BB517"/>
  <c r="BS517"/>
  <c r="BR517"/>
  <c r="AW517"/>
  <c r="BC517"/>
  <c r="BT517"/>
  <c r="AX517"/>
  <c r="AR517"/>
  <c r="AV517"/>
  <c r="AT517"/>
  <c r="AS517"/>
  <c r="AZ517"/>
  <c r="AY517"/>
  <c r="BO413"/>
  <c r="BN413"/>
  <c r="BP413"/>
  <c r="BJ413"/>
  <c r="BL413"/>
  <c r="BF413"/>
  <c r="BH413"/>
  <c r="BD413"/>
  <c r="BG413"/>
  <c r="BC413"/>
  <c r="BB413"/>
  <c r="BS413"/>
  <c r="BK413"/>
  <c r="BR413"/>
  <c r="AW413"/>
  <c r="BT413"/>
  <c r="AX413"/>
  <c r="AR413"/>
  <c r="AV413"/>
  <c r="AT413"/>
  <c r="AY413"/>
  <c r="AS413"/>
  <c r="AZ413"/>
  <c r="BN33"/>
  <c r="BP33"/>
  <c r="BO33"/>
  <c r="BK33"/>
  <c r="BJ33"/>
  <c r="BL33"/>
  <c r="BF33"/>
  <c r="BH33"/>
  <c r="BG33"/>
  <c r="BD33"/>
  <c r="BC33"/>
  <c r="BB33"/>
  <c r="BS33"/>
  <c r="BR33"/>
  <c r="AW33"/>
  <c r="AV33"/>
  <c r="BT33"/>
  <c r="AR33"/>
  <c r="AX33"/>
  <c r="AS33"/>
  <c r="AZ33"/>
  <c r="AT33"/>
  <c r="AY33"/>
  <c r="BO650"/>
  <c r="BN650"/>
  <c r="BP650"/>
  <c r="BJ650"/>
  <c r="BL650"/>
  <c r="BF650"/>
  <c r="BK650"/>
  <c r="BH650"/>
  <c r="BD650"/>
  <c r="BB650"/>
  <c r="BS650"/>
  <c r="BC650"/>
  <c r="BR650"/>
  <c r="BG650"/>
  <c r="BT650"/>
  <c r="AS650"/>
  <c r="AX650"/>
  <c r="AR650"/>
  <c r="AV650"/>
  <c r="AZ650"/>
  <c r="AY650"/>
  <c r="AT650"/>
  <c r="AW650"/>
  <c r="BO634"/>
  <c r="BN634"/>
  <c r="BP634"/>
  <c r="BJ634"/>
  <c r="BL634"/>
  <c r="BF634"/>
  <c r="BK634"/>
  <c r="BH634"/>
  <c r="BD634"/>
  <c r="BB634"/>
  <c r="BS634"/>
  <c r="BC634"/>
  <c r="BR634"/>
  <c r="BG634"/>
  <c r="BT634"/>
  <c r="AS634"/>
  <c r="AX634"/>
  <c r="AR634"/>
  <c r="AV634"/>
  <c r="AZ634"/>
  <c r="AY634"/>
  <c r="AT634"/>
  <c r="AW634"/>
  <c r="BO352"/>
  <c r="BN352"/>
  <c r="BP352"/>
  <c r="BK352"/>
  <c r="BJ352"/>
  <c r="BF352"/>
  <c r="BH352"/>
  <c r="BD352"/>
  <c r="BG352"/>
  <c r="BC352"/>
  <c r="BB352"/>
  <c r="BL352"/>
  <c r="BS352"/>
  <c r="AX352"/>
  <c r="BR352"/>
  <c r="AV352"/>
  <c r="AW352"/>
  <c r="BT352"/>
  <c r="AT352"/>
  <c r="AZ352"/>
  <c r="AS352"/>
  <c r="AY352"/>
  <c r="AR352"/>
  <c r="BO834"/>
  <c r="BP834"/>
  <c r="BN834"/>
  <c r="BJ834"/>
  <c r="BL834"/>
  <c r="BK834"/>
  <c r="BH834"/>
  <c r="BG834"/>
  <c r="BC834"/>
  <c r="BS834"/>
  <c r="BF834"/>
  <c r="BB834"/>
  <c r="BR834"/>
  <c r="BT834"/>
  <c r="AS834"/>
  <c r="AX834"/>
  <c r="AR834"/>
  <c r="AV834"/>
  <c r="AZ834"/>
  <c r="AY834"/>
  <c r="AW834"/>
  <c r="AT834"/>
  <c r="BD834"/>
  <c r="BN911"/>
  <c r="BP911"/>
  <c r="BO911"/>
  <c r="BJ911"/>
  <c r="BL911"/>
  <c r="BK911"/>
  <c r="BH911"/>
  <c r="BG911"/>
  <c r="BF911"/>
  <c r="BC911"/>
  <c r="BS911"/>
  <c r="BB911"/>
  <c r="BR911"/>
  <c r="AV911"/>
  <c r="AT911"/>
  <c r="BD911"/>
  <c r="AS911"/>
  <c r="AW911"/>
  <c r="BT911"/>
  <c r="AZ911"/>
  <c r="AX911"/>
  <c r="AR911"/>
  <c r="AY911"/>
  <c r="BN887"/>
  <c r="BP887"/>
  <c r="BO887"/>
  <c r="BJ887"/>
  <c r="BL887"/>
  <c r="BK887"/>
  <c r="BH887"/>
  <c r="BG887"/>
  <c r="BF887"/>
  <c r="BC887"/>
  <c r="BS887"/>
  <c r="BB887"/>
  <c r="BR887"/>
  <c r="AV887"/>
  <c r="AT887"/>
  <c r="BD887"/>
  <c r="AS887"/>
  <c r="AW887"/>
  <c r="AX887"/>
  <c r="AR887"/>
  <c r="AZ887"/>
  <c r="BT887"/>
  <c r="AY887"/>
  <c r="BN879"/>
  <c r="BP879"/>
  <c r="BO879"/>
  <c r="BJ879"/>
  <c r="BL879"/>
  <c r="BK879"/>
  <c r="BH879"/>
  <c r="BG879"/>
  <c r="BF879"/>
  <c r="BC879"/>
  <c r="BS879"/>
  <c r="BB879"/>
  <c r="BR879"/>
  <c r="AV879"/>
  <c r="AT879"/>
  <c r="BD879"/>
  <c r="AS879"/>
  <c r="AW879"/>
  <c r="BT879"/>
  <c r="AX879"/>
  <c r="AY879"/>
  <c r="AZ879"/>
  <c r="AR879"/>
  <c r="BP855"/>
  <c r="BH855"/>
  <c r="BS855"/>
  <c r="AT855"/>
  <c r="AZ855"/>
  <c r="AY855"/>
  <c r="BJ807"/>
  <c r="BG807"/>
  <c r="BB807"/>
  <c r="BD807"/>
  <c r="AZ807"/>
  <c r="BO759"/>
  <c r="BN759"/>
  <c r="BP759"/>
  <c r="BJ759"/>
  <c r="BL759"/>
  <c r="BK759"/>
  <c r="BF759"/>
  <c r="BH759"/>
  <c r="BG759"/>
  <c r="BC759"/>
  <c r="BS759"/>
  <c r="BB759"/>
  <c r="BR759"/>
  <c r="AV759"/>
  <c r="AT759"/>
  <c r="BD759"/>
  <c r="AS759"/>
  <c r="AW759"/>
  <c r="AX759"/>
  <c r="AR759"/>
  <c r="AZ759"/>
  <c r="BT759"/>
  <c r="AY759"/>
  <c r="BO755"/>
  <c r="BN755"/>
  <c r="BP755"/>
  <c r="BJ755"/>
  <c r="BL755"/>
  <c r="BK755"/>
  <c r="BF755"/>
  <c r="BH755"/>
  <c r="BG755"/>
  <c r="BC755"/>
  <c r="BS755"/>
  <c r="BB755"/>
  <c r="BR755"/>
  <c r="AV755"/>
  <c r="AT755"/>
  <c r="BD755"/>
  <c r="AS755"/>
  <c r="BT755"/>
  <c r="AX755"/>
  <c r="AR755"/>
  <c r="AY755"/>
  <c r="AW755"/>
  <c r="AZ755"/>
  <c r="BO707"/>
  <c r="BN707"/>
  <c r="BJ707"/>
  <c r="BP707"/>
  <c r="BL707"/>
  <c r="BF707"/>
  <c r="BK707"/>
  <c r="BH707"/>
  <c r="BD707"/>
  <c r="BG707"/>
  <c r="BB707"/>
  <c r="BS707"/>
  <c r="BR707"/>
  <c r="BC707"/>
  <c r="AV707"/>
  <c r="AT707"/>
  <c r="AS707"/>
  <c r="BT707"/>
  <c r="AX707"/>
  <c r="AR707"/>
  <c r="AY707"/>
  <c r="AW707"/>
  <c r="AZ707"/>
  <c r="BO627"/>
  <c r="BN627"/>
  <c r="BP627"/>
  <c r="BJ627"/>
  <c r="BL627"/>
  <c r="BF627"/>
  <c r="BK627"/>
  <c r="BH627"/>
  <c r="BD627"/>
  <c r="BG627"/>
  <c r="BB627"/>
  <c r="BS627"/>
  <c r="BR627"/>
  <c r="BC627"/>
  <c r="AV627"/>
  <c r="AT627"/>
  <c r="AS627"/>
  <c r="BT627"/>
  <c r="AX627"/>
  <c r="AR627"/>
  <c r="AW627"/>
  <c r="AZ627"/>
  <c r="AY627"/>
  <c r="BO607"/>
  <c r="BN607"/>
  <c r="BP607"/>
  <c r="BJ607"/>
  <c r="BL607"/>
  <c r="BF607"/>
  <c r="BK607"/>
  <c r="BH607"/>
  <c r="BD607"/>
  <c r="BG607"/>
  <c r="BB607"/>
  <c r="BS607"/>
  <c r="BR607"/>
  <c r="AV607"/>
  <c r="AT607"/>
  <c r="AS607"/>
  <c r="AW607"/>
  <c r="BC607"/>
  <c r="BT607"/>
  <c r="AY607"/>
  <c r="AZ607"/>
  <c r="AX607"/>
  <c r="AR607"/>
  <c r="BL579"/>
  <c r="AY579"/>
  <c r="BO551"/>
  <c r="BP551"/>
  <c r="BN551"/>
  <c r="BJ551"/>
  <c r="BL551"/>
  <c r="BF551"/>
  <c r="BK551"/>
  <c r="BH551"/>
  <c r="BD551"/>
  <c r="BG551"/>
  <c r="BB551"/>
  <c r="BS551"/>
  <c r="AW551"/>
  <c r="BR551"/>
  <c r="AT551"/>
  <c r="AX551"/>
  <c r="AS551"/>
  <c r="BC551"/>
  <c r="AV551"/>
  <c r="AR551"/>
  <c r="AZ551"/>
  <c r="BT551"/>
  <c r="AY551"/>
  <c r="BN147"/>
  <c r="BP147"/>
  <c r="BO147"/>
  <c r="BK147"/>
  <c r="BJ147"/>
  <c r="BL147"/>
  <c r="BF147"/>
  <c r="BH147"/>
  <c r="BD147"/>
  <c r="BC147"/>
  <c r="BG147"/>
  <c r="BB147"/>
  <c r="BS147"/>
  <c r="AW147"/>
  <c r="BR147"/>
  <c r="AX147"/>
  <c r="AV147"/>
  <c r="AT147"/>
  <c r="AS147"/>
  <c r="BT147"/>
  <c r="AR147"/>
  <c r="AZ147"/>
  <c r="AY147"/>
  <c r="BN948"/>
  <c r="BO948"/>
  <c r="BL948"/>
  <c r="BG948"/>
  <c r="BC948"/>
  <c r="BR948"/>
  <c r="BD948"/>
  <c r="BT948"/>
  <c r="AV948"/>
  <c r="AR948"/>
  <c r="AZ948"/>
  <c r="BN916"/>
  <c r="BP916"/>
  <c r="BO916"/>
  <c r="BJ916"/>
  <c r="BL916"/>
  <c r="BK916"/>
  <c r="BH916"/>
  <c r="BG916"/>
  <c r="BC916"/>
  <c r="BS916"/>
  <c r="BB916"/>
  <c r="BR916"/>
  <c r="BD916"/>
  <c r="AW916"/>
  <c r="BF916"/>
  <c r="BT916"/>
  <c r="AV916"/>
  <c r="AT916"/>
  <c r="AX916"/>
  <c r="AR916"/>
  <c r="AZ916"/>
  <c r="AY916"/>
  <c r="AS916"/>
  <c r="BN884"/>
  <c r="BP884"/>
  <c r="BO884"/>
  <c r="BJ884"/>
  <c r="BL884"/>
  <c r="BK884"/>
  <c r="BH884"/>
  <c r="BG884"/>
  <c r="BC884"/>
  <c r="BS884"/>
  <c r="BB884"/>
  <c r="BR884"/>
  <c r="BD884"/>
  <c r="AW884"/>
  <c r="BF884"/>
  <c r="BT884"/>
  <c r="AV884"/>
  <c r="AT884"/>
  <c r="AX884"/>
  <c r="AR884"/>
  <c r="AZ884"/>
  <c r="AY884"/>
  <c r="AS884"/>
  <c r="BO708"/>
  <c r="BN708"/>
  <c r="BP708"/>
  <c r="BJ708"/>
  <c r="BL708"/>
  <c r="BK708"/>
  <c r="BF708"/>
  <c r="BH708"/>
  <c r="BD708"/>
  <c r="BB708"/>
  <c r="BS708"/>
  <c r="BG708"/>
  <c r="BC708"/>
  <c r="BR708"/>
  <c r="AW708"/>
  <c r="BT708"/>
  <c r="AV708"/>
  <c r="AT708"/>
  <c r="AX708"/>
  <c r="AR708"/>
  <c r="AZ708"/>
  <c r="AY708"/>
  <c r="AS708"/>
  <c r="BN22"/>
  <c r="BP22"/>
  <c r="BO22"/>
  <c r="BK22"/>
  <c r="BJ22"/>
  <c r="BF22"/>
  <c r="BH22"/>
  <c r="BD22"/>
  <c r="BC22"/>
  <c r="BL22"/>
  <c r="BB22"/>
  <c r="BG22"/>
  <c r="BS22"/>
  <c r="AV22"/>
  <c r="BR22"/>
  <c r="AX22"/>
  <c r="BT22"/>
  <c r="AW22"/>
  <c r="AS22"/>
  <c r="AR22"/>
  <c r="AT22"/>
  <c r="AZ22"/>
  <c r="AY22"/>
  <c r="BO276"/>
  <c r="BN276"/>
  <c r="BP276"/>
  <c r="BK276"/>
  <c r="BJ276"/>
  <c r="BF276"/>
  <c r="BL276"/>
  <c r="BH276"/>
  <c r="BD276"/>
  <c r="BG276"/>
  <c r="BC276"/>
  <c r="BB276"/>
  <c r="BS276"/>
  <c r="AX276"/>
  <c r="BR276"/>
  <c r="AV276"/>
  <c r="BT276"/>
  <c r="AT276"/>
  <c r="AR276"/>
  <c r="AZ276"/>
  <c r="AW276"/>
  <c r="AY276"/>
  <c r="AS276"/>
  <c r="BN192"/>
  <c r="BP192"/>
  <c r="BO192"/>
  <c r="BK192"/>
  <c r="BJ192"/>
  <c r="BL192"/>
  <c r="BF192"/>
  <c r="BH192"/>
  <c r="BD192"/>
  <c r="BG192"/>
  <c r="BC192"/>
  <c r="BB192"/>
  <c r="BS192"/>
  <c r="AX192"/>
  <c r="BR192"/>
  <c r="AV192"/>
  <c r="AW192"/>
  <c r="BT192"/>
  <c r="AT192"/>
  <c r="AZ192"/>
  <c r="AS192"/>
  <c r="AY192"/>
  <c r="AR192"/>
  <c r="BN160"/>
  <c r="BP160"/>
  <c r="BO160"/>
  <c r="BK160"/>
  <c r="BJ160"/>
  <c r="BL160"/>
  <c r="BF160"/>
  <c r="BH160"/>
  <c r="BD160"/>
  <c r="BG160"/>
  <c r="BC160"/>
  <c r="BB160"/>
  <c r="BS160"/>
  <c r="AX160"/>
  <c r="BR160"/>
  <c r="AV160"/>
  <c r="AW160"/>
  <c r="BT160"/>
  <c r="AT160"/>
  <c r="AZ160"/>
  <c r="AS160"/>
  <c r="AY160"/>
  <c r="AR160"/>
  <c r="BN112"/>
  <c r="BP112"/>
  <c r="BO112"/>
  <c r="BK112"/>
  <c r="BJ112"/>
  <c r="BL112"/>
  <c r="BF112"/>
  <c r="BH112"/>
  <c r="BD112"/>
  <c r="BG112"/>
  <c r="BC112"/>
  <c r="BB112"/>
  <c r="BS112"/>
  <c r="AX112"/>
  <c r="BR112"/>
  <c r="AV112"/>
  <c r="AW112"/>
  <c r="BT112"/>
  <c r="AT112"/>
  <c r="AZ112"/>
  <c r="AS112"/>
  <c r="AY112"/>
  <c r="AR112"/>
  <c r="BN96"/>
  <c r="BP96"/>
  <c r="BO96"/>
  <c r="BK96"/>
  <c r="BJ96"/>
  <c r="BL96"/>
  <c r="BF96"/>
  <c r="BH96"/>
  <c r="BD96"/>
  <c r="BG96"/>
  <c r="BC96"/>
  <c r="BB96"/>
  <c r="BS96"/>
  <c r="AX96"/>
  <c r="BR96"/>
  <c r="AV96"/>
  <c r="AW96"/>
  <c r="BT96"/>
  <c r="AT96"/>
  <c r="AZ96"/>
  <c r="AS96"/>
  <c r="AY96"/>
  <c r="AR96"/>
  <c r="BO452"/>
  <c r="BP452"/>
  <c r="BN452"/>
  <c r="BJ452"/>
  <c r="BL452"/>
  <c r="BK452"/>
  <c r="BF452"/>
  <c r="BH452"/>
  <c r="BD452"/>
  <c r="BC452"/>
  <c r="BB452"/>
  <c r="BS452"/>
  <c r="AX452"/>
  <c r="BG452"/>
  <c r="BR452"/>
  <c r="AV452"/>
  <c r="BT452"/>
  <c r="AT452"/>
  <c r="AR452"/>
  <c r="AZ452"/>
  <c r="AW452"/>
  <c r="AY452"/>
  <c r="AS452"/>
  <c r="BO438"/>
  <c r="BN438"/>
  <c r="BP438"/>
  <c r="BJ438"/>
  <c r="BL438"/>
  <c r="BF438"/>
  <c r="BK438"/>
  <c r="BH438"/>
  <c r="BD438"/>
  <c r="BC438"/>
  <c r="BB438"/>
  <c r="BG438"/>
  <c r="BS438"/>
  <c r="AV438"/>
  <c r="BR438"/>
  <c r="AX438"/>
  <c r="BT438"/>
  <c r="AS438"/>
  <c r="AR438"/>
  <c r="AW438"/>
  <c r="AT438"/>
  <c r="AZ438"/>
  <c r="AY438"/>
  <c r="BO370"/>
  <c r="BN370"/>
  <c r="BP370"/>
  <c r="BK370"/>
  <c r="BL370"/>
  <c r="BJ370"/>
  <c r="BF370"/>
  <c r="BH370"/>
  <c r="BD370"/>
  <c r="BC370"/>
  <c r="BB370"/>
  <c r="BS370"/>
  <c r="AV370"/>
  <c r="BG370"/>
  <c r="BR370"/>
  <c r="AX370"/>
  <c r="BT370"/>
  <c r="AS370"/>
  <c r="AW370"/>
  <c r="AR370"/>
  <c r="AZ370"/>
  <c r="AY370"/>
  <c r="AT370"/>
  <c r="BO306"/>
  <c r="BN306"/>
  <c r="BP306"/>
  <c r="BK306"/>
  <c r="BJ306"/>
  <c r="BF306"/>
  <c r="BH306"/>
  <c r="BD306"/>
  <c r="BL306"/>
  <c r="BC306"/>
  <c r="BB306"/>
  <c r="BS306"/>
  <c r="AV306"/>
  <c r="BG306"/>
  <c r="BR306"/>
  <c r="AX306"/>
  <c r="BT306"/>
  <c r="AS306"/>
  <c r="AW306"/>
  <c r="AR306"/>
  <c r="AZ306"/>
  <c r="AY306"/>
  <c r="AT306"/>
  <c r="BN226"/>
  <c r="BP226"/>
  <c r="BO226"/>
  <c r="BK226"/>
  <c r="BJ226"/>
  <c r="BL226"/>
  <c r="BF226"/>
  <c r="BH226"/>
  <c r="BD226"/>
  <c r="BC226"/>
  <c r="BB226"/>
  <c r="BS226"/>
  <c r="AV226"/>
  <c r="BG226"/>
  <c r="BR226"/>
  <c r="AX226"/>
  <c r="BT226"/>
  <c r="AS226"/>
  <c r="AW226"/>
  <c r="AR226"/>
  <c r="AZ226"/>
  <c r="AY226"/>
  <c r="AT226"/>
  <c r="BN162"/>
  <c r="BP162"/>
  <c r="BO162"/>
  <c r="BK162"/>
  <c r="BJ162"/>
  <c r="BL162"/>
  <c r="BF162"/>
  <c r="BH162"/>
  <c r="BD162"/>
  <c r="BC162"/>
  <c r="BB162"/>
  <c r="BS162"/>
  <c r="AV162"/>
  <c r="BG162"/>
  <c r="BR162"/>
  <c r="AX162"/>
  <c r="BT162"/>
  <c r="AS162"/>
  <c r="AW162"/>
  <c r="AR162"/>
  <c r="AZ162"/>
  <c r="AY162"/>
  <c r="AT162"/>
  <c r="BN98"/>
  <c r="BP98"/>
  <c r="BO98"/>
  <c r="BK98"/>
  <c r="BJ98"/>
  <c r="BL98"/>
  <c r="BF98"/>
  <c r="BH98"/>
  <c r="BD98"/>
  <c r="BC98"/>
  <c r="BB98"/>
  <c r="BS98"/>
  <c r="AV98"/>
  <c r="BG98"/>
  <c r="BR98"/>
  <c r="AX98"/>
  <c r="BT98"/>
  <c r="AS98"/>
  <c r="AW98"/>
  <c r="AR98"/>
  <c r="AZ98"/>
  <c r="AY98"/>
  <c r="AT98"/>
  <c r="BN34"/>
  <c r="BP34"/>
  <c r="BO34"/>
  <c r="BK34"/>
  <c r="BJ34"/>
  <c r="BL34"/>
  <c r="BF34"/>
  <c r="BH34"/>
  <c r="BD34"/>
  <c r="BC34"/>
  <c r="BB34"/>
  <c r="BS34"/>
  <c r="AV34"/>
  <c r="BG34"/>
  <c r="BR34"/>
  <c r="AX34"/>
  <c r="BT34"/>
  <c r="AS34"/>
  <c r="AW34"/>
  <c r="AR34"/>
  <c r="AZ34"/>
  <c r="AY34"/>
  <c r="AT34"/>
  <c r="BO677"/>
  <c r="BN677"/>
  <c r="BP677"/>
  <c r="BJ677"/>
  <c r="BL677"/>
  <c r="BF677"/>
  <c r="BH677"/>
  <c r="BD677"/>
  <c r="BK677"/>
  <c r="BG677"/>
  <c r="BB677"/>
  <c r="BS677"/>
  <c r="BR677"/>
  <c r="BC677"/>
  <c r="BT677"/>
  <c r="AX677"/>
  <c r="AR677"/>
  <c r="AW677"/>
  <c r="AT677"/>
  <c r="AV677"/>
  <c r="AY677"/>
  <c r="AS677"/>
  <c r="AZ677"/>
  <c r="BO613"/>
  <c r="BN613"/>
  <c r="BP613"/>
  <c r="BJ613"/>
  <c r="BL613"/>
  <c r="BF613"/>
  <c r="BH613"/>
  <c r="BD613"/>
  <c r="BK613"/>
  <c r="BG613"/>
  <c r="BB613"/>
  <c r="BS613"/>
  <c r="BR613"/>
  <c r="BC613"/>
  <c r="BT613"/>
  <c r="AX613"/>
  <c r="AR613"/>
  <c r="AW613"/>
  <c r="AT613"/>
  <c r="AS613"/>
  <c r="AZ613"/>
  <c r="AV613"/>
  <c r="AY613"/>
  <c r="BO429"/>
  <c r="BN429"/>
  <c r="BP429"/>
  <c r="BJ429"/>
  <c r="BL429"/>
  <c r="BF429"/>
  <c r="BH429"/>
  <c r="BD429"/>
  <c r="BG429"/>
  <c r="BC429"/>
  <c r="BB429"/>
  <c r="BK429"/>
  <c r="BS429"/>
  <c r="BR429"/>
  <c r="AW429"/>
  <c r="BT429"/>
  <c r="AX429"/>
  <c r="AR429"/>
  <c r="AV429"/>
  <c r="AT429"/>
  <c r="AY429"/>
  <c r="AS429"/>
  <c r="AZ429"/>
  <c r="BO345"/>
  <c r="BN345"/>
  <c r="BK345"/>
  <c r="BL345"/>
  <c r="BP345"/>
  <c r="BJ345"/>
  <c r="BF345"/>
  <c r="BH345"/>
  <c r="BG345"/>
  <c r="BD345"/>
  <c r="BC345"/>
  <c r="BB345"/>
  <c r="BS345"/>
  <c r="BR345"/>
  <c r="AW345"/>
  <c r="AV345"/>
  <c r="BT345"/>
  <c r="AR345"/>
  <c r="AS345"/>
  <c r="AX345"/>
  <c r="AT345"/>
  <c r="AZ345"/>
  <c r="AY345"/>
  <c r="BN229"/>
  <c r="BP229"/>
  <c r="BO229"/>
  <c r="BK229"/>
  <c r="BJ229"/>
  <c r="BL229"/>
  <c r="BF229"/>
  <c r="BH229"/>
  <c r="BG229"/>
  <c r="BD229"/>
  <c r="BC229"/>
  <c r="BB229"/>
  <c r="BS229"/>
  <c r="BR229"/>
  <c r="AW229"/>
  <c r="BT229"/>
  <c r="AX229"/>
  <c r="AR229"/>
  <c r="AV229"/>
  <c r="AT229"/>
  <c r="AS229"/>
  <c r="AZ229"/>
  <c r="AY229"/>
  <c r="BN117"/>
  <c r="BP117"/>
  <c r="BO117"/>
  <c r="BK117"/>
  <c r="BJ117"/>
  <c r="BL117"/>
  <c r="BF117"/>
  <c r="BH117"/>
  <c r="BG117"/>
  <c r="BD117"/>
  <c r="BC117"/>
  <c r="BB117"/>
  <c r="BS117"/>
  <c r="BR117"/>
  <c r="AW117"/>
  <c r="BT117"/>
  <c r="AX117"/>
  <c r="AR117"/>
  <c r="AV117"/>
  <c r="AT117"/>
  <c r="AS117"/>
  <c r="AZ117"/>
  <c r="AY117"/>
  <c r="BQ689"/>
  <c r="BM625"/>
  <c r="BA577"/>
  <c r="BQ561"/>
  <c r="BQ325"/>
  <c r="BQ257"/>
  <c r="BA241"/>
  <c r="BQ193"/>
  <c r="BA177"/>
  <c r="BQ129"/>
  <c r="BA113"/>
  <c r="BM113"/>
  <c r="BA61"/>
  <c r="BA29"/>
  <c r="BA822"/>
  <c r="BQ742"/>
  <c r="BM742"/>
  <c r="BE726"/>
  <c r="BM678"/>
  <c r="BQ582"/>
  <c r="BM582"/>
  <c r="BM78"/>
  <c r="BM748"/>
  <c r="BE428"/>
  <c r="BQ396"/>
  <c r="BQ332"/>
  <c r="BE324"/>
  <c r="BE292"/>
  <c r="BM260"/>
  <c r="BQ240"/>
  <c r="BM240"/>
  <c r="BM20"/>
  <c r="BM496"/>
  <c r="BQ500"/>
  <c r="BA318"/>
  <c r="BA286"/>
  <c r="BA278"/>
  <c r="BQ202"/>
  <c r="BM74"/>
  <c r="BE42"/>
  <c r="BM10"/>
  <c r="BM504"/>
  <c r="BQ134"/>
  <c r="BQ182"/>
  <c r="BM182"/>
  <c r="BQ54"/>
  <c r="BM54"/>
  <c r="BQ312"/>
  <c r="BA148"/>
  <c r="BQ116"/>
  <c r="BA548"/>
  <c r="BA420"/>
  <c r="BA570"/>
  <c r="BA562"/>
  <c r="BA546"/>
  <c r="BA538"/>
  <c r="BA530"/>
  <c r="BA422"/>
  <c r="BA390"/>
  <c r="BA358"/>
  <c r="BA326"/>
  <c r="BA294"/>
  <c r="BA242"/>
  <c r="BA114"/>
  <c r="BA30"/>
  <c r="BA889"/>
  <c r="BA741"/>
  <c r="BA565"/>
  <c r="BA533"/>
  <c r="BQ449"/>
  <c r="BQ377"/>
  <c r="BQ309"/>
  <c r="BQ197"/>
  <c r="BQ49"/>
  <c r="BE602"/>
  <c r="BA126"/>
  <c r="BQ166"/>
  <c r="BI794"/>
  <c r="BI754"/>
  <c r="BE722"/>
  <c r="BQ706"/>
  <c r="BM706"/>
  <c r="BE690"/>
  <c r="BQ674"/>
  <c r="BM674"/>
  <c r="BE658"/>
  <c r="BE626"/>
  <c r="BQ610"/>
  <c r="BM610"/>
  <c r="BE594"/>
  <c r="BQ578"/>
  <c r="BM578"/>
  <c r="BA480"/>
  <c r="BA288"/>
  <c r="BQ424"/>
  <c r="BM424"/>
  <c r="BQ190"/>
  <c r="BM190"/>
  <c r="BA581"/>
  <c r="BQ465"/>
  <c r="BQ329"/>
  <c r="BQ261"/>
  <c r="BQ17"/>
  <c r="BQ682"/>
  <c r="BM682"/>
  <c r="BA254"/>
  <c r="BA280"/>
  <c r="BA915"/>
  <c r="BA739"/>
  <c r="BA683"/>
  <c r="BQ555"/>
  <c r="BM555"/>
  <c r="BQ761"/>
  <c r="BM761"/>
  <c r="BQ697"/>
  <c r="BM697"/>
  <c r="BQ633"/>
  <c r="BM633"/>
  <c r="BQ569"/>
  <c r="BM569"/>
  <c r="BQ509"/>
  <c r="BM509"/>
  <c r="AU217"/>
  <c r="BM217"/>
  <c r="AU153"/>
  <c r="BM153"/>
  <c r="AU89"/>
  <c r="BM89"/>
  <c r="AU53"/>
  <c r="BM53"/>
  <c r="BQ840"/>
  <c r="BQ672"/>
  <c r="BM672"/>
  <c r="BA608"/>
  <c r="BQ584"/>
  <c r="BQ732"/>
  <c r="BE670"/>
  <c r="BA654"/>
  <c r="BQ638"/>
  <c r="BA590"/>
  <c r="BQ574"/>
  <c r="BM574"/>
  <c r="BQ110"/>
  <c r="BM110"/>
  <c r="BQ380"/>
  <c r="BE372"/>
  <c r="BQ348"/>
  <c r="BM348"/>
  <c r="BQ316"/>
  <c r="BE308"/>
  <c r="BQ284"/>
  <c r="BQ204"/>
  <c r="BE196"/>
  <c r="BQ188"/>
  <c r="BQ172"/>
  <c r="BM172"/>
  <c r="BQ132"/>
  <c r="BQ72"/>
  <c r="BM72"/>
  <c r="BQ56"/>
  <c r="BQ40"/>
  <c r="BM40"/>
  <c r="BQ24"/>
  <c r="BM24"/>
  <c r="BQ8"/>
  <c r="BM8"/>
  <c r="BA532"/>
  <c r="BQ468"/>
  <c r="BM468"/>
  <c r="BQ494"/>
  <c r="BM494"/>
  <c r="BQ426"/>
  <c r="BQ394"/>
  <c r="BM394"/>
  <c r="BQ362"/>
  <c r="BM362"/>
  <c r="BQ330"/>
  <c r="BM330"/>
  <c r="BQ298"/>
  <c r="BM298"/>
  <c r="BQ266"/>
  <c r="BQ186"/>
  <c r="BM186"/>
  <c r="BA472"/>
  <c r="BA272"/>
  <c r="BQ764"/>
  <c r="BM764"/>
  <c r="AQ230"/>
  <c r="BI230"/>
  <c r="BI962"/>
  <c r="BM882"/>
  <c r="AQ967"/>
  <c r="BA967"/>
  <c r="AQ919"/>
  <c r="BA919"/>
  <c r="BA867"/>
  <c r="BA843"/>
  <c r="BA819"/>
  <c r="AU799"/>
  <c r="BA799"/>
  <c r="BA771"/>
  <c r="AU695"/>
  <c r="BA695"/>
  <c r="AQ691"/>
  <c r="BQ691"/>
  <c r="BM691"/>
  <c r="BQ643"/>
  <c r="BM643"/>
  <c r="BE615"/>
  <c r="AQ563"/>
  <c r="BI563"/>
  <c r="BE559"/>
  <c r="AU543"/>
  <c r="BA543"/>
  <c r="BQ539"/>
  <c r="BM539"/>
  <c r="AQ515"/>
  <c r="BI515"/>
  <c r="BE511"/>
  <c r="AU287"/>
  <c r="BA287"/>
  <c r="AQ215"/>
  <c r="BA215"/>
  <c r="BQ211"/>
  <c r="BM211"/>
  <c r="AQ87"/>
  <c r="BA87"/>
  <c r="AQ67"/>
  <c r="BI67"/>
  <c r="AQ47"/>
  <c r="BA47"/>
  <c r="AQ43"/>
  <c r="BI43"/>
  <c r="AU23"/>
  <c r="BA23"/>
  <c r="BQ933"/>
  <c r="BM933"/>
  <c r="AU621"/>
  <c r="BI621"/>
  <c r="BQ589"/>
  <c r="BM589"/>
  <c r="AU489"/>
  <c r="BI489"/>
  <c r="BA473"/>
  <c r="BI473"/>
  <c r="AQ421"/>
  <c r="BI421"/>
  <c r="BQ405"/>
  <c r="AU385"/>
  <c r="BI385"/>
  <c r="AU353"/>
  <c r="BI353"/>
  <c r="AU321"/>
  <c r="BI321"/>
  <c r="AU301"/>
  <c r="BI301"/>
  <c r="AU269"/>
  <c r="BI269"/>
  <c r="AU237"/>
  <c r="BI237"/>
  <c r="AU205"/>
  <c r="BI205"/>
  <c r="AU173"/>
  <c r="BI173"/>
  <c r="AU141"/>
  <c r="BI141"/>
  <c r="AU109"/>
  <c r="BI109"/>
  <c r="AU77"/>
  <c r="BI77"/>
  <c r="BA57"/>
  <c r="BI57"/>
  <c r="BA25"/>
  <c r="BI25"/>
  <c r="AU892"/>
  <c r="BE892"/>
  <c r="BA780"/>
  <c r="AU632"/>
  <c r="BI632"/>
  <c r="BQ460"/>
  <c r="BI460"/>
  <c r="BA572"/>
  <c r="BQ556"/>
  <c r="BM556"/>
  <c r="BE524"/>
  <c r="BE927"/>
  <c r="AQ923"/>
  <c r="BQ923"/>
  <c r="BM923"/>
  <c r="BE903"/>
  <c r="AQ803"/>
  <c r="BQ803"/>
  <c r="BM803"/>
  <c r="BE775"/>
  <c r="BA747"/>
  <c r="BE719"/>
  <c r="BA699"/>
  <c r="AQ675"/>
  <c r="BQ675"/>
  <c r="BM675"/>
  <c r="AU599"/>
  <c r="BA599"/>
  <c r="BQ595"/>
  <c r="BM595"/>
  <c r="AQ499"/>
  <c r="BI499"/>
  <c r="AQ495"/>
  <c r="BA495"/>
  <c r="AQ243"/>
  <c r="BI243"/>
  <c r="BE223"/>
  <c r="BQ195"/>
  <c r="BM195"/>
  <c r="BE143"/>
  <c r="AQ115"/>
  <c r="BI115"/>
  <c r="BE95"/>
  <c r="AU973"/>
  <c r="BI973"/>
  <c r="AU953"/>
  <c r="BI953"/>
  <c r="AU921"/>
  <c r="BI921"/>
  <c r="AU853"/>
  <c r="BI853"/>
  <c r="BQ737"/>
  <c r="BM737"/>
  <c r="BA689"/>
  <c r="BQ673"/>
  <c r="BM673"/>
  <c r="AU657"/>
  <c r="BI657"/>
  <c r="AQ641"/>
  <c r="BA625"/>
  <c r="BI593"/>
  <c r="AQ577"/>
  <c r="BA561"/>
  <c r="BQ545"/>
  <c r="BM545"/>
  <c r="AQ493"/>
  <c r="BQ481"/>
  <c r="BM481"/>
  <c r="AQ461"/>
  <c r="AQ425"/>
  <c r="AU409"/>
  <c r="BM409"/>
  <c r="BE389"/>
  <c r="AU373"/>
  <c r="BM373"/>
  <c r="BE325"/>
  <c r="BA305"/>
  <c r="BM305"/>
  <c r="AQ289"/>
  <c r="BA273"/>
  <c r="BM273"/>
  <c r="AQ257"/>
  <c r="BQ241"/>
  <c r="BA225"/>
  <c r="BM225"/>
  <c r="AQ193"/>
  <c r="BQ177"/>
  <c r="BA161"/>
  <c r="BM161"/>
  <c r="AQ129"/>
  <c r="BQ113"/>
  <c r="BA97"/>
  <c r="BM97"/>
  <c r="BQ61"/>
  <c r="BQ29"/>
  <c r="BQ9"/>
  <c r="AQ960"/>
  <c r="BQ944"/>
  <c r="AQ928"/>
  <c r="BQ912"/>
  <c r="BE912"/>
  <c r="AQ896"/>
  <c r="BQ880"/>
  <c r="AQ864"/>
  <c r="BI864"/>
  <c r="BQ848"/>
  <c r="BQ816"/>
  <c r="BQ784"/>
  <c r="AQ744"/>
  <c r="BA724"/>
  <c r="BQ704"/>
  <c r="BM704"/>
  <c r="AQ660"/>
  <c r="BA640"/>
  <c r="BQ616"/>
  <c r="BM616"/>
  <c r="AQ576"/>
  <c r="BE576"/>
  <c r="BA262"/>
  <c r="BQ604"/>
  <c r="BI970"/>
  <c r="BQ894"/>
  <c r="BM894"/>
  <c r="BQ874"/>
  <c r="AQ822"/>
  <c r="BE822"/>
  <c r="BA742"/>
  <c r="AU726"/>
  <c r="BI726"/>
  <c r="AU694"/>
  <c r="BA678"/>
  <c r="BQ662"/>
  <c r="BM662"/>
  <c r="AU630"/>
  <c r="BE630"/>
  <c r="BA614"/>
  <c r="BA582"/>
  <c r="AU142"/>
  <c r="BE142"/>
  <c r="BA78"/>
  <c r="BA748"/>
  <c r="AU428"/>
  <c r="AQ396"/>
  <c r="BA396"/>
  <c r="AU388"/>
  <c r="BI388"/>
  <c r="BA364"/>
  <c r="AU356"/>
  <c r="BA332"/>
  <c r="AU324"/>
  <c r="BI324"/>
  <c r="BA300"/>
  <c r="AU292"/>
  <c r="BI292"/>
  <c r="AQ260"/>
  <c r="BA260"/>
  <c r="BA252"/>
  <c r="BA240"/>
  <c r="BA224"/>
  <c r="BA20"/>
  <c r="BA496"/>
  <c r="BA320"/>
  <c r="AQ500"/>
  <c r="BA500"/>
  <c r="AU436"/>
  <c r="BI436"/>
  <c r="BA328"/>
  <c r="BE506"/>
  <c r="BQ502"/>
  <c r="AU478"/>
  <c r="BE478"/>
  <c r="BQ474"/>
  <c r="BM474"/>
  <c r="AU470"/>
  <c r="BQ442"/>
  <c r="BM442"/>
  <c r="AU414"/>
  <c r="BQ410"/>
  <c r="BM410"/>
  <c r="AU382"/>
  <c r="BQ378"/>
  <c r="BM378"/>
  <c r="AU350"/>
  <c r="BE350"/>
  <c r="BQ346"/>
  <c r="BM346"/>
  <c r="AU318"/>
  <c r="BQ314"/>
  <c r="BM314"/>
  <c r="AU286"/>
  <c r="BE286"/>
  <c r="BQ282"/>
  <c r="BM282"/>
  <c r="AU278"/>
  <c r="BQ258"/>
  <c r="BE234"/>
  <c r="BA202"/>
  <c r="BQ170"/>
  <c r="AQ138"/>
  <c r="BI138"/>
  <c r="AU106"/>
  <c r="BA74"/>
  <c r="AQ42"/>
  <c r="BI42"/>
  <c r="BA10"/>
  <c r="BA504"/>
  <c r="BQ440"/>
  <c r="AQ336"/>
  <c r="BE336"/>
  <c r="BQ222"/>
  <c r="BM222"/>
  <c r="AU94"/>
  <c r="BA134"/>
  <c r="BA182"/>
  <c r="BA54"/>
  <c r="BA312"/>
  <c r="AQ148"/>
  <c r="BA116"/>
  <c r="BQ84"/>
  <c r="BM84"/>
  <c r="BE76"/>
  <c r="BQ68"/>
  <c r="BM68"/>
  <c r="BE60"/>
  <c r="BQ52"/>
  <c r="BM52"/>
  <c r="BQ36"/>
  <c r="BE28"/>
  <c r="BQ12"/>
  <c r="BM12"/>
  <c r="AQ548"/>
  <c r="BE548"/>
  <c r="BQ484"/>
  <c r="BM484"/>
  <c r="AQ420"/>
  <c r="BE420"/>
  <c r="BQ296"/>
  <c r="AU570"/>
  <c r="BQ566"/>
  <c r="BM566"/>
  <c r="AU562"/>
  <c r="BQ558"/>
  <c r="BM558"/>
  <c r="BQ550"/>
  <c r="AU546"/>
  <c r="AU538"/>
  <c r="AU530"/>
  <c r="BQ526"/>
  <c r="BM526"/>
  <c r="BQ518"/>
  <c r="BE514"/>
  <c r="BQ490"/>
  <c r="BM490"/>
  <c r="BQ482"/>
  <c r="BQ454"/>
  <c r="BQ446"/>
  <c r="AU422"/>
  <c r="BQ418"/>
  <c r="BM418"/>
  <c r="AU390"/>
  <c r="BQ386"/>
  <c r="BM386"/>
  <c r="AU358"/>
  <c r="BI358"/>
  <c r="BQ354"/>
  <c r="AU326"/>
  <c r="BQ322"/>
  <c r="BM322"/>
  <c r="AU294"/>
  <c r="BQ290"/>
  <c r="BM290"/>
  <c r="AU242"/>
  <c r="BQ210"/>
  <c r="BE178"/>
  <c r="BQ146"/>
  <c r="AU114"/>
  <c r="BQ82"/>
  <c r="BM82"/>
  <c r="BE50"/>
  <c r="BQ18"/>
  <c r="BM18"/>
  <c r="AU30"/>
  <c r="BQ376"/>
  <c r="AQ889"/>
  <c r="AQ741"/>
  <c r="BQ629"/>
  <c r="BM629"/>
  <c r="AQ565"/>
  <c r="BQ549"/>
  <c r="BM549"/>
  <c r="AQ533"/>
  <c r="BQ497"/>
  <c r="BM497"/>
  <c r="AQ449"/>
  <c r="BA397"/>
  <c r="BM397"/>
  <c r="AQ377"/>
  <c r="AU361"/>
  <c r="BM361"/>
  <c r="BA309"/>
  <c r="AU293"/>
  <c r="BM293"/>
  <c r="BE197"/>
  <c r="AU181"/>
  <c r="BM181"/>
  <c r="BA65"/>
  <c r="BM65"/>
  <c r="AQ49"/>
  <c r="BE714"/>
  <c r="BQ618"/>
  <c r="AQ602"/>
  <c r="BI602"/>
  <c r="BQ456"/>
  <c r="BM456"/>
  <c r="AU126"/>
  <c r="BE126"/>
  <c r="BA166"/>
  <c r="AQ794"/>
  <c r="BE794"/>
  <c r="BI786"/>
  <c r="AU754"/>
  <c r="AQ722"/>
  <c r="BI722"/>
  <c r="AU706"/>
  <c r="AU690"/>
  <c r="AQ674"/>
  <c r="BA674"/>
  <c r="AQ658"/>
  <c r="BI658"/>
  <c r="AQ626"/>
  <c r="BI626"/>
  <c r="BA610"/>
  <c r="AQ594"/>
  <c r="BI594"/>
  <c r="BA578"/>
  <c r="AQ480"/>
  <c r="BQ416"/>
  <c r="AQ288"/>
  <c r="BQ552"/>
  <c r="BM552"/>
  <c r="BA424"/>
  <c r="BA190"/>
  <c r="AQ581"/>
  <c r="BQ517"/>
  <c r="BM517"/>
  <c r="AQ465"/>
  <c r="BA413"/>
  <c r="BM413"/>
  <c r="AQ329"/>
  <c r="BE261"/>
  <c r="BA33"/>
  <c r="BM33"/>
  <c r="AQ17"/>
  <c r="BQ762"/>
  <c r="AQ682"/>
  <c r="BA682"/>
  <c r="BQ650"/>
  <c r="BM650"/>
  <c r="BE634"/>
  <c r="BQ352"/>
  <c r="BM352"/>
  <c r="AU254"/>
  <c r="BE254"/>
  <c r="BI834"/>
  <c r="BQ959"/>
  <c r="BM959"/>
  <c r="AU955"/>
  <c r="BE955"/>
  <c r="AQ931"/>
  <c r="BE911"/>
  <c r="AQ907"/>
  <c r="BQ907"/>
  <c r="BM907"/>
  <c r="BE887"/>
  <c r="AQ883"/>
  <c r="BQ883"/>
  <c r="BM883"/>
  <c r="BE879"/>
  <c r="AQ875"/>
  <c r="BQ875"/>
  <c r="BM875"/>
  <c r="AQ835"/>
  <c r="BQ835"/>
  <c r="BM835"/>
  <c r="BQ783"/>
  <c r="BM783"/>
  <c r="BE759"/>
  <c r="BA755"/>
  <c r="AQ751"/>
  <c r="BQ751"/>
  <c r="BM751"/>
  <c r="BI735"/>
  <c r="AU731"/>
  <c r="BE731"/>
  <c r="BA707"/>
  <c r="BQ703"/>
  <c r="BM703"/>
  <c r="BI679"/>
  <c r="BE651"/>
  <c r="AQ631"/>
  <c r="BA631"/>
  <c r="BQ627"/>
  <c r="BM627"/>
  <c r="BI623"/>
  <c r="BE607"/>
  <c r="AU603"/>
  <c r="BA603"/>
  <c r="BI575"/>
  <c r="BE551"/>
  <c r="AU523"/>
  <c r="BA523"/>
  <c r="BQ503"/>
  <c r="BM503"/>
  <c r="AQ483"/>
  <c r="BI483"/>
  <c r="AU459"/>
  <c r="BA459"/>
  <c r="BI439"/>
  <c r="AU411"/>
  <c r="BA411"/>
  <c r="BI407"/>
  <c r="AU387"/>
  <c r="BA387"/>
  <c r="BI367"/>
  <c r="AU347"/>
  <c r="BA347"/>
  <c r="BI343"/>
  <c r="AU323"/>
  <c r="BA323"/>
  <c r="BI303"/>
  <c r="AU275"/>
  <c r="BA275"/>
  <c r="BI255"/>
  <c r="BE251"/>
  <c r="AU227"/>
  <c r="BA227"/>
  <c r="BQ199"/>
  <c r="BM199"/>
  <c r="BI175"/>
  <c r="BE171"/>
  <c r="AQ151"/>
  <c r="BA151"/>
  <c r="BQ147"/>
  <c r="BM147"/>
  <c r="BI127"/>
  <c r="BE123"/>
  <c r="AU99"/>
  <c r="BA99"/>
  <c r="BQ79"/>
  <c r="BM79"/>
  <c r="BE75"/>
  <c r="BQ55"/>
  <c r="BM55"/>
  <c r="BE35"/>
  <c r="BQ15"/>
  <c r="BM15"/>
  <c r="BE11"/>
  <c r="AQ964"/>
  <c r="BI964"/>
  <c r="BQ948"/>
  <c r="BM948"/>
  <c r="AQ932"/>
  <c r="BI932"/>
  <c r="BQ916"/>
  <c r="BM916"/>
  <c r="AQ900"/>
  <c r="BI900"/>
  <c r="BQ884"/>
  <c r="BM884"/>
  <c r="BQ852"/>
  <c r="BM852"/>
  <c r="AQ836"/>
  <c r="BI836"/>
  <c r="BQ820"/>
  <c r="BM820"/>
  <c r="AQ804"/>
  <c r="BI804"/>
  <c r="BQ788"/>
  <c r="BM788"/>
  <c r="AU772"/>
  <c r="BE772"/>
  <c r="AQ752"/>
  <c r="BI752"/>
  <c r="BA728"/>
  <c r="BQ708"/>
  <c r="BM708"/>
  <c r="AU688"/>
  <c r="BI688"/>
  <c r="AQ664"/>
  <c r="BE664"/>
  <c r="BA644"/>
  <c r="BQ624"/>
  <c r="BM624"/>
  <c r="AU600"/>
  <c r="BI600"/>
  <c r="AQ580"/>
  <c r="BE580"/>
  <c r="BA588"/>
  <c r="AQ214"/>
  <c r="BI214"/>
  <c r="BA150"/>
  <c r="AQ86"/>
  <c r="BI86"/>
  <c r="BA22"/>
  <c r="AQ70"/>
  <c r="BI70"/>
  <c r="BA276"/>
  <c r="AU236"/>
  <c r="BI236"/>
  <c r="BA228"/>
  <c r="AU220"/>
  <c r="BI220"/>
  <c r="BA208"/>
  <c r="AU200"/>
  <c r="BI200"/>
  <c r="BA192"/>
  <c r="AU184"/>
  <c r="BI184"/>
  <c r="BA176"/>
  <c r="AU168"/>
  <c r="BI168"/>
  <c r="BA160"/>
  <c r="AU152"/>
  <c r="BI152"/>
  <c r="BA144"/>
  <c r="AU136"/>
  <c r="BI136"/>
  <c r="BA128"/>
  <c r="AU120"/>
  <c r="BI120"/>
  <c r="BA112"/>
  <c r="AU104"/>
  <c r="BI104"/>
  <c r="BA96"/>
  <c r="AU88"/>
  <c r="BI88"/>
  <c r="AQ516"/>
  <c r="BA516"/>
  <c r="BQ452"/>
  <c r="BM452"/>
  <c r="AQ360"/>
  <c r="BE360"/>
  <c r="BQ498"/>
  <c r="BM498"/>
  <c r="BQ438"/>
  <c r="BM438"/>
  <c r="AU434"/>
  <c r="BE434"/>
  <c r="BQ430"/>
  <c r="BM430"/>
  <c r="AU406"/>
  <c r="BE406"/>
  <c r="BQ402"/>
  <c r="BM402"/>
  <c r="BI374"/>
  <c r="BA374"/>
  <c r="BQ370"/>
  <c r="BM370"/>
  <c r="AU342"/>
  <c r="BE342"/>
  <c r="BQ338"/>
  <c r="BM338"/>
  <c r="AU310"/>
  <c r="BE310"/>
  <c r="BQ306"/>
  <c r="BM306"/>
  <c r="AU274"/>
  <c r="BE274"/>
  <c r="BQ226"/>
  <c r="BM226"/>
  <c r="AU194"/>
  <c r="BE194"/>
  <c r="BQ162"/>
  <c r="BM162"/>
  <c r="AU130"/>
  <c r="BE130"/>
  <c r="BQ98"/>
  <c r="BM98"/>
  <c r="AU66"/>
  <c r="BE66"/>
  <c r="BQ34"/>
  <c r="BM34"/>
  <c r="BE476"/>
  <c r="AQ725"/>
  <c r="BE725"/>
  <c r="AQ693"/>
  <c r="BE693"/>
  <c r="BQ677"/>
  <c r="BM677"/>
  <c r="AQ661"/>
  <c r="BE661"/>
  <c r="BQ613"/>
  <c r="BM613"/>
  <c r="BA453"/>
  <c r="AU453"/>
  <c r="BM453"/>
  <c r="AQ445"/>
  <c r="BE445"/>
  <c r="BA429"/>
  <c r="BM429"/>
  <c r="AQ393"/>
  <c r="BE393"/>
  <c r="AU345"/>
  <c r="BM345"/>
  <c r="BA245"/>
  <c r="BE245"/>
  <c r="AU229"/>
  <c r="BM229"/>
  <c r="BE213"/>
  <c r="BA149"/>
  <c r="AU149"/>
  <c r="BM149"/>
  <c r="BE133"/>
  <c r="AU117"/>
  <c r="BM117"/>
  <c r="BE101"/>
  <c r="BA85"/>
  <c r="AU85"/>
  <c r="BM85"/>
  <c r="BQ668"/>
  <c r="BM668"/>
  <c r="AQ666"/>
  <c r="BI666"/>
  <c r="AU586"/>
  <c r="BE586"/>
  <c r="BA448"/>
  <c r="AU520"/>
  <c r="BI520"/>
  <c r="AQ368"/>
  <c r="BE368"/>
  <c r="AJ976"/>
  <c r="F19" i="5" s="1"/>
  <c r="F7" i="7" s="1"/>
  <c r="AD976" i="2"/>
  <c r="D13" i="5" s="1"/>
  <c r="D5" i="7" s="1"/>
  <c r="AE976" i="2"/>
  <c r="E13" i="5" s="1"/>
  <c r="E5" i="7" s="1"/>
  <c r="AM976" i="2"/>
  <c r="E22" i="5" s="1"/>
  <c r="E3" i="7" s="1"/>
  <c r="V976" i="2"/>
  <c r="E8" i="5" s="1"/>
  <c r="C22"/>
  <c r="C3" i="7" s="1"/>
  <c r="W976" i="2"/>
  <c r="F8" i="5" s="1"/>
  <c r="B9"/>
  <c r="C9"/>
  <c r="C4" i="7" s="1"/>
  <c r="B12" i="5"/>
  <c r="C12"/>
  <c r="C5" i="7" s="1"/>
  <c r="AL976" i="2"/>
  <c r="B16" i="5"/>
  <c r="C16"/>
  <c r="C6" i="7" s="1"/>
  <c r="AN976" i="2"/>
  <c r="AI976"/>
  <c r="BE855" l="1"/>
  <c r="BT855"/>
  <c r="AR842"/>
  <c r="AZ882"/>
  <c r="BG776"/>
  <c r="BC762"/>
  <c r="BQ721"/>
  <c r="AU826"/>
  <c r="AQ776"/>
  <c r="AZ721"/>
  <c r="BH721"/>
  <c r="BD870"/>
  <c r="AT870"/>
  <c r="BT870"/>
  <c r="BS870"/>
  <c r="BK870"/>
  <c r="BO870"/>
  <c r="BC808"/>
  <c r="AU807"/>
  <c r="BQ842"/>
  <c r="BQ705"/>
  <c r="BI739"/>
  <c r="BG868"/>
  <c r="AW705"/>
  <c r="BN705"/>
  <c r="BD826"/>
  <c r="AX826"/>
  <c r="BB826"/>
  <c r="BG826"/>
  <c r="BL826"/>
  <c r="AT792"/>
  <c r="BN792"/>
  <c r="BM841"/>
  <c r="AQ855"/>
  <c r="AU833"/>
  <c r="BA833"/>
  <c r="AV833"/>
  <c r="AX833"/>
  <c r="BR833"/>
  <c r="BG833"/>
  <c r="BJ833"/>
  <c r="BQ787"/>
  <c r="BF787"/>
  <c r="AQ806"/>
  <c r="AW486"/>
  <c r="BJ486"/>
  <c r="BC796"/>
  <c r="AV733"/>
  <c r="AU841"/>
  <c r="BA841"/>
  <c r="AV841"/>
  <c r="AX841"/>
  <c r="BR841"/>
  <c r="BG841"/>
  <c r="BJ841"/>
  <c r="AR711"/>
  <c r="BM541"/>
  <c r="AR541"/>
  <c r="BB541"/>
  <c r="BP541"/>
  <c r="AZ828"/>
  <c r="BF828"/>
  <c r="BL828"/>
  <c r="BM522"/>
  <c r="AU522"/>
  <c r="AZ522"/>
  <c r="BT522"/>
  <c r="BC522"/>
  <c r="BD522"/>
  <c r="BL522"/>
  <c r="BO522"/>
  <c r="BG720"/>
  <c r="BA936"/>
  <c r="AY936"/>
  <c r="AV936"/>
  <c r="BF936"/>
  <c r="BC936"/>
  <c r="BL936"/>
  <c r="BN936"/>
  <c r="BA868"/>
  <c r="BH730"/>
  <c r="BO806"/>
  <c r="BL796"/>
  <c r="BQ826"/>
  <c r="BE739"/>
  <c r="BM739"/>
  <c r="BH802"/>
  <c r="BE807"/>
  <c r="AU721"/>
  <c r="BT807"/>
  <c r="BR807"/>
  <c r="BO807"/>
  <c r="BB855"/>
  <c r="BG855"/>
  <c r="BC842"/>
  <c r="BO842"/>
  <c r="AZ441"/>
  <c r="BL441"/>
  <c r="AW882"/>
  <c r="AS882"/>
  <c r="BH882"/>
  <c r="BJ882"/>
  <c r="AS776"/>
  <c r="BR776"/>
  <c r="AZ739"/>
  <c r="AT739"/>
  <c r="BJ739"/>
  <c r="AY762"/>
  <c r="BG762"/>
  <c r="BO762"/>
  <c r="BE762"/>
  <c r="AR807"/>
  <c r="AW807"/>
  <c r="AV807"/>
  <c r="BC807"/>
  <c r="BK807"/>
  <c r="BN807"/>
  <c r="AX855"/>
  <c r="AS855"/>
  <c r="BR855"/>
  <c r="BF855"/>
  <c r="BL855"/>
  <c r="BO855"/>
  <c r="AT842"/>
  <c r="AV842"/>
  <c r="BT842"/>
  <c r="BS842"/>
  <c r="BK842"/>
  <c r="BP842"/>
  <c r="BD441"/>
  <c r="AY882"/>
  <c r="AX882"/>
  <c r="BB882"/>
  <c r="BG882"/>
  <c r="BP882"/>
  <c r="AY776"/>
  <c r="AV776"/>
  <c r="BF776"/>
  <c r="BC776"/>
  <c r="BL776"/>
  <c r="BO776"/>
  <c r="AR739"/>
  <c r="BD739"/>
  <c r="BB739"/>
  <c r="BH739"/>
  <c r="BP739"/>
  <c r="AT762"/>
  <c r="AV762"/>
  <c r="BT762"/>
  <c r="BS762"/>
  <c r="BF762"/>
  <c r="BN762"/>
  <c r="AU705"/>
  <c r="BI826"/>
  <c r="BE870"/>
  <c r="BB721"/>
  <c r="AV870"/>
  <c r="AZ870"/>
  <c r="AS870"/>
  <c r="BF870"/>
  <c r="BH870"/>
  <c r="BJ870"/>
  <c r="BF808"/>
  <c r="BQ807"/>
  <c r="BQ758"/>
  <c r="BM842"/>
  <c r="BR868"/>
  <c r="AZ705"/>
  <c r="BF705"/>
  <c r="AY826"/>
  <c r="AR826"/>
  <c r="BR826"/>
  <c r="BC826"/>
  <c r="BK826"/>
  <c r="BO826"/>
  <c r="AX792"/>
  <c r="BK792"/>
  <c r="BM807"/>
  <c r="AU855"/>
  <c r="BA842"/>
  <c r="BE833"/>
  <c r="AT833"/>
  <c r="AR833"/>
  <c r="BF833"/>
  <c r="BC833"/>
  <c r="BL833"/>
  <c r="BO833"/>
  <c r="AU787"/>
  <c r="BR787"/>
  <c r="BK806"/>
  <c r="BE486"/>
  <c r="BH486"/>
  <c r="BI807"/>
  <c r="BE841"/>
  <c r="AZ841"/>
  <c r="AR841"/>
  <c r="BF841"/>
  <c r="BC841"/>
  <c r="BL841"/>
  <c r="BO841"/>
  <c r="AU711"/>
  <c r="BQ541"/>
  <c r="AV541"/>
  <c r="BS541"/>
  <c r="BN541"/>
  <c r="BA828"/>
  <c r="BT828"/>
  <c r="BG828"/>
  <c r="BQ522"/>
  <c r="BA522"/>
  <c r="AY522"/>
  <c r="AS522"/>
  <c r="BR522"/>
  <c r="BB522"/>
  <c r="BF522"/>
  <c r="BN522"/>
  <c r="AT720"/>
  <c r="BN720"/>
  <c r="BI936"/>
  <c r="AX936"/>
  <c r="AT936"/>
  <c r="BD936"/>
  <c r="BS936"/>
  <c r="BK936"/>
  <c r="BP936"/>
  <c r="BQ833"/>
  <c r="BI870"/>
  <c r="BM826"/>
  <c r="BE792"/>
  <c r="BA849"/>
  <c r="BA870"/>
  <c r="BR798"/>
  <c r="AQ882"/>
  <c r="AQ739"/>
  <c r="AQ885"/>
  <c r="BO705"/>
  <c r="AS802"/>
  <c r="BM762"/>
  <c r="BI842"/>
  <c r="AS807"/>
  <c r="BF807"/>
  <c r="BL807"/>
  <c r="BD855"/>
  <c r="BJ855"/>
  <c r="AY842"/>
  <c r="BR842"/>
  <c r="BL842"/>
  <c r="BF882"/>
  <c r="BT776"/>
  <c r="BJ776"/>
  <c r="AX739"/>
  <c r="BS739"/>
  <c r="BF739"/>
  <c r="AR762"/>
  <c r="BL762"/>
  <c r="AQ762"/>
  <c r="BQ882"/>
  <c r="BQ776"/>
  <c r="AY807"/>
  <c r="AX807"/>
  <c r="AT807"/>
  <c r="BS807"/>
  <c r="BH807"/>
  <c r="BP807"/>
  <c r="AR855"/>
  <c r="AW855"/>
  <c r="AV855"/>
  <c r="BC855"/>
  <c r="BK855"/>
  <c r="BN855"/>
  <c r="AW842"/>
  <c r="AZ842"/>
  <c r="AS842"/>
  <c r="BF842"/>
  <c r="BH842"/>
  <c r="BN842"/>
  <c r="AT882"/>
  <c r="AR882"/>
  <c r="BR882"/>
  <c r="BC882"/>
  <c r="BL882"/>
  <c r="BN882"/>
  <c r="AX776"/>
  <c r="AT776"/>
  <c r="BD776"/>
  <c r="BS776"/>
  <c r="BK776"/>
  <c r="BN776"/>
  <c r="AY739"/>
  <c r="AS739"/>
  <c r="BR739"/>
  <c r="BG739"/>
  <c r="BL739"/>
  <c r="AW762"/>
  <c r="AZ762"/>
  <c r="AS762"/>
  <c r="BB762"/>
  <c r="BK762"/>
  <c r="BP762"/>
  <c r="AQ842"/>
  <c r="BI705"/>
  <c r="AX721"/>
  <c r="AW870"/>
  <c r="AX870"/>
  <c r="BB870"/>
  <c r="BG870"/>
  <c r="BP870"/>
  <c r="AV808"/>
  <c r="BO808"/>
  <c r="BQ868"/>
  <c r="BQ855"/>
  <c r="AU762"/>
  <c r="AU870"/>
  <c r="AU776"/>
  <c r="BT868"/>
  <c r="AT826"/>
  <c r="AV826"/>
  <c r="BT826"/>
  <c r="BS826"/>
  <c r="BH826"/>
  <c r="BP826"/>
  <c r="BS792"/>
  <c r="BA776"/>
  <c r="BA855"/>
  <c r="AQ833"/>
  <c r="AZ833"/>
  <c r="AW833"/>
  <c r="BD833"/>
  <c r="BS833"/>
  <c r="BK833"/>
  <c r="AS787"/>
  <c r="AQ486"/>
  <c r="BB770"/>
  <c r="AQ841"/>
  <c r="AT841"/>
  <c r="AW841"/>
  <c r="BD841"/>
  <c r="BS841"/>
  <c r="BK841"/>
  <c r="BP841"/>
  <c r="AS541"/>
  <c r="AW541"/>
  <c r="BF541"/>
  <c r="BI828"/>
  <c r="AV828"/>
  <c r="BC828"/>
  <c r="BO828"/>
  <c r="BI522"/>
  <c r="AT522"/>
  <c r="AW522"/>
  <c r="BG522"/>
  <c r="BS522"/>
  <c r="BK522"/>
  <c r="BM776"/>
  <c r="AX720"/>
  <c r="BE936"/>
  <c r="AR936"/>
  <c r="AZ936"/>
  <c r="AW936"/>
  <c r="BB936"/>
  <c r="BH936"/>
  <c r="BE882"/>
  <c r="AQ721"/>
  <c r="AS866"/>
  <c r="BQ870"/>
  <c r="BP486"/>
  <c r="BE711"/>
  <c r="AU808"/>
  <c r="BE888"/>
  <c r="BQ931"/>
  <c r="BD579"/>
  <c r="AY609"/>
  <c r="AS609"/>
  <c r="AX609"/>
  <c r="BB609"/>
  <c r="BH609"/>
  <c r="BP609"/>
  <c r="AW810"/>
  <c r="AV810"/>
  <c r="BT810"/>
  <c r="BS810"/>
  <c r="BK810"/>
  <c r="BN810"/>
  <c r="BQ810"/>
  <c r="BA808"/>
  <c r="BQ888"/>
  <c r="AZ931"/>
  <c r="BT931"/>
  <c r="AV931"/>
  <c r="BC931"/>
  <c r="BK931"/>
  <c r="BP931"/>
  <c r="BH718"/>
  <c r="BB756"/>
  <c r="AX808"/>
  <c r="AT808"/>
  <c r="BD808"/>
  <c r="BS808"/>
  <c r="BK808"/>
  <c r="BN808"/>
  <c r="AX505"/>
  <c r="BN505"/>
  <c r="BD863"/>
  <c r="BR800"/>
  <c r="AX753"/>
  <c r="BQ800"/>
  <c r="BM960"/>
  <c r="BQ769"/>
  <c r="AS540"/>
  <c r="AR540"/>
  <c r="BR540"/>
  <c r="BS540"/>
  <c r="BF540"/>
  <c r="BN540"/>
  <c r="AX960"/>
  <c r="AW960"/>
  <c r="BK960"/>
  <c r="AZ769"/>
  <c r="BD769"/>
  <c r="BK769"/>
  <c r="AR766"/>
  <c r="BE813"/>
  <c r="AV806"/>
  <c r="AS806"/>
  <c r="BH806"/>
  <c r="BQ796"/>
  <c r="BF796"/>
  <c r="BC789"/>
  <c r="BE733"/>
  <c r="BH733"/>
  <c r="BI929"/>
  <c r="AS929"/>
  <c r="BB929"/>
  <c r="BO929"/>
  <c r="BT711"/>
  <c r="AV711"/>
  <c r="BF711"/>
  <c r="BQ813"/>
  <c r="AV813"/>
  <c r="AT813"/>
  <c r="BT813"/>
  <c r="BB813"/>
  <c r="BH813"/>
  <c r="BP813"/>
  <c r="AQ769"/>
  <c r="BO801"/>
  <c r="BR829"/>
  <c r="AQ791"/>
  <c r="AX781"/>
  <c r="BA769"/>
  <c r="BH908"/>
  <c r="AQ540"/>
  <c r="BM931"/>
  <c r="BQ609"/>
  <c r="AW579"/>
  <c r="AV609"/>
  <c r="AR609"/>
  <c r="BS609"/>
  <c r="BD609"/>
  <c r="BJ609"/>
  <c r="AT810"/>
  <c r="AZ810"/>
  <c r="AS810"/>
  <c r="BF810"/>
  <c r="BH810"/>
  <c r="BP810"/>
  <c r="BA931"/>
  <c r="AY931"/>
  <c r="AX931"/>
  <c r="AT931"/>
  <c r="BS931"/>
  <c r="BH931"/>
  <c r="BJ931"/>
  <c r="BS718"/>
  <c r="BT756"/>
  <c r="AR808"/>
  <c r="AZ808"/>
  <c r="AW808"/>
  <c r="BB808"/>
  <c r="BH808"/>
  <c r="BP808"/>
  <c r="AT505"/>
  <c r="BH505"/>
  <c r="AR863"/>
  <c r="BJ863"/>
  <c r="AV800"/>
  <c r="AV753"/>
  <c r="BJ753"/>
  <c r="AU931"/>
  <c r="BE540"/>
  <c r="BM769"/>
  <c r="BA888"/>
  <c r="AZ540"/>
  <c r="AV540"/>
  <c r="AX540"/>
  <c r="BH540"/>
  <c r="BJ540"/>
  <c r="AT960"/>
  <c r="BC960"/>
  <c r="BN960"/>
  <c r="AR769"/>
  <c r="BC769"/>
  <c r="BO769"/>
  <c r="BO888"/>
  <c r="BI806"/>
  <c r="AT806"/>
  <c r="BS806"/>
  <c r="BN806"/>
  <c r="AV796"/>
  <c r="BO796"/>
  <c r="AS789"/>
  <c r="BM733"/>
  <c r="BB733"/>
  <c r="AZ929"/>
  <c r="BD929"/>
  <c r="BK929"/>
  <c r="AX711"/>
  <c r="AT711"/>
  <c r="BK711"/>
  <c r="BA813"/>
  <c r="BI813"/>
  <c r="AY813"/>
  <c r="AX813"/>
  <c r="BR813"/>
  <c r="BG813"/>
  <c r="BJ813"/>
  <c r="BI789"/>
  <c r="BF801"/>
  <c r="BF592"/>
  <c r="BA829"/>
  <c r="BI540"/>
  <c r="BA609"/>
  <c r="BE931"/>
  <c r="BM782"/>
  <c r="BQ718"/>
  <c r="BM540"/>
  <c r="BA505"/>
  <c r="BE579"/>
  <c r="AZ763"/>
  <c r="BB805"/>
  <c r="BJ957"/>
  <c r="BE810"/>
  <c r="BM579"/>
  <c r="BI800"/>
  <c r="BM609"/>
  <c r="AT579"/>
  <c r="BO579"/>
  <c r="AT609"/>
  <c r="BC609"/>
  <c r="BR609"/>
  <c r="BG609"/>
  <c r="BL609"/>
  <c r="BO609"/>
  <c r="BD810"/>
  <c r="AX810"/>
  <c r="BB810"/>
  <c r="BG810"/>
  <c r="BJ810"/>
  <c r="AU960"/>
  <c r="BE718"/>
  <c r="BE863"/>
  <c r="AR931"/>
  <c r="BD931"/>
  <c r="BB931"/>
  <c r="BG931"/>
  <c r="BO931"/>
  <c r="AS718"/>
  <c r="AR756"/>
  <c r="BJ756"/>
  <c r="AS808"/>
  <c r="BT808"/>
  <c r="BR808"/>
  <c r="BG808"/>
  <c r="BJ808"/>
  <c r="BB505"/>
  <c r="BG863"/>
  <c r="AY800"/>
  <c r="BJ800"/>
  <c r="BH753"/>
  <c r="AQ609"/>
  <c r="AQ808"/>
  <c r="AY540"/>
  <c r="BT540"/>
  <c r="BG540"/>
  <c r="BD540"/>
  <c r="BL540"/>
  <c r="BO540"/>
  <c r="BF960"/>
  <c r="BS960"/>
  <c r="BP960"/>
  <c r="AW769"/>
  <c r="BS769"/>
  <c r="BN769"/>
  <c r="BO766"/>
  <c r="AW888"/>
  <c r="AU806"/>
  <c r="AZ806"/>
  <c r="BF806"/>
  <c r="BP806"/>
  <c r="AV957"/>
  <c r="AZ796"/>
  <c r="BQ789"/>
  <c r="AX733"/>
  <c r="AT929"/>
  <c r="BT929"/>
  <c r="BH929"/>
  <c r="BQ711"/>
  <c r="AW711"/>
  <c r="BG711"/>
  <c r="BN711"/>
  <c r="AU813"/>
  <c r="AS813"/>
  <c r="AR813"/>
  <c r="BF813"/>
  <c r="BC813"/>
  <c r="BL813"/>
  <c r="BO813"/>
  <c r="AR801"/>
  <c r="AR592"/>
  <c r="AU829"/>
  <c r="AU540"/>
  <c r="BP738"/>
  <c r="BL844"/>
  <c r="BI609"/>
  <c r="BI808"/>
  <c r="BH645"/>
  <c r="AX817"/>
  <c r="BJ787"/>
  <c r="AQ832"/>
  <c r="AQ705"/>
  <c r="BA692"/>
  <c r="AY948"/>
  <c r="AT948"/>
  <c r="AW948"/>
  <c r="BS948"/>
  <c r="BK948"/>
  <c r="BP948"/>
  <c r="AY692"/>
  <c r="AT692"/>
  <c r="BR692"/>
  <c r="BB692"/>
  <c r="BK692"/>
  <c r="BN692"/>
  <c r="AU959"/>
  <c r="BE832"/>
  <c r="BM817"/>
  <c r="AU734"/>
  <c r="AQ692"/>
  <c r="BI959"/>
  <c r="BE596"/>
  <c r="AX596"/>
  <c r="BS596"/>
  <c r="BP596"/>
  <c r="BD885"/>
  <c r="AY902"/>
  <c r="BR902"/>
  <c r="BN902"/>
  <c r="AY832"/>
  <c r="AT832"/>
  <c r="BD832"/>
  <c r="BC832"/>
  <c r="BL832"/>
  <c r="BO832"/>
  <c r="AQ948"/>
  <c r="BM705"/>
  <c r="BQ734"/>
  <c r="AX959"/>
  <c r="AW959"/>
  <c r="AV959"/>
  <c r="BC959"/>
  <c r="BK959"/>
  <c r="BP959"/>
  <c r="AY705"/>
  <c r="AS705"/>
  <c r="AX705"/>
  <c r="BB705"/>
  <c r="BH705"/>
  <c r="BP705"/>
  <c r="AZ734"/>
  <c r="AX734"/>
  <c r="BB734"/>
  <c r="BH734"/>
  <c r="BJ734"/>
  <c r="AQ787"/>
  <c r="AZ787"/>
  <c r="BT787"/>
  <c r="AV787"/>
  <c r="BC787"/>
  <c r="BK787"/>
  <c r="BN787"/>
  <c r="AW534"/>
  <c r="BL534"/>
  <c r="BQ844"/>
  <c r="BF844"/>
  <c r="BQ733"/>
  <c r="AQ733"/>
  <c r="AY733"/>
  <c r="AR733"/>
  <c r="BR733"/>
  <c r="BG733"/>
  <c r="BL733"/>
  <c r="BO733"/>
  <c r="BE910"/>
  <c r="BC910"/>
  <c r="BJ669"/>
  <c r="BE713"/>
  <c r="AT713"/>
  <c r="BC713"/>
  <c r="BR713"/>
  <c r="BD713"/>
  <c r="BL713"/>
  <c r="BO713"/>
  <c r="BT645"/>
  <c r="AU902"/>
  <c r="BE781"/>
  <c r="BG781"/>
  <c r="AU948"/>
  <c r="BE885"/>
  <c r="BA734"/>
  <c r="AQ849"/>
  <c r="AS596"/>
  <c r="AW596"/>
  <c r="BF596"/>
  <c r="BR817"/>
  <c r="AR902"/>
  <c r="BC902"/>
  <c r="BL902"/>
  <c r="AQ959"/>
  <c r="AU596"/>
  <c r="BI832"/>
  <c r="AS948"/>
  <c r="AX948"/>
  <c r="BF948"/>
  <c r="BB948"/>
  <c r="BH948"/>
  <c r="BJ948"/>
  <c r="AS692"/>
  <c r="AX692"/>
  <c r="AW692"/>
  <c r="BS692"/>
  <c r="BF692"/>
  <c r="BP692"/>
  <c r="BQ596"/>
  <c r="BM885"/>
  <c r="BI734"/>
  <c r="BA832"/>
  <c r="AR596"/>
  <c r="BT596"/>
  <c r="BG596"/>
  <c r="BH596"/>
  <c r="BJ596"/>
  <c r="AW885"/>
  <c r="BP885"/>
  <c r="BD902"/>
  <c r="AT902"/>
  <c r="BT902"/>
  <c r="BS902"/>
  <c r="BK902"/>
  <c r="BO902"/>
  <c r="AX832"/>
  <c r="BF832"/>
  <c r="AW832"/>
  <c r="BS832"/>
  <c r="BK832"/>
  <c r="BP832"/>
  <c r="AQ596"/>
  <c r="BQ832"/>
  <c r="BQ960"/>
  <c r="BM734"/>
  <c r="BA810"/>
  <c r="AY959"/>
  <c r="BT959"/>
  <c r="AT959"/>
  <c r="BS959"/>
  <c r="BH959"/>
  <c r="BJ959"/>
  <c r="AR960"/>
  <c r="AZ960"/>
  <c r="BT960"/>
  <c r="BB960"/>
  <c r="BH960"/>
  <c r="BJ960"/>
  <c r="AV705"/>
  <c r="AR705"/>
  <c r="BS705"/>
  <c r="BD705"/>
  <c r="BJ705"/>
  <c r="AY769"/>
  <c r="AS769"/>
  <c r="BT769"/>
  <c r="BB769"/>
  <c r="BH769"/>
  <c r="BP769"/>
  <c r="AW734"/>
  <c r="AR734"/>
  <c r="BR734"/>
  <c r="BG734"/>
  <c r="BL734"/>
  <c r="BO734"/>
  <c r="AW766"/>
  <c r="BL766"/>
  <c r="AR888"/>
  <c r="BH888"/>
  <c r="BE902"/>
  <c r="BM929"/>
  <c r="BI787"/>
  <c r="BA787"/>
  <c r="AY787"/>
  <c r="AX787"/>
  <c r="AT787"/>
  <c r="BS787"/>
  <c r="BH787"/>
  <c r="BP787"/>
  <c r="BM534"/>
  <c r="BH534"/>
  <c r="BM806"/>
  <c r="BE806"/>
  <c r="AW806"/>
  <c r="AX806"/>
  <c r="BB806"/>
  <c r="BG806"/>
  <c r="BJ806"/>
  <c r="AV844"/>
  <c r="BO844"/>
  <c r="BF789"/>
  <c r="AX908"/>
  <c r="BO908"/>
  <c r="BI733"/>
  <c r="AS733"/>
  <c r="AW733"/>
  <c r="BD733"/>
  <c r="BC733"/>
  <c r="BK733"/>
  <c r="BN733"/>
  <c r="BA781"/>
  <c r="BJ844"/>
  <c r="BR910"/>
  <c r="AU929"/>
  <c r="BA929"/>
  <c r="AV929"/>
  <c r="AX929"/>
  <c r="BR929"/>
  <c r="BG929"/>
  <c r="BJ929"/>
  <c r="BA711"/>
  <c r="BI711"/>
  <c r="AY711"/>
  <c r="AS711"/>
  <c r="BS711"/>
  <c r="BH711"/>
  <c r="BJ711"/>
  <c r="BA541"/>
  <c r="BI541"/>
  <c r="AT541"/>
  <c r="BT541"/>
  <c r="BK541"/>
  <c r="BD541"/>
  <c r="BJ541"/>
  <c r="AV669"/>
  <c r="AQ828"/>
  <c r="AY828"/>
  <c r="AT828"/>
  <c r="BD828"/>
  <c r="BS828"/>
  <c r="BK828"/>
  <c r="BP828"/>
  <c r="BA814"/>
  <c r="AV814"/>
  <c r="AT814"/>
  <c r="AS814"/>
  <c r="BF814"/>
  <c r="BH814"/>
  <c r="BP814"/>
  <c r="BP782"/>
  <c r="BF763"/>
  <c r="BA902"/>
  <c r="BI769"/>
  <c r="AY801"/>
  <c r="BL801"/>
  <c r="AQ713"/>
  <c r="AZ713"/>
  <c r="AW713"/>
  <c r="BT713"/>
  <c r="BG713"/>
  <c r="BF713"/>
  <c r="BN713"/>
  <c r="AT645"/>
  <c r="BP645"/>
  <c r="AX829"/>
  <c r="BM781"/>
  <c r="BR781"/>
  <c r="BM800"/>
  <c r="BE705"/>
  <c r="BE692"/>
  <c r="BA948"/>
  <c r="AU888"/>
  <c r="BO720"/>
  <c r="BI766"/>
  <c r="BM808"/>
  <c r="AQ505"/>
  <c r="AQ863"/>
  <c r="BA705"/>
  <c r="BQ808"/>
  <c r="AU505"/>
  <c r="BQ929"/>
  <c r="AQ766"/>
  <c r="BA959"/>
  <c r="BO957"/>
  <c r="BJ798"/>
  <c r="BE766"/>
  <c r="AU692"/>
  <c r="AR959"/>
  <c r="BD959"/>
  <c r="BB959"/>
  <c r="BG959"/>
  <c r="AS960"/>
  <c r="AV960"/>
  <c r="BR960"/>
  <c r="BG960"/>
  <c r="AT705"/>
  <c r="BC705"/>
  <c r="BR705"/>
  <c r="BG705"/>
  <c r="BL705"/>
  <c r="AV769"/>
  <c r="AX769"/>
  <c r="BR769"/>
  <c r="BG769"/>
  <c r="BJ769"/>
  <c r="AY734"/>
  <c r="BD734"/>
  <c r="BT734"/>
  <c r="BC734"/>
  <c r="BF734"/>
  <c r="BN734"/>
  <c r="BG766"/>
  <c r="BB888"/>
  <c r="BE787"/>
  <c r="BM787"/>
  <c r="AR787"/>
  <c r="BD787"/>
  <c r="BB787"/>
  <c r="BG787"/>
  <c r="BA534"/>
  <c r="BS534"/>
  <c r="BQ806"/>
  <c r="BA806"/>
  <c r="AY806"/>
  <c r="AR806"/>
  <c r="BR806"/>
  <c r="BC806"/>
  <c r="BL806"/>
  <c r="AZ844"/>
  <c r="AR789"/>
  <c r="BO789"/>
  <c r="AS908"/>
  <c r="AU733"/>
  <c r="AZ733"/>
  <c r="AT733"/>
  <c r="BT733"/>
  <c r="BS733"/>
  <c r="BF733"/>
  <c r="BP733"/>
  <c r="BM713"/>
  <c r="AR910"/>
  <c r="BN910"/>
  <c r="BE929"/>
  <c r="AY929"/>
  <c r="AR929"/>
  <c r="BF929"/>
  <c r="BC929"/>
  <c r="BL929"/>
  <c r="AQ711"/>
  <c r="BM711"/>
  <c r="AZ711"/>
  <c r="BC711"/>
  <c r="BR711"/>
  <c r="BD711"/>
  <c r="BL711"/>
  <c r="BO711"/>
  <c r="AU541"/>
  <c r="AY541"/>
  <c r="AX541"/>
  <c r="BR541"/>
  <c r="BG541"/>
  <c r="BL541"/>
  <c r="BE828"/>
  <c r="AS828"/>
  <c r="AX828"/>
  <c r="AW828"/>
  <c r="BB828"/>
  <c r="BH828"/>
  <c r="BI814"/>
  <c r="BM814"/>
  <c r="AZ814"/>
  <c r="AX814"/>
  <c r="BB814"/>
  <c r="BG814"/>
  <c r="AT782"/>
  <c r="BE801"/>
  <c r="BC801"/>
  <c r="BI713"/>
  <c r="AY713"/>
  <c r="AS713"/>
  <c r="AX713"/>
  <c r="BB713"/>
  <c r="BH713"/>
  <c r="AV645"/>
  <c r="AV829"/>
  <c r="BJ829"/>
  <c r="BA596"/>
  <c r="AU908"/>
  <c r="BI810"/>
  <c r="AX749"/>
  <c r="BG758"/>
  <c r="BA763"/>
  <c r="AU466"/>
  <c r="BJ796"/>
  <c r="BE773"/>
  <c r="BI721"/>
  <c r="AX579"/>
  <c r="BR579"/>
  <c r="BN579"/>
  <c r="AS441"/>
  <c r="BG441"/>
  <c r="BM721"/>
  <c r="BQ792"/>
  <c r="BQ505"/>
  <c r="AV721"/>
  <c r="AR721"/>
  <c r="BS721"/>
  <c r="BD721"/>
  <c r="BJ721"/>
  <c r="AY885"/>
  <c r="AT885"/>
  <c r="BT885"/>
  <c r="BB885"/>
  <c r="BH885"/>
  <c r="BJ885"/>
  <c r="AW718"/>
  <c r="AX718"/>
  <c r="BC718"/>
  <c r="BD718"/>
  <c r="BL718"/>
  <c r="BO718"/>
  <c r="AW954"/>
  <c r="AZ954"/>
  <c r="AS954"/>
  <c r="BF954"/>
  <c r="BH954"/>
  <c r="BJ954"/>
  <c r="AZ756"/>
  <c r="AV756"/>
  <c r="BR756"/>
  <c r="BC756"/>
  <c r="BL756"/>
  <c r="BO756"/>
  <c r="AY505"/>
  <c r="AR505"/>
  <c r="BS505"/>
  <c r="BK505"/>
  <c r="BJ505"/>
  <c r="AZ863"/>
  <c r="AS863"/>
  <c r="BR863"/>
  <c r="BF863"/>
  <c r="BL863"/>
  <c r="BN863"/>
  <c r="AW850"/>
  <c r="AZ850"/>
  <c r="AS850"/>
  <c r="BF850"/>
  <c r="BH850"/>
  <c r="BP850"/>
  <c r="AR758"/>
  <c r="BO758"/>
  <c r="BF800"/>
  <c r="AT800"/>
  <c r="BD800"/>
  <c r="BC800"/>
  <c r="BL800"/>
  <c r="BO800"/>
  <c r="BE441"/>
  <c r="AU718"/>
  <c r="AQ756"/>
  <c r="AR792"/>
  <c r="AZ792"/>
  <c r="AW792"/>
  <c r="BB792"/>
  <c r="BH792"/>
  <c r="BP792"/>
  <c r="AS888"/>
  <c r="BT888"/>
  <c r="BR888"/>
  <c r="BG888"/>
  <c r="BJ888"/>
  <c r="BA796"/>
  <c r="BE957"/>
  <c r="BG957"/>
  <c r="BE796"/>
  <c r="AY796"/>
  <c r="AT796"/>
  <c r="BD796"/>
  <c r="BS796"/>
  <c r="BK796"/>
  <c r="BN796"/>
  <c r="AR798"/>
  <c r="BO798"/>
  <c r="BA850"/>
  <c r="AQ801"/>
  <c r="AZ801"/>
  <c r="AW801"/>
  <c r="BD801"/>
  <c r="BS801"/>
  <c r="BK801"/>
  <c r="BN801"/>
  <c r="AU592"/>
  <c r="BS592"/>
  <c r="BC849"/>
  <c r="BT698"/>
  <c r="BE829"/>
  <c r="AS829"/>
  <c r="AR829"/>
  <c r="BF829"/>
  <c r="BC829"/>
  <c r="BL829"/>
  <c r="BO829"/>
  <c r="BI941"/>
  <c r="BM941"/>
  <c r="AS941"/>
  <c r="AR941"/>
  <c r="BF941"/>
  <c r="BC941"/>
  <c r="BL941"/>
  <c r="BN941"/>
  <c r="BQ781"/>
  <c r="AQ781"/>
  <c r="AS781"/>
  <c r="AR781"/>
  <c r="BF781"/>
  <c r="BC781"/>
  <c r="BL781"/>
  <c r="BO781"/>
  <c r="AQ579"/>
  <c r="AU579"/>
  <c r="BE721"/>
  <c r="BA441"/>
  <c r="AU756"/>
  <c r="BB785"/>
  <c r="BM718"/>
  <c r="BJ758"/>
  <c r="BQ801"/>
  <c r="BM756"/>
  <c r="BN592"/>
  <c r="BN698"/>
  <c r="BN645"/>
  <c r="BM888"/>
  <c r="AU441"/>
  <c r="BG579"/>
  <c r="BR441"/>
  <c r="BP441"/>
  <c r="AQ850"/>
  <c r="AQ758"/>
  <c r="BM441"/>
  <c r="AU885"/>
  <c r="BQ756"/>
  <c r="AZ579"/>
  <c r="BT579"/>
  <c r="BC579"/>
  <c r="BB579"/>
  <c r="BK579"/>
  <c r="BJ579"/>
  <c r="AY441"/>
  <c r="AX441"/>
  <c r="AW441"/>
  <c r="BC441"/>
  <c r="BH441"/>
  <c r="BN441"/>
  <c r="BQ850"/>
  <c r="AU800"/>
  <c r="BM505"/>
  <c r="BA800"/>
  <c r="AT721"/>
  <c r="BC721"/>
  <c r="BR721"/>
  <c r="BG721"/>
  <c r="BL721"/>
  <c r="BO721"/>
  <c r="AS885"/>
  <c r="AX885"/>
  <c r="BR885"/>
  <c r="BG885"/>
  <c r="BL885"/>
  <c r="AY718"/>
  <c r="AR718"/>
  <c r="BR718"/>
  <c r="BB718"/>
  <c r="BF718"/>
  <c r="BN718"/>
  <c r="BD954"/>
  <c r="AX954"/>
  <c r="BB954"/>
  <c r="BG954"/>
  <c r="BL954"/>
  <c r="AY756"/>
  <c r="AT756"/>
  <c r="BD756"/>
  <c r="BS756"/>
  <c r="BF756"/>
  <c r="BN756"/>
  <c r="AV505"/>
  <c r="BC505"/>
  <c r="BR505"/>
  <c r="BD505"/>
  <c r="BL505"/>
  <c r="BO505"/>
  <c r="AX863"/>
  <c r="AW863"/>
  <c r="AV863"/>
  <c r="BC863"/>
  <c r="BK863"/>
  <c r="BP863"/>
  <c r="AY850"/>
  <c r="AX850"/>
  <c r="BB850"/>
  <c r="BG850"/>
  <c r="BJ850"/>
  <c r="AY758"/>
  <c r="BL758"/>
  <c r="AX800"/>
  <c r="AZ800"/>
  <c r="AW800"/>
  <c r="BS800"/>
  <c r="BK800"/>
  <c r="BN800"/>
  <c r="BA792"/>
  <c r="BI850"/>
  <c r="AS792"/>
  <c r="BT792"/>
  <c r="BR792"/>
  <c r="BG792"/>
  <c r="BJ792"/>
  <c r="AY888"/>
  <c r="AV888"/>
  <c r="BF888"/>
  <c r="BC888"/>
  <c r="BL888"/>
  <c r="BN888"/>
  <c r="BQ829"/>
  <c r="BQ863"/>
  <c r="BA863"/>
  <c r="AU957"/>
  <c r="BR957"/>
  <c r="BG773"/>
  <c r="AU796"/>
  <c r="AS796"/>
  <c r="AX796"/>
  <c r="AW796"/>
  <c r="BB796"/>
  <c r="BH796"/>
  <c r="BP796"/>
  <c r="BA954"/>
  <c r="AW798"/>
  <c r="BL798"/>
  <c r="BI801"/>
  <c r="AT801"/>
  <c r="AS801"/>
  <c r="BT801"/>
  <c r="BB801"/>
  <c r="BH801"/>
  <c r="BP801"/>
  <c r="AV592"/>
  <c r="AV698"/>
  <c r="BP698"/>
  <c r="AQ829"/>
  <c r="AZ829"/>
  <c r="AW829"/>
  <c r="BD829"/>
  <c r="BS829"/>
  <c r="BK829"/>
  <c r="BP829"/>
  <c r="AU941"/>
  <c r="BQ941"/>
  <c r="AZ941"/>
  <c r="AW941"/>
  <c r="BD941"/>
  <c r="BS941"/>
  <c r="BK941"/>
  <c r="BP941"/>
  <c r="BI781"/>
  <c r="AZ781"/>
  <c r="AW781"/>
  <c r="BD781"/>
  <c r="BS781"/>
  <c r="BK781"/>
  <c r="BN781"/>
  <c r="BI579"/>
  <c r="BJ849"/>
  <c r="BE756"/>
  <c r="AU792"/>
  <c r="AQ718"/>
  <c r="BE954"/>
  <c r="BI888"/>
  <c r="AQ888"/>
  <c r="BP773"/>
  <c r="BM792"/>
  <c r="AS579"/>
  <c r="BF579"/>
  <c r="AT441"/>
  <c r="BF441"/>
  <c r="BE850"/>
  <c r="BQ579"/>
  <c r="AQ800"/>
  <c r="BI885"/>
  <c r="AR579"/>
  <c r="AV579"/>
  <c r="BS579"/>
  <c r="BH579"/>
  <c r="AV441"/>
  <c r="BT441"/>
  <c r="BB441"/>
  <c r="BK441"/>
  <c r="BJ441"/>
  <c r="BM850"/>
  <c r="BE800"/>
  <c r="BQ885"/>
  <c r="BI954"/>
  <c r="BA756"/>
  <c r="AY721"/>
  <c r="AW721"/>
  <c r="BT721"/>
  <c r="BK721"/>
  <c r="BF721"/>
  <c r="BN721"/>
  <c r="AZ885"/>
  <c r="AR885"/>
  <c r="BF885"/>
  <c r="BC885"/>
  <c r="BO885"/>
  <c r="BN885"/>
  <c r="AV718"/>
  <c r="AT718"/>
  <c r="BT718"/>
  <c r="BG718"/>
  <c r="BK718"/>
  <c r="BP718"/>
  <c r="AY954"/>
  <c r="AR954"/>
  <c r="BR954"/>
  <c r="BC954"/>
  <c r="BO954"/>
  <c r="BN954"/>
  <c r="AS756"/>
  <c r="AX756"/>
  <c r="AW756"/>
  <c r="BG756"/>
  <c r="BK756"/>
  <c r="AZ505"/>
  <c r="AS505"/>
  <c r="AW505"/>
  <c r="BG505"/>
  <c r="BF505"/>
  <c r="BP505"/>
  <c r="AY863"/>
  <c r="BT863"/>
  <c r="AT863"/>
  <c r="BS863"/>
  <c r="BH863"/>
  <c r="BO863"/>
  <c r="AT850"/>
  <c r="AR850"/>
  <c r="BR850"/>
  <c r="BC850"/>
  <c r="BL850"/>
  <c r="BO850"/>
  <c r="AR800"/>
  <c r="AS800"/>
  <c r="BT800"/>
  <c r="BB800"/>
  <c r="BH800"/>
  <c r="AY792"/>
  <c r="AV792"/>
  <c r="BF792"/>
  <c r="BC792"/>
  <c r="BL792"/>
  <c r="BO792"/>
  <c r="AX888"/>
  <c r="AT888"/>
  <c r="BD888"/>
  <c r="BS888"/>
  <c r="BK888"/>
  <c r="BP888"/>
  <c r="BM954"/>
  <c r="AU863"/>
  <c r="AX957"/>
  <c r="BM796"/>
  <c r="BI796"/>
  <c r="AR796"/>
  <c r="BT796"/>
  <c r="BR796"/>
  <c r="BG796"/>
  <c r="BM829"/>
  <c r="AU954"/>
  <c r="BQ798"/>
  <c r="BC798"/>
  <c r="BN791"/>
  <c r="AU801"/>
  <c r="BA801"/>
  <c r="AV801"/>
  <c r="AX801"/>
  <c r="BR801"/>
  <c r="BG801"/>
  <c r="BJ801"/>
  <c r="AT592"/>
  <c r="AT698"/>
  <c r="BI829"/>
  <c r="AY829"/>
  <c r="AT829"/>
  <c r="BT829"/>
  <c r="BB829"/>
  <c r="BH829"/>
  <c r="BE941"/>
  <c r="AY941"/>
  <c r="AT941"/>
  <c r="BT941"/>
  <c r="BB941"/>
  <c r="BH941"/>
  <c r="AU781"/>
  <c r="AV781"/>
  <c r="AT781"/>
  <c r="BT781"/>
  <c r="BB781"/>
  <c r="BH781"/>
  <c r="BE505"/>
  <c r="BA718"/>
  <c r="BA885"/>
  <c r="BI792"/>
  <c r="BI863"/>
  <c r="BQ753"/>
  <c r="AR817"/>
  <c r="BO817"/>
  <c r="BD758"/>
  <c r="AT758"/>
  <c r="BT758"/>
  <c r="BC758"/>
  <c r="BF758"/>
  <c r="BN758"/>
  <c r="AZ753"/>
  <c r="AR753"/>
  <c r="BR753"/>
  <c r="BG753"/>
  <c r="BL753"/>
  <c r="BO753"/>
  <c r="BM868"/>
  <c r="AU753"/>
  <c r="AZ868"/>
  <c r="AV868"/>
  <c r="BD868"/>
  <c r="BC868"/>
  <c r="BL868"/>
  <c r="BN868"/>
  <c r="AY766"/>
  <c r="BD766"/>
  <c r="BT766"/>
  <c r="BC766"/>
  <c r="BF766"/>
  <c r="BN766"/>
  <c r="BM910"/>
  <c r="BE908"/>
  <c r="BE534"/>
  <c r="BQ534"/>
  <c r="AT534"/>
  <c r="BT534"/>
  <c r="AV534"/>
  <c r="BD534"/>
  <c r="BP534"/>
  <c r="BO534"/>
  <c r="BM957"/>
  <c r="AQ957"/>
  <c r="AY957"/>
  <c r="AR957"/>
  <c r="BF957"/>
  <c r="BC957"/>
  <c r="BL957"/>
  <c r="BN957"/>
  <c r="BE844"/>
  <c r="AY844"/>
  <c r="AT844"/>
  <c r="BD844"/>
  <c r="BS844"/>
  <c r="BK844"/>
  <c r="BP844"/>
  <c r="BA789"/>
  <c r="AZ789"/>
  <c r="AW789"/>
  <c r="BD789"/>
  <c r="BS789"/>
  <c r="BK789"/>
  <c r="BN789"/>
  <c r="AQ908"/>
  <c r="BM908"/>
  <c r="AR908"/>
  <c r="BT908"/>
  <c r="BR908"/>
  <c r="BG908"/>
  <c r="BJ908"/>
  <c r="BM758"/>
  <c r="AQ910"/>
  <c r="AY910"/>
  <c r="BD910"/>
  <c r="BT910"/>
  <c r="BS910"/>
  <c r="BK910"/>
  <c r="BO910"/>
  <c r="BR466"/>
  <c r="BE798"/>
  <c r="AQ798"/>
  <c r="AY798"/>
  <c r="BD798"/>
  <c r="BT798"/>
  <c r="BS798"/>
  <c r="BK798"/>
  <c r="BN798"/>
  <c r="BI720"/>
  <c r="AR720"/>
  <c r="AZ720"/>
  <c r="AW720"/>
  <c r="BS720"/>
  <c r="BF720"/>
  <c r="BP720"/>
  <c r="BA592"/>
  <c r="BM592"/>
  <c r="AZ592"/>
  <c r="BG592"/>
  <c r="AX592"/>
  <c r="BH592"/>
  <c r="BJ592"/>
  <c r="BE698"/>
  <c r="BA698"/>
  <c r="AZ698"/>
  <c r="AS698"/>
  <c r="BC698"/>
  <c r="BH698"/>
  <c r="BJ698"/>
  <c r="BA645"/>
  <c r="BM645"/>
  <c r="AY645"/>
  <c r="AX645"/>
  <c r="BS645"/>
  <c r="BD645"/>
  <c r="BJ645"/>
  <c r="BA817"/>
  <c r="BP749"/>
  <c r="BO866"/>
  <c r="BQ766"/>
  <c r="AU817"/>
  <c r="AQ753"/>
  <c r="BC817"/>
  <c r="AQ868"/>
  <c r="BI817"/>
  <c r="BA758"/>
  <c r="AU758"/>
  <c r="BE753"/>
  <c r="BM753"/>
  <c r="AY817"/>
  <c r="AW817"/>
  <c r="BD817"/>
  <c r="BS817"/>
  <c r="BK817"/>
  <c r="BN817"/>
  <c r="AV758"/>
  <c r="AZ758"/>
  <c r="AS758"/>
  <c r="BS758"/>
  <c r="BK758"/>
  <c r="BP758"/>
  <c r="AT753"/>
  <c r="AW753"/>
  <c r="BD753"/>
  <c r="BC753"/>
  <c r="BK753"/>
  <c r="BN753"/>
  <c r="AY868"/>
  <c r="AT868"/>
  <c r="AW868"/>
  <c r="BS868"/>
  <c r="BK868"/>
  <c r="BP868"/>
  <c r="AV766"/>
  <c r="AT766"/>
  <c r="AS766"/>
  <c r="BS766"/>
  <c r="BK766"/>
  <c r="BP766"/>
  <c r="BM720"/>
  <c r="BA924"/>
  <c r="AU534"/>
  <c r="BI534"/>
  <c r="AZ534"/>
  <c r="AS534"/>
  <c r="BC534"/>
  <c r="BB534"/>
  <c r="BF534"/>
  <c r="BN534"/>
  <c r="BQ957"/>
  <c r="BA957"/>
  <c r="AS957"/>
  <c r="AW957"/>
  <c r="BD957"/>
  <c r="BS957"/>
  <c r="BK957"/>
  <c r="BP957"/>
  <c r="AU844"/>
  <c r="AS844"/>
  <c r="AX844"/>
  <c r="AW844"/>
  <c r="BB844"/>
  <c r="BH844"/>
  <c r="BN844"/>
  <c r="BE789"/>
  <c r="AV789"/>
  <c r="AT789"/>
  <c r="BT789"/>
  <c r="BB789"/>
  <c r="BH789"/>
  <c r="BP789"/>
  <c r="BQ908"/>
  <c r="AZ908"/>
  <c r="AV908"/>
  <c r="BF908"/>
  <c r="BC908"/>
  <c r="BL908"/>
  <c r="BN908"/>
  <c r="BI910"/>
  <c r="AV910"/>
  <c r="AT910"/>
  <c r="AS910"/>
  <c r="BF910"/>
  <c r="BH910"/>
  <c r="BP910"/>
  <c r="BI798"/>
  <c r="AV798"/>
  <c r="AT798"/>
  <c r="AS798"/>
  <c r="BF798"/>
  <c r="BH798"/>
  <c r="BP798"/>
  <c r="AU720"/>
  <c r="BA720"/>
  <c r="AS720"/>
  <c r="BT720"/>
  <c r="BC720"/>
  <c r="BH720"/>
  <c r="BJ720"/>
  <c r="BE592"/>
  <c r="BQ592"/>
  <c r="AS592"/>
  <c r="AW592"/>
  <c r="BC592"/>
  <c r="BD592"/>
  <c r="BL592"/>
  <c r="BO592"/>
  <c r="BI698"/>
  <c r="AU698"/>
  <c r="AY698"/>
  <c r="AX698"/>
  <c r="BR698"/>
  <c r="BD698"/>
  <c r="BL698"/>
  <c r="BO698"/>
  <c r="BE645"/>
  <c r="BQ645"/>
  <c r="AS645"/>
  <c r="AR645"/>
  <c r="BR645"/>
  <c r="BK645"/>
  <c r="BL645"/>
  <c r="BO645"/>
  <c r="BE817"/>
  <c r="BQ910"/>
  <c r="BN785"/>
  <c r="BA730"/>
  <c r="BA766"/>
  <c r="BO466"/>
  <c r="BN805"/>
  <c r="BE758"/>
  <c r="AT817"/>
  <c r="BF817"/>
  <c r="BL817"/>
  <c r="BI868"/>
  <c r="BA753"/>
  <c r="AU868"/>
  <c r="BI758"/>
  <c r="BQ817"/>
  <c r="AZ817"/>
  <c r="AS817"/>
  <c r="BT817"/>
  <c r="BB817"/>
  <c r="BH817"/>
  <c r="BP817"/>
  <c r="AW758"/>
  <c r="AX758"/>
  <c r="BB758"/>
  <c r="BH758"/>
  <c r="AY753"/>
  <c r="AS753"/>
  <c r="BT753"/>
  <c r="BS753"/>
  <c r="BF753"/>
  <c r="BP753"/>
  <c r="AS868"/>
  <c r="AX868"/>
  <c r="BF868"/>
  <c r="BB868"/>
  <c r="BH868"/>
  <c r="BO868"/>
  <c r="AZ766"/>
  <c r="AX766"/>
  <c r="BB766"/>
  <c r="BH766"/>
  <c r="BJ766"/>
  <c r="BA844"/>
  <c r="AQ534"/>
  <c r="AY534"/>
  <c r="AR534"/>
  <c r="BR534"/>
  <c r="BG534"/>
  <c r="BK534"/>
  <c r="BI957"/>
  <c r="AZ957"/>
  <c r="AT957"/>
  <c r="BT957"/>
  <c r="BB957"/>
  <c r="BH957"/>
  <c r="BM844"/>
  <c r="BI844"/>
  <c r="AR844"/>
  <c r="BT844"/>
  <c r="BR844"/>
  <c r="BG844"/>
  <c r="AQ789"/>
  <c r="BM789"/>
  <c r="AY789"/>
  <c r="AX789"/>
  <c r="BR789"/>
  <c r="BG789"/>
  <c r="BJ789"/>
  <c r="BA908"/>
  <c r="AY908"/>
  <c r="AT908"/>
  <c r="BD908"/>
  <c r="BS908"/>
  <c r="BK908"/>
  <c r="BP908"/>
  <c r="AU910"/>
  <c r="BA910"/>
  <c r="AZ910"/>
  <c r="AX910"/>
  <c r="BB910"/>
  <c r="BG910"/>
  <c r="AU798"/>
  <c r="BM798"/>
  <c r="AZ798"/>
  <c r="AX798"/>
  <c r="BB798"/>
  <c r="BG798"/>
  <c r="BE720"/>
  <c r="AY720"/>
  <c r="AV720"/>
  <c r="BR720"/>
  <c r="BD720"/>
  <c r="BL720"/>
  <c r="AQ592"/>
  <c r="BI592"/>
  <c r="AY592"/>
  <c r="BT592"/>
  <c r="BR592"/>
  <c r="BB592"/>
  <c r="BK592"/>
  <c r="AQ698"/>
  <c r="BM698"/>
  <c r="AW698"/>
  <c r="AR698"/>
  <c r="BG698"/>
  <c r="BB698"/>
  <c r="BF698"/>
  <c r="AQ645"/>
  <c r="BI645"/>
  <c r="AZ645"/>
  <c r="AW645"/>
  <c r="BC645"/>
  <c r="BG645"/>
  <c r="BF645"/>
  <c r="AY738"/>
  <c r="BJ738"/>
  <c r="BR730"/>
  <c r="AQ738"/>
  <c r="AU773"/>
  <c r="BR773"/>
  <c r="BM486"/>
  <c r="AU486"/>
  <c r="AT486"/>
  <c r="BT486"/>
  <c r="AV486"/>
  <c r="BD486"/>
  <c r="BL486"/>
  <c r="BO486"/>
  <c r="AX770"/>
  <c r="BT805"/>
  <c r="BA791"/>
  <c r="BI669"/>
  <c r="BD669"/>
  <c r="AY749"/>
  <c r="BJ749"/>
  <c r="AS466"/>
  <c r="BN466"/>
  <c r="BQ696"/>
  <c r="AY696"/>
  <c r="AV696"/>
  <c r="BR696"/>
  <c r="BD696"/>
  <c r="BL696"/>
  <c r="BO696"/>
  <c r="AV782"/>
  <c r="BH782"/>
  <c r="BI763"/>
  <c r="BC763"/>
  <c r="AQ785"/>
  <c r="BQ849"/>
  <c r="BF849"/>
  <c r="AZ866"/>
  <c r="BJ866"/>
  <c r="BT785"/>
  <c r="BI696"/>
  <c r="BH738"/>
  <c r="AX730"/>
  <c r="BM797"/>
  <c r="AX773"/>
  <c r="BQ486"/>
  <c r="BA486"/>
  <c r="AZ486"/>
  <c r="AS486"/>
  <c r="BC486"/>
  <c r="BB486"/>
  <c r="BF486"/>
  <c r="BN486"/>
  <c r="AY770"/>
  <c r="BJ770"/>
  <c r="AT805"/>
  <c r="BP805"/>
  <c r="BA669"/>
  <c r="BK669"/>
  <c r="BI749"/>
  <c r="BH749"/>
  <c r="AY466"/>
  <c r="BF466"/>
  <c r="BA696"/>
  <c r="AX696"/>
  <c r="AT696"/>
  <c r="BG696"/>
  <c r="BB696"/>
  <c r="BK696"/>
  <c r="BN696"/>
  <c r="AU782"/>
  <c r="BF782"/>
  <c r="AV763"/>
  <c r="AR849"/>
  <c r="BO849"/>
  <c r="BD866"/>
  <c r="BH866"/>
  <c r="AS785"/>
  <c r="BP785"/>
  <c r="AQ730"/>
  <c r="BR738"/>
  <c r="BD730"/>
  <c r="BJ730"/>
  <c r="AS773"/>
  <c r="BJ773"/>
  <c r="BI486"/>
  <c r="AY486"/>
  <c r="AR486"/>
  <c r="BR486"/>
  <c r="BG486"/>
  <c r="BK486"/>
  <c r="BA770"/>
  <c r="BG770"/>
  <c r="AV805"/>
  <c r="BH805"/>
  <c r="AU696"/>
  <c r="AX669"/>
  <c r="BA749"/>
  <c r="BB749"/>
  <c r="AQ466"/>
  <c r="BC466"/>
  <c r="BE696"/>
  <c r="AR696"/>
  <c r="AZ696"/>
  <c r="AW696"/>
  <c r="BS696"/>
  <c r="BF696"/>
  <c r="AS782"/>
  <c r="AX763"/>
  <c r="BN763"/>
  <c r="AT849"/>
  <c r="BL849"/>
  <c r="BQ866"/>
  <c r="BF866"/>
  <c r="AZ785"/>
  <c r="BH785"/>
  <c r="BE730"/>
  <c r="BQ738"/>
  <c r="AW738"/>
  <c r="AR738"/>
  <c r="BG738"/>
  <c r="BC738"/>
  <c r="BL738"/>
  <c r="BO738"/>
  <c r="AY730"/>
  <c r="AR730"/>
  <c r="BG730"/>
  <c r="BC730"/>
  <c r="BL730"/>
  <c r="BO730"/>
  <c r="AU738"/>
  <c r="BE738"/>
  <c r="BE669"/>
  <c r="BM773"/>
  <c r="AQ773"/>
  <c r="AZ773"/>
  <c r="AR773"/>
  <c r="BF773"/>
  <c r="BC773"/>
  <c r="BL773"/>
  <c r="BO773"/>
  <c r="BE770"/>
  <c r="AU770"/>
  <c r="AW770"/>
  <c r="AR770"/>
  <c r="BR770"/>
  <c r="BC770"/>
  <c r="BL770"/>
  <c r="BO770"/>
  <c r="BM805"/>
  <c r="BI805"/>
  <c r="AY805"/>
  <c r="AX805"/>
  <c r="BR805"/>
  <c r="BG805"/>
  <c r="BJ805"/>
  <c r="AU669"/>
  <c r="AS669"/>
  <c r="AR669"/>
  <c r="BR669"/>
  <c r="BG669"/>
  <c r="BL669"/>
  <c r="BO669"/>
  <c r="AU749"/>
  <c r="AS749"/>
  <c r="AR749"/>
  <c r="BR749"/>
  <c r="BG749"/>
  <c r="BL749"/>
  <c r="BO749"/>
  <c r="BA466"/>
  <c r="AT466"/>
  <c r="AW466"/>
  <c r="BG466"/>
  <c r="BB466"/>
  <c r="BK466"/>
  <c r="BP466"/>
  <c r="BA782"/>
  <c r="AZ782"/>
  <c r="AX782"/>
  <c r="BB782"/>
  <c r="BG782"/>
  <c r="BJ782"/>
  <c r="BM763"/>
  <c r="AY763"/>
  <c r="AR763"/>
  <c r="AT763"/>
  <c r="BS763"/>
  <c r="BP763"/>
  <c r="BJ763"/>
  <c r="BI849"/>
  <c r="AZ849"/>
  <c r="AW849"/>
  <c r="BD849"/>
  <c r="BS849"/>
  <c r="BK849"/>
  <c r="BN849"/>
  <c r="BA866"/>
  <c r="BE866"/>
  <c r="AY866"/>
  <c r="AX866"/>
  <c r="BB866"/>
  <c r="BG866"/>
  <c r="BP866"/>
  <c r="BA785"/>
  <c r="BI785"/>
  <c r="AV785"/>
  <c r="AX785"/>
  <c r="BR785"/>
  <c r="BG785"/>
  <c r="BJ785"/>
  <c r="AT738"/>
  <c r="AV738"/>
  <c r="BT738"/>
  <c r="BS738"/>
  <c r="BF738"/>
  <c r="BN738"/>
  <c r="AT730"/>
  <c r="AV730"/>
  <c r="BT730"/>
  <c r="BS730"/>
  <c r="BF730"/>
  <c r="BN730"/>
  <c r="BQ730"/>
  <c r="AU730"/>
  <c r="BE785"/>
  <c r="BE749"/>
  <c r="AQ782"/>
  <c r="BQ773"/>
  <c r="BA773"/>
  <c r="AV773"/>
  <c r="AW773"/>
  <c r="BD773"/>
  <c r="BS773"/>
  <c r="BK773"/>
  <c r="BN773"/>
  <c r="AQ770"/>
  <c r="BM770"/>
  <c r="AT770"/>
  <c r="AV770"/>
  <c r="BT770"/>
  <c r="BS770"/>
  <c r="BK770"/>
  <c r="BN770"/>
  <c r="BQ805"/>
  <c r="AU805"/>
  <c r="AS805"/>
  <c r="AR805"/>
  <c r="BF805"/>
  <c r="BC805"/>
  <c r="BL805"/>
  <c r="BO805"/>
  <c r="BM669"/>
  <c r="AZ669"/>
  <c r="AW669"/>
  <c r="BC669"/>
  <c r="BB669"/>
  <c r="BF669"/>
  <c r="BN669"/>
  <c r="BM749"/>
  <c r="AZ749"/>
  <c r="AW749"/>
  <c r="BD749"/>
  <c r="BC749"/>
  <c r="BK749"/>
  <c r="BN749"/>
  <c r="BM466"/>
  <c r="BE466"/>
  <c r="AR466"/>
  <c r="AX466"/>
  <c r="BS466"/>
  <c r="BH466"/>
  <c r="BJ466"/>
  <c r="BE782"/>
  <c r="AW782"/>
  <c r="AR782"/>
  <c r="BR782"/>
  <c r="BC782"/>
  <c r="BL782"/>
  <c r="BO782"/>
  <c r="BQ763"/>
  <c r="BE763"/>
  <c r="BT763"/>
  <c r="BD763"/>
  <c r="BB763"/>
  <c r="BH763"/>
  <c r="BL763"/>
  <c r="AU849"/>
  <c r="AY849"/>
  <c r="AS849"/>
  <c r="BT849"/>
  <c r="BB849"/>
  <c r="BH849"/>
  <c r="BP849"/>
  <c r="AQ866"/>
  <c r="AW866"/>
  <c r="AR866"/>
  <c r="BR866"/>
  <c r="BC866"/>
  <c r="BL866"/>
  <c r="BN866"/>
  <c r="AU785"/>
  <c r="AT785"/>
  <c r="AR785"/>
  <c r="BF785"/>
  <c r="BC785"/>
  <c r="BL785"/>
  <c r="BO785"/>
  <c r="BM730"/>
  <c r="BM738"/>
  <c r="BA738"/>
  <c r="BI730"/>
  <c r="BD738"/>
  <c r="AZ738"/>
  <c r="AS738"/>
  <c r="BB738"/>
  <c r="BK738"/>
  <c r="AW730"/>
  <c r="AZ730"/>
  <c r="AS730"/>
  <c r="BB730"/>
  <c r="BK730"/>
  <c r="BP730"/>
  <c r="BI773"/>
  <c r="AY773"/>
  <c r="AT773"/>
  <c r="BT773"/>
  <c r="BB773"/>
  <c r="BH773"/>
  <c r="BQ770"/>
  <c r="BD770"/>
  <c r="AZ770"/>
  <c r="AS770"/>
  <c r="BF770"/>
  <c r="BH770"/>
  <c r="BA805"/>
  <c r="BE805"/>
  <c r="AZ805"/>
  <c r="AW805"/>
  <c r="BD805"/>
  <c r="BS805"/>
  <c r="BK805"/>
  <c r="AU866"/>
  <c r="BQ782"/>
  <c r="BQ669"/>
  <c r="AY669"/>
  <c r="AT669"/>
  <c r="BT669"/>
  <c r="BS669"/>
  <c r="BH669"/>
  <c r="BP669"/>
  <c r="BQ749"/>
  <c r="AV749"/>
  <c r="AT749"/>
  <c r="BT749"/>
  <c r="BS749"/>
  <c r="BF749"/>
  <c r="BQ466"/>
  <c r="BI466"/>
  <c r="AZ466"/>
  <c r="BT466"/>
  <c r="AV466"/>
  <c r="BD466"/>
  <c r="BL466"/>
  <c r="BI782"/>
  <c r="AY782"/>
  <c r="BD782"/>
  <c r="BT782"/>
  <c r="BS782"/>
  <c r="BK782"/>
  <c r="BN782"/>
  <c r="AQ763"/>
  <c r="AU763"/>
  <c r="AW763"/>
  <c r="AS763"/>
  <c r="BR763"/>
  <c r="BG763"/>
  <c r="BK763"/>
  <c r="BO763"/>
  <c r="BI866"/>
  <c r="BM849"/>
  <c r="BE849"/>
  <c r="AV849"/>
  <c r="AX849"/>
  <c r="BR849"/>
  <c r="BG849"/>
  <c r="BM866"/>
  <c r="AT866"/>
  <c r="AV866"/>
  <c r="BT866"/>
  <c r="BS866"/>
  <c r="BK866"/>
  <c r="BM785"/>
  <c r="AY785"/>
  <c r="AW785"/>
  <c r="BD785"/>
  <c r="BS785"/>
  <c r="BK785"/>
  <c r="BQ720"/>
  <c r="AQ541"/>
  <c r="BE541"/>
  <c r="BQ828"/>
  <c r="BM828"/>
  <c r="AQ860"/>
  <c r="BR860"/>
  <c r="BA760"/>
  <c r="AT760"/>
  <c r="BS760"/>
  <c r="BN760"/>
  <c r="AR542"/>
  <c r="BP542"/>
  <c r="BT940"/>
  <c r="AV857"/>
  <c r="BJ857"/>
  <c r="AU797"/>
  <c r="BR797"/>
  <c r="AX791"/>
  <c r="BP791"/>
  <c r="AX924"/>
  <c r="BJ924"/>
  <c r="BI738"/>
  <c r="BT860"/>
  <c r="AQ760"/>
  <c r="AS760"/>
  <c r="BR760"/>
  <c r="BJ760"/>
  <c r="AW542"/>
  <c r="BK542"/>
  <c r="AR940"/>
  <c r="BO940"/>
  <c r="BM857"/>
  <c r="BG857"/>
  <c r="AX797"/>
  <c r="AY791"/>
  <c r="BH791"/>
  <c r="AS924"/>
  <c r="BH924"/>
  <c r="AR860"/>
  <c r="BJ860"/>
  <c r="AX760"/>
  <c r="BD760"/>
  <c r="BF760"/>
  <c r="AQ542"/>
  <c r="BG542"/>
  <c r="BE940"/>
  <c r="BG940"/>
  <c r="BA857"/>
  <c r="BR857"/>
  <c r="AV797"/>
  <c r="BJ797"/>
  <c r="BQ791"/>
  <c r="BS791"/>
  <c r="AU924"/>
  <c r="BB924"/>
  <c r="AQ749"/>
  <c r="BM860"/>
  <c r="BG860"/>
  <c r="BM760"/>
  <c r="BT760"/>
  <c r="BH760"/>
  <c r="BR542"/>
  <c r="BA940"/>
  <c r="BR940"/>
  <c r="AX857"/>
  <c r="BA797"/>
  <c r="BG797"/>
  <c r="AT791"/>
  <c r="AW924"/>
  <c r="BN914"/>
  <c r="BO914"/>
  <c r="BJ914"/>
  <c r="BP914"/>
  <c r="BL914"/>
  <c r="BK914"/>
  <c r="BH914"/>
  <c r="BG914"/>
  <c r="BC914"/>
  <c r="BS914"/>
  <c r="BF914"/>
  <c r="BB914"/>
  <c r="BR914"/>
  <c r="BT914"/>
  <c r="AS914"/>
  <c r="AX914"/>
  <c r="AR914"/>
  <c r="AV914"/>
  <c r="AZ914"/>
  <c r="AY914"/>
  <c r="AW914"/>
  <c r="AT914"/>
  <c r="BD914"/>
  <c r="BM914"/>
  <c r="BQ914"/>
  <c r="BA914"/>
  <c r="AQ914"/>
  <c r="BI914"/>
  <c r="AU914"/>
  <c r="BE914"/>
  <c r="BN873"/>
  <c r="BP873"/>
  <c r="BO873"/>
  <c r="BJ873"/>
  <c r="BL873"/>
  <c r="BK873"/>
  <c r="BH873"/>
  <c r="BG873"/>
  <c r="BC873"/>
  <c r="BS873"/>
  <c r="BB873"/>
  <c r="BR873"/>
  <c r="BF873"/>
  <c r="BD873"/>
  <c r="BT873"/>
  <c r="AX873"/>
  <c r="AR873"/>
  <c r="AW873"/>
  <c r="AS873"/>
  <c r="AV873"/>
  <c r="AZ873"/>
  <c r="AT873"/>
  <c r="AY873"/>
  <c r="BA873"/>
  <c r="BM873"/>
  <c r="BQ873"/>
  <c r="BE873"/>
  <c r="AQ873"/>
  <c r="BI873"/>
  <c r="AU873"/>
  <c r="BN905"/>
  <c r="BP905"/>
  <c r="BO905"/>
  <c r="BJ905"/>
  <c r="BL905"/>
  <c r="BK905"/>
  <c r="BH905"/>
  <c r="BG905"/>
  <c r="BC905"/>
  <c r="BS905"/>
  <c r="BB905"/>
  <c r="BR905"/>
  <c r="BF905"/>
  <c r="BD905"/>
  <c r="BT905"/>
  <c r="AX905"/>
  <c r="AR905"/>
  <c r="AW905"/>
  <c r="AS905"/>
  <c r="AV905"/>
  <c r="AZ905"/>
  <c r="AT905"/>
  <c r="AY905"/>
  <c r="BA905"/>
  <c r="BM905"/>
  <c r="BQ905"/>
  <c r="BE905"/>
  <c r="AQ905"/>
  <c r="BI905"/>
  <c r="AU905"/>
  <c r="BN895"/>
  <c r="BP895"/>
  <c r="BO895"/>
  <c r="BJ895"/>
  <c r="BL895"/>
  <c r="BK895"/>
  <c r="BH895"/>
  <c r="BG895"/>
  <c r="BF895"/>
  <c r="BC895"/>
  <c r="BS895"/>
  <c r="BB895"/>
  <c r="BR895"/>
  <c r="AV895"/>
  <c r="AT895"/>
  <c r="BD895"/>
  <c r="AS895"/>
  <c r="AW895"/>
  <c r="BT895"/>
  <c r="AX895"/>
  <c r="AZ895"/>
  <c r="AR895"/>
  <c r="AY895"/>
  <c r="BI895"/>
  <c r="BM895"/>
  <c r="BQ895"/>
  <c r="AQ895"/>
  <c r="BA895"/>
  <c r="AU895"/>
  <c r="BE895"/>
  <c r="BO821"/>
  <c r="BN821"/>
  <c r="BP821"/>
  <c r="BJ821"/>
  <c r="BL821"/>
  <c r="BK821"/>
  <c r="BH821"/>
  <c r="BG821"/>
  <c r="BC821"/>
  <c r="BS821"/>
  <c r="BB821"/>
  <c r="BR821"/>
  <c r="BF821"/>
  <c r="BD821"/>
  <c r="BT821"/>
  <c r="AX821"/>
  <c r="AR821"/>
  <c r="AW821"/>
  <c r="AT821"/>
  <c r="AV821"/>
  <c r="AY821"/>
  <c r="AS821"/>
  <c r="AZ821"/>
  <c r="BI821"/>
  <c r="AU821"/>
  <c r="BM821"/>
  <c r="BQ821"/>
  <c r="AQ821"/>
  <c r="BA821"/>
  <c r="BE821"/>
  <c r="BN956"/>
  <c r="BP956"/>
  <c r="BJ956"/>
  <c r="BO956"/>
  <c r="BL956"/>
  <c r="BK956"/>
  <c r="BH956"/>
  <c r="BG956"/>
  <c r="BC956"/>
  <c r="BS956"/>
  <c r="BB956"/>
  <c r="BR956"/>
  <c r="BF956"/>
  <c r="BD956"/>
  <c r="AW956"/>
  <c r="BT956"/>
  <c r="AV956"/>
  <c r="AT956"/>
  <c r="AX956"/>
  <c r="AR956"/>
  <c r="AZ956"/>
  <c r="AY956"/>
  <c r="AS956"/>
  <c r="BM956"/>
  <c r="BQ956"/>
  <c r="BA956"/>
  <c r="BI956"/>
  <c r="AQ956"/>
  <c r="BE956"/>
  <c r="AU956"/>
  <c r="BN925"/>
  <c r="BP925"/>
  <c r="BO925"/>
  <c r="BJ925"/>
  <c r="BL925"/>
  <c r="BK925"/>
  <c r="BH925"/>
  <c r="BG925"/>
  <c r="BC925"/>
  <c r="BS925"/>
  <c r="BB925"/>
  <c r="BR925"/>
  <c r="BF925"/>
  <c r="BD925"/>
  <c r="BT925"/>
  <c r="AX925"/>
  <c r="AR925"/>
  <c r="AW925"/>
  <c r="AT925"/>
  <c r="AV925"/>
  <c r="AY925"/>
  <c r="AS925"/>
  <c r="AZ925"/>
  <c r="BM925"/>
  <c r="BQ925"/>
  <c r="BI925"/>
  <c r="AU925"/>
  <c r="BA925"/>
  <c r="BE925"/>
  <c r="AQ925"/>
  <c r="BQ554"/>
  <c r="AU554"/>
  <c r="AY554"/>
  <c r="AS554"/>
  <c r="BR554"/>
  <c r="BB554"/>
  <c r="BF554"/>
  <c r="BN554"/>
  <c r="BO837"/>
  <c r="BP837"/>
  <c r="BN837"/>
  <c r="BJ837"/>
  <c r="BL837"/>
  <c r="BK837"/>
  <c r="BH837"/>
  <c r="BG837"/>
  <c r="BC837"/>
  <c r="BS837"/>
  <c r="BB837"/>
  <c r="BR837"/>
  <c r="BF837"/>
  <c r="BD837"/>
  <c r="BT837"/>
  <c r="AX837"/>
  <c r="AR837"/>
  <c r="AW837"/>
  <c r="AT837"/>
  <c r="AS837"/>
  <c r="AZ837"/>
  <c r="AV837"/>
  <c r="AY837"/>
  <c r="BM837"/>
  <c r="BQ837"/>
  <c r="BA837"/>
  <c r="AU837"/>
  <c r="BE837"/>
  <c r="AQ837"/>
  <c r="BI837"/>
  <c r="BO611"/>
  <c r="BN611"/>
  <c r="BJ611"/>
  <c r="BP611"/>
  <c r="BL611"/>
  <c r="BF611"/>
  <c r="BK611"/>
  <c r="BH611"/>
  <c r="BD611"/>
  <c r="BG611"/>
  <c r="BB611"/>
  <c r="BS611"/>
  <c r="BR611"/>
  <c r="BC611"/>
  <c r="AV611"/>
  <c r="AT611"/>
  <c r="AS611"/>
  <c r="BT611"/>
  <c r="AX611"/>
  <c r="AR611"/>
  <c r="AY611"/>
  <c r="AW611"/>
  <c r="AZ611"/>
  <c r="BE611"/>
  <c r="BI611"/>
  <c r="AQ611"/>
  <c r="BM611"/>
  <c r="BQ611"/>
  <c r="BA611"/>
  <c r="AU611"/>
  <c r="BO779"/>
  <c r="BN779"/>
  <c r="BJ779"/>
  <c r="BP779"/>
  <c r="BL779"/>
  <c r="BK779"/>
  <c r="BH779"/>
  <c r="BG779"/>
  <c r="BF779"/>
  <c r="BC779"/>
  <c r="BS779"/>
  <c r="BB779"/>
  <c r="BR779"/>
  <c r="AV779"/>
  <c r="AT779"/>
  <c r="BD779"/>
  <c r="AS779"/>
  <c r="AX779"/>
  <c r="AR779"/>
  <c r="BT779"/>
  <c r="AW779"/>
  <c r="AZ779"/>
  <c r="AY779"/>
  <c r="BI779"/>
  <c r="BM779"/>
  <c r="BQ779"/>
  <c r="AQ779"/>
  <c r="BE779"/>
  <c r="BA779"/>
  <c r="AU779"/>
  <c r="AP979"/>
  <c r="BQ860"/>
  <c r="AZ860"/>
  <c r="AV860"/>
  <c r="BF860"/>
  <c r="BC860"/>
  <c r="BL860"/>
  <c r="BN860"/>
  <c r="BQ760"/>
  <c r="AY760"/>
  <c r="AV760"/>
  <c r="BG760"/>
  <c r="BC760"/>
  <c r="BL760"/>
  <c r="BO760"/>
  <c r="BA542"/>
  <c r="BM542"/>
  <c r="AT542"/>
  <c r="AX542"/>
  <c r="BS542"/>
  <c r="BH542"/>
  <c r="BJ542"/>
  <c r="AQ940"/>
  <c r="AU940"/>
  <c r="AZ940"/>
  <c r="AV940"/>
  <c r="BF940"/>
  <c r="BC940"/>
  <c r="BL940"/>
  <c r="BN940"/>
  <c r="BE857"/>
  <c r="BQ857"/>
  <c r="AT857"/>
  <c r="AR857"/>
  <c r="BF857"/>
  <c r="BC857"/>
  <c r="BL857"/>
  <c r="BO857"/>
  <c r="BE797"/>
  <c r="AS797"/>
  <c r="AR797"/>
  <c r="BF797"/>
  <c r="BC797"/>
  <c r="BL797"/>
  <c r="BO797"/>
  <c r="AU791"/>
  <c r="BE791"/>
  <c r="AZ791"/>
  <c r="BD791"/>
  <c r="BB791"/>
  <c r="BG791"/>
  <c r="BJ791"/>
  <c r="BI554"/>
  <c r="AT554"/>
  <c r="AW554"/>
  <c r="BG554"/>
  <c r="BS554"/>
  <c r="BK554"/>
  <c r="BP554"/>
  <c r="BM924"/>
  <c r="BI924"/>
  <c r="AR924"/>
  <c r="BT924"/>
  <c r="BR924"/>
  <c r="BG924"/>
  <c r="BO924"/>
  <c r="AU760"/>
  <c r="BO790"/>
  <c r="BN790"/>
  <c r="BP790"/>
  <c r="BJ790"/>
  <c r="BL790"/>
  <c r="BK790"/>
  <c r="BH790"/>
  <c r="BG790"/>
  <c r="BC790"/>
  <c r="BS790"/>
  <c r="BF790"/>
  <c r="BB790"/>
  <c r="BR790"/>
  <c r="BT790"/>
  <c r="AS790"/>
  <c r="AX790"/>
  <c r="AR790"/>
  <c r="AT790"/>
  <c r="AZ790"/>
  <c r="AW790"/>
  <c r="AY790"/>
  <c r="BD790"/>
  <c r="AV790"/>
  <c r="BE790"/>
  <c r="BI790"/>
  <c r="AU790"/>
  <c r="BA790"/>
  <c r="BM790"/>
  <c r="BQ790"/>
  <c r="AQ790"/>
  <c r="BO716"/>
  <c r="BN716"/>
  <c r="BP716"/>
  <c r="BJ716"/>
  <c r="BL716"/>
  <c r="BK716"/>
  <c r="BF716"/>
  <c r="BH716"/>
  <c r="BD716"/>
  <c r="BB716"/>
  <c r="BS716"/>
  <c r="BG716"/>
  <c r="BC716"/>
  <c r="BR716"/>
  <c r="AW716"/>
  <c r="BT716"/>
  <c r="AV716"/>
  <c r="AT716"/>
  <c r="AX716"/>
  <c r="AR716"/>
  <c r="AZ716"/>
  <c r="AY716"/>
  <c r="AS716"/>
  <c r="BI716"/>
  <c r="AU716"/>
  <c r="BE716"/>
  <c r="AQ716"/>
  <c r="BM716"/>
  <c r="BQ716"/>
  <c r="BA716"/>
  <c r="BO458"/>
  <c r="BN458"/>
  <c r="BP458"/>
  <c r="BJ458"/>
  <c r="BL458"/>
  <c r="BF458"/>
  <c r="BK458"/>
  <c r="BH458"/>
  <c r="BD458"/>
  <c r="BC458"/>
  <c r="BB458"/>
  <c r="BS458"/>
  <c r="AV458"/>
  <c r="BR458"/>
  <c r="BG458"/>
  <c r="AX458"/>
  <c r="BT458"/>
  <c r="AS458"/>
  <c r="AW458"/>
  <c r="AR458"/>
  <c r="AZ458"/>
  <c r="AY458"/>
  <c r="AT458"/>
  <c r="BE458"/>
  <c r="BA458"/>
  <c r="AU458"/>
  <c r="BI458"/>
  <c r="AQ458"/>
  <c r="BM458"/>
  <c r="BQ458"/>
  <c r="AO978"/>
  <c r="AO977"/>
  <c r="AP977"/>
  <c r="AU860"/>
  <c r="BA860"/>
  <c r="AY860"/>
  <c r="AT860"/>
  <c r="BD860"/>
  <c r="BS860"/>
  <c r="BK860"/>
  <c r="BP860"/>
  <c r="BE542"/>
  <c r="BQ542"/>
  <c r="AZ542"/>
  <c r="BT542"/>
  <c r="AV542"/>
  <c r="BD542"/>
  <c r="BL542"/>
  <c r="BO542"/>
  <c r="BM940"/>
  <c r="AY940"/>
  <c r="AT940"/>
  <c r="BD940"/>
  <c r="BS940"/>
  <c r="BK940"/>
  <c r="BP940"/>
  <c r="AQ857"/>
  <c r="BI857"/>
  <c r="AY857"/>
  <c r="AW857"/>
  <c r="BD857"/>
  <c r="BS857"/>
  <c r="BK857"/>
  <c r="BN857"/>
  <c r="AQ797"/>
  <c r="AZ797"/>
  <c r="AW797"/>
  <c r="BD797"/>
  <c r="BS797"/>
  <c r="BK797"/>
  <c r="BN797"/>
  <c r="BI791"/>
  <c r="BT791"/>
  <c r="AS791"/>
  <c r="BR791"/>
  <c r="BF791"/>
  <c r="BL791"/>
  <c r="BO791"/>
  <c r="AQ554"/>
  <c r="BE554"/>
  <c r="AR554"/>
  <c r="AX554"/>
  <c r="AV554"/>
  <c r="BH554"/>
  <c r="BJ554"/>
  <c r="BQ924"/>
  <c r="AQ924"/>
  <c r="AZ924"/>
  <c r="AV924"/>
  <c r="BF924"/>
  <c r="BC924"/>
  <c r="BL924"/>
  <c r="BN924"/>
  <c r="BE860"/>
  <c r="BO778"/>
  <c r="BN778"/>
  <c r="BP778"/>
  <c r="BJ778"/>
  <c r="BL778"/>
  <c r="BK778"/>
  <c r="BH778"/>
  <c r="BG778"/>
  <c r="BC778"/>
  <c r="BS778"/>
  <c r="BF778"/>
  <c r="BB778"/>
  <c r="BR778"/>
  <c r="BT778"/>
  <c r="AS778"/>
  <c r="AX778"/>
  <c r="AR778"/>
  <c r="AV778"/>
  <c r="AZ778"/>
  <c r="BD778"/>
  <c r="AY778"/>
  <c r="AW778"/>
  <c r="AT778"/>
  <c r="BA778"/>
  <c r="AU778"/>
  <c r="BM778"/>
  <c r="BQ778"/>
  <c r="BI778"/>
  <c r="BE778"/>
  <c r="AQ778"/>
  <c r="BO812"/>
  <c r="BN812"/>
  <c r="BP812"/>
  <c r="BJ812"/>
  <c r="BL812"/>
  <c r="BK812"/>
  <c r="BH812"/>
  <c r="BG812"/>
  <c r="BC812"/>
  <c r="BS812"/>
  <c r="BB812"/>
  <c r="BR812"/>
  <c r="BF812"/>
  <c r="BD812"/>
  <c r="AW812"/>
  <c r="BT812"/>
  <c r="AV812"/>
  <c r="AT812"/>
  <c r="AX812"/>
  <c r="AR812"/>
  <c r="AZ812"/>
  <c r="AY812"/>
  <c r="AS812"/>
  <c r="BM812"/>
  <c r="BQ812"/>
  <c r="BA812"/>
  <c r="BI812"/>
  <c r="AQ812"/>
  <c r="AU812"/>
  <c r="BE812"/>
  <c r="BO740"/>
  <c r="BN740"/>
  <c r="BP740"/>
  <c r="BJ740"/>
  <c r="BL740"/>
  <c r="BF740"/>
  <c r="BK740"/>
  <c r="BH740"/>
  <c r="BC740"/>
  <c r="BS740"/>
  <c r="BG740"/>
  <c r="BB740"/>
  <c r="BR740"/>
  <c r="BD740"/>
  <c r="AW740"/>
  <c r="BT740"/>
  <c r="AV740"/>
  <c r="AT740"/>
  <c r="AX740"/>
  <c r="AR740"/>
  <c r="AZ740"/>
  <c r="AY740"/>
  <c r="AS740"/>
  <c r="BE740"/>
  <c r="AU740"/>
  <c r="BM740"/>
  <c r="BQ740"/>
  <c r="BA740"/>
  <c r="BI740"/>
  <c r="AQ740"/>
  <c r="BN865"/>
  <c r="BP865"/>
  <c r="BJ865"/>
  <c r="BO865"/>
  <c r="BL865"/>
  <c r="BK865"/>
  <c r="BH865"/>
  <c r="BG865"/>
  <c r="BC865"/>
  <c r="BS865"/>
  <c r="BB865"/>
  <c r="BR865"/>
  <c r="BF865"/>
  <c r="BD865"/>
  <c r="BT865"/>
  <c r="AX865"/>
  <c r="AR865"/>
  <c r="AW865"/>
  <c r="AS865"/>
  <c r="AV865"/>
  <c r="AY865"/>
  <c r="AZ865"/>
  <c r="AT865"/>
  <c r="BI865"/>
  <c r="AU865"/>
  <c r="BM865"/>
  <c r="BQ865"/>
  <c r="BA865"/>
  <c r="BE865"/>
  <c r="AQ865"/>
  <c r="BO709"/>
  <c r="BN709"/>
  <c r="BP709"/>
  <c r="BJ709"/>
  <c r="BL709"/>
  <c r="BF709"/>
  <c r="BH709"/>
  <c r="BD709"/>
  <c r="BK709"/>
  <c r="BG709"/>
  <c r="BB709"/>
  <c r="BS709"/>
  <c r="BR709"/>
  <c r="BC709"/>
  <c r="BT709"/>
  <c r="AX709"/>
  <c r="AR709"/>
  <c r="AW709"/>
  <c r="AT709"/>
  <c r="AV709"/>
  <c r="AS709"/>
  <c r="AZ709"/>
  <c r="AY709"/>
  <c r="BM709"/>
  <c r="BQ709"/>
  <c r="BA709"/>
  <c r="BI709"/>
  <c r="AU709"/>
  <c r="BE709"/>
  <c r="AQ709"/>
  <c r="BO597"/>
  <c r="BN597"/>
  <c r="BP597"/>
  <c r="BJ597"/>
  <c r="BL597"/>
  <c r="BF597"/>
  <c r="BH597"/>
  <c r="BD597"/>
  <c r="BK597"/>
  <c r="BG597"/>
  <c r="BB597"/>
  <c r="BS597"/>
  <c r="BR597"/>
  <c r="BC597"/>
  <c r="BT597"/>
  <c r="AX597"/>
  <c r="AR597"/>
  <c r="AW597"/>
  <c r="AT597"/>
  <c r="AV597"/>
  <c r="AY597"/>
  <c r="AS597"/>
  <c r="AZ597"/>
  <c r="BE597"/>
  <c r="AQ597"/>
  <c r="BI597"/>
  <c r="AU597"/>
  <c r="BM597"/>
  <c r="BQ597"/>
  <c r="BA597"/>
  <c r="BN935"/>
  <c r="BP935"/>
  <c r="BJ935"/>
  <c r="BO935"/>
  <c r="BL935"/>
  <c r="BK935"/>
  <c r="BH935"/>
  <c r="BG935"/>
  <c r="BF935"/>
  <c r="BC935"/>
  <c r="BS935"/>
  <c r="BB935"/>
  <c r="BR935"/>
  <c r="AV935"/>
  <c r="AT935"/>
  <c r="BD935"/>
  <c r="AS935"/>
  <c r="AW935"/>
  <c r="AZ935"/>
  <c r="BT935"/>
  <c r="AX935"/>
  <c r="AR935"/>
  <c r="AY935"/>
  <c r="BE935"/>
  <c r="BI935"/>
  <c r="BM935"/>
  <c r="BQ935"/>
  <c r="AU935"/>
  <c r="AQ935"/>
  <c r="BA935"/>
  <c r="AO979"/>
  <c r="AP978"/>
  <c r="BI860"/>
  <c r="AS860"/>
  <c r="AX860"/>
  <c r="AW860"/>
  <c r="BB860"/>
  <c r="BH860"/>
  <c r="BI760"/>
  <c r="AR760"/>
  <c r="AZ760"/>
  <c r="AW760"/>
  <c r="BB760"/>
  <c r="BK760"/>
  <c r="BP760"/>
  <c r="AU542"/>
  <c r="BI542"/>
  <c r="AY542"/>
  <c r="AS542"/>
  <c r="BC542"/>
  <c r="BB542"/>
  <c r="BF542"/>
  <c r="BQ940"/>
  <c r="AS940"/>
  <c r="AX940"/>
  <c r="AW940"/>
  <c r="BB940"/>
  <c r="BH940"/>
  <c r="BJ940"/>
  <c r="AU857"/>
  <c r="AZ857"/>
  <c r="AS857"/>
  <c r="BT857"/>
  <c r="BB857"/>
  <c r="BH857"/>
  <c r="BI797"/>
  <c r="AY797"/>
  <c r="AT797"/>
  <c r="BT797"/>
  <c r="BB797"/>
  <c r="BH797"/>
  <c r="BP797"/>
  <c r="BM791"/>
  <c r="AR791"/>
  <c r="AW791"/>
  <c r="AV791"/>
  <c r="BC791"/>
  <c r="BK791"/>
  <c r="BM554"/>
  <c r="BA554"/>
  <c r="AZ554"/>
  <c r="BT554"/>
  <c r="BC554"/>
  <c r="BD554"/>
  <c r="BL554"/>
  <c r="BE924"/>
  <c r="AY924"/>
  <c r="AT924"/>
  <c r="BD924"/>
  <c r="BS924"/>
  <c r="BK924"/>
  <c r="B13" i="5"/>
  <c r="D19"/>
  <c r="B19"/>
  <c r="E23"/>
  <c r="E4" i="7"/>
  <c r="C23" i="5"/>
  <c r="F4" i="7"/>
  <c r="B8" i="5"/>
  <c r="D22"/>
  <c r="F22"/>
  <c r="F3" i="7" s="1"/>
  <c r="BM976" i="2" l="1"/>
  <c r="AT976"/>
  <c r="F6" i="8" s="1"/>
  <c r="BT976" i="2"/>
  <c r="F22" i="8" s="1"/>
  <c r="BO976" i="2"/>
  <c r="BA976"/>
  <c r="C14" i="8" s="1"/>
  <c r="BL976" i="2"/>
  <c r="BQ976"/>
  <c r="AU976"/>
  <c r="AY976"/>
  <c r="AS976"/>
  <c r="E6" i="8" s="1"/>
  <c r="BR976" i="2"/>
  <c r="D22" i="8" s="1"/>
  <c r="BC976" i="2"/>
  <c r="E14" i="8" s="1"/>
  <c r="BF976" i="2"/>
  <c r="D16" i="8" s="1"/>
  <c r="BN976" i="2"/>
  <c r="BB976"/>
  <c r="D14" i="8" s="1"/>
  <c r="BP976" i="2"/>
  <c r="BK976"/>
  <c r="E18" i="8" s="1"/>
  <c r="BJ976" i="2"/>
  <c r="AV976"/>
  <c r="D10" i="8" s="1"/>
  <c r="BD976" i="2"/>
  <c r="F14" i="8" s="1"/>
  <c r="BI976" i="2"/>
  <c r="C18" i="8" s="1"/>
  <c r="BG976" i="2"/>
  <c r="E16" i="8" s="1"/>
  <c r="BS976" i="2"/>
  <c r="E22" i="8" s="1"/>
  <c r="E23" s="1"/>
  <c r="AW976" i="2"/>
  <c r="E10" i="8" s="1"/>
  <c r="AZ976" i="2"/>
  <c r="AQ976"/>
  <c r="B6" i="8" s="1"/>
  <c r="BE976" i="2"/>
  <c r="AR976"/>
  <c r="D6" i="8" s="1"/>
  <c r="AX976" i="2"/>
  <c r="F10" i="8" s="1"/>
  <c r="BH976" i="2"/>
  <c r="F16" i="8" s="1"/>
  <c r="E17" s="1"/>
  <c r="C22"/>
  <c r="B22"/>
  <c r="C10"/>
  <c r="E7"/>
  <c r="D15"/>
  <c r="E15"/>
  <c r="D23"/>
  <c r="D11"/>
  <c r="C16"/>
  <c r="AP980" i="2"/>
  <c r="AO980"/>
  <c r="F23" i="5"/>
  <c r="E24" s="1"/>
  <c r="B22"/>
  <c r="D3" i="7"/>
  <c r="D7"/>
  <c r="D23" i="5"/>
  <c r="D24" s="1"/>
  <c r="D7" i="8" l="1"/>
  <c r="D19"/>
  <c r="D18"/>
  <c r="D17"/>
  <c r="F18"/>
  <c r="E19" s="1"/>
  <c r="C6"/>
  <c r="B16"/>
  <c r="B14"/>
  <c r="B18"/>
  <c r="B10"/>
  <c r="E11"/>
  <c r="C25"/>
  <c r="F25"/>
  <c r="D25" l="1"/>
  <c r="D26" s="1"/>
  <c r="E25"/>
  <c r="E26" s="1"/>
</calcChain>
</file>

<file path=xl/sharedStrings.xml><?xml version="1.0" encoding="utf-8"?>
<sst xmlns="http://schemas.openxmlformats.org/spreadsheetml/2006/main" count="4050" uniqueCount="1236">
  <si>
    <t>1/22/2019</t>
  </si>
  <si>
    <t>Lutheran Church of the Resurrection</t>
  </si>
  <si>
    <t>04:51p</t>
  </si>
  <si>
    <t>Contributions to a Fund</t>
  </si>
  <si>
    <t>Env. Name</t>
  </si>
  <si>
    <t>Total L.Y.</t>
  </si>
  <si>
    <t>2 Yrs. Ago</t>
  </si>
  <si>
    <t>3 Yrs. Ago</t>
  </si>
  <si>
    <t>Age</t>
  </si>
  <si>
    <t>0</t>
  </si>
  <si>
    <t>Count:</t>
  </si>
  <si>
    <t>100</t>
  </si>
  <si>
    <t>Albers, Todd and Tracy</t>
  </si>
  <si>
    <t>101</t>
  </si>
  <si>
    <t>Aldrich, Ashley</t>
  </si>
  <si>
    <t>102</t>
  </si>
  <si>
    <t>Aldrich, Valerie</t>
  </si>
  <si>
    <t>103</t>
  </si>
  <si>
    <t>Alton, Carter</t>
  </si>
  <si>
    <t>10385</t>
  </si>
  <si>
    <t>Aceto, Jim and Maria</t>
  </si>
  <si>
    <t>10386</t>
  </si>
  <si>
    <t>Ackerman, Joe and Lisa</t>
  </si>
  <si>
    <t>10387</t>
  </si>
  <si>
    <t>Adams, Robert and Margaret</t>
  </si>
  <si>
    <t>10388</t>
  </si>
  <si>
    <t>Adams, Tina</t>
  </si>
  <si>
    <t>10389</t>
  </si>
  <si>
    <t>Agallar, Henry and Amy</t>
  </si>
  <si>
    <t>10398</t>
  </si>
  <si>
    <t>Andersen, David</t>
  </si>
  <si>
    <t>10399</t>
  </si>
  <si>
    <t>Andersen, Keith</t>
  </si>
  <si>
    <t>104</t>
  </si>
  <si>
    <t>Alton, Del and Shirley</t>
  </si>
  <si>
    <t>10400</t>
  </si>
  <si>
    <t>Andersen, Laura</t>
  </si>
  <si>
    <t>10401</t>
  </si>
  <si>
    <t>Andersen, Mark and Cathy</t>
  </si>
  <si>
    <t>10402</t>
  </si>
  <si>
    <t>Andersen, Michael</t>
  </si>
  <si>
    <t>10406</t>
  </si>
  <si>
    <t>Anderson, Scot</t>
  </si>
  <si>
    <t>10411</t>
  </si>
  <si>
    <t>Ashton, Ryan</t>
  </si>
  <si>
    <t>10415</t>
  </si>
  <si>
    <t>Barry, Becky</t>
  </si>
  <si>
    <t>10417</t>
  </si>
  <si>
    <t>Barry, Kevin</t>
  </si>
  <si>
    <t>10418</t>
  </si>
  <si>
    <t>Cikel, Amanda</t>
  </si>
  <si>
    <t>10421</t>
  </si>
  <si>
    <t>Barth, Bryan and Debbie</t>
  </si>
  <si>
    <t>10423</t>
  </si>
  <si>
    <t>Bauer, Tom and Linda</t>
  </si>
  <si>
    <t>10428</t>
  </si>
  <si>
    <t>Beaulieu, Brett and Dawn</t>
  </si>
  <si>
    <t>10429</t>
  </si>
  <si>
    <t>Behlke, Adam</t>
  </si>
  <si>
    <t>10430</t>
  </si>
  <si>
    <t>Behlke, Darwin</t>
  </si>
  <si>
    <t>10432</t>
  </si>
  <si>
    <t>Bending, Elizabeth</t>
  </si>
  <si>
    <t>10437</t>
  </si>
  <si>
    <t>Bittner, Cynthia</t>
  </si>
  <si>
    <t>10443</t>
  </si>
  <si>
    <t>Bodenbach, Arline</t>
  </si>
  <si>
    <t>10445</t>
  </si>
  <si>
    <t>Bonanno, Rick</t>
  </si>
  <si>
    <t>10448</t>
  </si>
  <si>
    <t>Borgardt, Fred and Pat</t>
  </si>
  <si>
    <t>10450</t>
  </si>
  <si>
    <t>Bottsford, Tina</t>
  </si>
  <si>
    <t>10451</t>
  </si>
  <si>
    <t>Brown Jr., Robb and Jeanette</t>
  </si>
  <si>
    <t>10452</t>
  </si>
  <si>
    <t>Brown, Kasee</t>
  </si>
  <si>
    <t>10453</t>
  </si>
  <si>
    <t>Brown, Wes</t>
  </si>
  <si>
    <t>10454</t>
  </si>
  <si>
    <t>Brusky, Maggie</t>
  </si>
  <si>
    <t>10456</t>
  </si>
  <si>
    <t>Bunker, Tom and Carol</t>
  </si>
  <si>
    <t>10457</t>
  </si>
  <si>
    <t>Burgess, Trevor</t>
  </si>
  <si>
    <t>10458</t>
  </si>
  <si>
    <t>Burnett, Maren and Randy</t>
  </si>
  <si>
    <t>10461</t>
  </si>
  <si>
    <t>Campbell, Lyndsee</t>
  </si>
  <si>
    <t>10462</t>
  </si>
  <si>
    <t>Campbell, Shawn</t>
  </si>
  <si>
    <t>10463</t>
  </si>
  <si>
    <t>Campbell, Steve and Kim</t>
  </si>
  <si>
    <t>10465</t>
  </si>
  <si>
    <t>Gedemer, Candace</t>
  </si>
  <si>
    <t>10466</t>
  </si>
  <si>
    <t>Cannon, Dan and Starr</t>
  </si>
  <si>
    <t>10467</t>
  </si>
  <si>
    <t>Cannon, Nolan</t>
  </si>
  <si>
    <t>10468</t>
  </si>
  <si>
    <t>Cannon, Tess</t>
  </si>
  <si>
    <t>10469</t>
  </si>
  <si>
    <t>Capasso, Jon</t>
  </si>
  <si>
    <t>10470</t>
  </si>
  <si>
    <t>Capasso, Sam</t>
  </si>
  <si>
    <t>10471</t>
  </si>
  <si>
    <t>Capasso, Sara and Jim</t>
  </si>
  <si>
    <t>10472</t>
  </si>
  <si>
    <t>Carlson, Leigh and Keri</t>
  </si>
  <si>
    <t>10473</t>
  </si>
  <si>
    <t>Carlson, Tim and Christie</t>
  </si>
  <si>
    <t>10474</t>
  </si>
  <si>
    <t>Chapman, Cheryl</t>
  </si>
  <si>
    <t>10475</t>
  </si>
  <si>
    <t>Christensen, Allen and JoAnn</t>
  </si>
  <si>
    <t>10476</t>
  </si>
  <si>
    <t>Christensen, Arlene</t>
  </si>
  <si>
    <t>10477</t>
  </si>
  <si>
    <t>Christiansen, Jack and Peggy</t>
  </si>
  <si>
    <t>10478</t>
  </si>
  <si>
    <t>Christiansen, Matt</t>
  </si>
  <si>
    <t>10482</t>
  </si>
  <si>
    <t>Clausen, Patti</t>
  </si>
  <si>
    <t>10485</t>
  </si>
  <si>
    <t>Cobbler, Angela</t>
  </si>
  <si>
    <t>10486</t>
  </si>
  <si>
    <t>Colletta, Diane and Joe</t>
  </si>
  <si>
    <t>10487</t>
  </si>
  <si>
    <t>Cook, Opal</t>
  </si>
  <si>
    <t>10490</t>
  </si>
  <si>
    <t>Csepella, Alex</t>
  </si>
  <si>
    <t>10491</t>
  </si>
  <si>
    <t>Csepella, Mark</t>
  </si>
  <si>
    <t>10492</t>
  </si>
  <si>
    <t>Csepella, Sarah</t>
  </si>
  <si>
    <t>10493</t>
  </si>
  <si>
    <t>Curran, Angela</t>
  </si>
  <si>
    <t>10495</t>
  </si>
  <si>
    <t>Curran, Joel</t>
  </si>
  <si>
    <t>10496</t>
  </si>
  <si>
    <t>Curtin, Tyler and Christine</t>
  </si>
  <si>
    <t>10498</t>
  </si>
  <si>
    <t>D’Amour, Martine</t>
  </si>
  <si>
    <t>105</t>
  </si>
  <si>
    <t>Alton, Doug and Sue</t>
  </si>
  <si>
    <t>10504</t>
  </si>
  <si>
    <t>DeGarmo, Bill</t>
  </si>
  <si>
    <t>10505</t>
  </si>
  <si>
    <t>Delcore, Melanie</t>
  </si>
  <si>
    <t>10506</t>
  </si>
  <si>
    <t>Demper, Cindy</t>
  </si>
  <si>
    <t>10508</t>
  </si>
  <si>
    <t>DeRango, Jessica</t>
  </si>
  <si>
    <t>10509</t>
  </si>
  <si>
    <t>Dinauer, Julie</t>
  </si>
  <si>
    <t>10512</t>
  </si>
  <si>
    <t>Dry, Mike and Debbie</t>
  </si>
  <si>
    <t>10516</t>
  </si>
  <si>
    <t>Dunk-Chapman, Virginia</t>
  </si>
  <si>
    <t>10517</t>
  </si>
  <si>
    <t>Dzioba, Mikayla</t>
  </si>
  <si>
    <t>10518</t>
  </si>
  <si>
    <t>Egresi, Cheri and Jeff</t>
  </si>
  <si>
    <t>10522</t>
  </si>
  <si>
    <t>Erickson, Abby</t>
  </si>
  <si>
    <t>10530</t>
  </si>
  <si>
    <t>Fisher, Nick</t>
  </si>
  <si>
    <t>10532</t>
  </si>
  <si>
    <t>Fitzpatrick, Barb</t>
  </si>
  <si>
    <t>10533</t>
  </si>
  <si>
    <t>Fox, Chris and Lynette</t>
  </si>
  <si>
    <t>10534</t>
  </si>
  <si>
    <t>Fox, Sue</t>
  </si>
  <si>
    <t>10536</t>
  </si>
  <si>
    <t>Fritchen, Carol</t>
  </si>
  <si>
    <t>10537</t>
  </si>
  <si>
    <t>Fritz, Kayla</t>
  </si>
  <si>
    <t>10538</t>
  </si>
  <si>
    <t>Fritz, Kris</t>
  </si>
  <si>
    <t>10539</t>
  </si>
  <si>
    <t>Fritz, Zak</t>
  </si>
  <si>
    <t>10540</t>
  </si>
  <si>
    <t>Frye, Diane</t>
  </si>
  <si>
    <t>10542</t>
  </si>
  <si>
    <t>Gabbey, Kevin</t>
  </si>
  <si>
    <t>10543</t>
  </si>
  <si>
    <t>Gallagher, James and Kathleen</t>
  </si>
  <si>
    <t>10544</t>
  </si>
  <si>
    <t>Garcia, Jennifer</t>
  </si>
  <si>
    <t>10545</t>
  </si>
  <si>
    <t>Garcia, Joel</t>
  </si>
  <si>
    <t>10546</t>
  </si>
  <si>
    <t>Garcia, Jordan</t>
  </si>
  <si>
    <t>10549</t>
  </si>
  <si>
    <t>Gaskill, Steve and Cheri</t>
  </si>
  <si>
    <t>10550</t>
  </si>
  <si>
    <t>Gehrig, Natalie</t>
  </si>
  <si>
    <t>10552</t>
  </si>
  <si>
    <t>Geyer, Wayne</t>
  </si>
  <si>
    <t>10555</t>
  </si>
  <si>
    <t>Gleason, Audrey</t>
  </si>
  <si>
    <t>10556</t>
  </si>
  <si>
    <t>Gleason, Laura</t>
  </si>
  <si>
    <t>10560</t>
  </si>
  <si>
    <t>Guillien, Dan and Brenda</t>
  </si>
  <si>
    <t>10565</t>
  </si>
  <si>
    <t>Hall, Beverly</t>
  </si>
  <si>
    <t>10566</t>
  </si>
  <si>
    <t>Hall-Montee, Jill</t>
  </si>
  <si>
    <t>10569</t>
  </si>
  <si>
    <t>Hanson, Cheryl and Maresh, Ed</t>
  </si>
  <si>
    <t>10571</t>
  </si>
  <si>
    <t>Hauch, Brett and Nicole</t>
  </si>
  <si>
    <t>10572</t>
  </si>
  <si>
    <t>Hauch, Mary and Tom</t>
  </si>
  <si>
    <t>10574</t>
  </si>
  <si>
    <t>Hazen, Pete and Cindy</t>
  </si>
  <si>
    <t>10578</t>
  </si>
  <si>
    <t>Hernandez, Bobbie</t>
  </si>
  <si>
    <t>10583</t>
  </si>
  <si>
    <t>Hoffmann, Kyle</t>
  </si>
  <si>
    <t>10584</t>
  </si>
  <si>
    <t>Hoffmann, Randy</t>
  </si>
  <si>
    <t>10587</t>
  </si>
  <si>
    <t>Holman, Tom and Mary</t>
  </si>
  <si>
    <t>10591</t>
  </si>
  <si>
    <t>Hudson, Charles and Pam</t>
  </si>
  <si>
    <t>10592</t>
  </si>
  <si>
    <t>Huth, Duane and Barb</t>
  </si>
  <si>
    <t>10593</t>
  </si>
  <si>
    <t>Huth, Jessica</t>
  </si>
  <si>
    <t>10594</t>
  </si>
  <si>
    <t>Huth, John</t>
  </si>
  <si>
    <t>10595</t>
  </si>
  <si>
    <t>Hynek, Max</t>
  </si>
  <si>
    <t>10597</t>
  </si>
  <si>
    <t>Inloes, Michael</t>
  </si>
  <si>
    <t>10598</t>
  </si>
  <si>
    <t>Iselin, Heather</t>
  </si>
  <si>
    <t>10599</t>
  </si>
  <si>
    <t>Iselin, Katie</t>
  </si>
  <si>
    <t>106</t>
  </si>
  <si>
    <t>Amerson, Joann</t>
  </si>
  <si>
    <t>10600</t>
  </si>
  <si>
    <t>Iselin, Kristin</t>
  </si>
  <si>
    <t>10605</t>
  </si>
  <si>
    <t>Jansen, Kelly</t>
  </si>
  <si>
    <t>10606</t>
  </si>
  <si>
    <t>Jaskulske, Valerie</t>
  </si>
  <si>
    <t>10610</t>
  </si>
  <si>
    <t>Jensen, Dee</t>
  </si>
  <si>
    <t>10611</t>
  </si>
  <si>
    <t>Jensen, Heather</t>
  </si>
  <si>
    <t>10612</t>
  </si>
  <si>
    <t>Jensen, Kara</t>
  </si>
  <si>
    <t>10613</t>
  </si>
  <si>
    <t>Jensen, Les</t>
  </si>
  <si>
    <t>10614</t>
  </si>
  <si>
    <t>Jeppesen, Mike and Beth</t>
  </si>
  <si>
    <t>10616</t>
  </si>
  <si>
    <t>Joers, Natalie</t>
  </si>
  <si>
    <t>10617</t>
  </si>
  <si>
    <t>Johnson, Don</t>
  </si>
  <si>
    <t>10618</t>
  </si>
  <si>
    <t>Johnson, Erik and Vanessa</t>
  </si>
  <si>
    <t>10619</t>
  </si>
  <si>
    <t>Johnson, Jenny and Jeffrey</t>
  </si>
  <si>
    <t>10623</t>
  </si>
  <si>
    <t>Kasprovich, Allison</t>
  </si>
  <si>
    <t>10624</t>
  </si>
  <si>
    <t>Kasprovich, Tom</t>
  </si>
  <si>
    <t>10626</t>
  </si>
  <si>
    <t>Katt, Samantha</t>
  </si>
  <si>
    <t>10627</t>
  </si>
  <si>
    <t>Kauzlarich, Scott and Kerrie</t>
  </si>
  <si>
    <t>10628</t>
  </si>
  <si>
    <t>Keck, Eileen</t>
  </si>
  <si>
    <t>10630</t>
  </si>
  <si>
    <t>Kelley, Sarah</t>
  </si>
  <si>
    <t>10640</t>
  </si>
  <si>
    <t>Klopp, Mike</t>
  </si>
  <si>
    <t>10643</t>
  </si>
  <si>
    <t>Kohlhagen, Ciara</t>
  </si>
  <si>
    <t>10644</t>
  </si>
  <si>
    <t>Kohlhagen, Logan</t>
  </si>
  <si>
    <t>10651</t>
  </si>
  <si>
    <t>Kressig, Joyce</t>
  </si>
  <si>
    <t>10652</t>
  </si>
  <si>
    <t>Kriha, Joel</t>
  </si>
  <si>
    <t>10655</t>
  </si>
  <si>
    <t>Krueger, Aaron</t>
  </si>
  <si>
    <t>10657</t>
  </si>
  <si>
    <t>Krueger, Leah</t>
  </si>
  <si>
    <t>10660</t>
  </si>
  <si>
    <t>La Duke, Renee</t>
  </si>
  <si>
    <t>10664</t>
  </si>
  <si>
    <t>Legler, Jake</t>
  </si>
  <si>
    <t>10668</t>
  </si>
  <si>
    <t>Livesey, Jennifer</t>
  </si>
  <si>
    <t>10669</t>
  </si>
  <si>
    <t>Livesey, Julie</t>
  </si>
  <si>
    <t>10672</t>
  </si>
  <si>
    <t>Loken, Jeff and Dawn</t>
  </si>
  <si>
    <t>10673</t>
  </si>
  <si>
    <t>Loken, Kelsey</t>
  </si>
  <si>
    <t>10680</t>
  </si>
  <si>
    <t>Matthews, Brian</t>
  </si>
  <si>
    <t>10682</t>
  </si>
  <si>
    <t>McCabe, Chris</t>
  </si>
  <si>
    <t>10684</t>
  </si>
  <si>
    <t>McCabe, Nick</t>
  </si>
  <si>
    <t>10686</t>
  </si>
  <si>
    <t>McCauley, Leah</t>
  </si>
  <si>
    <t>10687</t>
  </si>
  <si>
    <t>McCollum, Larry and Kirsten</t>
  </si>
  <si>
    <t>10688</t>
  </si>
  <si>
    <t>McCollum, Madison</t>
  </si>
  <si>
    <t>10689</t>
  </si>
  <si>
    <t>McDonough, Tom</t>
  </si>
  <si>
    <t>10690</t>
  </si>
  <si>
    <t>McDonough, Trisha</t>
  </si>
  <si>
    <t>10692</t>
  </si>
  <si>
    <t>McKay, Tami</t>
  </si>
  <si>
    <t>10695</t>
  </si>
  <si>
    <t>Milestone, Bill and Hope</t>
  </si>
  <si>
    <t>107</t>
  </si>
  <si>
    <t>Andersen, Curt and Marilyn</t>
  </si>
  <si>
    <t>10700</t>
  </si>
  <si>
    <t>Miller, Ralph</t>
  </si>
  <si>
    <t>10701</t>
  </si>
  <si>
    <t>Miller, Scott</t>
  </si>
  <si>
    <t>10702</t>
  </si>
  <si>
    <t>Miner, Jeff and Cherie</t>
  </si>
  <si>
    <t>10705</t>
  </si>
  <si>
    <t>Modrow, Elizabeth</t>
  </si>
  <si>
    <t>10706</t>
  </si>
  <si>
    <t>Modrow-Fenkl, Jenni</t>
  </si>
  <si>
    <t>10709</t>
  </si>
  <si>
    <t>Molbeck, Scott</t>
  </si>
  <si>
    <t>10710</t>
  </si>
  <si>
    <t>Molina, Heather</t>
  </si>
  <si>
    <t>10711</t>
  </si>
  <si>
    <t>Molina, Sharon</t>
  </si>
  <si>
    <t>10715</t>
  </si>
  <si>
    <t>Moser, Amy</t>
  </si>
  <si>
    <t>10716</t>
  </si>
  <si>
    <t>Moser, Jenny</t>
  </si>
  <si>
    <t>10717</t>
  </si>
  <si>
    <t>Mueller, Christina</t>
  </si>
  <si>
    <t>10719</t>
  </si>
  <si>
    <t>Napier, Erin</t>
  </si>
  <si>
    <t>10721</t>
  </si>
  <si>
    <t>Navarro, Janice and Rene’</t>
  </si>
  <si>
    <t>10722</t>
  </si>
  <si>
    <t>Nelsen, Bill</t>
  </si>
  <si>
    <t>10723</t>
  </si>
  <si>
    <t>Nelson, Earl</t>
  </si>
  <si>
    <t>10725</t>
  </si>
  <si>
    <t>Nelson, Jon</t>
  </si>
  <si>
    <t>10728</t>
  </si>
  <si>
    <t>Nelson, Matt and Sharon</t>
  </si>
  <si>
    <t>10729</t>
  </si>
  <si>
    <t>Nelson, Mitch</t>
  </si>
  <si>
    <t>10730</t>
  </si>
  <si>
    <t>Nelson, Nicki</t>
  </si>
  <si>
    <t>10733</t>
  </si>
  <si>
    <t>Nielsen, Anna</t>
  </si>
  <si>
    <t>10736</t>
  </si>
  <si>
    <t>Nielsen, Lauren</t>
  </si>
  <si>
    <t>10737</t>
  </si>
  <si>
    <t>Niesen, Tom and Ann</t>
  </si>
  <si>
    <t>10738</t>
  </si>
  <si>
    <t>Noe, Christian</t>
  </si>
  <si>
    <t>10740</t>
  </si>
  <si>
    <t>Nummela, Alec</t>
  </si>
  <si>
    <t>10741</t>
  </si>
  <si>
    <t>Nummela, Fred and Bonnie</t>
  </si>
  <si>
    <t>10744</t>
  </si>
  <si>
    <t>Ohm, Eldred</t>
  </si>
  <si>
    <t>10745</t>
  </si>
  <si>
    <t>Ohm, Florence</t>
  </si>
  <si>
    <t>10748</t>
  </si>
  <si>
    <t>Olsen, Jeff and Jennifer</t>
  </si>
  <si>
    <t>10749</t>
  </si>
  <si>
    <t>Olson, Denise</t>
  </si>
  <si>
    <t>10750</t>
  </si>
  <si>
    <t>Olson, Samantha</t>
  </si>
  <si>
    <t>10751</t>
  </si>
  <si>
    <t>Overman, Brett</t>
  </si>
  <si>
    <t>10754</t>
  </si>
  <si>
    <t>Passehl, Dave and Kerry</t>
  </si>
  <si>
    <t>10760</t>
  </si>
  <si>
    <t>Peterson, Cindy</t>
  </si>
  <si>
    <t>10764</t>
  </si>
  <si>
    <t>Pfarr, Paige</t>
  </si>
  <si>
    <t>10765</t>
  </si>
  <si>
    <t>Pfarr, Terri</t>
  </si>
  <si>
    <t>10772</t>
  </si>
  <si>
    <t>Preston, Jennie</t>
  </si>
  <si>
    <t>10780</t>
  </si>
  <si>
    <t>Riedel, Justin</t>
  </si>
  <si>
    <t>10781</t>
  </si>
  <si>
    <t>Rivest**, Brenda</t>
  </si>
  <si>
    <t>10783</t>
  </si>
  <si>
    <t>Rivest, Brenda</t>
  </si>
  <si>
    <t>10784</t>
  </si>
  <si>
    <t>Rizzo, Cammie</t>
  </si>
  <si>
    <t>10785</t>
  </si>
  <si>
    <t>Rizzo, Lisa</t>
  </si>
  <si>
    <t>10788</t>
  </si>
  <si>
    <t>Robe, Toby</t>
  </si>
  <si>
    <t>10790</t>
  </si>
  <si>
    <t>Robles, Natasha</t>
  </si>
  <si>
    <t>10797</t>
  </si>
  <si>
    <t>Rossmann, Adam</t>
  </si>
  <si>
    <t>10798</t>
  </si>
  <si>
    <t>Rossmann, Geoff</t>
  </si>
  <si>
    <t>108</t>
  </si>
  <si>
    <t>Andersen, Paul and Kim</t>
  </si>
  <si>
    <t>10800</t>
  </si>
  <si>
    <t>Rudan, Andrew</t>
  </si>
  <si>
    <t>10802</t>
  </si>
  <si>
    <t>Rudan, Erin</t>
  </si>
  <si>
    <t>10803</t>
  </si>
  <si>
    <t>Saavedra, Tim and Kelly</t>
  </si>
  <si>
    <t>10805</t>
  </si>
  <si>
    <t>Salmon, Barbara</t>
  </si>
  <si>
    <t>10806</t>
  </si>
  <si>
    <t>Sanders, Amy</t>
  </si>
  <si>
    <t>10807</t>
  </si>
  <si>
    <t>Schattner, Gisela</t>
  </si>
  <si>
    <t>10808</t>
  </si>
  <si>
    <t>Rosienski, Liz</t>
  </si>
  <si>
    <t>10810</t>
  </si>
  <si>
    <t>Schlichting, Joseph and Melissa</t>
  </si>
  <si>
    <t>10811</t>
  </si>
  <si>
    <t>Olson, Howard and Joan</t>
  </si>
  <si>
    <t>10815</t>
  </si>
  <si>
    <t>Schoening, Ruth</t>
  </si>
  <si>
    <t>10816</t>
  </si>
  <si>
    <t>Schoening, Scott and Renee</t>
  </si>
  <si>
    <t>10821</t>
  </si>
  <si>
    <t>Seeger, Richard</t>
  </si>
  <si>
    <t>10825</t>
  </si>
  <si>
    <t>Shannon, Holly</t>
  </si>
  <si>
    <t>10829</t>
  </si>
  <si>
    <t>Simson, Laura</t>
  </si>
  <si>
    <t>10832</t>
  </si>
  <si>
    <t>Smith, Danielle and Steve</t>
  </si>
  <si>
    <t>10834</t>
  </si>
  <si>
    <t>Smolko, Michael and Kimberly</t>
  </si>
  <si>
    <t>10837</t>
  </si>
  <si>
    <t>Sorenson, Gene</t>
  </si>
  <si>
    <t>10838</t>
  </si>
  <si>
    <t>Srnka, Jessica</t>
  </si>
  <si>
    <t>10841</t>
  </si>
  <si>
    <t>Stenzel, Ken and Kathy</t>
  </si>
  <si>
    <t>10844</t>
  </si>
  <si>
    <t>Stritchko, Ashley</t>
  </si>
  <si>
    <t>10848</t>
  </si>
  <si>
    <t>Swiden, Elena</t>
  </si>
  <si>
    <t>10850</t>
  </si>
  <si>
    <t>Szepesi, Greg and Weber, Sarah</t>
  </si>
  <si>
    <t>10853</t>
  </si>
  <si>
    <t>Tague, Tylar</t>
  </si>
  <si>
    <t>10854</t>
  </si>
  <si>
    <t>Taulbee, Alyssa</t>
  </si>
  <si>
    <t>10858</t>
  </si>
  <si>
    <t>Todorovic, Connie</t>
  </si>
  <si>
    <t>10861</t>
  </si>
  <si>
    <t>Toporski, Matt</t>
  </si>
  <si>
    <t>10862</t>
  </si>
  <si>
    <t>Towery, Shelly</t>
  </si>
  <si>
    <t>10863</t>
  </si>
  <si>
    <t>Trabert, Debbie</t>
  </si>
  <si>
    <t>10865</t>
  </si>
  <si>
    <t>Treffert, Gary and Betty</t>
  </si>
  <si>
    <t>10869</t>
  </si>
  <si>
    <t>Vallone, Robert</t>
  </si>
  <si>
    <t>10870</t>
  </si>
  <si>
    <t>Vanderhoef, Ashley</t>
  </si>
  <si>
    <t>10875</t>
  </si>
  <si>
    <t>Verborg, Brenda</t>
  </si>
  <si>
    <t>10877</t>
  </si>
  <si>
    <t>Vinke, Aerin</t>
  </si>
  <si>
    <t>10879</t>
  </si>
  <si>
    <t>Vlach, Kyle</t>
  </si>
  <si>
    <t>10881</t>
  </si>
  <si>
    <t>Wakefield, Ethan</t>
  </si>
  <si>
    <t>10883</t>
  </si>
  <si>
    <t>Wanggaard, John and Anne</t>
  </si>
  <si>
    <t>10885</t>
  </si>
  <si>
    <t>Wasik, Tracy</t>
  </si>
  <si>
    <t>10889</t>
  </si>
  <si>
    <t>Weber, Eric and Kari</t>
  </si>
  <si>
    <t>10893</t>
  </si>
  <si>
    <t>Wertman, Bryan</t>
  </si>
  <si>
    <t>10894</t>
  </si>
  <si>
    <t>Wertman, KayCee</t>
  </si>
  <si>
    <t>10896</t>
  </si>
  <si>
    <t>Wheeler, Virginia</t>
  </si>
  <si>
    <t>10897</t>
  </si>
  <si>
    <t>Whitt, Travis</t>
  </si>
  <si>
    <t>10899</t>
  </si>
  <si>
    <t>Wood, Sarah</t>
  </si>
  <si>
    <t>109</t>
  </si>
  <si>
    <t>Anderson, Gary and Kathy</t>
  </si>
  <si>
    <t>10905</t>
  </si>
  <si>
    <t>Zach, Nicole</t>
  </si>
  <si>
    <t>10906</t>
  </si>
  <si>
    <t>Kisley, Randy</t>
  </si>
  <si>
    <t>10907</t>
  </si>
  <si>
    <t>Pahl, Karen and Jeff</t>
  </si>
  <si>
    <t>10950</t>
  </si>
  <si>
    <t>Hawkins-Frye, Diane</t>
  </si>
  <si>
    <t>110</t>
  </si>
  <si>
    <t>Anderson, Jeanne</t>
  </si>
  <si>
    <t>111</t>
  </si>
  <si>
    <t>Andre, Brent</t>
  </si>
  <si>
    <t>112</t>
  </si>
  <si>
    <t>Andreasen, Christine</t>
  </si>
  <si>
    <t>113</t>
  </si>
  <si>
    <t>Andreasen, Kathy</t>
  </si>
  <si>
    <t>114</t>
  </si>
  <si>
    <t>Ashton, Kim and Joan</t>
  </si>
  <si>
    <t>115</t>
  </si>
  <si>
    <t>Backmann, David</t>
  </si>
  <si>
    <t>116</t>
  </si>
  <si>
    <t>Barke, Dave and Vicki</t>
  </si>
  <si>
    <t>117</t>
  </si>
  <si>
    <t>Barootian, Eileen</t>
  </si>
  <si>
    <t>118</t>
  </si>
  <si>
    <t>Barry, Joan</t>
  </si>
  <si>
    <t>119</t>
  </si>
  <si>
    <t>Bartel, Ann and Brad</t>
  </si>
  <si>
    <t>120</t>
  </si>
  <si>
    <t>Bartels, Gary and Mary</t>
  </si>
  <si>
    <t>121</t>
  </si>
  <si>
    <t>Bauer, Jane</t>
  </si>
  <si>
    <t>122</t>
  </si>
  <si>
    <t>Baumgardt, Tony and Tanya</t>
  </si>
  <si>
    <t>123</t>
  </si>
  <si>
    <t>Baylon, Carol</t>
  </si>
  <si>
    <t>124</t>
  </si>
  <si>
    <t>Baylor, Trenton and Kara</t>
  </si>
  <si>
    <t>125</t>
  </si>
  <si>
    <t>Beard, Tom and Karen</t>
  </si>
  <si>
    <t>126</t>
  </si>
  <si>
    <t>Belanger, Shelly</t>
  </si>
  <si>
    <t>127</t>
  </si>
  <si>
    <t>Benisch, Natalie</t>
  </si>
  <si>
    <t>128</t>
  </si>
  <si>
    <t>Bertelsen, Dean and Sue</t>
  </si>
  <si>
    <t>129</t>
  </si>
  <si>
    <t>Bidstrup, Dave and Betty</t>
  </si>
  <si>
    <t>130</t>
  </si>
  <si>
    <t>Bidstrup, Karla</t>
  </si>
  <si>
    <t>131</t>
  </si>
  <si>
    <t>Black, Carrie</t>
  </si>
  <si>
    <t>132</t>
  </si>
  <si>
    <t>Blagec, Kari</t>
  </si>
  <si>
    <t>133</t>
  </si>
  <si>
    <t>Bleeke, Cherie and Robert</t>
  </si>
  <si>
    <t>134</t>
  </si>
  <si>
    <t>Blickle, John and Barbara</t>
  </si>
  <si>
    <t>135</t>
  </si>
  <si>
    <t>Bliss, DeAnn and Jason</t>
  </si>
  <si>
    <t>136</t>
  </si>
  <si>
    <t>Boero, Susan</t>
  </si>
  <si>
    <t>137</t>
  </si>
  <si>
    <t>Bonnett, Wally and Lyn</t>
  </si>
  <si>
    <t>138</t>
  </si>
  <si>
    <t>Borgardt, Diane</t>
  </si>
  <si>
    <t>139</t>
  </si>
  <si>
    <t>Borgardt, Veryl</t>
  </si>
  <si>
    <t>140</t>
  </si>
  <si>
    <t>Brusky, Tom and Sarah</t>
  </si>
  <si>
    <t>141</t>
  </si>
  <si>
    <t>Buska, Donna</t>
  </si>
  <si>
    <t>142</t>
  </si>
  <si>
    <t>Campbell Jr., Marv and Chris</t>
  </si>
  <si>
    <t>143</t>
  </si>
  <si>
    <t>Canman, Kit and MaryJane</t>
  </si>
  <si>
    <t>144</t>
  </si>
  <si>
    <t>Christianson, Janet</t>
  </si>
  <si>
    <t>145</t>
  </si>
  <si>
    <t>Christopherson, Mel and Joyce</t>
  </si>
  <si>
    <t>146</t>
  </si>
  <si>
    <t>Cieczka, Garret and Cheryl</t>
  </si>
  <si>
    <t>147</t>
  </si>
  <si>
    <t>Clausen, Paul and Sandra</t>
  </si>
  <si>
    <t>149</t>
  </si>
  <si>
    <t>Corazalla, Rhonda</t>
  </si>
  <si>
    <t>150</t>
  </si>
  <si>
    <t>Covelli, Bob and Lisa</t>
  </si>
  <si>
    <t>151</t>
  </si>
  <si>
    <t>Curran, Floyd and Lyn</t>
  </si>
  <si>
    <t>152</t>
  </si>
  <si>
    <t>D’Amato, Laura</t>
  </si>
  <si>
    <t>153</t>
  </si>
  <si>
    <t>D’Amour, Nicci</t>
  </si>
  <si>
    <t>154</t>
  </si>
  <si>
    <t>Dahl, Jill</t>
  </si>
  <si>
    <t>155</t>
  </si>
  <si>
    <t>David, Bill and Judith</t>
  </si>
  <si>
    <t>156</t>
  </si>
  <si>
    <t>Davis Sr., Ken and Charla</t>
  </si>
  <si>
    <t>157</t>
  </si>
  <si>
    <t>DeCamp, Jim and Myrna</t>
  </si>
  <si>
    <t>158</t>
  </si>
  <si>
    <t>DenHartigh, Doris</t>
  </si>
  <si>
    <t>159</t>
  </si>
  <si>
    <t>Douglas, Helen</t>
  </si>
  <si>
    <t>160</t>
  </si>
  <si>
    <t>Douglas, Kris</t>
  </si>
  <si>
    <t>161</t>
  </si>
  <si>
    <t>Dry, Paul and Pam</t>
  </si>
  <si>
    <t>162</t>
  </si>
  <si>
    <t>Dues, Steve and Connie</t>
  </si>
  <si>
    <t>163</t>
  </si>
  <si>
    <t>Dumas, Jodi</t>
  </si>
  <si>
    <t>164</t>
  </si>
  <si>
    <t>Endres, Brent and Claire</t>
  </si>
  <si>
    <t>165</t>
  </si>
  <si>
    <t>Englund, Judy</t>
  </si>
  <si>
    <t>166</t>
  </si>
  <si>
    <t>Erbe, Betty</t>
  </si>
  <si>
    <t>167</t>
  </si>
  <si>
    <t>Erickson, Carl</t>
  </si>
  <si>
    <t>169</t>
  </si>
  <si>
    <t>Faas, Bob</t>
  </si>
  <si>
    <t>170</t>
  </si>
  <si>
    <t>Fehl, Ken and Mary Ann</t>
  </si>
  <si>
    <t>171</t>
  </si>
  <si>
    <t>Fehlberg, Kelly</t>
  </si>
  <si>
    <t>172</t>
  </si>
  <si>
    <t>Fenkl, Kristi and Kevin</t>
  </si>
  <si>
    <t>173</t>
  </si>
  <si>
    <t>Fiebig, Sarah</t>
  </si>
  <si>
    <t>174</t>
  </si>
  <si>
    <t>Fisher, Rob and Mardell</t>
  </si>
  <si>
    <t>175</t>
  </si>
  <si>
    <t>Frayer, Sherry</t>
  </si>
  <si>
    <t>176</t>
  </si>
  <si>
    <t>Gabbey, Cathy</t>
  </si>
  <si>
    <t>177</t>
  </si>
  <si>
    <t>Garcia, Jorge and Marcia</t>
  </si>
  <si>
    <t>178</t>
  </si>
  <si>
    <t>Gardner, Eric and Connie</t>
  </si>
  <si>
    <t>179</t>
  </si>
  <si>
    <t>Georgeson, Sandy and Jim</t>
  </si>
  <si>
    <t>180</t>
  </si>
  <si>
    <t>Gilbertson, Jan</t>
  </si>
  <si>
    <t>181</t>
  </si>
  <si>
    <t>Gissell, Bill and Linda</t>
  </si>
  <si>
    <t>182</t>
  </si>
  <si>
    <t>Gleason, Mark and Jo</t>
  </si>
  <si>
    <t>183</t>
  </si>
  <si>
    <t>Grabanski, Ed and Kathy</t>
  </si>
  <si>
    <t>184</t>
  </si>
  <si>
    <t>Grindeland, Dawne</t>
  </si>
  <si>
    <t>185</t>
  </si>
  <si>
    <t>Guillien, Joyce</t>
  </si>
  <si>
    <t>186</t>
  </si>
  <si>
    <t>Gunderson, Rachel</t>
  </si>
  <si>
    <t>187</t>
  </si>
  <si>
    <t>Gunderson, Richard and Kathy</t>
  </si>
  <si>
    <t>189</t>
  </si>
  <si>
    <t>Haman, Jeffrey and Nancy</t>
  </si>
  <si>
    <t>190</t>
  </si>
  <si>
    <t>Hansen, Glenn and Renee</t>
  </si>
  <si>
    <t>191</t>
  </si>
  <si>
    <t>Harrits, Inga</t>
  </si>
  <si>
    <t>192</t>
  </si>
  <si>
    <t>Haumersen, Mike and Mia</t>
  </si>
  <si>
    <t>193</t>
  </si>
  <si>
    <t>Helmle, Adele</t>
  </si>
  <si>
    <t>194</t>
  </si>
  <si>
    <t>Hemba, Kari</t>
  </si>
  <si>
    <t>195</t>
  </si>
  <si>
    <t>Henkel, Linda and Marc</t>
  </si>
  <si>
    <t>196</t>
  </si>
  <si>
    <t>Hernandez, Dan</t>
  </si>
  <si>
    <t>197</t>
  </si>
  <si>
    <t>Hewitt, John</t>
  </si>
  <si>
    <t>198</t>
  </si>
  <si>
    <t>Hildebrandt, Lora</t>
  </si>
  <si>
    <t>199</t>
  </si>
  <si>
    <t>Hjortness, Marcella</t>
  </si>
  <si>
    <t>200</t>
  </si>
  <si>
    <t>Hoffmann, Ruth</t>
  </si>
  <si>
    <t>201</t>
  </si>
  <si>
    <t>Holm II, Harold and Grace</t>
  </si>
  <si>
    <t>202</t>
  </si>
  <si>
    <t>Holter, Frances</t>
  </si>
  <si>
    <t>203</t>
  </si>
  <si>
    <t>Holz, Ruth</t>
  </si>
  <si>
    <t>204</t>
  </si>
  <si>
    <t>Honsberger, Neil and Linda</t>
  </si>
  <si>
    <t>205</t>
  </si>
  <si>
    <t>Hynek, Richard and Vicki</t>
  </si>
  <si>
    <t>206</t>
  </si>
  <si>
    <t>Jacobson, Emily</t>
  </si>
  <si>
    <t>207</t>
  </si>
  <si>
    <t>Jacobson, Fred and Lynette</t>
  </si>
  <si>
    <t>208</t>
  </si>
  <si>
    <t>Jacobson, Ryan</t>
  </si>
  <si>
    <t>209</t>
  </si>
  <si>
    <t>Jacobson, Steve and Dawn</t>
  </si>
  <si>
    <t>210</t>
  </si>
  <si>
    <t>Jensen III, Joe and Nancy</t>
  </si>
  <si>
    <t>211</t>
  </si>
  <si>
    <t>Jensen, Bill and Kim</t>
  </si>
  <si>
    <t>212</t>
  </si>
  <si>
    <t>Jensen, Carol</t>
  </si>
  <si>
    <t>213</t>
  </si>
  <si>
    <t>Jiroch, Elinor</t>
  </si>
  <si>
    <t>214</t>
  </si>
  <si>
    <t>Johnson, Lyle</t>
  </si>
  <si>
    <t>215</t>
  </si>
  <si>
    <t>Johnson, Ruth</t>
  </si>
  <si>
    <t>216</t>
  </si>
  <si>
    <t>Kangas, Dale and Mary Ann</t>
  </si>
  <si>
    <t>217</t>
  </si>
  <si>
    <t>Katt, Louise</t>
  </si>
  <si>
    <t>218</t>
  </si>
  <si>
    <t>Keck, Jim</t>
  </si>
  <si>
    <t>219</t>
  </si>
  <si>
    <t>Kenyon, Carol</t>
  </si>
  <si>
    <t>220</t>
  </si>
  <si>
    <t>Keszler, Heather</t>
  </si>
  <si>
    <t>221</t>
  </si>
  <si>
    <t>Kiemen, Joe and Marilyn</t>
  </si>
  <si>
    <t>222</t>
  </si>
  <si>
    <t>Kirt, John and Jacki</t>
  </si>
  <si>
    <t>223</t>
  </si>
  <si>
    <t>Klabo, Mark and Sheree</t>
  </si>
  <si>
    <t>224</t>
  </si>
  <si>
    <t>Klaus, Jennifer and Bill</t>
  </si>
  <si>
    <t>225</t>
  </si>
  <si>
    <t>Klein, Pat</t>
  </si>
  <si>
    <t>226</t>
  </si>
  <si>
    <t>Klemick, Jennifer and Kevin</t>
  </si>
  <si>
    <t>227</t>
  </si>
  <si>
    <t>Klopp, Don and Marge</t>
  </si>
  <si>
    <t>228</t>
  </si>
  <si>
    <t>Koechell, Terry and Jan</t>
  </si>
  <si>
    <t>229</t>
  </si>
  <si>
    <t>Koepsel, Kim</t>
  </si>
  <si>
    <t>230</t>
  </si>
  <si>
    <t>Kohlhagen, Rob and Stephanie</t>
  </si>
  <si>
    <t>231</t>
  </si>
  <si>
    <t>Kojis, Marilyn</t>
  </si>
  <si>
    <t>232</t>
  </si>
  <si>
    <t>Kozlik, Aaron and Edith</t>
  </si>
  <si>
    <t>233</t>
  </si>
  <si>
    <t>Kral, Steve and Tracy</t>
  </si>
  <si>
    <t>234</t>
  </si>
  <si>
    <t>Kramer, Shirley</t>
  </si>
  <si>
    <t>235</t>
  </si>
  <si>
    <t>Kramer, Todd</t>
  </si>
  <si>
    <t>236</t>
  </si>
  <si>
    <t>Kromke, Curt</t>
  </si>
  <si>
    <t>237</t>
  </si>
  <si>
    <t>Kron, Cory and Becky</t>
  </si>
  <si>
    <t>238</t>
  </si>
  <si>
    <t>Krueger, Dean and Jody</t>
  </si>
  <si>
    <t>239</t>
  </si>
  <si>
    <t>Kundert, Steve and Cheryl</t>
  </si>
  <si>
    <t>240</t>
  </si>
  <si>
    <t>Kupper Jr., Bernie</t>
  </si>
  <si>
    <t>241</t>
  </si>
  <si>
    <t>Larson Jr., Mike and Melissa</t>
  </si>
  <si>
    <t>242</t>
  </si>
  <si>
    <t>Larson, Judy</t>
  </si>
  <si>
    <t>243</t>
  </si>
  <si>
    <t>Legler, Alice</t>
  </si>
  <si>
    <t>244</t>
  </si>
  <si>
    <t>Leicht, Jim and Lisa</t>
  </si>
  <si>
    <t>245</t>
  </si>
  <si>
    <t>Levonian, Joyce</t>
  </si>
  <si>
    <t>246</t>
  </si>
  <si>
    <t>Libby, Leslie</t>
  </si>
  <si>
    <t>247</t>
  </si>
  <si>
    <t>Lock, Vicki</t>
  </si>
  <si>
    <t>248</t>
  </si>
  <si>
    <t>Loken, Erik and Nancy</t>
  </si>
  <si>
    <t>249</t>
  </si>
  <si>
    <t>Lube, Melvina</t>
  </si>
  <si>
    <t>250</t>
  </si>
  <si>
    <t>Ludwin, Jim and Cory</t>
  </si>
  <si>
    <t>251</t>
  </si>
  <si>
    <t>Madsen, John</t>
  </si>
  <si>
    <t>252</t>
  </si>
  <si>
    <t>Mantey, John and Mary Ann</t>
  </si>
  <si>
    <t>253</t>
  </si>
  <si>
    <t>Martin, Mike</t>
  </si>
  <si>
    <t>254</t>
  </si>
  <si>
    <t>Matthews, Terry and Linda</t>
  </si>
  <si>
    <t>255</t>
  </si>
  <si>
    <t>McCabe, Dave and Diane</t>
  </si>
  <si>
    <t>256</t>
  </si>
  <si>
    <t>McCarthy, Dave and Michelle</t>
  </si>
  <si>
    <t>257</t>
  </si>
  <si>
    <t>McGrath, Jim and Pat</t>
  </si>
  <si>
    <t>258</t>
  </si>
  <si>
    <t>McKean, Ken and Pattie</t>
  </si>
  <si>
    <t>259</t>
  </si>
  <si>
    <t>McKenna, Colin and Julie</t>
  </si>
  <si>
    <t>260</t>
  </si>
  <si>
    <t>Miller Sr., Paul and Rita</t>
  </si>
  <si>
    <t>261</t>
  </si>
  <si>
    <t>Miller, Bob</t>
  </si>
  <si>
    <t>262</t>
  </si>
  <si>
    <t>Miller, Chris</t>
  </si>
  <si>
    <t>263</t>
  </si>
  <si>
    <t>Miller, Don and Sandy</t>
  </si>
  <si>
    <t>264</t>
  </si>
  <si>
    <t>Miritz, Dr. and Linda</t>
  </si>
  <si>
    <t>265</t>
  </si>
  <si>
    <t>Modrow Sr., Bob and Jean</t>
  </si>
  <si>
    <t>266</t>
  </si>
  <si>
    <t>Mohalley, Chris and Kim</t>
  </si>
  <si>
    <t>267</t>
  </si>
  <si>
    <t>Molbeck, Jim</t>
  </si>
  <si>
    <t>268</t>
  </si>
  <si>
    <t>Monson, Jared</t>
  </si>
  <si>
    <t>269</t>
  </si>
  <si>
    <t>Monson, Sydney</t>
  </si>
  <si>
    <t>270</t>
  </si>
  <si>
    <t>Mortensen, Bill and Carmen</t>
  </si>
  <si>
    <t>271</t>
  </si>
  <si>
    <t>Murphy, Jeanne</t>
  </si>
  <si>
    <t>272</t>
  </si>
  <si>
    <t>Napier, Glenn and Sue</t>
  </si>
  <si>
    <t>273</t>
  </si>
  <si>
    <t>Nelson, JoAnn and Mike</t>
  </si>
  <si>
    <t>274</t>
  </si>
  <si>
    <t>Nelson, Linda</t>
  </si>
  <si>
    <t>275</t>
  </si>
  <si>
    <t>Nelson, Matt</t>
  </si>
  <si>
    <t>276</t>
  </si>
  <si>
    <t>Nelson, Tom and Jackie</t>
  </si>
  <si>
    <t>277</t>
  </si>
  <si>
    <t>Nelson, Virginia</t>
  </si>
  <si>
    <t>278</t>
  </si>
  <si>
    <t>Nielsen, Dave and Sandy</t>
  </si>
  <si>
    <t>279</t>
  </si>
  <si>
    <t>Nielsen, Jim and Mary Lou</t>
  </si>
  <si>
    <t>280</t>
  </si>
  <si>
    <t>Nottleson, Neal and Gerry</t>
  </si>
  <si>
    <t>281</t>
  </si>
  <si>
    <t>Oesau, David</t>
  </si>
  <si>
    <t>282</t>
  </si>
  <si>
    <t>Oesau, Scott and Julie</t>
  </si>
  <si>
    <t>283</t>
  </si>
  <si>
    <t>Olley, Barbara</t>
  </si>
  <si>
    <t>284</t>
  </si>
  <si>
    <t>Olsen, Dwayne and Myrna</t>
  </si>
  <si>
    <t>285</t>
  </si>
  <si>
    <t>Overman, John and Jan</t>
  </si>
  <si>
    <t>286</t>
  </si>
  <si>
    <t>Passehl, Jean</t>
  </si>
  <si>
    <t>287</t>
  </si>
  <si>
    <t>Payan, Debra</t>
  </si>
  <si>
    <t>288</t>
  </si>
  <si>
    <t>Pederson, Dan and Connie</t>
  </si>
  <si>
    <t>289</t>
  </si>
  <si>
    <t>Pedrazoli, Julie and Gruener, Jeremy</t>
  </si>
  <si>
    <t>290</t>
  </si>
  <si>
    <t>Peters, Scott and Rayann</t>
  </si>
  <si>
    <t>291</t>
  </si>
  <si>
    <t>Petersen, Stacey</t>
  </si>
  <si>
    <t>292</t>
  </si>
  <si>
    <t>Peterson, Leif and Candy</t>
  </si>
  <si>
    <t>293</t>
  </si>
  <si>
    <t>Petrach, Chuck and Rachel</t>
  </si>
  <si>
    <t>294</t>
  </si>
  <si>
    <t>Peuschold, Dan and Kim</t>
  </si>
  <si>
    <t>295</t>
  </si>
  <si>
    <t>Pfeffer, Julie</t>
  </si>
  <si>
    <t>296</t>
  </si>
  <si>
    <t>Pfeffer, Kayli</t>
  </si>
  <si>
    <t>297</t>
  </si>
  <si>
    <t>Pfeifer, Steve and Marcia</t>
  </si>
  <si>
    <t>298</t>
  </si>
  <si>
    <t>Phillips, Drake</t>
  </si>
  <si>
    <t>299</t>
  </si>
  <si>
    <t>Phillips, Holly</t>
  </si>
  <si>
    <t>300</t>
  </si>
  <si>
    <t>Pichelman, Jessica</t>
  </si>
  <si>
    <t>301</t>
  </si>
  <si>
    <t>Primuth, Juliet</t>
  </si>
  <si>
    <t>302</t>
  </si>
  <si>
    <t>Quirk, Diana</t>
  </si>
  <si>
    <t>303</t>
  </si>
  <si>
    <t>Radke, Keith</t>
  </si>
  <si>
    <t>304</t>
  </si>
  <si>
    <t>Ramcke, Kathy</t>
  </si>
  <si>
    <t>305</t>
  </si>
  <si>
    <t>Rascon, Carmen</t>
  </si>
  <si>
    <t>306</t>
  </si>
  <si>
    <t>Richards, Joseph and Carmella</t>
  </si>
  <si>
    <t>307</t>
  </si>
  <si>
    <t>Riedel, Jeff and Luanne</t>
  </si>
  <si>
    <t>308</t>
  </si>
  <si>
    <t>Rivest, Bonnie</t>
  </si>
  <si>
    <t>309</t>
  </si>
  <si>
    <t>Robe, Karley</t>
  </si>
  <si>
    <t>310</t>
  </si>
  <si>
    <t>Robe, Stacey</t>
  </si>
  <si>
    <t>311</t>
  </si>
  <si>
    <t>Robles, Michael</t>
  </si>
  <si>
    <t>312</t>
  </si>
  <si>
    <t>Rodriguez, Natascha</t>
  </si>
  <si>
    <t>313</t>
  </si>
  <si>
    <t>Rognsvoog, Chris and Andrea</t>
  </si>
  <si>
    <t>314</t>
  </si>
  <si>
    <t>Rognsvoog, Reese</t>
  </si>
  <si>
    <t>315</t>
  </si>
  <si>
    <t>Rognsvoog, Vivian</t>
  </si>
  <si>
    <t>316</t>
  </si>
  <si>
    <t>Romnek, Jim and Laurel</t>
  </si>
  <si>
    <t>317</t>
  </si>
  <si>
    <t>Rosenberg, Wes and Tammy</t>
  </si>
  <si>
    <t>318</t>
  </si>
  <si>
    <t>Rossmann, Paul and Dori</t>
  </si>
  <si>
    <t>319</t>
  </si>
  <si>
    <t>Rudan, Debra</t>
  </si>
  <si>
    <t>320</t>
  </si>
  <si>
    <t>Saetveit, Paul</t>
  </si>
  <si>
    <t>321</t>
  </si>
  <si>
    <t>Scheller, Roy</t>
  </si>
  <si>
    <t>322</t>
  </si>
  <si>
    <t>Schinkowitch, Paul and Mary</t>
  </si>
  <si>
    <t>323</t>
  </si>
  <si>
    <t>Schneider, Al and Betty</t>
  </si>
  <si>
    <t>324</t>
  </si>
  <si>
    <t>Schneider, Dave</t>
  </si>
  <si>
    <t>325</t>
  </si>
  <si>
    <t>Schneider, Jim</t>
  </si>
  <si>
    <t>326</t>
  </si>
  <si>
    <t>Schneider, Kelli</t>
  </si>
  <si>
    <t>327</t>
  </si>
  <si>
    <t>Schultz, Jerry and Jane</t>
  </si>
  <si>
    <t>328</t>
  </si>
  <si>
    <t>Schulz, Ann</t>
  </si>
  <si>
    <t>329</t>
  </si>
  <si>
    <t>Schulz, Dave and Arlene</t>
  </si>
  <si>
    <t>330</t>
  </si>
  <si>
    <t>Schwartz, Don and Jill</t>
  </si>
  <si>
    <t>331</t>
  </si>
  <si>
    <t>Sell, Braden</t>
  </si>
  <si>
    <t>332</t>
  </si>
  <si>
    <t>Sell, Lisa</t>
  </si>
  <si>
    <t>333</t>
  </si>
  <si>
    <t>Senzig, Jack</t>
  </si>
  <si>
    <t>334</t>
  </si>
  <si>
    <t>Sharpe, Bob and Barb</t>
  </si>
  <si>
    <t>335</t>
  </si>
  <si>
    <t>Sheriff, Thomas and Kathy</t>
  </si>
  <si>
    <t>336</t>
  </si>
  <si>
    <t>Shittu, Gilda</t>
  </si>
  <si>
    <t>337</t>
  </si>
  <si>
    <t>Skaar, Aaron</t>
  </si>
  <si>
    <t>338</t>
  </si>
  <si>
    <t>Skaar, Scott and Jennifer</t>
  </si>
  <si>
    <t>339</t>
  </si>
  <si>
    <t>Smith, Trevor</t>
  </si>
  <si>
    <t>340</t>
  </si>
  <si>
    <t>Sorensen, Ron</t>
  </si>
  <si>
    <t>341</t>
  </si>
  <si>
    <t>Sorenson, Elizabeth</t>
  </si>
  <si>
    <t>342</t>
  </si>
  <si>
    <t>Steensen, Caitlyn</t>
  </si>
  <si>
    <t>343</t>
  </si>
  <si>
    <t>Steensen, Sharon</t>
  </si>
  <si>
    <t>344</t>
  </si>
  <si>
    <t>Stich, Crystal</t>
  </si>
  <si>
    <t>345</t>
  </si>
  <si>
    <t>Strand, Alexandra</t>
  </si>
  <si>
    <t>346</t>
  </si>
  <si>
    <t>Studrawa, Audrey and Frank</t>
  </si>
  <si>
    <t>347</t>
  </si>
  <si>
    <t>Suiter, Ron and Betty</t>
  </si>
  <si>
    <t>348</t>
  </si>
  <si>
    <t>Svendsen, Ray</t>
  </si>
  <si>
    <t>349</t>
  </si>
  <si>
    <t>Swiden, Gary and Carol</t>
  </si>
  <si>
    <t>350</t>
  </si>
  <si>
    <t>Tague, Drew</t>
  </si>
  <si>
    <t>351</t>
  </si>
  <si>
    <t>Tague, Pam</t>
  </si>
  <si>
    <t>352</t>
  </si>
  <si>
    <t>Tetrault, Diane</t>
  </si>
  <si>
    <t>353</t>
  </si>
  <si>
    <t>Thompson, May</t>
  </si>
  <si>
    <t>354</t>
  </si>
  <si>
    <t>Thorson, Jo</t>
  </si>
  <si>
    <t>355</t>
  </si>
  <si>
    <t>Toff, Debbie</t>
  </si>
  <si>
    <t>356</t>
  </si>
  <si>
    <t>Tolfson III, Harry and Kim</t>
  </si>
  <si>
    <t>357</t>
  </si>
  <si>
    <t>Trebra, Ardath</t>
  </si>
  <si>
    <t>358</t>
  </si>
  <si>
    <t>Tuttle, Barb</t>
  </si>
  <si>
    <t>359</t>
  </si>
  <si>
    <t>Vacek, Calvin and Luann</t>
  </si>
  <si>
    <t>360</t>
  </si>
  <si>
    <t>Vallone, Barb</t>
  </si>
  <si>
    <t>361</t>
  </si>
  <si>
    <t>VanderLeest, Aolani</t>
  </si>
  <si>
    <t>362</t>
  </si>
  <si>
    <t>VanderLeest, Don and Inge</t>
  </si>
  <si>
    <t>363</t>
  </si>
  <si>
    <t>VanderLeest, Jeff and Diana</t>
  </si>
  <si>
    <t>364</t>
  </si>
  <si>
    <t>VanderLeest, Mike and Debbie</t>
  </si>
  <si>
    <t>365</t>
  </si>
  <si>
    <t>Videkovich, Bob and Gail</t>
  </si>
  <si>
    <t>366</t>
  </si>
  <si>
    <t>Vlach, Heidi</t>
  </si>
  <si>
    <t>367</t>
  </si>
  <si>
    <t>Voll, Ron and Lynda</t>
  </si>
  <si>
    <t>368</t>
  </si>
  <si>
    <t>Walquist, Peter and Susan</t>
  </si>
  <si>
    <t>369</t>
  </si>
  <si>
    <t>Wanggaard, Mark and Nancy</t>
  </si>
  <si>
    <t>370</t>
  </si>
  <si>
    <t>Wayo, Darlene</t>
  </si>
  <si>
    <t>371</t>
  </si>
  <si>
    <t>Weber, Brendan</t>
  </si>
  <si>
    <t>372</t>
  </si>
  <si>
    <t>Weber, Dave and Judy</t>
  </si>
  <si>
    <t>373</t>
  </si>
  <si>
    <t>Weiss, Jay and Kirsten</t>
  </si>
  <si>
    <t>374</t>
  </si>
  <si>
    <t>Wernicke, Dave and Lori</t>
  </si>
  <si>
    <t>375</t>
  </si>
  <si>
    <t>Wernicke, Julia</t>
  </si>
  <si>
    <t>376</t>
  </si>
  <si>
    <t>Wertman, Sue</t>
  </si>
  <si>
    <t>377</t>
  </si>
  <si>
    <t>Wolf, Nancy</t>
  </si>
  <si>
    <t>378</t>
  </si>
  <si>
    <t>Woodhull, Betty</t>
  </si>
  <si>
    <t>379</t>
  </si>
  <si>
    <t>Wunderle, Jeffrey and Kara</t>
  </si>
  <si>
    <t>380</t>
  </si>
  <si>
    <t>Yarrington, Doris</t>
  </si>
  <si>
    <t>381</t>
  </si>
  <si>
    <t>Yarrington, Larry and Jeanette</t>
  </si>
  <si>
    <t>382</t>
  </si>
  <si>
    <t>Ystenes, LaDonna</t>
  </si>
  <si>
    <t>383</t>
  </si>
  <si>
    <t>Zirkelbach, Kevin and Jody</t>
  </si>
  <si>
    <t>384</t>
  </si>
  <si>
    <t>Cline, Christy and John</t>
  </si>
  <si>
    <t>385</t>
  </si>
  <si>
    <t>Zirkelbach, Austin</t>
  </si>
  <si>
    <t>386</t>
  </si>
  <si>
    <t>Melzer, Charlene</t>
  </si>
  <si>
    <t>387</t>
  </si>
  <si>
    <t>Dresen, Wes and Roxann</t>
  </si>
  <si>
    <t>388</t>
  </si>
  <si>
    <t>Kroll, Bill and Nancy</t>
  </si>
  <si>
    <t>389</t>
  </si>
  <si>
    <t>Hagen, Gary</t>
  </si>
  <si>
    <t>390</t>
  </si>
  <si>
    <t>Masko, Judy</t>
  </si>
  <si>
    <t>391</t>
  </si>
  <si>
    <t>Gelmi, Connie</t>
  </si>
  <si>
    <t>392</t>
  </si>
  <si>
    <t>Hoppe, Ron and Joan</t>
  </si>
  <si>
    <t>393</t>
  </si>
  <si>
    <t>Israel, John and Emily</t>
  </si>
  <si>
    <t>394</t>
  </si>
  <si>
    <t>Petricek, Jennifer</t>
  </si>
  <si>
    <t>395</t>
  </si>
  <si>
    <t>Bush, Sue</t>
  </si>
  <si>
    <t>396</t>
  </si>
  <si>
    <t>Bush, Rebecca</t>
  </si>
  <si>
    <t>397</t>
  </si>
  <si>
    <t>Bush, Lauren</t>
  </si>
  <si>
    <t>Report Count:</t>
  </si>
  <si>
    <t>Age
(Eldest Age)</t>
  </si>
  <si>
    <t>Total L.Y.
2018
(Fund 1)</t>
  </si>
  <si>
    <t>Total L.Y.
2018
(Total Funds)</t>
  </si>
  <si>
    <t>2 Yrs. Ago
2017
(Fund 1)</t>
  </si>
  <si>
    <t>2 Yrs. Ago
2017
(Total Funds)</t>
  </si>
  <si>
    <t>3 Yrs. Ago
2016
(Fund 1)</t>
  </si>
  <si>
    <t>3 Yrs. Ago
2016
(Total Funds)</t>
  </si>
  <si>
    <t>Var 2018-2017 (Fund 1)</t>
  </si>
  <si>
    <t>TOTAL</t>
  </si>
  <si>
    <t>Var 2018-2017 (Total Funds)</t>
  </si>
  <si>
    <t>Analysis of Fund 1</t>
  </si>
  <si>
    <t>Env #</t>
  </si>
  <si>
    <t>Fund 1
2018 vs 2017</t>
  </si>
  <si>
    <t>Total Funds
2018 vs 2017</t>
  </si>
  <si>
    <t>Also decrease in other funds.</t>
  </si>
  <si>
    <t>Some shift to another fund but mostly a significant decrease in total</t>
  </si>
  <si>
    <t>Some shift to another fund combined with a overall decrease</t>
  </si>
  <si>
    <t>Some shift to another fund combined with an overall decrease</t>
  </si>
  <si>
    <t>Shift to other funds with increase overall</t>
  </si>
  <si>
    <r>
      <rPr>
        <b/>
        <sz val="10"/>
        <color indexed="8"/>
        <rFont val="Arial"/>
        <family val="2"/>
      </rPr>
      <t xml:space="preserve">Explaination of Report:  </t>
    </r>
    <r>
      <rPr>
        <sz val="10"/>
        <color indexed="8"/>
        <rFont val="Arial"/>
        <family val="2"/>
      </rPr>
      <t>This report identifies any family unit that gave $500 or more difference (positive or negative) from 2017 to 2018.  It is sorted from largest decrease in Fund 1 to largest increase in Fund 1.   The variance in Total Contributions from 2017 to 2018 is also included.</t>
    </r>
  </si>
  <si>
    <t>Various changes below $500 of fund 1</t>
  </si>
  <si>
    <t>Name</t>
  </si>
  <si>
    <t>Gave to Fund 1 in 2018 = 1</t>
  </si>
  <si>
    <t>Year</t>
  </si>
  <si>
    <t>General Information on Fund 1:</t>
  </si>
  <si>
    <t>Change in Giving Year over Year</t>
  </si>
  <si>
    <t>Total Fund Gave no $ is 2016-2018 = 1</t>
  </si>
  <si>
    <t>Gave to Total in 2018 = 1</t>
  </si>
  <si>
    <t>Total Fund:  gave in a prior year but not in 2018 = 1</t>
  </si>
  <si>
    <t>Total Giving:</t>
  </si>
  <si>
    <t>Total Fund Gave in 2017 = 1</t>
  </si>
  <si>
    <t>Total Fund Gave in 2016 = 1</t>
  </si>
  <si>
    <t>New giving families:</t>
  </si>
  <si>
    <t>Potentially lost giving families</t>
  </si>
  <si>
    <t>Total Fund Gave in 2018 = 1</t>
  </si>
  <si>
    <t>Total Fund:  $ gave in 2016 but not in 2017 = 1</t>
  </si>
  <si>
    <t>Total Fund:  $ gave in 2017 but not in 2018 = 1</t>
  </si>
  <si>
    <t>Total Fund:  gave in 2018 but not in 2017 or 2016 = 1</t>
  </si>
  <si>
    <t>Total Fund:  $ gave in 2018 but not in 2017 or 2016 = 1</t>
  </si>
  <si>
    <t>Total Fund:  gave in 2017 and 2018 but not in 2016 = 1</t>
  </si>
  <si>
    <t>Total Fund:  $ gave in 2017 but not in 2016 = 1</t>
  </si>
  <si>
    <t>Total Fund:  $ gave in 2018 but not in 2016 = 1</t>
  </si>
  <si>
    <t>New Families</t>
  </si>
  <si>
    <t>Total Fund gave in all three years = 1</t>
  </si>
  <si>
    <t>Consistent familes gave $ in 2018</t>
  </si>
  <si>
    <t>Consistent familes gave $ in 2017</t>
  </si>
  <si>
    <t>Consistent familes gave $ in 2016</t>
  </si>
  <si>
    <t>Total Fund:  gave in 2017 and 2016 but not in 2018 = 1</t>
  </si>
  <si>
    <t>Total Fund:  $ gave in 2016 but not in 2018 = 1</t>
  </si>
  <si>
    <t>Total Fund:  gave in 2016 but not in 2017 or 2018 = 1</t>
  </si>
  <si>
    <t># families</t>
  </si>
  <si>
    <t>Lost giving families:</t>
  </si>
  <si>
    <r>
      <rPr>
        <b/>
        <sz val="10"/>
        <color indexed="8"/>
        <rFont val="Arial"/>
        <family val="2"/>
      </rPr>
      <t>Report Highlights:</t>
    </r>
    <r>
      <rPr>
        <sz val="10"/>
        <color indexed="8"/>
        <rFont val="Arial"/>
        <family val="2"/>
      </rPr>
      <t xml:space="preserve">  28 giving familes decreased their giving in Fund 1 and also in total.  22 giving familes increased their Fund 1 giving and also in total.   1 family (bolded below) decreased contributions for Fund 1 and increased in total meaning shifted money from Fund 1 to other funds and increased those other funds as well.</t>
    </r>
  </si>
  <si>
    <t>Comments</t>
  </si>
  <si>
    <t>Total Fund:  $ gave in 2017 but not in 2018 or 2016 = 1</t>
  </si>
  <si>
    <t>Temporary</t>
  </si>
  <si>
    <t>Temporary Families:  New giving families in 2017 but no giving in 2018:</t>
  </si>
  <si>
    <t>Consistent giving families, gave in all three years.</t>
  </si>
  <si>
    <t>Sporatic giving Families:  Gave in 2018, not in 2017 and gave in 2016:</t>
  </si>
  <si>
    <t>Consistent Families</t>
  </si>
  <si>
    <t>Sporatic</t>
  </si>
  <si>
    <t>Total Fund:  $ gave in 2018 but not in 2017 and gave in 2016 = 1</t>
  </si>
  <si>
    <t>Total Fund:  $ gave in 2018 = 1</t>
  </si>
  <si>
    <t>Total Fund:  $ gave in 2016 = 1</t>
  </si>
  <si>
    <t>GRAND TOTAL</t>
  </si>
  <si>
    <t>% change</t>
  </si>
  <si>
    <t>Contributions Analysis Summary</t>
  </si>
  <si>
    <t>*  More detail analysis of the consistent giving families is provided on the next page.</t>
  </si>
  <si>
    <t>Lost Givers</t>
  </si>
  <si>
    <t>New Givers</t>
  </si>
  <si>
    <t>Temporary Givers</t>
  </si>
  <si>
    <t>Consistent Givers</t>
  </si>
  <si>
    <t>Sporatic Givers</t>
  </si>
  <si>
    <t>2017 to 2018
Increase (1), Decreased (2), Same (3)</t>
  </si>
  <si>
    <t>2016 to 2017
Increase (1), Decreased (2), Same (3)</t>
  </si>
  <si>
    <t>Count 1</t>
  </si>
  <si>
    <t>Count 2</t>
  </si>
  <si>
    <t>Count 3</t>
  </si>
  <si>
    <t>Total</t>
  </si>
  <si>
    <t>Continual Decrease 2017 to 2018</t>
  </si>
  <si>
    <t>Continual Decrease 2016 to 2017</t>
  </si>
  <si>
    <t>Continual Increasers (Increased each year)</t>
  </si>
  <si>
    <t>Consistent Givers Increasing both years</t>
  </si>
  <si>
    <t>Consistent Givers decreasing both years</t>
  </si>
  <si>
    <t>Continual Increase 2018 $</t>
  </si>
  <si>
    <t>Continual Increase 2017 $</t>
  </si>
  <si>
    <t>Continual Increase 2016 $</t>
  </si>
  <si>
    <t xml:space="preserve">       % change</t>
  </si>
  <si>
    <t>Continual Decreasers (Decreased each year)</t>
  </si>
  <si>
    <t>Continual Decrease 2018 $</t>
  </si>
  <si>
    <t>Continual Decrease 2017 $</t>
  </si>
  <si>
    <t>Continual Decrease 2016 $</t>
  </si>
  <si>
    <t>Contributions Analysis - Consistent Givers (total funds)</t>
  </si>
  <si>
    <t>Gave the same each of the three years</t>
  </si>
  <si>
    <t>Consistent Givers - gave the same all three years</t>
  </si>
  <si>
    <t>Continual gave the same all three years
2018 $</t>
  </si>
  <si>
    <t>Continual gave the same all three years
2017 $</t>
  </si>
  <si>
    <t>Continual gave the same all three years
2016 $</t>
  </si>
  <si>
    <t>Consistent Givers Increased/same in 2018 and decreased in 2017</t>
  </si>
  <si>
    <t>Continual Increase/same 2018 and Decrease 2017 
2017 $</t>
  </si>
  <si>
    <t>Continual Increase/same 2018 and Decrease 2017 
2016 $</t>
  </si>
  <si>
    <t>Varied givers</t>
  </si>
  <si>
    <t>Continual Increase/Same 2018 and Decrease 2017 
2018 $</t>
  </si>
  <si>
    <t>Consistent Givers decreased in 2018 and increased/same in 2017</t>
  </si>
  <si>
    <t>Continual decrease 2018 and increase/same 2017 
2018 $</t>
  </si>
  <si>
    <t>Continual decrease 2018 and increase/same 2017 
2017 $</t>
  </si>
  <si>
    <t>Continual decrease 2018 and increase/same 2017 
2016 $</t>
  </si>
  <si>
    <t>Consistent Givers increased in 2018 and remained the same in 2017</t>
  </si>
  <si>
    <t>Consistent Givers remained the same in 2018 and increased in 2017</t>
  </si>
  <si>
    <t>Continual increased in 2018 and remained the same in 2017
2018 $</t>
  </si>
  <si>
    <t>Continual increased in 2018 and remained the same in 2017
2017 $</t>
  </si>
  <si>
    <t>Continual increased in 2018 and remained the same in 2017
2016 $</t>
  </si>
  <si>
    <t>Continual remained the same in 2018 and increased in 2017
2018 $</t>
  </si>
  <si>
    <t>Continual remained the same in 2018 and increased in 2017
2016 $</t>
  </si>
  <si>
    <t>Steps</t>
  </si>
  <si>
    <t>Max</t>
  </si>
  <si>
    <t>$0.00</t>
  </si>
  <si>
    <t>$5.01-$20</t>
  </si>
  <si>
    <t xml:space="preserve">$0.01-$5 </t>
  </si>
  <si>
    <t>$20.01-$30</t>
  </si>
  <si>
    <t>$30.01-$40</t>
  </si>
  <si>
    <t>$40.01-$50</t>
  </si>
  <si>
    <t>$50.01-$80</t>
  </si>
  <si>
    <t>$80.01-$100</t>
  </si>
  <si>
    <t>$100.01+</t>
  </si>
  <si>
    <t>Range</t>
  </si>
  <si>
    <t>Min</t>
  </si>
  <si>
    <t>Step Analysis - Dollars</t>
  </si>
  <si>
    <t>Dollars</t>
  </si>
  <si>
    <t>70+</t>
  </si>
  <si>
    <t>0-19 years</t>
  </si>
  <si>
    <t>20-29 years</t>
  </si>
  <si>
    <t>30-39 years</t>
  </si>
  <si>
    <t>40-49 years</t>
  </si>
  <si>
    <t xml:space="preserve">50-59 years </t>
  </si>
  <si>
    <t>60-69 years</t>
  </si>
  <si>
    <t>Steps - Dollars</t>
  </si>
  <si>
    <t>Steps - Age</t>
  </si>
  <si>
    <t xml:space="preserve"> $ Steps in 2018</t>
  </si>
  <si>
    <t>$ Steps in 2017</t>
  </si>
  <si>
    <t>$ Steps in 2016</t>
  </si>
  <si>
    <t>Age Steps in 2018</t>
  </si>
  <si>
    <t>Age Steps in 2017</t>
  </si>
  <si>
    <t>Age Steps in 2016</t>
  </si>
  <si>
    <t>Unknown age</t>
  </si>
  <si>
    <t>Age Steps in 2018 (Giving Units only)</t>
  </si>
  <si>
    <t>Age Steps in 2017 (Giving Units only)</t>
  </si>
  <si>
    <t>Age Steps in 2016 (Giving Units only)</t>
  </si>
  <si>
    <t>Assigned Envelopes (AE) = those with assigned envelope numbers
                                 There are a total of 537 Assigned Envelopes.</t>
  </si>
  <si>
    <t>Step Analysis - by Age</t>
  </si>
</sst>
</file>

<file path=xl/styles.xml><?xml version="1.0" encoding="utf-8"?>
<styleSheet xmlns="http://schemas.openxmlformats.org/spreadsheetml/2006/main">
  <numFmts count="9">
    <numFmt numFmtId="5" formatCode="&quot;$&quot;#,##0_);\(&quot;$&quot;#,##0\)"/>
    <numFmt numFmtId="7" formatCode="&quot;$&quot;#,##0.00_);\(&quot;$&quot;#,##0.00\)"/>
    <numFmt numFmtId="8" formatCode="&quot;$&quot;#,##0.00_);[Red]\(&quot;$&quot;#,##0.00\)"/>
    <numFmt numFmtId="44" formatCode="_(&quot;$&quot;* #,##0.00_);_(&quot;$&quot;* \(#,##0.00\);_(&quot;$&quot;* &quot;-&quot;??_);_(@_)"/>
    <numFmt numFmtId="43" formatCode="_(* #,##0.00_);_(* \(#,##0.00\);_(* &quot;-&quot;??_);_(@_)"/>
    <numFmt numFmtId="164" formatCode="0;\-0;\-"/>
    <numFmt numFmtId="165" formatCode="_(* #,##0_);_(* \(#,##0\);_(* &quot;-&quot;??_);_(@_)"/>
    <numFmt numFmtId="166" formatCode="&quot;$&quot;#,##0"/>
    <numFmt numFmtId="168" formatCode="&quot;$&quot;#,##0.00"/>
  </numFmts>
  <fonts count="19">
    <font>
      <sz val="10"/>
      <color indexed="8"/>
      <name val="ARIAL"/>
      <charset val="1"/>
    </font>
    <font>
      <sz val="10"/>
      <color indexed="8"/>
      <name val="Arial"/>
      <family val="2"/>
    </font>
    <font>
      <sz val="9"/>
      <color indexed="8"/>
      <name val="Arial"/>
      <family val="2"/>
    </font>
    <font>
      <sz val="10"/>
      <color indexed="8"/>
      <name val="Arial"/>
      <family val="2"/>
    </font>
    <font>
      <b/>
      <sz val="12"/>
      <color indexed="8"/>
      <name val="Arial"/>
      <family val="2"/>
    </font>
    <font>
      <b/>
      <sz val="10"/>
      <color indexed="8"/>
      <name val="Arial"/>
      <family val="2"/>
    </font>
    <font>
      <sz val="8"/>
      <color indexed="8"/>
      <name val="Arial"/>
      <family val="2"/>
    </font>
    <font>
      <b/>
      <u/>
      <sz val="11"/>
      <color indexed="8"/>
      <name val="Arial"/>
      <family val="2"/>
    </font>
    <font>
      <b/>
      <sz val="14"/>
      <color indexed="8"/>
      <name val="Arial"/>
      <family val="2"/>
    </font>
    <font>
      <b/>
      <sz val="8"/>
      <color rgb="FF0000FF"/>
      <name val="Arial"/>
      <family val="2"/>
    </font>
    <font>
      <sz val="10"/>
      <color indexed="8"/>
      <name val="ARIAL"/>
      <charset val="1"/>
    </font>
    <font>
      <sz val="10"/>
      <color rgb="FF0000FF"/>
      <name val="Arial"/>
      <family val="2"/>
    </font>
    <font>
      <sz val="12"/>
      <color indexed="8"/>
      <name val="Arial"/>
      <family val="2"/>
    </font>
    <font>
      <sz val="16"/>
      <color indexed="8"/>
      <name val="Arial"/>
      <family val="2"/>
    </font>
    <font>
      <b/>
      <sz val="16"/>
      <color indexed="8"/>
      <name val="Arial"/>
      <family val="2"/>
    </font>
    <font>
      <sz val="12"/>
      <color rgb="FF0000FF"/>
      <name val="Arial"/>
      <family val="2"/>
    </font>
    <font>
      <sz val="12"/>
      <name val="Arial"/>
      <family val="2"/>
    </font>
    <font>
      <b/>
      <sz val="18"/>
      <color indexed="8"/>
      <name val="Arial"/>
      <family val="2"/>
    </font>
    <font>
      <b/>
      <u/>
      <sz val="12"/>
      <color indexed="8"/>
      <name val="Arial"/>
      <family val="2"/>
    </font>
  </fonts>
  <fills count="4">
    <fill>
      <patternFill patternType="none"/>
    </fill>
    <fill>
      <patternFill patternType="gray125"/>
    </fill>
    <fill>
      <patternFill patternType="solid">
        <fgColor rgb="FFFFFFCC"/>
        <bgColor indexed="64"/>
      </patternFill>
    </fill>
    <fill>
      <patternFill patternType="solid">
        <fgColor rgb="FFCCFFCC"/>
        <bgColor indexed="64"/>
      </patternFill>
    </fill>
  </fills>
  <borders count="15">
    <border>
      <left/>
      <right/>
      <top/>
      <bottom/>
      <diagonal/>
    </border>
    <border>
      <left/>
      <right/>
      <top style="thin">
        <color indexed="8"/>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bottom style="thick">
        <color auto="1"/>
      </bottom>
      <diagonal/>
    </border>
    <border>
      <left style="thick">
        <color auto="1"/>
      </left>
      <right/>
      <top style="thick">
        <color auto="1"/>
      </top>
      <bottom/>
      <diagonal/>
    </border>
  </borders>
  <cellStyleXfs count="4">
    <xf numFmtId="0" fontId="0" fillId="0" borderId="0">
      <alignment vertical="top"/>
    </xf>
    <xf numFmtId="43" fontId="1" fillId="0" borderId="0" applyFont="0" applyFill="0" applyBorder="0" applyAlignment="0" applyProtection="0">
      <alignment vertical="top"/>
    </xf>
    <xf numFmtId="44" fontId="1" fillId="0" borderId="0" applyFont="0" applyFill="0" applyBorder="0" applyAlignment="0" applyProtection="0">
      <alignment vertical="top"/>
    </xf>
    <xf numFmtId="9" fontId="10" fillId="0" borderId="0" applyFont="0" applyFill="0" applyBorder="0" applyAlignment="0" applyProtection="0"/>
  </cellStyleXfs>
  <cellXfs count="117">
    <xf numFmtId="0" fontId="0" fillId="0" borderId="0" xfId="0">
      <alignment vertical="top"/>
    </xf>
    <xf numFmtId="0" fontId="6" fillId="0" borderId="0" xfId="0" applyFont="1" applyAlignment="1">
      <alignment horizontal="right" vertical="top" wrapText="1"/>
    </xf>
    <xf numFmtId="4" fontId="6" fillId="0" borderId="0" xfId="0" applyNumberFormat="1" applyFont="1" applyAlignment="1">
      <alignment horizontal="right" vertical="top"/>
    </xf>
    <xf numFmtId="4" fontId="6" fillId="0" borderId="1" xfId="0" applyNumberFormat="1" applyFont="1" applyBorder="1" applyAlignment="1">
      <alignment horizontal="right" vertical="top"/>
    </xf>
    <xf numFmtId="0" fontId="5" fillId="0" borderId="0" xfId="0" applyFont="1" applyAlignment="1">
      <alignment horizontal="center" vertical="top" wrapText="1"/>
    </xf>
    <xf numFmtId="4" fontId="6" fillId="0" borderId="0" xfId="0" applyNumberFormat="1" applyFont="1" applyAlignment="1">
      <alignment vertical="top"/>
    </xf>
    <xf numFmtId="0" fontId="6" fillId="0" borderId="0" xfId="0" applyFont="1" applyAlignment="1">
      <alignment vertical="top" wrapText="1"/>
    </xf>
    <xf numFmtId="0" fontId="6" fillId="0" borderId="0" xfId="0" applyFont="1" applyAlignment="1">
      <alignment vertical="top" wrapText="1" readingOrder="1"/>
    </xf>
    <xf numFmtId="4" fontId="6" fillId="0" borderId="0" xfId="0" applyNumberFormat="1" applyFont="1" applyAlignment="1">
      <alignment horizontal="center" vertical="top"/>
    </xf>
    <xf numFmtId="0" fontId="6" fillId="0" borderId="0" xfId="0" applyFont="1" applyAlignment="1">
      <alignment horizontal="center" vertical="top" wrapText="1"/>
    </xf>
    <xf numFmtId="0" fontId="0" fillId="0" borderId="0" xfId="0" applyAlignment="1">
      <alignment horizontal="center" vertical="top"/>
    </xf>
    <xf numFmtId="164" fontId="6" fillId="0" borderId="0" xfId="0" applyNumberFormat="1" applyFont="1" applyAlignment="1">
      <alignment horizontal="center" vertical="top"/>
    </xf>
    <xf numFmtId="0" fontId="6" fillId="0" borderId="0" xfId="0" applyFont="1">
      <alignment vertical="top"/>
    </xf>
    <xf numFmtId="4" fontId="0" fillId="0" borderId="0" xfId="0" applyNumberFormat="1">
      <alignment vertical="top"/>
    </xf>
    <xf numFmtId="4" fontId="6" fillId="0" borderId="0" xfId="0" applyNumberFormat="1" applyFont="1">
      <alignment vertical="top"/>
    </xf>
    <xf numFmtId="0" fontId="1" fillId="0" borderId="0" xfId="0" applyFont="1">
      <alignment vertical="top"/>
    </xf>
    <xf numFmtId="7" fontId="9" fillId="0" borderId="0" xfId="2" applyNumberFormat="1" applyFont="1" applyAlignment="1">
      <alignment horizontal="center" vertical="top"/>
    </xf>
    <xf numFmtId="165" fontId="0" fillId="0" borderId="0" xfId="1" applyNumberFormat="1" applyFont="1">
      <alignment vertical="top"/>
    </xf>
    <xf numFmtId="165" fontId="1" fillId="0" borderId="0" xfId="1" applyNumberFormat="1" applyFont="1">
      <alignment vertical="top"/>
    </xf>
    <xf numFmtId="0" fontId="1" fillId="0" borderId="0" xfId="0" applyFont="1" applyAlignment="1">
      <alignment horizontal="center" vertical="top"/>
    </xf>
    <xf numFmtId="165" fontId="5" fillId="0" borderId="0" xfId="1" applyNumberFormat="1" applyFont="1">
      <alignment vertical="top"/>
    </xf>
    <xf numFmtId="0" fontId="5" fillId="0" borderId="0" xfId="0" applyFont="1" applyAlignment="1">
      <alignment horizontal="center" vertical="top"/>
    </xf>
    <xf numFmtId="0" fontId="5" fillId="0" borderId="0" xfId="0" applyFont="1">
      <alignment vertical="top"/>
    </xf>
    <xf numFmtId="0" fontId="5" fillId="2" borderId="0" xfId="0" applyFont="1" applyFill="1" applyAlignment="1">
      <alignment horizontal="center" vertical="center"/>
    </xf>
    <xf numFmtId="0" fontId="5" fillId="2" borderId="0" xfId="0" applyFont="1" applyFill="1" applyAlignment="1">
      <alignment vertical="center"/>
    </xf>
    <xf numFmtId="165" fontId="5" fillId="2" borderId="0" xfId="1" applyNumberFormat="1" applyFont="1" applyFill="1" applyAlignment="1">
      <alignment horizontal="center" vertical="center" wrapText="1"/>
    </xf>
    <xf numFmtId="0" fontId="5" fillId="2" borderId="0" xfId="0" applyFont="1" applyFill="1">
      <alignment vertical="top"/>
    </xf>
    <xf numFmtId="165" fontId="5" fillId="2" borderId="0" xfId="1" applyNumberFormat="1" applyFont="1" applyFill="1">
      <alignment vertical="top"/>
    </xf>
    <xf numFmtId="0" fontId="5" fillId="0" borderId="0" xfId="0" applyFont="1" applyAlignment="1">
      <alignment horizontal="center" vertical="top" wrapText="1"/>
    </xf>
    <xf numFmtId="0" fontId="1" fillId="0" borderId="0" xfId="0" applyFont="1" applyAlignment="1">
      <alignment horizontal="left" vertical="top" wrapText="1"/>
    </xf>
    <xf numFmtId="0" fontId="1" fillId="0" borderId="0" xfId="1" applyNumberFormat="1" applyFont="1" applyAlignment="1">
      <alignment horizontal="left" vertical="top" wrapText="1"/>
    </xf>
    <xf numFmtId="0" fontId="11" fillId="0" borderId="0" xfId="0" applyFont="1" applyAlignment="1">
      <alignment horizontal="center" vertical="top"/>
    </xf>
    <xf numFmtId="3" fontId="0" fillId="0" borderId="0" xfId="0" applyNumberFormat="1">
      <alignment vertical="top"/>
    </xf>
    <xf numFmtId="3" fontId="0" fillId="0" borderId="0" xfId="0" applyNumberFormat="1" applyAlignment="1">
      <alignment horizontal="center" vertical="top"/>
    </xf>
    <xf numFmtId="0" fontId="12" fillId="0" borderId="0" xfId="0" applyFont="1">
      <alignment vertical="top"/>
    </xf>
    <xf numFmtId="0" fontId="4" fillId="0" borderId="0" xfId="0" applyFont="1">
      <alignment vertical="top"/>
    </xf>
    <xf numFmtId="0" fontId="13" fillId="0" borderId="0" xfId="0" applyFont="1" applyAlignment="1">
      <alignment horizontal="center" vertical="top"/>
    </xf>
    <xf numFmtId="166" fontId="0" fillId="0" borderId="0" xfId="0" applyNumberFormat="1">
      <alignment vertical="top"/>
    </xf>
    <xf numFmtId="166" fontId="6" fillId="0" borderId="0" xfId="0" applyNumberFormat="1" applyFont="1" applyAlignment="1">
      <alignment horizontal="center" vertical="top" wrapText="1"/>
    </xf>
    <xf numFmtId="166" fontId="6" fillId="0" borderId="0" xfId="0" applyNumberFormat="1" applyFont="1">
      <alignment vertical="top"/>
    </xf>
    <xf numFmtId="0" fontId="12" fillId="0" borderId="0" xfId="0" applyFont="1" applyAlignment="1">
      <alignment vertical="top" wrapText="1"/>
    </xf>
    <xf numFmtId="0" fontId="6" fillId="3" borderId="0" xfId="0" applyFont="1" applyFill="1" applyAlignment="1">
      <alignment horizontal="center" vertical="top" wrapText="1"/>
    </xf>
    <xf numFmtId="166" fontId="6" fillId="3" borderId="0" xfId="0" applyNumberFormat="1" applyFont="1" applyFill="1" applyAlignment="1">
      <alignment horizontal="center" vertical="top" wrapText="1"/>
    </xf>
    <xf numFmtId="0" fontId="12" fillId="0" borderId="0" xfId="0" applyFont="1" applyAlignment="1">
      <alignment horizontal="left" vertical="top" wrapText="1"/>
    </xf>
    <xf numFmtId="3" fontId="12" fillId="0" borderId="0" xfId="0" applyNumberFormat="1" applyFont="1" applyAlignment="1">
      <alignment horizontal="center" vertical="center" wrapText="1"/>
    </xf>
    <xf numFmtId="5" fontId="12" fillId="0" borderId="0" xfId="2" applyNumberFormat="1" applyFont="1" applyAlignment="1">
      <alignment horizontal="center" vertical="center"/>
    </xf>
    <xf numFmtId="5" fontId="15" fillId="0" borderId="0" xfId="2" applyNumberFormat="1" applyFont="1" applyAlignment="1">
      <alignment horizontal="center" vertical="center"/>
    </xf>
    <xf numFmtId="0" fontId="12" fillId="2" borderId="5" xfId="0" applyFont="1" applyFill="1" applyBorder="1">
      <alignment vertical="top"/>
    </xf>
    <xf numFmtId="0" fontId="12" fillId="2" borderId="6" xfId="0" applyFont="1" applyFill="1" applyBorder="1">
      <alignment vertical="top"/>
    </xf>
    <xf numFmtId="0" fontId="4" fillId="2" borderId="8" xfId="0" applyFont="1" applyFill="1" applyBorder="1" applyAlignment="1">
      <alignment horizontal="center" vertical="top"/>
    </xf>
    <xf numFmtId="0" fontId="4" fillId="2" borderId="9" xfId="0" applyFont="1" applyFill="1" applyBorder="1" applyAlignment="1">
      <alignment horizontal="center" vertical="top"/>
    </xf>
    <xf numFmtId="7" fontId="12" fillId="0" borderId="0" xfId="0" applyNumberFormat="1" applyFont="1">
      <alignment vertical="top"/>
    </xf>
    <xf numFmtId="0" fontId="14" fillId="0" borderId="0" xfId="0" applyFont="1" applyAlignment="1">
      <alignment vertical="top"/>
    </xf>
    <xf numFmtId="0" fontId="13" fillId="0" borderId="0" xfId="0" applyFont="1" applyAlignment="1">
      <alignment vertical="top"/>
    </xf>
    <xf numFmtId="5" fontId="12" fillId="0" borderId="0" xfId="0" applyNumberFormat="1" applyFont="1" applyAlignment="1">
      <alignment vertical="top" wrapText="1"/>
    </xf>
    <xf numFmtId="5" fontId="12" fillId="0" borderId="0" xfId="0" applyNumberFormat="1" applyFont="1">
      <alignment vertical="top"/>
    </xf>
    <xf numFmtId="0" fontId="4" fillId="2" borderId="4" xfId="0" applyFont="1" applyFill="1" applyBorder="1" applyAlignment="1">
      <alignment horizontal="left" vertical="center"/>
    </xf>
    <xf numFmtId="0" fontId="4" fillId="2" borderId="5" xfId="0" applyFont="1" applyFill="1" applyBorder="1" applyAlignment="1">
      <alignment vertical="top" wrapText="1"/>
    </xf>
    <xf numFmtId="3" fontId="4" fillId="2" borderId="5" xfId="0" applyNumberFormat="1" applyFont="1" applyFill="1" applyBorder="1" applyAlignment="1">
      <alignment horizontal="center" vertical="center" wrapText="1"/>
    </xf>
    <xf numFmtId="5" fontId="4" fillId="2" borderId="5" xfId="2" applyNumberFormat="1" applyFont="1" applyFill="1" applyBorder="1" applyAlignment="1">
      <alignment horizontal="center" vertical="center"/>
    </xf>
    <xf numFmtId="5" fontId="4" fillId="2" borderId="6" xfId="2" applyNumberFormat="1" applyFont="1" applyFill="1" applyBorder="1" applyAlignment="1">
      <alignment horizontal="center" vertical="center"/>
    </xf>
    <xf numFmtId="0" fontId="12" fillId="2" borderId="7" xfId="0" applyFont="1" applyFill="1" applyBorder="1">
      <alignment vertical="top"/>
    </xf>
    <xf numFmtId="0" fontId="4" fillId="2" borderId="8" xfId="0" applyFont="1" applyFill="1" applyBorder="1" applyAlignment="1">
      <alignment horizontal="right" vertical="top"/>
    </xf>
    <xf numFmtId="0" fontId="12" fillId="2" borderId="8" xfId="0" applyFont="1" applyFill="1" applyBorder="1">
      <alignment vertical="top"/>
    </xf>
    <xf numFmtId="9" fontId="4" fillId="2" borderId="8" xfId="3" applyFont="1" applyFill="1" applyBorder="1" applyAlignment="1">
      <alignment horizontal="center" vertical="top"/>
    </xf>
    <xf numFmtId="0" fontId="12" fillId="2" borderId="9" xfId="0" applyFont="1" applyFill="1" applyBorder="1">
      <alignment vertical="top"/>
    </xf>
    <xf numFmtId="0" fontId="1" fillId="2" borderId="2" xfId="0" applyFont="1" applyFill="1" applyBorder="1" applyAlignment="1">
      <alignment horizontal="center" vertical="top"/>
    </xf>
    <xf numFmtId="0" fontId="0" fillId="2" borderId="2" xfId="0" applyFill="1" applyBorder="1" applyAlignment="1">
      <alignment horizontal="center" vertical="top"/>
    </xf>
    <xf numFmtId="0" fontId="0" fillId="2" borderId="3" xfId="0" applyFill="1" applyBorder="1" applyAlignment="1">
      <alignment horizontal="center" vertical="top"/>
    </xf>
    <xf numFmtId="0" fontId="1" fillId="2" borderId="10" xfId="0" applyFont="1" applyFill="1" applyBorder="1" applyAlignment="1">
      <alignment horizontal="center" vertical="top"/>
    </xf>
    <xf numFmtId="0" fontId="1" fillId="2" borderId="11" xfId="0" applyFont="1" applyFill="1" applyBorder="1" applyAlignment="1">
      <alignment horizontal="center" vertical="top"/>
    </xf>
    <xf numFmtId="0" fontId="1" fillId="2" borderId="12" xfId="0" applyFont="1" applyFill="1" applyBorder="1" applyAlignment="1">
      <alignment horizontal="center" vertical="top"/>
    </xf>
    <xf numFmtId="0" fontId="4" fillId="0" borderId="0" xfId="0" applyFont="1" applyAlignment="1">
      <alignment horizontal="center" vertical="top" wrapText="1"/>
    </xf>
    <xf numFmtId="0" fontId="5" fillId="0" borderId="0" xfId="0" applyFont="1" applyAlignment="1">
      <alignment horizontal="center" vertical="top" wrapText="1"/>
    </xf>
    <xf numFmtId="0" fontId="6" fillId="0" borderId="0" xfId="0" applyFont="1" applyAlignment="1">
      <alignment horizontal="left" vertical="top" wrapText="1"/>
    </xf>
    <xf numFmtId="0" fontId="5" fillId="2" borderId="0" xfId="0" applyFont="1" applyFill="1" applyAlignment="1">
      <alignment horizontal="center" vertical="top" wrapText="1"/>
    </xf>
    <xf numFmtId="0" fontId="1" fillId="0" borderId="0" xfId="1" applyNumberFormat="1" applyFont="1" applyAlignment="1">
      <alignment horizontal="left" vertical="top" wrapText="1"/>
    </xf>
    <xf numFmtId="0" fontId="1" fillId="0" borderId="0" xfId="0" applyFont="1" applyAlignment="1">
      <alignment horizontal="left" vertical="top" wrapText="1"/>
    </xf>
    <xf numFmtId="0" fontId="8" fillId="0" borderId="0" xfId="0" applyFont="1" applyAlignment="1">
      <alignment horizontal="center" vertical="top"/>
    </xf>
    <xf numFmtId="0" fontId="5" fillId="0" borderId="0" xfId="0" applyFont="1" applyAlignment="1">
      <alignment horizontal="left" vertical="top" wrapText="1"/>
    </xf>
    <xf numFmtId="0" fontId="4" fillId="2" borderId="4" xfId="0" applyFont="1" applyFill="1" applyBorder="1" applyAlignment="1">
      <alignment horizontal="center" vertical="top" wrapText="1"/>
    </xf>
    <xf numFmtId="0" fontId="4" fillId="2" borderId="7" xfId="0" applyFont="1" applyFill="1" applyBorder="1" applyAlignment="1">
      <alignment horizontal="center" vertical="top" wrapText="1"/>
    </xf>
    <xf numFmtId="0" fontId="12" fillId="0" borderId="0" xfId="0" applyFont="1" applyAlignment="1">
      <alignment horizontal="left" vertical="top" wrapText="1"/>
    </xf>
    <xf numFmtId="0" fontId="14" fillId="0" borderId="0" xfId="0" applyFont="1" applyAlignment="1">
      <alignment horizontal="center" vertical="top"/>
    </xf>
    <xf numFmtId="0" fontId="13" fillId="0" borderId="0" xfId="0" applyFont="1" applyAlignment="1">
      <alignment horizontal="center" vertical="top"/>
    </xf>
    <xf numFmtId="4" fontId="6" fillId="0" borderId="1" xfId="0" applyNumberFormat="1" applyFont="1" applyBorder="1" applyAlignment="1">
      <alignment horizontal="right" vertical="top"/>
    </xf>
    <xf numFmtId="0" fontId="2" fillId="0" borderId="0" xfId="0" applyFont="1" applyAlignment="1">
      <alignment horizontal="right" vertical="top" wrapText="1" readingOrder="1"/>
    </xf>
    <xf numFmtId="3" fontId="2" fillId="0" borderId="0" xfId="0" applyNumberFormat="1" applyFont="1" applyAlignment="1">
      <alignment horizontal="right" vertical="top"/>
    </xf>
    <xf numFmtId="0" fontId="7" fillId="0" borderId="0" xfId="0" applyFont="1" applyAlignment="1">
      <alignment horizontal="left" vertical="top" wrapText="1"/>
    </xf>
    <xf numFmtId="4" fontId="6" fillId="0" borderId="0" xfId="0" applyNumberFormat="1" applyFont="1" applyAlignment="1">
      <alignment horizontal="right" vertical="top"/>
    </xf>
    <xf numFmtId="164" fontId="6" fillId="0" borderId="0" xfId="0" applyNumberFormat="1" applyFont="1" applyAlignment="1">
      <alignment horizontal="right" vertical="top"/>
    </xf>
    <xf numFmtId="0" fontId="5" fillId="0" borderId="0" xfId="0" applyFont="1" applyAlignment="1">
      <alignment horizontal="right" vertical="top" wrapText="1" readingOrder="1"/>
    </xf>
    <xf numFmtId="3" fontId="3" fillId="0" borderId="0" xfId="0" applyNumberFormat="1" applyFont="1" applyAlignment="1">
      <alignment horizontal="left" vertical="top"/>
    </xf>
    <xf numFmtId="0" fontId="6" fillId="0" borderId="0" xfId="0" applyFont="1" applyAlignment="1">
      <alignment horizontal="left" vertical="top" wrapText="1" readingOrder="1"/>
    </xf>
    <xf numFmtId="0" fontId="2" fillId="0" borderId="0" xfId="0" applyFont="1" applyAlignment="1">
      <alignment horizontal="left" vertical="top" wrapText="1"/>
    </xf>
    <xf numFmtId="0" fontId="3" fillId="0" borderId="0" xfId="0" applyFont="1" applyAlignment="1">
      <alignment horizontal="center" vertical="top" wrapText="1"/>
    </xf>
    <xf numFmtId="0" fontId="6" fillId="0" borderId="0" xfId="0" applyFont="1" applyAlignment="1">
      <alignment horizontal="right" vertical="top" wrapText="1"/>
    </xf>
    <xf numFmtId="5" fontId="16" fillId="0" borderId="0" xfId="2" applyNumberFormat="1" applyFont="1" applyAlignment="1">
      <alignment horizontal="center" vertical="center"/>
    </xf>
    <xf numFmtId="3" fontId="12" fillId="0" borderId="0" xfId="0" applyNumberFormat="1" applyFont="1" applyAlignment="1">
      <alignment horizontal="center" vertical="top"/>
    </xf>
    <xf numFmtId="3" fontId="6" fillId="0" borderId="0" xfId="0" applyNumberFormat="1" applyFont="1" applyAlignment="1">
      <alignment horizontal="center" vertical="top"/>
    </xf>
    <xf numFmtId="166" fontId="1" fillId="0" borderId="0" xfId="0" applyNumberFormat="1" applyFont="1">
      <alignment vertical="top"/>
    </xf>
    <xf numFmtId="9" fontId="16" fillId="0" borderId="0" xfId="3" applyFont="1" applyAlignment="1">
      <alignment horizontal="center" vertical="center"/>
    </xf>
    <xf numFmtId="168" fontId="0" fillId="0" borderId="0" xfId="0" applyNumberFormat="1">
      <alignment vertical="top"/>
    </xf>
    <xf numFmtId="8" fontId="1" fillId="0" borderId="0" xfId="0" quotePrefix="1" applyNumberFormat="1" applyFont="1" applyAlignment="1">
      <alignment horizontal="center" vertical="top"/>
    </xf>
    <xf numFmtId="0" fontId="6" fillId="0" borderId="0" xfId="0" applyFont="1" applyAlignment="1">
      <alignment horizontal="center" vertical="top"/>
    </xf>
    <xf numFmtId="0" fontId="0" fillId="0" borderId="13" xfId="0" applyBorder="1" applyAlignment="1">
      <alignment horizontal="center" vertical="center" wrapText="1"/>
    </xf>
    <xf numFmtId="166" fontId="0" fillId="0" borderId="0" xfId="0" applyNumberFormat="1" applyAlignment="1">
      <alignment horizontal="center" vertical="center" wrapText="1"/>
    </xf>
    <xf numFmtId="166" fontId="0" fillId="0" borderId="14" xfId="0" applyNumberFormat="1" applyBorder="1" applyAlignment="1">
      <alignment horizontal="center" vertical="center" wrapText="1"/>
    </xf>
    <xf numFmtId="0" fontId="17" fillId="0" borderId="0" xfId="0" applyFont="1" applyAlignment="1">
      <alignment horizontal="center" vertical="top"/>
    </xf>
    <xf numFmtId="0" fontId="18" fillId="0" borderId="0" xfId="0" applyFont="1">
      <alignment vertical="top"/>
    </xf>
    <xf numFmtId="8" fontId="1" fillId="0" borderId="0" xfId="0" applyNumberFormat="1" applyFont="1" applyAlignment="1">
      <alignment horizontal="center" vertical="top"/>
    </xf>
    <xf numFmtId="166" fontId="1" fillId="0" borderId="0" xfId="0" quotePrefix="1" applyNumberFormat="1" applyFont="1" applyAlignment="1">
      <alignment horizontal="center" vertical="center" wrapText="1"/>
    </xf>
    <xf numFmtId="0" fontId="0" fillId="0" borderId="0" xfId="0" applyBorder="1" applyAlignment="1">
      <alignment horizontal="center" vertical="center" wrapText="1"/>
    </xf>
    <xf numFmtId="166" fontId="0" fillId="0" borderId="0" xfId="0" applyNumberFormat="1" applyBorder="1" applyAlignment="1">
      <alignment horizontal="center" vertical="center" wrapText="1"/>
    </xf>
    <xf numFmtId="0" fontId="12" fillId="0" borderId="0" xfId="0" applyFont="1" applyAlignment="1">
      <alignment horizontal="left" vertical="center" wrapText="1"/>
    </xf>
    <xf numFmtId="0" fontId="12" fillId="0" borderId="0" xfId="0" applyFont="1" applyAlignment="1">
      <alignment vertical="center" wrapText="1"/>
    </xf>
    <xf numFmtId="0" fontId="1" fillId="0" borderId="13" xfId="0" applyFont="1" applyBorder="1" applyAlignment="1">
      <alignment horizontal="center" vertical="center" wrapText="1"/>
    </xf>
  </cellXfs>
  <cellStyles count="4">
    <cellStyle name="Comma" xfId="1" builtinId="3"/>
    <cellStyle name="Currency" xfId="2" builtinId="4"/>
    <cellStyle name="Normal" xfId="0" builtinId="0"/>
    <cellStyle name="Percent" xfId="3"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999999"/>
    </indexedColors>
    <mruColors>
      <color rgb="FFFFFFCC"/>
      <color rgb="FFCCFFCC"/>
      <color rgb="FF0000FF"/>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plotArea>
      <c:layout/>
      <c:barChart>
        <c:barDir val="col"/>
        <c:grouping val="stacked"/>
        <c:ser>
          <c:idx val="0"/>
          <c:order val="0"/>
          <c:tx>
            <c:v>Consistent Givers</c:v>
          </c:tx>
          <c:cat>
            <c:numRef>
              <c:f>Graphs!$D$2:$F$2</c:f>
              <c:numCache>
                <c:formatCode>General</c:formatCode>
                <c:ptCount val="3"/>
                <c:pt idx="0">
                  <c:v>2018</c:v>
                </c:pt>
                <c:pt idx="1">
                  <c:v>2017</c:v>
                </c:pt>
                <c:pt idx="2">
                  <c:v>2016</c:v>
                </c:pt>
              </c:numCache>
            </c:numRef>
          </c:cat>
          <c:val>
            <c:numRef>
              <c:f>Graphs!$D$3:$F$3</c:f>
              <c:numCache>
                <c:formatCode>"$"#,##0_);\("$"#,##0\)</c:formatCode>
                <c:ptCount val="3"/>
                <c:pt idx="0">
                  <c:v>516430.45999999996</c:v>
                </c:pt>
                <c:pt idx="1">
                  <c:v>523020.14999999997</c:v>
                </c:pt>
                <c:pt idx="2">
                  <c:v>563400.64999999991</c:v>
                </c:pt>
              </c:numCache>
            </c:numRef>
          </c:val>
        </c:ser>
        <c:ser>
          <c:idx val="1"/>
          <c:order val="1"/>
          <c:tx>
            <c:v>Lost Givers</c:v>
          </c:tx>
          <c:cat>
            <c:numRef>
              <c:f>Graphs!$D$2:$F$2</c:f>
              <c:numCache>
                <c:formatCode>General</c:formatCode>
                <c:ptCount val="3"/>
                <c:pt idx="0">
                  <c:v>2018</c:v>
                </c:pt>
                <c:pt idx="1">
                  <c:v>2017</c:v>
                </c:pt>
                <c:pt idx="2">
                  <c:v>2016</c:v>
                </c:pt>
              </c:numCache>
            </c:numRef>
          </c:cat>
          <c:val>
            <c:numRef>
              <c:f>Graphs!$D$4:$F$4</c:f>
              <c:numCache>
                <c:formatCode>"$"#,##0_);\("$"#,##0\)</c:formatCode>
                <c:ptCount val="3"/>
                <c:pt idx="0">
                  <c:v>0</c:v>
                </c:pt>
                <c:pt idx="1">
                  <c:v>12757</c:v>
                </c:pt>
                <c:pt idx="2">
                  <c:v>25716</c:v>
                </c:pt>
              </c:numCache>
            </c:numRef>
          </c:val>
        </c:ser>
        <c:ser>
          <c:idx val="2"/>
          <c:order val="2"/>
          <c:tx>
            <c:v>New Givers</c:v>
          </c:tx>
          <c:cat>
            <c:numRef>
              <c:f>Graphs!$D$2:$F$2</c:f>
              <c:numCache>
                <c:formatCode>General</c:formatCode>
                <c:ptCount val="3"/>
                <c:pt idx="0">
                  <c:v>2018</c:v>
                </c:pt>
                <c:pt idx="1">
                  <c:v>2017</c:v>
                </c:pt>
                <c:pt idx="2">
                  <c:v>2016</c:v>
                </c:pt>
              </c:numCache>
            </c:numRef>
          </c:cat>
          <c:val>
            <c:numRef>
              <c:f>Graphs!$D$5:$F$5</c:f>
              <c:numCache>
                <c:formatCode>"$"#,##0_);\("$"#,##0\)</c:formatCode>
                <c:ptCount val="3"/>
                <c:pt idx="0">
                  <c:v>20741</c:v>
                </c:pt>
                <c:pt idx="1">
                  <c:v>4457.9799999999996</c:v>
                </c:pt>
                <c:pt idx="2">
                  <c:v>0</c:v>
                </c:pt>
              </c:numCache>
            </c:numRef>
          </c:val>
        </c:ser>
        <c:ser>
          <c:idx val="3"/>
          <c:order val="3"/>
          <c:tx>
            <c:v>Temporary Givers</c:v>
          </c:tx>
          <c:cat>
            <c:numRef>
              <c:f>Graphs!$D$2:$F$2</c:f>
              <c:numCache>
                <c:formatCode>General</c:formatCode>
                <c:ptCount val="3"/>
                <c:pt idx="0">
                  <c:v>2018</c:v>
                </c:pt>
                <c:pt idx="1">
                  <c:v>2017</c:v>
                </c:pt>
                <c:pt idx="2">
                  <c:v>2016</c:v>
                </c:pt>
              </c:numCache>
            </c:numRef>
          </c:cat>
          <c:val>
            <c:numRef>
              <c:f>Graphs!$D$6:$F$6</c:f>
              <c:numCache>
                <c:formatCode>"$"#,##0_);\("$"#,##0\)</c:formatCode>
                <c:ptCount val="3"/>
                <c:pt idx="0">
                  <c:v>0</c:v>
                </c:pt>
                <c:pt idx="1">
                  <c:v>1563.69</c:v>
                </c:pt>
                <c:pt idx="2">
                  <c:v>0</c:v>
                </c:pt>
              </c:numCache>
            </c:numRef>
          </c:val>
        </c:ser>
        <c:ser>
          <c:idx val="4"/>
          <c:order val="4"/>
          <c:tx>
            <c:v>Sporatic Givers</c:v>
          </c:tx>
          <c:cat>
            <c:numRef>
              <c:f>Graphs!$D$2:$F$2</c:f>
              <c:numCache>
                <c:formatCode>General</c:formatCode>
                <c:ptCount val="3"/>
                <c:pt idx="0">
                  <c:v>2018</c:v>
                </c:pt>
                <c:pt idx="1">
                  <c:v>2017</c:v>
                </c:pt>
                <c:pt idx="2">
                  <c:v>2016</c:v>
                </c:pt>
              </c:numCache>
            </c:numRef>
          </c:cat>
          <c:val>
            <c:numRef>
              <c:f>Graphs!$D$7:$F$7</c:f>
              <c:numCache>
                <c:formatCode>"$"#,##0_);\("$"#,##0\)</c:formatCode>
                <c:ptCount val="3"/>
                <c:pt idx="0">
                  <c:v>963</c:v>
                </c:pt>
                <c:pt idx="1">
                  <c:v>0</c:v>
                </c:pt>
                <c:pt idx="2">
                  <c:v>1499</c:v>
                </c:pt>
              </c:numCache>
            </c:numRef>
          </c:val>
        </c:ser>
        <c:overlap val="100"/>
        <c:axId val="127879424"/>
        <c:axId val="146440576"/>
      </c:barChart>
      <c:catAx>
        <c:axId val="127879424"/>
        <c:scaling>
          <c:orientation val="minMax"/>
        </c:scaling>
        <c:axPos val="b"/>
        <c:numFmt formatCode="General" sourceLinked="1"/>
        <c:tickLblPos val="nextTo"/>
        <c:crossAx val="146440576"/>
        <c:crosses val="autoZero"/>
        <c:auto val="1"/>
        <c:lblAlgn val="ctr"/>
        <c:lblOffset val="100"/>
      </c:catAx>
      <c:valAx>
        <c:axId val="146440576"/>
        <c:scaling>
          <c:orientation val="minMax"/>
          <c:min val="500000"/>
        </c:scaling>
        <c:axPos val="l"/>
        <c:majorGridlines/>
        <c:numFmt formatCode="&quot;$&quot;#,##0_);\(&quot;$&quot;#,##0\)" sourceLinked="1"/>
        <c:tickLblPos val="nextTo"/>
        <c:crossAx val="127879424"/>
        <c:crosses val="autoZero"/>
        <c:crossBetween val="between"/>
      </c:valAx>
    </c:plotArea>
    <c:legend>
      <c:legendPos val="r"/>
      <c:layout/>
    </c:legend>
    <c:plotVisOnly val="1"/>
  </c:chart>
  <c:printSettings>
    <c:headerFooter/>
    <c:pageMargins b="0.75" l="0.7" r="0.7" t="0.75" header="0.3" footer="0.3"/>
    <c:pageSetup/>
  </c:printSettings>
</c:chartSpace>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114300</xdr:colOff>
      <xdr:row>4</xdr:row>
      <xdr:rowOff>69850</xdr:rowOff>
    </xdr:from>
    <xdr:to>
      <xdr:col>0</xdr:col>
      <xdr:colOff>160019</xdr:colOff>
      <xdr:row>4</xdr:row>
      <xdr:rowOff>115569</xdr:rowOff>
    </xdr:to>
    <xdr:sp macro="" textlink="">
      <xdr:nvSpPr>
        <xdr:cNvPr id="3" name="Oval 2"/>
        <xdr:cNvSpPr/>
      </xdr:nvSpPr>
      <xdr:spPr>
        <a:xfrm>
          <a:off x="114300" y="615950"/>
          <a:ext cx="45719"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0</xdr:col>
      <xdr:colOff>114300</xdr:colOff>
      <xdr:row>5</xdr:row>
      <xdr:rowOff>69850</xdr:rowOff>
    </xdr:from>
    <xdr:to>
      <xdr:col>0</xdr:col>
      <xdr:colOff>160019</xdr:colOff>
      <xdr:row>5</xdr:row>
      <xdr:rowOff>115569</xdr:rowOff>
    </xdr:to>
    <xdr:sp macro="" textlink="">
      <xdr:nvSpPr>
        <xdr:cNvPr id="4" name="Oval 3"/>
        <xdr:cNvSpPr/>
      </xdr:nvSpPr>
      <xdr:spPr>
        <a:xfrm>
          <a:off x="114300" y="615950"/>
          <a:ext cx="45719"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0</xdr:col>
      <xdr:colOff>114300</xdr:colOff>
      <xdr:row>6</xdr:row>
      <xdr:rowOff>69850</xdr:rowOff>
    </xdr:from>
    <xdr:to>
      <xdr:col>0</xdr:col>
      <xdr:colOff>160019</xdr:colOff>
      <xdr:row>6</xdr:row>
      <xdr:rowOff>115569</xdr:rowOff>
    </xdr:to>
    <xdr:sp macro="" textlink="">
      <xdr:nvSpPr>
        <xdr:cNvPr id="5" name="Oval 4"/>
        <xdr:cNvSpPr/>
      </xdr:nvSpPr>
      <xdr:spPr>
        <a:xfrm>
          <a:off x="114300" y="774700"/>
          <a:ext cx="45719"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0</xdr:col>
      <xdr:colOff>114300</xdr:colOff>
      <xdr:row>7</xdr:row>
      <xdr:rowOff>69850</xdr:rowOff>
    </xdr:from>
    <xdr:to>
      <xdr:col>0</xdr:col>
      <xdr:colOff>160019</xdr:colOff>
      <xdr:row>7</xdr:row>
      <xdr:rowOff>115569</xdr:rowOff>
    </xdr:to>
    <xdr:sp macro="" textlink="">
      <xdr:nvSpPr>
        <xdr:cNvPr id="6" name="Oval 5"/>
        <xdr:cNvSpPr/>
      </xdr:nvSpPr>
      <xdr:spPr>
        <a:xfrm>
          <a:off x="114300" y="933450"/>
          <a:ext cx="45719"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406400</xdr:colOff>
      <xdr:row>7</xdr:row>
      <xdr:rowOff>76200</xdr:rowOff>
    </xdr:from>
    <xdr:to>
      <xdr:col>0</xdr:col>
      <xdr:colOff>452119</xdr:colOff>
      <xdr:row>7</xdr:row>
      <xdr:rowOff>133350</xdr:rowOff>
    </xdr:to>
    <xdr:sp macro="" textlink="">
      <xdr:nvSpPr>
        <xdr:cNvPr id="2" name="Oval 1"/>
        <xdr:cNvSpPr/>
      </xdr:nvSpPr>
      <xdr:spPr>
        <a:xfrm>
          <a:off x="406400" y="1708150"/>
          <a:ext cx="45719" cy="5715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0</xdr:col>
      <xdr:colOff>406400</xdr:colOff>
      <xdr:row>8</xdr:row>
      <xdr:rowOff>76200</xdr:rowOff>
    </xdr:from>
    <xdr:to>
      <xdr:col>0</xdr:col>
      <xdr:colOff>452119</xdr:colOff>
      <xdr:row>8</xdr:row>
      <xdr:rowOff>133350</xdr:rowOff>
    </xdr:to>
    <xdr:sp macro="" textlink="">
      <xdr:nvSpPr>
        <xdr:cNvPr id="3" name="Oval 2"/>
        <xdr:cNvSpPr/>
      </xdr:nvSpPr>
      <xdr:spPr>
        <a:xfrm>
          <a:off x="406400" y="1568450"/>
          <a:ext cx="45719" cy="5715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0</xdr:col>
      <xdr:colOff>406400</xdr:colOff>
      <xdr:row>11</xdr:row>
      <xdr:rowOff>76200</xdr:rowOff>
    </xdr:from>
    <xdr:to>
      <xdr:col>0</xdr:col>
      <xdr:colOff>452119</xdr:colOff>
      <xdr:row>11</xdr:row>
      <xdr:rowOff>133350</xdr:rowOff>
    </xdr:to>
    <xdr:sp macro="" textlink="">
      <xdr:nvSpPr>
        <xdr:cNvPr id="4" name="Oval 3"/>
        <xdr:cNvSpPr/>
      </xdr:nvSpPr>
      <xdr:spPr>
        <a:xfrm>
          <a:off x="406400" y="1765300"/>
          <a:ext cx="45719" cy="5715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0</xdr:col>
      <xdr:colOff>406400</xdr:colOff>
      <xdr:row>12</xdr:row>
      <xdr:rowOff>76200</xdr:rowOff>
    </xdr:from>
    <xdr:to>
      <xdr:col>0</xdr:col>
      <xdr:colOff>452119</xdr:colOff>
      <xdr:row>12</xdr:row>
      <xdr:rowOff>133350</xdr:rowOff>
    </xdr:to>
    <xdr:sp macro="" textlink="">
      <xdr:nvSpPr>
        <xdr:cNvPr id="5" name="Oval 4"/>
        <xdr:cNvSpPr/>
      </xdr:nvSpPr>
      <xdr:spPr>
        <a:xfrm>
          <a:off x="406400" y="2552700"/>
          <a:ext cx="45719" cy="5715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0</xdr:col>
      <xdr:colOff>406400</xdr:colOff>
      <xdr:row>21</xdr:row>
      <xdr:rowOff>76200</xdr:rowOff>
    </xdr:from>
    <xdr:to>
      <xdr:col>0</xdr:col>
      <xdr:colOff>452119</xdr:colOff>
      <xdr:row>21</xdr:row>
      <xdr:rowOff>133350</xdr:rowOff>
    </xdr:to>
    <xdr:sp macro="" textlink="">
      <xdr:nvSpPr>
        <xdr:cNvPr id="6" name="Oval 5"/>
        <xdr:cNvSpPr/>
      </xdr:nvSpPr>
      <xdr:spPr>
        <a:xfrm>
          <a:off x="406400" y="2552700"/>
          <a:ext cx="45719" cy="5715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0</xdr:col>
      <xdr:colOff>406400</xdr:colOff>
      <xdr:row>15</xdr:row>
      <xdr:rowOff>76200</xdr:rowOff>
    </xdr:from>
    <xdr:to>
      <xdr:col>0</xdr:col>
      <xdr:colOff>452119</xdr:colOff>
      <xdr:row>15</xdr:row>
      <xdr:rowOff>133350</xdr:rowOff>
    </xdr:to>
    <xdr:sp macro="" textlink="">
      <xdr:nvSpPr>
        <xdr:cNvPr id="7" name="Oval 6"/>
        <xdr:cNvSpPr/>
      </xdr:nvSpPr>
      <xdr:spPr>
        <a:xfrm>
          <a:off x="406400" y="3346450"/>
          <a:ext cx="45719" cy="5715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0</xdr:col>
      <xdr:colOff>406400</xdr:colOff>
      <xdr:row>18</xdr:row>
      <xdr:rowOff>76200</xdr:rowOff>
    </xdr:from>
    <xdr:to>
      <xdr:col>0</xdr:col>
      <xdr:colOff>452119</xdr:colOff>
      <xdr:row>18</xdr:row>
      <xdr:rowOff>133350</xdr:rowOff>
    </xdr:to>
    <xdr:sp macro="" textlink="">
      <xdr:nvSpPr>
        <xdr:cNvPr id="8" name="Oval 7"/>
        <xdr:cNvSpPr/>
      </xdr:nvSpPr>
      <xdr:spPr>
        <a:xfrm>
          <a:off x="406400" y="3346450"/>
          <a:ext cx="45719" cy="5715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406400</xdr:colOff>
      <xdr:row>5</xdr:row>
      <xdr:rowOff>76200</xdr:rowOff>
    </xdr:from>
    <xdr:to>
      <xdr:col>0</xdr:col>
      <xdr:colOff>452119</xdr:colOff>
      <xdr:row>5</xdr:row>
      <xdr:rowOff>133350</xdr:rowOff>
    </xdr:to>
    <xdr:sp macro="" textlink="">
      <xdr:nvSpPr>
        <xdr:cNvPr id="2" name="Oval 1"/>
        <xdr:cNvSpPr/>
      </xdr:nvSpPr>
      <xdr:spPr>
        <a:xfrm>
          <a:off x="406400" y="1771650"/>
          <a:ext cx="45719" cy="5715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0</xdr:col>
      <xdr:colOff>406400</xdr:colOff>
      <xdr:row>9</xdr:row>
      <xdr:rowOff>76200</xdr:rowOff>
    </xdr:from>
    <xdr:to>
      <xdr:col>0</xdr:col>
      <xdr:colOff>452119</xdr:colOff>
      <xdr:row>9</xdr:row>
      <xdr:rowOff>133350</xdr:rowOff>
    </xdr:to>
    <xdr:sp macro="" textlink="">
      <xdr:nvSpPr>
        <xdr:cNvPr id="4" name="Oval 3"/>
        <xdr:cNvSpPr/>
      </xdr:nvSpPr>
      <xdr:spPr>
        <a:xfrm>
          <a:off x="406400" y="2952750"/>
          <a:ext cx="45719" cy="5715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0</xdr:col>
      <xdr:colOff>406400</xdr:colOff>
      <xdr:row>13</xdr:row>
      <xdr:rowOff>76200</xdr:rowOff>
    </xdr:from>
    <xdr:to>
      <xdr:col>0</xdr:col>
      <xdr:colOff>452119</xdr:colOff>
      <xdr:row>13</xdr:row>
      <xdr:rowOff>133350</xdr:rowOff>
    </xdr:to>
    <xdr:sp macro="" textlink="">
      <xdr:nvSpPr>
        <xdr:cNvPr id="7" name="Oval 6"/>
        <xdr:cNvSpPr/>
      </xdr:nvSpPr>
      <xdr:spPr>
        <a:xfrm>
          <a:off x="406400" y="4140200"/>
          <a:ext cx="45719" cy="5715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0</xdr:col>
      <xdr:colOff>406400</xdr:colOff>
      <xdr:row>15</xdr:row>
      <xdr:rowOff>76200</xdr:rowOff>
    </xdr:from>
    <xdr:to>
      <xdr:col>0</xdr:col>
      <xdr:colOff>452119</xdr:colOff>
      <xdr:row>15</xdr:row>
      <xdr:rowOff>133350</xdr:rowOff>
    </xdr:to>
    <xdr:sp macro="" textlink="">
      <xdr:nvSpPr>
        <xdr:cNvPr id="9" name="Oval 8"/>
        <xdr:cNvSpPr/>
      </xdr:nvSpPr>
      <xdr:spPr>
        <a:xfrm>
          <a:off x="406400" y="5384800"/>
          <a:ext cx="45719" cy="5715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0</xdr:col>
      <xdr:colOff>406400</xdr:colOff>
      <xdr:row>21</xdr:row>
      <xdr:rowOff>76200</xdr:rowOff>
    </xdr:from>
    <xdr:to>
      <xdr:col>0</xdr:col>
      <xdr:colOff>452119</xdr:colOff>
      <xdr:row>21</xdr:row>
      <xdr:rowOff>133350</xdr:rowOff>
    </xdr:to>
    <xdr:sp macro="" textlink="">
      <xdr:nvSpPr>
        <xdr:cNvPr id="10" name="Oval 9"/>
        <xdr:cNvSpPr/>
      </xdr:nvSpPr>
      <xdr:spPr>
        <a:xfrm>
          <a:off x="406400" y="5384800"/>
          <a:ext cx="45719" cy="5715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0</xdr:col>
      <xdr:colOff>406400</xdr:colOff>
      <xdr:row>17</xdr:row>
      <xdr:rowOff>76200</xdr:rowOff>
    </xdr:from>
    <xdr:to>
      <xdr:col>0</xdr:col>
      <xdr:colOff>452119</xdr:colOff>
      <xdr:row>17</xdr:row>
      <xdr:rowOff>133350</xdr:rowOff>
    </xdr:to>
    <xdr:sp macro="" textlink="">
      <xdr:nvSpPr>
        <xdr:cNvPr id="11" name="Oval 10"/>
        <xdr:cNvSpPr/>
      </xdr:nvSpPr>
      <xdr:spPr>
        <a:xfrm>
          <a:off x="406400" y="5975350"/>
          <a:ext cx="45719" cy="5715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419100</xdr:colOff>
      <xdr:row>1</xdr:row>
      <xdr:rowOff>57150</xdr:rowOff>
    </xdr:from>
    <xdr:to>
      <xdr:col>13</xdr:col>
      <xdr:colOff>603250</xdr:colOff>
      <xdr:row>15</xdr:row>
      <xdr:rowOff>38100</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sheetPr codeName="Sheet1">
    <outlinePr summaryBelow="0" summaryRight="0"/>
    <pageSetUpPr autoPageBreaks="0"/>
  </sheetPr>
  <dimension ref="B1:CC980"/>
  <sheetViews>
    <sheetView showGridLines="0" showOutlineSymbols="0" workbookViewId="0">
      <pane ySplit="4" topLeftCell="A966" activePane="bottomLeft" state="frozen"/>
      <selection pane="bottomLeft" activeCell="CP846" sqref="CP846"/>
    </sheetView>
  </sheetViews>
  <sheetFormatPr defaultColWidth="6.6328125" defaultRowHeight="12.75" customHeight="1"/>
  <cols>
    <col min="1" max="1" width="2.54296875" customWidth="1"/>
    <col min="2" max="2" width="6.7265625" style="12" customWidth="1"/>
    <col min="3" max="3" width="24.26953125" bestFit="1" customWidth="1"/>
    <col min="4" max="9" width="9.90625" bestFit="1" customWidth="1"/>
    <col min="10" max="10" width="8.90625" style="10" bestFit="1" customWidth="1"/>
    <col min="11" max="12" width="8.90625" style="10" customWidth="1"/>
    <col min="13" max="13" width="10.453125" bestFit="1" customWidth="1"/>
    <col min="14" max="14" width="10.7265625" customWidth="1"/>
    <col min="15" max="15" width="10.453125" bestFit="1" customWidth="1"/>
    <col min="16" max="16" width="10.7265625" customWidth="1"/>
    <col min="22" max="23" width="7.81640625" style="37" customWidth="1"/>
    <col min="26" max="26" width="7.81640625" style="37" customWidth="1"/>
    <col min="30" max="30" width="8.08984375" customWidth="1"/>
    <col min="34" max="35" width="8.36328125" customWidth="1"/>
    <col min="38" max="40" width="8.36328125" bestFit="1" customWidth="1"/>
    <col min="41" max="44" width="8.36328125" customWidth="1"/>
    <col min="45" max="46" width="9.26953125" customWidth="1"/>
    <col min="47" max="48" width="8.36328125" customWidth="1"/>
    <col min="49" max="50" width="9.26953125" customWidth="1"/>
    <col min="51" max="51" width="8.36328125" customWidth="1"/>
    <col min="52" max="52" width="9.26953125" customWidth="1"/>
    <col min="53" max="54" width="8.36328125" customWidth="1"/>
    <col min="55" max="56" width="9.26953125" customWidth="1"/>
    <col min="57" max="58" width="8.36328125" customWidth="1"/>
    <col min="59" max="60" width="9.26953125" customWidth="1"/>
    <col min="61" max="62" width="8.36328125" customWidth="1"/>
    <col min="63" max="64" width="9.26953125" customWidth="1"/>
    <col min="65" max="66" width="8.36328125" customWidth="1"/>
    <col min="67" max="68" width="9.26953125" customWidth="1"/>
    <col min="69" max="70" width="8.36328125" customWidth="1"/>
    <col min="71" max="72" width="9.26953125" customWidth="1"/>
    <col min="73" max="81" width="8.36328125" customWidth="1"/>
  </cols>
  <sheetData>
    <row r="1" spans="2:81" ht="7.75" customHeight="1">
      <c r="D1" s="72"/>
      <c r="E1" s="72"/>
      <c r="F1" s="72"/>
      <c r="G1" s="72"/>
      <c r="H1" s="72"/>
      <c r="I1" s="72"/>
    </row>
    <row r="2" spans="2:81" ht="13.75" customHeight="1" thickBot="1">
      <c r="B2" s="73" t="s">
        <v>3</v>
      </c>
      <c r="C2" s="73"/>
      <c r="D2" s="73"/>
      <c r="E2" s="73"/>
      <c r="F2" s="73"/>
      <c r="G2" s="73"/>
      <c r="H2" s="73"/>
      <c r="I2" s="73"/>
      <c r="J2" s="73"/>
      <c r="K2" s="4"/>
      <c r="L2" s="28"/>
    </row>
    <row r="3" spans="2:81" ht="13.75" customHeight="1" thickBot="1">
      <c r="B3" s="4"/>
      <c r="C3" s="4"/>
      <c r="D3" s="4"/>
      <c r="E3" s="4"/>
      <c r="F3" s="4"/>
      <c r="G3" s="4"/>
      <c r="H3" s="4"/>
      <c r="I3" s="4"/>
      <c r="J3" s="4"/>
      <c r="K3" s="4"/>
      <c r="L3" s="28"/>
      <c r="N3" s="16">
        <v>500</v>
      </c>
      <c r="P3" s="16">
        <v>500</v>
      </c>
      <c r="Q3" s="66" t="s">
        <v>1119</v>
      </c>
      <c r="R3" s="66"/>
      <c r="S3" s="66"/>
      <c r="T3" s="66"/>
      <c r="U3" s="66"/>
      <c r="V3" s="66"/>
      <c r="W3" s="66"/>
      <c r="X3" s="66"/>
      <c r="Y3" s="66"/>
      <c r="Z3" s="66"/>
      <c r="AA3" s="66" t="s">
        <v>1128</v>
      </c>
      <c r="AB3" s="67"/>
      <c r="AC3" s="67"/>
      <c r="AD3" s="67"/>
      <c r="AE3" s="68"/>
      <c r="AF3" s="69" t="s">
        <v>1141</v>
      </c>
      <c r="AG3" s="70"/>
      <c r="AH3" s="69" t="s">
        <v>1146</v>
      </c>
      <c r="AI3" s="71"/>
      <c r="AJ3" s="71"/>
      <c r="AK3" s="66" t="s">
        <v>1145</v>
      </c>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t="s">
        <v>1222</v>
      </c>
      <c r="BV3" s="67"/>
      <c r="BW3" s="67"/>
      <c r="BX3" s="66" t="s">
        <v>1223</v>
      </c>
      <c r="BY3" s="66"/>
      <c r="BZ3" s="66"/>
      <c r="CA3" s="66"/>
      <c r="CB3" s="66"/>
      <c r="CC3" s="66"/>
    </row>
    <row r="4" spans="2:81" ht="90.5" customHeight="1">
      <c r="B4" s="74" t="s">
        <v>4</v>
      </c>
      <c r="C4" s="74"/>
      <c r="D4" s="9" t="s">
        <v>1087</v>
      </c>
      <c r="E4" s="9" t="s">
        <v>1088</v>
      </c>
      <c r="F4" s="9" t="s">
        <v>1089</v>
      </c>
      <c r="G4" s="9" t="s">
        <v>1090</v>
      </c>
      <c r="H4" s="9" t="s">
        <v>1091</v>
      </c>
      <c r="I4" s="9" t="s">
        <v>1092</v>
      </c>
      <c r="J4" s="9" t="s">
        <v>1086</v>
      </c>
      <c r="K4" s="9" t="s">
        <v>1108</v>
      </c>
      <c r="L4" s="9" t="s">
        <v>1113</v>
      </c>
      <c r="M4" s="9" t="s">
        <v>1093</v>
      </c>
      <c r="N4" s="6" t="str">
        <f>"Variance equal or greater than $"&amp;N3&amp;" or equal or less than -$"&amp;N3&amp;" = 1"</f>
        <v>Variance equal or greater than $500 or equal or less than -$500 = 1</v>
      </c>
      <c r="O4" s="9" t="s">
        <v>1095</v>
      </c>
      <c r="P4" s="6" t="str">
        <f>"Variance equal or greater than $"&amp;P3&amp;" or equal or less than -$"&amp;P3&amp;" = 1"</f>
        <v>Variance equal or greater than $500 or equal or less than -$500 = 1</v>
      </c>
      <c r="Q4" s="9" t="s">
        <v>1112</v>
      </c>
      <c r="R4" s="9" t="s">
        <v>1114</v>
      </c>
      <c r="S4" s="9" t="s">
        <v>1120</v>
      </c>
      <c r="T4" s="9" t="s">
        <v>1116</v>
      </c>
      <c r="U4" s="41" t="s">
        <v>1133</v>
      </c>
      <c r="V4" s="42" t="s">
        <v>1122</v>
      </c>
      <c r="W4" s="42" t="s">
        <v>1134</v>
      </c>
      <c r="X4" s="9" t="s">
        <v>1117</v>
      </c>
      <c r="Y4" s="9" t="s">
        <v>1135</v>
      </c>
      <c r="Z4" s="38" t="s">
        <v>1121</v>
      </c>
      <c r="AA4" s="9" t="s">
        <v>1123</v>
      </c>
      <c r="AB4" s="9" t="s">
        <v>1124</v>
      </c>
      <c r="AC4" s="9" t="s">
        <v>1125</v>
      </c>
      <c r="AD4" s="9" t="s">
        <v>1127</v>
      </c>
      <c r="AE4" s="9" t="s">
        <v>1126</v>
      </c>
      <c r="AF4" s="9" t="s">
        <v>1140</v>
      </c>
      <c r="AG4" s="9" t="s">
        <v>1140</v>
      </c>
      <c r="AH4" s="9" t="s">
        <v>1147</v>
      </c>
      <c r="AI4" s="9" t="s">
        <v>1148</v>
      </c>
      <c r="AJ4" s="9" t="s">
        <v>1149</v>
      </c>
      <c r="AK4" s="9" t="s">
        <v>1129</v>
      </c>
      <c r="AL4" s="9" t="s">
        <v>1130</v>
      </c>
      <c r="AM4" s="9" t="s">
        <v>1131</v>
      </c>
      <c r="AN4" s="9" t="s">
        <v>1132</v>
      </c>
      <c r="AO4" s="9" t="s">
        <v>1159</v>
      </c>
      <c r="AP4" s="9" t="s">
        <v>1160</v>
      </c>
      <c r="AQ4" s="9" t="s">
        <v>1168</v>
      </c>
      <c r="AR4" s="6" t="s">
        <v>1170</v>
      </c>
      <c r="AS4" s="6" t="s">
        <v>1171</v>
      </c>
      <c r="AT4" s="6" t="s">
        <v>1172</v>
      </c>
      <c r="AU4" s="9" t="s">
        <v>1169</v>
      </c>
      <c r="AV4" s="6" t="s">
        <v>1175</v>
      </c>
      <c r="AW4" s="6" t="s">
        <v>1176</v>
      </c>
      <c r="AX4" s="6" t="s">
        <v>1177</v>
      </c>
      <c r="AY4" s="6" t="s">
        <v>1165</v>
      </c>
      <c r="AZ4" s="6" t="s">
        <v>1166</v>
      </c>
      <c r="BA4" s="9" t="s">
        <v>1184</v>
      </c>
      <c r="BB4" s="6" t="s">
        <v>1188</v>
      </c>
      <c r="BC4" s="6" t="s">
        <v>1185</v>
      </c>
      <c r="BD4" s="6" t="s">
        <v>1186</v>
      </c>
      <c r="BE4" s="9" t="s">
        <v>1189</v>
      </c>
      <c r="BF4" s="6" t="s">
        <v>1190</v>
      </c>
      <c r="BG4" s="6" t="s">
        <v>1191</v>
      </c>
      <c r="BH4" s="6" t="s">
        <v>1192</v>
      </c>
      <c r="BI4" s="9" t="s">
        <v>1193</v>
      </c>
      <c r="BJ4" s="6" t="s">
        <v>1195</v>
      </c>
      <c r="BK4" s="6" t="s">
        <v>1196</v>
      </c>
      <c r="BL4" s="6" t="s">
        <v>1197</v>
      </c>
      <c r="BM4" s="9" t="s">
        <v>1194</v>
      </c>
      <c r="BN4" s="6" t="s">
        <v>1198</v>
      </c>
      <c r="BO4" s="6" t="s">
        <v>1199</v>
      </c>
      <c r="BP4" s="6" t="s">
        <v>1199</v>
      </c>
      <c r="BQ4" s="9" t="s">
        <v>1180</v>
      </c>
      <c r="BR4" s="6" t="s">
        <v>1181</v>
      </c>
      <c r="BS4" s="6" t="s">
        <v>1182</v>
      </c>
      <c r="BT4" s="6" t="s">
        <v>1183</v>
      </c>
      <c r="BU4" s="9" t="s">
        <v>1224</v>
      </c>
      <c r="BV4" s="9" t="s">
        <v>1225</v>
      </c>
      <c r="BW4" s="9" t="s">
        <v>1226</v>
      </c>
      <c r="BX4" s="9" t="s">
        <v>1227</v>
      </c>
      <c r="BY4" s="9" t="s">
        <v>1231</v>
      </c>
      <c r="BZ4" s="9" t="s">
        <v>1228</v>
      </c>
      <c r="CA4" s="9" t="s">
        <v>1232</v>
      </c>
      <c r="CB4" s="9" t="s">
        <v>1229</v>
      </c>
      <c r="CC4" s="9" t="s">
        <v>1233</v>
      </c>
    </row>
    <row r="5" spans="2:81" ht="12.5" customHeight="1">
      <c r="B5" s="6" t="s">
        <v>9</v>
      </c>
      <c r="C5" s="6"/>
      <c r="D5" s="5">
        <v>0</v>
      </c>
      <c r="E5" s="5">
        <v>0</v>
      </c>
      <c r="F5" s="2">
        <v>0</v>
      </c>
      <c r="G5" s="2">
        <v>0</v>
      </c>
      <c r="H5" s="2">
        <v>0</v>
      </c>
      <c r="I5" s="5">
        <v>0</v>
      </c>
      <c r="J5" s="11">
        <v>8</v>
      </c>
      <c r="K5" s="12">
        <f>IF(D5&gt;0.5,1,0)</f>
        <v>0</v>
      </c>
      <c r="L5" s="12">
        <f>IF(E5&gt;0.5,1,0)</f>
        <v>0</v>
      </c>
      <c r="M5" s="14">
        <f>+D5-F5</f>
        <v>0</v>
      </c>
      <c r="N5" s="12">
        <f>IF(OR((M5&gt;=N$3),(M5&lt;=-N$3)),1,0)</f>
        <v>0</v>
      </c>
      <c r="O5" s="14">
        <f>+E5-G5</f>
        <v>0</v>
      </c>
      <c r="P5" s="12">
        <f>IF(OR((O5&gt;=P$3),(O5&lt;=-P$3)),1,0)</f>
        <v>0</v>
      </c>
      <c r="Q5" s="12">
        <f>IF(E5+G5+I5=0,1,0)</f>
        <v>1</v>
      </c>
      <c r="R5" s="12">
        <f>IF(AND(Q5=0,E5=0),1,0)</f>
        <v>0</v>
      </c>
      <c r="S5" s="12">
        <f>IF(E5=0,0,1)</f>
        <v>0</v>
      </c>
      <c r="T5" s="12">
        <f>IF(G5=0,0,1)</f>
        <v>0</v>
      </c>
      <c r="U5" s="12">
        <f>IF(AND(T5=1, X5=1,E5=0),1,0)</f>
        <v>0</v>
      </c>
      <c r="V5" s="39">
        <f>IF(U5=1,G5,0)</f>
        <v>0</v>
      </c>
      <c r="W5" s="39">
        <f>IF(U5=1,I5,0)</f>
        <v>0</v>
      </c>
      <c r="X5" s="12">
        <f>IF(I5=0,0,1)</f>
        <v>0</v>
      </c>
      <c r="Y5" s="12">
        <f>IF(AND(X5=1,G5=0,E5=0),1,0)</f>
        <v>0</v>
      </c>
      <c r="Z5" s="39">
        <f>IF(Y5=1,I5,0)</f>
        <v>0</v>
      </c>
      <c r="AA5" s="12">
        <f>IF(AND(S5=1,T5=0,X5=0),1,0)</f>
        <v>0</v>
      </c>
      <c r="AB5" s="39">
        <f>IF(AA5=1,E5,0)</f>
        <v>0</v>
      </c>
      <c r="AC5" s="12">
        <f>IF(AND(S5=1,T5=1,X5=0),1,0)</f>
        <v>0</v>
      </c>
      <c r="AD5" s="39">
        <f>IF(AC5=1,E5,0)</f>
        <v>0</v>
      </c>
      <c r="AE5" s="39">
        <f t="shared" ref="AE5:AE68" si="0">IF(AC5=1,G5,0)</f>
        <v>0</v>
      </c>
      <c r="AF5" s="12">
        <f>IF(AND(S5=0,T5=1,X5=0),1,0)</f>
        <v>0</v>
      </c>
      <c r="AG5" s="39">
        <f>IF(AF5=1,G5,0)</f>
        <v>0</v>
      </c>
      <c r="AH5" s="12">
        <f>IF(AND(S5=1,T5=0,X5=1),1,0)</f>
        <v>0</v>
      </c>
      <c r="AI5" s="39">
        <f>IF(AH5=1,E5,0)</f>
        <v>0</v>
      </c>
      <c r="AJ5" s="39">
        <f>IF(AH5=1,I5,0)</f>
        <v>0</v>
      </c>
      <c r="AK5" s="12">
        <f>IF(AND(S5=1,T5=1,X5=1),1,0)</f>
        <v>0</v>
      </c>
      <c r="AL5" s="39">
        <f>IF(AK5=1,E5,0)</f>
        <v>0</v>
      </c>
      <c r="AM5" s="39">
        <f>IF(AK5=1,G5,0)</f>
        <v>0</v>
      </c>
      <c r="AN5" s="39">
        <f>IF(AK5=1,I5,0)</f>
        <v>0</v>
      </c>
      <c r="AO5" s="99">
        <f>IF(AK5=1,IF(+AL5-AM5&gt;0,1,IF(+AL5-AM5&lt;0,2,3)),0)</f>
        <v>0</v>
      </c>
      <c r="AP5" s="99">
        <f>IF(AK5=1,IF(+AM5-AN5&gt;0,1,IF(+AM5-AN5&lt;0,2,3)),0)</f>
        <v>0</v>
      </c>
      <c r="AQ5" s="12">
        <f>IF(AND(AK5=1,AO5=1,AP5=1),1,0)</f>
        <v>0</v>
      </c>
      <c r="AR5" s="39">
        <f>IF(AND($AO5=1,$AP5=1),E5,0)</f>
        <v>0</v>
      </c>
      <c r="AS5" s="39">
        <f>IF(AND($AO5=1,$AP5=1),G5,0)</f>
        <v>0</v>
      </c>
      <c r="AT5" s="39">
        <f>IF(AND($AO5=1,$AP5=1),I5,0)</f>
        <v>0</v>
      </c>
      <c r="AU5" s="12">
        <f>IF(AND(AK5=1,AO5=2,AP5=2),1,0)</f>
        <v>0</v>
      </c>
      <c r="AV5" s="39">
        <f>IF(AND($AO5=2,$AP5=2),E5,0)</f>
        <v>0</v>
      </c>
      <c r="AW5" s="39">
        <f>IF(AND($AO5=2,$AP5=2),G5,0)</f>
        <v>0</v>
      </c>
      <c r="AX5" s="39">
        <f>IF(AND($AO5=2,$AP5=2),I5,0)</f>
        <v>0</v>
      </c>
      <c r="AY5" s="39">
        <f>IF(AND(AO5=2,AP5=2),AL5-AM5,0)</f>
        <v>0</v>
      </c>
      <c r="AZ5" s="39">
        <f>IF(AND(AO5=2,AP5=2),AM5-AN5,0)</f>
        <v>0</v>
      </c>
      <c r="BA5" s="12">
        <f>IF(AND($AK5=1,OR($AO5=1,$AO5=3),$AP5=2),1,0)</f>
        <v>0</v>
      </c>
      <c r="BB5" s="39">
        <f>IF(AND(OR($AO5=1,$AO5=3),$AP5=2),$E5,0)</f>
        <v>0</v>
      </c>
      <c r="BC5" s="39">
        <f>IF(AND(OR($AO5=1,$AO5=3),$AP5=2),$G5,0)</f>
        <v>0</v>
      </c>
      <c r="BD5" s="39">
        <f>IF(AND(OR($AO5=1,$AO5=3),$AP5=2),$I5,0)</f>
        <v>0</v>
      </c>
      <c r="BE5" s="12">
        <f>IF(AND($AK5=1,$AO5=2,OR($AP5=1,$AP5=3)),1,0)</f>
        <v>0</v>
      </c>
      <c r="BF5" s="39">
        <f>IF(AND($AO5=2,OR($AP5=1,$AP5=3)),$E5,0)</f>
        <v>0</v>
      </c>
      <c r="BG5" s="39">
        <f>IF(AND($AO5=2,OR($AP5=1,$AP5=3)),$G5,0)</f>
        <v>0</v>
      </c>
      <c r="BH5" s="39">
        <f>IF(AND($AO5=2,OR($AP5=1,$AP5=3)),$I5,0)</f>
        <v>0</v>
      </c>
      <c r="BI5" s="12">
        <f>IF(AND($AK5=1,$AO5=1,$AP5=3),1,0)</f>
        <v>0</v>
      </c>
      <c r="BJ5" s="39">
        <f>IF(AND($AO5=1,$AP5=3),$E5,0)</f>
        <v>0</v>
      </c>
      <c r="BK5" s="39">
        <f>IF(AND($AO5=1,$AP5=3),$G5,0)</f>
        <v>0</v>
      </c>
      <c r="BL5" s="39">
        <f>IF(AND($AO5=1,$AP5=3),$I5,0)</f>
        <v>0</v>
      </c>
      <c r="BM5" s="12">
        <f>IF(AND($AK5=1,$AO5=3,$AP5=1),1,0)</f>
        <v>0</v>
      </c>
      <c r="BN5" s="39">
        <f>IF(AND($AO5=3,$AP5=1),$E5,0)</f>
        <v>0</v>
      </c>
      <c r="BO5" s="39">
        <f>IF(AND($AO5=3,$AP5=1),$G5,0)</f>
        <v>0</v>
      </c>
      <c r="BP5" s="39">
        <f>IF(AND($AO5=3,$AP5=1),$I5,0)</f>
        <v>0</v>
      </c>
      <c r="BQ5" s="12">
        <f>IF(AND($AK5=1,$AO5=3,$AP5=3),1,0)</f>
        <v>0</v>
      </c>
      <c r="BR5" s="39">
        <f>IF(AND($AO5=3,$AP5=3),$E5,0)</f>
        <v>0</v>
      </c>
      <c r="BS5" s="39">
        <f>IF(AND($AO5=3,$AP5=3),$G5,0)</f>
        <v>0</v>
      </c>
      <c r="BT5" s="39">
        <f>IF(AND($AO5=3,$AP5=3),$I5,0)</f>
        <v>0</v>
      </c>
      <c r="BU5" s="104">
        <f>IF(ABS($B5)&lt;0.01,0,VLOOKUP(E5,DollarSteps,4))</f>
        <v>0</v>
      </c>
      <c r="BV5" s="104">
        <f>IF(ABS($B5)&lt;0.01,0,VLOOKUP(G5,DollarSteps,4))</f>
        <v>0</v>
      </c>
      <c r="BW5" s="104">
        <f>IF(ABS($B5)&lt;0.01,0,VLOOKUP(I5,DollarSteps,4))</f>
        <v>0</v>
      </c>
      <c r="BX5" s="104">
        <f>IF(ABS($B5)&lt;0.01,0,IF($J5="","",VLOOKUP($J5,Age_Steps,4)))</f>
        <v>0</v>
      </c>
      <c r="BY5" s="104">
        <f>IF(OR(ABS($B5)&lt;0.01,$E5=0),0,IF($J5="","",VLOOKUP($J5,Age_Steps,4)))</f>
        <v>0</v>
      </c>
      <c r="BZ5" s="104">
        <f>IF(ABS($B5)&lt;0.01,0,IF($J5="","",VLOOKUP($J5-1,Age_Steps,4)))</f>
        <v>0</v>
      </c>
      <c r="CA5" s="104">
        <f>IF(OR(ABS($B5)&lt;0.01,$G5=0),0,IF($J5="","",VLOOKUP($J5-1,Age_Steps,4)))</f>
        <v>0</v>
      </c>
      <c r="CB5" s="104">
        <f>IF(ABS($B5)&lt;0.01,0,IF($J5="","",VLOOKUP($J5-2,Age_Steps,4)))</f>
        <v>0</v>
      </c>
      <c r="CC5" s="104">
        <f>IF(OR(ABS($B5)&lt;0.01,$I5=0),0,IF($J5="","",VLOOKUP($J5-2,Age_Steps,4)))</f>
        <v>0</v>
      </c>
    </row>
    <row r="6" spans="2:81" ht="12.5" customHeight="1">
      <c r="B6" s="6" t="s">
        <v>9</v>
      </c>
      <c r="C6" s="6"/>
      <c r="D6" s="5">
        <v>0</v>
      </c>
      <c r="E6" s="5">
        <v>0</v>
      </c>
      <c r="F6" s="2">
        <v>0</v>
      </c>
      <c r="G6" s="2">
        <v>0</v>
      </c>
      <c r="H6" s="2">
        <v>0</v>
      </c>
      <c r="I6" s="5">
        <v>0</v>
      </c>
      <c r="J6" s="11">
        <v>7</v>
      </c>
      <c r="K6" s="12">
        <f t="shared" ref="K6:L69" si="1">IF(D6&gt;0.5,1,0)</f>
        <v>0</v>
      </c>
      <c r="L6" s="12">
        <f t="shared" si="1"/>
        <v>0</v>
      </c>
      <c r="M6" s="14">
        <f t="shared" ref="M6:M69" si="2">+D6-F6</f>
        <v>0</v>
      </c>
      <c r="N6" s="12">
        <f>IF(OR((M6&gt;=N$3),(M6&lt;=-N$3)),1,0)</f>
        <v>0</v>
      </c>
      <c r="O6" s="14">
        <f t="shared" ref="O6:O69" si="3">+E6-G6</f>
        <v>0</v>
      </c>
      <c r="P6" s="12">
        <f>IF(OR((O6&gt;=P$3),(O6&lt;=-P$3)),1,0)</f>
        <v>0</v>
      </c>
      <c r="Q6" s="12">
        <f t="shared" ref="Q6:Q69" si="4">IF(E6+G6+I6=0,1,0)</f>
        <v>1</v>
      </c>
      <c r="R6" s="12">
        <f t="shared" ref="R6:R69" si="5">IF(AND(Q6=0,E6=0),1,0)</f>
        <v>0</v>
      </c>
      <c r="S6" s="12">
        <f t="shared" ref="S6:S69" si="6">IF(E6=0,0,1)</f>
        <v>0</v>
      </c>
      <c r="T6" s="12">
        <f t="shared" ref="T6:T69" si="7">IF(G6=0,0,1)</f>
        <v>0</v>
      </c>
      <c r="U6" s="12">
        <f t="shared" ref="U6:U69" si="8">IF(AND(T6=1, X6=1,E6=0),1,0)</f>
        <v>0</v>
      </c>
      <c r="V6" s="39">
        <f t="shared" ref="V6:V69" si="9">IF(U6=1,G6,0)</f>
        <v>0</v>
      </c>
      <c r="W6" s="39">
        <f t="shared" ref="W6:W69" si="10">IF(U6=1,I6,0)</f>
        <v>0</v>
      </c>
      <c r="X6" s="12">
        <f t="shared" ref="X6:X11" si="11">IF(I6=0,0,1)</f>
        <v>0</v>
      </c>
      <c r="Y6" s="12">
        <f t="shared" ref="Y6:Y69" si="12">IF(AND(X6=1,G6=0,E6=0),1,0)</f>
        <v>0</v>
      </c>
      <c r="Z6" s="39">
        <f t="shared" ref="Z6:Z11" si="13">IF(Y6=1,I6,0)</f>
        <v>0</v>
      </c>
      <c r="AA6" s="12">
        <f t="shared" ref="AA6:AA69" si="14">IF(AND(S6=1,T6=0,X6=0),1,0)</f>
        <v>0</v>
      </c>
      <c r="AB6" s="39">
        <f t="shared" ref="AB6:AB69" si="15">IF(AA6=1,E6,0)</f>
        <v>0</v>
      </c>
      <c r="AC6" s="12">
        <f t="shared" ref="AC6:AC69" si="16">IF(AND(S6=1,T6=1,X6=0),1,0)</f>
        <v>0</v>
      </c>
      <c r="AD6" s="39">
        <f t="shared" ref="AD6:AD69" si="17">IF(AC6=1,E6,0)</f>
        <v>0</v>
      </c>
      <c r="AE6" s="39">
        <f t="shared" si="0"/>
        <v>0</v>
      </c>
      <c r="AF6" s="12">
        <f t="shared" ref="AF6:AF69" si="18">IF(AND(S6=0,T6=1,X6=0),1,0)</f>
        <v>0</v>
      </c>
      <c r="AG6" s="39">
        <f t="shared" ref="AG6:AG69" si="19">IF(AF6=1,G6,0)</f>
        <v>0</v>
      </c>
      <c r="AH6" s="12">
        <f t="shared" ref="AH6:AH69" si="20">IF(AND(S6=1,T6=0,X6=1),1,0)</f>
        <v>0</v>
      </c>
      <c r="AI6" s="39">
        <f t="shared" ref="AI6:AI69" si="21">IF(AH6=1,E6,0)</f>
        <v>0</v>
      </c>
      <c r="AJ6" s="39">
        <f t="shared" ref="AJ6:AJ69" si="22">IF(AH6=1,I6,0)</f>
        <v>0</v>
      </c>
      <c r="AK6" s="12">
        <f t="shared" ref="AK6:AK69" si="23">IF(AND(S6=1,T6=1,X6=1),1,0)</f>
        <v>0</v>
      </c>
      <c r="AL6" s="39">
        <f t="shared" ref="AL6:AL69" si="24">IF(AK6=1,E6,0)</f>
        <v>0</v>
      </c>
      <c r="AM6" s="39">
        <f t="shared" ref="AM6:AM69" si="25">IF(AK6=1,G6,0)</f>
        <v>0</v>
      </c>
      <c r="AN6" s="39">
        <f t="shared" ref="AN6:AN69" si="26">IF(AK6=1,I6,0)</f>
        <v>0</v>
      </c>
      <c r="AO6" s="99">
        <f t="shared" ref="AO6:AO69" si="27">IF(AK6=1,IF(+AL6-AM6&gt;0,1,IF(+AL6-AM6&lt;0,2,3)),0)</f>
        <v>0</v>
      </c>
      <c r="AP6" s="99">
        <f t="shared" ref="AP6:AP69" si="28">IF(AK6=1,IF(+AM6-AN6&gt;0,1,IF(+AM6-AN6&lt;0,2,3)),0)</f>
        <v>0</v>
      </c>
      <c r="AQ6" s="12">
        <f t="shared" ref="AQ6:AQ69" si="29">IF(AND(AK6=1,AO6=1,AP6=1),1,0)</f>
        <v>0</v>
      </c>
      <c r="AR6" s="39">
        <f t="shared" ref="AR6:AR69" si="30">IF(AND($AO6=1,$AP6=1),E6,0)</f>
        <v>0</v>
      </c>
      <c r="AS6" s="39">
        <f t="shared" ref="AS6:AS69" si="31">IF(AND($AO6=1,$AP6=1),G6,0)</f>
        <v>0</v>
      </c>
      <c r="AT6" s="39">
        <f t="shared" ref="AT6:AT69" si="32">IF(AND($AO6=1,$AP6=1),I6,0)</f>
        <v>0</v>
      </c>
      <c r="AU6" s="12">
        <f t="shared" ref="AU6:AU69" si="33">IF(AND(AK6=1,AO6=2,AP6=2),1,0)</f>
        <v>0</v>
      </c>
      <c r="AV6" s="39">
        <f t="shared" ref="AV6:AV69" si="34">IF(AND($AO6=2,$AP6=2),E6,0)</f>
        <v>0</v>
      </c>
      <c r="AW6" s="39">
        <f t="shared" ref="AW6:AW69" si="35">IF(AND($AO6=2,$AP6=2),G6,0)</f>
        <v>0</v>
      </c>
      <c r="AX6" s="39">
        <f t="shared" ref="AX6:AX69" si="36">IF(AND($AO6=2,$AP6=2),I6,0)</f>
        <v>0</v>
      </c>
      <c r="AY6" s="39">
        <f t="shared" ref="AY6:AY69" si="37">IF(AND(AO6=2,AP6=2),AL6-AM6,0)</f>
        <v>0</v>
      </c>
      <c r="AZ6" s="39">
        <f t="shared" ref="AZ6:AZ69" si="38">IF(AND(AO6=2,AP6=2),AM6-AN6,0)</f>
        <v>0</v>
      </c>
      <c r="BA6" s="12">
        <f t="shared" ref="BA6:BA69" si="39">IF(AND($AK6=1,OR($AO6=1,$AO6=3),$AP6=2),1,0)</f>
        <v>0</v>
      </c>
      <c r="BB6" s="39">
        <f t="shared" ref="BB6:BB69" si="40">IF(AND(OR($AO6=1,$AO6=3),$AP6=2),$E6,0)</f>
        <v>0</v>
      </c>
      <c r="BC6" s="39">
        <f t="shared" ref="BC6:BC69" si="41">IF(AND(OR($AO6=1,$AO6=3),$AP6=2),$G6,0)</f>
        <v>0</v>
      </c>
      <c r="BD6" s="39">
        <f t="shared" ref="BD6:BD69" si="42">IF(AND(OR($AO6=1,$AO6=3),$AP6=2),$I6,0)</f>
        <v>0</v>
      </c>
      <c r="BE6" s="12">
        <f t="shared" ref="BE6:BE69" si="43">IF(AND($AK6=1,$AO6=2,OR($AP6=1,$AP6=3)),1,0)</f>
        <v>0</v>
      </c>
      <c r="BF6" s="39">
        <f t="shared" ref="BF6:BF69" si="44">IF(AND($AO6=2,OR($AP6=1,$AP6=3)),$E6,0)</f>
        <v>0</v>
      </c>
      <c r="BG6" s="39">
        <f t="shared" ref="BG6:BG69" si="45">IF(AND($AO6=2,OR($AP6=1,$AP6=3)),$G6,0)</f>
        <v>0</v>
      </c>
      <c r="BH6" s="39">
        <f t="shared" ref="BH6:BH69" si="46">IF(AND($AO6=2,OR($AP6=1,$AP6=3)),$I6,0)</f>
        <v>0</v>
      </c>
      <c r="BI6" s="12">
        <f t="shared" ref="BI6:BI69" si="47">IF(AND($AK6=1,$AO6=1,$AP6=3),1,0)</f>
        <v>0</v>
      </c>
      <c r="BJ6" s="39">
        <f t="shared" ref="BJ6:BJ69" si="48">IF(AND($AO6=1,$AP6=3),$E6,0)</f>
        <v>0</v>
      </c>
      <c r="BK6" s="39">
        <f t="shared" ref="BK6:BK69" si="49">IF(AND($AO6=1,$AP6=3),$G6,0)</f>
        <v>0</v>
      </c>
      <c r="BL6" s="39">
        <f t="shared" ref="BL6:BL69" si="50">IF(AND($AO6=1,$AP6=3),$I6,0)</f>
        <v>0</v>
      </c>
      <c r="BM6" s="12">
        <f t="shared" ref="BM6:BM69" si="51">IF(AND($AK6=1,$AO6=3,$AP6=1),1,0)</f>
        <v>0</v>
      </c>
      <c r="BN6" s="39">
        <f t="shared" ref="BN6:BN69" si="52">IF(AND($AO6=3,$AP6=1),$E6,0)</f>
        <v>0</v>
      </c>
      <c r="BO6" s="39">
        <f t="shared" ref="BO6:BO69" si="53">IF(AND($AO6=3,$AP6=1),$G6,0)</f>
        <v>0</v>
      </c>
      <c r="BP6" s="39">
        <f t="shared" ref="BP6:BP69" si="54">IF(AND($AO6=3,$AP6=1),$I6,0)</f>
        <v>0</v>
      </c>
      <c r="BQ6" s="12">
        <f t="shared" ref="BQ6:BQ69" si="55">IF(AND($AK6=1,$AO6=3,$AP6=3),1,0)</f>
        <v>0</v>
      </c>
      <c r="BR6" s="39">
        <f t="shared" ref="BR6:BR69" si="56">IF(AND($AO6=3,$AP6=3),$E6,0)</f>
        <v>0</v>
      </c>
      <c r="BS6" s="39">
        <f t="shared" ref="BS6:BS69" si="57">IF(AND($AO6=3,$AP6=3),$G6,0)</f>
        <v>0</v>
      </c>
      <c r="BT6" s="39">
        <f t="shared" ref="BT6:BT69" si="58">IF(AND($AO6=3,$AP6=3),$I6,0)</f>
        <v>0</v>
      </c>
      <c r="BU6" s="104">
        <f>IF(ABS($B6)&lt;0.01,0,VLOOKUP(E6,DollarSteps,4))</f>
        <v>0</v>
      </c>
      <c r="BV6" s="104">
        <f>IF(ABS($B6)&lt;0.01,0,VLOOKUP(G6,DollarSteps,4))</f>
        <v>0</v>
      </c>
      <c r="BW6" s="104">
        <f>IF(ABS($B6)&lt;0.01,0,VLOOKUP(I6,DollarSteps,4))</f>
        <v>0</v>
      </c>
      <c r="BX6" s="104">
        <f>IF(ABS($B6)&lt;0.01,0,IF($J6="","",VLOOKUP($J6,Age_Steps,4)))</f>
        <v>0</v>
      </c>
      <c r="BY6" s="104">
        <f>IF(OR(ABS($B6)&lt;0.01,$E6=0),0,IF($J6="","",VLOOKUP($J6,Age_Steps,4)))</f>
        <v>0</v>
      </c>
      <c r="BZ6" s="104">
        <f>IF(ABS($B6)&lt;0.01,0,IF($J6="","",VLOOKUP($J6-1,Age_Steps,4)))</f>
        <v>0</v>
      </c>
      <c r="CA6" s="104">
        <f>IF(OR(ABS($B6)&lt;0.01,$G6=0),0,IF($J6="","",VLOOKUP($J6-1,Age_Steps,4)))</f>
        <v>0</v>
      </c>
      <c r="CB6" s="104">
        <f>IF(ABS($B6)&lt;0.01,0,IF($J6="","",VLOOKUP($J6-2,Age_Steps,4)))</f>
        <v>0</v>
      </c>
      <c r="CC6" s="104">
        <f>IF(OR(ABS($B6)&lt;0.01,$I6=0),0,IF($J6="","",VLOOKUP($J6-2,Age_Steps,4)))</f>
        <v>0</v>
      </c>
    </row>
    <row r="7" spans="2:81" ht="12.5" customHeight="1">
      <c r="B7" s="6" t="s">
        <v>9</v>
      </c>
      <c r="C7" s="6"/>
      <c r="D7" s="5">
        <v>0</v>
      </c>
      <c r="E7" s="5">
        <v>0</v>
      </c>
      <c r="F7" s="2">
        <v>0</v>
      </c>
      <c r="G7" s="2">
        <v>0</v>
      </c>
      <c r="H7" s="2">
        <v>0</v>
      </c>
      <c r="I7" s="5">
        <v>0</v>
      </c>
      <c r="K7" s="12">
        <f t="shared" si="1"/>
        <v>0</v>
      </c>
      <c r="L7" s="12">
        <f t="shared" si="1"/>
        <v>0</v>
      </c>
      <c r="M7" s="14">
        <f t="shared" si="2"/>
        <v>0</v>
      </c>
      <c r="N7" s="12">
        <f t="shared" ref="N7:P70" si="59">IF(OR((M7&gt;=N$3),(M7&lt;=-N$3)),1,0)</f>
        <v>0</v>
      </c>
      <c r="O7" s="14">
        <f t="shared" si="3"/>
        <v>0</v>
      </c>
      <c r="P7" s="12">
        <f t="shared" si="59"/>
        <v>0</v>
      </c>
      <c r="Q7" s="12">
        <f t="shared" si="4"/>
        <v>1</v>
      </c>
      <c r="R7" s="12">
        <f t="shared" si="5"/>
        <v>0</v>
      </c>
      <c r="S7" s="12">
        <f t="shared" si="6"/>
        <v>0</v>
      </c>
      <c r="T7" s="12">
        <f t="shared" si="7"/>
        <v>0</v>
      </c>
      <c r="U7" s="12">
        <f t="shared" si="8"/>
        <v>0</v>
      </c>
      <c r="V7" s="39">
        <f t="shared" si="9"/>
        <v>0</v>
      </c>
      <c r="W7" s="39">
        <f t="shared" si="10"/>
        <v>0</v>
      </c>
      <c r="X7" s="12">
        <f t="shared" si="11"/>
        <v>0</v>
      </c>
      <c r="Y7" s="12">
        <f t="shared" si="12"/>
        <v>0</v>
      </c>
      <c r="Z7" s="39">
        <f t="shared" si="13"/>
        <v>0</v>
      </c>
      <c r="AA7" s="12">
        <f t="shared" si="14"/>
        <v>0</v>
      </c>
      <c r="AB7" s="39">
        <f t="shared" si="15"/>
        <v>0</v>
      </c>
      <c r="AC7" s="12">
        <f t="shared" si="16"/>
        <v>0</v>
      </c>
      <c r="AD7" s="39">
        <f t="shared" si="17"/>
        <v>0</v>
      </c>
      <c r="AE7" s="39">
        <f t="shared" si="0"/>
        <v>0</v>
      </c>
      <c r="AF7" s="12">
        <f t="shared" si="18"/>
        <v>0</v>
      </c>
      <c r="AG7" s="39">
        <f t="shared" si="19"/>
        <v>0</v>
      </c>
      <c r="AH7" s="12">
        <f t="shared" si="20"/>
        <v>0</v>
      </c>
      <c r="AI7" s="39">
        <f t="shared" si="21"/>
        <v>0</v>
      </c>
      <c r="AJ7" s="39">
        <f t="shared" si="22"/>
        <v>0</v>
      </c>
      <c r="AK7" s="12">
        <f t="shared" si="23"/>
        <v>0</v>
      </c>
      <c r="AL7" s="39">
        <f t="shared" si="24"/>
        <v>0</v>
      </c>
      <c r="AM7" s="39">
        <f t="shared" si="25"/>
        <v>0</v>
      </c>
      <c r="AN7" s="39">
        <f t="shared" si="26"/>
        <v>0</v>
      </c>
      <c r="AO7" s="99">
        <f t="shared" si="27"/>
        <v>0</v>
      </c>
      <c r="AP7" s="99">
        <f t="shared" si="28"/>
        <v>0</v>
      </c>
      <c r="AQ7" s="12">
        <f t="shared" si="29"/>
        <v>0</v>
      </c>
      <c r="AR7" s="39">
        <f t="shared" si="30"/>
        <v>0</v>
      </c>
      <c r="AS7" s="39">
        <f t="shared" si="31"/>
        <v>0</v>
      </c>
      <c r="AT7" s="39">
        <f t="shared" si="32"/>
        <v>0</v>
      </c>
      <c r="AU7" s="12">
        <f t="shared" si="33"/>
        <v>0</v>
      </c>
      <c r="AV7" s="39">
        <f t="shared" si="34"/>
        <v>0</v>
      </c>
      <c r="AW7" s="39">
        <f t="shared" si="35"/>
        <v>0</v>
      </c>
      <c r="AX7" s="39">
        <f t="shared" si="36"/>
        <v>0</v>
      </c>
      <c r="AY7" s="39">
        <f t="shared" si="37"/>
        <v>0</v>
      </c>
      <c r="AZ7" s="39">
        <f t="shared" si="38"/>
        <v>0</v>
      </c>
      <c r="BA7" s="12">
        <f t="shared" si="39"/>
        <v>0</v>
      </c>
      <c r="BB7" s="39">
        <f t="shared" si="40"/>
        <v>0</v>
      </c>
      <c r="BC7" s="39">
        <f t="shared" si="41"/>
        <v>0</v>
      </c>
      <c r="BD7" s="39">
        <f t="shared" si="42"/>
        <v>0</v>
      </c>
      <c r="BE7" s="12">
        <f t="shared" si="43"/>
        <v>0</v>
      </c>
      <c r="BF7" s="39">
        <f t="shared" si="44"/>
        <v>0</v>
      </c>
      <c r="BG7" s="39">
        <f t="shared" si="45"/>
        <v>0</v>
      </c>
      <c r="BH7" s="39">
        <f t="shared" si="46"/>
        <v>0</v>
      </c>
      <c r="BI7" s="12">
        <f t="shared" si="47"/>
        <v>0</v>
      </c>
      <c r="BJ7" s="39">
        <f t="shared" si="48"/>
        <v>0</v>
      </c>
      <c r="BK7" s="39">
        <f t="shared" si="49"/>
        <v>0</v>
      </c>
      <c r="BL7" s="39">
        <f t="shared" si="50"/>
        <v>0</v>
      </c>
      <c r="BM7" s="12">
        <f t="shared" si="51"/>
        <v>0</v>
      </c>
      <c r="BN7" s="39">
        <f t="shared" si="52"/>
        <v>0</v>
      </c>
      <c r="BO7" s="39">
        <f t="shared" si="53"/>
        <v>0</v>
      </c>
      <c r="BP7" s="39">
        <f t="shared" si="54"/>
        <v>0</v>
      </c>
      <c r="BQ7" s="12">
        <f t="shared" si="55"/>
        <v>0</v>
      </c>
      <c r="BR7" s="39">
        <f t="shared" si="56"/>
        <v>0</v>
      </c>
      <c r="BS7" s="39">
        <f t="shared" si="57"/>
        <v>0</v>
      </c>
      <c r="BT7" s="39">
        <f t="shared" si="58"/>
        <v>0</v>
      </c>
      <c r="BU7" s="104">
        <f>IF(ABS($B7)&lt;0.01,0,VLOOKUP(E7,DollarSteps,4))</f>
        <v>0</v>
      </c>
      <c r="BV7" s="104">
        <f>IF(ABS($B7)&lt;0.01,0,VLOOKUP(G7,DollarSteps,4))</f>
        <v>0</v>
      </c>
      <c r="BW7" s="104">
        <f>IF(ABS($B7)&lt;0.01,0,VLOOKUP(I7,DollarSteps,4))</f>
        <v>0</v>
      </c>
      <c r="BX7" s="104">
        <f>IF(ABS($B7)&lt;0.01,0,IF($J7="","",VLOOKUP($J7,Age_Steps,4)))</f>
        <v>0</v>
      </c>
      <c r="BY7" s="104">
        <f>IF(OR(ABS($B7)&lt;0.01,$E7=0),0,IF($J7="","",VLOOKUP($J7,Age_Steps,4)))</f>
        <v>0</v>
      </c>
      <c r="BZ7" s="104">
        <f>IF(ABS($B7)&lt;0.01,0,IF($J7="","",VLOOKUP($J7-1,Age_Steps,4)))</f>
        <v>0</v>
      </c>
      <c r="CA7" s="104">
        <f>IF(OR(ABS($B7)&lt;0.01,$G7=0),0,IF($J7="","",VLOOKUP($J7-1,Age_Steps,4)))</f>
        <v>0</v>
      </c>
      <c r="CB7" s="104">
        <f>IF(ABS($B7)&lt;0.01,0,IF($J7="","",VLOOKUP($J7-2,Age_Steps,4)))</f>
        <v>0</v>
      </c>
      <c r="CC7" s="104">
        <f>IF(OR(ABS($B7)&lt;0.01,$I7=0),0,IF($J7="","",VLOOKUP($J7-2,Age_Steps,4)))</f>
        <v>0</v>
      </c>
    </row>
    <row r="8" spans="2:81" ht="12.5" customHeight="1">
      <c r="B8" s="6" t="s">
        <v>9</v>
      </c>
      <c r="C8" s="6"/>
      <c r="D8" s="5">
        <v>0</v>
      </c>
      <c r="E8" s="5">
        <v>0</v>
      </c>
      <c r="F8" s="2">
        <v>0</v>
      </c>
      <c r="G8" s="2">
        <v>0</v>
      </c>
      <c r="H8" s="2">
        <v>0</v>
      </c>
      <c r="I8" s="5">
        <v>0</v>
      </c>
      <c r="J8" s="11">
        <v>8</v>
      </c>
      <c r="K8" s="12">
        <f t="shared" si="1"/>
        <v>0</v>
      </c>
      <c r="L8" s="12">
        <f t="shared" si="1"/>
        <v>0</v>
      </c>
      <c r="M8" s="14">
        <f t="shared" si="2"/>
        <v>0</v>
      </c>
      <c r="N8" s="12">
        <f t="shared" si="59"/>
        <v>0</v>
      </c>
      <c r="O8" s="14">
        <f t="shared" si="3"/>
        <v>0</v>
      </c>
      <c r="P8" s="12">
        <f t="shared" si="59"/>
        <v>0</v>
      </c>
      <c r="Q8" s="12">
        <f t="shared" si="4"/>
        <v>1</v>
      </c>
      <c r="R8" s="12">
        <f t="shared" si="5"/>
        <v>0</v>
      </c>
      <c r="S8" s="12">
        <f t="shared" si="6"/>
        <v>0</v>
      </c>
      <c r="T8" s="12">
        <f t="shared" si="7"/>
        <v>0</v>
      </c>
      <c r="U8" s="12">
        <f t="shared" si="8"/>
        <v>0</v>
      </c>
      <c r="V8" s="39">
        <f t="shared" si="9"/>
        <v>0</v>
      </c>
      <c r="W8" s="39">
        <f t="shared" si="10"/>
        <v>0</v>
      </c>
      <c r="X8" s="12">
        <f t="shared" si="11"/>
        <v>0</v>
      </c>
      <c r="Y8" s="12">
        <f t="shared" si="12"/>
        <v>0</v>
      </c>
      <c r="Z8" s="39">
        <f t="shared" si="13"/>
        <v>0</v>
      </c>
      <c r="AA8" s="12">
        <f t="shared" si="14"/>
        <v>0</v>
      </c>
      <c r="AB8" s="39">
        <f t="shared" si="15"/>
        <v>0</v>
      </c>
      <c r="AC8" s="12">
        <f t="shared" si="16"/>
        <v>0</v>
      </c>
      <c r="AD8" s="39">
        <f t="shared" si="17"/>
        <v>0</v>
      </c>
      <c r="AE8" s="39">
        <f t="shared" si="0"/>
        <v>0</v>
      </c>
      <c r="AF8" s="12">
        <f t="shared" si="18"/>
        <v>0</v>
      </c>
      <c r="AG8" s="39">
        <f t="shared" si="19"/>
        <v>0</v>
      </c>
      <c r="AH8" s="12">
        <f t="shared" si="20"/>
        <v>0</v>
      </c>
      <c r="AI8" s="39">
        <f t="shared" si="21"/>
        <v>0</v>
      </c>
      <c r="AJ8" s="39">
        <f t="shared" si="22"/>
        <v>0</v>
      </c>
      <c r="AK8" s="12">
        <f t="shared" si="23"/>
        <v>0</v>
      </c>
      <c r="AL8" s="39">
        <f t="shared" si="24"/>
        <v>0</v>
      </c>
      <c r="AM8" s="39">
        <f t="shared" si="25"/>
        <v>0</v>
      </c>
      <c r="AN8" s="39">
        <f t="shared" si="26"/>
        <v>0</v>
      </c>
      <c r="AO8" s="99">
        <f t="shared" si="27"/>
        <v>0</v>
      </c>
      <c r="AP8" s="99">
        <f t="shared" si="28"/>
        <v>0</v>
      </c>
      <c r="AQ8" s="12">
        <f t="shared" si="29"/>
        <v>0</v>
      </c>
      <c r="AR8" s="39">
        <f t="shared" si="30"/>
        <v>0</v>
      </c>
      <c r="AS8" s="39">
        <f t="shared" si="31"/>
        <v>0</v>
      </c>
      <c r="AT8" s="39">
        <f t="shared" si="32"/>
        <v>0</v>
      </c>
      <c r="AU8" s="12">
        <f t="shared" si="33"/>
        <v>0</v>
      </c>
      <c r="AV8" s="39">
        <f t="shared" si="34"/>
        <v>0</v>
      </c>
      <c r="AW8" s="39">
        <f t="shared" si="35"/>
        <v>0</v>
      </c>
      <c r="AX8" s="39">
        <f t="shared" si="36"/>
        <v>0</v>
      </c>
      <c r="AY8" s="39">
        <f t="shared" si="37"/>
        <v>0</v>
      </c>
      <c r="AZ8" s="39">
        <f t="shared" si="38"/>
        <v>0</v>
      </c>
      <c r="BA8" s="12">
        <f t="shared" si="39"/>
        <v>0</v>
      </c>
      <c r="BB8" s="39">
        <f t="shared" si="40"/>
        <v>0</v>
      </c>
      <c r="BC8" s="39">
        <f t="shared" si="41"/>
        <v>0</v>
      </c>
      <c r="BD8" s="39">
        <f t="shared" si="42"/>
        <v>0</v>
      </c>
      <c r="BE8" s="12">
        <f t="shared" si="43"/>
        <v>0</v>
      </c>
      <c r="BF8" s="39">
        <f t="shared" si="44"/>
        <v>0</v>
      </c>
      <c r="BG8" s="39">
        <f t="shared" si="45"/>
        <v>0</v>
      </c>
      <c r="BH8" s="39">
        <f t="shared" si="46"/>
        <v>0</v>
      </c>
      <c r="BI8" s="12">
        <f t="shared" si="47"/>
        <v>0</v>
      </c>
      <c r="BJ8" s="39">
        <f t="shared" si="48"/>
        <v>0</v>
      </c>
      <c r="BK8" s="39">
        <f t="shared" si="49"/>
        <v>0</v>
      </c>
      <c r="BL8" s="39">
        <f t="shared" si="50"/>
        <v>0</v>
      </c>
      <c r="BM8" s="12">
        <f t="shared" si="51"/>
        <v>0</v>
      </c>
      <c r="BN8" s="39">
        <f t="shared" si="52"/>
        <v>0</v>
      </c>
      <c r="BO8" s="39">
        <f t="shared" si="53"/>
        <v>0</v>
      </c>
      <c r="BP8" s="39">
        <f t="shared" si="54"/>
        <v>0</v>
      </c>
      <c r="BQ8" s="12">
        <f t="shared" si="55"/>
        <v>0</v>
      </c>
      <c r="BR8" s="39">
        <f t="shared" si="56"/>
        <v>0</v>
      </c>
      <c r="BS8" s="39">
        <f t="shared" si="57"/>
        <v>0</v>
      </c>
      <c r="BT8" s="39">
        <f t="shared" si="58"/>
        <v>0</v>
      </c>
      <c r="BU8" s="104">
        <f>IF(ABS($B8)&lt;0.01,0,VLOOKUP(E8,DollarSteps,4))</f>
        <v>0</v>
      </c>
      <c r="BV8" s="104">
        <f>IF(ABS($B8)&lt;0.01,0,VLOOKUP(G8,DollarSteps,4))</f>
        <v>0</v>
      </c>
      <c r="BW8" s="104">
        <f>IF(ABS($B8)&lt;0.01,0,VLOOKUP(I8,DollarSteps,4))</f>
        <v>0</v>
      </c>
      <c r="BX8" s="104">
        <f>IF(ABS($B8)&lt;0.01,0,IF($J8="","",VLOOKUP($J8,Age_Steps,4)))</f>
        <v>0</v>
      </c>
      <c r="BY8" s="104">
        <f>IF(OR(ABS($B8)&lt;0.01,$E8=0),0,IF($J8="","",VLOOKUP($J8,Age_Steps,4)))</f>
        <v>0</v>
      </c>
      <c r="BZ8" s="104">
        <f>IF(ABS($B8)&lt;0.01,0,IF($J8="","",VLOOKUP($J8-1,Age_Steps,4)))</f>
        <v>0</v>
      </c>
      <c r="CA8" s="104">
        <f>IF(OR(ABS($B8)&lt;0.01,$G8=0),0,IF($J8="","",VLOOKUP($J8-1,Age_Steps,4)))</f>
        <v>0</v>
      </c>
      <c r="CB8" s="104">
        <f>IF(ABS($B8)&lt;0.01,0,IF($J8="","",VLOOKUP($J8-2,Age_Steps,4)))</f>
        <v>0</v>
      </c>
      <c r="CC8" s="104">
        <f>IF(OR(ABS($B8)&lt;0.01,$I8=0),0,IF($J8="","",VLOOKUP($J8-2,Age_Steps,4)))</f>
        <v>0</v>
      </c>
    </row>
    <row r="9" spans="2:81" ht="12.5" customHeight="1">
      <c r="B9" s="6" t="s">
        <v>9</v>
      </c>
      <c r="C9" s="6"/>
      <c r="D9" s="5">
        <v>0</v>
      </c>
      <c r="E9" s="5">
        <v>0</v>
      </c>
      <c r="F9" s="2">
        <v>0</v>
      </c>
      <c r="G9" s="2">
        <v>0</v>
      </c>
      <c r="H9" s="2">
        <v>0</v>
      </c>
      <c r="I9" s="5">
        <v>0</v>
      </c>
      <c r="J9" s="11">
        <v>8</v>
      </c>
      <c r="K9" s="12">
        <f t="shared" si="1"/>
        <v>0</v>
      </c>
      <c r="L9" s="12">
        <f t="shared" si="1"/>
        <v>0</v>
      </c>
      <c r="M9" s="14">
        <f t="shared" si="2"/>
        <v>0</v>
      </c>
      <c r="N9" s="12">
        <f t="shared" si="59"/>
        <v>0</v>
      </c>
      <c r="O9" s="14">
        <f t="shared" si="3"/>
        <v>0</v>
      </c>
      <c r="P9" s="12">
        <f t="shared" si="59"/>
        <v>0</v>
      </c>
      <c r="Q9" s="12">
        <f t="shared" si="4"/>
        <v>1</v>
      </c>
      <c r="R9" s="12">
        <f t="shared" si="5"/>
        <v>0</v>
      </c>
      <c r="S9" s="12">
        <f t="shared" si="6"/>
        <v>0</v>
      </c>
      <c r="T9" s="12">
        <f t="shared" si="7"/>
        <v>0</v>
      </c>
      <c r="U9" s="12">
        <f t="shared" si="8"/>
        <v>0</v>
      </c>
      <c r="V9" s="39">
        <f t="shared" si="9"/>
        <v>0</v>
      </c>
      <c r="W9" s="39">
        <f t="shared" si="10"/>
        <v>0</v>
      </c>
      <c r="X9" s="12">
        <f t="shared" si="11"/>
        <v>0</v>
      </c>
      <c r="Y9" s="12">
        <f t="shared" si="12"/>
        <v>0</v>
      </c>
      <c r="Z9" s="39">
        <f t="shared" si="13"/>
        <v>0</v>
      </c>
      <c r="AA9" s="12">
        <f t="shared" si="14"/>
        <v>0</v>
      </c>
      <c r="AB9" s="39">
        <f t="shared" si="15"/>
        <v>0</v>
      </c>
      <c r="AC9" s="12">
        <f t="shared" si="16"/>
        <v>0</v>
      </c>
      <c r="AD9" s="39">
        <f t="shared" si="17"/>
        <v>0</v>
      </c>
      <c r="AE9" s="39">
        <f t="shared" si="0"/>
        <v>0</v>
      </c>
      <c r="AF9" s="12">
        <f t="shared" si="18"/>
        <v>0</v>
      </c>
      <c r="AG9" s="39">
        <f t="shared" si="19"/>
        <v>0</v>
      </c>
      <c r="AH9" s="12">
        <f t="shared" si="20"/>
        <v>0</v>
      </c>
      <c r="AI9" s="39">
        <f t="shared" si="21"/>
        <v>0</v>
      </c>
      <c r="AJ9" s="39">
        <f t="shared" si="22"/>
        <v>0</v>
      </c>
      <c r="AK9" s="12">
        <f t="shared" si="23"/>
        <v>0</v>
      </c>
      <c r="AL9" s="39">
        <f t="shared" si="24"/>
        <v>0</v>
      </c>
      <c r="AM9" s="39">
        <f t="shared" si="25"/>
        <v>0</v>
      </c>
      <c r="AN9" s="39">
        <f t="shared" si="26"/>
        <v>0</v>
      </c>
      <c r="AO9" s="99">
        <f t="shared" si="27"/>
        <v>0</v>
      </c>
      <c r="AP9" s="99">
        <f t="shared" si="28"/>
        <v>0</v>
      </c>
      <c r="AQ9" s="12">
        <f t="shared" si="29"/>
        <v>0</v>
      </c>
      <c r="AR9" s="39">
        <f t="shared" si="30"/>
        <v>0</v>
      </c>
      <c r="AS9" s="39">
        <f t="shared" si="31"/>
        <v>0</v>
      </c>
      <c r="AT9" s="39">
        <f t="shared" si="32"/>
        <v>0</v>
      </c>
      <c r="AU9" s="12">
        <f t="shared" si="33"/>
        <v>0</v>
      </c>
      <c r="AV9" s="39">
        <f t="shared" si="34"/>
        <v>0</v>
      </c>
      <c r="AW9" s="39">
        <f t="shared" si="35"/>
        <v>0</v>
      </c>
      <c r="AX9" s="39">
        <f t="shared" si="36"/>
        <v>0</v>
      </c>
      <c r="AY9" s="39">
        <f t="shared" si="37"/>
        <v>0</v>
      </c>
      <c r="AZ9" s="39">
        <f t="shared" si="38"/>
        <v>0</v>
      </c>
      <c r="BA9" s="12">
        <f t="shared" si="39"/>
        <v>0</v>
      </c>
      <c r="BB9" s="39">
        <f t="shared" si="40"/>
        <v>0</v>
      </c>
      <c r="BC9" s="39">
        <f t="shared" si="41"/>
        <v>0</v>
      </c>
      <c r="BD9" s="39">
        <f t="shared" si="42"/>
        <v>0</v>
      </c>
      <c r="BE9" s="12">
        <f t="shared" si="43"/>
        <v>0</v>
      </c>
      <c r="BF9" s="39">
        <f t="shared" si="44"/>
        <v>0</v>
      </c>
      <c r="BG9" s="39">
        <f t="shared" si="45"/>
        <v>0</v>
      </c>
      <c r="BH9" s="39">
        <f t="shared" si="46"/>
        <v>0</v>
      </c>
      <c r="BI9" s="12">
        <f t="shared" si="47"/>
        <v>0</v>
      </c>
      <c r="BJ9" s="39">
        <f t="shared" si="48"/>
        <v>0</v>
      </c>
      <c r="BK9" s="39">
        <f t="shared" si="49"/>
        <v>0</v>
      </c>
      <c r="BL9" s="39">
        <f t="shared" si="50"/>
        <v>0</v>
      </c>
      <c r="BM9" s="12">
        <f t="shared" si="51"/>
        <v>0</v>
      </c>
      <c r="BN9" s="39">
        <f t="shared" si="52"/>
        <v>0</v>
      </c>
      <c r="BO9" s="39">
        <f t="shared" si="53"/>
        <v>0</v>
      </c>
      <c r="BP9" s="39">
        <f t="shared" si="54"/>
        <v>0</v>
      </c>
      <c r="BQ9" s="12">
        <f t="shared" si="55"/>
        <v>0</v>
      </c>
      <c r="BR9" s="39">
        <f t="shared" si="56"/>
        <v>0</v>
      </c>
      <c r="BS9" s="39">
        <f t="shared" si="57"/>
        <v>0</v>
      </c>
      <c r="BT9" s="39">
        <f t="shared" si="58"/>
        <v>0</v>
      </c>
      <c r="BU9" s="104">
        <f>IF(ABS($B9)&lt;0.01,0,VLOOKUP(E9,DollarSteps,4))</f>
        <v>0</v>
      </c>
      <c r="BV9" s="104">
        <f>IF(ABS($B9)&lt;0.01,0,VLOOKUP(G9,DollarSteps,4))</f>
        <v>0</v>
      </c>
      <c r="BW9" s="104">
        <f>IF(ABS($B9)&lt;0.01,0,VLOOKUP(I9,DollarSteps,4))</f>
        <v>0</v>
      </c>
      <c r="BX9" s="104">
        <f>IF(ABS($B9)&lt;0.01,0,IF($J9="","",VLOOKUP($J9,Age_Steps,4)))</f>
        <v>0</v>
      </c>
      <c r="BY9" s="104">
        <f>IF(OR(ABS($B9)&lt;0.01,$E9=0),0,IF($J9="","",VLOOKUP($J9,Age_Steps,4)))</f>
        <v>0</v>
      </c>
      <c r="BZ9" s="104">
        <f>IF(ABS($B9)&lt;0.01,0,IF($J9="","",VLOOKUP($J9-1,Age_Steps,4)))</f>
        <v>0</v>
      </c>
      <c r="CA9" s="104">
        <f>IF(OR(ABS($B9)&lt;0.01,$G9=0),0,IF($J9="","",VLOOKUP($J9-1,Age_Steps,4)))</f>
        <v>0</v>
      </c>
      <c r="CB9" s="104">
        <f>IF(ABS($B9)&lt;0.01,0,IF($J9="","",VLOOKUP($J9-2,Age_Steps,4)))</f>
        <v>0</v>
      </c>
      <c r="CC9" s="104">
        <f>IF(OR(ABS($B9)&lt;0.01,$I9=0),0,IF($J9="","",VLOOKUP($J9-2,Age_Steps,4)))</f>
        <v>0</v>
      </c>
    </row>
    <row r="10" spans="2:81" ht="12.5" customHeight="1">
      <c r="B10" s="6" t="s">
        <v>9</v>
      </c>
      <c r="C10" s="6"/>
      <c r="D10" s="5">
        <v>0</v>
      </c>
      <c r="E10" s="5">
        <v>0</v>
      </c>
      <c r="F10" s="2">
        <v>0</v>
      </c>
      <c r="G10" s="2">
        <v>0</v>
      </c>
      <c r="H10" s="2">
        <v>0</v>
      </c>
      <c r="I10" s="5">
        <v>0</v>
      </c>
      <c r="J10" s="11">
        <v>44</v>
      </c>
      <c r="K10" s="12">
        <f t="shared" si="1"/>
        <v>0</v>
      </c>
      <c r="L10" s="12">
        <f t="shared" si="1"/>
        <v>0</v>
      </c>
      <c r="M10" s="14">
        <f t="shared" si="2"/>
        <v>0</v>
      </c>
      <c r="N10" s="12">
        <f t="shared" si="59"/>
        <v>0</v>
      </c>
      <c r="O10" s="14">
        <f t="shared" si="3"/>
        <v>0</v>
      </c>
      <c r="P10" s="12">
        <f t="shared" si="59"/>
        <v>0</v>
      </c>
      <c r="Q10" s="12">
        <f t="shared" si="4"/>
        <v>1</v>
      </c>
      <c r="R10" s="12">
        <f t="shared" si="5"/>
        <v>0</v>
      </c>
      <c r="S10" s="12">
        <f t="shared" si="6"/>
        <v>0</v>
      </c>
      <c r="T10" s="12">
        <f t="shared" si="7"/>
        <v>0</v>
      </c>
      <c r="U10" s="12">
        <f t="shared" si="8"/>
        <v>0</v>
      </c>
      <c r="V10" s="39">
        <f t="shared" si="9"/>
        <v>0</v>
      </c>
      <c r="W10" s="39">
        <f t="shared" si="10"/>
        <v>0</v>
      </c>
      <c r="X10" s="12">
        <f t="shared" si="11"/>
        <v>0</v>
      </c>
      <c r="Y10" s="12">
        <f t="shared" si="12"/>
        <v>0</v>
      </c>
      <c r="Z10" s="39">
        <f t="shared" si="13"/>
        <v>0</v>
      </c>
      <c r="AA10" s="12">
        <f t="shared" si="14"/>
        <v>0</v>
      </c>
      <c r="AB10" s="39">
        <f t="shared" si="15"/>
        <v>0</v>
      </c>
      <c r="AC10" s="12">
        <f t="shared" si="16"/>
        <v>0</v>
      </c>
      <c r="AD10" s="39">
        <f t="shared" si="17"/>
        <v>0</v>
      </c>
      <c r="AE10" s="39">
        <f t="shared" si="0"/>
        <v>0</v>
      </c>
      <c r="AF10" s="12">
        <f t="shared" si="18"/>
        <v>0</v>
      </c>
      <c r="AG10" s="39">
        <f t="shared" si="19"/>
        <v>0</v>
      </c>
      <c r="AH10" s="12">
        <f t="shared" si="20"/>
        <v>0</v>
      </c>
      <c r="AI10" s="39">
        <f t="shared" si="21"/>
        <v>0</v>
      </c>
      <c r="AJ10" s="39">
        <f t="shared" si="22"/>
        <v>0</v>
      </c>
      <c r="AK10" s="12">
        <f t="shared" si="23"/>
        <v>0</v>
      </c>
      <c r="AL10" s="39">
        <f t="shared" si="24"/>
        <v>0</v>
      </c>
      <c r="AM10" s="39">
        <f t="shared" si="25"/>
        <v>0</v>
      </c>
      <c r="AN10" s="39">
        <f t="shared" si="26"/>
        <v>0</v>
      </c>
      <c r="AO10" s="99">
        <f t="shared" si="27"/>
        <v>0</v>
      </c>
      <c r="AP10" s="99">
        <f t="shared" si="28"/>
        <v>0</v>
      </c>
      <c r="AQ10" s="12">
        <f t="shared" si="29"/>
        <v>0</v>
      </c>
      <c r="AR10" s="39">
        <f t="shared" si="30"/>
        <v>0</v>
      </c>
      <c r="AS10" s="39">
        <f t="shared" si="31"/>
        <v>0</v>
      </c>
      <c r="AT10" s="39">
        <f t="shared" si="32"/>
        <v>0</v>
      </c>
      <c r="AU10" s="12">
        <f t="shared" si="33"/>
        <v>0</v>
      </c>
      <c r="AV10" s="39">
        <f t="shared" si="34"/>
        <v>0</v>
      </c>
      <c r="AW10" s="39">
        <f t="shared" si="35"/>
        <v>0</v>
      </c>
      <c r="AX10" s="39">
        <f t="shared" si="36"/>
        <v>0</v>
      </c>
      <c r="AY10" s="39">
        <f t="shared" si="37"/>
        <v>0</v>
      </c>
      <c r="AZ10" s="39">
        <f t="shared" si="38"/>
        <v>0</v>
      </c>
      <c r="BA10" s="12">
        <f t="shared" si="39"/>
        <v>0</v>
      </c>
      <c r="BB10" s="39">
        <f t="shared" si="40"/>
        <v>0</v>
      </c>
      <c r="BC10" s="39">
        <f t="shared" si="41"/>
        <v>0</v>
      </c>
      <c r="BD10" s="39">
        <f t="shared" si="42"/>
        <v>0</v>
      </c>
      <c r="BE10" s="12">
        <f t="shared" si="43"/>
        <v>0</v>
      </c>
      <c r="BF10" s="39">
        <f t="shared" si="44"/>
        <v>0</v>
      </c>
      <c r="BG10" s="39">
        <f t="shared" si="45"/>
        <v>0</v>
      </c>
      <c r="BH10" s="39">
        <f t="shared" si="46"/>
        <v>0</v>
      </c>
      <c r="BI10" s="12">
        <f t="shared" si="47"/>
        <v>0</v>
      </c>
      <c r="BJ10" s="39">
        <f t="shared" si="48"/>
        <v>0</v>
      </c>
      <c r="BK10" s="39">
        <f t="shared" si="49"/>
        <v>0</v>
      </c>
      <c r="BL10" s="39">
        <f t="shared" si="50"/>
        <v>0</v>
      </c>
      <c r="BM10" s="12">
        <f t="shared" si="51"/>
        <v>0</v>
      </c>
      <c r="BN10" s="39">
        <f t="shared" si="52"/>
        <v>0</v>
      </c>
      <c r="BO10" s="39">
        <f t="shared" si="53"/>
        <v>0</v>
      </c>
      <c r="BP10" s="39">
        <f t="shared" si="54"/>
        <v>0</v>
      </c>
      <c r="BQ10" s="12">
        <f t="shared" si="55"/>
        <v>0</v>
      </c>
      <c r="BR10" s="39">
        <f t="shared" si="56"/>
        <v>0</v>
      </c>
      <c r="BS10" s="39">
        <f t="shared" si="57"/>
        <v>0</v>
      </c>
      <c r="BT10" s="39">
        <f t="shared" si="58"/>
        <v>0</v>
      </c>
      <c r="BU10" s="104">
        <f>IF(ABS($B10)&lt;0.01,0,VLOOKUP(E10,DollarSteps,4))</f>
        <v>0</v>
      </c>
      <c r="BV10" s="104">
        <f>IF(ABS($B10)&lt;0.01,0,VLOOKUP(G10,DollarSteps,4))</f>
        <v>0</v>
      </c>
      <c r="BW10" s="104">
        <f>IF(ABS($B10)&lt;0.01,0,VLOOKUP(I10,DollarSteps,4))</f>
        <v>0</v>
      </c>
      <c r="BX10" s="104">
        <f>IF(ABS($B10)&lt;0.01,0,IF($J10="","",VLOOKUP($J10,Age_Steps,4)))</f>
        <v>0</v>
      </c>
      <c r="BY10" s="104">
        <f>IF(OR(ABS($B10)&lt;0.01,$E10=0),0,IF($J10="","",VLOOKUP($J10,Age_Steps,4)))</f>
        <v>0</v>
      </c>
      <c r="BZ10" s="104">
        <f>IF(ABS($B10)&lt;0.01,0,IF($J10="","",VLOOKUP($J10-1,Age_Steps,4)))</f>
        <v>0</v>
      </c>
      <c r="CA10" s="104">
        <f>IF(OR(ABS($B10)&lt;0.01,$G10=0),0,IF($J10="","",VLOOKUP($J10-1,Age_Steps,4)))</f>
        <v>0</v>
      </c>
      <c r="CB10" s="104">
        <f>IF(ABS($B10)&lt;0.01,0,IF($J10="","",VLOOKUP($J10-2,Age_Steps,4)))</f>
        <v>0</v>
      </c>
      <c r="CC10" s="104">
        <f>IF(OR(ABS($B10)&lt;0.01,$I10=0),0,IF($J10="","",VLOOKUP($J10-2,Age_Steps,4)))</f>
        <v>0</v>
      </c>
    </row>
    <row r="11" spans="2:81" ht="12.5" customHeight="1">
      <c r="B11" s="6" t="s">
        <v>9</v>
      </c>
      <c r="C11" s="6"/>
      <c r="D11" s="5">
        <v>0</v>
      </c>
      <c r="E11" s="5">
        <v>0</v>
      </c>
      <c r="F11" s="2">
        <v>0</v>
      </c>
      <c r="G11" s="2">
        <v>0</v>
      </c>
      <c r="H11" s="2">
        <v>0</v>
      </c>
      <c r="I11" s="5">
        <v>0</v>
      </c>
      <c r="K11" s="12">
        <f t="shared" si="1"/>
        <v>0</v>
      </c>
      <c r="L11" s="12">
        <f t="shared" si="1"/>
        <v>0</v>
      </c>
      <c r="M11" s="14">
        <f t="shared" si="2"/>
        <v>0</v>
      </c>
      <c r="N11" s="12">
        <f t="shared" si="59"/>
        <v>0</v>
      </c>
      <c r="O11" s="14">
        <f t="shared" si="3"/>
        <v>0</v>
      </c>
      <c r="P11" s="12">
        <f t="shared" si="59"/>
        <v>0</v>
      </c>
      <c r="Q11" s="12">
        <f t="shared" si="4"/>
        <v>1</v>
      </c>
      <c r="R11" s="12">
        <f t="shared" si="5"/>
        <v>0</v>
      </c>
      <c r="S11" s="12">
        <f t="shared" si="6"/>
        <v>0</v>
      </c>
      <c r="T11" s="12">
        <f t="shared" si="7"/>
        <v>0</v>
      </c>
      <c r="U11" s="12">
        <f t="shared" si="8"/>
        <v>0</v>
      </c>
      <c r="V11" s="39">
        <f t="shared" si="9"/>
        <v>0</v>
      </c>
      <c r="W11" s="39">
        <f t="shared" si="10"/>
        <v>0</v>
      </c>
      <c r="X11" s="12">
        <f t="shared" si="11"/>
        <v>0</v>
      </c>
      <c r="Y11" s="12">
        <f t="shared" si="12"/>
        <v>0</v>
      </c>
      <c r="Z11" s="39">
        <f t="shared" si="13"/>
        <v>0</v>
      </c>
      <c r="AA11" s="12">
        <f t="shared" si="14"/>
        <v>0</v>
      </c>
      <c r="AB11" s="39">
        <f t="shared" si="15"/>
        <v>0</v>
      </c>
      <c r="AC11" s="12">
        <f t="shared" si="16"/>
        <v>0</v>
      </c>
      <c r="AD11" s="39">
        <f t="shared" si="17"/>
        <v>0</v>
      </c>
      <c r="AE11" s="39">
        <f t="shared" si="0"/>
        <v>0</v>
      </c>
      <c r="AF11" s="12">
        <f t="shared" si="18"/>
        <v>0</v>
      </c>
      <c r="AG11" s="39">
        <f t="shared" si="19"/>
        <v>0</v>
      </c>
      <c r="AH11" s="12">
        <f t="shared" si="20"/>
        <v>0</v>
      </c>
      <c r="AI11" s="39">
        <f t="shared" si="21"/>
        <v>0</v>
      </c>
      <c r="AJ11" s="39">
        <f t="shared" si="22"/>
        <v>0</v>
      </c>
      <c r="AK11" s="12">
        <f t="shared" si="23"/>
        <v>0</v>
      </c>
      <c r="AL11" s="39">
        <f t="shared" si="24"/>
        <v>0</v>
      </c>
      <c r="AM11" s="39">
        <f t="shared" si="25"/>
        <v>0</v>
      </c>
      <c r="AN11" s="39">
        <f t="shared" si="26"/>
        <v>0</v>
      </c>
      <c r="AO11" s="99">
        <f t="shared" si="27"/>
        <v>0</v>
      </c>
      <c r="AP11" s="99">
        <f t="shared" si="28"/>
        <v>0</v>
      </c>
      <c r="AQ11" s="12">
        <f t="shared" si="29"/>
        <v>0</v>
      </c>
      <c r="AR11" s="39">
        <f t="shared" si="30"/>
        <v>0</v>
      </c>
      <c r="AS11" s="39">
        <f t="shared" si="31"/>
        <v>0</v>
      </c>
      <c r="AT11" s="39">
        <f t="shared" si="32"/>
        <v>0</v>
      </c>
      <c r="AU11" s="12">
        <f t="shared" si="33"/>
        <v>0</v>
      </c>
      <c r="AV11" s="39">
        <f t="shared" si="34"/>
        <v>0</v>
      </c>
      <c r="AW11" s="39">
        <f t="shared" si="35"/>
        <v>0</v>
      </c>
      <c r="AX11" s="39">
        <f t="shared" si="36"/>
        <v>0</v>
      </c>
      <c r="AY11" s="39">
        <f t="shared" si="37"/>
        <v>0</v>
      </c>
      <c r="AZ11" s="39">
        <f t="shared" si="38"/>
        <v>0</v>
      </c>
      <c r="BA11" s="12">
        <f t="shared" si="39"/>
        <v>0</v>
      </c>
      <c r="BB11" s="39">
        <f t="shared" si="40"/>
        <v>0</v>
      </c>
      <c r="BC11" s="39">
        <f t="shared" si="41"/>
        <v>0</v>
      </c>
      <c r="BD11" s="39">
        <f t="shared" si="42"/>
        <v>0</v>
      </c>
      <c r="BE11" s="12">
        <f t="shared" si="43"/>
        <v>0</v>
      </c>
      <c r="BF11" s="39">
        <f t="shared" si="44"/>
        <v>0</v>
      </c>
      <c r="BG11" s="39">
        <f t="shared" si="45"/>
        <v>0</v>
      </c>
      <c r="BH11" s="39">
        <f t="shared" si="46"/>
        <v>0</v>
      </c>
      <c r="BI11" s="12">
        <f t="shared" si="47"/>
        <v>0</v>
      </c>
      <c r="BJ11" s="39">
        <f t="shared" si="48"/>
        <v>0</v>
      </c>
      <c r="BK11" s="39">
        <f t="shared" si="49"/>
        <v>0</v>
      </c>
      <c r="BL11" s="39">
        <f t="shared" si="50"/>
        <v>0</v>
      </c>
      <c r="BM11" s="12">
        <f t="shared" si="51"/>
        <v>0</v>
      </c>
      <c r="BN11" s="39">
        <f t="shared" si="52"/>
        <v>0</v>
      </c>
      <c r="BO11" s="39">
        <f t="shared" si="53"/>
        <v>0</v>
      </c>
      <c r="BP11" s="39">
        <f t="shared" si="54"/>
        <v>0</v>
      </c>
      <c r="BQ11" s="12">
        <f t="shared" si="55"/>
        <v>0</v>
      </c>
      <c r="BR11" s="39">
        <f t="shared" si="56"/>
        <v>0</v>
      </c>
      <c r="BS11" s="39">
        <f t="shared" si="57"/>
        <v>0</v>
      </c>
      <c r="BT11" s="39">
        <f t="shared" si="58"/>
        <v>0</v>
      </c>
      <c r="BU11" s="104">
        <f>IF(ABS($B11)&lt;0.01,0,VLOOKUP(E11,DollarSteps,4))</f>
        <v>0</v>
      </c>
      <c r="BV11" s="104">
        <f>IF(ABS($B11)&lt;0.01,0,VLOOKUP(G11,DollarSteps,4))</f>
        <v>0</v>
      </c>
      <c r="BW11" s="104">
        <f>IF(ABS($B11)&lt;0.01,0,VLOOKUP(I11,DollarSteps,4))</f>
        <v>0</v>
      </c>
      <c r="BX11" s="104">
        <f>IF(ABS($B11)&lt;0.01,0,IF($J11="","",VLOOKUP($J11,Age_Steps,4)))</f>
        <v>0</v>
      </c>
      <c r="BY11" s="104">
        <f>IF(OR(ABS($B11)&lt;0.01,$E11=0),0,IF($J11="","",VLOOKUP($J11,Age_Steps,4)))</f>
        <v>0</v>
      </c>
      <c r="BZ11" s="104">
        <f>IF(ABS($B11)&lt;0.01,0,IF($J11="","",VLOOKUP($J11-1,Age_Steps,4)))</f>
        <v>0</v>
      </c>
      <c r="CA11" s="104">
        <f>IF(OR(ABS($B11)&lt;0.01,$G11=0),0,IF($J11="","",VLOOKUP($J11-1,Age_Steps,4)))</f>
        <v>0</v>
      </c>
      <c r="CB11" s="104">
        <f>IF(ABS($B11)&lt;0.01,0,IF($J11="","",VLOOKUP($J11-2,Age_Steps,4)))</f>
        <v>0</v>
      </c>
      <c r="CC11" s="104">
        <f>IF(OR(ABS($B11)&lt;0.01,$I11=0),0,IF($J11="","",VLOOKUP($J11-2,Age_Steps,4)))</f>
        <v>0</v>
      </c>
    </row>
    <row r="12" spans="2:81" ht="12.5" customHeight="1">
      <c r="B12" s="6" t="s">
        <v>9</v>
      </c>
      <c r="C12" s="6"/>
      <c r="D12" s="5">
        <v>0</v>
      </c>
      <c r="E12" s="5">
        <v>0</v>
      </c>
      <c r="F12" s="2">
        <v>0</v>
      </c>
      <c r="G12" s="2">
        <v>0</v>
      </c>
      <c r="H12" s="2">
        <v>0</v>
      </c>
      <c r="I12" s="5">
        <v>0</v>
      </c>
      <c r="J12" s="11">
        <v>9</v>
      </c>
      <c r="K12" s="12">
        <f t="shared" si="1"/>
        <v>0</v>
      </c>
      <c r="L12" s="12">
        <f t="shared" si="1"/>
        <v>0</v>
      </c>
      <c r="M12" s="14">
        <f t="shared" si="2"/>
        <v>0</v>
      </c>
      <c r="N12" s="12">
        <f t="shared" si="59"/>
        <v>0</v>
      </c>
      <c r="O12" s="14">
        <f t="shared" si="3"/>
        <v>0</v>
      </c>
      <c r="P12" s="12">
        <f t="shared" si="59"/>
        <v>0</v>
      </c>
      <c r="Q12" s="12">
        <f t="shared" si="4"/>
        <v>1</v>
      </c>
      <c r="R12" s="12">
        <f t="shared" si="5"/>
        <v>0</v>
      </c>
      <c r="S12" s="12">
        <f t="shared" si="6"/>
        <v>0</v>
      </c>
      <c r="T12" s="12">
        <f t="shared" si="7"/>
        <v>0</v>
      </c>
      <c r="U12" s="12">
        <f t="shared" si="8"/>
        <v>0</v>
      </c>
      <c r="V12" s="39">
        <f t="shared" si="9"/>
        <v>0</v>
      </c>
      <c r="W12" s="39">
        <f t="shared" si="10"/>
        <v>0</v>
      </c>
      <c r="X12" s="12">
        <f t="shared" ref="X12:X75" si="60">IF(I12=0,0,1)</f>
        <v>0</v>
      </c>
      <c r="Y12" s="12">
        <f t="shared" si="12"/>
        <v>0</v>
      </c>
      <c r="Z12" s="39">
        <f t="shared" ref="Z12:Z75" si="61">IF(Y12=1,I12,0)</f>
        <v>0</v>
      </c>
      <c r="AA12" s="12">
        <f t="shared" si="14"/>
        <v>0</v>
      </c>
      <c r="AB12" s="39">
        <f t="shared" si="15"/>
        <v>0</v>
      </c>
      <c r="AC12" s="12">
        <f t="shared" si="16"/>
        <v>0</v>
      </c>
      <c r="AD12" s="39">
        <f t="shared" si="17"/>
        <v>0</v>
      </c>
      <c r="AE12" s="39">
        <f t="shared" si="0"/>
        <v>0</v>
      </c>
      <c r="AF12" s="12">
        <f t="shared" si="18"/>
        <v>0</v>
      </c>
      <c r="AG12" s="39">
        <f t="shared" si="19"/>
        <v>0</v>
      </c>
      <c r="AH12" s="12">
        <f t="shared" si="20"/>
        <v>0</v>
      </c>
      <c r="AI12" s="39">
        <f t="shared" si="21"/>
        <v>0</v>
      </c>
      <c r="AJ12" s="39">
        <f t="shared" si="22"/>
        <v>0</v>
      </c>
      <c r="AK12" s="12">
        <f t="shared" si="23"/>
        <v>0</v>
      </c>
      <c r="AL12" s="39">
        <f t="shared" si="24"/>
        <v>0</v>
      </c>
      <c r="AM12" s="39">
        <f t="shared" si="25"/>
        <v>0</v>
      </c>
      <c r="AN12" s="39">
        <f t="shared" si="26"/>
        <v>0</v>
      </c>
      <c r="AO12" s="99">
        <f t="shared" si="27"/>
        <v>0</v>
      </c>
      <c r="AP12" s="99">
        <f t="shared" si="28"/>
        <v>0</v>
      </c>
      <c r="AQ12" s="12">
        <f t="shared" si="29"/>
        <v>0</v>
      </c>
      <c r="AR12" s="39">
        <f t="shared" si="30"/>
        <v>0</v>
      </c>
      <c r="AS12" s="39">
        <f t="shared" si="31"/>
        <v>0</v>
      </c>
      <c r="AT12" s="39">
        <f t="shared" si="32"/>
        <v>0</v>
      </c>
      <c r="AU12" s="12">
        <f t="shared" si="33"/>
        <v>0</v>
      </c>
      <c r="AV12" s="39">
        <f t="shared" si="34"/>
        <v>0</v>
      </c>
      <c r="AW12" s="39">
        <f t="shared" si="35"/>
        <v>0</v>
      </c>
      <c r="AX12" s="39">
        <f t="shared" si="36"/>
        <v>0</v>
      </c>
      <c r="AY12" s="39">
        <f t="shared" si="37"/>
        <v>0</v>
      </c>
      <c r="AZ12" s="39">
        <f t="shared" si="38"/>
        <v>0</v>
      </c>
      <c r="BA12" s="12">
        <f t="shared" si="39"/>
        <v>0</v>
      </c>
      <c r="BB12" s="39">
        <f t="shared" si="40"/>
        <v>0</v>
      </c>
      <c r="BC12" s="39">
        <f t="shared" si="41"/>
        <v>0</v>
      </c>
      <c r="BD12" s="39">
        <f t="shared" si="42"/>
        <v>0</v>
      </c>
      <c r="BE12" s="12">
        <f t="shared" si="43"/>
        <v>0</v>
      </c>
      <c r="BF12" s="39">
        <f t="shared" si="44"/>
        <v>0</v>
      </c>
      <c r="BG12" s="39">
        <f t="shared" si="45"/>
        <v>0</v>
      </c>
      <c r="BH12" s="39">
        <f t="shared" si="46"/>
        <v>0</v>
      </c>
      <c r="BI12" s="12">
        <f t="shared" si="47"/>
        <v>0</v>
      </c>
      <c r="BJ12" s="39">
        <f t="shared" si="48"/>
        <v>0</v>
      </c>
      <c r="BK12" s="39">
        <f t="shared" si="49"/>
        <v>0</v>
      </c>
      <c r="BL12" s="39">
        <f t="shared" si="50"/>
        <v>0</v>
      </c>
      <c r="BM12" s="12">
        <f t="shared" si="51"/>
        <v>0</v>
      </c>
      <c r="BN12" s="39">
        <f t="shared" si="52"/>
        <v>0</v>
      </c>
      <c r="BO12" s="39">
        <f t="shared" si="53"/>
        <v>0</v>
      </c>
      <c r="BP12" s="39">
        <f t="shared" si="54"/>
        <v>0</v>
      </c>
      <c r="BQ12" s="12">
        <f t="shared" si="55"/>
        <v>0</v>
      </c>
      <c r="BR12" s="39">
        <f t="shared" si="56"/>
        <v>0</v>
      </c>
      <c r="BS12" s="39">
        <f t="shared" si="57"/>
        <v>0</v>
      </c>
      <c r="BT12" s="39">
        <f t="shared" si="58"/>
        <v>0</v>
      </c>
      <c r="BU12" s="104">
        <f>IF(ABS($B12)&lt;0.01,0,VLOOKUP(E12,DollarSteps,4))</f>
        <v>0</v>
      </c>
      <c r="BV12" s="104">
        <f>IF(ABS($B12)&lt;0.01,0,VLOOKUP(G12,DollarSteps,4))</f>
        <v>0</v>
      </c>
      <c r="BW12" s="104">
        <f>IF(ABS($B12)&lt;0.01,0,VLOOKUP(I12,DollarSteps,4))</f>
        <v>0</v>
      </c>
      <c r="BX12" s="104">
        <f>IF(ABS($B12)&lt;0.01,0,IF($J12="","",VLOOKUP($J12,Age_Steps,4)))</f>
        <v>0</v>
      </c>
      <c r="BY12" s="104">
        <f>IF(OR(ABS($B12)&lt;0.01,$E12=0),0,IF($J12="","",VLOOKUP($J12,Age_Steps,4)))</f>
        <v>0</v>
      </c>
      <c r="BZ12" s="104">
        <f>IF(ABS($B12)&lt;0.01,0,IF($J12="","",VLOOKUP($J12-1,Age_Steps,4)))</f>
        <v>0</v>
      </c>
      <c r="CA12" s="104">
        <f>IF(OR(ABS($B12)&lt;0.01,$G12=0),0,IF($J12="","",VLOOKUP($J12-1,Age_Steps,4)))</f>
        <v>0</v>
      </c>
      <c r="CB12" s="104">
        <f>IF(ABS($B12)&lt;0.01,0,IF($J12="","",VLOOKUP($J12-2,Age_Steps,4)))</f>
        <v>0</v>
      </c>
      <c r="CC12" s="104">
        <f>IF(OR(ABS($B12)&lt;0.01,$I12=0),0,IF($J12="","",VLOOKUP($J12-2,Age_Steps,4)))</f>
        <v>0</v>
      </c>
    </row>
    <row r="13" spans="2:81" ht="12.5" customHeight="1">
      <c r="B13" s="6" t="s">
        <v>9</v>
      </c>
      <c r="C13" s="6"/>
      <c r="D13" s="5">
        <v>0</v>
      </c>
      <c r="E13" s="5">
        <v>0</v>
      </c>
      <c r="F13" s="2">
        <v>0</v>
      </c>
      <c r="G13" s="2">
        <v>0</v>
      </c>
      <c r="H13" s="2">
        <v>0</v>
      </c>
      <c r="I13" s="5">
        <v>0</v>
      </c>
      <c r="K13" s="12">
        <f t="shared" si="1"/>
        <v>0</v>
      </c>
      <c r="L13" s="12">
        <f t="shared" si="1"/>
        <v>0</v>
      </c>
      <c r="M13" s="14">
        <f t="shared" si="2"/>
        <v>0</v>
      </c>
      <c r="N13" s="12">
        <f t="shared" si="59"/>
        <v>0</v>
      </c>
      <c r="O13" s="14">
        <f t="shared" si="3"/>
        <v>0</v>
      </c>
      <c r="P13" s="12">
        <f t="shared" si="59"/>
        <v>0</v>
      </c>
      <c r="Q13" s="12">
        <f t="shared" si="4"/>
        <v>1</v>
      </c>
      <c r="R13" s="12">
        <f t="shared" si="5"/>
        <v>0</v>
      </c>
      <c r="S13" s="12">
        <f t="shared" si="6"/>
        <v>0</v>
      </c>
      <c r="T13" s="12">
        <f t="shared" si="7"/>
        <v>0</v>
      </c>
      <c r="U13" s="12">
        <f t="shared" si="8"/>
        <v>0</v>
      </c>
      <c r="V13" s="39">
        <f t="shared" si="9"/>
        <v>0</v>
      </c>
      <c r="W13" s="39">
        <f t="shared" si="10"/>
        <v>0</v>
      </c>
      <c r="X13" s="12">
        <f t="shared" si="60"/>
        <v>0</v>
      </c>
      <c r="Y13" s="12">
        <f t="shared" si="12"/>
        <v>0</v>
      </c>
      <c r="Z13" s="39">
        <f t="shared" si="61"/>
        <v>0</v>
      </c>
      <c r="AA13" s="12">
        <f t="shared" si="14"/>
        <v>0</v>
      </c>
      <c r="AB13" s="39">
        <f t="shared" si="15"/>
        <v>0</v>
      </c>
      <c r="AC13" s="12">
        <f t="shared" si="16"/>
        <v>0</v>
      </c>
      <c r="AD13" s="39">
        <f t="shared" si="17"/>
        <v>0</v>
      </c>
      <c r="AE13" s="39">
        <f t="shared" si="0"/>
        <v>0</v>
      </c>
      <c r="AF13" s="12">
        <f t="shared" si="18"/>
        <v>0</v>
      </c>
      <c r="AG13" s="39">
        <f t="shared" si="19"/>
        <v>0</v>
      </c>
      <c r="AH13" s="12">
        <f t="shared" si="20"/>
        <v>0</v>
      </c>
      <c r="AI13" s="39">
        <f t="shared" si="21"/>
        <v>0</v>
      </c>
      <c r="AJ13" s="39">
        <f t="shared" si="22"/>
        <v>0</v>
      </c>
      <c r="AK13" s="12">
        <f t="shared" si="23"/>
        <v>0</v>
      </c>
      <c r="AL13" s="39">
        <f t="shared" si="24"/>
        <v>0</v>
      </c>
      <c r="AM13" s="39">
        <f t="shared" si="25"/>
        <v>0</v>
      </c>
      <c r="AN13" s="39">
        <f t="shared" si="26"/>
        <v>0</v>
      </c>
      <c r="AO13" s="99">
        <f t="shared" si="27"/>
        <v>0</v>
      </c>
      <c r="AP13" s="99">
        <f t="shared" si="28"/>
        <v>0</v>
      </c>
      <c r="AQ13" s="12">
        <f t="shared" si="29"/>
        <v>0</v>
      </c>
      <c r="AR13" s="39">
        <f t="shared" si="30"/>
        <v>0</v>
      </c>
      <c r="AS13" s="39">
        <f t="shared" si="31"/>
        <v>0</v>
      </c>
      <c r="AT13" s="39">
        <f t="shared" si="32"/>
        <v>0</v>
      </c>
      <c r="AU13" s="12">
        <f t="shared" si="33"/>
        <v>0</v>
      </c>
      <c r="AV13" s="39">
        <f t="shared" si="34"/>
        <v>0</v>
      </c>
      <c r="AW13" s="39">
        <f t="shared" si="35"/>
        <v>0</v>
      </c>
      <c r="AX13" s="39">
        <f t="shared" si="36"/>
        <v>0</v>
      </c>
      <c r="AY13" s="39">
        <f t="shared" si="37"/>
        <v>0</v>
      </c>
      <c r="AZ13" s="39">
        <f t="shared" si="38"/>
        <v>0</v>
      </c>
      <c r="BA13" s="12">
        <f t="shared" si="39"/>
        <v>0</v>
      </c>
      <c r="BB13" s="39">
        <f t="shared" si="40"/>
        <v>0</v>
      </c>
      <c r="BC13" s="39">
        <f t="shared" si="41"/>
        <v>0</v>
      </c>
      <c r="BD13" s="39">
        <f t="shared" si="42"/>
        <v>0</v>
      </c>
      <c r="BE13" s="12">
        <f t="shared" si="43"/>
        <v>0</v>
      </c>
      <c r="BF13" s="39">
        <f t="shared" si="44"/>
        <v>0</v>
      </c>
      <c r="BG13" s="39">
        <f t="shared" si="45"/>
        <v>0</v>
      </c>
      <c r="BH13" s="39">
        <f t="shared" si="46"/>
        <v>0</v>
      </c>
      <c r="BI13" s="12">
        <f t="shared" si="47"/>
        <v>0</v>
      </c>
      <c r="BJ13" s="39">
        <f t="shared" si="48"/>
        <v>0</v>
      </c>
      <c r="BK13" s="39">
        <f t="shared" si="49"/>
        <v>0</v>
      </c>
      <c r="BL13" s="39">
        <f t="shared" si="50"/>
        <v>0</v>
      </c>
      <c r="BM13" s="12">
        <f t="shared" si="51"/>
        <v>0</v>
      </c>
      <c r="BN13" s="39">
        <f t="shared" si="52"/>
        <v>0</v>
      </c>
      <c r="BO13" s="39">
        <f t="shared" si="53"/>
        <v>0</v>
      </c>
      <c r="BP13" s="39">
        <f t="shared" si="54"/>
        <v>0</v>
      </c>
      <c r="BQ13" s="12">
        <f t="shared" si="55"/>
        <v>0</v>
      </c>
      <c r="BR13" s="39">
        <f t="shared" si="56"/>
        <v>0</v>
      </c>
      <c r="BS13" s="39">
        <f t="shared" si="57"/>
        <v>0</v>
      </c>
      <c r="BT13" s="39">
        <f t="shared" si="58"/>
        <v>0</v>
      </c>
      <c r="BU13" s="104">
        <f>IF(ABS($B13)&lt;0.01,0,VLOOKUP(E13,DollarSteps,4))</f>
        <v>0</v>
      </c>
      <c r="BV13" s="104">
        <f>IF(ABS($B13)&lt;0.01,0,VLOOKUP(G13,DollarSteps,4))</f>
        <v>0</v>
      </c>
      <c r="BW13" s="104">
        <f>IF(ABS($B13)&lt;0.01,0,VLOOKUP(I13,DollarSteps,4))</f>
        <v>0</v>
      </c>
      <c r="BX13" s="104">
        <f>IF(ABS($B13)&lt;0.01,0,IF($J13="","",VLOOKUP($J13,Age_Steps,4)))</f>
        <v>0</v>
      </c>
      <c r="BY13" s="104">
        <f>IF(OR(ABS($B13)&lt;0.01,$E13=0),0,IF($J13="","",VLOOKUP($J13,Age_Steps,4)))</f>
        <v>0</v>
      </c>
      <c r="BZ13" s="104">
        <f>IF(ABS($B13)&lt;0.01,0,IF($J13="","",VLOOKUP($J13-1,Age_Steps,4)))</f>
        <v>0</v>
      </c>
      <c r="CA13" s="104">
        <f>IF(OR(ABS($B13)&lt;0.01,$G13=0),0,IF($J13="","",VLOOKUP($J13-1,Age_Steps,4)))</f>
        <v>0</v>
      </c>
      <c r="CB13" s="104">
        <f>IF(ABS($B13)&lt;0.01,0,IF($J13="","",VLOOKUP($J13-2,Age_Steps,4)))</f>
        <v>0</v>
      </c>
      <c r="CC13" s="104">
        <f>IF(OR(ABS($B13)&lt;0.01,$I13=0),0,IF($J13="","",VLOOKUP($J13-2,Age_Steps,4)))</f>
        <v>0</v>
      </c>
    </row>
    <row r="14" spans="2:81" ht="12.5" customHeight="1">
      <c r="B14" s="6" t="s">
        <v>9</v>
      </c>
      <c r="C14" s="6"/>
      <c r="D14" s="5">
        <v>0</v>
      </c>
      <c r="E14" s="5">
        <v>0</v>
      </c>
      <c r="F14" s="2">
        <v>0</v>
      </c>
      <c r="G14" s="2">
        <v>0</v>
      </c>
      <c r="H14" s="2">
        <v>0</v>
      </c>
      <c r="I14" s="5">
        <v>0</v>
      </c>
      <c r="J14" s="11">
        <v>8</v>
      </c>
      <c r="K14" s="12">
        <f t="shared" si="1"/>
        <v>0</v>
      </c>
      <c r="L14" s="12">
        <f t="shared" si="1"/>
        <v>0</v>
      </c>
      <c r="M14" s="14">
        <f t="shared" si="2"/>
        <v>0</v>
      </c>
      <c r="N14" s="12">
        <f t="shared" si="59"/>
        <v>0</v>
      </c>
      <c r="O14" s="14">
        <f t="shared" si="3"/>
        <v>0</v>
      </c>
      <c r="P14" s="12">
        <f t="shared" si="59"/>
        <v>0</v>
      </c>
      <c r="Q14" s="12">
        <f t="shared" si="4"/>
        <v>1</v>
      </c>
      <c r="R14" s="12">
        <f t="shared" si="5"/>
        <v>0</v>
      </c>
      <c r="S14" s="12">
        <f t="shared" si="6"/>
        <v>0</v>
      </c>
      <c r="T14" s="12">
        <f t="shared" si="7"/>
        <v>0</v>
      </c>
      <c r="U14" s="12">
        <f t="shared" si="8"/>
        <v>0</v>
      </c>
      <c r="V14" s="39">
        <f t="shared" si="9"/>
        <v>0</v>
      </c>
      <c r="W14" s="39">
        <f t="shared" si="10"/>
        <v>0</v>
      </c>
      <c r="X14" s="12">
        <f t="shared" si="60"/>
        <v>0</v>
      </c>
      <c r="Y14" s="12">
        <f t="shared" si="12"/>
        <v>0</v>
      </c>
      <c r="Z14" s="39">
        <f t="shared" si="61"/>
        <v>0</v>
      </c>
      <c r="AA14" s="12">
        <f t="shared" si="14"/>
        <v>0</v>
      </c>
      <c r="AB14" s="39">
        <f t="shared" si="15"/>
        <v>0</v>
      </c>
      <c r="AC14" s="12">
        <f t="shared" si="16"/>
        <v>0</v>
      </c>
      <c r="AD14" s="39">
        <f t="shared" si="17"/>
        <v>0</v>
      </c>
      <c r="AE14" s="39">
        <f t="shared" si="0"/>
        <v>0</v>
      </c>
      <c r="AF14" s="12">
        <f t="shared" si="18"/>
        <v>0</v>
      </c>
      <c r="AG14" s="39">
        <f t="shared" si="19"/>
        <v>0</v>
      </c>
      <c r="AH14" s="12">
        <f t="shared" si="20"/>
        <v>0</v>
      </c>
      <c r="AI14" s="39">
        <f t="shared" si="21"/>
        <v>0</v>
      </c>
      <c r="AJ14" s="39">
        <f t="shared" si="22"/>
        <v>0</v>
      </c>
      <c r="AK14" s="12">
        <f t="shared" si="23"/>
        <v>0</v>
      </c>
      <c r="AL14" s="39">
        <f t="shared" si="24"/>
        <v>0</v>
      </c>
      <c r="AM14" s="39">
        <f t="shared" si="25"/>
        <v>0</v>
      </c>
      <c r="AN14" s="39">
        <f t="shared" si="26"/>
        <v>0</v>
      </c>
      <c r="AO14" s="99">
        <f t="shared" si="27"/>
        <v>0</v>
      </c>
      <c r="AP14" s="99">
        <f t="shared" si="28"/>
        <v>0</v>
      </c>
      <c r="AQ14" s="12">
        <f t="shared" si="29"/>
        <v>0</v>
      </c>
      <c r="AR14" s="39">
        <f t="shared" si="30"/>
        <v>0</v>
      </c>
      <c r="AS14" s="39">
        <f t="shared" si="31"/>
        <v>0</v>
      </c>
      <c r="AT14" s="39">
        <f t="shared" si="32"/>
        <v>0</v>
      </c>
      <c r="AU14" s="12">
        <f t="shared" si="33"/>
        <v>0</v>
      </c>
      <c r="AV14" s="39">
        <f t="shared" si="34"/>
        <v>0</v>
      </c>
      <c r="AW14" s="39">
        <f t="shared" si="35"/>
        <v>0</v>
      </c>
      <c r="AX14" s="39">
        <f t="shared" si="36"/>
        <v>0</v>
      </c>
      <c r="AY14" s="39">
        <f t="shared" si="37"/>
        <v>0</v>
      </c>
      <c r="AZ14" s="39">
        <f t="shared" si="38"/>
        <v>0</v>
      </c>
      <c r="BA14" s="12">
        <f t="shared" si="39"/>
        <v>0</v>
      </c>
      <c r="BB14" s="39">
        <f t="shared" si="40"/>
        <v>0</v>
      </c>
      <c r="BC14" s="39">
        <f t="shared" si="41"/>
        <v>0</v>
      </c>
      <c r="BD14" s="39">
        <f t="shared" si="42"/>
        <v>0</v>
      </c>
      <c r="BE14" s="12">
        <f t="shared" si="43"/>
        <v>0</v>
      </c>
      <c r="BF14" s="39">
        <f t="shared" si="44"/>
        <v>0</v>
      </c>
      <c r="BG14" s="39">
        <f t="shared" si="45"/>
        <v>0</v>
      </c>
      <c r="BH14" s="39">
        <f t="shared" si="46"/>
        <v>0</v>
      </c>
      <c r="BI14" s="12">
        <f t="shared" si="47"/>
        <v>0</v>
      </c>
      <c r="BJ14" s="39">
        <f t="shared" si="48"/>
        <v>0</v>
      </c>
      <c r="BK14" s="39">
        <f t="shared" si="49"/>
        <v>0</v>
      </c>
      <c r="BL14" s="39">
        <f t="shared" si="50"/>
        <v>0</v>
      </c>
      <c r="BM14" s="12">
        <f t="shared" si="51"/>
        <v>0</v>
      </c>
      <c r="BN14" s="39">
        <f t="shared" si="52"/>
        <v>0</v>
      </c>
      <c r="BO14" s="39">
        <f t="shared" si="53"/>
        <v>0</v>
      </c>
      <c r="BP14" s="39">
        <f t="shared" si="54"/>
        <v>0</v>
      </c>
      <c r="BQ14" s="12">
        <f t="shared" si="55"/>
        <v>0</v>
      </c>
      <c r="BR14" s="39">
        <f t="shared" si="56"/>
        <v>0</v>
      </c>
      <c r="BS14" s="39">
        <f t="shared" si="57"/>
        <v>0</v>
      </c>
      <c r="BT14" s="39">
        <f t="shared" si="58"/>
        <v>0</v>
      </c>
      <c r="BU14" s="104">
        <f>IF(ABS($B14)&lt;0.01,0,VLOOKUP(E14,DollarSteps,4))</f>
        <v>0</v>
      </c>
      <c r="BV14" s="104">
        <f>IF(ABS($B14)&lt;0.01,0,VLOOKUP(G14,DollarSteps,4))</f>
        <v>0</v>
      </c>
      <c r="BW14" s="104">
        <f>IF(ABS($B14)&lt;0.01,0,VLOOKUP(I14,DollarSteps,4))</f>
        <v>0</v>
      </c>
      <c r="BX14" s="104">
        <f>IF(ABS($B14)&lt;0.01,0,IF($J14="","",VLOOKUP($J14,Age_Steps,4)))</f>
        <v>0</v>
      </c>
      <c r="BY14" s="104">
        <f>IF(OR(ABS($B14)&lt;0.01,$E14=0),0,IF($J14="","",VLOOKUP($J14,Age_Steps,4)))</f>
        <v>0</v>
      </c>
      <c r="BZ14" s="104">
        <f>IF(ABS($B14)&lt;0.01,0,IF($J14="","",VLOOKUP($J14-1,Age_Steps,4)))</f>
        <v>0</v>
      </c>
      <c r="CA14" s="104">
        <f>IF(OR(ABS($B14)&lt;0.01,$G14=0),0,IF($J14="","",VLOOKUP($J14-1,Age_Steps,4)))</f>
        <v>0</v>
      </c>
      <c r="CB14" s="104">
        <f>IF(ABS($B14)&lt;0.01,0,IF($J14="","",VLOOKUP($J14-2,Age_Steps,4)))</f>
        <v>0</v>
      </c>
      <c r="CC14" s="104">
        <f>IF(OR(ABS($B14)&lt;0.01,$I14=0),0,IF($J14="","",VLOOKUP($J14-2,Age_Steps,4)))</f>
        <v>0</v>
      </c>
    </row>
    <row r="15" spans="2:81" ht="12.5" customHeight="1">
      <c r="B15" s="6" t="s">
        <v>9</v>
      </c>
      <c r="C15" s="6"/>
      <c r="D15" s="5">
        <v>0</v>
      </c>
      <c r="E15" s="5">
        <v>0</v>
      </c>
      <c r="F15" s="2">
        <v>0</v>
      </c>
      <c r="G15" s="2">
        <v>0</v>
      </c>
      <c r="H15" s="2">
        <v>0</v>
      </c>
      <c r="I15" s="5">
        <v>0</v>
      </c>
      <c r="J15" s="11">
        <v>8</v>
      </c>
      <c r="K15" s="12">
        <f t="shared" si="1"/>
        <v>0</v>
      </c>
      <c r="L15" s="12">
        <f t="shared" si="1"/>
        <v>0</v>
      </c>
      <c r="M15" s="14">
        <f t="shared" si="2"/>
        <v>0</v>
      </c>
      <c r="N15" s="12">
        <f t="shared" si="59"/>
        <v>0</v>
      </c>
      <c r="O15" s="14">
        <f t="shared" si="3"/>
        <v>0</v>
      </c>
      <c r="P15" s="12">
        <f t="shared" si="59"/>
        <v>0</v>
      </c>
      <c r="Q15" s="12">
        <f t="shared" si="4"/>
        <v>1</v>
      </c>
      <c r="R15" s="12">
        <f t="shared" si="5"/>
        <v>0</v>
      </c>
      <c r="S15" s="12">
        <f t="shared" si="6"/>
        <v>0</v>
      </c>
      <c r="T15" s="12">
        <f t="shared" si="7"/>
        <v>0</v>
      </c>
      <c r="U15" s="12">
        <f t="shared" si="8"/>
        <v>0</v>
      </c>
      <c r="V15" s="39">
        <f t="shared" si="9"/>
        <v>0</v>
      </c>
      <c r="W15" s="39">
        <f t="shared" si="10"/>
        <v>0</v>
      </c>
      <c r="X15" s="12">
        <f t="shared" si="60"/>
        <v>0</v>
      </c>
      <c r="Y15" s="12">
        <f t="shared" si="12"/>
        <v>0</v>
      </c>
      <c r="Z15" s="39">
        <f t="shared" si="61"/>
        <v>0</v>
      </c>
      <c r="AA15" s="12">
        <f t="shared" si="14"/>
        <v>0</v>
      </c>
      <c r="AB15" s="39">
        <f t="shared" si="15"/>
        <v>0</v>
      </c>
      <c r="AC15" s="12">
        <f t="shared" si="16"/>
        <v>0</v>
      </c>
      <c r="AD15" s="39">
        <f t="shared" si="17"/>
        <v>0</v>
      </c>
      <c r="AE15" s="39">
        <f t="shared" si="0"/>
        <v>0</v>
      </c>
      <c r="AF15" s="12">
        <f t="shared" si="18"/>
        <v>0</v>
      </c>
      <c r="AG15" s="39">
        <f t="shared" si="19"/>
        <v>0</v>
      </c>
      <c r="AH15" s="12">
        <f t="shared" si="20"/>
        <v>0</v>
      </c>
      <c r="AI15" s="39">
        <f t="shared" si="21"/>
        <v>0</v>
      </c>
      <c r="AJ15" s="39">
        <f t="shared" si="22"/>
        <v>0</v>
      </c>
      <c r="AK15" s="12">
        <f t="shared" si="23"/>
        <v>0</v>
      </c>
      <c r="AL15" s="39">
        <f t="shared" si="24"/>
        <v>0</v>
      </c>
      <c r="AM15" s="39">
        <f t="shared" si="25"/>
        <v>0</v>
      </c>
      <c r="AN15" s="39">
        <f t="shared" si="26"/>
        <v>0</v>
      </c>
      <c r="AO15" s="99">
        <f t="shared" si="27"/>
        <v>0</v>
      </c>
      <c r="AP15" s="99">
        <f t="shared" si="28"/>
        <v>0</v>
      </c>
      <c r="AQ15" s="12">
        <f t="shared" si="29"/>
        <v>0</v>
      </c>
      <c r="AR15" s="39">
        <f t="shared" si="30"/>
        <v>0</v>
      </c>
      <c r="AS15" s="39">
        <f t="shared" si="31"/>
        <v>0</v>
      </c>
      <c r="AT15" s="39">
        <f t="shared" si="32"/>
        <v>0</v>
      </c>
      <c r="AU15" s="12">
        <f t="shared" si="33"/>
        <v>0</v>
      </c>
      <c r="AV15" s="39">
        <f t="shared" si="34"/>
        <v>0</v>
      </c>
      <c r="AW15" s="39">
        <f t="shared" si="35"/>
        <v>0</v>
      </c>
      <c r="AX15" s="39">
        <f t="shared" si="36"/>
        <v>0</v>
      </c>
      <c r="AY15" s="39">
        <f t="shared" si="37"/>
        <v>0</v>
      </c>
      <c r="AZ15" s="39">
        <f t="shared" si="38"/>
        <v>0</v>
      </c>
      <c r="BA15" s="12">
        <f t="shared" si="39"/>
        <v>0</v>
      </c>
      <c r="BB15" s="39">
        <f t="shared" si="40"/>
        <v>0</v>
      </c>
      <c r="BC15" s="39">
        <f t="shared" si="41"/>
        <v>0</v>
      </c>
      <c r="BD15" s="39">
        <f t="shared" si="42"/>
        <v>0</v>
      </c>
      <c r="BE15" s="12">
        <f t="shared" si="43"/>
        <v>0</v>
      </c>
      <c r="BF15" s="39">
        <f t="shared" si="44"/>
        <v>0</v>
      </c>
      <c r="BG15" s="39">
        <f t="shared" si="45"/>
        <v>0</v>
      </c>
      <c r="BH15" s="39">
        <f t="shared" si="46"/>
        <v>0</v>
      </c>
      <c r="BI15" s="12">
        <f t="shared" si="47"/>
        <v>0</v>
      </c>
      <c r="BJ15" s="39">
        <f t="shared" si="48"/>
        <v>0</v>
      </c>
      <c r="BK15" s="39">
        <f t="shared" si="49"/>
        <v>0</v>
      </c>
      <c r="BL15" s="39">
        <f t="shared" si="50"/>
        <v>0</v>
      </c>
      <c r="BM15" s="12">
        <f t="shared" si="51"/>
        <v>0</v>
      </c>
      <c r="BN15" s="39">
        <f t="shared" si="52"/>
        <v>0</v>
      </c>
      <c r="BO15" s="39">
        <f t="shared" si="53"/>
        <v>0</v>
      </c>
      <c r="BP15" s="39">
        <f t="shared" si="54"/>
        <v>0</v>
      </c>
      <c r="BQ15" s="12">
        <f t="shared" si="55"/>
        <v>0</v>
      </c>
      <c r="BR15" s="39">
        <f t="shared" si="56"/>
        <v>0</v>
      </c>
      <c r="BS15" s="39">
        <f t="shared" si="57"/>
        <v>0</v>
      </c>
      <c r="BT15" s="39">
        <f t="shared" si="58"/>
        <v>0</v>
      </c>
      <c r="BU15" s="104">
        <f>IF(ABS($B15)&lt;0.01,0,VLOOKUP(E15,DollarSteps,4))</f>
        <v>0</v>
      </c>
      <c r="BV15" s="104">
        <f>IF(ABS($B15)&lt;0.01,0,VLOOKUP(G15,DollarSteps,4))</f>
        <v>0</v>
      </c>
      <c r="BW15" s="104">
        <f>IF(ABS($B15)&lt;0.01,0,VLOOKUP(I15,DollarSteps,4))</f>
        <v>0</v>
      </c>
      <c r="BX15" s="104">
        <f>IF(ABS($B15)&lt;0.01,0,IF($J15="","",VLOOKUP($J15,Age_Steps,4)))</f>
        <v>0</v>
      </c>
      <c r="BY15" s="104">
        <f>IF(OR(ABS($B15)&lt;0.01,$E15=0),0,IF($J15="","",VLOOKUP($J15,Age_Steps,4)))</f>
        <v>0</v>
      </c>
      <c r="BZ15" s="104">
        <f>IF(ABS($B15)&lt;0.01,0,IF($J15="","",VLOOKUP($J15-1,Age_Steps,4)))</f>
        <v>0</v>
      </c>
      <c r="CA15" s="104">
        <f>IF(OR(ABS($B15)&lt;0.01,$G15=0),0,IF($J15="","",VLOOKUP($J15-1,Age_Steps,4)))</f>
        <v>0</v>
      </c>
      <c r="CB15" s="104">
        <f>IF(ABS($B15)&lt;0.01,0,IF($J15="","",VLOOKUP($J15-2,Age_Steps,4)))</f>
        <v>0</v>
      </c>
      <c r="CC15" s="104">
        <f>IF(OR(ABS($B15)&lt;0.01,$I15=0),0,IF($J15="","",VLOOKUP($J15-2,Age_Steps,4)))</f>
        <v>0</v>
      </c>
    </row>
    <row r="16" spans="2:81" ht="12.5" customHeight="1">
      <c r="B16" s="6" t="s">
        <v>9</v>
      </c>
      <c r="C16" s="6"/>
      <c r="D16" s="5">
        <v>0</v>
      </c>
      <c r="E16" s="5">
        <v>0</v>
      </c>
      <c r="F16" s="2">
        <v>0</v>
      </c>
      <c r="G16" s="2">
        <v>0</v>
      </c>
      <c r="H16" s="2">
        <v>0</v>
      </c>
      <c r="I16" s="5">
        <v>0</v>
      </c>
      <c r="J16" s="11">
        <v>18</v>
      </c>
      <c r="K16" s="12">
        <f t="shared" si="1"/>
        <v>0</v>
      </c>
      <c r="L16" s="12">
        <f t="shared" si="1"/>
        <v>0</v>
      </c>
      <c r="M16" s="14">
        <f t="shared" si="2"/>
        <v>0</v>
      </c>
      <c r="N16" s="12">
        <f t="shared" si="59"/>
        <v>0</v>
      </c>
      <c r="O16" s="14">
        <f t="shared" si="3"/>
        <v>0</v>
      </c>
      <c r="P16" s="12">
        <f t="shared" si="59"/>
        <v>0</v>
      </c>
      <c r="Q16" s="12">
        <f t="shared" si="4"/>
        <v>1</v>
      </c>
      <c r="R16" s="12">
        <f t="shared" si="5"/>
        <v>0</v>
      </c>
      <c r="S16" s="12">
        <f t="shared" si="6"/>
        <v>0</v>
      </c>
      <c r="T16" s="12">
        <f t="shared" si="7"/>
        <v>0</v>
      </c>
      <c r="U16" s="12">
        <f t="shared" si="8"/>
        <v>0</v>
      </c>
      <c r="V16" s="39">
        <f t="shared" si="9"/>
        <v>0</v>
      </c>
      <c r="W16" s="39">
        <f t="shared" si="10"/>
        <v>0</v>
      </c>
      <c r="X16" s="12">
        <f t="shared" si="60"/>
        <v>0</v>
      </c>
      <c r="Y16" s="12">
        <f t="shared" si="12"/>
        <v>0</v>
      </c>
      <c r="Z16" s="39">
        <f t="shared" si="61"/>
        <v>0</v>
      </c>
      <c r="AA16" s="12">
        <f t="shared" si="14"/>
        <v>0</v>
      </c>
      <c r="AB16" s="39">
        <f t="shared" si="15"/>
        <v>0</v>
      </c>
      <c r="AC16" s="12">
        <f t="shared" si="16"/>
        <v>0</v>
      </c>
      <c r="AD16" s="39">
        <f t="shared" si="17"/>
        <v>0</v>
      </c>
      <c r="AE16" s="39">
        <f t="shared" si="0"/>
        <v>0</v>
      </c>
      <c r="AF16" s="12">
        <f t="shared" si="18"/>
        <v>0</v>
      </c>
      <c r="AG16" s="39">
        <f t="shared" si="19"/>
        <v>0</v>
      </c>
      <c r="AH16" s="12">
        <f t="shared" si="20"/>
        <v>0</v>
      </c>
      <c r="AI16" s="39">
        <f t="shared" si="21"/>
        <v>0</v>
      </c>
      <c r="AJ16" s="39">
        <f t="shared" si="22"/>
        <v>0</v>
      </c>
      <c r="AK16" s="12">
        <f t="shared" si="23"/>
        <v>0</v>
      </c>
      <c r="AL16" s="39">
        <f t="shared" si="24"/>
        <v>0</v>
      </c>
      <c r="AM16" s="39">
        <f t="shared" si="25"/>
        <v>0</v>
      </c>
      <c r="AN16" s="39">
        <f t="shared" si="26"/>
        <v>0</v>
      </c>
      <c r="AO16" s="99">
        <f t="shared" si="27"/>
        <v>0</v>
      </c>
      <c r="AP16" s="99">
        <f t="shared" si="28"/>
        <v>0</v>
      </c>
      <c r="AQ16" s="12">
        <f t="shared" si="29"/>
        <v>0</v>
      </c>
      <c r="AR16" s="39">
        <f t="shared" si="30"/>
        <v>0</v>
      </c>
      <c r="AS16" s="39">
        <f t="shared" si="31"/>
        <v>0</v>
      </c>
      <c r="AT16" s="39">
        <f t="shared" si="32"/>
        <v>0</v>
      </c>
      <c r="AU16" s="12">
        <f t="shared" si="33"/>
        <v>0</v>
      </c>
      <c r="AV16" s="39">
        <f t="shared" si="34"/>
        <v>0</v>
      </c>
      <c r="AW16" s="39">
        <f t="shared" si="35"/>
        <v>0</v>
      </c>
      <c r="AX16" s="39">
        <f t="shared" si="36"/>
        <v>0</v>
      </c>
      <c r="AY16" s="39">
        <f t="shared" si="37"/>
        <v>0</v>
      </c>
      <c r="AZ16" s="39">
        <f t="shared" si="38"/>
        <v>0</v>
      </c>
      <c r="BA16" s="12">
        <f t="shared" si="39"/>
        <v>0</v>
      </c>
      <c r="BB16" s="39">
        <f t="shared" si="40"/>
        <v>0</v>
      </c>
      <c r="BC16" s="39">
        <f t="shared" si="41"/>
        <v>0</v>
      </c>
      <c r="BD16" s="39">
        <f t="shared" si="42"/>
        <v>0</v>
      </c>
      <c r="BE16" s="12">
        <f t="shared" si="43"/>
        <v>0</v>
      </c>
      <c r="BF16" s="39">
        <f t="shared" si="44"/>
        <v>0</v>
      </c>
      <c r="BG16" s="39">
        <f t="shared" si="45"/>
        <v>0</v>
      </c>
      <c r="BH16" s="39">
        <f t="shared" si="46"/>
        <v>0</v>
      </c>
      <c r="BI16" s="12">
        <f t="shared" si="47"/>
        <v>0</v>
      </c>
      <c r="BJ16" s="39">
        <f t="shared" si="48"/>
        <v>0</v>
      </c>
      <c r="BK16" s="39">
        <f t="shared" si="49"/>
        <v>0</v>
      </c>
      <c r="BL16" s="39">
        <f t="shared" si="50"/>
        <v>0</v>
      </c>
      <c r="BM16" s="12">
        <f t="shared" si="51"/>
        <v>0</v>
      </c>
      <c r="BN16" s="39">
        <f t="shared" si="52"/>
        <v>0</v>
      </c>
      <c r="BO16" s="39">
        <f t="shared" si="53"/>
        <v>0</v>
      </c>
      <c r="BP16" s="39">
        <f t="shared" si="54"/>
        <v>0</v>
      </c>
      <c r="BQ16" s="12">
        <f t="shared" si="55"/>
        <v>0</v>
      </c>
      <c r="BR16" s="39">
        <f t="shared" si="56"/>
        <v>0</v>
      </c>
      <c r="BS16" s="39">
        <f t="shared" si="57"/>
        <v>0</v>
      </c>
      <c r="BT16" s="39">
        <f t="shared" si="58"/>
        <v>0</v>
      </c>
      <c r="BU16" s="104">
        <f>IF(ABS($B16)&lt;0.01,0,VLOOKUP(E16,DollarSteps,4))</f>
        <v>0</v>
      </c>
      <c r="BV16" s="104">
        <f>IF(ABS($B16)&lt;0.01,0,VLOOKUP(G16,DollarSteps,4))</f>
        <v>0</v>
      </c>
      <c r="BW16" s="104">
        <f>IF(ABS($B16)&lt;0.01,0,VLOOKUP(I16,DollarSteps,4))</f>
        <v>0</v>
      </c>
      <c r="BX16" s="104">
        <f>IF(ABS($B16)&lt;0.01,0,IF($J16="","",VLOOKUP($J16,Age_Steps,4)))</f>
        <v>0</v>
      </c>
      <c r="BY16" s="104">
        <f>IF(OR(ABS($B16)&lt;0.01,$E16=0),0,IF($J16="","",VLOOKUP($J16,Age_Steps,4)))</f>
        <v>0</v>
      </c>
      <c r="BZ16" s="104">
        <f>IF(ABS($B16)&lt;0.01,0,IF($J16="","",VLOOKUP($J16-1,Age_Steps,4)))</f>
        <v>0</v>
      </c>
      <c r="CA16" s="104">
        <f>IF(OR(ABS($B16)&lt;0.01,$G16=0),0,IF($J16="","",VLOOKUP($J16-1,Age_Steps,4)))</f>
        <v>0</v>
      </c>
      <c r="CB16" s="104">
        <f>IF(ABS($B16)&lt;0.01,0,IF($J16="","",VLOOKUP($J16-2,Age_Steps,4)))</f>
        <v>0</v>
      </c>
      <c r="CC16" s="104">
        <f>IF(OR(ABS($B16)&lt;0.01,$I16=0),0,IF($J16="","",VLOOKUP($J16-2,Age_Steps,4)))</f>
        <v>0</v>
      </c>
    </row>
    <row r="17" spans="2:81" ht="12.5" customHeight="1">
      <c r="B17" s="6" t="s">
        <v>9</v>
      </c>
      <c r="C17" s="6"/>
      <c r="D17" s="5">
        <v>0</v>
      </c>
      <c r="E17" s="5">
        <v>0</v>
      </c>
      <c r="F17" s="2">
        <v>0</v>
      </c>
      <c r="G17" s="2">
        <v>0</v>
      </c>
      <c r="H17" s="2">
        <v>0</v>
      </c>
      <c r="I17" s="5">
        <v>0</v>
      </c>
      <c r="J17" s="11">
        <v>26</v>
      </c>
      <c r="K17" s="12">
        <f t="shared" si="1"/>
        <v>0</v>
      </c>
      <c r="L17" s="12">
        <f t="shared" si="1"/>
        <v>0</v>
      </c>
      <c r="M17" s="14">
        <f t="shared" si="2"/>
        <v>0</v>
      </c>
      <c r="N17" s="12">
        <f t="shared" si="59"/>
        <v>0</v>
      </c>
      <c r="O17" s="14">
        <f t="shared" si="3"/>
        <v>0</v>
      </c>
      <c r="P17" s="12">
        <f t="shared" si="59"/>
        <v>0</v>
      </c>
      <c r="Q17" s="12">
        <f t="shared" si="4"/>
        <v>1</v>
      </c>
      <c r="R17" s="12">
        <f t="shared" si="5"/>
        <v>0</v>
      </c>
      <c r="S17" s="12">
        <f t="shared" si="6"/>
        <v>0</v>
      </c>
      <c r="T17" s="12">
        <f t="shared" si="7"/>
        <v>0</v>
      </c>
      <c r="U17" s="12">
        <f t="shared" si="8"/>
        <v>0</v>
      </c>
      <c r="V17" s="39">
        <f t="shared" si="9"/>
        <v>0</v>
      </c>
      <c r="W17" s="39">
        <f t="shared" si="10"/>
        <v>0</v>
      </c>
      <c r="X17" s="12">
        <f t="shared" si="60"/>
        <v>0</v>
      </c>
      <c r="Y17" s="12">
        <f t="shared" si="12"/>
        <v>0</v>
      </c>
      <c r="Z17" s="39">
        <f t="shared" si="61"/>
        <v>0</v>
      </c>
      <c r="AA17" s="12">
        <f t="shared" si="14"/>
        <v>0</v>
      </c>
      <c r="AB17" s="39">
        <f t="shared" si="15"/>
        <v>0</v>
      </c>
      <c r="AC17" s="12">
        <f t="shared" si="16"/>
        <v>0</v>
      </c>
      <c r="AD17" s="39">
        <f t="shared" si="17"/>
        <v>0</v>
      </c>
      <c r="AE17" s="39">
        <f t="shared" si="0"/>
        <v>0</v>
      </c>
      <c r="AF17" s="12">
        <f t="shared" si="18"/>
        <v>0</v>
      </c>
      <c r="AG17" s="39">
        <f t="shared" si="19"/>
        <v>0</v>
      </c>
      <c r="AH17" s="12">
        <f t="shared" si="20"/>
        <v>0</v>
      </c>
      <c r="AI17" s="39">
        <f t="shared" si="21"/>
        <v>0</v>
      </c>
      <c r="AJ17" s="39">
        <f t="shared" si="22"/>
        <v>0</v>
      </c>
      <c r="AK17" s="12">
        <f t="shared" si="23"/>
        <v>0</v>
      </c>
      <c r="AL17" s="39">
        <f t="shared" si="24"/>
        <v>0</v>
      </c>
      <c r="AM17" s="39">
        <f t="shared" si="25"/>
        <v>0</v>
      </c>
      <c r="AN17" s="39">
        <f t="shared" si="26"/>
        <v>0</v>
      </c>
      <c r="AO17" s="99">
        <f t="shared" si="27"/>
        <v>0</v>
      </c>
      <c r="AP17" s="99">
        <f t="shared" si="28"/>
        <v>0</v>
      </c>
      <c r="AQ17" s="12">
        <f t="shared" si="29"/>
        <v>0</v>
      </c>
      <c r="AR17" s="39">
        <f t="shared" si="30"/>
        <v>0</v>
      </c>
      <c r="AS17" s="39">
        <f t="shared" si="31"/>
        <v>0</v>
      </c>
      <c r="AT17" s="39">
        <f t="shared" si="32"/>
        <v>0</v>
      </c>
      <c r="AU17" s="12">
        <f t="shared" si="33"/>
        <v>0</v>
      </c>
      <c r="AV17" s="39">
        <f t="shared" si="34"/>
        <v>0</v>
      </c>
      <c r="AW17" s="39">
        <f t="shared" si="35"/>
        <v>0</v>
      </c>
      <c r="AX17" s="39">
        <f t="shared" si="36"/>
        <v>0</v>
      </c>
      <c r="AY17" s="39">
        <f t="shared" si="37"/>
        <v>0</v>
      </c>
      <c r="AZ17" s="39">
        <f t="shared" si="38"/>
        <v>0</v>
      </c>
      <c r="BA17" s="12">
        <f t="shared" si="39"/>
        <v>0</v>
      </c>
      <c r="BB17" s="39">
        <f t="shared" si="40"/>
        <v>0</v>
      </c>
      <c r="BC17" s="39">
        <f t="shared" si="41"/>
        <v>0</v>
      </c>
      <c r="BD17" s="39">
        <f t="shared" si="42"/>
        <v>0</v>
      </c>
      <c r="BE17" s="12">
        <f t="shared" si="43"/>
        <v>0</v>
      </c>
      <c r="BF17" s="39">
        <f t="shared" si="44"/>
        <v>0</v>
      </c>
      <c r="BG17" s="39">
        <f t="shared" si="45"/>
        <v>0</v>
      </c>
      <c r="BH17" s="39">
        <f t="shared" si="46"/>
        <v>0</v>
      </c>
      <c r="BI17" s="12">
        <f t="shared" si="47"/>
        <v>0</v>
      </c>
      <c r="BJ17" s="39">
        <f t="shared" si="48"/>
        <v>0</v>
      </c>
      <c r="BK17" s="39">
        <f t="shared" si="49"/>
        <v>0</v>
      </c>
      <c r="BL17" s="39">
        <f t="shared" si="50"/>
        <v>0</v>
      </c>
      <c r="BM17" s="12">
        <f t="shared" si="51"/>
        <v>0</v>
      </c>
      <c r="BN17" s="39">
        <f t="shared" si="52"/>
        <v>0</v>
      </c>
      <c r="BO17" s="39">
        <f t="shared" si="53"/>
        <v>0</v>
      </c>
      <c r="BP17" s="39">
        <f t="shared" si="54"/>
        <v>0</v>
      </c>
      <c r="BQ17" s="12">
        <f t="shared" si="55"/>
        <v>0</v>
      </c>
      <c r="BR17" s="39">
        <f t="shared" si="56"/>
        <v>0</v>
      </c>
      <c r="BS17" s="39">
        <f t="shared" si="57"/>
        <v>0</v>
      </c>
      <c r="BT17" s="39">
        <f t="shared" si="58"/>
        <v>0</v>
      </c>
      <c r="BU17" s="104">
        <f>IF(ABS($B17)&lt;0.01,0,VLOOKUP(E17,DollarSteps,4))</f>
        <v>0</v>
      </c>
      <c r="BV17" s="104">
        <f>IF(ABS($B17)&lt;0.01,0,VLOOKUP(G17,DollarSteps,4))</f>
        <v>0</v>
      </c>
      <c r="BW17" s="104">
        <f>IF(ABS($B17)&lt;0.01,0,VLOOKUP(I17,DollarSteps,4))</f>
        <v>0</v>
      </c>
      <c r="BX17" s="104">
        <f>IF(ABS($B17)&lt;0.01,0,IF($J17="","",VLOOKUP($J17,Age_Steps,4)))</f>
        <v>0</v>
      </c>
      <c r="BY17" s="104">
        <f>IF(OR(ABS($B17)&lt;0.01,$E17=0),0,IF($J17="","",VLOOKUP($J17,Age_Steps,4)))</f>
        <v>0</v>
      </c>
      <c r="BZ17" s="104">
        <f>IF(ABS($B17)&lt;0.01,0,IF($J17="","",VLOOKUP($J17-1,Age_Steps,4)))</f>
        <v>0</v>
      </c>
      <c r="CA17" s="104">
        <f>IF(OR(ABS($B17)&lt;0.01,$G17=0),0,IF($J17="","",VLOOKUP($J17-1,Age_Steps,4)))</f>
        <v>0</v>
      </c>
      <c r="CB17" s="104">
        <f>IF(ABS($B17)&lt;0.01,0,IF($J17="","",VLOOKUP($J17-2,Age_Steps,4)))</f>
        <v>0</v>
      </c>
      <c r="CC17" s="104">
        <f>IF(OR(ABS($B17)&lt;0.01,$I17=0),0,IF($J17="","",VLOOKUP($J17-2,Age_Steps,4)))</f>
        <v>0</v>
      </c>
    </row>
    <row r="18" spans="2:81" ht="12.5" customHeight="1">
      <c r="B18" s="6" t="s">
        <v>9</v>
      </c>
      <c r="C18" s="6"/>
      <c r="D18" s="5">
        <v>0</v>
      </c>
      <c r="E18" s="5">
        <v>0</v>
      </c>
      <c r="F18" s="2">
        <v>0</v>
      </c>
      <c r="G18" s="2">
        <v>0</v>
      </c>
      <c r="H18" s="2">
        <v>0</v>
      </c>
      <c r="I18" s="5">
        <v>0</v>
      </c>
      <c r="J18" s="11">
        <v>14</v>
      </c>
      <c r="K18" s="12">
        <f t="shared" si="1"/>
        <v>0</v>
      </c>
      <c r="L18" s="12">
        <f t="shared" si="1"/>
        <v>0</v>
      </c>
      <c r="M18" s="14">
        <f t="shared" si="2"/>
        <v>0</v>
      </c>
      <c r="N18" s="12">
        <f t="shared" si="59"/>
        <v>0</v>
      </c>
      <c r="O18" s="14">
        <f t="shared" si="3"/>
        <v>0</v>
      </c>
      <c r="P18" s="12">
        <f t="shared" si="59"/>
        <v>0</v>
      </c>
      <c r="Q18" s="12">
        <f t="shared" si="4"/>
        <v>1</v>
      </c>
      <c r="R18" s="12">
        <f t="shared" si="5"/>
        <v>0</v>
      </c>
      <c r="S18" s="12">
        <f t="shared" si="6"/>
        <v>0</v>
      </c>
      <c r="T18" s="12">
        <f t="shared" si="7"/>
        <v>0</v>
      </c>
      <c r="U18" s="12">
        <f t="shared" si="8"/>
        <v>0</v>
      </c>
      <c r="V18" s="39">
        <f t="shared" si="9"/>
        <v>0</v>
      </c>
      <c r="W18" s="39">
        <f t="shared" si="10"/>
        <v>0</v>
      </c>
      <c r="X18" s="12">
        <f t="shared" si="60"/>
        <v>0</v>
      </c>
      <c r="Y18" s="12">
        <f t="shared" si="12"/>
        <v>0</v>
      </c>
      <c r="Z18" s="39">
        <f t="shared" si="61"/>
        <v>0</v>
      </c>
      <c r="AA18" s="12">
        <f t="shared" si="14"/>
        <v>0</v>
      </c>
      <c r="AB18" s="39">
        <f t="shared" si="15"/>
        <v>0</v>
      </c>
      <c r="AC18" s="12">
        <f t="shared" si="16"/>
        <v>0</v>
      </c>
      <c r="AD18" s="39">
        <f t="shared" si="17"/>
        <v>0</v>
      </c>
      <c r="AE18" s="39">
        <f t="shared" si="0"/>
        <v>0</v>
      </c>
      <c r="AF18" s="12">
        <f t="shared" si="18"/>
        <v>0</v>
      </c>
      <c r="AG18" s="39">
        <f t="shared" si="19"/>
        <v>0</v>
      </c>
      <c r="AH18" s="12">
        <f t="shared" si="20"/>
        <v>0</v>
      </c>
      <c r="AI18" s="39">
        <f t="shared" si="21"/>
        <v>0</v>
      </c>
      <c r="AJ18" s="39">
        <f t="shared" si="22"/>
        <v>0</v>
      </c>
      <c r="AK18" s="12">
        <f t="shared" si="23"/>
        <v>0</v>
      </c>
      <c r="AL18" s="39">
        <f t="shared" si="24"/>
        <v>0</v>
      </c>
      <c r="AM18" s="39">
        <f t="shared" si="25"/>
        <v>0</v>
      </c>
      <c r="AN18" s="39">
        <f t="shared" si="26"/>
        <v>0</v>
      </c>
      <c r="AO18" s="99">
        <f t="shared" si="27"/>
        <v>0</v>
      </c>
      <c r="AP18" s="99">
        <f t="shared" si="28"/>
        <v>0</v>
      </c>
      <c r="AQ18" s="12">
        <f t="shared" si="29"/>
        <v>0</v>
      </c>
      <c r="AR18" s="39">
        <f t="shared" si="30"/>
        <v>0</v>
      </c>
      <c r="AS18" s="39">
        <f t="shared" si="31"/>
        <v>0</v>
      </c>
      <c r="AT18" s="39">
        <f t="shared" si="32"/>
        <v>0</v>
      </c>
      <c r="AU18" s="12">
        <f t="shared" si="33"/>
        <v>0</v>
      </c>
      <c r="AV18" s="39">
        <f t="shared" si="34"/>
        <v>0</v>
      </c>
      <c r="AW18" s="39">
        <f t="shared" si="35"/>
        <v>0</v>
      </c>
      <c r="AX18" s="39">
        <f t="shared" si="36"/>
        <v>0</v>
      </c>
      <c r="AY18" s="39">
        <f t="shared" si="37"/>
        <v>0</v>
      </c>
      <c r="AZ18" s="39">
        <f t="shared" si="38"/>
        <v>0</v>
      </c>
      <c r="BA18" s="12">
        <f t="shared" si="39"/>
        <v>0</v>
      </c>
      <c r="BB18" s="39">
        <f t="shared" si="40"/>
        <v>0</v>
      </c>
      <c r="BC18" s="39">
        <f t="shared" si="41"/>
        <v>0</v>
      </c>
      <c r="BD18" s="39">
        <f t="shared" si="42"/>
        <v>0</v>
      </c>
      <c r="BE18" s="12">
        <f t="shared" si="43"/>
        <v>0</v>
      </c>
      <c r="BF18" s="39">
        <f t="shared" si="44"/>
        <v>0</v>
      </c>
      <c r="BG18" s="39">
        <f t="shared" si="45"/>
        <v>0</v>
      </c>
      <c r="BH18" s="39">
        <f t="shared" si="46"/>
        <v>0</v>
      </c>
      <c r="BI18" s="12">
        <f t="shared" si="47"/>
        <v>0</v>
      </c>
      <c r="BJ18" s="39">
        <f t="shared" si="48"/>
        <v>0</v>
      </c>
      <c r="BK18" s="39">
        <f t="shared" si="49"/>
        <v>0</v>
      </c>
      <c r="BL18" s="39">
        <f t="shared" si="50"/>
        <v>0</v>
      </c>
      <c r="BM18" s="12">
        <f t="shared" si="51"/>
        <v>0</v>
      </c>
      <c r="BN18" s="39">
        <f t="shared" si="52"/>
        <v>0</v>
      </c>
      <c r="BO18" s="39">
        <f t="shared" si="53"/>
        <v>0</v>
      </c>
      <c r="BP18" s="39">
        <f t="shared" si="54"/>
        <v>0</v>
      </c>
      <c r="BQ18" s="12">
        <f t="shared" si="55"/>
        <v>0</v>
      </c>
      <c r="BR18" s="39">
        <f t="shared" si="56"/>
        <v>0</v>
      </c>
      <c r="BS18" s="39">
        <f t="shared" si="57"/>
        <v>0</v>
      </c>
      <c r="BT18" s="39">
        <f t="shared" si="58"/>
        <v>0</v>
      </c>
      <c r="BU18" s="104">
        <f>IF(ABS($B18)&lt;0.01,0,VLOOKUP(E18,DollarSteps,4))</f>
        <v>0</v>
      </c>
      <c r="BV18" s="104">
        <f>IF(ABS($B18)&lt;0.01,0,VLOOKUP(G18,DollarSteps,4))</f>
        <v>0</v>
      </c>
      <c r="BW18" s="104">
        <f>IF(ABS($B18)&lt;0.01,0,VLOOKUP(I18,DollarSteps,4))</f>
        <v>0</v>
      </c>
      <c r="BX18" s="104">
        <f>IF(ABS($B18)&lt;0.01,0,IF($J18="","",VLOOKUP($J18,Age_Steps,4)))</f>
        <v>0</v>
      </c>
      <c r="BY18" s="104">
        <f>IF(OR(ABS($B18)&lt;0.01,$E18=0),0,IF($J18="","",VLOOKUP($J18,Age_Steps,4)))</f>
        <v>0</v>
      </c>
      <c r="BZ18" s="104">
        <f>IF(ABS($B18)&lt;0.01,0,IF($J18="","",VLOOKUP($J18-1,Age_Steps,4)))</f>
        <v>0</v>
      </c>
      <c r="CA18" s="104">
        <f>IF(OR(ABS($B18)&lt;0.01,$G18=0),0,IF($J18="","",VLOOKUP($J18-1,Age_Steps,4)))</f>
        <v>0</v>
      </c>
      <c r="CB18" s="104">
        <f>IF(ABS($B18)&lt;0.01,0,IF($J18="","",VLOOKUP($J18-2,Age_Steps,4)))</f>
        <v>0</v>
      </c>
      <c r="CC18" s="104">
        <f>IF(OR(ABS($B18)&lt;0.01,$I18=0),0,IF($J18="","",VLOOKUP($J18-2,Age_Steps,4)))</f>
        <v>0</v>
      </c>
    </row>
    <row r="19" spans="2:81" ht="12.5" customHeight="1">
      <c r="B19" s="6" t="s">
        <v>9</v>
      </c>
      <c r="C19" s="6"/>
      <c r="D19" s="5">
        <v>0</v>
      </c>
      <c r="E19" s="5">
        <v>0</v>
      </c>
      <c r="F19" s="2">
        <v>0</v>
      </c>
      <c r="G19" s="2">
        <v>0</v>
      </c>
      <c r="H19" s="2">
        <v>0</v>
      </c>
      <c r="I19" s="5">
        <v>0</v>
      </c>
      <c r="J19" s="11">
        <v>26</v>
      </c>
      <c r="K19" s="12">
        <f t="shared" si="1"/>
        <v>0</v>
      </c>
      <c r="L19" s="12">
        <f t="shared" si="1"/>
        <v>0</v>
      </c>
      <c r="M19" s="14">
        <f t="shared" si="2"/>
        <v>0</v>
      </c>
      <c r="N19" s="12">
        <f t="shared" si="59"/>
        <v>0</v>
      </c>
      <c r="O19" s="14">
        <f t="shared" si="3"/>
        <v>0</v>
      </c>
      <c r="P19" s="12">
        <f t="shared" si="59"/>
        <v>0</v>
      </c>
      <c r="Q19" s="12">
        <f t="shared" si="4"/>
        <v>1</v>
      </c>
      <c r="R19" s="12">
        <f t="shared" si="5"/>
        <v>0</v>
      </c>
      <c r="S19" s="12">
        <f t="shared" si="6"/>
        <v>0</v>
      </c>
      <c r="T19" s="12">
        <f t="shared" si="7"/>
        <v>0</v>
      </c>
      <c r="U19" s="12">
        <f t="shared" si="8"/>
        <v>0</v>
      </c>
      <c r="V19" s="39">
        <f t="shared" si="9"/>
        <v>0</v>
      </c>
      <c r="W19" s="39">
        <f t="shared" si="10"/>
        <v>0</v>
      </c>
      <c r="X19" s="12">
        <f t="shared" si="60"/>
        <v>0</v>
      </c>
      <c r="Y19" s="12">
        <f t="shared" si="12"/>
        <v>0</v>
      </c>
      <c r="Z19" s="39">
        <f t="shared" si="61"/>
        <v>0</v>
      </c>
      <c r="AA19" s="12">
        <f t="shared" si="14"/>
        <v>0</v>
      </c>
      <c r="AB19" s="39">
        <f t="shared" si="15"/>
        <v>0</v>
      </c>
      <c r="AC19" s="12">
        <f t="shared" si="16"/>
        <v>0</v>
      </c>
      <c r="AD19" s="39">
        <f t="shared" si="17"/>
        <v>0</v>
      </c>
      <c r="AE19" s="39">
        <f t="shared" si="0"/>
        <v>0</v>
      </c>
      <c r="AF19" s="12">
        <f t="shared" si="18"/>
        <v>0</v>
      </c>
      <c r="AG19" s="39">
        <f t="shared" si="19"/>
        <v>0</v>
      </c>
      <c r="AH19" s="12">
        <f t="shared" si="20"/>
        <v>0</v>
      </c>
      <c r="AI19" s="39">
        <f t="shared" si="21"/>
        <v>0</v>
      </c>
      <c r="AJ19" s="39">
        <f t="shared" si="22"/>
        <v>0</v>
      </c>
      <c r="AK19" s="12">
        <f t="shared" si="23"/>
        <v>0</v>
      </c>
      <c r="AL19" s="39">
        <f t="shared" si="24"/>
        <v>0</v>
      </c>
      <c r="AM19" s="39">
        <f t="shared" si="25"/>
        <v>0</v>
      </c>
      <c r="AN19" s="39">
        <f t="shared" si="26"/>
        <v>0</v>
      </c>
      <c r="AO19" s="99">
        <f t="shared" si="27"/>
        <v>0</v>
      </c>
      <c r="AP19" s="99">
        <f t="shared" si="28"/>
        <v>0</v>
      </c>
      <c r="AQ19" s="12">
        <f t="shared" si="29"/>
        <v>0</v>
      </c>
      <c r="AR19" s="39">
        <f t="shared" si="30"/>
        <v>0</v>
      </c>
      <c r="AS19" s="39">
        <f t="shared" si="31"/>
        <v>0</v>
      </c>
      <c r="AT19" s="39">
        <f t="shared" si="32"/>
        <v>0</v>
      </c>
      <c r="AU19" s="12">
        <f t="shared" si="33"/>
        <v>0</v>
      </c>
      <c r="AV19" s="39">
        <f t="shared" si="34"/>
        <v>0</v>
      </c>
      <c r="AW19" s="39">
        <f t="shared" si="35"/>
        <v>0</v>
      </c>
      <c r="AX19" s="39">
        <f t="shared" si="36"/>
        <v>0</v>
      </c>
      <c r="AY19" s="39">
        <f t="shared" si="37"/>
        <v>0</v>
      </c>
      <c r="AZ19" s="39">
        <f t="shared" si="38"/>
        <v>0</v>
      </c>
      <c r="BA19" s="12">
        <f t="shared" si="39"/>
        <v>0</v>
      </c>
      <c r="BB19" s="39">
        <f t="shared" si="40"/>
        <v>0</v>
      </c>
      <c r="BC19" s="39">
        <f t="shared" si="41"/>
        <v>0</v>
      </c>
      <c r="BD19" s="39">
        <f t="shared" si="42"/>
        <v>0</v>
      </c>
      <c r="BE19" s="12">
        <f t="shared" si="43"/>
        <v>0</v>
      </c>
      <c r="BF19" s="39">
        <f t="shared" si="44"/>
        <v>0</v>
      </c>
      <c r="BG19" s="39">
        <f t="shared" si="45"/>
        <v>0</v>
      </c>
      <c r="BH19" s="39">
        <f t="shared" si="46"/>
        <v>0</v>
      </c>
      <c r="BI19" s="12">
        <f t="shared" si="47"/>
        <v>0</v>
      </c>
      <c r="BJ19" s="39">
        <f t="shared" si="48"/>
        <v>0</v>
      </c>
      <c r="BK19" s="39">
        <f t="shared" si="49"/>
        <v>0</v>
      </c>
      <c r="BL19" s="39">
        <f t="shared" si="50"/>
        <v>0</v>
      </c>
      <c r="BM19" s="12">
        <f t="shared" si="51"/>
        <v>0</v>
      </c>
      <c r="BN19" s="39">
        <f t="shared" si="52"/>
        <v>0</v>
      </c>
      <c r="BO19" s="39">
        <f t="shared" si="53"/>
        <v>0</v>
      </c>
      <c r="BP19" s="39">
        <f t="shared" si="54"/>
        <v>0</v>
      </c>
      <c r="BQ19" s="12">
        <f t="shared" si="55"/>
        <v>0</v>
      </c>
      <c r="BR19" s="39">
        <f t="shared" si="56"/>
        <v>0</v>
      </c>
      <c r="BS19" s="39">
        <f t="shared" si="57"/>
        <v>0</v>
      </c>
      <c r="BT19" s="39">
        <f t="shared" si="58"/>
        <v>0</v>
      </c>
      <c r="BU19" s="104">
        <f>IF(ABS($B19)&lt;0.01,0,VLOOKUP(E19,DollarSteps,4))</f>
        <v>0</v>
      </c>
      <c r="BV19" s="104">
        <f>IF(ABS($B19)&lt;0.01,0,VLOOKUP(G19,DollarSteps,4))</f>
        <v>0</v>
      </c>
      <c r="BW19" s="104">
        <f>IF(ABS($B19)&lt;0.01,0,VLOOKUP(I19,DollarSteps,4))</f>
        <v>0</v>
      </c>
      <c r="BX19" s="104">
        <f>IF(ABS($B19)&lt;0.01,0,IF($J19="","",VLOOKUP($J19,Age_Steps,4)))</f>
        <v>0</v>
      </c>
      <c r="BY19" s="104">
        <f>IF(OR(ABS($B19)&lt;0.01,$E19=0),0,IF($J19="","",VLOOKUP($J19,Age_Steps,4)))</f>
        <v>0</v>
      </c>
      <c r="BZ19" s="104">
        <f>IF(ABS($B19)&lt;0.01,0,IF($J19="","",VLOOKUP($J19-1,Age_Steps,4)))</f>
        <v>0</v>
      </c>
      <c r="CA19" s="104">
        <f>IF(OR(ABS($B19)&lt;0.01,$G19=0),0,IF($J19="","",VLOOKUP($J19-1,Age_Steps,4)))</f>
        <v>0</v>
      </c>
      <c r="CB19" s="104">
        <f>IF(ABS($B19)&lt;0.01,0,IF($J19="","",VLOOKUP($J19-2,Age_Steps,4)))</f>
        <v>0</v>
      </c>
      <c r="CC19" s="104">
        <f>IF(OR(ABS($B19)&lt;0.01,$I19=0),0,IF($J19="","",VLOOKUP($J19-2,Age_Steps,4)))</f>
        <v>0</v>
      </c>
    </row>
    <row r="20" spans="2:81" ht="12.5" customHeight="1">
      <c r="B20" s="6" t="s">
        <v>9</v>
      </c>
      <c r="C20" s="6"/>
      <c r="D20" s="5">
        <v>0</v>
      </c>
      <c r="E20" s="5">
        <v>0</v>
      </c>
      <c r="F20" s="2">
        <v>0</v>
      </c>
      <c r="G20" s="2">
        <v>0</v>
      </c>
      <c r="H20" s="2">
        <v>0</v>
      </c>
      <c r="I20" s="5">
        <v>0</v>
      </c>
      <c r="J20" s="11">
        <v>27</v>
      </c>
      <c r="K20" s="12">
        <f t="shared" si="1"/>
        <v>0</v>
      </c>
      <c r="L20" s="12">
        <f t="shared" si="1"/>
        <v>0</v>
      </c>
      <c r="M20" s="14">
        <f t="shared" si="2"/>
        <v>0</v>
      </c>
      <c r="N20" s="12">
        <f t="shared" si="59"/>
        <v>0</v>
      </c>
      <c r="O20" s="14">
        <f t="shared" si="3"/>
        <v>0</v>
      </c>
      <c r="P20" s="12">
        <f t="shared" si="59"/>
        <v>0</v>
      </c>
      <c r="Q20" s="12">
        <f t="shared" si="4"/>
        <v>1</v>
      </c>
      <c r="R20" s="12">
        <f t="shared" si="5"/>
        <v>0</v>
      </c>
      <c r="S20" s="12">
        <f t="shared" si="6"/>
        <v>0</v>
      </c>
      <c r="T20" s="12">
        <f t="shared" si="7"/>
        <v>0</v>
      </c>
      <c r="U20" s="12">
        <f t="shared" si="8"/>
        <v>0</v>
      </c>
      <c r="V20" s="39">
        <f t="shared" si="9"/>
        <v>0</v>
      </c>
      <c r="W20" s="39">
        <f t="shared" si="10"/>
        <v>0</v>
      </c>
      <c r="X20" s="12">
        <f t="shared" si="60"/>
        <v>0</v>
      </c>
      <c r="Y20" s="12">
        <f t="shared" si="12"/>
        <v>0</v>
      </c>
      <c r="Z20" s="39">
        <f t="shared" si="61"/>
        <v>0</v>
      </c>
      <c r="AA20" s="12">
        <f t="shared" si="14"/>
        <v>0</v>
      </c>
      <c r="AB20" s="39">
        <f t="shared" si="15"/>
        <v>0</v>
      </c>
      <c r="AC20" s="12">
        <f t="shared" si="16"/>
        <v>0</v>
      </c>
      <c r="AD20" s="39">
        <f t="shared" si="17"/>
        <v>0</v>
      </c>
      <c r="AE20" s="39">
        <f t="shared" si="0"/>
        <v>0</v>
      </c>
      <c r="AF20" s="12">
        <f t="shared" si="18"/>
        <v>0</v>
      </c>
      <c r="AG20" s="39">
        <f t="shared" si="19"/>
        <v>0</v>
      </c>
      <c r="AH20" s="12">
        <f t="shared" si="20"/>
        <v>0</v>
      </c>
      <c r="AI20" s="39">
        <f t="shared" si="21"/>
        <v>0</v>
      </c>
      <c r="AJ20" s="39">
        <f t="shared" si="22"/>
        <v>0</v>
      </c>
      <c r="AK20" s="12">
        <f t="shared" si="23"/>
        <v>0</v>
      </c>
      <c r="AL20" s="39">
        <f t="shared" si="24"/>
        <v>0</v>
      </c>
      <c r="AM20" s="39">
        <f t="shared" si="25"/>
        <v>0</v>
      </c>
      <c r="AN20" s="39">
        <f t="shared" si="26"/>
        <v>0</v>
      </c>
      <c r="AO20" s="99">
        <f t="shared" si="27"/>
        <v>0</v>
      </c>
      <c r="AP20" s="99">
        <f t="shared" si="28"/>
        <v>0</v>
      </c>
      <c r="AQ20" s="12">
        <f t="shared" si="29"/>
        <v>0</v>
      </c>
      <c r="AR20" s="39">
        <f t="shared" si="30"/>
        <v>0</v>
      </c>
      <c r="AS20" s="39">
        <f t="shared" si="31"/>
        <v>0</v>
      </c>
      <c r="AT20" s="39">
        <f t="shared" si="32"/>
        <v>0</v>
      </c>
      <c r="AU20" s="12">
        <f t="shared" si="33"/>
        <v>0</v>
      </c>
      <c r="AV20" s="39">
        <f t="shared" si="34"/>
        <v>0</v>
      </c>
      <c r="AW20" s="39">
        <f t="shared" si="35"/>
        <v>0</v>
      </c>
      <c r="AX20" s="39">
        <f t="shared" si="36"/>
        <v>0</v>
      </c>
      <c r="AY20" s="39">
        <f t="shared" si="37"/>
        <v>0</v>
      </c>
      <c r="AZ20" s="39">
        <f t="shared" si="38"/>
        <v>0</v>
      </c>
      <c r="BA20" s="12">
        <f t="shared" si="39"/>
        <v>0</v>
      </c>
      <c r="BB20" s="39">
        <f t="shared" si="40"/>
        <v>0</v>
      </c>
      <c r="BC20" s="39">
        <f t="shared" si="41"/>
        <v>0</v>
      </c>
      <c r="BD20" s="39">
        <f t="shared" si="42"/>
        <v>0</v>
      </c>
      <c r="BE20" s="12">
        <f t="shared" si="43"/>
        <v>0</v>
      </c>
      <c r="BF20" s="39">
        <f t="shared" si="44"/>
        <v>0</v>
      </c>
      <c r="BG20" s="39">
        <f t="shared" si="45"/>
        <v>0</v>
      </c>
      <c r="BH20" s="39">
        <f t="shared" si="46"/>
        <v>0</v>
      </c>
      <c r="BI20" s="12">
        <f t="shared" si="47"/>
        <v>0</v>
      </c>
      <c r="BJ20" s="39">
        <f t="shared" si="48"/>
        <v>0</v>
      </c>
      <c r="BK20" s="39">
        <f t="shared" si="49"/>
        <v>0</v>
      </c>
      <c r="BL20" s="39">
        <f t="shared" si="50"/>
        <v>0</v>
      </c>
      <c r="BM20" s="12">
        <f t="shared" si="51"/>
        <v>0</v>
      </c>
      <c r="BN20" s="39">
        <f t="shared" si="52"/>
        <v>0</v>
      </c>
      <c r="BO20" s="39">
        <f t="shared" si="53"/>
        <v>0</v>
      </c>
      <c r="BP20" s="39">
        <f t="shared" si="54"/>
        <v>0</v>
      </c>
      <c r="BQ20" s="12">
        <f t="shared" si="55"/>
        <v>0</v>
      </c>
      <c r="BR20" s="39">
        <f t="shared" si="56"/>
        <v>0</v>
      </c>
      <c r="BS20" s="39">
        <f t="shared" si="57"/>
        <v>0</v>
      </c>
      <c r="BT20" s="39">
        <f t="shared" si="58"/>
        <v>0</v>
      </c>
      <c r="BU20" s="104">
        <f>IF(ABS($B20)&lt;0.01,0,VLOOKUP(E20,DollarSteps,4))</f>
        <v>0</v>
      </c>
      <c r="BV20" s="104">
        <f>IF(ABS($B20)&lt;0.01,0,VLOOKUP(G20,DollarSteps,4))</f>
        <v>0</v>
      </c>
      <c r="BW20" s="104">
        <f>IF(ABS($B20)&lt;0.01,0,VLOOKUP(I20,DollarSteps,4))</f>
        <v>0</v>
      </c>
      <c r="BX20" s="104">
        <f>IF(ABS($B20)&lt;0.01,0,IF($J20="","",VLOOKUP($J20,Age_Steps,4)))</f>
        <v>0</v>
      </c>
      <c r="BY20" s="104">
        <f>IF(OR(ABS($B20)&lt;0.01,$E20=0),0,IF($J20="","",VLOOKUP($J20,Age_Steps,4)))</f>
        <v>0</v>
      </c>
      <c r="BZ20" s="104">
        <f>IF(ABS($B20)&lt;0.01,0,IF($J20="","",VLOOKUP($J20-1,Age_Steps,4)))</f>
        <v>0</v>
      </c>
      <c r="CA20" s="104">
        <f>IF(OR(ABS($B20)&lt;0.01,$G20=0),0,IF($J20="","",VLOOKUP($J20-1,Age_Steps,4)))</f>
        <v>0</v>
      </c>
      <c r="CB20" s="104">
        <f>IF(ABS($B20)&lt;0.01,0,IF($J20="","",VLOOKUP($J20-2,Age_Steps,4)))</f>
        <v>0</v>
      </c>
      <c r="CC20" s="104">
        <f>IF(OR(ABS($B20)&lt;0.01,$I20=0),0,IF($J20="","",VLOOKUP($J20-2,Age_Steps,4)))</f>
        <v>0</v>
      </c>
    </row>
    <row r="21" spans="2:81" ht="12.5" customHeight="1">
      <c r="B21" s="6" t="s">
        <v>9</v>
      </c>
      <c r="C21" s="6"/>
      <c r="D21" s="5">
        <v>0</v>
      </c>
      <c r="E21" s="5">
        <v>0</v>
      </c>
      <c r="F21" s="2">
        <v>0</v>
      </c>
      <c r="G21" s="2">
        <v>0</v>
      </c>
      <c r="H21" s="2">
        <v>0</v>
      </c>
      <c r="I21" s="5">
        <v>0</v>
      </c>
      <c r="J21" s="11">
        <v>45</v>
      </c>
      <c r="K21" s="12">
        <f t="shared" si="1"/>
        <v>0</v>
      </c>
      <c r="L21" s="12">
        <f t="shared" si="1"/>
        <v>0</v>
      </c>
      <c r="M21" s="14">
        <f t="shared" si="2"/>
        <v>0</v>
      </c>
      <c r="N21" s="12">
        <f t="shared" si="59"/>
        <v>0</v>
      </c>
      <c r="O21" s="14">
        <f t="shared" si="3"/>
        <v>0</v>
      </c>
      <c r="P21" s="12">
        <f t="shared" si="59"/>
        <v>0</v>
      </c>
      <c r="Q21" s="12">
        <f t="shared" si="4"/>
        <v>1</v>
      </c>
      <c r="R21" s="12">
        <f t="shared" si="5"/>
        <v>0</v>
      </c>
      <c r="S21" s="12">
        <f t="shared" si="6"/>
        <v>0</v>
      </c>
      <c r="T21" s="12">
        <f t="shared" si="7"/>
        <v>0</v>
      </c>
      <c r="U21" s="12">
        <f t="shared" si="8"/>
        <v>0</v>
      </c>
      <c r="V21" s="39">
        <f t="shared" si="9"/>
        <v>0</v>
      </c>
      <c r="W21" s="39">
        <f t="shared" si="10"/>
        <v>0</v>
      </c>
      <c r="X21" s="12">
        <f t="shared" si="60"/>
        <v>0</v>
      </c>
      <c r="Y21" s="12">
        <f t="shared" si="12"/>
        <v>0</v>
      </c>
      <c r="Z21" s="39">
        <f t="shared" si="61"/>
        <v>0</v>
      </c>
      <c r="AA21" s="12">
        <f t="shared" si="14"/>
        <v>0</v>
      </c>
      <c r="AB21" s="39">
        <f t="shared" si="15"/>
        <v>0</v>
      </c>
      <c r="AC21" s="12">
        <f t="shared" si="16"/>
        <v>0</v>
      </c>
      <c r="AD21" s="39">
        <f t="shared" si="17"/>
        <v>0</v>
      </c>
      <c r="AE21" s="39">
        <f t="shared" si="0"/>
        <v>0</v>
      </c>
      <c r="AF21" s="12">
        <f t="shared" si="18"/>
        <v>0</v>
      </c>
      <c r="AG21" s="39">
        <f t="shared" si="19"/>
        <v>0</v>
      </c>
      <c r="AH21" s="12">
        <f t="shared" si="20"/>
        <v>0</v>
      </c>
      <c r="AI21" s="39">
        <f t="shared" si="21"/>
        <v>0</v>
      </c>
      <c r="AJ21" s="39">
        <f t="shared" si="22"/>
        <v>0</v>
      </c>
      <c r="AK21" s="12">
        <f t="shared" si="23"/>
        <v>0</v>
      </c>
      <c r="AL21" s="39">
        <f t="shared" si="24"/>
        <v>0</v>
      </c>
      <c r="AM21" s="39">
        <f t="shared" si="25"/>
        <v>0</v>
      </c>
      <c r="AN21" s="39">
        <f t="shared" si="26"/>
        <v>0</v>
      </c>
      <c r="AO21" s="99">
        <f t="shared" si="27"/>
        <v>0</v>
      </c>
      <c r="AP21" s="99">
        <f t="shared" si="28"/>
        <v>0</v>
      </c>
      <c r="AQ21" s="12">
        <f t="shared" si="29"/>
        <v>0</v>
      </c>
      <c r="AR21" s="39">
        <f t="shared" si="30"/>
        <v>0</v>
      </c>
      <c r="AS21" s="39">
        <f t="shared" si="31"/>
        <v>0</v>
      </c>
      <c r="AT21" s="39">
        <f t="shared" si="32"/>
        <v>0</v>
      </c>
      <c r="AU21" s="12">
        <f t="shared" si="33"/>
        <v>0</v>
      </c>
      <c r="AV21" s="39">
        <f t="shared" si="34"/>
        <v>0</v>
      </c>
      <c r="AW21" s="39">
        <f t="shared" si="35"/>
        <v>0</v>
      </c>
      <c r="AX21" s="39">
        <f t="shared" si="36"/>
        <v>0</v>
      </c>
      <c r="AY21" s="39">
        <f t="shared" si="37"/>
        <v>0</v>
      </c>
      <c r="AZ21" s="39">
        <f t="shared" si="38"/>
        <v>0</v>
      </c>
      <c r="BA21" s="12">
        <f t="shared" si="39"/>
        <v>0</v>
      </c>
      <c r="BB21" s="39">
        <f t="shared" si="40"/>
        <v>0</v>
      </c>
      <c r="BC21" s="39">
        <f t="shared" si="41"/>
        <v>0</v>
      </c>
      <c r="BD21" s="39">
        <f t="shared" si="42"/>
        <v>0</v>
      </c>
      <c r="BE21" s="12">
        <f t="shared" si="43"/>
        <v>0</v>
      </c>
      <c r="BF21" s="39">
        <f t="shared" si="44"/>
        <v>0</v>
      </c>
      <c r="BG21" s="39">
        <f t="shared" si="45"/>
        <v>0</v>
      </c>
      <c r="BH21" s="39">
        <f t="shared" si="46"/>
        <v>0</v>
      </c>
      <c r="BI21" s="12">
        <f t="shared" si="47"/>
        <v>0</v>
      </c>
      <c r="BJ21" s="39">
        <f t="shared" si="48"/>
        <v>0</v>
      </c>
      <c r="BK21" s="39">
        <f t="shared" si="49"/>
        <v>0</v>
      </c>
      <c r="BL21" s="39">
        <f t="shared" si="50"/>
        <v>0</v>
      </c>
      <c r="BM21" s="12">
        <f t="shared" si="51"/>
        <v>0</v>
      </c>
      <c r="BN21" s="39">
        <f t="shared" si="52"/>
        <v>0</v>
      </c>
      <c r="BO21" s="39">
        <f t="shared" si="53"/>
        <v>0</v>
      </c>
      <c r="BP21" s="39">
        <f t="shared" si="54"/>
        <v>0</v>
      </c>
      <c r="BQ21" s="12">
        <f t="shared" si="55"/>
        <v>0</v>
      </c>
      <c r="BR21" s="39">
        <f t="shared" si="56"/>
        <v>0</v>
      </c>
      <c r="BS21" s="39">
        <f t="shared" si="57"/>
        <v>0</v>
      </c>
      <c r="BT21" s="39">
        <f t="shared" si="58"/>
        <v>0</v>
      </c>
      <c r="BU21" s="104">
        <f>IF(ABS($B21)&lt;0.01,0,VLOOKUP(E21,DollarSteps,4))</f>
        <v>0</v>
      </c>
      <c r="BV21" s="104">
        <f>IF(ABS($B21)&lt;0.01,0,VLOOKUP(G21,DollarSteps,4))</f>
        <v>0</v>
      </c>
      <c r="BW21" s="104">
        <f>IF(ABS($B21)&lt;0.01,0,VLOOKUP(I21,DollarSteps,4))</f>
        <v>0</v>
      </c>
      <c r="BX21" s="104">
        <f>IF(ABS($B21)&lt;0.01,0,IF($J21="","",VLOOKUP($J21,Age_Steps,4)))</f>
        <v>0</v>
      </c>
      <c r="BY21" s="104">
        <f>IF(OR(ABS($B21)&lt;0.01,$E21=0),0,IF($J21="","",VLOOKUP($J21,Age_Steps,4)))</f>
        <v>0</v>
      </c>
      <c r="BZ21" s="104">
        <f>IF(ABS($B21)&lt;0.01,0,IF($J21="","",VLOOKUP($J21-1,Age_Steps,4)))</f>
        <v>0</v>
      </c>
      <c r="CA21" s="104">
        <f>IF(OR(ABS($B21)&lt;0.01,$G21=0),0,IF($J21="","",VLOOKUP($J21-1,Age_Steps,4)))</f>
        <v>0</v>
      </c>
      <c r="CB21" s="104">
        <f>IF(ABS($B21)&lt;0.01,0,IF($J21="","",VLOOKUP($J21-2,Age_Steps,4)))</f>
        <v>0</v>
      </c>
      <c r="CC21" s="104">
        <f>IF(OR(ABS($B21)&lt;0.01,$I21=0),0,IF($J21="","",VLOOKUP($J21-2,Age_Steps,4)))</f>
        <v>0</v>
      </c>
    </row>
    <row r="22" spans="2:81" ht="12.5" customHeight="1">
      <c r="B22" s="6" t="s">
        <v>9</v>
      </c>
      <c r="C22" s="6"/>
      <c r="D22" s="5">
        <v>0</v>
      </c>
      <c r="E22" s="5">
        <v>0</v>
      </c>
      <c r="F22" s="2">
        <v>0</v>
      </c>
      <c r="G22" s="2">
        <v>0</v>
      </c>
      <c r="H22" s="2">
        <v>0</v>
      </c>
      <c r="I22" s="5">
        <v>0</v>
      </c>
      <c r="J22" s="11">
        <v>8</v>
      </c>
      <c r="K22" s="12">
        <f t="shared" si="1"/>
        <v>0</v>
      </c>
      <c r="L22" s="12">
        <f t="shared" si="1"/>
        <v>0</v>
      </c>
      <c r="M22" s="14">
        <f t="shared" si="2"/>
        <v>0</v>
      </c>
      <c r="N22" s="12">
        <f t="shared" si="59"/>
        <v>0</v>
      </c>
      <c r="O22" s="14">
        <f t="shared" si="3"/>
        <v>0</v>
      </c>
      <c r="P22" s="12">
        <f t="shared" si="59"/>
        <v>0</v>
      </c>
      <c r="Q22" s="12">
        <f t="shared" si="4"/>
        <v>1</v>
      </c>
      <c r="R22" s="12">
        <f t="shared" si="5"/>
        <v>0</v>
      </c>
      <c r="S22" s="12">
        <f t="shared" si="6"/>
        <v>0</v>
      </c>
      <c r="T22" s="12">
        <f t="shared" si="7"/>
        <v>0</v>
      </c>
      <c r="U22" s="12">
        <f t="shared" si="8"/>
        <v>0</v>
      </c>
      <c r="V22" s="39">
        <f t="shared" si="9"/>
        <v>0</v>
      </c>
      <c r="W22" s="39">
        <f t="shared" si="10"/>
        <v>0</v>
      </c>
      <c r="X22" s="12">
        <f t="shared" si="60"/>
        <v>0</v>
      </c>
      <c r="Y22" s="12">
        <f t="shared" si="12"/>
        <v>0</v>
      </c>
      <c r="Z22" s="39">
        <f t="shared" si="61"/>
        <v>0</v>
      </c>
      <c r="AA22" s="12">
        <f t="shared" si="14"/>
        <v>0</v>
      </c>
      <c r="AB22" s="39">
        <f t="shared" si="15"/>
        <v>0</v>
      </c>
      <c r="AC22" s="12">
        <f t="shared" si="16"/>
        <v>0</v>
      </c>
      <c r="AD22" s="39">
        <f t="shared" si="17"/>
        <v>0</v>
      </c>
      <c r="AE22" s="39">
        <f t="shared" si="0"/>
        <v>0</v>
      </c>
      <c r="AF22" s="12">
        <f t="shared" si="18"/>
        <v>0</v>
      </c>
      <c r="AG22" s="39">
        <f t="shared" si="19"/>
        <v>0</v>
      </c>
      <c r="AH22" s="12">
        <f t="shared" si="20"/>
        <v>0</v>
      </c>
      <c r="AI22" s="39">
        <f t="shared" si="21"/>
        <v>0</v>
      </c>
      <c r="AJ22" s="39">
        <f t="shared" si="22"/>
        <v>0</v>
      </c>
      <c r="AK22" s="12">
        <f t="shared" si="23"/>
        <v>0</v>
      </c>
      <c r="AL22" s="39">
        <f t="shared" si="24"/>
        <v>0</v>
      </c>
      <c r="AM22" s="39">
        <f t="shared" si="25"/>
        <v>0</v>
      </c>
      <c r="AN22" s="39">
        <f t="shared" si="26"/>
        <v>0</v>
      </c>
      <c r="AO22" s="99">
        <f t="shared" si="27"/>
        <v>0</v>
      </c>
      <c r="AP22" s="99">
        <f t="shared" si="28"/>
        <v>0</v>
      </c>
      <c r="AQ22" s="12">
        <f t="shared" si="29"/>
        <v>0</v>
      </c>
      <c r="AR22" s="39">
        <f t="shared" si="30"/>
        <v>0</v>
      </c>
      <c r="AS22" s="39">
        <f t="shared" si="31"/>
        <v>0</v>
      </c>
      <c r="AT22" s="39">
        <f t="shared" si="32"/>
        <v>0</v>
      </c>
      <c r="AU22" s="12">
        <f t="shared" si="33"/>
        <v>0</v>
      </c>
      <c r="AV22" s="39">
        <f t="shared" si="34"/>
        <v>0</v>
      </c>
      <c r="AW22" s="39">
        <f t="shared" si="35"/>
        <v>0</v>
      </c>
      <c r="AX22" s="39">
        <f t="shared" si="36"/>
        <v>0</v>
      </c>
      <c r="AY22" s="39">
        <f t="shared" si="37"/>
        <v>0</v>
      </c>
      <c r="AZ22" s="39">
        <f t="shared" si="38"/>
        <v>0</v>
      </c>
      <c r="BA22" s="12">
        <f t="shared" si="39"/>
        <v>0</v>
      </c>
      <c r="BB22" s="39">
        <f t="shared" si="40"/>
        <v>0</v>
      </c>
      <c r="BC22" s="39">
        <f t="shared" si="41"/>
        <v>0</v>
      </c>
      <c r="BD22" s="39">
        <f t="shared" si="42"/>
        <v>0</v>
      </c>
      <c r="BE22" s="12">
        <f t="shared" si="43"/>
        <v>0</v>
      </c>
      <c r="BF22" s="39">
        <f t="shared" si="44"/>
        <v>0</v>
      </c>
      <c r="BG22" s="39">
        <f t="shared" si="45"/>
        <v>0</v>
      </c>
      <c r="BH22" s="39">
        <f t="shared" si="46"/>
        <v>0</v>
      </c>
      <c r="BI22" s="12">
        <f t="shared" si="47"/>
        <v>0</v>
      </c>
      <c r="BJ22" s="39">
        <f t="shared" si="48"/>
        <v>0</v>
      </c>
      <c r="BK22" s="39">
        <f t="shared" si="49"/>
        <v>0</v>
      </c>
      <c r="BL22" s="39">
        <f t="shared" si="50"/>
        <v>0</v>
      </c>
      <c r="BM22" s="12">
        <f t="shared" si="51"/>
        <v>0</v>
      </c>
      <c r="BN22" s="39">
        <f t="shared" si="52"/>
        <v>0</v>
      </c>
      <c r="BO22" s="39">
        <f t="shared" si="53"/>
        <v>0</v>
      </c>
      <c r="BP22" s="39">
        <f t="shared" si="54"/>
        <v>0</v>
      </c>
      <c r="BQ22" s="12">
        <f t="shared" si="55"/>
        <v>0</v>
      </c>
      <c r="BR22" s="39">
        <f t="shared" si="56"/>
        <v>0</v>
      </c>
      <c r="BS22" s="39">
        <f t="shared" si="57"/>
        <v>0</v>
      </c>
      <c r="BT22" s="39">
        <f t="shared" si="58"/>
        <v>0</v>
      </c>
      <c r="BU22" s="104">
        <f>IF(ABS($B22)&lt;0.01,0,VLOOKUP(E22,DollarSteps,4))</f>
        <v>0</v>
      </c>
      <c r="BV22" s="104">
        <f>IF(ABS($B22)&lt;0.01,0,VLOOKUP(G22,DollarSteps,4))</f>
        <v>0</v>
      </c>
      <c r="BW22" s="104">
        <f>IF(ABS($B22)&lt;0.01,0,VLOOKUP(I22,DollarSteps,4))</f>
        <v>0</v>
      </c>
      <c r="BX22" s="104">
        <f>IF(ABS($B22)&lt;0.01,0,IF($J22="","",VLOOKUP($J22,Age_Steps,4)))</f>
        <v>0</v>
      </c>
      <c r="BY22" s="104">
        <f>IF(OR(ABS($B22)&lt;0.01,$E22=0),0,IF($J22="","",VLOOKUP($J22,Age_Steps,4)))</f>
        <v>0</v>
      </c>
      <c r="BZ22" s="104">
        <f>IF(ABS($B22)&lt;0.01,0,IF($J22="","",VLOOKUP($J22-1,Age_Steps,4)))</f>
        <v>0</v>
      </c>
      <c r="CA22" s="104">
        <f>IF(OR(ABS($B22)&lt;0.01,$G22=0),0,IF($J22="","",VLOOKUP($J22-1,Age_Steps,4)))</f>
        <v>0</v>
      </c>
      <c r="CB22" s="104">
        <f>IF(ABS($B22)&lt;0.01,0,IF($J22="","",VLOOKUP($J22-2,Age_Steps,4)))</f>
        <v>0</v>
      </c>
      <c r="CC22" s="104">
        <f>IF(OR(ABS($B22)&lt;0.01,$I22=0),0,IF($J22="","",VLOOKUP($J22-2,Age_Steps,4)))</f>
        <v>0</v>
      </c>
    </row>
    <row r="23" spans="2:81" ht="12.5" customHeight="1">
      <c r="B23" s="6" t="s">
        <v>9</v>
      </c>
      <c r="C23" s="6"/>
      <c r="D23" s="5">
        <v>0</v>
      </c>
      <c r="E23" s="5">
        <v>0</v>
      </c>
      <c r="F23" s="2">
        <v>0</v>
      </c>
      <c r="G23" s="2">
        <v>0</v>
      </c>
      <c r="H23" s="2">
        <v>0</v>
      </c>
      <c r="I23" s="5">
        <v>0</v>
      </c>
      <c r="J23" s="11">
        <v>46</v>
      </c>
      <c r="K23" s="12">
        <f t="shared" si="1"/>
        <v>0</v>
      </c>
      <c r="L23" s="12">
        <f t="shared" si="1"/>
        <v>0</v>
      </c>
      <c r="M23" s="14">
        <f t="shared" si="2"/>
        <v>0</v>
      </c>
      <c r="N23" s="12">
        <f t="shared" si="59"/>
        <v>0</v>
      </c>
      <c r="O23" s="14">
        <f t="shared" si="3"/>
        <v>0</v>
      </c>
      <c r="P23" s="12">
        <f t="shared" si="59"/>
        <v>0</v>
      </c>
      <c r="Q23" s="12">
        <f t="shared" si="4"/>
        <v>1</v>
      </c>
      <c r="R23" s="12">
        <f t="shared" si="5"/>
        <v>0</v>
      </c>
      <c r="S23" s="12">
        <f t="shared" si="6"/>
        <v>0</v>
      </c>
      <c r="T23" s="12">
        <f t="shared" si="7"/>
        <v>0</v>
      </c>
      <c r="U23" s="12">
        <f t="shared" si="8"/>
        <v>0</v>
      </c>
      <c r="V23" s="39">
        <f t="shared" si="9"/>
        <v>0</v>
      </c>
      <c r="W23" s="39">
        <f t="shared" si="10"/>
        <v>0</v>
      </c>
      <c r="X23" s="12">
        <f t="shared" si="60"/>
        <v>0</v>
      </c>
      <c r="Y23" s="12">
        <f t="shared" si="12"/>
        <v>0</v>
      </c>
      <c r="Z23" s="39">
        <f t="shared" si="61"/>
        <v>0</v>
      </c>
      <c r="AA23" s="12">
        <f t="shared" si="14"/>
        <v>0</v>
      </c>
      <c r="AB23" s="39">
        <f t="shared" si="15"/>
        <v>0</v>
      </c>
      <c r="AC23" s="12">
        <f t="shared" si="16"/>
        <v>0</v>
      </c>
      <c r="AD23" s="39">
        <f t="shared" si="17"/>
        <v>0</v>
      </c>
      <c r="AE23" s="39">
        <f t="shared" si="0"/>
        <v>0</v>
      </c>
      <c r="AF23" s="12">
        <f t="shared" si="18"/>
        <v>0</v>
      </c>
      <c r="AG23" s="39">
        <f t="shared" si="19"/>
        <v>0</v>
      </c>
      <c r="AH23" s="12">
        <f t="shared" si="20"/>
        <v>0</v>
      </c>
      <c r="AI23" s="39">
        <f t="shared" si="21"/>
        <v>0</v>
      </c>
      <c r="AJ23" s="39">
        <f t="shared" si="22"/>
        <v>0</v>
      </c>
      <c r="AK23" s="12">
        <f t="shared" si="23"/>
        <v>0</v>
      </c>
      <c r="AL23" s="39">
        <f t="shared" si="24"/>
        <v>0</v>
      </c>
      <c r="AM23" s="39">
        <f t="shared" si="25"/>
        <v>0</v>
      </c>
      <c r="AN23" s="39">
        <f t="shared" si="26"/>
        <v>0</v>
      </c>
      <c r="AO23" s="99">
        <f t="shared" si="27"/>
        <v>0</v>
      </c>
      <c r="AP23" s="99">
        <f t="shared" si="28"/>
        <v>0</v>
      </c>
      <c r="AQ23" s="12">
        <f t="shared" si="29"/>
        <v>0</v>
      </c>
      <c r="AR23" s="39">
        <f t="shared" si="30"/>
        <v>0</v>
      </c>
      <c r="AS23" s="39">
        <f t="shared" si="31"/>
        <v>0</v>
      </c>
      <c r="AT23" s="39">
        <f t="shared" si="32"/>
        <v>0</v>
      </c>
      <c r="AU23" s="12">
        <f t="shared" si="33"/>
        <v>0</v>
      </c>
      <c r="AV23" s="39">
        <f t="shared" si="34"/>
        <v>0</v>
      </c>
      <c r="AW23" s="39">
        <f t="shared" si="35"/>
        <v>0</v>
      </c>
      <c r="AX23" s="39">
        <f t="shared" si="36"/>
        <v>0</v>
      </c>
      <c r="AY23" s="39">
        <f t="shared" si="37"/>
        <v>0</v>
      </c>
      <c r="AZ23" s="39">
        <f t="shared" si="38"/>
        <v>0</v>
      </c>
      <c r="BA23" s="12">
        <f t="shared" si="39"/>
        <v>0</v>
      </c>
      <c r="BB23" s="39">
        <f t="shared" si="40"/>
        <v>0</v>
      </c>
      <c r="BC23" s="39">
        <f t="shared" si="41"/>
        <v>0</v>
      </c>
      <c r="BD23" s="39">
        <f t="shared" si="42"/>
        <v>0</v>
      </c>
      <c r="BE23" s="12">
        <f t="shared" si="43"/>
        <v>0</v>
      </c>
      <c r="BF23" s="39">
        <f t="shared" si="44"/>
        <v>0</v>
      </c>
      <c r="BG23" s="39">
        <f t="shared" si="45"/>
        <v>0</v>
      </c>
      <c r="BH23" s="39">
        <f t="shared" si="46"/>
        <v>0</v>
      </c>
      <c r="BI23" s="12">
        <f t="shared" si="47"/>
        <v>0</v>
      </c>
      <c r="BJ23" s="39">
        <f t="shared" si="48"/>
        <v>0</v>
      </c>
      <c r="BK23" s="39">
        <f t="shared" si="49"/>
        <v>0</v>
      </c>
      <c r="BL23" s="39">
        <f t="shared" si="50"/>
        <v>0</v>
      </c>
      <c r="BM23" s="12">
        <f t="shared" si="51"/>
        <v>0</v>
      </c>
      <c r="BN23" s="39">
        <f t="shared" si="52"/>
        <v>0</v>
      </c>
      <c r="BO23" s="39">
        <f t="shared" si="53"/>
        <v>0</v>
      </c>
      <c r="BP23" s="39">
        <f t="shared" si="54"/>
        <v>0</v>
      </c>
      <c r="BQ23" s="12">
        <f t="shared" si="55"/>
        <v>0</v>
      </c>
      <c r="BR23" s="39">
        <f t="shared" si="56"/>
        <v>0</v>
      </c>
      <c r="BS23" s="39">
        <f t="shared" si="57"/>
        <v>0</v>
      </c>
      <c r="BT23" s="39">
        <f t="shared" si="58"/>
        <v>0</v>
      </c>
      <c r="BU23" s="104">
        <f>IF(ABS($B23)&lt;0.01,0,VLOOKUP(E23,DollarSteps,4))</f>
        <v>0</v>
      </c>
      <c r="BV23" s="104">
        <f>IF(ABS($B23)&lt;0.01,0,VLOOKUP(G23,DollarSteps,4))</f>
        <v>0</v>
      </c>
      <c r="BW23" s="104">
        <f>IF(ABS($B23)&lt;0.01,0,VLOOKUP(I23,DollarSteps,4))</f>
        <v>0</v>
      </c>
      <c r="BX23" s="104">
        <f>IF(ABS($B23)&lt;0.01,0,IF($J23="","",VLOOKUP($J23,Age_Steps,4)))</f>
        <v>0</v>
      </c>
      <c r="BY23" s="104">
        <f>IF(OR(ABS($B23)&lt;0.01,$E23=0),0,IF($J23="","",VLOOKUP($J23,Age_Steps,4)))</f>
        <v>0</v>
      </c>
      <c r="BZ23" s="104">
        <f>IF(ABS($B23)&lt;0.01,0,IF($J23="","",VLOOKUP($J23-1,Age_Steps,4)))</f>
        <v>0</v>
      </c>
      <c r="CA23" s="104">
        <f>IF(OR(ABS($B23)&lt;0.01,$G23=0),0,IF($J23="","",VLOOKUP($J23-1,Age_Steps,4)))</f>
        <v>0</v>
      </c>
      <c r="CB23" s="104">
        <f>IF(ABS($B23)&lt;0.01,0,IF($J23="","",VLOOKUP($J23-2,Age_Steps,4)))</f>
        <v>0</v>
      </c>
      <c r="CC23" s="104">
        <f>IF(OR(ABS($B23)&lt;0.01,$I23=0),0,IF($J23="","",VLOOKUP($J23-2,Age_Steps,4)))</f>
        <v>0</v>
      </c>
    </row>
    <row r="24" spans="2:81" ht="12.5" customHeight="1">
      <c r="B24" s="6" t="s">
        <v>9</v>
      </c>
      <c r="C24" s="6"/>
      <c r="D24" s="5">
        <v>0</v>
      </c>
      <c r="E24" s="5">
        <v>0</v>
      </c>
      <c r="F24" s="2">
        <v>0</v>
      </c>
      <c r="G24" s="2">
        <v>0</v>
      </c>
      <c r="H24" s="2">
        <v>0</v>
      </c>
      <c r="I24" s="5">
        <v>0</v>
      </c>
      <c r="J24" s="11">
        <v>40</v>
      </c>
      <c r="K24" s="12">
        <f t="shared" si="1"/>
        <v>0</v>
      </c>
      <c r="L24" s="12">
        <f t="shared" si="1"/>
        <v>0</v>
      </c>
      <c r="M24" s="14">
        <f t="shared" si="2"/>
        <v>0</v>
      </c>
      <c r="N24" s="12">
        <f t="shared" si="59"/>
        <v>0</v>
      </c>
      <c r="O24" s="14">
        <f t="shared" si="3"/>
        <v>0</v>
      </c>
      <c r="P24" s="12">
        <f t="shared" si="59"/>
        <v>0</v>
      </c>
      <c r="Q24" s="12">
        <f t="shared" si="4"/>
        <v>1</v>
      </c>
      <c r="R24" s="12">
        <f t="shared" si="5"/>
        <v>0</v>
      </c>
      <c r="S24" s="12">
        <f t="shared" si="6"/>
        <v>0</v>
      </c>
      <c r="T24" s="12">
        <f t="shared" si="7"/>
        <v>0</v>
      </c>
      <c r="U24" s="12">
        <f t="shared" si="8"/>
        <v>0</v>
      </c>
      <c r="V24" s="39">
        <f t="shared" si="9"/>
        <v>0</v>
      </c>
      <c r="W24" s="39">
        <f t="shared" si="10"/>
        <v>0</v>
      </c>
      <c r="X24" s="12">
        <f t="shared" si="60"/>
        <v>0</v>
      </c>
      <c r="Y24" s="12">
        <f t="shared" si="12"/>
        <v>0</v>
      </c>
      <c r="Z24" s="39">
        <f t="shared" si="61"/>
        <v>0</v>
      </c>
      <c r="AA24" s="12">
        <f t="shared" si="14"/>
        <v>0</v>
      </c>
      <c r="AB24" s="39">
        <f t="shared" si="15"/>
        <v>0</v>
      </c>
      <c r="AC24" s="12">
        <f t="shared" si="16"/>
        <v>0</v>
      </c>
      <c r="AD24" s="39">
        <f t="shared" si="17"/>
        <v>0</v>
      </c>
      <c r="AE24" s="39">
        <f t="shared" si="0"/>
        <v>0</v>
      </c>
      <c r="AF24" s="12">
        <f t="shared" si="18"/>
        <v>0</v>
      </c>
      <c r="AG24" s="39">
        <f t="shared" si="19"/>
        <v>0</v>
      </c>
      <c r="AH24" s="12">
        <f t="shared" si="20"/>
        <v>0</v>
      </c>
      <c r="AI24" s="39">
        <f t="shared" si="21"/>
        <v>0</v>
      </c>
      <c r="AJ24" s="39">
        <f t="shared" si="22"/>
        <v>0</v>
      </c>
      <c r="AK24" s="12">
        <f t="shared" si="23"/>
        <v>0</v>
      </c>
      <c r="AL24" s="39">
        <f t="shared" si="24"/>
        <v>0</v>
      </c>
      <c r="AM24" s="39">
        <f t="shared" si="25"/>
        <v>0</v>
      </c>
      <c r="AN24" s="39">
        <f t="shared" si="26"/>
        <v>0</v>
      </c>
      <c r="AO24" s="99">
        <f t="shared" si="27"/>
        <v>0</v>
      </c>
      <c r="AP24" s="99">
        <f t="shared" si="28"/>
        <v>0</v>
      </c>
      <c r="AQ24" s="12">
        <f t="shared" si="29"/>
        <v>0</v>
      </c>
      <c r="AR24" s="39">
        <f t="shared" si="30"/>
        <v>0</v>
      </c>
      <c r="AS24" s="39">
        <f t="shared" si="31"/>
        <v>0</v>
      </c>
      <c r="AT24" s="39">
        <f t="shared" si="32"/>
        <v>0</v>
      </c>
      <c r="AU24" s="12">
        <f t="shared" si="33"/>
        <v>0</v>
      </c>
      <c r="AV24" s="39">
        <f t="shared" si="34"/>
        <v>0</v>
      </c>
      <c r="AW24" s="39">
        <f t="shared" si="35"/>
        <v>0</v>
      </c>
      <c r="AX24" s="39">
        <f t="shared" si="36"/>
        <v>0</v>
      </c>
      <c r="AY24" s="39">
        <f t="shared" si="37"/>
        <v>0</v>
      </c>
      <c r="AZ24" s="39">
        <f t="shared" si="38"/>
        <v>0</v>
      </c>
      <c r="BA24" s="12">
        <f t="shared" si="39"/>
        <v>0</v>
      </c>
      <c r="BB24" s="39">
        <f t="shared" si="40"/>
        <v>0</v>
      </c>
      <c r="BC24" s="39">
        <f t="shared" si="41"/>
        <v>0</v>
      </c>
      <c r="BD24" s="39">
        <f t="shared" si="42"/>
        <v>0</v>
      </c>
      <c r="BE24" s="12">
        <f t="shared" si="43"/>
        <v>0</v>
      </c>
      <c r="BF24" s="39">
        <f t="shared" si="44"/>
        <v>0</v>
      </c>
      <c r="BG24" s="39">
        <f t="shared" si="45"/>
        <v>0</v>
      </c>
      <c r="BH24" s="39">
        <f t="shared" si="46"/>
        <v>0</v>
      </c>
      <c r="BI24" s="12">
        <f t="shared" si="47"/>
        <v>0</v>
      </c>
      <c r="BJ24" s="39">
        <f t="shared" si="48"/>
        <v>0</v>
      </c>
      <c r="BK24" s="39">
        <f t="shared" si="49"/>
        <v>0</v>
      </c>
      <c r="BL24" s="39">
        <f t="shared" si="50"/>
        <v>0</v>
      </c>
      <c r="BM24" s="12">
        <f t="shared" si="51"/>
        <v>0</v>
      </c>
      <c r="BN24" s="39">
        <f t="shared" si="52"/>
        <v>0</v>
      </c>
      <c r="BO24" s="39">
        <f t="shared" si="53"/>
        <v>0</v>
      </c>
      <c r="BP24" s="39">
        <f t="shared" si="54"/>
        <v>0</v>
      </c>
      <c r="BQ24" s="12">
        <f t="shared" si="55"/>
        <v>0</v>
      </c>
      <c r="BR24" s="39">
        <f t="shared" si="56"/>
        <v>0</v>
      </c>
      <c r="BS24" s="39">
        <f t="shared" si="57"/>
        <v>0</v>
      </c>
      <c r="BT24" s="39">
        <f t="shared" si="58"/>
        <v>0</v>
      </c>
      <c r="BU24" s="104">
        <f>IF(ABS($B24)&lt;0.01,0,VLOOKUP(E24,DollarSteps,4))</f>
        <v>0</v>
      </c>
      <c r="BV24" s="104">
        <f>IF(ABS($B24)&lt;0.01,0,VLOOKUP(G24,DollarSteps,4))</f>
        <v>0</v>
      </c>
      <c r="BW24" s="104">
        <f>IF(ABS($B24)&lt;0.01,0,VLOOKUP(I24,DollarSteps,4))</f>
        <v>0</v>
      </c>
      <c r="BX24" s="104">
        <f>IF(ABS($B24)&lt;0.01,0,IF($J24="","",VLOOKUP($J24,Age_Steps,4)))</f>
        <v>0</v>
      </c>
      <c r="BY24" s="104">
        <f>IF(OR(ABS($B24)&lt;0.01,$E24=0),0,IF($J24="","",VLOOKUP($J24,Age_Steps,4)))</f>
        <v>0</v>
      </c>
      <c r="BZ24" s="104">
        <f>IF(ABS($B24)&lt;0.01,0,IF($J24="","",VLOOKUP($J24-1,Age_Steps,4)))</f>
        <v>0</v>
      </c>
      <c r="CA24" s="104">
        <f>IF(OR(ABS($B24)&lt;0.01,$G24=0),0,IF($J24="","",VLOOKUP($J24-1,Age_Steps,4)))</f>
        <v>0</v>
      </c>
      <c r="CB24" s="104">
        <f>IF(ABS($B24)&lt;0.01,0,IF($J24="","",VLOOKUP($J24-2,Age_Steps,4)))</f>
        <v>0</v>
      </c>
      <c r="CC24" s="104">
        <f>IF(OR(ABS($B24)&lt;0.01,$I24=0),0,IF($J24="","",VLOOKUP($J24-2,Age_Steps,4)))</f>
        <v>0</v>
      </c>
    </row>
    <row r="25" spans="2:81" ht="12.5" customHeight="1">
      <c r="B25" s="6" t="s">
        <v>9</v>
      </c>
      <c r="C25" s="6"/>
      <c r="D25" s="5">
        <v>0</v>
      </c>
      <c r="E25" s="5">
        <v>0</v>
      </c>
      <c r="F25" s="2">
        <v>0</v>
      </c>
      <c r="G25" s="2">
        <v>0</v>
      </c>
      <c r="H25" s="2">
        <v>0</v>
      </c>
      <c r="I25" s="5">
        <v>0</v>
      </c>
      <c r="J25" s="11">
        <v>29</v>
      </c>
      <c r="K25" s="12">
        <f t="shared" si="1"/>
        <v>0</v>
      </c>
      <c r="L25" s="12">
        <f t="shared" si="1"/>
        <v>0</v>
      </c>
      <c r="M25" s="14">
        <f t="shared" si="2"/>
        <v>0</v>
      </c>
      <c r="N25" s="12">
        <f t="shared" si="59"/>
        <v>0</v>
      </c>
      <c r="O25" s="14">
        <f t="shared" si="3"/>
        <v>0</v>
      </c>
      <c r="P25" s="12">
        <f t="shared" si="59"/>
        <v>0</v>
      </c>
      <c r="Q25" s="12">
        <f t="shared" si="4"/>
        <v>1</v>
      </c>
      <c r="R25" s="12">
        <f t="shared" si="5"/>
        <v>0</v>
      </c>
      <c r="S25" s="12">
        <f t="shared" si="6"/>
        <v>0</v>
      </c>
      <c r="T25" s="12">
        <f t="shared" si="7"/>
        <v>0</v>
      </c>
      <c r="U25" s="12">
        <f t="shared" si="8"/>
        <v>0</v>
      </c>
      <c r="V25" s="39">
        <f t="shared" si="9"/>
        <v>0</v>
      </c>
      <c r="W25" s="39">
        <f t="shared" si="10"/>
        <v>0</v>
      </c>
      <c r="X25" s="12">
        <f t="shared" si="60"/>
        <v>0</v>
      </c>
      <c r="Y25" s="12">
        <f t="shared" si="12"/>
        <v>0</v>
      </c>
      <c r="Z25" s="39">
        <f t="shared" si="61"/>
        <v>0</v>
      </c>
      <c r="AA25" s="12">
        <f t="shared" si="14"/>
        <v>0</v>
      </c>
      <c r="AB25" s="39">
        <f t="shared" si="15"/>
        <v>0</v>
      </c>
      <c r="AC25" s="12">
        <f t="shared" si="16"/>
        <v>0</v>
      </c>
      <c r="AD25" s="39">
        <f t="shared" si="17"/>
        <v>0</v>
      </c>
      <c r="AE25" s="39">
        <f t="shared" si="0"/>
        <v>0</v>
      </c>
      <c r="AF25" s="12">
        <f t="shared" si="18"/>
        <v>0</v>
      </c>
      <c r="AG25" s="39">
        <f t="shared" si="19"/>
        <v>0</v>
      </c>
      <c r="AH25" s="12">
        <f t="shared" si="20"/>
        <v>0</v>
      </c>
      <c r="AI25" s="39">
        <f t="shared" si="21"/>
        <v>0</v>
      </c>
      <c r="AJ25" s="39">
        <f t="shared" si="22"/>
        <v>0</v>
      </c>
      <c r="AK25" s="12">
        <f t="shared" si="23"/>
        <v>0</v>
      </c>
      <c r="AL25" s="39">
        <f t="shared" si="24"/>
        <v>0</v>
      </c>
      <c r="AM25" s="39">
        <f t="shared" si="25"/>
        <v>0</v>
      </c>
      <c r="AN25" s="39">
        <f t="shared" si="26"/>
        <v>0</v>
      </c>
      <c r="AO25" s="99">
        <f t="shared" si="27"/>
        <v>0</v>
      </c>
      <c r="AP25" s="99">
        <f t="shared" si="28"/>
        <v>0</v>
      </c>
      <c r="AQ25" s="12">
        <f t="shared" si="29"/>
        <v>0</v>
      </c>
      <c r="AR25" s="39">
        <f t="shared" si="30"/>
        <v>0</v>
      </c>
      <c r="AS25" s="39">
        <f t="shared" si="31"/>
        <v>0</v>
      </c>
      <c r="AT25" s="39">
        <f t="shared" si="32"/>
        <v>0</v>
      </c>
      <c r="AU25" s="12">
        <f t="shared" si="33"/>
        <v>0</v>
      </c>
      <c r="AV25" s="39">
        <f t="shared" si="34"/>
        <v>0</v>
      </c>
      <c r="AW25" s="39">
        <f t="shared" si="35"/>
        <v>0</v>
      </c>
      <c r="AX25" s="39">
        <f t="shared" si="36"/>
        <v>0</v>
      </c>
      <c r="AY25" s="39">
        <f t="shared" si="37"/>
        <v>0</v>
      </c>
      <c r="AZ25" s="39">
        <f t="shared" si="38"/>
        <v>0</v>
      </c>
      <c r="BA25" s="12">
        <f t="shared" si="39"/>
        <v>0</v>
      </c>
      <c r="BB25" s="39">
        <f t="shared" si="40"/>
        <v>0</v>
      </c>
      <c r="BC25" s="39">
        <f t="shared" si="41"/>
        <v>0</v>
      </c>
      <c r="BD25" s="39">
        <f t="shared" si="42"/>
        <v>0</v>
      </c>
      <c r="BE25" s="12">
        <f t="shared" si="43"/>
        <v>0</v>
      </c>
      <c r="BF25" s="39">
        <f t="shared" si="44"/>
        <v>0</v>
      </c>
      <c r="BG25" s="39">
        <f t="shared" si="45"/>
        <v>0</v>
      </c>
      <c r="BH25" s="39">
        <f t="shared" si="46"/>
        <v>0</v>
      </c>
      <c r="BI25" s="12">
        <f t="shared" si="47"/>
        <v>0</v>
      </c>
      <c r="BJ25" s="39">
        <f t="shared" si="48"/>
        <v>0</v>
      </c>
      <c r="BK25" s="39">
        <f t="shared" si="49"/>
        <v>0</v>
      </c>
      <c r="BL25" s="39">
        <f t="shared" si="50"/>
        <v>0</v>
      </c>
      <c r="BM25" s="12">
        <f t="shared" si="51"/>
        <v>0</v>
      </c>
      <c r="BN25" s="39">
        <f t="shared" si="52"/>
        <v>0</v>
      </c>
      <c r="BO25" s="39">
        <f t="shared" si="53"/>
        <v>0</v>
      </c>
      <c r="BP25" s="39">
        <f t="shared" si="54"/>
        <v>0</v>
      </c>
      <c r="BQ25" s="12">
        <f t="shared" si="55"/>
        <v>0</v>
      </c>
      <c r="BR25" s="39">
        <f t="shared" si="56"/>
        <v>0</v>
      </c>
      <c r="BS25" s="39">
        <f t="shared" si="57"/>
        <v>0</v>
      </c>
      <c r="BT25" s="39">
        <f t="shared" si="58"/>
        <v>0</v>
      </c>
      <c r="BU25" s="104">
        <f>IF(ABS($B25)&lt;0.01,0,VLOOKUP(E25,DollarSteps,4))</f>
        <v>0</v>
      </c>
      <c r="BV25" s="104">
        <f>IF(ABS($B25)&lt;0.01,0,VLOOKUP(G25,DollarSteps,4))</f>
        <v>0</v>
      </c>
      <c r="BW25" s="104">
        <f>IF(ABS($B25)&lt;0.01,0,VLOOKUP(I25,DollarSteps,4))</f>
        <v>0</v>
      </c>
      <c r="BX25" s="104">
        <f>IF(ABS($B25)&lt;0.01,0,IF($J25="","",VLOOKUP($J25,Age_Steps,4)))</f>
        <v>0</v>
      </c>
      <c r="BY25" s="104">
        <f>IF(OR(ABS($B25)&lt;0.01,$E25=0),0,IF($J25="","",VLOOKUP($J25,Age_Steps,4)))</f>
        <v>0</v>
      </c>
      <c r="BZ25" s="104">
        <f>IF(ABS($B25)&lt;0.01,0,IF($J25="","",VLOOKUP($J25-1,Age_Steps,4)))</f>
        <v>0</v>
      </c>
      <c r="CA25" s="104">
        <f>IF(OR(ABS($B25)&lt;0.01,$G25=0),0,IF($J25="","",VLOOKUP($J25-1,Age_Steps,4)))</f>
        <v>0</v>
      </c>
      <c r="CB25" s="104">
        <f>IF(ABS($B25)&lt;0.01,0,IF($J25="","",VLOOKUP($J25-2,Age_Steps,4)))</f>
        <v>0</v>
      </c>
      <c r="CC25" s="104">
        <f>IF(OR(ABS($B25)&lt;0.01,$I25=0),0,IF($J25="","",VLOOKUP($J25-2,Age_Steps,4)))</f>
        <v>0</v>
      </c>
    </row>
    <row r="26" spans="2:81" ht="12.5" customHeight="1">
      <c r="B26" s="6" t="s">
        <v>9</v>
      </c>
      <c r="C26" s="6"/>
      <c r="D26" s="5">
        <v>0</v>
      </c>
      <c r="E26" s="5">
        <v>0</v>
      </c>
      <c r="F26" s="2">
        <v>0</v>
      </c>
      <c r="G26" s="2">
        <v>0</v>
      </c>
      <c r="H26" s="2">
        <v>0</v>
      </c>
      <c r="I26" s="5">
        <v>0</v>
      </c>
      <c r="J26" s="11">
        <v>14</v>
      </c>
      <c r="K26" s="12">
        <f t="shared" si="1"/>
        <v>0</v>
      </c>
      <c r="L26" s="12">
        <f t="shared" si="1"/>
        <v>0</v>
      </c>
      <c r="M26" s="14">
        <f t="shared" si="2"/>
        <v>0</v>
      </c>
      <c r="N26" s="12">
        <f t="shared" si="59"/>
        <v>0</v>
      </c>
      <c r="O26" s="14">
        <f t="shared" si="3"/>
        <v>0</v>
      </c>
      <c r="P26" s="12">
        <f t="shared" si="59"/>
        <v>0</v>
      </c>
      <c r="Q26" s="12">
        <f t="shared" si="4"/>
        <v>1</v>
      </c>
      <c r="R26" s="12">
        <f t="shared" si="5"/>
        <v>0</v>
      </c>
      <c r="S26" s="12">
        <f t="shared" si="6"/>
        <v>0</v>
      </c>
      <c r="T26" s="12">
        <f t="shared" si="7"/>
        <v>0</v>
      </c>
      <c r="U26" s="12">
        <f t="shared" si="8"/>
        <v>0</v>
      </c>
      <c r="V26" s="39">
        <f t="shared" si="9"/>
        <v>0</v>
      </c>
      <c r="W26" s="39">
        <f t="shared" si="10"/>
        <v>0</v>
      </c>
      <c r="X26" s="12">
        <f t="shared" si="60"/>
        <v>0</v>
      </c>
      <c r="Y26" s="12">
        <f t="shared" si="12"/>
        <v>0</v>
      </c>
      <c r="Z26" s="39">
        <f t="shared" si="61"/>
        <v>0</v>
      </c>
      <c r="AA26" s="12">
        <f t="shared" si="14"/>
        <v>0</v>
      </c>
      <c r="AB26" s="39">
        <f t="shared" si="15"/>
        <v>0</v>
      </c>
      <c r="AC26" s="12">
        <f t="shared" si="16"/>
        <v>0</v>
      </c>
      <c r="AD26" s="39">
        <f t="shared" si="17"/>
        <v>0</v>
      </c>
      <c r="AE26" s="39">
        <f t="shared" si="0"/>
        <v>0</v>
      </c>
      <c r="AF26" s="12">
        <f t="shared" si="18"/>
        <v>0</v>
      </c>
      <c r="AG26" s="39">
        <f t="shared" si="19"/>
        <v>0</v>
      </c>
      <c r="AH26" s="12">
        <f t="shared" si="20"/>
        <v>0</v>
      </c>
      <c r="AI26" s="39">
        <f t="shared" si="21"/>
        <v>0</v>
      </c>
      <c r="AJ26" s="39">
        <f t="shared" si="22"/>
        <v>0</v>
      </c>
      <c r="AK26" s="12">
        <f t="shared" si="23"/>
        <v>0</v>
      </c>
      <c r="AL26" s="39">
        <f t="shared" si="24"/>
        <v>0</v>
      </c>
      <c r="AM26" s="39">
        <f t="shared" si="25"/>
        <v>0</v>
      </c>
      <c r="AN26" s="39">
        <f t="shared" si="26"/>
        <v>0</v>
      </c>
      <c r="AO26" s="99">
        <f t="shared" si="27"/>
        <v>0</v>
      </c>
      <c r="AP26" s="99">
        <f t="shared" si="28"/>
        <v>0</v>
      </c>
      <c r="AQ26" s="12">
        <f t="shared" si="29"/>
        <v>0</v>
      </c>
      <c r="AR26" s="39">
        <f t="shared" si="30"/>
        <v>0</v>
      </c>
      <c r="AS26" s="39">
        <f t="shared" si="31"/>
        <v>0</v>
      </c>
      <c r="AT26" s="39">
        <f t="shared" si="32"/>
        <v>0</v>
      </c>
      <c r="AU26" s="12">
        <f t="shared" si="33"/>
        <v>0</v>
      </c>
      <c r="AV26" s="39">
        <f t="shared" si="34"/>
        <v>0</v>
      </c>
      <c r="AW26" s="39">
        <f t="shared" si="35"/>
        <v>0</v>
      </c>
      <c r="AX26" s="39">
        <f t="shared" si="36"/>
        <v>0</v>
      </c>
      <c r="AY26" s="39">
        <f t="shared" si="37"/>
        <v>0</v>
      </c>
      <c r="AZ26" s="39">
        <f t="shared" si="38"/>
        <v>0</v>
      </c>
      <c r="BA26" s="12">
        <f t="shared" si="39"/>
        <v>0</v>
      </c>
      <c r="BB26" s="39">
        <f t="shared" si="40"/>
        <v>0</v>
      </c>
      <c r="BC26" s="39">
        <f t="shared" si="41"/>
        <v>0</v>
      </c>
      <c r="BD26" s="39">
        <f t="shared" si="42"/>
        <v>0</v>
      </c>
      <c r="BE26" s="12">
        <f t="shared" si="43"/>
        <v>0</v>
      </c>
      <c r="BF26" s="39">
        <f t="shared" si="44"/>
        <v>0</v>
      </c>
      <c r="BG26" s="39">
        <f t="shared" si="45"/>
        <v>0</v>
      </c>
      <c r="BH26" s="39">
        <f t="shared" si="46"/>
        <v>0</v>
      </c>
      <c r="BI26" s="12">
        <f t="shared" si="47"/>
        <v>0</v>
      </c>
      <c r="BJ26" s="39">
        <f t="shared" si="48"/>
        <v>0</v>
      </c>
      <c r="BK26" s="39">
        <f t="shared" si="49"/>
        <v>0</v>
      </c>
      <c r="BL26" s="39">
        <f t="shared" si="50"/>
        <v>0</v>
      </c>
      <c r="BM26" s="12">
        <f t="shared" si="51"/>
        <v>0</v>
      </c>
      <c r="BN26" s="39">
        <f t="shared" si="52"/>
        <v>0</v>
      </c>
      <c r="BO26" s="39">
        <f t="shared" si="53"/>
        <v>0</v>
      </c>
      <c r="BP26" s="39">
        <f t="shared" si="54"/>
        <v>0</v>
      </c>
      <c r="BQ26" s="12">
        <f t="shared" si="55"/>
        <v>0</v>
      </c>
      <c r="BR26" s="39">
        <f t="shared" si="56"/>
        <v>0</v>
      </c>
      <c r="BS26" s="39">
        <f t="shared" si="57"/>
        <v>0</v>
      </c>
      <c r="BT26" s="39">
        <f t="shared" si="58"/>
        <v>0</v>
      </c>
      <c r="BU26" s="104">
        <f>IF(ABS($B26)&lt;0.01,0,VLOOKUP(E26,DollarSteps,4))</f>
        <v>0</v>
      </c>
      <c r="BV26" s="104">
        <f>IF(ABS($B26)&lt;0.01,0,VLOOKUP(G26,DollarSteps,4))</f>
        <v>0</v>
      </c>
      <c r="BW26" s="104">
        <f>IF(ABS($B26)&lt;0.01,0,VLOOKUP(I26,DollarSteps,4))</f>
        <v>0</v>
      </c>
      <c r="BX26" s="104">
        <f>IF(ABS($B26)&lt;0.01,0,IF($J26="","",VLOOKUP($J26,Age_Steps,4)))</f>
        <v>0</v>
      </c>
      <c r="BY26" s="104">
        <f>IF(OR(ABS($B26)&lt;0.01,$E26=0),0,IF($J26="","",VLOOKUP($J26,Age_Steps,4)))</f>
        <v>0</v>
      </c>
      <c r="BZ26" s="104">
        <f>IF(ABS($B26)&lt;0.01,0,IF($J26="","",VLOOKUP($J26-1,Age_Steps,4)))</f>
        <v>0</v>
      </c>
      <c r="CA26" s="104">
        <f>IF(OR(ABS($B26)&lt;0.01,$G26=0),0,IF($J26="","",VLOOKUP($J26-1,Age_Steps,4)))</f>
        <v>0</v>
      </c>
      <c r="CB26" s="104">
        <f>IF(ABS($B26)&lt;0.01,0,IF($J26="","",VLOOKUP($J26-2,Age_Steps,4)))</f>
        <v>0</v>
      </c>
      <c r="CC26" s="104">
        <f>IF(OR(ABS($B26)&lt;0.01,$I26=0),0,IF($J26="","",VLOOKUP($J26-2,Age_Steps,4)))</f>
        <v>0</v>
      </c>
    </row>
    <row r="27" spans="2:81" ht="12.5" customHeight="1">
      <c r="B27" s="6" t="s">
        <v>9</v>
      </c>
      <c r="C27" s="6"/>
      <c r="D27" s="5">
        <v>0</v>
      </c>
      <c r="E27" s="5">
        <v>0</v>
      </c>
      <c r="F27" s="2">
        <v>0</v>
      </c>
      <c r="G27" s="2">
        <v>0</v>
      </c>
      <c r="H27" s="2">
        <v>0</v>
      </c>
      <c r="I27" s="5">
        <v>0</v>
      </c>
      <c r="J27" s="11">
        <v>48</v>
      </c>
      <c r="K27" s="12">
        <f t="shared" si="1"/>
        <v>0</v>
      </c>
      <c r="L27" s="12">
        <f t="shared" si="1"/>
        <v>0</v>
      </c>
      <c r="M27" s="14">
        <f t="shared" si="2"/>
        <v>0</v>
      </c>
      <c r="N27" s="12">
        <f t="shared" si="59"/>
        <v>0</v>
      </c>
      <c r="O27" s="14">
        <f t="shared" si="3"/>
        <v>0</v>
      </c>
      <c r="P27" s="12">
        <f t="shared" si="59"/>
        <v>0</v>
      </c>
      <c r="Q27" s="12">
        <f t="shared" si="4"/>
        <v>1</v>
      </c>
      <c r="R27" s="12">
        <f t="shared" si="5"/>
        <v>0</v>
      </c>
      <c r="S27" s="12">
        <f t="shared" si="6"/>
        <v>0</v>
      </c>
      <c r="T27" s="12">
        <f t="shared" si="7"/>
        <v>0</v>
      </c>
      <c r="U27" s="12">
        <f t="shared" si="8"/>
        <v>0</v>
      </c>
      <c r="V27" s="39">
        <f t="shared" si="9"/>
        <v>0</v>
      </c>
      <c r="W27" s="39">
        <f t="shared" si="10"/>
        <v>0</v>
      </c>
      <c r="X27" s="12">
        <f t="shared" si="60"/>
        <v>0</v>
      </c>
      <c r="Y27" s="12">
        <f t="shared" si="12"/>
        <v>0</v>
      </c>
      <c r="Z27" s="39">
        <f t="shared" si="61"/>
        <v>0</v>
      </c>
      <c r="AA27" s="12">
        <f t="shared" si="14"/>
        <v>0</v>
      </c>
      <c r="AB27" s="39">
        <f t="shared" si="15"/>
        <v>0</v>
      </c>
      <c r="AC27" s="12">
        <f t="shared" si="16"/>
        <v>0</v>
      </c>
      <c r="AD27" s="39">
        <f t="shared" si="17"/>
        <v>0</v>
      </c>
      <c r="AE27" s="39">
        <f t="shared" si="0"/>
        <v>0</v>
      </c>
      <c r="AF27" s="12">
        <f t="shared" si="18"/>
        <v>0</v>
      </c>
      <c r="AG27" s="39">
        <f t="shared" si="19"/>
        <v>0</v>
      </c>
      <c r="AH27" s="12">
        <f t="shared" si="20"/>
        <v>0</v>
      </c>
      <c r="AI27" s="39">
        <f t="shared" si="21"/>
        <v>0</v>
      </c>
      <c r="AJ27" s="39">
        <f t="shared" si="22"/>
        <v>0</v>
      </c>
      <c r="AK27" s="12">
        <f t="shared" si="23"/>
        <v>0</v>
      </c>
      <c r="AL27" s="39">
        <f t="shared" si="24"/>
        <v>0</v>
      </c>
      <c r="AM27" s="39">
        <f t="shared" si="25"/>
        <v>0</v>
      </c>
      <c r="AN27" s="39">
        <f t="shared" si="26"/>
        <v>0</v>
      </c>
      <c r="AO27" s="99">
        <f t="shared" si="27"/>
        <v>0</v>
      </c>
      <c r="AP27" s="99">
        <f t="shared" si="28"/>
        <v>0</v>
      </c>
      <c r="AQ27" s="12">
        <f t="shared" si="29"/>
        <v>0</v>
      </c>
      <c r="AR27" s="39">
        <f t="shared" si="30"/>
        <v>0</v>
      </c>
      <c r="AS27" s="39">
        <f t="shared" si="31"/>
        <v>0</v>
      </c>
      <c r="AT27" s="39">
        <f t="shared" si="32"/>
        <v>0</v>
      </c>
      <c r="AU27" s="12">
        <f t="shared" si="33"/>
        <v>0</v>
      </c>
      <c r="AV27" s="39">
        <f t="shared" si="34"/>
        <v>0</v>
      </c>
      <c r="AW27" s="39">
        <f t="shared" si="35"/>
        <v>0</v>
      </c>
      <c r="AX27" s="39">
        <f t="shared" si="36"/>
        <v>0</v>
      </c>
      <c r="AY27" s="39">
        <f t="shared" si="37"/>
        <v>0</v>
      </c>
      <c r="AZ27" s="39">
        <f t="shared" si="38"/>
        <v>0</v>
      </c>
      <c r="BA27" s="12">
        <f t="shared" si="39"/>
        <v>0</v>
      </c>
      <c r="BB27" s="39">
        <f t="shared" si="40"/>
        <v>0</v>
      </c>
      <c r="BC27" s="39">
        <f t="shared" si="41"/>
        <v>0</v>
      </c>
      <c r="BD27" s="39">
        <f t="shared" si="42"/>
        <v>0</v>
      </c>
      <c r="BE27" s="12">
        <f t="shared" si="43"/>
        <v>0</v>
      </c>
      <c r="BF27" s="39">
        <f t="shared" si="44"/>
        <v>0</v>
      </c>
      <c r="BG27" s="39">
        <f t="shared" si="45"/>
        <v>0</v>
      </c>
      <c r="BH27" s="39">
        <f t="shared" si="46"/>
        <v>0</v>
      </c>
      <c r="BI27" s="12">
        <f t="shared" si="47"/>
        <v>0</v>
      </c>
      <c r="BJ27" s="39">
        <f t="shared" si="48"/>
        <v>0</v>
      </c>
      <c r="BK27" s="39">
        <f t="shared" si="49"/>
        <v>0</v>
      </c>
      <c r="BL27" s="39">
        <f t="shared" si="50"/>
        <v>0</v>
      </c>
      <c r="BM27" s="12">
        <f t="shared" si="51"/>
        <v>0</v>
      </c>
      <c r="BN27" s="39">
        <f t="shared" si="52"/>
        <v>0</v>
      </c>
      <c r="BO27" s="39">
        <f t="shared" si="53"/>
        <v>0</v>
      </c>
      <c r="BP27" s="39">
        <f t="shared" si="54"/>
        <v>0</v>
      </c>
      <c r="BQ27" s="12">
        <f t="shared" si="55"/>
        <v>0</v>
      </c>
      <c r="BR27" s="39">
        <f t="shared" si="56"/>
        <v>0</v>
      </c>
      <c r="BS27" s="39">
        <f t="shared" si="57"/>
        <v>0</v>
      </c>
      <c r="BT27" s="39">
        <f t="shared" si="58"/>
        <v>0</v>
      </c>
      <c r="BU27" s="104">
        <f>IF(ABS($B27)&lt;0.01,0,VLOOKUP(E27,DollarSteps,4))</f>
        <v>0</v>
      </c>
      <c r="BV27" s="104">
        <f>IF(ABS($B27)&lt;0.01,0,VLOOKUP(G27,DollarSteps,4))</f>
        <v>0</v>
      </c>
      <c r="BW27" s="104">
        <f>IF(ABS($B27)&lt;0.01,0,VLOOKUP(I27,DollarSteps,4))</f>
        <v>0</v>
      </c>
      <c r="BX27" s="104">
        <f>IF(ABS($B27)&lt;0.01,0,IF($J27="","",VLOOKUP($J27,Age_Steps,4)))</f>
        <v>0</v>
      </c>
      <c r="BY27" s="104">
        <f>IF(OR(ABS($B27)&lt;0.01,$E27=0),0,IF($J27="","",VLOOKUP($J27,Age_Steps,4)))</f>
        <v>0</v>
      </c>
      <c r="BZ27" s="104">
        <f>IF(ABS($B27)&lt;0.01,0,IF($J27="","",VLOOKUP($J27-1,Age_Steps,4)))</f>
        <v>0</v>
      </c>
      <c r="CA27" s="104">
        <f>IF(OR(ABS($B27)&lt;0.01,$G27=0),0,IF($J27="","",VLOOKUP($J27-1,Age_Steps,4)))</f>
        <v>0</v>
      </c>
      <c r="CB27" s="104">
        <f>IF(ABS($B27)&lt;0.01,0,IF($J27="","",VLOOKUP($J27-2,Age_Steps,4)))</f>
        <v>0</v>
      </c>
      <c r="CC27" s="104">
        <f>IF(OR(ABS($B27)&lt;0.01,$I27=0),0,IF($J27="","",VLOOKUP($J27-2,Age_Steps,4)))</f>
        <v>0</v>
      </c>
    </row>
    <row r="28" spans="2:81" ht="12.5" customHeight="1">
      <c r="B28" s="6" t="s">
        <v>9</v>
      </c>
      <c r="C28" s="6"/>
      <c r="D28" s="5">
        <v>0</v>
      </c>
      <c r="E28" s="5">
        <v>0</v>
      </c>
      <c r="F28" s="2">
        <v>0</v>
      </c>
      <c r="G28" s="2">
        <v>0</v>
      </c>
      <c r="H28" s="2">
        <v>0</v>
      </c>
      <c r="I28" s="5">
        <v>0</v>
      </c>
      <c r="J28" s="11">
        <v>67</v>
      </c>
      <c r="K28" s="12">
        <f t="shared" si="1"/>
        <v>0</v>
      </c>
      <c r="L28" s="12">
        <f t="shared" si="1"/>
        <v>0</v>
      </c>
      <c r="M28" s="14">
        <f t="shared" si="2"/>
        <v>0</v>
      </c>
      <c r="N28" s="12">
        <f t="shared" si="59"/>
        <v>0</v>
      </c>
      <c r="O28" s="14">
        <f t="shared" si="3"/>
        <v>0</v>
      </c>
      <c r="P28" s="12">
        <f t="shared" si="59"/>
        <v>0</v>
      </c>
      <c r="Q28" s="12">
        <f t="shared" si="4"/>
        <v>1</v>
      </c>
      <c r="R28" s="12">
        <f t="shared" si="5"/>
        <v>0</v>
      </c>
      <c r="S28" s="12">
        <f t="shared" si="6"/>
        <v>0</v>
      </c>
      <c r="T28" s="12">
        <f t="shared" si="7"/>
        <v>0</v>
      </c>
      <c r="U28" s="12">
        <f t="shared" si="8"/>
        <v>0</v>
      </c>
      <c r="V28" s="39">
        <f t="shared" si="9"/>
        <v>0</v>
      </c>
      <c r="W28" s="39">
        <f t="shared" si="10"/>
        <v>0</v>
      </c>
      <c r="X28" s="12">
        <f t="shared" si="60"/>
        <v>0</v>
      </c>
      <c r="Y28" s="12">
        <f t="shared" si="12"/>
        <v>0</v>
      </c>
      <c r="Z28" s="39">
        <f t="shared" si="61"/>
        <v>0</v>
      </c>
      <c r="AA28" s="12">
        <f t="shared" si="14"/>
        <v>0</v>
      </c>
      <c r="AB28" s="39">
        <f t="shared" si="15"/>
        <v>0</v>
      </c>
      <c r="AC28" s="12">
        <f t="shared" si="16"/>
        <v>0</v>
      </c>
      <c r="AD28" s="39">
        <f t="shared" si="17"/>
        <v>0</v>
      </c>
      <c r="AE28" s="39">
        <f t="shared" si="0"/>
        <v>0</v>
      </c>
      <c r="AF28" s="12">
        <f t="shared" si="18"/>
        <v>0</v>
      </c>
      <c r="AG28" s="39">
        <f t="shared" si="19"/>
        <v>0</v>
      </c>
      <c r="AH28" s="12">
        <f t="shared" si="20"/>
        <v>0</v>
      </c>
      <c r="AI28" s="39">
        <f t="shared" si="21"/>
        <v>0</v>
      </c>
      <c r="AJ28" s="39">
        <f t="shared" si="22"/>
        <v>0</v>
      </c>
      <c r="AK28" s="12">
        <f t="shared" si="23"/>
        <v>0</v>
      </c>
      <c r="AL28" s="39">
        <f t="shared" si="24"/>
        <v>0</v>
      </c>
      <c r="AM28" s="39">
        <f t="shared" si="25"/>
        <v>0</v>
      </c>
      <c r="AN28" s="39">
        <f t="shared" si="26"/>
        <v>0</v>
      </c>
      <c r="AO28" s="99">
        <f t="shared" si="27"/>
        <v>0</v>
      </c>
      <c r="AP28" s="99">
        <f t="shared" si="28"/>
        <v>0</v>
      </c>
      <c r="AQ28" s="12">
        <f t="shared" si="29"/>
        <v>0</v>
      </c>
      <c r="AR28" s="39">
        <f t="shared" si="30"/>
        <v>0</v>
      </c>
      <c r="AS28" s="39">
        <f t="shared" si="31"/>
        <v>0</v>
      </c>
      <c r="AT28" s="39">
        <f t="shared" si="32"/>
        <v>0</v>
      </c>
      <c r="AU28" s="12">
        <f t="shared" si="33"/>
        <v>0</v>
      </c>
      <c r="AV28" s="39">
        <f t="shared" si="34"/>
        <v>0</v>
      </c>
      <c r="AW28" s="39">
        <f t="shared" si="35"/>
        <v>0</v>
      </c>
      <c r="AX28" s="39">
        <f t="shared" si="36"/>
        <v>0</v>
      </c>
      <c r="AY28" s="39">
        <f t="shared" si="37"/>
        <v>0</v>
      </c>
      <c r="AZ28" s="39">
        <f t="shared" si="38"/>
        <v>0</v>
      </c>
      <c r="BA28" s="12">
        <f t="shared" si="39"/>
        <v>0</v>
      </c>
      <c r="BB28" s="39">
        <f t="shared" si="40"/>
        <v>0</v>
      </c>
      <c r="BC28" s="39">
        <f t="shared" si="41"/>
        <v>0</v>
      </c>
      <c r="BD28" s="39">
        <f t="shared" si="42"/>
        <v>0</v>
      </c>
      <c r="BE28" s="12">
        <f t="shared" si="43"/>
        <v>0</v>
      </c>
      <c r="BF28" s="39">
        <f t="shared" si="44"/>
        <v>0</v>
      </c>
      <c r="BG28" s="39">
        <f t="shared" si="45"/>
        <v>0</v>
      </c>
      <c r="BH28" s="39">
        <f t="shared" si="46"/>
        <v>0</v>
      </c>
      <c r="BI28" s="12">
        <f t="shared" si="47"/>
        <v>0</v>
      </c>
      <c r="BJ28" s="39">
        <f t="shared" si="48"/>
        <v>0</v>
      </c>
      <c r="BK28" s="39">
        <f t="shared" si="49"/>
        <v>0</v>
      </c>
      <c r="BL28" s="39">
        <f t="shared" si="50"/>
        <v>0</v>
      </c>
      <c r="BM28" s="12">
        <f t="shared" si="51"/>
        <v>0</v>
      </c>
      <c r="BN28" s="39">
        <f t="shared" si="52"/>
        <v>0</v>
      </c>
      <c r="BO28" s="39">
        <f t="shared" si="53"/>
        <v>0</v>
      </c>
      <c r="BP28" s="39">
        <f t="shared" si="54"/>
        <v>0</v>
      </c>
      <c r="BQ28" s="12">
        <f t="shared" si="55"/>
        <v>0</v>
      </c>
      <c r="BR28" s="39">
        <f t="shared" si="56"/>
        <v>0</v>
      </c>
      <c r="BS28" s="39">
        <f t="shared" si="57"/>
        <v>0</v>
      </c>
      <c r="BT28" s="39">
        <f t="shared" si="58"/>
        <v>0</v>
      </c>
      <c r="BU28" s="104">
        <f>IF(ABS($B28)&lt;0.01,0,VLOOKUP(E28,DollarSteps,4))</f>
        <v>0</v>
      </c>
      <c r="BV28" s="104">
        <f>IF(ABS($B28)&lt;0.01,0,VLOOKUP(G28,DollarSteps,4))</f>
        <v>0</v>
      </c>
      <c r="BW28" s="104">
        <f>IF(ABS($B28)&lt;0.01,0,VLOOKUP(I28,DollarSteps,4))</f>
        <v>0</v>
      </c>
      <c r="BX28" s="104">
        <f>IF(ABS($B28)&lt;0.01,0,IF($J28="","",VLOOKUP($J28,Age_Steps,4)))</f>
        <v>0</v>
      </c>
      <c r="BY28" s="104">
        <f>IF(OR(ABS($B28)&lt;0.01,$E28=0),0,IF($J28="","",VLOOKUP($J28,Age_Steps,4)))</f>
        <v>0</v>
      </c>
      <c r="BZ28" s="104">
        <f>IF(ABS($B28)&lt;0.01,0,IF($J28="","",VLOOKUP($J28-1,Age_Steps,4)))</f>
        <v>0</v>
      </c>
      <c r="CA28" s="104">
        <f>IF(OR(ABS($B28)&lt;0.01,$G28=0),0,IF($J28="","",VLOOKUP($J28-1,Age_Steps,4)))</f>
        <v>0</v>
      </c>
      <c r="CB28" s="104">
        <f>IF(ABS($B28)&lt;0.01,0,IF($J28="","",VLOOKUP($J28-2,Age_Steps,4)))</f>
        <v>0</v>
      </c>
      <c r="CC28" s="104">
        <f>IF(OR(ABS($B28)&lt;0.01,$I28=0),0,IF($J28="","",VLOOKUP($J28-2,Age_Steps,4)))</f>
        <v>0</v>
      </c>
    </row>
    <row r="29" spans="2:81" ht="12.5" customHeight="1">
      <c r="B29" s="6" t="s">
        <v>9</v>
      </c>
      <c r="C29" s="6"/>
      <c r="D29" s="5">
        <v>0</v>
      </c>
      <c r="E29" s="5">
        <v>0</v>
      </c>
      <c r="F29" s="2">
        <v>0</v>
      </c>
      <c r="G29" s="2">
        <v>0</v>
      </c>
      <c r="H29" s="2">
        <v>0</v>
      </c>
      <c r="I29" s="5">
        <v>0</v>
      </c>
      <c r="J29" s="11">
        <v>26</v>
      </c>
      <c r="K29" s="12">
        <f t="shared" si="1"/>
        <v>0</v>
      </c>
      <c r="L29" s="12">
        <f t="shared" si="1"/>
        <v>0</v>
      </c>
      <c r="M29" s="14">
        <f t="shared" si="2"/>
        <v>0</v>
      </c>
      <c r="N29" s="12">
        <f t="shared" si="59"/>
        <v>0</v>
      </c>
      <c r="O29" s="14">
        <f t="shared" si="3"/>
        <v>0</v>
      </c>
      <c r="P29" s="12">
        <f t="shared" si="59"/>
        <v>0</v>
      </c>
      <c r="Q29" s="12">
        <f t="shared" si="4"/>
        <v>1</v>
      </c>
      <c r="R29" s="12">
        <f t="shared" si="5"/>
        <v>0</v>
      </c>
      <c r="S29" s="12">
        <f t="shared" si="6"/>
        <v>0</v>
      </c>
      <c r="T29" s="12">
        <f t="shared" si="7"/>
        <v>0</v>
      </c>
      <c r="U29" s="12">
        <f t="shared" si="8"/>
        <v>0</v>
      </c>
      <c r="V29" s="39">
        <f t="shared" si="9"/>
        <v>0</v>
      </c>
      <c r="W29" s="39">
        <f t="shared" si="10"/>
        <v>0</v>
      </c>
      <c r="X29" s="12">
        <f t="shared" si="60"/>
        <v>0</v>
      </c>
      <c r="Y29" s="12">
        <f t="shared" si="12"/>
        <v>0</v>
      </c>
      <c r="Z29" s="39">
        <f t="shared" si="61"/>
        <v>0</v>
      </c>
      <c r="AA29" s="12">
        <f t="shared" si="14"/>
        <v>0</v>
      </c>
      <c r="AB29" s="39">
        <f t="shared" si="15"/>
        <v>0</v>
      </c>
      <c r="AC29" s="12">
        <f t="shared" si="16"/>
        <v>0</v>
      </c>
      <c r="AD29" s="39">
        <f t="shared" si="17"/>
        <v>0</v>
      </c>
      <c r="AE29" s="39">
        <f t="shared" si="0"/>
        <v>0</v>
      </c>
      <c r="AF29" s="12">
        <f t="shared" si="18"/>
        <v>0</v>
      </c>
      <c r="AG29" s="39">
        <f t="shared" si="19"/>
        <v>0</v>
      </c>
      <c r="AH29" s="12">
        <f t="shared" si="20"/>
        <v>0</v>
      </c>
      <c r="AI29" s="39">
        <f t="shared" si="21"/>
        <v>0</v>
      </c>
      <c r="AJ29" s="39">
        <f t="shared" si="22"/>
        <v>0</v>
      </c>
      <c r="AK29" s="12">
        <f t="shared" si="23"/>
        <v>0</v>
      </c>
      <c r="AL29" s="39">
        <f t="shared" si="24"/>
        <v>0</v>
      </c>
      <c r="AM29" s="39">
        <f t="shared" si="25"/>
        <v>0</v>
      </c>
      <c r="AN29" s="39">
        <f t="shared" si="26"/>
        <v>0</v>
      </c>
      <c r="AO29" s="99">
        <f t="shared" si="27"/>
        <v>0</v>
      </c>
      <c r="AP29" s="99">
        <f t="shared" si="28"/>
        <v>0</v>
      </c>
      <c r="AQ29" s="12">
        <f t="shared" si="29"/>
        <v>0</v>
      </c>
      <c r="AR29" s="39">
        <f t="shared" si="30"/>
        <v>0</v>
      </c>
      <c r="AS29" s="39">
        <f t="shared" si="31"/>
        <v>0</v>
      </c>
      <c r="AT29" s="39">
        <f t="shared" si="32"/>
        <v>0</v>
      </c>
      <c r="AU29" s="12">
        <f t="shared" si="33"/>
        <v>0</v>
      </c>
      <c r="AV29" s="39">
        <f t="shared" si="34"/>
        <v>0</v>
      </c>
      <c r="AW29" s="39">
        <f t="shared" si="35"/>
        <v>0</v>
      </c>
      <c r="AX29" s="39">
        <f t="shared" si="36"/>
        <v>0</v>
      </c>
      <c r="AY29" s="39">
        <f t="shared" si="37"/>
        <v>0</v>
      </c>
      <c r="AZ29" s="39">
        <f t="shared" si="38"/>
        <v>0</v>
      </c>
      <c r="BA29" s="12">
        <f t="shared" si="39"/>
        <v>0</v>
      </c>
      <c r="BB29" s="39">
        <f t="shared" si="40"/>
        <v>0</v>
      </c>
      <c r="BC29" s="39">
        <f t="shared" si="41"/>
        <v>0</v>
      </c>
      <c r="BD29" s="39">
        <f t="shared" si="42"/>
        <v>0</v>
      </c>
      <c r="BE29" s="12">
        <f t="shared" si="43"/>
        <v>0</v>
      </c>
      <c r="BF29" s="39">
        <f t="shared" si="44"/>
        <v>0</v>
      </c>
      <c r="BG29" s="39">
        <f t="shared" si="45"/>
        <v>0</v>
      </c>
      <c r="BH29" s="39">
        <f t="shared" si="46"/>
        <v>0</v>
      </c>
      <c r="BI29" s="12">
        <f t="shared" si="47"/>
        <v>0</v>
      </c>
      <c r="BJ29" s="39">
        <f t="shared" si="48"/>
        <v>0</v>
      </c>
      <c r="BK29" s="39">
        <f t="shared" si="49"/>
        <v>0</v>
      </c>
      <c r="BL29" s="39">
        <f t="shared" si="50"/>
        <v>0</v>
      </c>
      <c r="BM29" s="12">
        <f t="shared" si="51"/>
        <v>0</v>
      </c>
      <c r="BN29" s="39">
        <f t="shared" si="52"/>
        <v>0</v>
      </c>
      <c r="BO29" s="39">
        <f t="shared" si="53"/>
        <v>0</v>
      </c>
      <c r="BP29" s="39">
        <f t="shared" si="54"/>
        <v>0</v>
      </c>
      <c r="BQ29" s="12">
        <f t="shared" si="55"/>
        <v>0</v>
      </c>
      <c r="BR29" s="39">
        <f t="shared" si="56"/>
        <v>0</v>
      </c>
      <c r="BS29" s="39">
        <f t="shared" si="57"/>
        <v>0</v>
      </c>
      <c r="BT29" s="39">
        <f t="shared" si="58"/>
        <v>0</v>
      </c>
      <c r="BU29" s="104">
        <f>IF(ABS($B29)&lt;0.01,0,VLOOKUP(E29,DollarSteps,4))</f>
        <v>0</v>
      </c>
      <c r="BV29" s="104">
        <f>IF(ABS($B29)&lt;0.01,0,VLOOKUP(G29,DollarSteps,4))</f>
        <v>0</v>
      </c>
      <c r="BW29" s="104">
        <f>IF(ABS($B29)&lt;0.01,0,VLOOKUP(I29,DollarSteps,4))</f>
        <v>0</v>
      </c>
      <c r="BX29" s="104">
        <f>IF(ABS($B29)&lt;0.01,0,IF($J29="","",VLOOKUP($J29,Age_Steps,4)))</f>
        <v>0</v>
      </c>
      <c r="BY29" s="104">
        <f>IF(OR(ABS($B29)&lt;0.01,$E29=0),0,IF($J29="","",VLOOKUP($J29,Age_Steps,4)))</f>
        <v>0</v>
      </c>
      <c r="BZ29" s="104">
        <f>IF(ABS($B29)&lt;0.01,0,IF($J29="","",VLOOKUP($J29-1,Age_Steps,4)))</f>
        <v>0</v>
      </c>
      <c r="CA29" s="104">
        <f>IF(OR(ABS($B29)&lt;0.01,$G29=0),0,IF($J29="","",VLOOKUP($J29-1,Age_Steps,4)))</f>
        <v>0</v>
      </c>
      <c r="CB29" s="104">
        <f>IF(ABS($B29)&lt;0.01,0,IF($J29="","",VLOOKUP($J29-2,Age_Steps,4)))</f>
        <v>0</v>
      </c>
      <c r="CC29" s="104">
        <f>IF(OR(ABS($B29)&lt;0.01,$I29=0),0,IF($J29="","",VLOOKUP($J29-2,Age_Steps,4)))</f>
        <v>0</v>
      </c>
    </row>
    <row r="30" spans="2:81" ht="12.5" customHeight="1">
      <c r="B30" s="6" t="s">
        <v>9</v>
      </c>
      <c r="C30" s="6"/>
      <c r="D30" s="5">
        <v>0</v>
      </c>
      <c r="E30" s="5">
        <v>0</v>
      </c>
      <c r="F30" s="2">
        <v>0</v>
      </c>
      <c r="G30" s="2">
        <v>0</v>
      </c>
      <c r="H30" s="2">
        <v>0</v>
      </c>
      <c r="I30" s="5">
        <v>0</v>
      </c>
      <c r="J30" s="11">
        <v>15</v>
      </c>
      <c r="K30" s="12">
        <f t="shared" si="1"/>
        <v>0</v>
      </c>
      <c r="L30" s="12">
        <f t="shared" si="1"/>
        <v>0</v>
      </c>
      <c r="M30" s="14">
        <f t="shared" si="2"/>
        <v>0</v>
      </c>
      <c r="N30" s="12">
        <f t="shared" si="59"/>
        <v>0</v>
      </c>
      <c r="O30" s="14">
        <f t="shared" si="3"/>
        <v>0</v>
      </c>
      <c r="P30" s="12">
        <f t="shared" si="59"/>
        <v>0</v>
      </c>
      <c r="Q30" s="12">
        <f t="shared" si="4"/>
        <v>1</v>
      </c>
      <c r="R30" s="12">
        <f t="shared" si="5"/>
        <v>0</v>
      </c>
      <c r="S30" s="12">
        <f t="shared" si="6"/>
        <v>0</v>
      </c>
      <c r="T30" s="12">
        <f t="shared" si="7"/>
        <v>0</v>
      </c>
      <c r="U30" s="12">
        <f t="shared" si="8"/>
        <v>0</v>
      </c>
      <c r="V30" s="39">
        <f t="shared" si="9"/>
        <v>0</v>
      </c>
      <c r="W30" s="39">
        <f t="shared" si="10"/>
        <v>0</v>
      </c>
      <c r="X30" s="12">
        <f t="shared" si="60"/>
        <v>0</v>
      </c>
      <c r="Y30" s="12">
        <f t="shared" si="12"/>
        <v>0</v>
      </c>
      <c r="Z30" s="39">
        <f t="shared" si="61"/>
        <v>0</v>
      </c>
      <c r="AA30" s="12">
        <f t="shared" si="14"/>
        <v>0</v>
      </c>
      <c r="AB30" s="39">
        <f t="shared" si="15"/>
        <v>0</v>
      </c>
      <c r="AC30" s="12">
        <f t="shared" si="16"/>
        <v>0</v>
      </c>
      <c r="AD30" s="39">
        <f t="shared" si="17"/>
        <v>0</v>
      </c>
      <c r="AE30" s="39">
        <f t="shared" si="0"/>
        <v>0</v>
      </c>
      <c r="AF30" s="12">
        <f t="shared" si="18"/>
        <v>0</v>
      </c>
      <c r="AG30" s="39">
        <f t="shared" si="19"/>
        <v>0</v>
      </c>
      <c r="AH30" s="12">
        <f t="shared" si="20"/>
        <v>0</v>
      </c>
      <c r="AI30" s="39">
        <f t="shared" si="21"/>
        <v>0</v>
      </c>
      <c r="AJ30" s="39">
        <f t="shared" si="22"/>
        <v>0</v>
      </c>
      <c r="AK30" s="12">
        <f t="shared" si="23"/>
        <v>0</v>
      </c>
      <c r="AL30" s="39">
        <f t="shared" si="24"/>
        <v>0</v>
      </c>
      <c r="AM30" s="39">
        <f t="shared" si="25"/>
        <v>0</v>
      </c>
      <c r="AN30" s="39">
        <f t="shared" si="26"/>
        <v>0</v>
      </c>
      <c r="AO30" s="99">
        <f t="shared" si="27"/>
        <v>0</v>
      </c>
      <c r="AP30" s="99">
        <f t="shared" si="28"/>
        <v>0</v>
      </c>
      <c r="AQ30" s="12">
        <f t="shared" si="29"/>
        <v>0</v>
      </c>
      <c r="AR30" s="39">
        <f t="shared" si="30"/>
        <v>0</v>
      </c>
      <c r="AS30" s="39">
        <f t="shared" si="31"/>
        <v>0</v>
      </c>
      <c r="AT30" s="39">
        <f t="shared" si="32"/>
        <v>0</v>
      </c>
      <c r="AU30" s="12">
        <f t="shared" si="33"/>
        <v>0</v>
      </c>
      <c r="AV30" s="39">
        <f t="shared" si="34"/>
        <v>0</v>
      </c>
      <c r="AW30" s="39">
        <f t="shared" si="35"/>
        <v>0</v>
      </c>
      <c r="AX30" s="39">
        <f t="shared" si="36"/>
        <v>0</v>
      </c>
      <c r="AY30" s="39">
        <f t="shared" si="37"/>
        <v>0</v>
      </c>
      <c r="AZ30" s="39">
        <f t="shared" si="38"/>
        <v>0</v>
      </c>
      <c r="BA30" s="12">
        <f t="shared" si="39"/>
        <v>0</v>
      </c>
      <c r="BB30" s="39">
        <f t="shared" si="40"/>
        <v>0</v>
      </c>
      <c r="BC30" s="39">
        <f t="shared" si="41"/>
        <v>0</v>
      </c>
      <c r="BD30" s="39">
        <f t="shared" si="42"/>
        <v>0</v>
      </c>
      <c r="BE30" s="12">
        <f t="shared" si="43"/>
        <v>0</v>
      </c>
      <c r="BF30" s="39">
        <f t="shared" si="44"/>
        <v>0</v>
      </c>
      <c r="BG30" s="39">
        <f t="shared" si="45"/>
        <v>0</v>
      </c>
      <c r="BH30" s="39">
        <f t="shared" si="46"/>
        <v>0</v>
      </c>
      <c r="BI30" s="12">
        <f t="shared" si="47"/>
        <v>0</v>
      </c>
      <c r="BJ30" s="39">
        <f t="shared" si="48"/>
        <v>0</v>
      </c>
      <c r="BK30" s="39">
        <f t="shared" si="49"/>
        <v>0</v>
      </c>
      <c r="BL30" s="39">
        <f t="shared" si="50"/>
        <v>0</v>
      </c>
      <c r="BM30" s="12">
        <f t="shared" si="51"/>
        <v>0</v>
      </c>
      <c r="BN30" s="39">
        <f t="shared" si="52"/>
        <v>0</v>
      </c>
      <c r="BO30" s="39">
        <f t="shared" si="53"/>
        <v>0</v>
      </c>
      <c r="BP30" s="39">
        <f t="shared" si="54"/>
        <v>0</v>
      </c>
      <c r="BQ30" s="12">
        <f t="shared" si="55"/>
        <v>0</v>
      </c>
      <c r="BR30" s="39">
        <f t="shared" si="56"/>
        <v>0</v>
      </c>
      <c r="BS30" s="39">
        <f t="shared" si="57"/>
        <v>0</v>
      </c>
      <c r="BT30" s="39">
        <f t="shared" si="58"/>
        <v>0</v>
      </c>
      <c r="BU30" s="104">
        <f>IF(ABS($B30)&lt;0.01,0,VLOOKUP(E30,DollarSteps,4))</f>
        <v>0</v>
      </c>
      <c r="BV30" s="104">
        <f>IF(ABS($B30)&lt;0.01,0,VLOOKUP(G30,DollarSteps,4))</f>
        <v>0</v>
      </c>
      <c r="BW30" s="104">
        <f>IF(ABS($B30)&lt;0.01,0,VLOOKUP(I30,DollarSteps,4))</f>
        <v>0</v>
      </c>
      <c r="BX30" s="104">
        <f>IF(ABS($B30)&lt;0.01,0,IF($J30="","",VLOOKUP($J30,Age_Steps,4)))</f>
        <v>0</v>
      </c>
      <c r="BY30" s="104">
        <f>IF(OR(ABS($B30)&lt;0.01,$E30=0),0,IF($J30="","",VLOOKUP($J30,Age_Steps,4)))</f>
        <v>0</v>
      </c>
      <c r="BZ30" s="104">
        <f>IF(ABS($B30)&lt;0.01,0,IF($J30="","",VLOOKUP($J30-1,Age_Steps,4)))</f>
        <v>0</v>
      </c>
      <c r="CA30" s="104">
        <f>IF(OR(ABS($B30)&lt;0.01,$G30=0),0,IF($J30="","",VLOOKUP($J30-1,Age_Steps,4)))</f>
        <v>0</v>
      </c>
      <c r="CB30" s="104">
        <f>IF(ABS($B30)&lt;0.01,0,IF($J30="","",VLOOKUP($J30-2,Age_Steps,4)))</f>
        <v>0</v>
      </c>
      <c r="CC30" s="104">
        <f>IF(OR(ABS($B30)&lt;0.01,$I30=0),0,IF($J30="","",VLOOKUP($J30-2,Age_Steps,4)))</f>
        <v>0</v>
      </c>
    </row>
    <row r="31" spans="2:81" ht="12.5" customHeight="1">
      <c r="B31" s="6" t="s">
        <v>9</v>
      </c>
      <c r="C31" s="6"/>
      <c r="D31" s="5">
        <v>0</v>
      </c>
      <c r="E31" s="5">
        <v>0</v>
      </c>
      <c r="F31" s="2">
        <v>0</v>
      </c>
      <c r="G31" s="2">
        <v>0</v>
      </c>
      <c r="H31" s="2">
        <v>0</v>
      </c>
      <c r="I31" s="5">
        <v>0</v>
      </c>
      <c r="J31" s="11">
        <v>18</v>
      </c>
      <c r="K31" s="12">
        <f t="shared" si="1"/>
        <v>0</v>
      </c>
      <c r="L31" s="12">
        <f t="shared" si="1"/>
        <v>0</v>
      </c>
      <c r="M31" s="14">
        <f t="shared" si="2"/>
        <v>0</v>
      </c>
      <c r="N31" s="12">
        <f t="shared" si="59"/>
        <v>0</v>
      </c>
      <c r="O31" s="14">
        <f t="shared" si="3"/>
        <v>0</v>
      </c>
      <c r="P31" s="12">
        <f t="shared" si="59"/>
        <v>0</v>
      </c>
      <c r="Q31" s="12">
        <f t="shared" si="4"/>
        <v>1</v>
      </c>
      <c r="R31" s="12">
        <f t="shared" si="5"/>
        <v>0</v>
      </c>
      <c r="S31" s="12">
        <f t="shared" si="6"/>
        <v>0</v>
      </c>
      <c r="T31" s="12">
        <f t="shared" si="7"/>
        <v>0</v>
      </c>
      <c r="U31" s="12">
        <f t="shared" si="8"/>
        <v>0</v>
      </c>
      <c r="V31" s="39">
        <f t="shared" si="9"/>
        <v>0</v>
      </c>
      <c r="W31" s="39">
        <f t="shared" si="10"/>
        <v>0</v>
      </c>
      <c r="X31" s="12">
        <f t="shared" si="60"/>
        <v>0</v>
      </c>
      <c r="Y31" s="12">
        <f t="shared" si="12"/>
        <v>0</v>
      </c>
      <c r="Z31" s="39">
        <f t="shared" si="61"/>
        <v>0</v>
      </c>
      <c r="AA31" s="12">
        <f t="shared" si="14"/>
        <v>0</v>
      </c>
      <c r="AB31" s="39">
        <f t="shared" si="15"/>
        <v>0</v>
      </c>
      <c r="AC31" s="12">
        <f t="shared" si="16"/>
        <v>0</v>
      </c>
      <c r="AD31" s="39">
        <f t="shared" si="17"/>
        <v>0</v>
      </c>
      <c r="AE31" s="39">
        <f t="shared" si="0"/>
        <v>0</v>
      </c>
      <c r="AF31" s="12">
        <f t="shared" si="18"/>
        <v>0</v>
      </c>
      <c r="AG31" s="39">
        <f t="shared" si="19"/>
        <v>0</v>
      </c>
      <c r="AH31" s="12">
        <f t="shared" si="20"/>
        <v>0</v>
      </c>
      <c r="AI31" s="39">
        <f t="shared" si="21"/>
        <v>0</v>
      </c>
      <c r="AJ31" s="39">
        <f t="shared" si="22"/>
        <v>0</v>
      </c>
      <c r="AK31" s="12">
        <f t="shared" si="23"/>
        <v>0</v>
      </c>
      <c r="AL31" s="39">
        <f t="shared" si="24"/>
        <v>0</v>
      </c>
      <c r="AM31" s="39">
        <f t="shared" si="25"/>
        <v>0</v>
      </c>
      <c r="AN31" s="39">
        <f t="shared" si="26"/>
        <v>0</v>
      </c>
      <c r="AO31" s="99">
        <f t="shared" si="27"/>
        <v>0</v>
      </c>
      <c r="AP31" s="99">
        <f t="shared" si="28"/>
        <v>0</v>
      </c>
      <c r="AQ31" s="12">
        <f t="shared" si="29"/>
        <v>0</v>
      </c>
      <c r="AR31" s="39">
        <f t="shared" si="30"/>
        <v>0</v>
      </c>
      <c r="AS31" s="39">
        <f t="shared" si="31"/>
        <v>0</v>
      </c>
      <c r="AT31" s="39">
        <f t="shared" si="32"/>
        <v>0</v>
      </c>
      <c r="AU31" s="12">
        <f t="shared" si="33"/>
        <v>0</v>
      </c>
      <c r="AV31" s="39">
        <f t="shared" si="34"/>
        <v>0</v>
      </c>
      <c r="AW31" s="39">
        <f t="shared" si="35"/>
        <v>0</v>
      </c>
      <c r="AX31" s="39">
        <f t="shared" si="36"/>
        <v>0</v>
      </c>
      <c r="AY31" s="39">
        <f t="shared" si="37"/>
        <v>0</v>
      </c>
      <c r="AZ31" s="39">
        <f t="shared" si="38"/>
        <v>0</v>
      </c>
      <c r="BA31" s="12">
        <f t="shared" si="39"/>
        <v>0</v>
      </c>
      <c r="BB31" s="39">
        <f t="shared" si="40"/>
        <v>0</v>
      </c>
      <c r="BC31" s="39">
        <f t="shared" si="41"/>
        <v>0</v>
      </c>
      <c r="BD31" s="39">
        <f t="shared" si="42"/>
        <v>0</v>
      </c>
      <c r="BE31" s="12">
        <f t="shared" si="43"/>
        <v>0</v>
      </c>
      <c r="BF31" s="39">
        <f t="shared" si="44"/>
        <v>0</v>
      </c>
      <c r="BG31" s="39">
        <f t="shared" si="45"/>
        <v>0</v>
      </c>
      <c r="BH31" s="39">
        <f t="shared" si="46"/>
        <v>0</v>
      </c>
      <c r="BI31" s="12">
        <f t="shared" si="47"/>
        <v>0</v>
      </c>
      <c r="BJ31" s="39">
        <f t="shared" si="48"/>
        <v>0</v>
      </c>
      <c r="BK31" s="39">
        <f t="shared" si="49"/>
        <v>0</v>
      </c>
      <c r="BL31" s="39">
        <f t="shared" si="50"/>
        <v>0</v>
      </c>
      <c r="BM31" s="12">
        <f t="shared" si="51"/>
        <v>0</v>
      </c>
      <c r="BN31" s="39">
        <f t="shared" si="52"/>
        <v>0</v>
      </c>
      <c r="BO31" s="39">
        <f t="shared" si="53"/>
        <v>0</v>
      </c>
      <c r="BP31" s="39">
        <f t="shared" si="54"/>
        <v>0</v>
      </c>
      <c r="BQ31" s="12">
        <f t="shared" si="55"/>
        <v>0</v>
      </c>
      <c r="BR31" s="39">
        <f t="shared" si="56"/>
        <v>0</v>
      </c>
      <c r="BS31" s="39">
        <f t="shared" si="57"/>
        <v>0</v>
      </c>
      <c r="BT31" s="39">
        <f t="shared" si="58"/>
        <v>0</v>
      </c>
      <c r="BU31" s="104">
        <f>IF(ABS($B31)&lt;0.01,0,VLOOKUP(E31,DollarSteps,4))</f>
        <v>0</v>
      </c>
      <c r="BV31" s="104">
        <f>IF(ABS($B31)&lt;0.01,0,VLOOKUP(G31,DollarSteps,4))</f>
        <v>0</v>
      </c>
      <c r="BW31" s="104">
        <f>IF(ABS($B31)&lt;0.01,0,VLOOKUP(I31,DollarSteps,4))</f>
        <v>0</v>
      </c>
      <c r="BX31" s="104">
        <f>IF(ABS($B31)&lt;0.01,0,IF($J31="","",VLOOKUP($J31,Age_Steps,4)))</f>
        <v>0</v>
      </c>
      <c r="BY31" s="104">
        <f>IF(OR(ABS($B31)&lt;0.01,$E31=0),0,IF($J31="","",VLOOKUP($J31,Age_Steps,4)))</f>
        <v>0</v>
      </c>
      <c r="BZ31" s="104">
        <f>IF(ABS($B31)&lt;0.01,0,IF($J31="","",VLOOKUP($J31-1,Age_Steps,4)))</f>
        <v>0</v>
      </c>
      <c r="CA31" s="104">
        <f>IF(OR(ABS($B31)&lt;0.01,$G31=0),0,IF($J31="","",VLOOKUP($J31-1,Age_Steps,4)))</f>
        <v>0</v>
      </c>
      <c r="CB31" s="104">
        <f>IF(ABS($B31)&lt;0.01,0,IF($J31="","",VLOOKUP($J31-2,Age_Steps,4)))</f>
        <v>0</v>
      </c>
      <c r="CC31" s="104">
        <f>IF(OR(ABS($B31)&lt;0.01,$I31=0),0,IF($J31="","",VLOOKUP($J31-2,Age_Steps,4)))</f>
        <v>0</v>
      </c>
    </row>
    <row r="32" spans="2:81" ht="12.5" customHeight="1">
      <c r="B32" s="6" t="s">
        <v>9</v>
      </c>
      <c r="C32" s="6"/>
      <c r="D32" s="5">
        <v>0</v>
      </c>
      <c r="E32" s="5">
        <v>0</v>
      </c>
      <c r="F32" s="2">
        <v>0</v>
      </c>
      <c r="G32" s="2">
        <v>0</v>
      </c>
      <c r="H32" s="2">
        <v>0</v>
      </c>
      <c r="I32" s="5">
        <v>0</v>
      </c>
      <c r="J32" s="11">
        <v>9</v>
      </c>
      <c r="K32" s="12">
        <f t="shared" si="1"/>
        <v>0</v>
      </c>
      <c r="L32" s="12">
        <f t="shared" si="1"/>
        <v>0</v>
      </c>
      <c r="M32" s="14">
        <f t="shared" si="2"/>
        <v>0</v>
      </c>
      <c r="N32" s="12">
        <f t="shared" si="59"/>
        <v>0</v>
      </c>
      <c r="O32" s="14">
        <f t="shared" si="3"/>
        <v>0</v>
      </c>
      <c r="P32" s="12">
        <f t="shared" si="59"/>
        <v>0</v>
      </c>
      <c r="Q32" s="12">
        <f t="shared" si="4"/>
        <v>1</v>
      </c>
      <c r="R32" s="12">
        <f t="shared" si="5"/>
        <v>0</v>
      </c>
      <c r="S32" s="12">
        <f t="shared" si="6"/>
        <v>0</v>
      </c>
      <c r="T32" s="12">
        <f t="shared" si="7"/>
        <v>0</v>
      </c>
      <c r="U32" s="12">
        <f t="shared" si="8"/>
        <v>0</v>
      </c>
      <c r="V32" s="39">
        <f t="shared" si="9"/>
        <v>0</v>
      </c>
      <c r="W32" s="39">
        <f t="shared" si="10"/>
        <v>0</v>
      </c>
      <c r="X32" s="12">
        <f t="shared" si="60"/>
        <v>0</v>
      </c>
      <c r="Y32" s="12">
        <f t="shared" si="12"/>
        <v>0</v>
      </c>
      <c r="Z32" s="39">
        <f t="shared" si="61"/>
        <v>0</v>
      </c>
      <c r="AA32" s="12">
        <f t="shared" si="14"/>
        <v>0</v>
      </c>
      <c r="AB32" s="39">
        <f t="shared" si="15"/>
        <v>0</v>
      </c>
      <c r="AC32" s="12">
        <f t="shared" si="16"/>
        <v>0</v>
      </c>
      <c r="AD32" s="39">
        <f t="shared" si="17"/>
        <v>0</v>
      </c>
      <c r="AE32" s="39">
        <f t="shared" si="0"/>
        <v>0</v>
      </c>
      <c r="AF32" s="12">
        <f t="shared" si="18"/>
        <v>0</v>
      </c>
      <c r="AG32" s="39">
        <f t="shared" si="19"/>
        <v>0</v>
      </c>
      <c r="AH32" s="12">
        <f t="shared" si="20"/>
        <v>0</v>
      </c>
      <c r="AI32" s="39">
        <f t="shared" si="21"/>
        <v>0</v>
      </c>
      <c r="AJ32" s="39">
        <f t="shared" si="22"/>
        <v>0</v>
      </c>
      <c r="AK32" s="12">
        <f t="shared" si="23"/>
        <v>0</v>
      </c>
      <c r="AL32" s="39">
        <f t="shared" si="24"/>
        <v>0</v>
      </c>
      <c r="AM32" s="39">
        <f t="shared" si="25"/>
        <v>0</v>
      </c>
      <c r="AN32" s="39">
        <f t="shared" si="26"/>
        <v>0</v>
      </c>
      <c r="AO32" s="99">
        <f t="shared" si="27"/>
        <v>0</v>
      </c>
      <c r="AP32" s="99">
        <f t="shared" si="28"/>
        <v>0</v>
      </c>
      <c r="AQ32" s="12">
        <f t="shared" si="29"/>
        <v>0</v>
      </c>
      <c r="AR32" s="39">
        <f t="shared" si="30"/>
        <v>0</v>
      </c>
      <c r="AS32" s="39">
        <f t="shared" si="31"/>
        <v>0</v>
      </c>
      <c r="AT32" s="39">
        <f t="shared" si="32"/>
        <v>0</v>
      </c>
      <c r="AU32" s="12">
        <f t="shared" si="33"/>
        <v>0</v>
      </c>
      <c r="AV32" s="39">
        <f t="shared" si="34"/>
        <v>0</v>
      </c>
      <c r="AW32" s="39">
        <f t="shared" si="35"/>
        <v>0</v>
      </c>
      <c r="AX32" s="39">
        <f t="shared" si="36"/>
        <v>0</v>
      </c>
      <c r="AY32" s="39">
        <f t="shared" si="37"/>
        <v>0</v>
      </c>
      <c r="AZ32" s="39">
        <f t="shared" si="38"/>
        <v>0</v>
      </c>
      <c r="BA32" s="12">
        <f t="shared" si="39"/>
        <v>0</v>
      </c>
      <c r="BB32" s="39">
        <f t="shared" si="40"/>
        <v>0</v>
      </c>
      <c r="BC32" s="39">
        <f t="shared" si="41"/>
        <v>0</v>
      </c>
      <c r="BD32" s="39">
        <f t="shared" si="42"/>
        <v>0</v>
      </c>
      <c r="BE32" s="12">
        <f t="shared" si="43"/>
        <v>0</v>
      </c>
      <c r="BF32" s="39">
        <f t="shared" si="44"/>
        <v>0</v>
      </c>
      <c r="BG32" s="39">
        <f t="shared" si="45"/>
        <v>0</v>
      </c>
      <c r="BH32" s="39">
        <f t="shared" si="46"/>
        <v>0</v>
      </c>
      <c r="BI32" s="12">
        <f t="shared" si="47"/>
        <v>0</v>
      </c>
      <c r="BJ32" s="39">
        <f t="shared" si="48"/>
        <v>0</v>
      </c>
      <c r="BK32" s="39">
        <f t="shared" si="49"/>
        <v>0</v>
      </c>
      <c r="BL32" s="39">
        <f t="shared" si="50"/>
        <v>0</v>
      </c>
      <c r="BM32" s="12">
        <f t="shared" si="51"/>
        <v>0</v>
      </c>
      <c r="BN32" s="39">
        <f t="shared" si="52"/>
        <v>0</v>
      </c>
      <c r="BO32" s="39">
        <f t="shared" si="53"/>
        <v>0</v>
      </c>
      <c r="BP32" s="39">
        <f t="shared" si="54"/>
        <v>0</v>
      </c>
      <c r="BQ32" s="12">
        <f t="shared" si="55"/>
        <v>0</v>
      </c>
      <c r="BR32" s="39">
        <f t="shared" si="56"/>
        <v>0</v>
      </c>
      <c r="BS32" s="39">
        <f t="shared" si="57"/>
        <v>0</v>
      </c>
      <c r="BT32" s="39">
        <f t="shared" si="58"/>
        <v>0</v>
      </c>
      <c r="BU32" s="104">
        <f>IF(ABS($B32)&lt;0.01,0,VLOOKUP(E32,DollarSteps,4))</f>
        <v>0</v>
      </c>
      <c r="BV32" s="104">
        <f>IF(ABS($B32)&lt;0.01,0,VLOOKUP(G32,DollarSteps,4))</f>
        <v>0</v>
      </c>
      <c r="BW32" s="104">
        <f>IF(ABS($B32)&lt;0.01,0,VLOOKUP(I32,DollarSteps,4))</f>
        <v>0</v>
      </c>
      <c r="BX32" s="104">
        <f>IF(ABS($B32)&lt;0.01,0,IF($J32="","",VLOOKUP($J32,Age_Steps,4)))</f>
        <v>0</v>
      </c>
      <c r="BY32" s="104">
        <f>IF(OR(ABS($B32)&lt;0.01,$E32=0),0,IF($J32="","",VLOOKUP($J32,Age_Steps,4)))</f>
        <v>0</v>
      </c>
      <c r="BZ32" s="104">
        <f>IF(ABS($B32)&lt;0.01,0,IF($J32="","",VLOOKUP($J32-1,Age_Steps,4)))</f>
        <v>0</v>
      </c>
      <c r="CA32" s="104">
        <f>IF(OR(ABS($B32)&lt;0.01,$G32=0),0,IF($J32="","",VLOOKUP($J32-1,Age_Steps,4)))</f>
        <v>0</v>
      </c>
      <c r="CB32" s="104">
        <f>IF(ABS($B32)&lt;0.01,0,IF($J32="","",VLOOKUP($J32-2,Age_Steps,4)))</f>
        <v>0</v>
      </c>
      <c r="CC32" s="104">
        <f>IF(OR(ABS($B32)&lt;0.01,$I32=0),0,IF($J32="","",VLOOKUP($J32-2,Age_Steps,4)))</f>
        <v>0</v>
      </c>
    </row>
    <row r="33" spans="2:81" ht="12.5" customHeight="1">
      <c r="B33" s="6" t="s">
        <v>9</v>
      </c>
      <c r="C33" s="6"/>
      <c r="D33" s="5">
        <v>0</v>
      </c>
      <c r="E33" s="5">
        <v>0</v>
      </c>
      <c r="F33" s="2">
        <v>0</v>
      </c>
      <c r="G33" s="2">
        <v>0</v>
      </c>
      <c r="H33" s="2">
        <v>0</v>
      </c>
      <c r="I33" s="5">
        <v>0</v>
      </c>
      <c r="J33" s="11">
        <v>9</v>
      </c>
      <c r="K33" s="12">
        <f t="shared" si="1"/>
        <v>0</v>
      </c>
      <c r="L33" s="12">
        <f t="shared" si="1"/>
        <v>0</v>
      </c>
      <c r="M33" s="14">
        <f t="shared" si="2"/>
        <v>0</v>
      </c>
      <c r="N33" s="12">
        <f t="shared" si="59"/>
        <v>0</v>
      </c>
      <c r="O33" s="14">
        <f t="shared" si="3"/>
        <v>0</v>
      </c>
      <c r="P33" s="12">
        <f t="shared" si="59"/>
        <v>0</v>
      </c>
      <c r="Q33" s="12">
        <f t="shared" si="4"/>
        <v>1</v>
      </c>
      <c r="R33" s="12">
        <f t="shared" si="5"/>
        <v>0</v>
      </c>
      <c r="S33" s="12">
        <f t="shared" si="6"/>
        <v>0</v>
      </c>
      <c r="T33" s="12">
        <f t="shared" si="7"/>
        <v>0</v>
      </c>
      <c r="U33" s="12">
        <f t="shared" si="8"/>
        <v>0</v>
      </c>
      <c r="V33" s="39">
        <f t="shared" si="9"/>
        <v>0</v>
      </c>
      <c r="W33" s="39">
        <f t="shared" si="10"/>
        <v>0</v>
      </c>
      <c r="X33" s="12">
        <f t="shared" si="60"/>
        <v>0</v>
      </c>
      <c r="Y33" s="12">
        <f t="shared" si="12"/>
        <v>0</v>
      </c>
      <c r="Z33" s="39">
        <f t="shared" si="61"/>
        <v>0</v>
      </c>
      <c r="AA33" s="12">
        <f t="shared" si="14"/>
        <v>0</v>
      </c>
      <c r="AB33" s="39">
        <f t="shared" si="15"/>
        <v>0</v>
      </c>
      <c r="AC33" s="12">
        <f t="shared" si="16"/>
        <v>0</v>
      </c>
      <c r="AD33" s="39">
        <f t="shared" si="17"/>
        <v>0</v>
      </c>
      <c r="AE33" s="39">
        <f t="shared" si="0"/>
        <v>0</v>
      </c>
      <c r="AF33" s="12">
        <f t="shared" si="18"/>
        <v>0</v>
      </c>
      <c r="AG33" s="39">
        <f t="shared" si="19"/>
        <v>0</v>
      </c>
      <c r="AH33" s="12">
        <f t="shared" si="20"/>
        <v>0</v>
      </c>
      <c r="AI33" s="39">
        <f t="shared" si="21"/>
        <v>0</v>
      </c>
      <c r="AJ33" s="39">
        <f t="shared" si="22"/>
        <v>0</v>
      </c>
      <c r="AK33" s="12">
        <f t="shared" si="23"/>
        <v>0</v>
      </c>
      <c r="AL33" s="39">
        <f t="shared" si="24"/>
        <v>0</v>
      </c>
      <c r="AM33" s="39">
        <f t="shared" si="25"/>
        <v>0</v>
      </c>
      <c r="AN33" s="39">
        <f t="shared" si="26"/>
        <v>0</v>
      </c>
      <c r="AO33" s="99">
        <f t="shared" si="27"/>
        <v>0</v>
      </c>
      <c r="AP33" s="99">
        <f t="shared" si="28"/>
        <v>0</v>
      </c>
      <c r="AQ33" s="12">
        <f t="shared" si="29"/>
        <v>0</v>
      </c>
      <c r="AR33" s="39">
        <f t="shared" si="30"/>
        <v>0</v>
      </c>
      <c r="AS33" s="39">
        <f t="shared" si="31"/>
        <v>0</v>
      </c>
      <c r="AT33" s="39">
        <f t="shared" si="32"/>
        <v>0</v>
      </c>
      <c r="AU33" s="12">
        <f t="shared" si="33"/>
        <v>0</v>
      </c>
      <c r="AV33" s="39">
        <f t="shared" si="34"/>
        <v>0</v>
      </c>
      <c r="AW33" s="39">
        <f t="shared" si="35"/>
        <v>0</v>
      </c>
      <c r="AX33" s="39">
        <f t="shared" si="36"/>
        <v>0</v>
      </c>
      <c r="AY33" s="39">
        <f t="shared" si="37"/>
        <v>0</v>
      </c>
      <c r="AZ33" s="39">
        <f t="shared" si="38"/>
        <v>0</v>
      </c>
      <c r="BA33" s="12">
        <f t="shared" si="39"/>
        <v>0</v>
      </c>
      <c r="BB33" s="39">
        <f t="shared" si="40"/>
        <v>0</v>
      </c>
      <c r="BC33" s="39">
        <f t="shared" si="41"/>
        <v>0</v>
      </c>
      <c r="BD33" s="39">
        <f t="shared" si="42"/>
        <v>0</v>
      </c>
      <c r="BE33" s="12">
        <f t="shared" si="43"/>
        <v>0</v>
      </c>
      <c r="BF33" s="39">
        <f t="shared" si="44"/>
        <v>0</v>
      </c>
      <c r="BG33" s="39">
        <f t="shared" si="45"/>
        <v>0</v>
      </c>
      <c r="BH33" s="39">
        <f t="shared" si="46"/>
        <v>0</v>
      </c>
      <c r="BI33" s="12">
        <f t="shared" si="47"/>
        <v>0</v>
      </c>
      <c r="BJ33" s="39">
        <f t="shared" si="48"/>
        <v>0</v>
      </c>
      <c r="BK33" s="39">
        <f t="shared" si="49"/>
        <v>0</v>
      </c>
      <c r="BL33" s="39">
        <f t="shared" si="50"/>
        <v>0</v>
      </c>
      <c r="BM33" s="12">
        <f t="shared" si="51"/>
        <v>0</v>
      </c>
      <c r="BN33" s="39">
        <f t="shared" si="52"/>
        <v>0</v>
      </c>
      <c r="BO33" s="39">
        <f t="shared" si="53"/>
        <v>0</v>
      </c>
      <c r="BP33" s="39">
        <f t="shared" si="54"/>
        <v>0</v>
      </c>
      <c r="BQ33" s="12">
        <f t="shared" si="55"/>
        <v>0</v>
      </c>
      <c r="BR33" s="39">
        <f t="shared" si="56"/>
        <v>0</v>
      </c>
      <c r="BS33" s="39">
        <f t="shared" si="57"/>
        <v>0</v>
      </c>
      <c r="BT33" s="39">
        <f t="shared" si="58"/>
        <v>0</v>
      </c>
      <c r="BU33" s="104">
        <f>IF(ABS($B33)&lt;0.01,0,VLOOKUP(E33,DollarSteps,4))</f>
        <v>0</v>
      </c>
      <c r="BV33" s="104">
        <f>IF(ABS($B33)&lt;0.01,0,VLOOKUP(G33,DollarSteps,4))</f>
        <v>0</v>
      </c>
      <c r="BW33" s="104">
        <f>IF(ABS($B33)&lt;0.01,0,VLOOKUP(I33,DollarSteps,4))</f>
        <v>0</v>
      </c>
      <c r="BX33" s="104">
        <f>IF(ABS($B33)&lt;0.01,0,IF($J33="","",VLOOKUP($J33,Age_Steps,4)))</f>
        <v>0</v>
      </c>
      <c r="BY33" s="104">
        <f>IF(OR(ABS($B33)&lt;0.01,$E33=0),0,IF($J33="","",VLOOKUP($J33,Age_Steps,4)))</f>
        <v>0</v>
      </c>
      <c r="BZ33" s="104">
        <f>IF(ABS($B33)&lt;0.01,0,IF($J33="","",VLOOKUP($J33-1,Age_Steps,4)))</f>
        <v>0</v>
      </c>
      <c r="CA33" s="104">
        <f>IF(OR(ABS($B33)&lt;0.01,$G33=0),0,IF($J33="","",VLOOKUP($J33-1,Age_Steps,4)))</f>
        <v>0</v>
      </c>
      <c r="CB33" s="104">
        <f>IF(ABS($B33)&lt;0.01,0,IF($J33="","",VLOOKUP($J33-2,Age_Steps,4)))</f>
        <v>0</v>
      </c>
      <c r="CC33" s="104">
        <f>IF(OR(ABS($B33)&lt;0.01,$I33=0),0,IF($J33="","",VLOOKUP($J33-2,Age_Steps,4)))</f>
        <v>0</v>
      </c>
    </row>
    <row r="34" spans="2:81" ht="12.5" customHeight="1">
      <c r="B34" s="6" t="s">
        <v>9</v>
      </c>
      <c r="C34" s="6"/>
      <c r="D34" s="5">
        <v>0</v>
      </c>
      <c r="E34" s="5">
        <v>0</v>
      </c>
      <c r="F34" s="2">
        <v>0</v>
      </c>
      <c r="G34" s="2">
        <v>0</v>
      </c>
      <c r="H34" s="2">
        <v>0</v>
      </c>
      <c r="I34" s="5">
        <v>0</v>
      </c>
      <c r="J34" s="11">
        <v>85</v>
      </c>
      <c r="K34" s="12">
        <f t="shared" si="1"/>
        <v>0</v>
      </c>
      <c r="L34" s="12">
        <f t="shared" si="1"/>
        <v>0</v>
      </c>
      <c r="M34" s="14">
        <f t="shared" si="2"/>
        <v>0</v>
      </c>
      <c r="N34" s="12">
        <f t="shared" si="59"/>
        <v>0</v>
      </c>
      <c r="O34" s="14">
        <f t="shared" si="3"/>
        <v>0</v>
      </c>
      <c r="P34" s="12">
        <f t="shared" si="59"/>
        <v>0</v>
      </c>
      <c r="Q34" s="12">
        <f t="shared" si="4"/>
        <v>1</v>
      </c>
      <c r="R34" s="12">
        <f t="shared" si="5"/>
        <v>0</v>
      </c>
      <c r="S34" s="12">
        <f t="shared" si="6"/>
        <v>0</v>
      </c>
      <c r="T34" s="12">
        <f t="shared" si="7"/>
        <v>0</v>
      </c>
      <c r="U34" s="12">
        <f t="shared" si="8"/>
        <v>0</v>
      </c>
      <c r="V34" s="39">
        <f t="shared" si="9"/>
        <v>0</v>
      </c>
      <c r="W34" s="39">
        <f t="shared" si="10"/>
        <v>0</v>
      </c>
      <c r="X34" s="12">
        <f t="shared" si="60"/>
        <v>0</v>
      </c>
      <c r="Y34" s="12">
        <f t="shared" si="12"/>
        <v>0</v>
      </c>
      <c r="Z34" s="39">
        <f t="shared" si="61"/>
        <v>0</v>
      </c>
      <c r="AA34" s="12">
        <f t="shared" si="14"/>
        <v>0</v>
      </c>
      <c r="AB34" s="39">
        <f t="shared" si="15"/>
        <v>0</v>
      </c>
      <c r="AC34" s="12">
        <f t="shared" si="16"/>
        <v>0</v>
      </c>
      <c r="AD34" s="39">
        <f t="shared" si="17"/>
        <v>0</v>
      </c>
      <c r="AE34" s="39">
        <f t="shared" si="0"/>
        <v>0</v>
      </c>
      <c r="AF34" s="12">
        <f t="shared" si="18"/>
        <v>0</v>
      </c>
      <c r="AG34" s="39">
        <f t="shared" si="19"/>
        <v>0</v>
      </c>
      <c r="AH34" s="12">
        <f t="shared" si="20"/>
        <v>0</v>
      </c>
      <c r="AI34" s="39">
        <f t="shared" si="21"/>
        <v>0</v>
      </c>
      <c r="AJ34" s="39">
        <f t="shared" si="22"/>
        <v>0</v>
      </c>
      <c r="AK34" s="12">
        <f t="shared" si="23"/>
        <v>0</v>
      </c>
      <c r="AL34" s="39">
        <f t="shared" si="24"/>
        <v>0</v>
      </c>
      <c r="AM34" s="39">
        <f t="shared" si="25"/>
        <v>0</v>
      </c>
      <c r="AN34" s="39">
        <f t="shared" si="26"/>
        <v>0</v>
      </c>
      <c r="AO34" s="99">
        <f t="shared" si="27"/>
        <v>0</v>
      </c>
      <c r="AP34" s="99">
        <f t="shared" si="28"/>
        <v>0</v>
      </c>
      <c r="AQ34" s="12">
        <f t="shared" si="29"/>
        <v>0</v>
      </c>
      <c r="AR34" s="39">
        <f t="shared" si="30"/>
        <v>0</v>
      </c>
      <c r="AS34" s="39">
        <f t="shared" si="31"/>
        <v>0</v>
      </c>
      <c r="AT34" s="39">
        <f t="shared" si="32"/>
        <v>0</v>
      </c>
      <c r="AU34" s="12">
        <f t="shared" si="33"/>
        <v>0</v>
      </c>
      <c r="AV34" s="39">
        <f t="shared" si="34"/>
        <v>0</v>
      </c>
      <c r="AW34" s="39">
        <f t="shared" si="35"/>
        <v>0</v>
      </c>
      <c r="AX34" s="39">
        <f t="shared" si="36"/>
        <v>0</v>
      </c>
      <c r="AY34" s="39">
        <f t="shared" si="37"/>
        <v>0</v>
      </c>
      <c r="AZ34" s="39">
        <f t="shared" si="38"/>
        <v>0</v>
      </c>
      <c r="BA34" s="12">
        <f t="shared" si="39"/>
        <v>0</v>
      </c>
      <c r="BB34" s="39">
        <f t="shared" si="40"/>
        <v>0</v>
      </c>
      <c r="BC34" s="39">
        <f t="shared" si="41"/>
        <v>0</v>
      </c>
      <c r="BD34" s="39">
        <f t="shared" si="42"/>
        <v>0</v>
      </c>
      <c r="BE34" s="12">
        <f t="shared" si="43"/>
        <v>0</v>
      </c>
      <c r="BF34" s="39">
        <f t="shared" si="44"/>
        <v>0</v>
      </c>
      <c r="BG34" s="39">
        <f t="shared" si="45"/>
        <v>0</v>
      </c>
      <c r="BH34" s="39">
        <f t="shared" si="46"/>
        <v>0</v>
      </c>
      <c r="BI34" s="12">
        <f t="shared" si="47"/>
        <v>0</v>
      </c>
      <c r="BJ34" s="39">
        <f t="shared" si="48"/>
        <v>0</v>
      </c>
      <c r="BK34" s="39">
        <f t="shared" si="49"/>
        <v>0</v>
      </c>
      <c r="BL34" s="39">
        <f t="shared" si="50"/>
        <v>0</v>
      </c>
      <c r="BM34" s="12">
        <f t="shared" si="51"/>
        <v>0</v>
      </c>
      <c r="BN34" s="39">
        <f t="shared" si="52"/>
        <v>0</v>
      </c>
      <c r="BO34" s="39">
        <f t="shared" si="53"/>
        <v>0</v>
      </c>
      <c r="BP34" s="39">
        <f t="shared" si="54"/>
        <v>0</v>
      </c>
      <c r="BQ34" s="12">
        <f t="shared" si="55"/>
        <v>0</v>
      </c>
      <c r="BR34" s="39">
        <f t="shared" si="56"/>
        <v>0</v>
      </c>
      <c r="BS34" s="39">
        <f t="shared" si="57"/>
        <v>0</v>
      </c>
      <c r="BT34" s="39">
        <f t="shared" si="58"/>
        <v>0</v>
      </c>
      <c r="BU34" s="104">
        <f>IF(ABS($B34)&lt;0.01,0,VLOOKUP(E34,DollarSteps,4))</f>
        <v>0</v>
      </c>
      <c r="BV34" s="104">
        <f>IF(ABS($B34)&lt;0.01,0,VLOOKUP(G34,DollarSteps,4))</f>
        <v>0</v>
      </c>
      <c r="BW34" s="104">
        <f>IF(ABS($B34)&lt;0.01,0,VLOOKUP(I34,DollarSteps,4))</f>
        <v>0</v>
      </c>
      <c r="BX34" s="104">
        <f>IF(ABS($B34)&lt;0.01,0,IF($J34="","",VLOOKUP($J34,Age_Steps,4)))</f>
        <v>0</v>
      </c>
      <c r="BY34" s="104">
        <f>IF(OR(ABS($B34)&lt;0.01,$E34=0),0,IF($J34="","",VLOOKUP($J34,Age_Steps,4)))</f>
        <v>0</v>
      </c>
      <c r="BZ34" s="104">
        <f>IF(ABS($B34)&lt;0.01,0,IF($J34="","",VLOOKUP($J34-1,Age_Steps,4)))</f>
        <v>0</v>
      </c>
      <c r="CA34" s="104">
        <f>IF(OR(ABS($B34)&lt;0.01,$G34=0),0,IF($J34="","",VLOOKUP($J34-1,Age_Steps,4)))</f>
        <v>0</v>
      </c>
      <c r="CB34" s="104">
        <f>IF(ABS($B34)&lt;0.01,0,IF($J34="","",VLOOKUP($J34-2,Age_Steps,4)))</f>
        <v>0</v>
      </c>
      <c r="CC34" s="104">
        <f>IF(OR(ABS($B34)&lt;0.01,$I34=0),0,IF($J34="","",VLOOKUP($J34-2,Age_Steps,4)))</f>
        <v>0</v>
      </c>
    </row>
    <row r="35" spans="2:81" ht="12.5" customHeight="1">
      <c r="B35" s="6" t="s">
        <v>9</v>
      </c>
      <c r="C35" s="6"/>
      <c r="D35" s="5">
        <v>0</v>
      </c>
      <c r="E35" s="5">
        <v>0</v>
      </c>
      <c r="F35" s="2">
        <v>0</v>
      </c>
      <c r="G35" s="2">
        <v>0</v>
      </c>
      <c r="H35" s="2">
        <v>0</v>
      </c>
      <c r="I35" s="5">
        <v>0</v>
      </c>
      <c r="J35" s="11">
        <v>15</v>
      </c>
      <c r="K35" s="12">
        <f t="shared" si="1"/>
        <v>0</v>
      </c>
      <c r="L35" s="12">
        <f t="shared" si="1"/>
        <v>0</v>
      </c>
      <c r="M35" s="14">
        <f t="shared" si="2"/>
        <v>0</v>
      </c>
      <c r="N35" s="12">
        <f t="shared" si="59"/>
        <v>0</v>
      </c>
      <c r="O35" s="14">
        <f t="shared" si="3"/>
        <v>0</v>
      </c>
      <c r="P35" s="12">
        <f t="shared" si="59"/>
        <v>0</v>
      </c>
      <c r="Q35" s="12">
        <f t="shared" si="4"/>
        <v>1</v>
      </c>
      <c r="R35" s="12">
        <f t="shared" si="5"/>
        <v>0</v>
      </c>
      <c r="S35" s="12">
        <f t="shared" si="6"/>
        <v>0</v>
      </c>
      <c r="T35" s="12">
        <f t="shared" si="7"/>
        <v>0</v>
      </c>
      <c r="U35" s="12">
        <f t="shared" si="8"/>
        <v>0</v>
      </c>
      <c r="V35" s="39">
        <f t="shared" si="9"/>
        <v>0</v>
      </c>
      <c r="W35" s="39">
        <f t="shared" si="10"/>
        <v>0</v>
      </c>
      <c r="X35" s="12">
        <f t="shared" si="60"/>
        <v>0</v>
      </c>
      <c r="Y35" s="12">
        <f t="shared" si="12"/>
        <v>0</v>
      </c>
      <c r="Z35" s="39">
        <f t="shared" si="61"/>
        <v>0</v>
      </c>
      <c r="AA35" s="12">
        <f t="shared" si="14"/>
        <v>0</v>
      </c>
      <c r="AB35" s="39">
        <f t="shared" si="15"/>
        <v>0</v>
      </c>
      <c r="AC35" s="12">
        <f t="shared" si="16"/>
        <v>0</v>
      </c>
      <c r="AD35" s="39">
        <f t="shared" si="17"/>
        <v>0</v>
      </c>
      <c r="AE35" s="39">
        <f t="shared" si="0"/>
        <v>0</v>
      </c>
      <c r="AF35" s="12">
        <f t="shared" si="18"/>
        <v>0</v>
      </c>
      <c r="AG35" s="39">
        <f t="shared" si="19"/>
        <v>0</v>
      </c>
      <c r="AH35" s="12">
        <f t="shared" si="20"/>
        <v>0</v>
      </c>
      <c r="AI35" s="39">
        <f t="shared" si="21"/>
        <v>0</v>
      </c>
      <c r="AJ35" s="39">
        <f t="shared" si="22"/>
        <v>0</v>
      </c>
      <c r="AK35" s="12">
        <f t="shared" si="23"/>
        <v>0</v>
      </c>
      <c r="AL35" s="39">
        <f t="shared" si="24"/>
        <v>0</v>
      </c>
      <c r="AM35" s="39">
        <f t="shared" si="25"/>
        <v>0</v>
      </c>
      <c r="AN35" s="39">
        <f t="shared" si="26"/>
        <v>0</v>
      </c>
      <c r="AO35" s="99">
        <f t="shared" si="27"/>
        <v>0</v>
      </c>
      <c r="AP35" s="99">
        <f t="shared" si="28"/>
        <v>0</v>
      </c>
      <c r="AQ35" s="12">
        <f t="shared" si="29"/>
        <v>0</v>
      </c>
      <c r="AR35" s="39">
        <f t="shared" si="30"/>
        <v>0</v>
      </c>
      <c r="AS35" s="39">
        <f t="shared" si="31"/>
        <v>0</v>
      </c>
      <c r="AT35" s="39">
        <f t="shared" si="32"/>
        <v>0</v>
      </c>
      <c r="AU35" s="12">
        <f t="shared" si="33"/>
        <v>0</v>
      </c>
      <c r="AV35" s="39">
        <f t="shared" si="34"/>
        <v>0</v>
      </c>
      <c r="AW35" s="39">
        <f t="shared" si="35"/>
        <v>0</v>
      </c>
      <c r="AX35" s="39">
        <f t="shared" si="36"/>
        <v>0</v>
      </c>
      <c r="AY35" s="39">
        <f t="shared" si="37"/>
        <v>0</v>
      </c>
      <c r="AZ35" s="39">
        <f t="shared" si="38"/>
        <v>0</v>
      </c>
      <c r="BA35" s="12">
        <f t="shared" si="39"/>
        <v>0</v>
      </c>
      <c r="BB35" s="39">
        <f t="shared" si="40"/>
        <v>0</v>
      </c>
      <c r="BC35" s="39">
        <f t="shared" si="41"/>
        <v>0</v>
      </c>
      <c r="BD35" s="39">
        <f t="shared" si="42"/>
        <v>0</v>
      </c>
      <c r="BE35" s="12">
        <f t="shared" si="43"/>
        <v>0</v>
      </c>
      <c r="BF35" s="39">
        <f t="shared" si="44"/>
        <v>0</v>
      </c>
      <c r="BG35" s="39">
        <f t="shared" si="45"/>
        <v>0</v>
      </c>
      <c r="BH35" s="39">
        <f t="shared" si="46"/>
        <v>0</v>
      </c>
      <c r="BI35" s="12">
        <f t="shared" si="47"/>
        <v>0</v>
      </c>
      <c r="BJ35" s="39">
        <f t="shared" si="48"/>
        <v>0</v>
      </c>
      <c r="BK35" s="39">
        <f t="shared" si="49"/>
        <v>0</v>
      </c>
      <c r="BL35" s="39">
        <f t="shared" si="50"/>
        <v>0</v>
      </c>
      <c r="BM35" s="12">
        <f t="shared" si="51"/>
        <v>0</v>
      </c>
      <c r="BN35" s="39">
        <f t="shared" si="52"/>
        <v>0</v>
      </c>
      <c r="BO35" s="39">
        <f t="shared" si="53"/>
        <v>0</v>
      </c>
      <c r="BP35" s="39">
        <f t="shared" si="54"/>
        <v>0</v>
      </c>
      <c r="BQ35" s="12">
        <f t="shared" si="55"/>
        <v>0</v>
      </c>
      <c r="BR35" s="39">
        <f t="shared" si="56"/>
        <v>0</v>
      </c>
      <c r="BS35" s="39">
        <f t="shared" si="57"/>
        <v>0</v>
      </c>
      <c r="BT35" s="39">
        <f t="shared" si="58"/>
        <v>0</v>
      </c>
      <c r="BU35" s="104">
        <f>IF(ABS($B35)&lt;0.01,0,VLOOKUP(E35,DollarSteps,4))</f>
        <v>0</v>
      </c>
      <c r="BV35" s="104">
        <f>IF(ABS($B35)&lt;0.01,0,VLOOKUP(G35,DollarSteps,4))</f>
        <v>0</v>
      </c>
      <c r="BW35" s="104">
        <f>IF(ABS($B35)&lt;0.01,0,VLOOKUP(I35,DollarSteps,4))</f>
        <v>0</v>
      </c>
      <c r="BX35" s="104">
        <f>IF(ABS($B35)&lt;0.01,0,IF($J35="","",VLOOKUP($J35,Age_Steps,4)))</f>
        <v>0</v>
      </c>
      <c r="BY35" s="104">
        <f>IF(OR(ABS($B35)&lt;0.01,$E35=0),0,IF($J35="","",VLOOKUP($J35,Age_Steps,4)))</f>
        <v>0</v>
      </c>
      <c r="BZ35" s="104">
        <f>IF(ABS($B35)&lt;0.01,0,IF($J35="","",VLOOKUP($J35-1,Age_Steps,4)))</f>
        <v>0</v>
      </c>
      <c r="CA35" s="104">
        <f>IF(OR(ABS($B35)&lt;0.01,$G35=0),0,IF($J35="","",VLOOKUP($J35-1,Age_Steps,4)))</f>
        <v>0</v>
      </c>
      <c r="CB35" s="104">
        <f>IF(ABS($B35)&lt;0.01,0,IF($J35="","",VLOOKUP($J35-2,Age_Steps,4)))</f>
        <v>0</v>
      </c>
      <c r="CC35" s="104">
        <f>IF(OR(ABS($B35)&lt;0.01,$I35=0),0,IF($J35="","",VLOOKUP($J35-2,Age_Steps,4)))</f>
        <v>0</v>
      </c>
    </row>
    <row r="36" spans="2:81" ht="12.5" customHeight="1">
      <c r="B36" s="6" t="s">
        <v>9</v>
      </c>
      <c r="C36" s="6"/>
      <c r="D36" s="5">
        <v>0</v>
      </c>
      <c r="E36" s="5">
        <v>0</v>
      </c>
      <c r="F36" s="2">
        <v>0</v>
      </c>
      <c r="G36" s="2">
        <v>0</v>
      </c>
      <c r="H36" s="2">
        <v>0</v>
      </c>
      <c r="I36" s="5">
        <v>0</v>
      </c>
      <c r="J36" s="11">
        <v>18</v>
      </c>
      <c r="K36" s="12">
        <f t="shared" si="1"/>
        <v>0</v>
      </c>
      <c r="L36" s="12">
        <f t="shared" si="1"/>
        <v>0</v>
      </c>
      <c r="M36" s="14">
        <f t="shared" si="2"/>
        <v>0</v>
      </c>
      <c r="N36" s="12">
        <f t="shared" si="59"/>
        <v>0</v>
      </c>
      <c r="O36" s="14">
        <f t="shared" si="3"/>
        <v>0</v>
      </c>
      <c r="P36" s="12">
        <f t="shared" si="59"/>
        <v>0</v>
      </c>
      <c r="Q36" s="12">
        <f t="shared" si="4"/>
        <v>1</v>
      </c>
      <c r="R36" s="12">
        <f t="shared" si="5"/>
        <v>0</v>
      </c>
      <c r="S36" s="12">
        <f t="shared" si="6"/>
        <v>0</v>
      </c>
      <c r="T36" s="12">
        <f t="shared" si="7"/>
        <v>0</v>
      </c>
      <c r="U36" s="12">
        <f t="shared" si="8"/>
        <v>0</v>
      </c>
      <c r="V36" s="39">
        <f t="shared" si="9"/>
        <v>0</v>
      </c>
      <c r="W36" s="39">
        <f t="shared" si="10"/>
        <v>0</v>
      </c>
      <c r="X36" s="12">
        <f t="shared" si="60"/>
        <v>0</v>
      </c>
      <c r="Y36" s="12">
        <f t="shared" si="12"/>
        <v>0</v>
      </c>
      <c r="Z36" s="39">
        <f t="shared" si="61"/>
        <v>0</v>
      </c>
      <c r="AA36" s="12">
        <f t="shared" si="14"/>
        <v>0</v>
      </c>
      <c r="AB36" s="39">
        <f t="shared" si="15"/>
        <v>0</v>
      </c>
      <c r="AC36" s="12">
        <f t="shared" si="16"/>
        <v>0</v>
      </c>
      <c r="AD36" s="39">
        <f t="shared" si="17"/>
        <v>0</v>
      </c>
      <c r="AE36" s="39">
        <f t="shared" si="0"/>
        <v>0</v>
      </c>
      <c r="AF36" s="12">
        <f t="shared" si="18"/>
        <v>0</v>
      </c>
      <c r="AG36" s="39">
        <f t="shared" si="19"/>
        <v>0</v>
      </c>
      <c r="AH36" s="12">
        <f t="shared" si="20"/>
        <v>0</v>
      </c>
      <c r="AI36" s="39">
        <f t="shared" si="21"/>
        <v>0</v>
      </c>
      <c r="AJ36" s="39">
        <f t="shared" si="22"/>
        <v>0</v>
      </c>
      <c r="AK36" s="12">
        <f t="shared" si="23"/>
        <v>0</v>
      </c>
      <c r="AL36" s="39">
        <f t="shared" si="24"/>
        <v>0</v>
      </c>
      <c r="AM36" s="39">
        <f t="shared" si="25"/>
        <v>0</v>
      </c>
      <c r="AN36" s="39">
        <f t="shared" si="26"/>
        <v>0</v>
      </c>
      <c r="AO36" s="99">
        <f t="shared" si="27"/>
        <v>0</v>
      </c>
      <c r="AP36" s="99">
        <f t="shared" si="28"/>
        <v>0</v>
      </c>
      <c r="AQ36" s="12">
        <f t="shared" si="29"/>
        <v>0</v>
      </c>
      <c r="AR36" s="39">
        <f t="shared" si="30"/>
        <v>0</v>
      </c>
      <c r="AS36" s="39">
        <f t="shared" si="31"/>
        <v>0</v>
      </c>
      <c r="AT36" s="39">
        <f t="shared" si="32"/>
        <v>0</v>
      </c>
      <c r="AU36" s="12">
        <f t="shared" si="33"/>
        <v>0</v>
      </c>
      <c r="AV36" s="39">
        <f t="shared" si="34"/>
        <v>0</v>
      </c>
      <c r="AW36" s="39">
        <f t="shared" si="35"/>
        <v>0</v>
      </c>
      <c r="AX36" s="39">
        <f t="shared" si="36"/>
        <v>0</v>
      </c>
      <c r="AY36" s="39">
        <f t="shared" si="37"/>
        <v>0</v>
      </c>
      <c r="AZ36" s="39">
        <f t="shared" si="38"/>
        <v>0</v>
      </c>
      <c r="BA36" s="12">
        <f t="shared" si="39"/>
        <v>0</v>
      </c>
      <c r="BB36" s="39">
        <f t="shared" si="40"/>
        <v>0</v>
      </c>
      <c r="BC36" s="39">
        <f t="shared" si="41"/>
        <v>0</v>
      </c>
      <c r="BD36" s="39">
        <f t="shared" si="42"/>
        <v>0</v>
      </c>
      <c r="BE36" s="12">
        <f t="shared" si="43"/>
        <v>0</v>
      </c>
      <c r="BF36" s="39">
        <f t="shared" si="44"/>
        <v>0</v>
      </c>
      <c r="BG36" s="39">
        <f t="shared" si="45"/>
        <v>0</v>
      </c>
      <c r="BH36" s="39">
        <f t="shared" si="46"/>
        <v>0</v>
      </c>
      <c r="BI36" s="12">
        <f t="shared" si="47"/>
        <v>0</v>
      </c>
      <c r="BJ36" s="39">
        <f t="shared" si="48"/>
        <v>0</v>
      </c>
      <c r="BK36" s="39">
        <f t="shared" si="49"/>
        <v>0</v>
      </c>
      <c r="BL36" s="39">
        <f t="shared" si="50"/>
        <v>0</v>
      </c>
      <c r="BM36" s="12">
        <f t="shared" si="51"/>
        <v>0</v>
      </c>
      <c r="BN36" s="39">
        <f t="shared" si="52"/>
        <v>0</v>
      </c>
      <c r="BO36" s="39">
        <f t="shared" si="53"/>
        <v>0</v>
      </c>
      <c r="BP36" s="39">
        <f t="shared" si="54"/>
        <v>0</v>
      </c>
      <c r="BQ36" s="12">
        <f t="shared" si="55"/>
        <v>0</v>
      </c>
      <c r="BR36" s="39">
        <f t="shared" si="56"/>
        <v>0</v>
      </c>
      <c r="BS36" s="39">
        <f t="shared" si="57"/>
        <v>0</v>
      </c>
      <c r="BT36" s="39">
        <f t="shared" si="58"/>
        <v>0</v>
      </c>
      <c r="BU36" s="104">
        <f>IF(ABS($B36)&lt;0.01,0,VLOOKUP(E36,DollarSteps,4))</f>
        <v>0</v>
      </c>
      <c r="BV36" s="104">
        <f>IF(ABS($B36)&lt;0.01,0,VLOOKUP(G36,DollarSteps,4))</f>
        <v>0</v>
      </c>
      <c r="BW36" s="104">
        <f>IF(ABS($B36)&lt;0.01,0,VLOOKUP(I36,DollarSteps,4))</f>
        <v>0</v>
      </c>
      <c r="BX36" s="104">
        <f>IF(ABS($B36)&lt;0.01,0,IF($J36="","",VLOOKUP($J36,Age_Steps,4)))</f>
        <v>0</v>
      </c>
      <c r="BY36" s="104">
        <f>IF(OR(ABS($B36)&lt;0.01,$E36=0),0,IF($J36="","",VLOOKUP($J36,Age_Steps,4)))</f>
        <v>0</v>
      </c>
      <c r="BZ36" s="104">
        <f>IF(ABS($B36)&lt;0.01,0,IF($J36="","",VLOOKUP($J36-1,Age_Steps,4)))</f>
        <v>0</v>
      </c>
      <c r="CA36" s="104">
        <f>IF(OR(ABS($B36)&lt;0.01,$G36=0),0,IF($J36="","",VLOOKUP($J36-1,Age_Steps,4)))</f>
        <v>0</v>
      </c>
      <c r="CB36" s="104">
        <f>IF(ABS($B36)&lt;0.01,0,IF($J36="","",VLOOKUP($J36-2,Age_Steps,4)))</f>
        <v>0</v>
      </c>
      <c r="CC36" s="104">
        <f>IF(OR(ABS($B36)&lt;0.01,$I36=0),0,IF($J36="","",VLOOKUP($J36-2,Age_Steps,4)))</f>
        <v>0</v>
      </c>
    </row>
    <row r="37" spans="2:81" ht="12.5" customHeight="1">
      <c r="B37" s="6" t="s">
        <v>9</v>
      </c>
      <c r="C37" s="6"/>
      <c r="D37" s="5">
        <v>0</v>
      </c>
      <c r="E37" s="5">
        <v>0</v>
      </c>
      <c r="F37" s="2">
        <v>0</v>
      </c>
      <c r="G37" s="2">
        <v>0</v>
      </c>
      <c r="H37" s="2">
        <v>0</v>
      </c>
      <c r="I37" s="5">
        <v>0</v>
      </c>
      <c r="J37" s="11">
        <v>9</v>
      </c>
      <c r="K37" s="12">
        <f t="shared" si="1"/>
        <v>0</v>
      </c>
      <c r="L37" s="12">
        <f t="shared" si="1"/>
        <v>0</v>
      </c>
      <c r="M37" s="14">
        <f t="shared" si="2"/>
        <v>0</v>
      </c>
      <c r="N37" s="12">
        <f t="shared" si="59"/>
        <v>0</v>
      </c>
      <c r="O37" s="14">
        <f t="shared" si="3"/>
        <v>0</v>
      </c>
      <c r="P37" s="12">
        <f t="shared" si="59"/>
        <v>0</v>
      </c>
      <c r="Q37" s="12">
        <f t="shared" si="4"/>
        <v>1</v>
      </c>
      <c r="R37" s="12">
        <f t="shared" si="5"/>
        <v>0</v>
      </c>
      <c r="S37" s="12">
        <f t="shared" si="6"/>
        <v>0</v>
      </c>
      <c r="T37" s="12">
        <f t="shared" si="7"/>
        <v>0</v>
      </c>
      <c r="U37" s="12">
        <f t="shared" si="8"/>
        <v>0</v>
      </c>
      <c r="V37" s="39">
        <f t="shared" si="9"/>
        <v>0</v>
      </c>
      <c r="W37" s="39">
        <f t="shared" si="10"/>
        <v>0</v>
      </c>
      <c r="X37" s="12">
        <f t="shared" si="60"/>
        <v>0</v>
      </c>
      <c r="Y37" s="12">
        <f t="shared" si="12"/>
        <v>0</v>
      </c>
      <c r="Z37" s="39">
        <f t="shared" si="61"/>
        <v>0</v>
      </c>
      <c r="AA37" s="12">
        <f t="shared" si="14"/>
        <v>0</v>
      </c>
      <c r="AB37" s="39">
        <f t="shared" si="15"/>
        <v>0</v>
      </c>
      <c r="AC37" s="12">
        <f t="shared" si="16"/>
        <v>0</v>
      </c>
      <c r="AD37" s="39">
        <f t="shared" si="17"/>
        <v>0</v>
      </c>
      <c r="AE37" s="39">
        <f t="shared" si="0"/>
        <v>0</v>
      </c>
      <c r="AF37" s="12">
        <f t="shared" si="18"/>
        <v>0</v>
      </c>
      <c r="AG37" s="39">
        <f t="shared" si="19"/>
        <v>0</v>
      </c>
      <c r="AH37" s="12">
        <f t="shared" si="20"/>
        <v>0</v>
      </c>
      <c r="AI37" s="39">
        <f t="shared" si="21"/>
        <v>0</v>
      </c>
      <c r="AJ37" s="39">
        <f t="shared" si="22"/>
        <v>0</v>
      </c>
      <c r="AK37" s="12">
        <f t="shared" si="23"/>
        <v>0</v>
      </c>
      <c r="AL37" s="39">
        <f t="shared" si="24"/>
        <v>0</v>
      </c>
      <c r="AM37" s="39">
        <f t="shared" si="25"/>
        <v>0</v>
      </c>
      <c r="AN37" s="39">
        <f t="shared" si="26"/>
        <v>0</v>
      </c>
      <c r="AO37" s="99">
        <f t="shared" si="27"/>
        <v>0</v>
      </c>
      <c r="AP37" s="99">
        <f t="shared" si="28"/>
        <v>0</v>
      </c>
      <c r="AQ37" s="12">
        <f t="shared" si="29"/>
        <v>0</v>
      </c>
      <c r="AR37" s="39">
        <f t="shared" si="30"/>
        <v>0</v>
      </c>
      <c r="AS37" s="39">
        <f t="shared" si="31"/>
        <v>0</v>
      </c>
      <c r="AT37" s="39">
        <f t="shared" si="32"/>
        <v>0</v>
      </c>
      <c r="AU37" s="12">
        <f t="shared" si="33"/>
        <v>0</v>
      </c>
      <c r="AV37" s="39">
        <f t="shared" si="34"/>
        <v>0</v>
      </c>
      <c r="AW37" s="39">
        <f t="shared" si="35"/>
        <v>0</v>
      </c>
      <c r="AX37" s="39">
        <f t="shared" si="36"/>
        <v>0</v>
      </c>
      <c r="AY37" s="39">
        <f t="shared" si="37"/>
        <v>0</v>
      </c>
      <c r="AZ37" s="39">
        <f t="shared" si="38"/>
        <v>0</v>
      </c>
      <c r="BA37" s="12">
        <f t="shared" si="39"/>
        <v>0</v>
      </c>
      <c r="BB37" s="39">
        <f t="shared" si="40"/>
        <v>0</v>
      </c>
      <c r="BC37" s="39">
        <f t="shared" si="41"/>
        <v>0</v>
      </c>
      <c r="BD37" s="39">
        <f t="shared" si="42"/>
        <v>0</v>
      </c>
      <c r="BE37" s="12">
        <f t="shared" si="43"/>
        <v>0</v>
      </c>
      <c r="BF37" s="39">
        <f t="shared" si="44"/>
        <v>0</v>
      </c>
      <c r="BG37" s="39">
        <f t="shared" si="45"/>
        <v>0</v>
      </c>
      <c r="BH37" s="39">
        <f t="shared" si="46"/>
        <v>0</v>
      </c>
      <c r="BI37" s="12">
        <f t="shared" si="47"/>
        <v>0</v>
      </c>
      <c r="BJ37" s="39">
        <f t="shared" si="48"/>
        <v>0</v>
      </c>
      <c r="BK37" s="39">
        <f t="shared" si="49"/>
        <v>0</v>
      </c>
      <c r="BL37" s="39">
        <f t="shared" si="50"/>
        <v>0</v>
      </c>
      <c r="BM37" s="12">
        <f t="shared" si="51"/>
        <v>0</v>
      </c>
      <c r="BN37" s="39">
        <f t="shared" si="52"/>
        <v>0</v>
      </c>
      <c r="BO37" s="39">
        <f t="shared" si="53"/>
        <v>0</v>
      </c>
      <c r="BP37" s="39">
        <f t="shared" si="54"/>
        <v>0</v>
      </c>
      <c r="BQ37" s="12">
        <f t="shared" si="55"/>
        <v>0</v>
      </c>
      <c r="BR37" s="39">
        <f t="shared" si="56"/>
        <v>0</v>
      </c>
      <c r="BS37" s="39">
        <f t="shared" si="57"/>
        <v>0</v>
      </c>
      <c r="BT37" s="39">
        <f t="shared" si="58"/>
        <v>0</v>
      </c>
      <c r="BU37" s="104">
        <f>IF(ABS($B37)&lt;0.01,0,VLOOKUP(E37,DollarSteps,4))</f>
        <v>0</v>
      </c>
      <c r="BV37" s="104">
        <f>IF(ABS($B37)&lt;0.01,0,VLOOKUP(G37,DollarSteps,4))</f>
        <v>0</v>
      </c>
      <c r="BW37" s="104">
        <f>IF(ABS($B37)&lt;0.01,0,VLOOKUP(I37,DollarSteps,4))</f>
        <v>0</v>
      </c>
      <c r="BX37" s="104">
        <f>IF(ABS($B37)&lt;0.01,0,IF($J37="","",VLOOKUP($J37,Age_Steps,4)))</f>
        <v>0</v>
      </c>
      <c r="BY37" s="104">
        <f>IF(OR(ABS($B37)&lt;0.01,$E37=0),0,IF($J37="","",VLOOKUP($J37,Age_Steps,4)))</f>
        <v>0</v>
      </c>
      <c r="BZ37" s="104">
        <f>IF(ABS($B37)&lt;0.01,0,IF($J37="","",VLOOKUP($J37-1,Age_Steps,4)))</f>
        <v>0</v>
      </c>
      <c r="CA37" s="104">
        <f>IF(OR(ABS($B37)&lt;0.01,$G37=0),0,IF($J37="","",VLOOKUP($J37-1,Age_Steps,4)))</f>
        <v>0</v>
      </c>
      <c r="CB37" s="104">
        <f>IF(ABS($B37)&lt;0.01,0,IF($J37="","",VLOOKUP($J37-2,Age_Steps,4)))</f>
        <v>0</v>
      </c>
      <c r="CC37" s="104">
        <f>IF(OR(ABS($B37)&lt;0.01,$I37=0),0,IF($J37="","",VLOOKUP($J37-2,Age_Steps,4)))</f>
        <v>0</v>
      </c>
    </row>
    <row r="38" spans="2:81" ht="12.5" customHeight="1">
      <c r="B38" s="6" t="s">
        <v>9</v>
      </c>
      <c r="C38" s="6"/>
      <c r="D38" s="5">
        <v>0</v>
      </c>
      <c r="E38" s="5">
        <v>0</v>
      </c>
      <c r="F38" s="2">
        <v>0</v>
      </c>
      <c r="G38" s="2">
        <v>0</v>
      </c>
      <c r="H38" s="2">
        <v>0</v>
      </c>
      <c r="I38" s="5">
        <v>0</v>
      </c>
      <c r="J38" s="11">
        <v>23</v>
      </c>
      <c r="K38" s="12">
        <f t="shared" si="1"/>
        <v>0</v>
      </c>
      <c r="L38" s="12">
        <f t="shared" si="1"/>
        <v>0</v>
      </c>
      <c r="M38" s="14">
        <f t="shared" si="2"/>
        <v>0</v>
      </c>
      <c r="N38" s="12">
        <f t="shared" si="59"/>
        <v>0</v>
      </c>
      <c r="O38" s="14">
        <f t="shared" si="3"/>
        <v>0</v>
      </c>
      <c r="P38" s="12">
        <f t="shared" si="59"/>
        <v>0</v>
      </c>
      <c r="Q38" s="12">
        <f t="shared" si="4"/>
        <v>1</v>
      </c>
      <c r="R38" s="12">
        <f t="shared" si="5"/>
        <v>0</v>
      </c>
      <c r="S38" s="12">
        <f t="shared" si="6"/>
        <v>0</v>
      </c>
      <c r="T38" s="12">
        <f t="shared" si="7"/>
        <v>0</v>
      </c>
      <c r="U38" s="12">
        <f t="shared" si="8"/>
        <v>0</v>
      </c>
      <c r="V38" s="39">
        <f t="shared" si="9"/>
        <v>0</v>
      </c>
      <c r="W38" s="39">
        <f t="shared" si="10"/>
        <v>0</v>
      </c>
      <c r="X38" s="12">
        <f t="shared" si="60"/>
        <v>0</v>
      </c>
      <c r="Y38" s="12">
        <f t="shared" si="12"/>
        <v>0</v>
      </c>
      <c r="Z38" s="39">
        <f t="shared" si="61"/>
        <v>0</v>
      </c>
      <c r="AA38" s="12">
        <f t="shared" si="14"/>
        <v>0</v>
      </c>
      <c r="AB38" s="39">
        <f t="shared" si="15"/>
        <v>0</v>
      </c>
      <c r="AC38" s="12">
        <f t="shared" si="16"/>
        <v>0</v>
      </c>
      <c r="AD38" s="39">
        <f t="shared" si="17"/>
        <v>0</v>
      </c>
      <c r="AE38" s="39">
        <f t="shared" si="0"/>
        <v>0</v>
      </c>
      <c r="AF38" s="12">
        <f t="shared" si="18"/>
        <v>0</v>
      </c>
      <c r="AG38" s="39">
        <f t="shared" si="19"/>
        <v>0</v>
      </c>
      <c r="AH38" s="12">
        <f t="shared" si="20"/>
        <v>0</v>
      </c>
      <c r="AI38" s="39">
        <f t="shared" si="21"/>
        <v>0</v>
      </c>
      <c r="AJ38" s="39">
        <f t="shared" si="22"/>
        <v>0</v>
      </c>
      <c r="AK38" s="12">
        <f t="shared" si="23"/>
        <v>0</v>
      </c>
      <c r="AL38" s="39">
        <f t="shared" si="24"/>
        <v>0</v>
      </c>
      <c r="AM38" s="39">
        <f t="shared" si="25"/>
        <v>0</v>
      </c>
      <c r="AN38" s="39">
        <f t="shared" si="26"/>
        <v>0</v>
      </c>
      <c r="AO38" s="99">
        <f t="shared" si="27"/>
        <v>0</v>
      </c>
      <c r="AP38" s="99">
        <f t="shared" si="28"/>
        <v>0</v>
      </c>
      <c r="AQ38" s="12">
        <f t="shared" si="29"/>
        <v>0</v>
      </c>
      <c r="AR38" s="39">
        <f t="shared" si="30"/>
        <v>0</v>
      </c>
      <c r="AS38" s="39">
        <f t="shared" si="31"/>
        <v>0</v>
      </c>
      <c r="AT38" s="39">
        <f t="shared" si="32"/>
        <v>0</v>
      </c>
      <c r="AU38" s="12">
        <f t="shared" si="33"/>
        <v>0</v>
      </c>
      <c r="AV38" s="39">
        <f t="shared" si="34"/>
        <v>0</v>
      </c>
      <c r="AW38" s="39">
        <f t="shared" si="35"/>
        <v>0</v>
      </c>
      <c r="AX38" s="39">
        <f t="shared" si="36"/>
        <v>0</v>
      </c>
      <c r="AY38" s="39">
        <f t="shared" si="37"/>
        <v>0</v>
      </c>
      <c r="AZ38" s="39">
        <f t="shared" si="38"/>
        <v>0</v>
      </c>
      <c r="BA38" s="12">
        <f t="shared" si="39"/>
        <v>0</v>
      </c>
      <c r="BB38" s="39">
        <f t="shared" si="40"/>
        <v>0</v>
      </c>
      <c r="BC38" s="39">
        <f t="shared" si="41"/>
        <v>0</v>
      </c>
      <c r="BD38" s="39">
        <f t="shared" si="42"/>
        <v>0</v>
      </c>
      <c r="BE38" s="12">
        <f t="shared" si="43"/>
        <v>0</v>
      </c>
      <c r="BF38" s="39">
        <f t="shared" si="44"/>
        <v>0</v>
      </c>
      <c r="BG38" s="39">
        <f t="shared" si="45"/>
        <v>0</v>
      </c>
      <c r="BH38" s="39">
        <f t="shared" si="46"/>
        <v>0</v>
      </c>
      <c r="BI38" s="12">
        <f t="shared" si="47"/>
        <v>0</v>
      </c>
      <c r="BJ38" s="39">
        <f t="shared" si="48"/>
        <v>0</v>
      </c>
      <c r="BK38" s="39">
        <f t="shared" si="49"/>
        <v>0</v>
      </c>
      <c r="BL38" s="39">
        <f t="shared" si="50"/>
        <v>0</v>
      </c>
      <c r="BM38" s="12">
        <f t="shared" si="51"/>
        <v>0</v>
      </c>
      <c r="BN38" s="39">
        <f t="shared" si="52"/>
        <v>0</v>
      </c>
      <c r="BO38" s="39">
        <f t="shared" si="53"/>
        <v>0</v>
      </c>
      <c r="BP38" s="39">
        <f t="shared" si="54"/>
        <v>0</v>
      </c>
      <c r="BQ38" s="12">
        <f t="shared" si="55"/>
        <v>0</v>
      </c>
      <c r="BR38" s="39">
        <f t="shared" si="56"/>
        <v>0</v>
      </c>
      <c r="BS38" s="39">
        <f t="shared" si="57"/>
        <v>0</v>
      </c>
      <c r="BT38" s="39">
        <f t="shared" si="58"/>
        <v>0</v>
      </c>
      <c r="BU38" s="104">
        <f>IF(ABS($B38)&lt;0.01,0,VLOOKUP(E38,DollarSteps,4))</f>
        <v>0</v>
      </c>
      <c r="BV38" s="104">
        <f>IF(ABS($B38)&lt;0.01,0,VLOOKUP(G38,DollarSteps,4))</f>
        <v>0</v>
      </c>
      <c r="BW38" s="104">
        <f>IF(ABS($B38)&lt;0.01,0,VLOOKUP(I38,DollarSteps,4))</f>
        <v>0</v>
      </c>
      <c r="BX38" s="104">
        <f>IF(ABS($B38)&lt;0.01,0,IF($J38="","",VLOOKUP($J38,Age_Steps,4)))</f>
        <v>0</v>
      </c>
      <c r="BY38" s="104">
        <f>IF(OR(ABS($B38)&lt;0.01,$E38=0),0,IF($J38="","",VLOOKUP($J38,Age_Steps,4)))</f>
        <v>0</v>
      </c>
      <c r="BZ38" s="104">
        <f>IF(ABS($B38)&lt;0.01,0,IF($J38="","",VLOOKUP($J38-1,Age_Steps,4)))</f>
        <v>0</v>
      </c>
      <c r="CA38" s="104">
        <f>IF(OR(ABS($B38)&lt;0.01,$G38=0),0,IF($J38="","",VLOOKUP($J38-1,Age_Steps,4)))</f>
        <v>0</v>
      </c>
      <c r="CB38" s="104">
        <f>IF(ABS($B38)&lt;0.01,0,IF($J38="","",VLOOKUP($J38-2,Age_Steps,4)))</f>
        <v>0</v>
      </c>
      <c r="CC38" s="104">
        <f>IF(OR(ABS($B38)&lt;0.01,$I38=0),0,IF($J38="","",VLOOKUP($J38-2,Age_Steps,4)))</f>
        <v>0</v>
      </c>
    </row>
    <row r="39" spans="2:81" ht="12.5" customHeight="1">
      <c r="B39" s="6" t="s">
        <v>9</v>
      </c>
      <c r="C39" s="6"/>
      <c r="D39" s="5">
        <v>0</v>
      </c>
      <c r="E39" s="5">
        <v>0</v>
      </c>
      <c r="F39" s="2">
        <v>0</v>
      </c>
      <c r="G39" s="2">
        <v>0</v>
      </c>
      <c r="H39" s="2">
        <v>0</v>
      </c>
      <c r="I39" s="5">
        <v>0</v>
      </c>
      <c r="K39" s="12">
        <f t="shared" si="1"/>
        <v>0</v>
      </c>
      <c r="L39" s="12">
        <f t="shared" si="1"/>
        <v>0</v>
      </c>
      <c r="M39" s="14">
        <f t="shared" si="2"/>
        <v>0</v>
      </c>
      <c r="N39" s="12">
        <f t="shared" si="59"/>
        <v>0</v>
      </c>
      <c r="O39" s="14">
        <f t="shared" si="3"/>
        <v>0</v>
      </c>
      <c r="P39" s="12">
        <f t="shared" si="59"/>
        <v>0</v>
      </c>
      <c r="Q39" s="12">
        <f t="shared" si="4"/>
        <v>1</v>
      </c>
      <c r="R39" s="12">
        <f t="shared" si="5"/>
        <v>0</v>
      </c>
      <c r="S39" s="12">
        <f t="shared" si="6"/>
        <v>0</v>
      </c>
      <c r="T39" s="12">
        <f t="shared" si="7"/>
        <v>0</v>
      </c>
      <c r="U39" s="12">
        <f t="shared" si="8"/>
        <v>0</v>
      </c>
      <c r="V39" s="39">
        <f t="shared" si="9"/>
        <v>0</v>
      </c>
      <c r="W39" s="39">
        <f t="shared" si="10"/>
        <v>0</v>
      </c>
      <c r="X39" s="12">
        <f t="shared" si="60"/>
        <v>0</v>
      </c>
      <c r="Y39" s="12">
        <f t="shared" si="12"/>
        <v>0</v>
      </c>
      <c r="Z39" s="39">
        <f t="shared" si="61"/>
        <v>0</v>
      </c>
      <c r="AA39" s="12">
        <f t="shared" si="14"/>
        <v>0</v>
      </c>
      <c r="AB39" s="39">
        <f t="shared" si="15"/>
        <v>0</v>
      </c>
      <c r="AC39" s="12">
        <f t="shared" si="16"/>
        <v>0</v>
      </c>
      <c r="AD39" s="39">
        <f t="shared" si="17"/>
        <v>0</v>
      </c>
      <c r="AE39" s="39">
        <f t="shared" si="0"/>
        <v>0</v>
      </c>
      <c r="AF39" s="12">
        <f t="shared" si="18"/>
        <v>0</v>
      </c>
      <c r="AG39" s="39">
        <f t="shared" si="19"/>
        <v>0</v>
      </c>
      <c r="AH39" s="12">
        <f t="shared" si="20"/>
        <v>0</v>
      </c>
      <c r="AI39" s="39">
        <f t="shared" si="21"/>
        <v>0</v>
      </c>
      <c r="AJ39" s="39">
        <f t="shared" si="22"/>
        <v>0</v>
      </c>
      <c r="AK39" s="12">
        <f t="shared" si="23"/>
        <v>0</v>
      </c>
      <c r="AL39" s="39">
        <f t="shared" si="24"/>
        <v>0</v>
      </c>
      <c r="AM39" s="39">
        <f t="shared" si="25"/>
        <v>0</v>
      </c>
      <c r="AN39" s="39">
        <f t="shared" si="26"/>
        <v>0</v>
      </c>
      <c r="AO39" s="99">
        <f t="shared" si="27"/>
        <v>0</v>
      </c>
      <c r="AP39" s="99">
        <f t="shared" si="28"/>
        <v>0</v>
      </c>
      <c r="AQ39" s="12">
        <f t="shared" si="29"/>
        <v>0</v>
      </c>
      <c r="AR39" s="39">
        <f t="shared" si="30"/>
        <v>0</v>
      </c>
      <c r="AS39" s="39">
        <f t="shared" si="31"/>
        <v>0</v>
      </c>
      <c r="AT39" s="39">
        <f t="shared" si="32"/>
        <v>0</v>
      </c>
      <c r="AU39" s="12">
        <f t="shared" si="33"/>
        <v>0</v>
      </c>
      <c r="AV39" s="39">
        <f t="shared" si="34"/>
        <v>0</v>
      </c>
      <c r="AW39" s="39">
        <f t="shared" si="35"/>
        <v>0</v>
      </c>
      <c r="AX39" s="39">
        <f t="shared" si="36"/>
        <v>0</v>
      </c>
      <c r="AY39" s="39">
        <f t="shared" si="37"/>
        <v>0</v>
      </c>
      <c r="AZ39" s="39">
        <f t="shared" si="38"/>
        <v>0</v>
      </c>
      <c r="BA39" s="12">
        <f t="shared" si="39"/>
        <v>0</v>
      </c>
      <c r="BB39" s="39">
        <f t="shared" si="40"/>
        <v>0</v>
      </c>
      <c r="BC39" s="39">
        <f t="shared" si="41"/>
        <v>0</v>
      </c>
      <c r="BD39" s="39">
        <f t="shared" si="42"/>
        <v>0</v>
      </c>
      <c r="BE39" s="12">
        <f t="shared" si="43"/>
        <v>0</v>
      </c>
      <c r="BF39" s="39">
        <f t="shared" si="44"/>
        <v>0</v>
      </c>
      <c r="BG39" s="39">
        <f t="shared" si="45"/>
        <v>0</v>
      </c>
      <c r="BH39" s="39">
        <f t="shared" si="46"/>
        <v>0</v>
      </c>
      <c r="BI39" s="12">
        <f t="shared" si="47"/>
        <v>0</v>
      </c>
      <c r="BJ39" s="39">
        <f t="shared" si="48"/>
        <v>0</v>
      </c>
      <c r="BK39" s="39">
        <f t="shared" si="49"/>
        <v>0</v>
      </c>
      <c r="BL39" s="39">
        <f t="shared" si="50"/>
        <v>0</v>
      </c>
      <c r="BM39" s="12">
        <f t="shared" si="51"/>
        <v>0</v>
      </c>
      <c r="BN39" s="39">
        <f t="shared" si="52"/>
        <v>0</v>
      </c>
      <c r="BO39" s="39">
        <f t="shared" si="53"/>
        <v>0</v>
      </c>
      <c r="BP39" s="39">
        <f t="shared" si="54"/>
        <v>0</v>
      </c>
      <c r="BQ39" s="12">
        <f t="shared" si="55"/>
        <v>0</v>
      </c>
      <c r="BR39" s="39">
        <f t="shared" si="56"/>
        <v>0</v>
      </c>
      <c r="BS39" s="39">
        <f t="shared" si="57"/>
        <v>0</v>
      </c>
      <c r="BT39" s="39">
        <f t="shared" si="58"/>
        <v>0</v>
      </c>
      <c r="BU39" s="104">
        <f>IF(ABS($B39)&lt;0.01,0,VLOOKUP(E39,DollarSteps,4))</f>
        <v>0</v>
      </c>
      <c r="BV39" s="104">
        <f>IF(ABS($B39)&lt;0.01,0,VLOOKUP(G39,DollarSteps,4))</f>
        <v>0</v>
      </c>
      <c r="BW39" s="104">
        <f>IF(ABS($B39)&lt;0.01,0,VLOOKUP(I39,DollarSteps,4))</f>
        <v>0</v>
      </c>
      <c r="BX39" s="104">
        <f>IF(ABS($B39)&lt;0.01,0,IF($J39="","",VLOOKUP($J39,Age_Steps,4)))</f>
        <v>0</v>
      </c>
      <c r="BY39" s="104">
        <f>IF(OR(ABS($B39)&lt;0.01,$E39=0),0,IF($J39="","",VLOOKUP($J39,Age_Steps,4)))</f>
        <v>0</v>
      </c>
      <c r="BZ39" s="104">
        <f>IF(ABS($B39)&lt;0.01,0,IF($J39="","",VLOOKUP($J39-1,Age_Steps,4)))</f>
        <v>0</v>
      </c>
      <c r="CA39" s="104">
        <f>IF(OR(ABS($B39)&lt;0.01,$G39=0),0,IF($J39="","",VLOOKUP($J39-1,Age_Steps,4)))</f>
        <v>0</v>
      </c>
      <c r="CB39" s="104">
        <f>IF(ABS($B39)&lt;0.01,0,IF($J39="","",VLOOKUP($J39-2,Age_Steps,4)))</f>
        <v>0</v>
      </c>
      <c r="CC39" s="104">
        <f>IF(OR(ABS($B39)&lt;0.01,$I39=0),0,IF($J39="","",VLOOKUP($J39-2,Age_Steps,4)))</f>
        <v>0</v>
      </c>
    </row>
    <row r="40" spans="2:81" ht="12.5" customHeight="1">
      <c r="B40" s="6" t="s">
        <v>9</v>
      </c>
      <c r="C40" s="6"/>
      <c r="D40" s="5">
        <v>0</v>
      </c>
      <c r="E40" s="5">
        <v>0</v>
      </c>
      <c r="F40" s="2">
        <v>0</v>
      </c>
      <c r="G40" s="2">
        <v>0</v>
      </c>
      <c r="H40" s="2">
        <v>0</v>
      </c>
      <c r="I40" s="5">
        <v>0</v>
      </c>
      <c r="K40" s="12">
        <f t="shared" si="1"/>
        <v>0</v>
      </c>
      <c r="L40" s="12">
        <f t="shared" si="1"/>
        <v>0</v>
      </c>
      <c r="M40" s="14">
        <f t="shared" si="2"/>
        <v>0</v>
      </c>
      <c r="N40" s="12">
        <f t="shared" si="59"/>
        <v>0</v>
      </c>
      <c r="O40" s="14">
        <f t="shared" si="3"/>
        <v>0</v>
      </c>
      <c r="P40" s="12">
        <f t="shared" si="59"/>
        <v>0</v>
      </c>
      <c r="Q40" s="12">
        <f t="shared" si="4"/>
        <v>1</v>
      </c>
      <c r="R40" s="12">
        <f t="shared" si="5"/>
        <v>0</v>
      </c>
      <c r="S40" s="12">
        <f t="shared" si="6"/>
        <v>0</v>
      </c>
      <c r="T40" s="12">
        <f t="shared" si="7"/>
        <v>0</v>
      </c>
      <c r="U40" s="12">
        <f t="shared" si="8"/>
        <v>0</v>
      </c>
      <c r="V40" s="39">
        <f t="shared" si="9"/>
        <v>0</v>
      </c>
      <c r="W40" s="39">
        <f t="shared" si="10"/>
        <v>0</v>
      </c>
      <c r="X40" s="12">
        <f t="shared" si="60"/>
        <v>0</v>
      </c>
      <c r="Y40" s="12">
        <f t="shared" si="12"/>
        <v>0</v>
      </c>
      <c r="Z40" s="39">
        <f t="shared" si="61"/>
        <v>0</v>
      </c>
      <c r="AA40" s="12">
        <f t="shared" si="14"/>
        <v>0</v>
      </c>
      <c r="AB40" s="39">
        <f t="shared" si="15"/>
        <v>0</v>
      </c>
      <c r="AC40" s="12">
        <f t="shared" si="16"/>
        <v>0</v>
      </c>
      <c r="AD40" s="39">
        <f t="shared" si="17"/>
        <v>0</v>
      </c>
      <c r="AE40" s="39">
        <f t="shared" si="0"/>
        <v>0</v>
      </c>
      <c r="AF40" s="12">
        <f t="shared" si="18"/>
        <v>0</v>
      </c>
      <c r="AG40" s="39">
        <f t="shared" si="19"/>
        <v>0</v>
      </c>
      <c r="AH40" s="12">
        <f t="shared" si="20"/>
        <v>0</v>
      </c>
      <c r="AI40" s="39">
        <f t="shared" si="21"/>
        <v>0</v>
      </c>
      <c r="AJ40" s="39">
        <f t="shared" si="22"/>
        <v>0</v>
      </c>
      <c r="AK40" s="12">
        <f t="shared" si="23"/>
        <v>0</v>
      </c>
      <c r="AL40" s="39">
        <f t="shared" si="24"/>
        <v>0</v>
      </c>
      <c r="AM40" s="39">
        <f t="shared" si="25"/>
        <v>0</v>
      </c>
      <c r="AN40" s="39">
        <f t="shared" si="26"/>
        <v>0</v>
      </c>
      <c r="AO40" s="99">
        <f t="shared" si="27"/>
        <v>0</v>
      </c>
      <c r="AP40" s="99">
        <f t="shared" si="28"/>
        <v>0</v>
      </c>
      <c r="AQ40" s="12">
        <f t="shared" si="29"/>
        <v>0</v>
      </c>
      <c r="AR40" s="39">
        <f t="shared" si="30"/>
        <v>0</v>
      </c>
      <c r="AS40" s="39">
        <f t="shared" si="31"/>
        <v>0</v>
      </c>
      <c r="AT40" s="39">
        <f t="shared" si="32"/>
        <v>0</v>
      </c>
      <c r="AU40" s="12">
        <f t="shared" si="33"/>
        <v>0</v>
      </c>
      <c r="AV40" s="39">
        <f t="shared" si="34"/>
        <v>0</v>
      </c>
      <c r="AW40" s="39">
        <f t="shared" si="35"/>
        <v>0</v>
      </c>
      <c r="AX40" s="39">
        <f t="shared" si="36"/>
        <v>0</v>
      </c>
      <c r="AY40" s="39">
        <f t="shared" si="37"/>
        <v>0</v>
      </c>
      <c r="AZ40" s="39">
        <f t="shared" si="38"/>
        <v>0</v>
      </c>
      <c r="BA40" s="12">
        <f t="shared" si="39"/>
        <v>0</v>
      </c>
      <c r="BB40" s="39">
        <f t="shared" si="40"/>
        <v>0</v>
      </c>
      <c r="BC40" s="39">
        <f t="shared" si="41"/>
        <v>0</v>
      </c>
      <c r="BD40" s="39">
        <f t="shared" si="42"/>
        <v>0</v>
      </c>
      <c r="BE40" s="12">
        <f t="shared" si="43"/>
        <v>0</v>
      </c>
      <c r="BF40" s="39">
        <f t="shared" si="44"/>
        <v>0</v>
      </c>
      <c r="BG40" s="39">
        <f t="shared" si="45"/>
        <v>0</v>
      </c>
      <c r="BH40" s="39">
        <f t="shared" si="46"/>
        <v>0</v>
      </c>
      <c r="BI40" s="12">
        <f t="shared" si="47"/>
        <v>0</v>
      </c>
      <c r="BJ40" s="39">
        <f t="shared" si="48"/>
        <v>0</v>
      </c>
      <c r="BK40" s="39">
        <f t="shared" si="49"/>
        <v>0</v>
      </c>
      <c r="BL40" s="39">
        <f t="shared" si="50"/>
        <v>0</v>
      </c>
      <c r="BM40" s="12">
        <f t="shared" si="51"/>
        <v>0</v>
      </c>
      <c r="BN40" s="39">
        <f t="shared" si="52"/>
        <v>0</v>
      </c>
      <c r="BO40" s="39">
        <f t="shared" si="53"/>
        <v>0</v>
      </c>
      <c r="BP40" s="39">
        <f t="shared" si="54"/>
        <v>0</v>
      </c>
      <c r="BQ40" s="12">
        <f t="shared" si="55"/>
        <v>0</v>
      </c>
      <c r="BR40" s="39">
        <f t="shared" si="56"/>
        <v>0</v>
      </c>
      <c r="BS40" s="39">
        <f t="shared" si="57"/>
        <v>0</v>
      </c>
      <c r="BT40" s="39">
        <f t="shared" si="58"/>
        <v>0</v>
      </c>
      <c r="BU40" s="104">
        <f>IF(ABS($B40)&lt;0.01,0,VLOOKUP(E40,DollarSteps,4))</f>
        <v>0</v>
      </c>
      <c r="BV40" s="104">
        <f>IF(ABS($B40)&lt;0.01,0,VLOOKUP(G40,DollarSteps,4))</f>
        <v>0</v>
      </c>
      <c r="BW40" s="104">
        <f>IF(ABS($B40)&lt;0.01,0,VLOOKUP(I40,DollarSteps,4))</f>
        <v>0</v>
      </c>
      <c r="BX40" s="104">
        <f>IF(ABS($B40)&lt;0.01,0,IF($J40="","",VLOOKUP($J40,Age_Steps,4)))</f>
        <v>0</v>
      </c>
      <c r="BY40" s="104">
        <f>IF(OR(ABS($B40)&lt;0.01,$E40=0),0,IF($J40="","",VLOOKUP($J40,Age_Steps,4)))</f>
        <v>0</v>
      </c>
      <c r="BZ40" s="104">
        <f>IF(ABS($B40)&lt;0.01,0,IF($J40="","",VLOOKUP($J40-1,Age_Steps,4)))</f>
        <v>0</v>
      </c>
      <c r="CA40" s="104">
        <f>IF(OR(ABS($B40)&lt;0.01,$G40=0),0,IF($J40="","",VLOOKUP($J40-1,Age_Steps,4)))</f>
        <v>0</v>
      </c>
      <c r="CB40" s="104">
        <f>IF(ABS($B40)&lt;0.01,0,IF($J40="","",VLOOKUP($J40-2,Age_Steps,4)))</f>
        <v>0</v>
      </c>
      <c r="CC40" s="104">
        <f>IF(OR(ABS($B40)&lt;0.01,$I40=0),0,IF($J40="","",VLOOKUP($J40-2,Age_Steps,4)))</f>
        <v>0</v>
      </c>
    </row>
    <row r="41" spans="2:81" ht="12.5" customHeight="1">
      <c r="B41" s="6" t="s">
        <v>9</v>
      </c>
      <c r="C41" s="6"/>
      <c r="D41" s="5">
        <v>0</v>
      </c>
      <c r="E41" s="5">
        <v>0</v>
      </c>
      <c r="F41" s="2">
        <v>0</v>
      </c>
      <c r="G41" s="2">
        <v>0</v>
      </c>
      <c r="H41" s="2">
        <v>0</v>
      </c>
      <c r="I41" s="5">
        <v>0</v>
      </c>
      <c r="J41" s="11">
        <v>18</v>
      </c>
      <c r="K41" s="12">
        <f t="shared" si="1"/>
        <v>0</v>
      </c>
      <c r="L41" s="12">
        <f t="shared" si="1"/>
        <v>0</v>
      </c>
      <c r="M41" s="14">
        <f t="shared" si="2"/>
        <v>0</v>
      </c>
      <c r="N41" s="12">
        <f t="shared" si="59"/>
        <v>0</v>
      </c>
      <c r="O41" s="14">
        <f t="shared" si="3"/>
        <v>0</v>
      </c>
      <c r="P41" s="12">
        <f t="shared" si="59"/>
        <v>0</v>
      </c>
      <c r="Q41" s="12">
        <f t="shared" si="4"/>
        <v>1</v>
      </c>
      <c r="R41" s="12">
        <f t="shared" si="5"/>
        <v>0</v>
      </c>
      <c r="S41" s="12">
        <f t="shared" si="6"/>
        <v>0</v>
      </c>
      <c r="T41" s="12">
        <f t="shared" si="7"/>
        <v>0</v>
      </c>
      <c r="U41" s="12">
        <f t="shared" si="8"/>
        <v>0</v>
      </c>
      <c r="V41" s="39">
        <f t="shared" si="9"/>
        <v>0</v>
      </c>
      <c r="W41" s="39">
        <f t="shared" si="10"/>
        <v>0</v>
      </c>
      <c r="X41" s="12">
        <f t="shared" si="60"/>
        <v>0</v>
      </c>
      <c r="Y41" s="12">
        <f t="shared" si="12"/>
        <v>0</v>
      </c>
      <c r="Z41" s="39">
        <f t="shared" si="61"/>
        <v>0</v>
      </c>
      <c r="AA41" s="12">
        <f t="shared" si="14"/>
        <v>0</v>
      </c>
      <c r="AB41" s="39">
        <f t="shared" si="15"/>
        <v>0</v>
      </c>
      <c r="AC41" s="12">
        <f t="shared" si="16"/>
        <v>0</v>
      </c>
      <c r="AD41" s="39">
        <f t="shared" si="17"/>
        <v>0</v>
      </c>
      <c r="AE41" s="39">
        <f t="shared" si="0"/>
        <v>0</v>
      </c>
      <c r="AF41" s="12">
        <f t="shared" si="18"/>
        <v>0</v>
      </c>
      <c r="AG41" s="39">
        <f t="shared" si="19"/>
        <v>0</v>
      </c>
      <c r="AH41" s="12">
        <f t="shared" si="20"/>
        <v>0</v>
      </c>
      <c r="AI41" s="39">
        <f t="shared" si="21"/>
        <v>0</v>
      </c>
      <c r="AJ41" s="39">
        <f t="shared" si="22"/>
        <v>0</v>
      </c>
      <c r="AK41" s="12">
        <f t="shared" si="23"/>
        <v>0</v>
      </c>
      <c r="AL41" s="39">
        <f t="shared" si="24"/>
        <v>0</v>
      </c>
      <c r="AM41" s="39">
        <f t="shared" si="25"/>
        <v>0</v>
      </c>
      <c r="AN41" s="39">
        <f t="shared" si="26"/>
        <v>0</v>
      </c>
      <c r="AO41" s="99">
        <f t="shared" si="27"/>
        <v>0</v>
      </c>
      <c r="AP41" s="99">
        <f t="shared" si="28"/>
        <v>0</v>
      </c>
      <c r="AQ41" s="12">
        <f t="shared" si="29"/>
        <v>0</v>
      </c>
      <c r="AR41" s="39">
        <f t="shared" si="30"/>
        <v>0</v>
      </c>
      <c r="AS41" s="39">
        <f t="shared" si="31"/>
        <v>0</v>
      </c>
      <c r="AT41" s="39">
        <f t="shared" si="32"/>
        <v>0</v>
      </c>
      <c r="AU41" s="12">
        <f t="shared" si="33"/>
        <v>0</v>
      </c>
      <c r="AV41" s="39">
        <f t="shared" si="34"/>
        <v>0</v>
      </c>
      <c r="AW41" s="39">
        <f t="shared" si="35"/>
        <v>0</v>
      </c>
      <c r="AX41" s="39">
        <f t="shared" si="36"/>
        <v>0</v>
      </c>
      <c r="AY41" s="39">
        <f t="shared" si="37"/>
        <v>0</v>
      </c>
      <c r="AZ41" s="39">
        <f t="shared" si="38"/>
        <v>0</v>
      </c>
      <c r="BA41" s="12">
        <f t="shared" si="39"/>
        <v>0</v>
      </c>
      <c r="BB41" s="39">
        <f t="shared" si="40"/>
        <v>0</v>
      </c>
      <c r="BC41" s="39">
        <f t="shared" si="41"/>
        <v>0</v>
      </c>
      <c r="BD41" s="39">
        <f t="shared" si="42"/>
        <v>0</v>
      </c>
      <c r="BE41" s="12">
        <f t="shared" si="43"/>
        <v>0</v>
      </c>
      <c r="BF41" s="39">
        <f t="shared" si="44"/>
        <v>0</v>
      </c>
      <c r="BG41" s="39">
        <f t="shared" si="45"/>
        <v>0</v>
      </c>
      <c r="BH41" s="39">
        <f t="shared" si="46"/>
        <v>0</v>
      </c>
      <c r="BI41" s="12">
        <f t="shared" si="47"/>
        <v>0</v>
      </c>
      <c r="BJ41" s="39">
        <f t="shared" si="48"/>
        <v>0</v>
      </c>
      <c r="BK41" s="39">
        <f t="shared" si="49"/>
        <v>0</v>
      </c>
      <c r="BL41" s="39">
        <f t="shared" si="50"/>
        <v>0</v>
      </c>
      <c r="BM41" s="12">
        <f t="shared" si="51"/>
        <v>0</v>
      </c>
      <c r="BN41" s="39">
        <f t="shared" si="52"/>
        <v>0</v>
      </c>
      <c r="BO41" s="39">
        <f t="shared" si="53"/>
        <v>0</v>
      </c>
      <c r="BP41" s="39">
        <f t="shared" si="54"/>
        <v>0</v>
      </c>
      <c r="BQ41" s="12">
        <f t="shared" si="55"/>
        <v>0</v>
      </c>
      <c r="BR41" s="39">
        <f t="shared" si="56"/>
        <v>0</v>
      </c>
      <c r="BS41" s="39">
        <f t="shared" si="57"/>
        <v>0</v>
      </c>
      <c r="BT41" s="39">
        <f t="shared" si="58"/>
        <v>0</v>
      </c>
      <c r="BU41" s="104">
        <f>IF(ABS($B41)&lt;0.01,0,VLOOKUP(E41,DollarSteps,4))</f>
        <v>0</v>
      </c>
      <c r="BV41" s="104">
        <f>IF(ABS($B41)&lt;0.01,0,VLOOKUP(G41,DollarSteps,4))</f>
        <v>0</v>
      </c>
      <c r="BW41" s="104">
        <f>IF(ABS($B41)&lt;0.01,0,VLOOKUP(I41,DollarSteps,4))</f>
        <v>0</v>
      </c>
      <c r="BX41" s="104">
        <f>IF(ABS($B41)&lt;0.01,0,IF($J41="","",VLOOKUP($J41,Age_Steps,4)))</f>
        <v>0</v>
      </c>
      <c r="BY41" s="104">
        <f>IF(OR(ABS($B41)&lt;0.01,$E41=0),0,IF($J41="","",VLOOKUP($J41,Age_Steps,4)))</f>
        <v>0</v>
      </c>
      <c r="BZ41" s="104">
        <f>IF(ABS($B41)&lt;0.01,0,IF($J41="","",VLOOKUP($J41-1,Age_Steps,4)))</f>
        <v>0</v>
      </c>
      <c r="CA41" s="104">
        <f>IF(OR(ABS($B41)&lt;0.01,$G41=0),0,IF($J41="","",VLOOKUP($J41-1,Age_Steps,4)))</f>
        <v>0</v>
      </c>
      <c r="CB41" s="104">
        <f>IF(ABS($B41)&lt;0.01,0,IF($J41="","",VLOOKUP($J41-2,Age_Steps,4)))</f>
        <v>0</v>
      </c>
      <c r="CC41" s="104">
        <f>IF(OR(ABS($B41)&lt;0.01,$I41=0),0,IF($J41="","",VLOOKUP($J41-2,Age_Steps,4)))</f>
        <v>0</v>
      </c>
    </row>
    <row r="42" spans="2:81" ht="12.5" customHeight="1">
      <c r="B42" s="6" t="s">
        <v>9</v>
      </c>
      <c r="C42" s="6"/>
      <c r="D42" s="5">
        <v>0</v>
      </c>
      <c r="E42" s="5">
        <v>0</v>
      </c>
      <c r="F42" s="2">
        <v>0</v>
      </c>
      <c r="G42" s="2">
        <v>0</v>
      </c>
      <c r="H42" s="2">
        <v>0</v>
      </c>
      <c r="I42" s="5">
        <v>0</v>
      </c>
      <c r="J42" s="11">
        <v>27</v>
      </c>
      <c r="K42" s="12">
        <f t="shared" si="1"/>
        <v>0</v>
      </c>
      <c r="L42" s="12">
        <f t="shared" si="1"/>
        <v>0</v>
      </c>
      <c r="M42" s="14">
        <f t="shared" si="2"/>
        <v>0</v>
      </c>
      <c r="N42" s="12">
        <f t="shared" si="59"/>
        <v>0</v>
      </c>
      <c r="O42" s="14">
        <f t="shared" si="3"/>
        <v>0</v>
      </c>
      <c r="P42" s="12">
        <f t="shared" si="59"/>
        <v>0</v>
      </c>
      <c r="Q42" s="12">
        <f t="shared" si="4"/>
        <v>1</v>
      </c>
      <c r="R42" s="12">
        <f t="shared" si="5"/>
        <v>0</v>
      </c>
      <c r="S42" s="12">
        <f t="shared" si="6"/>
        <v>0</v>
      </c>
      <c r="T42" s="12">
        <f t="shared" si="7"/>
        <v>0</v>
      </c>
      <c r="U42" s="12">
        <f t="shared" si="8"/>
        <v>0</v>
      </c>
      <c r="V42" s="39">
        <f t="shared" si="9"/>
        <v>0</v>
      </c>
      <c r="W42" s="39">
        <f t="shared" si="10"/>
        <v>0</v>
      </c>
      <c r="X42" s="12">
        <f t="shared" si="60"/>
        <v>0</v>
      </c>
      <c r="Y42" s="12">
        <f t="shared" si="12"/>
        <v>0</v>
      </c>
      <c r="Z42" s="39">
        <f t="shared" si="61"/>
        <v>0</v>
      </c>
      <c r="AA42" s="12">
        <f t="shared" si="14"/>
        <v>0</v>
      </c>
      <c r="AB42" s="39">
        <f t="shared" si="15"/>
        <v>0</v>
      </c>
      <c r="AC42" s="12">
        <f t="shared" si="16"/>
        <v>0</v>
      </c>
      <c r="AD42" s="39">
        <f t="shared" si="17"/>
        <v>0</v>
      </c>
      <c r="AE42" s="39">
        <f t="shared" si="0"/>
        <v>0</v>
      </c>
      <c r="AF42" s="12">
        <f t="shared" si="18"/>
        <v>0</v>
      </c>
      <c r="AG42" s="39">
        <f t="shared" si="19"/>
        <v>0</v>
      </c>
      <c r="AH42" s="12">
        <f t="shared" si="20"/>
        <v>0</v>
      </c>
      <c r="AI42" s="39">
        <f t="shared" si="21"/>
        <v>0</v>
      </c>
      <c r="AJ42" s="39">
        <f t="shared" si="22"/>
        <v>0</v>
      </c>
      <c r="AK42" s="12">
        <f t="shared" si="23"/>
        <v>0</v>
      </c>
      <c r="AL42" s="39">
        <f t="shared" si="24"/>
        <v>0</v>
      </c>
      <c r="AM42" s="39">
        <f t="shared" si="25"/>
        <v>0</v>
      </c>
      <c r="AN42" s="39">
        <f t="shared" si="26"/>
        <v>0</v>
      </c>
      <c r="AO42" s="99">
        <f t="shared" si="27"/>
        <v>0</v>
      </c>
      <c r="AP42" s="99">
        <f t="shared" si="28"/>
        <v>0</v>
      </c>
      <c r="AQ42" s="12">
        <f t="shared" si="29"/>
        <v>0</v>
      </c>
      <c r="AR42" s="39">
        <f t="shared" si="30"/>
        <v>0</v>
      </c>
      <c r="AS42" s="39">
        <f t="shared" si="31"/>
        <v>0</v>
      </c>
      <c r="AT42" s="39">
        <f t="shared" si="32"/>
        <v>0</v>
      </c>
      <c r="AU42" s="12">
        <f t="shared" si="33"/>
        <v>0</v>
      </c>
      <c r="AV42" s="39">
        <f t="shared" si="34"/>
        <v>0</v>
      </c>
      <c r="AW42" s="39">
        <f t="shared" si="35"/>
        <v>0</v>
      </c>
      <c r="AX42" s="39">
        <f t="shared" si="36"/>
        <v>0</v>
      </c>
      <c r="AY42" s="39">
        <f t="shared" si="37"/>
        <v>0</v>
      </c>
      <c r="AZ42" s="39">
        <f t="shared" si="38"/>
        <v>0</v>
      </c>
      <c r="BA42" s="12">
        <f t="shared" si="39"/>
        <v>0</v>
      </c>
      <c r="BB42" s="39">
        <f t="shared" si="40"/>
        <v>0</v>
      </c>
      <c r="BC42" s="39">
        <f t="shared" si="41"/>
        <v>0</v>
      </c>
      <c r="BD42" s="39">
        <f t="shared" si="42"/>
        <v>0</v>
      </c>
      <c r="BE42" s="12">
        <f t="shared" si="43"/>
        <v>0</v>
      </c>
      <c r="BF42" s="39">
        <f t="shared" si="44"/>
        <v>0</v>
      </c>
      <c r="BG42" s="39">
        <f t="shared" si="45"/>
        <v>0</v>
      </c>
      <c r="BH42" s="39">
        <f t="shared" si="46"/>
        <v>0</v>
      </c>
      <c r="BI42" s="12">
        <f t="shared" si="47"/>
        <v>0</v>
      </c>
      <c r="BJ42" s="39">
        <f t="shared" si="48"/>
        <v>0</v>
      </c>
      <c r="BK42" s="39">
        <f t="shared" si="49"/>
        <v>0</v>
      </c>
      <c r="BL42" s="39">
        <f t="shared" si="50"/>
        <v>0</v>
      </c>
      <c r="BM42" s="12">
        <f t="shared" si="51"/>
        <v>0</v>
      </c>
      <c r="BN42" s="39">
        <f t="shared" si="52"/>
        <v>0</v>
      </c>
      <c r="BO42" s="39">
        <f t="shared" si="53"/>
        <v>0</v>
      </c>
      <c r="BP42" s="39">
        <f t="shared" si="54"/>
        <v>0</v>
      </c>
      <c r="BQ42" s="12">
        <f t="shared" si="55"/>
        <v>0</v>
      </c>
      <c r="BR42" s="39">
        <f t="shared" si="56"/>
        <v>0</v>
      </c>
      <c r="BS42" s="39">
        <f t="shared" si="57"/>
        <v>0</v>
      </c>
      <c r="BT42" s="39">
        <f t="shared" si="58"/>
        <v>0</v>
      </c>
      <c r="BU42" s="104">
        <f>IF(ABS($B42)&lt;0.01,0,VLOOKUP(E42,DollarSteps,4))</f>
        <v>0</v>
      </c>
      <c r="BV42" s="104">
        <f>IF(ABS($B42)&lt;0.01,0,VLOOKUP(G42,DollarSteps,4))</f>
        <v>0</v>
      </c>
      <c r="BW42" s="104">
        <f>IF(ABS($B42)&lt;0.01,0,VLOOKUP(I42,DollarSteps,4))</f>
        <v>0</v>
      </c>
      <c r="BX42" s="104">
        <f>IF(ABS($B42)&lt;0.01,0,IF($J42="","",VLOOKUP($J42,Age_Steps,4)))</f>
        <v>0</v>
      </c>
      <c r="BY42" s="104">
        <f>IF(OR(ABS($B42)&lt;0.01,$E42=0),0,IF($J42="","",VLOOKUP($J42,Age_Steps,4)))</f>
        <v>0</v>
      </c>
      <c r="BZ42" s="104">
        <f>IF(ABS($B42)&lt;0.01,0,IF($J42="","",VLOOKUP($J42-1,Age_Steps,4)))</f>
        <v>0</v>
      </c>
      <c r="CA42" s="104">
        <f>IF(OR(ABS($B42)&lt;0.01,$G42=0),0,IF($J42="","",VLOOKUP($J42-1,Age_Steps,4)))</f>
        <v>0</v>
      </c>
      <c r="CB42" s="104">
        <f>IF(ABS($B42)&lt;0.01,0,IF($J42="","",VLOOKUP($J42-2,Age_Steps,4)))</f>
        <v>0</v>
      </c>
      <c r="CC42" s="104">
        <f>IF(OR(ABS($B42)&lt;0.01,$I42=0),0,IF($J42="","",VLOOKUP($J42-2,Age_Steps,4)))</f>
        <v>0</v>
      </c>
    </row>
    <row r="43" spans="2:81" ht="12.5" customHeight="1">
      <c r="B43" s="6" t="s">
        <v>9</v>
      </c>
      <c r="C43" s="6"/>
      <c r="D43" s="5">
        <v>0</v>
      </c>
      <c r="E43" s="5">
        <v>0</v>
      </c>
      <c r="F43" s="2">
        <v>0</v>
      </c>
      <c r="G43" s="2">
        <v>0</v>
      </c>
      <c r="H43" s="2">
        <v>0</v>
      </c>
      <c r="I43" s="5">
        <v>0</v>
      </c>
      <c r="K43" s="12">
        <f t="shared" si="1"/>
        <v>0</v>
      </c>
      <c r="L43" s="12">
        <f t="shared" si="1"/>
        <v>0</v>
      </c>
      <c r="M43" s="14">
        <f t="shared" si="2"/>
        <v>0</v>
      </c>
      <c r="N43" s="12">
        <f t="shared" si="59"/>
        <v>0</v>
      </c>
      <c r="O43" s="14">
        <f t="shared" si="3"/>
        <v>0</v>
      </c>
      <c r="P43" s="12">
        <f t="shared" si="59"/>
        <v>0</v>
      </c>
      <c r="Q43" s="12">
        <f t="shared" si="4"/>
        <v>1</v>
      </c>
      <c r="R43" s="12">
        <f t="shared" si="5"/>
        <v>0</v>
      </c>
      <c r="S43" s="12">
        <f t="shared" si="6"/>
        <v>0</v>
      </c>
      <c r="T43" s="12">
        <f t="shared" si="7"/>
        <v>0</v>
      </c>
      <c r="U43" s="12">
        <f t="shared" si="8"/>
        <v>0</v>
      </c>
      <c r="V43" s="39">
        <f t="shared" si="9"/>
        <v>0</v>
      </c>
      <c r="W43" s="39">
        <f t="shared" si="10"/>
        <v>0</v>
      </c>
      <c r="X43" s="12">
        <f t="shared" si="60"/>
        <v>0</v>
      </c>
      <c r="Y43" s="12">
        <f t="shared" si="12"/>
        <v>0</v>
      </c>
      <c r="Z43" s="39">
        <f t="shared" si="61"/>
        <v>0</v>
      </c>
      <c r="AA43" s="12">
        <f t="shared" si="14"/>
        <v>0</v>
      </c>
      <c r="AB43" s="39">
        <f t="shared" si="15"/>
        <v>0</v>
      </c>
      <c r="AC43" s="12">
        <f t="shared" si="16"/>
        <v>0</v>
      </c>
      <c r="AD43" s="39">
        <f t="shared" si="17"/>
        <v>0</v>
      </c>
      <c r="AE43" s="39">
        <f t="shared" si="0"/>
        <v>0</v>
      </c>
      <c r="AF43" s="12">
        <f t="shared" si="18"/>
        <v>0</v>
      </c>
      <c r="AG43" s="39">
        <f t="shared" si="19"/>
        <v>0</v>
      </c>
      <c r="AH43" s="12">
        <f t="shared" si="20"/>
        <v>0</v>
      </c>
      <c r="AI43" s="39">
        <f t="shared" si="21"/>
        <v>0</v>
      </c>
      <c r="AJ43" s="39">
        <f t="shared" si="22"/>
        <v>0</v>
      </c>
      <c r="AK43" s="12">
        <f t="shared" si="23"/>
        <v>0</v>
      </c>
      <c r="AL43" s="39">
        <f t="shared" si="24"/>
        <v>0</v>
      </c>
      <c r="AM43" s="39">
        <f t="shared" si="25"/>
        <v>0</v>
      </c>
      <c r="AN43" s="39">
        <f t="shared" si="26"/>
        <v>0</v>
      </c>
      <c r="AO43" s="99">
        <f t="shared" si="27"/>
        <v>0</v>
      </c>
      <c r="AP43" s="99">
        <f t="shared" si="28"/>
        <v>0</v>
      </c>
      <c r="AQ43" s="12">
        <f t="shared" si="29"/>
        <v>0</v>
      </c>
      <c r="AR43" s="39">
        <f t="shared" si="30"/>
        <v>0</v>
      </c>
      <c r="AS43" s="39">
        <f t="shared" si="31"/>
        <v>0</v>
      </c>
      <c r="AT43" s="39">
        <f t="shared" si="32"/>
        <v>0</v>
      </c>
      <c r="AU43" s="12">
        <f t="shared" si="33"/>
        <v>0</v>
      </c>
      <c r="AV43" s="39">
        <f t="shared" si="34"/>
        <v>0</v>
      </c>
      <c r="AW43" s="39">
        <f t="shared" si="35"/>
        <v>0</v>
      </c>
      <c r="AX43" s="39">
        <f t="shared" si="36"/>
        <v>0</v>
      </c>
      <c r="AY43" s="39">
        <f t="shared" si="37"/>
        <v>0</v>
      </c>
      <c r="AZ43" s="39">
        <f t="shared" si="38"/>
        <v>0</v>
      </c>
      <c r="BA43" s="12">
        <f t="shared" si="39"/>
        <v>0</v>
      </c>
      <c r="BB43" s="39">
        <f t="shared" si="40"/>
        <v>0</v>
      </c>
      <c r="BC43" s="39">
        <f t="shared" si="41"/>
        <v>0</v>
      </c>
      <c r="BD43" s="39">
        <f t="shared" si="42"/>
        <v>0</v>
      </c>
      <c r="BE43" s="12">
        <f t="shared" si="43"/>
        <v>0</v>
      </c>
      <c r="BF43" s="39">
        <f t="shared" si="44"/>
        <v>0</v>
      </c>
      <c r="BG43" s="39">
        <f t="shared" si="45"/>
        <v>0</v>
      </c>
      <c r="BH43" s="39">
        <f t="shared" si="46"/>
        <v>0</v>
      </c>
      <c r="BI43" s="12">
        <f t="shared" si="47"/>
        <v>0</v>
      </c>
      <c r="BJ43" s="39">
        <f t="shared" si="48"/>
        <v>0</v>
      </c>
      <c r="BK43" s="39">
        <f t="shared" si="49"/>
        <v>0</v>
      </c>
      <c r="BL43" s="39">
        <f t="shared" si="50"/>
        <v>0</v>
      </c>
      <c r="BM43" s="12">
        <f t="shared" si="51"/>
        <v>0</v>
      </c>
      <c r="BN43" s="39">
        <f t="shared" si="52"/>
        <v>0</v>
      </c>
      <c r="BO43" s="39">
        <f t="shared" si="53"/>
        <v>0</v>
      </c>
      <c r="BP43" s="39">
        <f t="shared" si="54"/>
        <v>0</v>
      </c>
      <c r="BQ43" s="12">
        <f t="shared" si="55"/>
        <v>0</v>
      </c>
      <c r="BR43" s="39">
        <f t="shared" si="56"/>
        <v>0</v>
      </c>
      <c r="BS43" s="39">
        <f t="shared" si="57"/>
        <v>0</v>
      </c>
      <c r="BT43" s="39">
        <f t="shared" si="58"/>
        <v>0</v>
      </c>
      <c r="BU43" s="104">
        <f>IF(ABS($B43)&lt;0.01,0,VLOOKUP(E43,DollarSteps,4))</f>
        <v>0</v>
      </c>
      <c r="BV43" s="104">
        <f>IF(ABS($B43)&lt;0.01,0,VLOOKUP(G43,DollarSteps,4))</f>
        <v>0</v>
      </c>
      <c r="BW43" s="104">
        <f>IF(ABS($B43)&lt;0.01,0,VLOOKUP(I43,DollarSteps,4))</f>
        <v>0</v>
      </c>
      <c r="BX43" s="104">
        <f>IF(ABS($B43)&lt;0.01,0,IF($J43="","",VLOOKUP($J43,Age_Steps,4)))</f>
        <v>0</v>
      </c>
      <c r="BY43" s="104">
        <f>IF(OR(ABS($B43)&lt;0.01,$E43=0),0,IF($J43="","",VLOOKUP($J43,Age_Steps,4)))</f>
        <v>0</v>
      </c>
      <c r="BZ43" s="104">
        <f>IF(ABS($B43)&lt;0.01,0,IF($J43="","",VLOOKUP($J43-1,Age_Steps,4)))</f>
        <v>0</v>
      </c>
      <c r="CA43" s="104">
        <f>IF(OR(ABS($B43)&lt;0.01,$G43=0),0,IF($J43="","",VLOOKUP($J43-1,Age_Steps,4)))</f>
        <v>0</v>
      </c>
      <c r="CB43" s="104">
        <f>IF(ABS($B43)&lt;0.01,0,IF($J43="","",VLOOKUP($J43-2,Age_Steps,4)))</f>
        <v>0</v>
      </c>
      <c r="CC43" s="104">
        <f>IF(OR(ABS($B43)&lt;0.01,$I43=0),0,IF($J43="","",VLOOKUP($J43-2,Age_Steps,4)))</f>
        <v>0</v>
      </c>
    </row>
    <row r="44" spans="2:81" ht="12.5" customHeight="1">
      <c r="B44" s="6" t="s">
        <v>9</v>
      </c>
      <c r="C44" s="6"/>
      <c r="D44" s="5">
        <v>0</v>
      </c>
      <c r="E44" s="5">
        <v>0</v>
      </c>
      <c r="F44" s="2">
        <v>0</v>
      </c>
      <c r="G44" s="2">
        <v>0</v>
      </c>
      <c r="H44" s="2">
        <v>0</v>
      </c>
      <c r="I44" s="5">
        <v>0</v>
      </c>
      <c r="K44" s="12">
        <f t="shared" si="1"/>
        <v>0</v>
      </c>
      <c r="L44" s="12">
        <f t="shared" si="1"/>
        <v>0</v>
      </c>
      <c r="M44" s="14">
        <f t="shared" si="2"/>
        <v>0</v>
      </c>
      <c r="N44" s="12">
        <f t="shared" si="59"/>
        <v>0</v>
      </c>
      <c r="O44" s="14">
        <f t="shared" si="3"/>
        <v>0</v>
      </c>
      <c r="P44" s="12">
        <f t="shared" si="59"/>
        <v>0</v>
      </c>
      <c r="Q44" s="12">
        <f t="shared" si="4"/>
        <v>1</v>
      </c>
      <c r="R44" s="12">
        <f t="shared" si="5"/>
        <v>0</v>
      </c>
      <c r="S44" s="12">
        <f t="shared" si="6"/>
        <v>0</v>
      </c>
      <c r="T44" s="12">
        <f t="shared" si="7"/>
        <v>0</v>
      </c>
      <c r="U44" s="12">
        <f t="shared" si="8"/>
        <v>0</v>
      </c>
      <c r="V44" s="39">
        <f t="shared" si="9"/>
        <v>0</v>
      </c>
      <c r="W44" s="39">
        <f t="shared" si="10"/>
        <v>0</v>
      </c>
      <c r="X44" s="12">
        <f t="shared" si="60"/>
        <v>0</v>
      </c>
      <c r="Y44" s="12">
        <f t="shared" si="12"/>
        <v>0</v>
      </c>
      <c r="Z44" s="39">
        <f t="shared" si="61"/>
        <v>0</v>
      </c>
      <c r="AA44" s="12">
        <f t="shared" si="14"/>
        <v>0</v>
      </c>
      <c r="AB44" s="39">
        <f t="shared" si="15"/>
        <v>0</v>
      </c>
      <c r="AC44" s="12">
        <f t="shared" si="16"/>
        <v>0</v>
      </c>
      <c r="AD44" s="39">
        <f t="shared" si="17"/>
        <v>0</v>
      </c>
      <c r="AE44" s="39">
        <f t="shared" si="0"/>
        <v>0</v>
      </c>
      <c r="AF44" s="12">
        <f t="shared" si="18"/>
        <v>0</v>
      </c>
      <c r="AG44" s="39">
        <f t="shared" si="19"/>
        <v>0</v>
      </c>
      <c r="AH44" s="12">
        <f t="shared" si="20"/>
        <v>0</v>
      </c>
      <c r="AI44" s="39">
        <f t="shared" si="21"/>
        <v>0</v>
      </c>
      <c r="AJ44" s="39">
        <f t="shared" si="22"/>
        <v>0</v>
      </c>
      <c r="AK44" s="12">
        <f t="shared" si="23"/>
        <v>0</v>
      </c>
      <c r="AL44" s="39">
        <f t="shared" si="24"/>
        <v>0</v>
      </c>
      <c r="AM44" s="39">
        <f t="shared" si="25"/>
        <v>0</v>
      </c>
      <c r="AN44" s="39">
        <f t="shared" si="26"/>
        <v>0</v>
      </c>
      <c r="AO44" s="99">
        <f t="shared" si="27"/>
        <v>0</v>
      </c>
      <c r="AP44" s="99">
        <f t="shared" si="28"/>
        <v>0</v>
      </c>
      <c r="AQ44" s="12">
        <f t="shared" si="29"/>
        <v>0</v>
      </c>
      <c r="AR44" s="39">
        <f t="shared" si="30"/>
        <v>0</v>
      </c>
      <c r="AS44" s="39">
        <f t="shared" si="31"/>
        <v>0</v>
      </c>
      <c r="AT44" s="39">
        <f t="shared" si="32"/>
        <v>0</v>
      </c>
      <c r="AU44" s="12">
        <f t="shared" si="33"/>
        <v>0</v>
      </c>
      <c r="AV44" s="39">
        <f t="shared" si="34"/>
        <v>0</v>
      </c>
      <c r="AW44" s="39">
        <f t="shared" si="35"/>
        <v>0</v>
      </c>
      <c r="AX44" s="39">
        <f t="shared" si="36"/>
        <v>0</v>
      </c>
      <c r="AY44" s="39">
        <f t="shared" si="37"/>
        <v>0</v>
      </c>
      <c r="AZ44" s="39">
        <f t="shared" si="38"/>
        <v>0</v>
      </c>
      <c r="BA44" s="12">
        <f t="shared" si="39"/>
        <v>0</v>
      </c>
      <c r="BB44" s="39">
        <f t="shared" si="40"/>
        <v>0</v>
      </c>
      <c r="BC44" s="39">
        <f t="shared" si="41"/>
        <v>0</v>
      </c>
      <c r="BD44" s="39">
        <f t="shared" si="42"/>
        <v>0</v>
      </c>
      <c r="BE44" s="12">
        <f t="shared" si="43"/>
        <v>0</v>
      </c>
      <c r="BF44" s="39">
        <f t="shared" si="44"/>
        <v>0</v>
      </c>
      <c r="BG44" s="39">
        <f t="shared" si="45"/>
        <v>0</v>
      </c>
      <c r="BH44" s="39">
        <f t="shared" si="46"/>
        <v>0</v>
      </c>
      <c r="BI44" s="12">
        <f t="shared" si="47"/>
        <v>0</v>
      </c>
      <c r="BJ44" s="39">
        <f t="shared" si="48"/>
        <v>0</v>
      </c>
      <c r="BK44" s="39">
        <f t="shared" si="49"/>
        <v>0</v>
      </c>
      <c r="BL44" s="39">
        <f t="shared" si="50"/>
        <v>0</v>
      </c>
      <c r="BM44" s="12">
        <f t="shared" si="51"/>
        <v>0</v>
      </c>
      <c r="BN44" s="39">
        <f t="shared" si="52"/>
        <v>0</v>
      </c>
      <c r="BO44" s="39">
        <f t="shared" si="53"/>
        <v>0</v>
      </c>
      <c r="BP44" s="39">
        <f t="shared" si="54"/>
        <v>0</v>
      </c>
      <c r="BQ44" s="12">
        <f t="shared" si="55"/>
        <v>0</v>
      </c>
      <c r="BR44" s="39">
        <f t="shared" si="56"/>
        <v>0</v>
      </c>
      <c r="BS44" s="39">
        <f t="shared" si="57"/>
        <v>0</v>
      </c>
      <c r="BT44" s="39">
        <f t="shared" si="58"/>
        <v>0</v>
      </c>
      <c r="BU44" s="104">
        <f>IF(ABS($B44)&lt;0.01,0,VLOOKUP(E44,DollarSteps,4))</f>
        <v>0</v>
      </c>
      <c r="BV44" s="104">
        <f>IF(ABS($B44)&lt;0.01,0,VLOOKUP(G44,DollarSteps,4))</f>
        <v>0</v>
      </c>
      <c r="BW44" s="104">
        <f>IF(ABS($B44)&lt;0.01,0,VLOOKUP(I44,DollarSteps,4))</f>
        <v>0</v>
      </c>
      <c r="BX44" s="104">
        <f>IF(ABS($B44)&lt;0.01,0,IF($J44="","",VLOOKUP($J44,Age_Steps,4)))</f>
        <v>0</v>
      </c>
      <c r="BY44" s="104">
        <f>IF(OR(ABS($B44)&lt;0.01,$E44=0),0,IF($J44="","",VLOOKUP($J44,Age_Steps,4)))</f>
        <v>0</v>
      </c>
      <c r="BZ44" s="104">
        <f>IF(ABS($B44)&lt;0.01,0,IF($J44="","",VLOOKUP($J44-1,Age_Steps,4)))</f>
        <v>0</v>
      </c>
      <c r="CA44" s="104">
        <f>IF(OR(ABS($B44)&lt;0.01,$G44=0),0,IF($J44="","",VLOOKUP($J44-1,Age_Steps,4)))</f>
        <v>0</v>
      </c>
      <c r="CB44" s="104">
        <f>IF(ABS($B44)&lt;0.01,0,IF($J44="","",VLOOKUP($J44-2,Age_Steps,4)))</f>
        <v>0</v>
      </c>
      <c r="CC44" s="104">
        <f>IF(OR(ABS($B44)&lt;0.01,$I44=0),0,IF($J44="","",VLOOKUP($J44-2,Age_Steps,4)))</f>
        <v>0</v>
      </c>
    </row>
    <row r="45" spans="2:81" ht="12.5" customHeight="1">
      <c r="B45" s="6" t="s">
        <v>9</v>
      </c>
      <c r="C45" s="6"/>
      <c r="D45" s="5">
        <v>0</v>
      </c>
      <c r="E45" s="5">
        <v>0</v>
      </c>
      <c r="F45" s="2">
        <v>0</v>
      </c>
      <c r="G45" s="2">
        <v>0</v>
      </c>
      <c r="H45" s="2">
        <v>0</v>
      </c>
      <c r="I45" s="5">
        <v>0</v>
      </c>
      <c r="J45" s="11">
        <v>9</v>
      </c>
      <c r="K45" s="12">
        <f t="shared" si="1"/>
        <v>0</v>
      </c>
      <c r="L45" s="12">
        <f t="shared" si="1"/>
        <v>0</v>
      </c>
      <c r="M45" s="14">
        <f t="shared" si="2"/>
        <v>0</v>
      </c>
      <c r="N45" s="12">
        <f t="shared" si="59"/>
        <v>0</v>
      </c>
      <c r="O45" s="14">
        <f t="shared" si="3"/>
        <v>0</v>
      </c>
      <c r="P45" s="12">
        <f t="shared" si="59"/>
        <v>0</v>
      </c>
      <c r="Q45" s="12">
        <f t="shared" si="4"/>
        <v>1</v>
      </c>
      <c r="R45" s="12">
        <f t="shared" si="5"/>
        <v>0</v>
      </c>
      <c r="S45" s="12">
        <f t="shared" si="6"/>
        <v>0</v>
      </c>
      <c r="T45" s="12">
        <f t="shared" si="7"/>
        <v>0</v>
      </c>
      <c r="U45" s="12">
        <f t="shared" si="8"/>
        <v>0</v>
      </c>
      <c r="V45" s="39">
        <f t="shared" si="9"/>
        <v>0</v>
      </c>
      <c r="W45" s="39">
        <f t="shared" si="10"/>
        <v>0</v>
      </c>
      <c r="X45" s="12">
        <f t="shared" si="60"/>
        <v>0</v>
      </c>
      <c r="Y45" s="12">
        <f t="shared" si="12"/>
        <v>0</v>
      </c>
      <c r="Z45" s="39">
        <f t="shared" si="61"/>
        <v>0</v>
      </c>
      <c r="AA45" s="12">
        <f t="shared" si="14"/>
        <v>0</v>
      </c>
      <c r="AB45" s="39">
        <f t="shared" si="15"/>
        <v>0</v>
      </c>
      <c r="AC45" s="12">
        <f t="shared" si="16"/>
        <v>0</v>
      </c>
      <c r="AD45" s="39">
        <f t="shared" si="17"/>
        <v>0</v>
      </c>
      <c r="AE45" s="39">
        <f t="shared" si="0"/>
        <v>0</v>
      </c>
      <c r="AF45" s="12">
        <f t="shared" si="18"/>
        <v>0</v>
      </c>
      <c r="AG45" s="39">
        <f t="shared" si="19"/>
        <v>0</v>
      </c>
      <c r="AH45" s="12">
        <f t="shared" si="20"/>
        <v>0</v>
      </c>
      <c r="AI45" s="39">
        <f t="shared" si="21"/>
        <v>0</v>
      </c>
      <c r="AJ45" s="39">
        <f t="shared" si="22"/>
        <v>0</v>
      </c>
      <c r="AK45" s="12">
        <f t="shared" si="23"/>
        <v>0</v>
      </c>
      <c r="AL45" s="39">
        <f t="shared" si="24"/>
        <v>0</v>
      </c>
      <c r="AM45" s="39">
        <f t="shared" si="25"/>
        <v>0</v>
      </c>
      <c r="AN45" s="39">
        <f t="shared" si="26"/>
        <v>0</v>
      </c>
      <c r="AO45" s="99">
        <f t="shared" si="27"/>
        <v>0</v>
      </c>
      <c r="AP45" s="99">
        <f t="shared" si="28"/>
        <v>0</v>
      </c>
      <c r="AQ45" s="12">
        <f t="shared" si="29"/>
        <v>0</v>
      </c>
      <c r="AR45" s="39">
        <f t="shared" si="30"/>
        <v>0</v>
      </c>
      <c r="AS45" s="39">
        <f t="shared" si="31"/>
        <v>0</v>
      </c>
      <c r="AT45" s="39">
        <f t="shared" si="32"/>
        <v>0</v>
      </c>
      <c r="AU45" s="12">
        <f t="shared" si="33"/>
        <v>0</v>
      </c>
      <c r="AV45" s="39">
        <f t="shared" si="34"/>
        <v>0</v>
      </c>
      <c r="AW45" s="39">
        <f t="shared" si="35"/>
        <v>0</v>
      </c>
      <c r="AX45" s="39">
        <f t="shared" si="36"/>
        <v>0</v>
      </c>
      <c r="AY45" s="39">
        <f t="shared" si="37"/>
        <v>0</v>
      </c>
      <c r="AZ45" s="39">
        <f t="shared" si="38"/>
        <v>0</v>
      </c>
      <c r="BA45" s="12">
        <f t="shared" si="39"/>
        <v>0</v>
      </c>
      <c r="BB45" s="39">
        <f t="shared" si="40"/>
        <v>0</v>
      </c>
      <c r="BC45" s="39">
        <f t="shared" si="41"/>
        <v>0</v>
      </c>
      <c r="BD45" s="39">
        <f t="shared" si="42"/>
        <v>0</v>
      </c>
      <c r="BE45" s="12">
        <f t="shared" si="43"/>
        <v>0</v>
      </c>
      <c r="BF45" s="39">
        <f t="shared" si="44"/>
        <v>0</v>
      </c>
      <c r="BG45" s="39">
        <f t="shared" si="45"/>
        <v>0</v>
      </c>
      <c r="BH45" s="39">
        <f t="shared" si="46"/>
        <v>0</v>
      </c>
      <c r="BI45" s="12">
        <f t="shared" si="47"/>
        <v>0</v>
      </c>
      <c r="BJ45" s="39">
        <f t="shared" si="48"/>
        <v>0</v>
      </c>
      <c r="BK45" s="39">
        <f t="shared" si="49"/>
        <v>0</v>
      </c>
      <c r="BL45" s="39">
        <f t="shared" si="50"/>
        <v>0</v>
      </c>
      <c r="BM45" s="12">
        <f t="shared" si="51"/>
        <v>0</v>
      </c>
      <c r="BN45" s="39">
        <f t="shared" si="52"/>
        <v>0</v>
      </c>
      <c r="BO45" s="39">
        <f t="shared" si="53"/>
        <v>0</v>
      </c>
      <c r="BP45" s="39">
        <f t="shared" si="54"/>
        <v>0</v>
      </c>
      <c r="BQ45" s="12">
        <f t="shared" si="55"/>
        <v>0</v>
      </c>
      <c r="BR45" s="39">
        <f t="shared" si="56"/>
        <v>0</v>
      </c>
      <c r="BS45" s="39">
        <f t="shared" si="57"/>
        <v>0</v>
      </c>
      <c r="BT45" s="39">
        <f t="shared" si="58"/>
        <v>0</v>
      </c>
      <c r="BU45" s="104">
        <f>IF(ABS($B45)&lt;0.01,0,VLOOKUP(E45,DollarSteps,4))</f>
        <v>0</v>
      </c>
      <c r="BV45" s="104">
        <f>IF(ABS($B45)&lt;0.01,0,VLOOKUP(G45,DollarSteps,4))</f>
        <v>0</v>
      </c>
      <c r="BW45" s="104">
        <f>IF(ABS($B45)&lt;0.01,0,VLOOKUP(I45,DollarSteps,4))</f>
        <v>0</v>
      </c>
      <c r="BX45" s="104">
        <f>IF(ABS($B45)&lt;0.01,0,IF($J45="","",VLOOKUP($J45,Age_Steps,4)))</f>
        <v>0</v>
      </c>
      <c r="BY45" s="104">
        <f>IF(OR(ABS($B45)&lt;0.01,$E45=0),0,IF($J45="","",VLOOKUP($J45,Age_Steps,4)))</f>
        <v>0</v>
      </c>
      <c r="BZ45" s="104">
        <f>IF(ABS($B45)&lt;0.01,0,IF($J45="","",VLOOKUP($J45-1,Age_Steps,4)))</f>
        <v>0</v>
      </c>
      <c r="CA45" s="104">
        <f>IF(OR(ABS($B45)&lt;0.01,$G45=0),0,IF($J45="","",VLOOKUP($J45-1,Age_Steps,4)))</f>
        <v>0</v>
      </c>
      <c r="CB45" s="104">
        <f>IF(ABS($B45)&lt;0.01,0,IF($J45="","",VLOOKUP($J45-2,Age_Steps,4)))</f>
        <v>0</v>
      </c>
      <c r="CC45" s="104">
        <f>IF(OR(ABS($B45)&lt;0.01,$I45=0),0,IF($J45="","",VLOOKUP($J45-2,Age_Steps,4)))</f>
        <v>0</v>
      </c>
    </row>
    <row r="46" spans="2:81" ht="12.5" customHeight="1">
      <c r="B46" s="6" t="s">
        <v>9</v>
      </c>
      <c r="C46" s="6"/>
      <c r="D46" s="5">
        <v>0</v>
      </c>
      <c r="E46" s="5">
        <v>0</v>
      </c>
      <c r="F46" s="2">
        <v>0</v>
      </c>
      <c r="G46" s="2">
        <v>0</v>
      </c>
      <c r="H46" s="2">
        <v>0</v>
      </c>
      <c r="I46" s="5">
        <v>0</v>
      </c>
      <c r="K46" s="12">
        <f t="shared" si="1"/>
        <v>0</v>
      </c>
      <c r="L46" s="12">
        <f t="shared" si="1"/>
        <v>0</v>
      </c>
      <c r="M46" s="14">
        <f t="shared" si="2"/>
        <v>0</v>
      </c>
      <c r="N46" s="12">
        <f t="shared" si="59"/>
        <v>0</v>
      </c>
      <c r="O46" s="14">
        <f t="shared" si="3"/>
        <v>0</v>
      </c>
      <c r="P46" s="12">
        <f t="shared" si="59"/>
        <v>0</v>
      </c>
      <c r="Q46" s="12">
        <f t="shared" si="4"/>
        <v>1</v>
      </c>
      <c r="R46" s="12">
        <f t="shared" si="5"/>
        <v>0</v>
      </c>
      <c r="S46" s="12">
        <f t="shared" si="6"/>
        <v>0</v>
      </c>
      <c r="T46" s="12">
        <f t="shared" si="7"/>
        <v>0</v>
      </c>
      <c r="U46" s="12">
        <f t="shared" si="8"/>
        <v>0</v>
      </c>
      <c r="V46" s="39">
        <f t="shared" si="9"/>
        <v>0</v>
      </c>
      <c r="W46" s="39">
        <f t="shared" si="10"/>
        <v>0</v>
      </c>
      <c r="X46" s="12">
        <f t="shared" si="60"/>
        <v>0</v>
      </c>
      <c r="Y46" s="12">
        <f t="shared" si="12"/>
        <v>0</v>
      </c>
      <c r="Z46" s="39">
        <f t="shared" si="61"/>
        <v>0</v>
      </c>
      <c r="AA46" s="12">
        <f t="shared" si="14"/>
        <v>0</v>
      </c>
      <c r="AB46" s="39">
        <f t="shared" si="15"/>
        <v>0</v>
      </c>
      <c r="AC46" s="12">
        <f t="shared" si="16"/>
        <v>0</v>
      </c>
      <c r="AD46" s="39">
        <f t="shared" si="17"/>
        <v>0</v>
      </c>
      <c r="AE46" s="39">
        <f t="shared" si="0"/>
        <v>0</v>
      </c>
      <c r="AF46" s="12">
        <f t="shared" si="18"/>
        <v>0</v>
      </c>
      <c r="AG46" s="39">
        <f t="shared" si="19"/>
        <v>0</v>
      </c>
      <c r="AH46" s="12">
        <f t="shared" si="20"/>
        <v>0</v>
      </c>
      <c r="AI46" s="39">
        <f t="shared" si="21"/>
        <v>0</v>
      </c>
      <c r="AJ46" s="39">
        <f t="shared" si="22"/>
        <v>0</v>
      </c>
      <c r="AK46" s="12">
        <f t="shared" si="23"/>
        <v>0</v>
      </c>
      <c r="AL46" s="39">
        <f t="shared" si="24"/>
        <v>0</v>
      </c>
      <c r="AM46" s="39">
        <f t="shared" si="25"/>
        <v>0</v>
      </c>
      <c r="AN46" s="39">
        <f t="shared" si="26"/>
        <v>0</v>
      </c>
      <c r="AO46" s="99">
        <f t="shared" si="27"/>
        <v>0</v>
      </c>
      <c r="AP46" s="99">
        <f t="shared" si="28"/>
        <v>0</v>
      </c>
      <c r="AQ46" s="12">
        <f t="shared" si="29"/>
        <v>0</v>
      </c>
      <c r="AR46" s="39">
        <f t="shared" si="30"/>
        <v>0</v>
      </c>
      <c r="AS46" s="39">
        <f t="shared" si="31"/>
        <v>0</v>
      </c>
      <c r="AT46" s="39">
        <f t="shared" si="32"/>
        <v>0</v>
      </c>
      <c r="AU46" s="12">
        <f t="shared" si="33"/>
        <v>0</v>
      </c>
      <c r="AV46" s="39">
        <f t="shared" si="34"/>
        <v>0</v>
      </c>
      <c r="AW46" s="39">
        <f t="shared" si="35"/>
        <v>0</v>
      </c>
      <c r="AX46" s="39">
        <f t="shared" si="36"/>
        <v>0</v>
      </c>
      <c r="AY46" s="39">
        <f t="shared" si="37"/>
        <v>0</v>
      </c>
      <c r="AZ46" s="39">
        <f t="shared" si="38"/>
        <v>0</v>
      </c>
      <c r="BA46" s="12">
        <f t="shared" si="39"/>
        <v>0</v>
      </c>
      <c r="BB46" s="39">
        <f t="shared" si="40"/>
        <v>0</v>
      </c>
      <c r="BC46" s="39">
        <f t="shared" si="41"/>
        <v>0</v>
      </c>
      <c r="BD46" s="39">
        <f t="shared" si="42"/>
        <v>0</v>
      </c>
      <c r="BE46" s="12">
        <f t="shared" si="43"/>
        <v>0</v>
      </c>
      <c r="BF46" s="39">
        <f t="shared" si="44"/>
        <v>0</v>
      </c>
      <c r="BG46" s="39">
        <f t="shared" si="45"/>
        <v>0</v>
      </c>
      <c r="BH46" s="39">
        <f t="shared" si="46"/>
        <v>0</v>
      </c>
      <c r="BI46" s="12">
        <f t="shared" si="47"/>
        <v>0</v>
      </c>
      <c r="BJ46" s="39">
        <f t="shared" si="48"/>
        <v>0</v>
      </c>
      <c r="BK46" s="39">
        <f t="shared" si="49"/>
        <v>0</v>
      </c>
      <c r="BL46" s="39">
        <f t="shared" si="50"/>
        <v>0</v>
      </c>
      <c r="BM46" s="12">
        <f t="shared" si="51"/>
        <v>0</v>
      </c>
      <c r="BN46" s="39">
        <f t="shared" si="52"/>
        <v>0</v>
      </c>
      <c r="BO46" s="39">
        <f t="shared" si="53"/>
        <v>0</v>
      </c>
      <c r="BP46" s="39">
        <f t="shared" si="54"/>
        <v>0</v>
      </c>
      <c r="BQ46" s="12">
        <f t="shared" si="55"/>
        <v>0</v>
      </c>
      <c r="BR46" s="39">
        <f t="shared" si="56"/>
        <v>0</v>
      </c>
      <c r="BS46" s="39">
        <f t="shared" si="57"/>
        <v>0</v>
      </c>
      <c r="BT46" s="39">
        <f t="shared" si="58"/>
        <v>0</v>
      </c>
      <c r="BU46" s="104">
        <f>IF(ABS($B46)&lt;0.01,0,VLOOKUP(E46,DollarSteps,4))</f>
        <v>0</v>
      </c>
      <c r="BV46" s="104">
        <f>IF(ABS($B46)&lt;0.01,0,VLOOKUP(G46,DollarSteps,4))</f>
        <v>0</v>
      </c>
      <c r="BW46" s="104">
        <f>IF(ABS($B46)&lt;0.01,0,VLOOKUP(I46,DollarSteps,4))</f>
        <v>0</v>
      </c>
      <c r="BX46" s="104">
        <f>IF(ABS($B46)&lt;0.01,0,IF($J46="","",VLOOKUP($J46,Age_Steps,4)))</f>
        <v>0</v>
      </c>
      <c r="BY46" s="104">
        <f>IF(OR(ABS($B46)&lt;0.01,$E46=0),0,IF($J46="","",VLOOKUP($J46,Age_Steps,4)))</f>
        <v>0</v>
      </c>
      <c r="BZ46" s="104">
        <f>IF(ABS($B46)&lt;0.01,0,IF($J46="","",VLOOKUP($J46-1,Age_Steps,4)))</f>
        <v>0</v>
      </c>
      <c r="CA46" s="104">
        <f>IF(OR(ABS($B46)&lt;0.01,$G46=0),0,IF($J46="","",VLOOKUP($J46-1,Age_Steps,4)))</f>
        <v>0</v>
      </c>
      <c r="CB46" s="104">
        <f>IF(ABS($B46)&lt;0.01,0,IF($J46="","",VLOOKUP($J46-2,Age_Steps,4)))</f>
        <v>0</v>
      </c>
      <c r="CC46" s="104">
        <f>IF(OR(ABS($B46)&lt;0.01,$I46=0),0,IF($J46="","",VLOOKUP($J46-2,Age_Steps,4)))</f>
        <v>0</v>
      </c>
    </row>
    <row r="47" spans="2:81" ht="12.5" customHeight="1">
      <c r="B47" s="6" t="s">
        <v>9</v>
      </c>
      <c r="C47" s="6"/>
      <c r="D47" s="5">
        <v>0</v>
      </c>
      <c r="E47" s="5">
        <v>0</v>
      </c>
      <c r="F47" s="2">
        <v>0</v>
      </c>
      <c r="G47" s="2">
        <v>0</v>
      </c>
      <c r="H47" s="2">
        <v>0</v>
      </c>
      <c r="I47" s="5">
        <v>0</v>
      </c>
      <c r="J47" s="11">
        <v>43</v>
      </c>
      <c r="K47" s="12">
        <f t="shared" si="1"/>
        <v>0</v>
      </c>
      <c r="L47" s="12">
        <f t="shared" si="1"/>
        <v>0</v>
      </c>
      <c r="M47" s="14">
        <f t="shared" si="2"/>
        <v>0</v>
      </c>
      <c r="N47" s="12">
        <f t="shared" si="59"/>
        <v>0</v>
      </c>
      <c r="O47" s="14">
        <f t="shared" si="3"/>
        <v>0</v>
      </c>
      <c r="P47" s="12">
        <f t="shared" si="59"/>
        <v>0</v>
      </c>
      <c r="Q47" s="12">
        <f t="shared" si="4"/>
        <v>1</v>
      </c>
      <c r="R47" s="12">
        <f t="shared" si="5"/>
        <v>0</v>
      </c>
      <c r="S47" s="12">
        <f t="shared" si="6"/>
        <v>0</v>
      </c>
      <c r="T47" s="12">
        <f t="shared" si="7"/>
        <v>0</v>
      </c>
      <c r="U47" s="12">
        <f t="shared" si="8"/>
        <v>0</v>
      </c>
      <c r="V47" s="39">
        <f t="shared" si="9"/>
        <v>0</v>
      </c>
      <c r="W47" s="39">
        <f t="shared" si="10"/>
        <v>0</v>
      </c>
      <c r="X47" s="12">
        <f t="shared" si="60"/>
        <v>0</v>
      </c>
      <c r="Y47" s="12">
        <f t="shared" si="12"/>
        <v>0</v>
      </c>
      <c r="Z47" s="39">
        <f t="shared" si="61"/>
        <v>0</v>
      </c>
      <c r="AA47" s="12">
        <f t="shared" si="14"/>
        <v>0</v>
      </c>
      <c r="AB47" s="39">
        <f t="shared" si="15"/>
        <v>0</v>
      </c>
      <c r="AC47" s="12">
        <f t="shared" si="16"/>
        <v>0</v>
      </c>
      <c r="AD47" s="39">
        <f t="shared" si="17"/>
        <v>0</v>
      </c>
      <c r="AE47" s="39">
        <f t="shared" si="0"/>
        <v>0</v>
      </c>
      <c r="AF47" s="12">
        <f t="shared" si="18"/>
        <v>0</v>
      </c>
      <c r="AG47" s="39">
        <f t="shared" si="19"/>
        <v>0</v>
      </c>
      <c r="AH47" s="12">
        <f t="shared" si="20"/>
        <v>0</v>
      </c>
      <c r="AI47" s="39">
        <f t="shared" si="21"/>
        <v>0</v>
      </c>
      <c r="AJ47" s="39">
        <f t="shared" si="22"/>
        <v>0</v>
      </c>
      <c r="AK47" s="12">
        <f t="shared" si="23"/>
        <v>0</v>
      </c>
      <c r="AL47" s="39">
        <f t="shared" si="24"/>
        <v>0</v>
      </c>
      <c r="AM47" s="39">
        <f t="shared" si="25"/>
        <v>0</v>
      </c>
      <c r="AN47" s="39">
        <f t="shared" si="26"/>
        <v>0</v>
      </c>
      <c r="AO47" s="99">
        <f t="shared" si="27"/>
        <v>0</v>
      </c>
      <c r="AP47" s="99">
        <f t="shared" si="28"/>
        <v>0</v>
      </c>
      <c r="AQ47" s="12">
        <f t="shared" si="29"/>
        <v>0</v>
      </c>
      <c r="AR47" s="39">
        <f t="shared" si="30"/>
        <v>0</v>
      </c>
      <c r="AS47" s="39">
        <f t="shared" si="31"/>
        <v>0</v>
      </c>
      <c r="AT47" s="39">
        <f t="shared" si="32"/>
        <v>0</v>
      </c>
      <c r="AU47" s="12">
        <f t="shared" si="33"/>
        <v>0</v>
      </c>
      <c r="AV47" s="39">
        <f t="shared" si="34"/>
        <v>0</v>
      </c>
      <c r="AW47" s="39">
        <f t="shared" si="35"/>
        <v>0</v>
      </c>
      <c r="AX47" s="39">
        <f t="shared" si="36"/>
        <v>0</v>
      </c>
      <c r="AY47" s="39">
        <f t="shared" si="37"/>
        <v>0</v>
      </c>
      <c r="AZ47" s="39">
        <f t="shared" si="38"/>
        <v>0</v>
      </c>
      <c r="BA47" s="12">
        <f t="shared" si="39"/>
        <v>0</v>
      </c>
      <c r="BB47" s="39">
        <f t="shared" si="40"/>
        <v>0</v>
      </c>
      <c r="BC47" s="39">
        <f t="shared" si="41"/>
        <v>0</v>
      </c>
      <c r="BD47" s="39">
        <f t="shared" si="42"/>
        <v>0</v>
      </c>
      <c r="BE47" s="12">
        <f t="shared" si="43"/>
        <v>0</v>
      </c>
      <c r="BF47" s="39">
        <f t="shared" si="44"/>
        <v>0</v>
      </c>
      <c r="BG47" s="39">
        <f t="shared" si="45"/>
        <v>0</v>
      </c>
      <c r="BH47" s="39">
        <f t="shared" si="46"/>
        <v>0</v>
      </c>
      <c r="BI47" s="12">
        <f t="shared" si="47"/>
        <v>0</v>
      </c>
      <c r="BJ47" s="39">
        <f t="shared" si="48"/>
        <v>0</v>
      </c>
      <c r="BK47" s="39">
        <f t="shared" si="49"/>
        <v>0</v>
      </c>
      <c r="BL47" s="39">
        <f t="shared" si="50"/>
        <v>0</v>
      </c>
      <c r="BM47" s="12">
        <f t="shared" si="51"/>
        <v>0</v>
      </c>
      <c r="BN47" s="39">
        <f t="shared" si="52"/>
        <v>0</v>
      </c>
      <c r="BO47" s="39">
        <f t="shared" si="53"/>
        <v>0</v>
      </c>
      <c r="BP47" s="39">
        <f t="shared" si="54"/>
        <v>0</v>
      </c>
      <c r="BQ47" s="12">
        <f t="shared" si="55"/>
        <v>0</v>
      </c>
      <c r="BR47" s="39">
        <f t="shared" si="56"/>
        <v>0</v>
      </c>
      <c r="BS47" s="39">
        <f t="shared" si="57"/>
        <v>0</v>
      </c>
      <c r="BT47" s="39">
        <f t="shared" si="58"/>
        <v>0</v>
      </c>
      <c r="BU47" s="104">
        <f>IF(ABS($B47)&lt;0.01,0,VLOOKUP(E47,DollarSteps,4))</f>
        <v>0</v>
      </c>
      <c r="BV47" s="104">
        <f>IF(ABS($B47)&lt;0.01,0,VLOOKUP(G47,DollarSteps,4))</f>
        <v>0</v>
      </c>
      <c r="BW47" s="104">
        <f>IF(ABS($B47)&lt;0.01,0,VLOOKUP(I47,DollarSteps,4))</f>
        <v>0</v>
      </c>
      <c r="BX47" s="104">
        <f>IF(ABS($B47)&lt;0.01,0,IF($J47="","",VLOOKUP($J47,Age_Steps,4)))</f>
        <v>0</v>
      </c>
      <c r="BY47" s="104">
        <f>IF(OR(ABS($B47)&lt;0.01,$E47=0),0,IF($J47="","",VLOOKUP($J47,Age_Steps,4)))</f>
        <v>0</v>
      </c>
      <c r="BZ47" s="104">
        <f>IF(ABS($B47)&lt;0.01,0,IF($J47="","",VLOOKUP($J47-1,Age_Steps,4)))</f>
        <v>0</v>
      </c>
      <c r="CA47" s="104">
        <f>IF(OR(ABS($B47)&lt;0.01,$G47=0),0,IF($J47="","",VLOOKUP($J47-1,Age_Steps,4)))</f>
        <v>0</v>
      </c>
      <c r="CB47" s="104">
        <f>IF(ABS($B47)&lt;0.01,0,IF($J47="","",VLOOKUP($J47-2,Age_Steps,4)))</f>
        <v>0</v>
      </c>
      <c r="CC47" s="104">
        <f>IF(OR(ABS($B47)&lt;0.01,$I47=0),0,IF($J47="","",VLOOKUP($J47-2,Age_Steps,4)))</f>
        <v>0</v>
      </c>
    </row>
    <row r="48" spans="2:81" ht="12.5" customHeight="1">
      <c r="B48" s="6" t="s">
        <v>9</v>
      </c>
      <c r="C48" s="6"/>
      <c r="D48" s="5">
        <v>0</v>
      </c>
      <c r="E48" s="5">
        <v>0</v>
      </c>
      <c r="F48" s="2">
        <v>0</v>
      </c>
      <c r="G48" s="2">
        <v>0</v>
      </c>
      <c r="H48" s="2">
        <v>0</v>
      </c>
      <c r="I48" s="5">
        <v>0</v>
      </c>
      <c r="J48" s="11">
        <v>14</v>
      </c>
      <c r="K48" s="12">
        <f t="shared" si="1"/>
        <v>0</v>
      </c>
      <c r="L48" s="12">
        <f t="shared" si="1"/>
        <v>0</v>
      </c>
      <c r="M48" s="14">
        <f t="shared" si="2"/>
        <v>0</v>
      </c>
      <c r="N48" s="12">
        <f t="shared" si="59"/>
        <v>0</v>
      </c>
      <c r="O48" s="14">
        <f t="shared" si="3"/>
        <v>0</v>
      </c>
      <c r="P48" s="12">
        <f t="shared" si="59"/>
        <v>0</v>
      </c>
      <c r="Q48" s="12">
        <f t="shared" si="4"/>
        <v>1</v>
      </c>
      <c r="R48" s="12">
        <f t="shared" si="5"/>
        <v>0</v>
      </c>
      <c r="S48" s="12">
        <f t="shared" si="6"/>
        <v>0</v>
      </c>
      <c r="T48" s="12">
        <f t="shared" si="7"/>
        <v>0</v>
      </c>
      <c r="U48" s="12">
        <f t="shared" si="8"/>
        <v>0</v>
      </c>
      <c r="V48" s="39">
        <f t="shared" si="9"/>
        <v>0</v>
      </c>
      <c r="W48" s="39">
        <f t="shared" si="10"/>
        <v>0</v>
      </c>
      <c r="X48" s="12">
        <f t="shared" si="60"/>
        <v>0</v>
      </c>
      <c r="Y48" s="12">
        <f t="shared" si="12"/>
        <v>0</v>
      </c>
      <c r="Z48" s="39">
        <f t="shared" si="61"/>
        <v>0</v>
      </c>
      <c r="AA48" s="12">
        <f t="shared" si="14"/>
        <v>0</v>
      </c>
      <c r="AB48" s="39">
        <f t="shared" si="15"/>
        <v>0</v>
      </c>
      <c r="AC48" s="12">
        <f t="shared" si="16"/>
        <v>0</v>
      </c>
      <c r="AD48" s="39">
        <f t="shared" si="17"/>
        <v>0</v>
      </c>
      <c r="AE48" s="39">
        <f t="shared" si="0"/>
        <v>0</v>
      </c>
      <c r="AF48" s="12">
        <f t="shared" si="18"/>
        <v>0</v>
      </c>
      <c r="AG48" s="39">
        <f t="shared" si="19"/>
        <v>0</v>
      </c>
      <c r="AH48" s="12">
        <f t="shared" si="20"/>
        <v>0</v>
      </c>
      <c r="AI48" s="39">
        <f t="shared" si="21"/>
        <v>0</v>
      </c>
      <c r="AJ48" s="39">
        <f t="shared" si="22"/>
        <v>0</v>
      </c>
      <c r="AK48" s="12">
        <f t="shared" si="23"/>
        <v>0</v>
      </c>
      <c r="AL48" s="39">
        <f t="shared" si="24"/>
        <v>0</v>
      </c>
      <c r="AM48" s="39">
        <f t="shared" si="25"/>
        <v>0</v>
      </c>
      <c r="AN48" s="39">
        <f t="shared" si="26"/>
        <v>0</v>
      </c>
      <c r="AO48" s="99">
        <f t="shared" si="27"/>
        <v>0</v>
      </c>
      <c r="AP48" s="99">
        <f t="shared" si="28"/>
        <v>0</v>
      </c>
      <c r="AQ48" s="12">
        <f t="shared" si="29"/>
        <v>0</v>
      </c>
      <c r="AR48" s="39">
        <f t="shared" si="30"/>
        <v>0</v>
      </c>
      <c r="AS48" s="39">
        <f t="shared" si="31"/>
        <v>0</v>
      </c>
      <c r="AT48" s="39">
        <f t="shared" si="32"/>
        <v>0</v>
      </c>
      <c r="AU48" s="12">
        <f t="shared" si="33"/>
        <v>0</v>
      </c>
      <c r="AV48" s="39">
        <f t="shared" si="34"/>
        <v>0</v>
      </c>
      <c r="AW48" s="39">
        <f t="shared" si="35"/>
        <v>0</v>
      </c>
      <c r="AX48" s="39">
        <f t="shared" si="36"/>
        <v>0</v>
      </c>
      <c r="AY48" s="39">
        <f t="shared" si="37"/>
        <v>0</v>
      </c>
      <c r="AZ48" s="39">
        <f t="shared" si="38"/>
        <v>0</v>
      </c>
      <c r="BA48" s="12">
        <f t="shared" si="39"/>
        <v>0</v>
      </c>
      <c r="BB48" s="39">
        <f t="shared" si="40"/>
        <v>0</v>
      </c>
      <c r="BC48" s="39">
        <f t="shared" si="41"/>
        <v>0</v>
      </c>
      <c r="BD48" s="39">
        <f t="shared" si="42"/>
        <v>0</v>
      </c>
      <c r="BE48" s="12">
        <f t="shared" si="43"/>
        <v>0</v>
      </c>
      <c r="BF48" s="39">
        <f t="shared" si="44"/>
        <v>0</v>
      </c>
      <c r="BG48" s="39">
        <f t="shared" si="45"/>
        <v>0</v>
      </c>
      <c r="BH48" s="39">
        <f t="shared" si="46"/>
        <v>0</v>
      </c>
      <c r="BI48" s="12">
        <f t="shared" si="47"/>
        <v>0</v>
      </c>
      <c r="BJ48" s="39">
        <f t="shared" si="48"/>
        <v>0</v>
      </c>
      <c r="BK48" s="39">
        <f t="shared" si="49"/>
        <v>0</v>
      </c>
      <c r="BL48" s="39">
        <f t="shared" si="50"/>
        <v>0</v>
      </c>
      <c r="BM48" s="12">
        <f t="shared" si="51"/>
        <v>0</v>
      </c>
      <c r="BN48" s="39">
        <f t="shared" si="52"/>
        <v>0</v>
      </c>
      <c r="BO48" s="39">
        <f t="shared" si="53"/>
        <v>0</v>
      </c>
      <c r="BP48" s="39">
        <f t="shared" si="54"/>
        <v>0</v>
      </c>
      <c r="BQ48" s="12">
        <f t="shared" si="55"/>
        <v>0</v>
      </c>
      <c r="BR48" s="39">
        <f t="shared" si="56"/>
        <v>0</v>
      </c>
      <c r="BS48" s="39">
        <f t="shared" si="57"/>
        <v>0</v>
      </c>
      <c r="BT48" s="39">
        <f t="shared" si="58"/>
        <v>0</v>
      </c>
      <c r="BU48" s="104">
        <f>IF(ABS($B48)&lt;0.01,0,VLOOKUP(E48,DollarSteps,4))</f>
        <v>0</v>
      </c>
      <c r="BV48" s="104">
        <f>IF(ABS($B48)&lt;0.01,0,VLOOKUP(G48,DollarSteps,4))</f>
        <v>0</v>
      </c>
      <c r="BW48" s="104">
        <f>IF(ABS($B48)&lt;0.01,0,VLOOKUP(I48,DollarSteps,4))</f>
        <v>0</v>
      </c>
      <c r="BX48" s="104">
        <f>IF(ABS($B48)&lt;0.01,0,IF($J48="","",VLOOKUP($J48,Age_Steps,4)))</f>
        <v>0</v>
      </c>
      <c r="BY48" s="104">
        <f>IF(OR(ABS($B48)&lt;0.01,$E48=0),0,IF($J48="","",VLOOKUP($J48,Age_Steps,4)))</f>
        <v>0</v>
      </c>
      <c r="BZ48" s="104">
        <f>IF(ABS($B48)&lt;0.01,0,IF($J48="","",VLOOKUP($J48-1,Age_Steps,4)))</f>
        <v>0</v>
      </c>
      <c r="CA48" s="104">
        <f>IF(OR(ABS($B48)&lt;0.01,$G48=0),0,IF($J48="","",VLOOKUP($J48-1,Age_Steps,4)))</f>
        <v>0</v>
      </c>
      <c r="CB48" s="104">
        <f>IF(ABS($B48)&lt;0.01,0,IF($J48="","",VLOOKUP($J48-2,Age_Steps,4)))</f>
        <v>0</v>
      </c>
      <c r="CC48" s="104">
        <f>IF(OR(ABS($B48)&lt;0.01,$I48=0),0,IF($J48="","",VLOOKUP($J48-2,Age_Steps,4)))</f>
        <v>0</v>
      </c>
    </row>
    <row r="49" spans="2:81" ht="12.5" customHeight="1">
      <c r="B49" s="6" t="s">
        <v>9</v>
      </c>
      <c r="C49" s="6"/>
      <c r="D49" s="5">
        <v>0</v>
      </c>
      <c r="E49" s="5">
        <v>0</v>
      </c>
      <c r="F49" s="2">
        <v>0</v>
      </c>
      <c r="G49" s="2">
        <v>0</v>
      </c>
      <c r="H49" s="2">
        <v>0</v>
      </c>
      <c r="I49" s="5">
        <v>0</v>
      </c>
      <c r="J49" s="11">
        <v>21</v>
      </c>
      <c r="K49" s="12">
        <f t="shared" si="1"/>
        <v>0</v>
      </c>
      <c r="L49" s="12">
        <f t="shared" si="1"/>
        <v>0</v>
      </c>
      <c r="M49" s="14">
        <f t="shared" si="2"/>
        <v>0</v>
      </c>
      <c r="N49" s="12">
        <f t="shared" si="59"/>
        <v>0</v>
      </c>
      <c r="O49" s="14">
        <f t="shared" si="3"/>
        <v>0</v>
      </c>
      <c r="P49" s="12">
        <f t="shared" si="59"/>
        <v>0</v>
      </c>
      <c r="Q49" s="12">
        <f t="shared" si="4"/>
        <v>1</v>
      </c>
      <c r="R49" s="12">
        <f t="shared" si="5"/>
        <v>0</v>
      </c>
      <c r="S49" s="12">
        <f t="shared" si="6"/>
        <v>0</v>
      </c>
      <c r="T49" s="12">
        <f t="shared" si="7"/>
        <v>0</v>
      </c>
      <c r="U49" s="12">
        <f t="shared" si="8"/>
        <v>0</v>
      </c>
      <c r="V49" s="39">
        <f t="shared" si="9"/>
        <v>0</v>
      </c>
      <c r="W49" s="39">
        <f t="shared" si="10"/>
        <v>0</v>
      </c>
      <c r="X49" s="12">
        <f t="shared" si="60"/>
        <v>0</v>
      </c>
      <c r="Y49" s="12">
        <f t="shared" si="12"/>
        <v>0</v>
      </c>
      <c r="Z49" s="39">
        <f t="shared" si="61"/>
        <v>0</v>
      </c>
      <c r="AA49" s="12">
        <f t="shared" si="14"/>
        <v>0</v>
      </c>
      <c r="AB49" s="39">
        <f t="shared" si="15"/>
        <v>0</v>
      </c>
      <c r="AC49" s="12">
        <f t="shared" si="16"/>
        <v>0</v>
      </c>
      <c r="AD49" s="39">
        <f t="shared" si="17"/>
        <v>0</v>
      </c>
      <c r="AE49" s="39">
        <f t="shared" si="0"/>
        <v>0</v>
      </c>
      <c r="AF49" s="12">
        <f t="shared" si="18"/>
        <v>0</v>
      </c>
      <c r="AG49" s="39">
        <f t="shared" si="19"/>
        <v>0</v>
      </c>
      <c r="AH49" s="12">
        <f t="shared" si="20"/>
        <v>0</v>
      </c>
      <c r="AI49" s="39">
        <f t="shared" si="21"/>
        <v>0</v>
      </c>
      <c r="AJ49" s="39">
        <f t="shared" si="22"/>
        <v>0</v>
      </c>
      <c r="AK49" s="12">
        <f t="shared" si="23"/>
        <v>0</v>
      </c>
      <c r="AL49" s="39">
        <f t="shared" si="24"/>
        <v>0</v>
      </c>
      <c r="AM49" s="39">
        <f t="shared" si="25"/>
        <v>0</v>
      </c>
      <c r="AN49" s="39">
        <f t="shared" si="26"/>
        <v>0</v>
      </c>
      <c r="AO49" s="99">
        <f t="shared" si="27"/>
        <v>0</v>
      </c>
      <c r="AP49" s="99">
        <f t="shared" si="28"/>
        <v>0</v>
      </c>
      <c r="AQ49" s="12">
        <f t="shared" si="29"/>
        <v>0</v>
      </c>
      <c r="AR49" s="39">
        <f t="shared" si="30"/>
        <v>0</v>
      </c>
      <c r="AS49" s="39">
        <f t="shared" si="31"/>
        <v>0</v>
      </c>
      <c r="AT49" s="39">
        <f t="shared" si="32"/>
        <v>0</v>
      </c>
      <c r="AU49" s="12">
        <f t="shared" si="33"/>
        <v>0</v>
      </c>
      <c r="AV49" s="39">
        <f t="shared" si="34"/>
        <v>0</v>
      </c>
      <c r="AW49" s="39">
        <f t="shared" si="35"/>
        <v>0</v>
      </c>
      <c r="AX49" s="39">
        <f t="shared" si="36"/>
        <v>0</v>
      </c>
      <c r="AY49" s="39">
        <f t="shared" si="37"/>
        <v>0</v>
      </c>
      <c r="AZ49" s="39">
        <f t="shared" si="38"/>
        <v>0</v>
      </c>
      <c r="BA49" s="12">
        <f t="shared" si="39"/>
        <v>0</v>
      </c>
      <c r="BB49" s="39">
        <f t="shared" si="40"/>
        <v>0</v>
      </c>
      <c r="BC49" s="39">
        <f t="shared" si="41"/>
        <v>0</v>
      </c>
      <c r="BD49" s="39">
        <f t="shared" si="42"/>
        <v>0</v>
      </c>
      <c r="BE49" s="12">
        <f t="shared" si="43"/>
        <v>0</v>
      </c>
      <c r="BF49" s="39">
        <f t="shared" si="44"/>
        <v>0</v>
      </c>
      <c r="BG49" s="39">
        <f t="shared" si="45"/>
        <v>0</v>
      </c>
      <c r="BH49" s="39">
        <f t="shared" si="46"/>
        <v>0</v>
      </c>
      <c r="BI49" s="12">
        <f t="shared" si="47"/>
        <v>0</v>
      </c>
      <c r="BJ49" s="39">
        <f t="shared" si="48"/>
        <v>0</v>
      </c>
      <c r="BK49" s="39">
        <f t="shared" si="49"/>
        <v>0</v>
      </c>
      <c r="BL49" s="39">
        <f t="shared" si="50"/>
        <v>0</v>
      </c>
      <c r="BM49" s="12">
        <f t="shared" si="51"/>
        <v>0</v>
      </c>
      <c r="BN49" s="39">
        <f t="shared" si="52"/>
        <v>0</v>
      </c>
      <c r="BO49" s="39">
        <f t="shared" si="53"/>
        <v>0</v>
      </c>
      <c r="BP49" s="39">
        <f t="shared" si="54"/>
        <v>0</v>
      </c>
      <c r="BQ49" s="12">
        <f t="shared" si="55"/>
        <v>0</v>
      </c>
      <c r="BR49" s="39">
        <f t="shared" si="56"/>
        <v>0</v>
      </c>
      <c r="BS49" s="39">
        <f t="shared" si="57"/>
        <v>0</v>
      </c>
      <c r="BT49" s="39">
        <f t="shared" si="58"/>
        <v>0</v>
      </c>
      <c r="BU49" s="104">
        <f>IF(ABS($B49)&lt;0.01,0,VLOOKUP(E49,DollarSteps,4))</f>
        <v>0</v>
      </c>
      <c r="BV49" s="104">
        <f>IF(ABS($B49)&lt;0.01,0,VLOOKUP(G49,DollarSteps,4))</f>
        <v>0</v>
      </c>
      <c r="BW49" s="104">
        <f>IF(ABS($B49)&lt;0.01,0,VLOOKUP(I49,DollarSteps,4))</f>
        <v>0</v>
      </c>
      <c r="BX49" s="104">
        <f>IF(ABS($B49)&lt;0.01,0,IF($J49="","",VLOOKUP($J49,Age_Steps,4)))</f>
        <v>0</v>
      </c>
      <c r="BY49" s="104">
        <f>IF(OR(ABS($B49)&lt;0.01,$E49=0),0,IF($J49="","",VLOOKUP($J49,Age_Steps,4)))</f>
        <v>0</v>
      </c>
      <c r="BZ49" s="104">
        <f>IF(ABS($B49)&lt;0.01,0,IF($J49="","",VLOOKUP($J49-1,Age_Steps,4)))</f>
        <v>0</v>
      </c>
      <c r="CA49" s="104">
        <f>IF(OR(ABS($B49)&lt;0.01,$G49=0),0,IF($J49="","",VLOOKUP($J49-1,Age_Steps,4)))</f>
        <v>0</v>
      </c>
      <c r="CB49" s="104">
        <f>IF(ABS($B49)&lt;0.01,0,IF($J49="","",VLOOKUP($J49-2,Age_Steps,4)))</f>
        <v>0</v>
      </c>
      <c r="CC49" s="104">
        <f>IF(OR(ABS($B49)&lt;0.01,$I49=0),0,IF($J49="","",VLOOKUP($J49-2,Age_Steps,4)))</f>
        <v>0</v>
      </c>
    </row>
    <row r="50" spans="2:81" ht="12.5" customHeight="1">
      <c r="B50" s="6" t="s">
        <v>9</v>
      </c>
      <c r="C50" s="6"/>
      <c r="D50" s="5">
        <v>0</v>
      </c>
      <c r="E50" s="5">
        <v>0</v>
      </c>
      <c r="F50" s="2">
        <v>0</v>
      </c>
      <c r="G50" s="2">
        <v>0</v>
      </c>
      <c r="H50" s="2">
        <v>0</v>
      </c>
      <c r="I50" s="5">
        <v>0</v>
      </c>
      <c r="J50" s="11">
        <v>23</v>
      </c>
      <c r="K50" s="12">
        <f t="shared" si="1"/>
        <v>0</v>
      </c>
      <c r="L50" s="12">
        <f t="shared" si="1"/>
        <v>0</v>
      </c>
      <c r="M50" s="14">
        <f t="shared" si="2"/>
        <v>0</v>
      </c>
      <c r="N50" s="12">
        <f t="shared" si="59"/>
        <v>0</v>
      </c>
      <c r="O50" s="14">
        <f t="shared" si="3"/>
        <v>0</v>
      </c>
      <c r="P50" s="12">
        <f t="shared" si="59"/>
        <v>0</v>
      </c>
      <c r="Q50" s="12">
        <f t="shared" si="4"/>
        <v>1</v>
      </c>
      <c r="R50" s="12">
        <f t="shared" si="5"/>
        <v>0</v>
      </c>
      <c r="S50" s="12">
        <f t="shared" si="6"/>
        <v>0</v>
      </c>
      <c r="T50" s="12">
        <f t="shared" si="7"/>
        <v>0</v>
      </c>
      <c r="U50" s="12">
        <f t="shared" si="8"/>
        <v>0</v>
      </c>
      <c r="V50" s="39">
        <f t="shared" si="9"/>
        <v>0</v>
      </c>
      <c r="W50" s="39">
        <f t="shared" si="10"/>
        <v>0</v>
      </c>
      <c r="X50" s="12">
        <f t="shared" si="60"/>
        <v>0</v>
      </c>
      <c r="Y50" s="12">
        <f t="shared" si="12"/>
        <v>0</v>
      </c>
      <c r="Z50" s="39">
        <f t="shared" si="61"/>
        <v>0</v>
      </c>
      <c r="AA50" s="12">
        <f t="shared" si="14"/>
        <v>0</v>
      </c>
      <c r="AB50" s="39">
        <f t="shared" si="15"/>
        <v>0</v>
      </c>
      <c r="AC50" s="12">
        <f t="shared" si="16"/>
        <v>0</v>
      </c>
      <c r="AD50" s="39">
        <f t="shared" si="17"/>
        <v>0</v>
      </c>
      <c r="AE50" s="39">
        <f t="shared" si="0"/>
        <v>0</v>
      </c>
      <c r="AF50" s="12">
        <f t="shared" si="18"/>
        <v>0</v>
      </c>
      <c r="AG50" s="39">
        <f t="shared" si="19"/>
        <v>0</v>
      </c>
      <c r="AH50" s="12">
        <f t="shared" si="20"/>
        <v>0</v>
      </c>
      <c r="AI50" s="39">
        <f t="shared" si="21"/>
        <v>0</v>
      </c>
      <c r="AJ50" s="39">
        <f t="shared" si="22"/>
        <v>0</v>
      </c>
      <c r="AK50" s="12">
        <f t="shared" si="23"/>
        <v>0</v>
      </c>
      <c r="AL50" s="39">
        <f t="shared" si="24"/>
        <v>0</v>
      </c>
      <c r="AM50" s="39">
        <f t="shared" si="25"/>
        <v>0</v>
      </c>
      <c r="AN50" s="39">
        <f t="shared" si="26"/>
        <v>0</v>
      </c>
      <c r="AO50" s="99">
        <f t="shared" si="27"/>
        <v>0</v>
      </c>
      <c r="AP50" s="99">
        <f t="shared" si="28"/>
        <v>0</v>
      </c>
      <c r="AQ50" s="12">
        <f t="shared" si="29"/>
        <v>0</v>
      </c>
      <c r="AR50" s="39">
        <f t="shared" si="30"/>
        <v>0</v>
      </c>
      <c r="AS50" s="39">
        <f t="shared" si="31"/>
        <v>0</v>
      </c>
      <c r="AT50" s="39">
        <f t="shared" si="32"/>
        <v>0</v>
      </c>
      <c r="AU50" s="12">
        <f t="shared" si="33"/>
        <v>0</v>
      </c>
      <c r="AV50" s="39">
        <f t="shared" si="34"/>
        <v>0</v>
      </c>
      <c r="AW50" s="39">
        <f t="shared" si="35"/>
        <v>0</v>
      </c>
      <c r="AX50" s="39">
        <f t="shared" si="36"/>
        <v>0</v>
      </c>
      <c r="AY50" s="39">
        <f t="shared" si="37"/>
        <v>0</v>
      </c>
      <c r="AZ50" s="39">
        <f t="shared" si="38"/>
        <v>0</v>
      </c>
      <c r="BA50" s="12">
        <f t="shared" si="39"/>
        <v>0</v>
      </c>
      <c r="BB50" s="39">
        <f t="shared" si="40"/>
        <v>0</v>
      </c>
      <c r="BC50" s="39">
        <f t="shared" si="41"/>
        <v>0</v>
      </c>
      <c r="BD50" s="39">
        <f t="shared" si="42"/>
        <v>0</v>
      </c>
      <c r="BE50" s="12">
        <f t="shared" si="43"/>
        <v>0</v>
      </c>
      <c r="BF50" s="39">
        <f t="shared" si="44"/>
        <v>0</v>
      </c>
      <c r="BG50" s="39">
        <f t="shared" si="45"/>
        <v>0</v>
      </c>
      <c r="BH50" s="39">
        <f t="shared" si="46"/>
        <v>0</v>
      </c>
      <c r="BI50" s="12">
        <f t="shared" si="47"/>
        <v>0</v>
      </c>
      <c r="BJ50" s="39">
        <f t="shared" si="48"/>
        <v>0</v>
      </c>
      <c r="BK50" s="39">
        <f t="shared" si="49"/>
        <v>0</v>
      </c>
      <c r="BL50" s="39">
        <f t="shared" si="50"/>
        <v>0</v>
      </c>
      <c r="BM50" s="12">
        <f t="shared" si="51"/>
        <v>0</v>
      </c>
      <c r="BN50" s="39">
        <f t="shared" si="52"/>
        <v>0</v>
      </c>
      <c r="BO50" s="39">
        <f t="shared" si="53"/>
        <v>0</v>
      </c>
      <c r="BP50" s="39">
        <f t="shared" si="54"/>
        <v>0</v>
      </c>
      <c r="BQ50" s="12">
        <f t="shared" si="55"/>
        <v>0</v>
      </c>
      <c r="BR50" s="39">
        <f t="shared" si="56"/>
        <v>0</v>
      </c>
      <c r="BS50" s="39">
        <f t="shared" si="57"/>
        <v>0</v>
      </c>
      <c r="BT50" s="39">
        <f t="shared" si="58"/>
        <v>0</v>
      </c>
      <c r="BU50" s="104">
        <f>IF(ABS($B50)&lt;0.01,0,VLOOKUP(E50,DollarSteps,4))</f>
        <v>0</v>
      </c>
      <c r="BV50" s="104">
        <f>IF(ABS($B50)&lt;0.01,0,VLOOKUP(G50,DollarSteps,4))</f>
        <v>0</v>
      </c>
      <c r="BW50" s="104">
        <f>IF(ABS($B50)&lt;0.01,0,VLOOKUP(I50,DollarSteps,4))</f>
        <v>0</v>
      </c>
      <c r="BX50" s="104">
        <f>IF(ABS($B50)&lt;0.01,0,IF($J50="","",VLOOKUP($J50,Age_Steps,4)))</f>
        <v>0</v>
      </c>
      <c r="BY50" s="104">
        <f>IF(OR(ABS($B50)&lt;0.01,$E50=0),0,IF($J50="","",VLOOKUP($J50,Age_Steps,4)))</f>
        <v>0</v>
      </c>
      <c r="BZ50" s="104">
        <f>IF(ABS($B50)&lt;0.01,0,IF($J50="","",VLOOKUP($J50-1,Age_Steps,4)))</f>
        <v>0</v>
      </c>
      <c r="CA50" s="104">
        <f>IF(OR(ABS($B50)&lt;0.01,$G50=0),0,IF($J50="","",VLOOKUP($J50-1,Age_Steps,4)))</f>
        <v>0</v>
      </c>
      <c r="CB50" s="104">
        <f>IF(ABS($B50)&lt;0.01,0,IF($J50="","",VLOOKUP($J50-2,Age_Steps,4)))</f>
        <v>0</v>
      </c>
      <c r="CC50" s="104">
        <f>IF(OR(ABS($B50)&lt;0.01,$I50=0),0,IF($J50="","",VLOOKUP($J50-2,Age_Steps,4)))</f>
        <v>0</v>
      </c>
    </row>
    <row r="51" spans="2:81" ht="12.5" customHeight="1">
      <c r="B51" s="6" t="s">
        <v>9</v>
      </c>
      <c r="C51" s="6"/>
      <c r="D51" s="5">
        <v>0</v>
      </c>
      <c r="E51" s="5">
        <v>0</v>
      </c>
      <c r="F51" s="2">
        <v>0</v>
      </c>
      <c r="G51" s="2">
        <v>0</v>
      </c>
      <c r="H51" s="2">
        <v>0</v>
      </c>
      <c r="I51" s="5">
        <v>0</v>
      </c>
      <c r="J51" s="11">
        <v>19</v>
      </c>
      <c r="K51" s="12">
        <f t="shared" si="1"/>
        <v>0</v>
      </c>
      <c r="L51" s="12">
        <f t="shared" si="1"/>
        <v>0</v>
      </c>
      <c r="M51" s="14">
        <f t="shared" si="2"/>
        <v>0</v>
      </c>
      <c r="N51" s="12">
        <f t="shared" si="59"/>
        <v>0</v>
      </c>
      <c r="O51" s="14">
        <f t="shared" si="3"/>
        <v>0</v>
      </c>
      <c r="P51" s="12">
        <f t="shared" si="59"/>
        <v>0</v>
      </c>
      <c r="Q51" s="12">
        <f t="shared" si="4"/>
        <v>1</v>
      </c>
      <c r="R51" s="12">
        <f t="shared" si="5"/>
        <v>0</v>
      </c>
      <c r="S51" s="12">
        <f t="shared" si="6"/>
        <v>0</v>
      </c>
      <c r="T51" s="12">
        <f t="shared" si="7"/>
        <v>0</v>
      </c>
      <c r="U51" s="12">
        <f t="shared" si="8"/>
        <v>0</v>
      </c>
      <c r="V51" s="39">
        <f t="shared" si="9"/>
        <v>0</v>
      </c>
      <c r="W51" s="39">
        <f t="shared" si="10"/>
        <v>0</v>
      </c>
      <c r="X51" s="12">
        <f t="shared" si="60"/>
        <v>0</v>
      </c>
      <c r="Y51" s="12">
        <f t="shared" si="12"/>
        <v>0</v>
      </c>
      <c r="Z51" s="39">
        <f t="shared" si="61"/>
        <v>0</v>
      </c>
      <c r="AA51" s="12">
        <f t="shared" si="14"/>
        <v>0</v>
      </c>
      <c r="AB51" s="39">
        <f t="shared" si="15"/>
        <v>0</v>
      </c>
      <c r="AC51" s="12">
        <f t="shared" si="16"/>
        <v>0</v>
      </c>
      <c r="AD51" s="39">
        <f t="shared" si="17"/>
        <v>0</v>
      </c>
      <c r="AE51" s="39">
        <f t="shared" si="0"/>
        <v>0</v>
      </c>
      <c r="AF51" s="12">
        <f t="shared" si="18"/>
        <v>0</v>
      </c>
      <c r="AG51" s="39">
        <f t="shared" si="19"/>
        <v>0</v>
      </c>
      <c r="AH51" s="12">
        <f t="shared" si="20"/>
        <v>0</v>
      </c>
      <c r="AI51" s="39">
        <f t="shared" si="21"/>
        <v>0</v>
      </c>
      <c r="AJ51" s="39">
        <f t="shared" si="22"/>
        <v>0</v>
      </c>
      <c r="AK51" s="12">
        <f t="shared" si="23"/>
        <v>0</v>
      </c>
      <c r="AL51" s="39">
        <f t="shared" si="24"/>
        <v>0</v>
      </c>
      <c r="AM51" s="39">
        <f t="shared" si="25"/>
        <v>0</v>
      </c>
      <c r="AN51" s="39">
        <f t="shared" si="26"/>
        <v>0</v>
      </c>
      <c r="AO51" s="99">
        <f t="shared" si="27"/>
        <v>0</v>
      </c>
      <c r="AP51" s="99">
        <f t="shared" si="28"/>
        <v>0</v>
      </c>
      <c r="AQ51" s="12">
        <f t="shared" si="29"/>
        <v>0</v>
      </c>
      <c r="AR51" s="39">
        <f t="shared" si="30"/>
        <v>0</v>
      </c>
      <c r="AS51" s="39">
        <f t="shared" si="31"/>
        <v>0</v>
      </c>
      <c r="AT51" s="39">
        <f t="shared" si="32"/>
        <v>0</v>
      </c>
      <c r="AU51" s="12">
        <f t="shared" si="33"/>
        <v>0</v>
      </c>
      <c r="AV51" s="39">
        <f t="shared" si="34"/>
        <v>0</v>
      </c>
      <c r="AW51" s="39">
        <f t="shared" si="35"/>
        <v>0</v>
      </c>
      <c r="AX51" s="39">
        <f t="shared" si="36"/>
        <v>0</v>
      </c>
      <c r="AY51" s="39">
        <f t="shared" si="37"/>
        <v>0</v>
      </c>
      <c r="AZ51" s="39">
        <f t="shared" si="38"/>
        <v>0</v>
      </c>
      <c r="BA51" s="12">
        <f t="shared" si="39"/>
        <v>0</v>
      </c>
      <c r="BB51" s="39">
        <f t="shared" si="40"/>
        <v>0</v>
      </c>
      <c r="BC51" s="39">
        <f t="shared" si="41"/>
        <v>0</v>
      </c>
      <c r="BD51" s="39">
        <f t="shared" si="42"/>
        <v>0</v>
      </c>
      <c r="BE51" s="12">
        <f t="shared" si="43"/>
        <v>0</v>
      </c>
      <c r="BF51" s="39">
        <f t="shared" si="44"/>
        <v>0</v>
      </c>
      <c r="BG51" s="39">
        <f t="shared" si="45"/>
        <v>0</v>
      </c>
      <c r="BH51" s="39">
        <f t="shared" si="46"/>
        <v>0</v>
      </c>
      <c r="BI51" s="12">
        <f t="shared" si="47"/>
        <v>0</v>
      </c>
      <c r="BJ51" s="39">
        <f t="shared" si="48"/>
        <v>0</v>
      </c>
      <c r="BK51" s="39">
        <f t="shared" si="49"/>
        <v>0</v>
      </c>
      <c r="BL51" s="39">
        <f t="shared" si="50"/>
        <v>0</v>
      </c>
      <c r="BM51" s="12">
        <f t="shared" si="51"/>
        <v>0</v>
      </c>
      <c r="BN51" s="39">
        <f t="shared" si="52"/>
        <v>0</v>
      </c>
      <c r="BO51" s="39">
        <f t="shared" si="53"/>
        <v>0</v>
      </c>
      <c r="BP51" s="39">
        <f t="shared" si="54"/>
        <v>0</v>
      </c>
      <c r="BQ51" s="12">
        <f t="shared" si="55"/>
        <v>0</v>
      </c>
      <c r="BR51" s="39">
        <f t="shared" si="56"/>
        <v>0</v>
      </c>
      <c r="BS51" s="39">
        <f t="shared" si="57"/>
        <v>0</v>
      </c>
      <c r="BT51" s="39">
        <f t="shared" si="58"/>
        <v>0</v>
      </c>
      <c r="BU51" s="104">
        <f>IF(ABS($B51)&lt;0.01,0,VLOOKUP(E51,DollarSteps,4))</f>
        <v>0</v>
      </c>
      <c r="BV51" s="104">
        <f>IF(ABS($B51)&lt;0.01,0,VLOOKUP(G51,DollarSteps,4))</f>
        <v>0</v>
      </c>
      <c r="BW51" s="104">
        <f>IF(ABS($B51)&lt;0.01,0,VLOOKUP(I51,DollarSteps,4))</f>
        <v>0</v>
      </c>
      <c r="BX51" s="104">
        <f>IF(ABS($B51)&lt;0.01,0,IF($J51="","",VLOOKUP($J51,Age_Steps,4)))</f>
        <v>0</v>
      </c>
      <c r="BY51" s="104">
        <f>IF(OR(ABS($B51)&lt;0.01,$E51=0),0,IF($J51="","",VLOOKUP($J51,Age_Steps,4)))</f>
        <v>0</v>
      </c>
      <c r="BZ51" s="104">
        <f>IF(ABS($B51)&lt;0.01,0,IF($J51="","",VLOOKUP($J51-1,Age_Steps,4)))</f>
        <v>0</v>
      </c>
      <c r="CA51" s="104">
        <f>IF(OR(ABS($B51)&lt;0.01,$G51=0),0,IF($J51="","",VLOOKUP($J51-1,Age_Steps,4)))</f>
        <v>0</v>
      </c>
      <c r="CB51" s="104">
        <f>IF(ABS($B51)&lt;0.01,0,IF($J51="","",VLOOKUP($J51-2,Age_Steps,4)))</f>
        <v>0</v>
      </c>
      <c r="CC51" s="104">
        <f>IF(OR(ABS($B51)&lt;0.01,$I51=0),0,IF($J51="","",VLOOKUP($J51-2,Age_Steps,4)))</f>
        <v>0</v>
      </c>
    </row>
    <row r="52" spans="2:81" ht="12.5" customHeight="1">
      <c r="B52" s="6" t="s">
        <v>9</v>
      </c>
      <c r="C52" s="6"/>
      <c r="D52" s="5">
        <v>0</v>
      </c>
      <c r="E52" s="5">
        <v>0</v>
      </c>
      <c r="F52" s="2">
        <v>0</v>
      </c>
      <c r="G52" s="2">
        <v>0</v>
      </c>
      <c r="H52" s="2">
        <v>0</v>
      </c>
      <c r="I52" s="5">
        <v>0</v>
      </c>
      <c r="K52" s="12">
        <f t="shared" si="1"/>
        <v>0</v>
      </c>
      <c r="L52" s="12">
        <f t="shared" si="1"/>
        <v>0</v>
      </c>
      <c r="M52" s="14">
        <f t="shared" si="2"/>
        <v>0</v>
      </c>
      <c r="N52" s="12">
        <f t="shared" si="59"/>
        <v>0</v>
      </c>
      <c r="O52" s="14">
        <f t="shared" si="3"/>
        <v>0</v>
      </c>
      <c r="P52" s="12">
        <f t="shared" si="59"/>
        <v>0</v>
      </c>
      <c r="Q52" s="12">
        <f t="shared" si="4"/>
        <v>1</v>
      </c>
      <c r="R52" s="12">
        <f t="shared" si="5"/>
        <v>0</v>
      </c>
      <c r="S52" s="12">
        <f t="shared" si="6"/>
        <v>0</v>
      </c>
      <c r="T52" s="12">
        <f t="shared" si="7"/>
        <v>0</v>
      </c>
      <c r="U52" s="12">
        <f t="shared" si="8"/>
        <v>0</v>
      </c>
      <c r="V52" s="39">
        <f t="shared" si="9"/>
        <v>0</v>
      </c>
      <c r="W52" s="39">
        <f t="shared" si="10"/>
        <v>0</v>
      </c>
      <c r="X52" s="12">
        <f t="shared" si="60"/>
        <v>0</v>
      </c>
      <c r="Y52" s="12">
        <f t="shared" si="12"/>
        <v>0</v>
      </c>
      <c r="Z52" s="39">
        <f t="shared" si="61"/>
        <v>0</v>
      </c>
      <c r="AA52" s="12">
        <f t="shared" si="14"/>
        <v>0</v>
      </c>
      <c r="AB52" s="39">
        <f t="shared" si="15"/>
        <v>0</v>
      </c>
      <c r="AC52" s="12">
        <f t="shared" si="16"/>
        <v>0</v>
      </c>
      <c r="AD52" s="39">
        <f t="shared" si="17"/>
        <v>0</v>
      </c>
      <c r="AE52" s="39">
        <f t="shared" si="0"/>
        <v>0</v>
      </c>
      <c r="AF52" s="12">
        <f t="shared" si="18"/>
        <v>0</v>
      </c>
      <c r="AG52" s="39">
        <f t="shared" si="19"/>
        <v>0</v>
      </c>
      <c r="AH52" s="12">
        <f t="shared" si="20"/>
        <v>0</v>
      </c>
      <c r="AI52" s="39">
        <f t="shared" si="21"/>
        <v>0</v>
      </c>
      <c r="AJ52" s="39">
        <f t="shared" si="22"/>
        <v>0</v>
      </c>
      <c r="AK52" s="12">
        <f t="shared" si="23"/>
        <v>0</v>
      </c>
      <c r="AL52" s="39">
        <f t="shared" si="24"/>
        <v>0</v>
      </c>
      <c r="AM52" s="39">
        <f t="shared" si="25"/>
        <v>0</v>
      </c>
      <c r="AN52" s="39">
        <f t="shared" si="26"/>
        <v>0</v>
      </c>
      <c r="AO52" s="99">
        <f t="shared" si="27"/>
        <v>0</v>
      </c>
      <c r="AP52" s="99">
        <f t="shared" si="28"/>
        <v>0</v>
      </c>
      <c r="AQ52" s="12">
        <f t="shared" si="29"/>
        <v>0</v>
      </c>
      <c r="AR52" s="39">
        <f t="shared" si="30"/>
        <v>0</v>
      </c>
      <c r="AS52" s="39">
        <f t="shared" si="31"/>
        <v>0</v>
      </c>
      <c r="AT52" s="39">
        <f t="shared" si="32"/>
        <v>0</v>
      </c>
      <c r="AU52" s="12">
        <f t="shared" si="33"/>
        <v>0</v>
      </c>
      <c r="AV52" s="39">
        <f t="shared" si="34"/>
        <v>0</v>
      </c>
      <c r="AW52" s="39">
        <f t="shared" si="35"/>
        <v>0</v>
      </c>
      <c r="AX52" s="39">
        <f t="shared" si="36"/>
        <v>0</v>
      </c>
      <c r="AY52" s="39">
        <f t="shared" si="37"/>
        <v>0</v>
      </c>
      <c r="AZ52" s="39">
        <f t="shared" si="38"/>
        <v>0</v>
      </c>
      <c r="BA52" s="12">
        <f t="shared" si="39"/>
        <v>0</v>
      </c>
      <c r="BB52" s="39">
        <f t="shared" si="40"/>
        <v>0</v>
      </c>
      <c r="BC52" s="39">
        <f t="shared" si="41"/>
        <v>0</v>
      </c>
      <c r="BD52" s="39">
        <f t="shared" si="42"/>
        <v>0</v>
      </c>
      <c r="BE52" s="12">
        <f t="shared" si="43"/>
        <v>0</v>
      </c>
      <c r="BF52" s="39">
        <f t="shared" si="44"/>
        <v>0</v>
      </c>
      <c r="BG52" s="39">
        <f t="shared" si="45"/>
        <v>0</v>
      </c>
      <c r="BH52" s="39">
        <f t="shared" si="46"/>
        <v>0</v>
      </c>
      <c r="BI52" s="12">
        <f t="shared" si="47"/>
        <v>0</v>
      </c>
      <c r="BJ52" s="39">
        <f t="shared" si="48"/>
        <v>0</v>
      </c>
      <c r="BK52" s="39">
        <f t="shared" si="49"/>
        <v>0</v>
      </c>
      <c r="BL52" s="39">
        <f t="shared" si="50"/>
        <v>0</v>
      </c>
      <c r="BM52" s="12">
        <f t="shared" si="51"/>
        <v>0</v>
      </c>
      <c r="BN52" s="39">
        <f t="shared" si="52"/>
        <v>0</v>
      </c>
      <c r="BO52" s="39">
        <f t="shared" si="53"/>
        <v>0</v>
      </c>
      <c r="BP52" s="39">
        <f t="shared" si="54"/>
        <v>0</v>
      </c>
      <c r="BQ52" s="12">
        <f t="shared" si="55"/>
        <v>0</v>
      </c>
      <c r="BR52" s="39">
        <f t="shared" si="56"/>
        <v>0</v>
      </c>
      <c r="BS52" s="39">
        <f t="shared" si="57"/>
        <v>0</v>
      </c>
      <c r="BT52" s="39">
        <f t="shared" si="58"/>
        <v>0</v>
      </c>
      <c r="BU52" s="104">
        <f>IF(ABS($B52)&lt;0.01,0,VLOOKUP(E52,DollarSteps,4))</f>
        <v>0</v>
      </c>
      <c r="BV52" s="104">
        <f>IF(ABS($B52)&lt;0.01,0,VLOOKUP(G52,DollarSteps,4))</f>
        <v>0</v>
      </c>
      <c r="BW52" s="104">
        <f>IF(ABS($B52)&lt;0.01,0,VLOOKUP(I52,DollarSteps,4))</f>
        <v>0</v>
      </c>
      <c r="BX52" s="104">
        <f>IF(ABS($B52)&lt;0.01,0,IF($J52="","",VLOOKUP($J52,Age_Steps,4)))</f>
        <v>0</v>
      </c>
      <c r="BY52" s="104">
        <f>IF(OR(ABS($B52)&lt;0.01,$E52=0),0,IF($J52="","",VLOOKUP($J52,Age_Steps,4)))</f>
        <v>0</v>
      </c>
      <c r="BZ52" s="104">
        <f>IF(ABS($B52)&lt;0.01,0,IF($J52="","",VLOOKUP($J52-1,Age_Steps,4)))</f>
        <v>0</v>
      </c>
      <c r="CA52" s="104">
        <f>IF(OR(ABS($B52)&lt;0.01,$G52=0),0,IF($J52="","",VLOOKUP($J52-1,Age_Steps,4)))</f>
        <v>0</v>
      </c>
      <c r="CB52" s="104">
        <f>IF(ABS($B52)&lt;0.01,0,IF($J52="","",VLOOKUP($J52-2,Age_Steps,4)))</f>
        <v>0</v>
      </c>
      <c r="CC52" s="104">
        <f>IF(OR(ABS($B52)&lt;0.01,$I52=0),0,IF($J52="","",VLOOKUP($J52-2,Age_Steps,4)))</f>
        <v>0</v>
      </c>
    </row>
    <row r="53" spans="2:81" ht="12.5" customHeight="1">
      <c r="B53" s="6" t="s">
        <v>9</v>
      </c>
      <c r="C53" s="6"/>
      <c r="D53" s="5">
        <v>0</v>
      </c>
      <c r="E53" s="5">
        <v>0</v>
      </c>
      <c r="F53" s="2">
        <v>0</v>
      </c>
      <c r="G53" s="2">
        <v>0</v>
      </c>
      <c r="H53" s="2">
        <v>0</v>
      </c>
      <c r="I53" s="5">
        <v>0</v>
      </c>
      <c r="K53" s="12">
        <f t="shared" si="1"/>
        <v>0</v>
      </c>
      <c r="L53" s="12">
        <f t="shared" si="1"/>
        <v>0</v>
      </c>
      <c r="M53" s="14">
        <f t="shared" si="2"/>
        <v>0</v>
      </c>
      <c r="N53" s="12">
        <f t="shared" si="59"/>
        <v>0</v>
      </c>
      <c r="O53" s="14">
        <f t="shared" si="3"/>
        <v>0</v>
      </c>
      <c r="P53" s="12">
        <f t="shared" si="59"/>
        <v>0</v>
      </c>
      <c r="Q53" s="12">
        <f t="shared" si="4"/>
        <v>1</v>
      </c>
      <c r="R53" s="12">
        <f t="shared" si="5"/>
        <v>0</v>
      </c>
      <c r="S53" s="12">
        <f t="shared" si="6"/>
        <v>0</v>
      </c>
      <c r="T53" s="12">
        <f t="shared" si="7"/>
        <v>0</v>
      </c>
      <c r="U53" s="12">
        <f t="shared" si="8"/>
        <v>0</v>
      </c>
      <c r="V53" s="39">
        <f t="shared" si="9"/>
        <v>0</v>
      </c>
      <c r="W53" s="39">
        <f t="shared" si="10"/>
        <v>0</v>
      </c>
      <c r="X53" s="12">
        <f t="shared" si="60"/>
        <v>0</v>
      </c>
      <c r="Y53" s="12">
        <f t="shared" si="12"/>
        <v>0</v>
      </c>
      <c r="Z53" s="39">
        <f t="shared" si="61"/>
        <v>0</v>
      </c>
      <c r="AA53" s="12">
        <f t="shared" si="14"/>
        <v>0</v>
      </c>
      <c r="AB53" s="39">
        <f t="shared" si="15"/>
        <v>0</v>
      </c>
      <c r="AC53" s="12">
        <f t="shared" si="16"/>
        <v>0</v>
      </c>
      <c r="AD53" s="39">
        <f t="shared" si="17"/>
        <v>0</v>
      </c>
      <c r="AE53" s="39">
        <f t="shared" si="0"/>
        <v>0</v>
      </c>
      <c r="AF53" s="12">
        <f t="shared" si="18"/>
        <v>0</v>
      </c>
      <c r="AG53" s="39">
        <f t="shared" si="19"/>
        <v>0</v>
      </c>
      <c r="AH53" s="12">
        <f t="shared" si="20"/>
        <v>0</v>
      </c>
      <c r="AI53" s="39">
        <f t="shared" si="21"/>
        <v>0</v>
      </c>
      <c r="AJ53" s="39">
        <f t="shared" si="22"/>
        <v>0</v>
      </c>
      <c r="AK53" s="12">
        <f t="shared" si="23"/>
        <v>0</v>
      </c>
      <c r="AL53" s="39">
        <f t="shared" si="24"/>
        <v>0</v>
      </c>
      <c r="AM53" s="39">
        <f t="shared" si="25"/>
        <v>0</v>
      </c>
      <c r="AN53" s="39">
        <f t="shared" si="26"/>
        <v>0</v>
      </c>
      <c r="AO53" s="99">
        <f t="shared" si="27"/>
        <v>0</v>
      </c>
      <c r="AP53" s="99">
        <f t="shared" si="28"/>
        <v>0</v>
      </c>
      <c r="AQ53" s="12">
        <f t="shared" si="29"/>
        <v>0</v>
      </c>
      <c r="AR53" s="39">
        <f t="shared" si="30"/>
        <v>0</v>
      </c>
      <c r="AS53" s="39">
        <f t="shared" si="31"/>
        <v>0</v>
      </c>
      <c r="AT53" s="39">
        <f t="shared" si="32"/>
        <v>0</v>
      </c>
      <c r="AU53" s="12">
        <f t="shared" si="33"/>
        <v>0</v>
      </c>
      <c r="AV53" s="39">
        <f t="shared" si="34"/>
        <v>0</v>
      </c>
      <c r="AW53" s="39">
        <f t="shared" si="35"/>
        <v>0</v>
      </c>
      <c r="AX53" s="39">
        <f t="shared" si="36"/>
        <v>0</v>
      </c>
      <c r="AY53" s="39">
        <f t="shared" si="37"/>
        <v>0</v>
      </c>
      <c r="AZ53" s="39">
        <f t="shared" si="38"/>
        <v>0</v>
      </c>
      <c r="BA53" s="12">
        <f t="shared" si="39"/>
        <v>0</v>
      </c>
      <c r="BB53" s="39">
        <f t="shared" si="40"/>
        <v>0</v>
      </c>
      <c r="BC53" s="39">
        <f t="shared" si="41"/>
        <v>0</v>
      </c>
      <c r="BD53" s="39">
        <f t="shared" si="42"/>
        <v>0</v>
      </c>
      <c r="BE53" s="12">
        <f t="shared" si="43"/>
        <v>0</v>
      </c>
      <c r="BF53" s="39">
        <f t="shared" si="44"/>
        <v>0</v>
      </c>
      <c r="BG53" s="39">
        <f t="shared" si="45"/>
        <v>0</v>
      </c>
      <c r="BH53" s="39">
        <f t="shared" si="46"/>
        <v>0</v>
      </c>
      <c r="BI53" s="12">
        <f t="shared" si="47"/>
        <v>0</v>
      </c>
      <c r="BJ53" s="39">
        <f t="shared" si="48"/>
        <v>0</v>
      </c>
      <c r="BK53" s="39">
        <f t="shared" si="49"/>
        <v>0</v>
      </c>
      <c r="BL53" s="39">
        <f t="shared" si="50"/>
        <v>0</v>
      </c>
      <c r="BM53" s="12">
        <f t="shared" si="51"/>
        <v>0</v>
      </c>
      <c r="BN53" s="39">
        <f t="shared" si="52"/>
        <v>0</v>
      </c>
      <c r="BO53" s="39">
        <f t="shared" si="53"/>
        <v>0</v>
      </c>
      <c r="BP53" s="39">
        <f t="shared" si="54"/>
        <v>0</v>
      </c>
      <c r="BQ53" s="12">
        <f t="shared" si="55"/>
        <v>0</v>
      </c>
      <c r="BR53" s="39">
        <f t="shared" si="56"/>
        <v>0</v>
      </c>
      <c r="BS53" s="39">
        <f t="shared" si="57"/>
        <v>0</v>
      </c>
      <c r="BT53" s="39">
        <f t="shared" si="58"/>
        <v>0</v>
      </c>
      <c r="BU53" s="104">
        <f>IF(ABS($B53)&lt;0.01,0,VLOOKUP(E53,DollarSteps,4))</f>
        <v>0</v>
      </c>
      <c r="BV53" s="104">
        <f>IF(ABS($B53)&lt;0.01,0,VLOOKUP(G53,DollarSteps,4))</f>
        <v>0</v>
      </c>
      <c r="BW53" s="104">
        <f>IF(ABS($B53)&lt;0.01,0,VLOOKUP(I53,DollarSteps,4))</f>
        <v>0</v>
      </c>
      <c r="BX53" s="104">
        <f>IF(ABS($B53)&lt;0.01,0,IF($J53="","",VLOOKUP($J53,Age_Steps,4)))</f>
        <v>0</v>
      </c>
      <c r="BY53" s="104">
        <f>IF(OR(ABS($B53)&lt;0.01,$E53=0),0,IF($J53="","",VLOOKUP($J53,Age_Steps,4)))</f>
        <v>0</v>
      </c>
      <c r="BZ53" s="104">
        <f>IF(ABS($B53)&lt;0.01,0,IF($J53="","",VLOOKUP($J53-1,Age_Steps,4)))</f>
        <v>0</v>
      </c>
      <c r="CA53" s="104">
        <f>IF(OR(ABS($B53)&lt;0.01,$G53=0),0,IF($J53="","",VLOOKUP($J53-1,Age_Steps,4)))</f>
        <v>0</v>
      </c>
      <c r="CB53" s="104">
        <f>IF(ABS($B53)&lt;0.01,0,IF($J53="","",VLOOKUP($J53-2,Age_Steps,4)))</f>
        <v>0</v>
      </c>
      <c r="CC53" s="104">
        <f>IF(OR(ABS($B53)&lt;0.01,$I53=0),0,IF($J53="","",VLOOKUP($J53-2,Age_Steps,4)))</f>
        <v>0</v>
      </c>
    </row>
    <row r="54" spans="2:81" ht="12.5" customHeight="1">
      <c r="B54" s="6" t="s">
        <v>9</v>
      </c>
      <c r="C54" s="6"/>
      <c r="D54" s="5">
        <v>0</v>
      </c>
      <c r="E54" s="5">
        <v>0</v>
      </c>
      <c r="F54" s="2">
        <v>0</v>
      </c>
      <c r="G54" s="2">
        <v>0</v>
      </c>
      <c r="H54" s="2">
        <v>0</v>
      </c>
      <c r="I54" s="5">
        <v>0</v>
      </c>
      <c r="J54" s="11">
        <v>14</v>
      </c>
      <c r="K54" s="12">
        <f t="shared" si="1"/>
        <v>0</v>
      </c>
      <c r="L54" s="12">
        <f t="shared" si="1"/>
        <v>0</v>
      </c>
      <c r="M54" s="14">
        <f t="shared" si="2"/>
        <v>0</v>
      </c>
      <c r="N54" s="12">
        <f t="shared" si="59"/>
        <v>0</v>
      </c>
      <c r="O54" s="14">
        <f t="shared" si="3"/>
        <v>0</v>
      </c>
      <c r="P54" s="12">
        <f t="shared" si="59"/>
        <v>0</v>
      </c>
      <c r="Q54" s="12">
        <f t="shared" si="4"/>
        <v>1</v>
      </c>
      <c r="R54" s="12">
        <f t="shared" si="5"/>
        <v>0</v>
      </c>
      <c r="S54" s="12">
        <f t="shared" si="6"/>
        <v>0</v>
      </c>
      <c r="T54" s="12">
        <f t="shared" si="7"/>
        <v>0</v>
      </c>
      <c r="U54" s="12">
        <f t="shared" si="8"/>
        <v>0</v>
      </c>
      <c r="V54" s="39">
        <f t="shared" si="9"/>
        <v>0</v>
      </c>
      <c r="W54" s="39">
        <f t="shared" si="10"/>
        <v>0</v>
      </c>
      <c r="X54" s="12">
        <f t="shared" si="60"/>
        <v>0</v>
      </c>
      <c r="Y54" s="12">
        <f t="shared" si="12"/>
        <v>0</v>
      </c>
      <c r="Z54" s="39">
        <f t="shared" si="61"/>
        <v>0</v>
      </c>
      <c r="AA54" s="12">
        <f t="shared" si="14"/>
        <v>0</v>
      </c>
      <c r="AB54" s="39">
        <f t="shared" si="15"/>
        <v>0</v>
      </c>
      <c r="AC54" s="12">
        <f t="shared" si="16"/>
        <v>0</v>
      </c>
      <c r="AD54" s="39">
        <f t="shared" si="17"/>
        <v>0</v>
      </c>
      <c r="AE54" s="39">
        <f t="shared" si="0"/>
        <v>0</v>
      </c>
      <c r="AF54" s="12">
        <f t="shared" si="18"/>
        <v>0</v>
      </c>
      <c r="AG54" s="39">
        <f t="shared" si="19"/>
        <v>0</v>
      </c>
      <c r="AH54" s="12">
        <f t="shared" si="20"/>
        <v>0</v>
      </c>
      <c r="AI54" s="39">
        <f t="shared" si="21"/>
        <v>0</v>
      </c>
      <c r="AJ54" s="39">
        <f t="shared" si="22"/>
        <v>0</v>
      </c>
      <c r="AK54" s="12">
        <f t="shared" si="23"/>
        <v>0</v>
      </c>
      <c r="AL54" s="39">
        <f t="shared" si="24"/>
        <v>0</v>
      </c>
      <c r="AM54" s="39">
        <f t="shared" si="25"/>
        <v>0</v>
      </c>
      <c r="AN54" s="39">
        <f t="shared" si="26"/>
        <v>0</v>
      </c>
      <c r="AO54" s="99">
        <f t="shared" si="27"/>
        <v>0</v>
      </c>
      <c r="AP54" s="99">
        <f t="shared" si="28"/>
        <v>0</v>
      </c>
      <c r="AQ54" s="12">
        <f t="shared" si="29"/>
        <v>0</v>
      </c>
      <c r="AR54" s="39">
        <f t="shared" si="30"/>
        <v>0</v>
      </c>
      <c r="AS54" s="39">
        <f t="shared" si="31"/>
        <v>0</v>
      </c>
      <c r="AT54" s="39">
        <f t="shared" si="32"/>
        <v>0</v>
      </c>
      <c r="AU54" s="12">
        <f t="shared" si="33"/>
        <v>0</v>
      </c>
      <c r="AV54" s="39">
        <f t="shared" si="34"/>
        <v>0</v>
      </c>
      <c r="AW54" s="39">
        <f t="shared" si="35"/>
        <v>0</v>
      </c>
      <c r="AX54" s="39">
        <f t="shared" si="36"/>
        <v>0</v>
      </c>
      <c r="AY54" s="39">
        <f t="shared" si="37"/>
        <v>0</v>
      </c>
      <c r="AZ54" s="39">
        <f t="shared" si="38"/>
        <v>0</v>
      </c>
      <c r="BA54" s="12">
        <f t="shared" si="39"/>
        <v>0</v>
      </c>
      <c r="BB54" s="39">
        <f t="shared" si="40"/>
        <v>0</v>
      </c>
      <c r="BC54" s="39">
        <f t="shared" si="41"/>
        <v>0</v>
      </c>
      <c r="BD54" s="39">
        <f t="shared" si="42"/>
        <v>0</v>
      </c>
      <c r="BE54" s="12">
        <f t="shared" si="43"/>
        <v>0</v>
      </c>
      <c r="BF54" s="39">
        <f t="shared" si="44"/>
        <v>0</v>
      </c>
      <c r="BG54" s="39">
        <f t="shared" si="45"/>
        <v>0</v>
      </c>
      <c r="BH54" s="39">
        <f t="shared" si="46"/>
        <v>0</v>
      </c>
      <c r="BI54" s="12">
        <f t="shared" si="47"/>
        <v>0</v>
      </c>
      <c r="BJ54" s="39">
        <f t="shared" si="48"/>
        <v>0</v>
      </c>
      <c r="BK54" s="39">
        <f t="shared" si="49"/>
        <v>0</v>
      </c>
      <c r="BL54" s="39">
        <f t="shared" si="50"/>
        <v>0</v>
      </c>
      <c r="BM54" s="12">
        <f t="shared" si="51"/>
        <v>0</v>
      </c>
      <c r="BN54" s="39">
        <f t="shared" si="52"/>
        <v>0</v>
      </c>
      <c r="BO54" s="39">
        <f t="shared" si="53"/>
        <v>0</v>
      </c>
      <c r="BP54" s="39">
        <f t="shared" si="54"/>
        <v>0</v>
      </c>
      <c r="BQ54" s="12">
        <f t="shared" si="55"/>
        <v>0</v>
      </c>
      <c r="BR54" s="39">
        <f t="shared" si="56"/>
        <v>0</v>
      </c>
      <c r="BS54" s="39">
        <f t="shared" si="57"/>
        <v>0</v>
      </c>
      <c r="BT54" s="39">
        <f t="shared" si="58"/>
        <v>0</v>
      </c>
      <c r="BU54" s="104">
        <f>IF(ABS($B54)&lt;0.01,0,VLOOKUP(E54,DollarSteps,4))</f>
        <v>0</v>
      </c>
      <c r="BV54" s="104">
        <f>IF(ABS($B54)&lt;0.01,0,VLOOKUP(G54,DollarSteps,4))</f>
        <v>0</v>
      </c>
      <c r="BW54" s="104">
        <f>IF(ABS($B54)&lt;0.01,0,VLOOKUP(I54,DollarSteps,4))</f>
        <v>0</v>
      </c>
      <c r="BX54" s="104">
        <f>IF(ABS($B54)&lt;0.01,0,IF($J54="","",VLOOKUP($J54,Age_Steps,4)))</f>
        <v>0</v>
      </c>
      <c r="BY54" s="104">
        <f>IF(OR(ABS($B54)&lt;0.01,$E54=0),0,IF($J54="","",VLOOKUP($J54,Age_Steps,4)))</f>
        <v>0</v>
      </c>
      <c r="BZ54" s="104">
        <f>IF(ABS($B54)&lt;0.01,0,IF($J54="","",VLOOKUP($J54-1,Age_Steps,4)))</f>
        <v>0</v>
      </c>
      <c r="CA54" s="104">
        <f>IF(OR(ABS($B54)&lt;0.01,$G54=0),0,IF($J54="","",VLOOKUP($J54-1,Age_Steps,4)))</f>
        <v>0</v>
      </c>
      <c r="CB54" s="104">
        <f>IF(ABS($B54)&lt;0.01,0,IF($J54="","",VLOOKUP($J54-2,Age_Steps,4)))</f>
        <v>0</v>
      </c>
      <c r="CC54" s="104">
        <f>IF(OR(ABS($B54)&lt;0.01,$I54=0),0,IF($J54="","",VLOOKUP($J54-2,Age_Steps,4)))</f>
        <v>0</v>
      </c>
    </row>
    <row r="55" spans="2:81" ht="12.5" customHeight="1">
      <c r="B55" s="6" t="s">
        <v>9</v>
      </c>
      <c r="C55" s="6"/>
      <c r="D55" s="5">
        <v>0</v>
      </c>
      <c r="E55" s="5">
        <v>0</v>
      </c>
      <c r="F55" s="2">
        <v>0</v>
      </c>
      <c r="G55" s="2">
        <v>0</v>
      </c>
      <c r="H55" s="2">
        <v>0</v>
      </c>
      <c r="I55" s="5">
        <v>0</v>
      </c>
      <c r="J55" s="11">
        <v>14</v>
      </c>
      <c r="K55" s="12">
        <f t="shared" si="1"/>
        <v>0</v>
      </c>
      <c r="L55" s="12">
        <f t="shared" si="1"/>
        <v>0</v>
      </c>
      <c r="M55" s="14">
        <f t="shared" si="2"/>
        <v>0</v>
      </c>
      <c r="N55" s="12">
        <f t="shared" si="59"/>
        <v>0</v>
      </c>
      <c r="O55" s="14">
        <f t="shared" si="3"/>
        <v>0</v>
      </c>
      <c r="P55" s="12">
        <f t="shared" si="59"/>
        <v>0</v>
      </c>
      <c r="Q55" s="12">
        <f t="shared" si="4"/>
        <v>1</v>
      </c>
      <c r="R55" s="12">
        <f t="shared" si="5"/>
        <v>0</v>
      </c>
      <c r="S55" s="12">
        <f t="shared" si="6"/>
        <v>0</v>
      </c>
      <c r="T55" s="12">
        <f t="shared" si="7"/>
        <v>0</v>
      </c>
      <c r="U55" s="12">
        <f t="shared" si="8"/>
        <v>0</v>
      </c>
      <c r="V55" s="39">
        <f t="shared" si="9"/>
        <v>0</v>
      </c>
      <c r="W55" s="39">
        <f t="shared" si="10"/>
        <v>0</v>
      </c>
      <c r="X55" s="12">
        <f t="shared" si="60"/>
        <v>0</v>
      </c>
      <c r="Y55" s="12">
        <f t="shared" si="12"/>
        <v>0</v>
      </c>
      <c r="Z55" s="39">
        <f t="shared" si="61"/>
        <v>0</v>
      </c>
      <c r="AA55" s="12">
        <f t="shared" si="14"/>
        <v>0</v>
      </c>
      <c r="AB55" s="39">
        <f t="shared" si="15"/>
        <v>0</v>
      </c>
      <c r="AC55" s="12">
        <f t="shared" si="16"/>
        <v>0</v>
      </c>
      <c r="AD55" s="39">
        <f t="shared" si="17"/>
        <v>0</v>
      </c>
      <c r="AE55" s="39">
        <f t="shared" si="0"/>
        <v>0</v>
      </c>
      <c r="AF55" s="12">
        <f t="shared" si="18"/>
        <v>0</v>
      </c>
      <c r="AG55" s="39">
        <f t="shared" si="19"/>
        <v>0</v>
      </c>
      <c r="AH55" s="12">
        <f t="shared" si="20"/>
        <v>0</v>
      </c>
      <c r="AI55" s="39">
        <f t="shared" si="21"/>
        <v>0</v>
      </c>
      <c r="AJ55" s="39">
        <f t="shared" si="22"/>
        <v>0</v>
      </c>
      <c r="AK55" s="12">
        <f t="shared" si="23"/>
        <v>0</v>
      </c>
      <c r="AL55" s="39">
        <f t="shared" si="24"/>
        <v>0</v>
      </c>
      <c r="AM55" s="39">
        <f t="shared" si="25"/>
        <v>0</v>
      </c>
      <c r="AN55" s="39">
        <f t="shared" si="26"/>
        <v>0</v>
      </c>
      <c r="AO55" s="99">
        <f t="shared" si="27"/>
        <v>0</v>
      </c>
      <c r="AP55" s="99">
        <f t="shared" si="28"/>
        <v>0</v>
      </c>
      <c r="AQ55" s="12">
        <f t="shared" si="29"/>
        <v>0</v>
      </c>
      <c r="AR55" s="39">
        <f t="shared" si="30"/>
        <v>0</v>
      </c>
      <c r="AS55" s="39">
        <f t="shared" si="31"/>
        <v>0</v>
      </c>
      <c r="AT55" s="39">
        <f t="shared" si="32"/>
        <v>0</v>
      </c>
      <c r="AU55" s="12">
        <f t="shared" si="33"/>
        <v>0</v>
      </c>
      <c r="AV55" s="39">
        <f t="shared" si="34"/>
        <v>0</v>
      </c>
      <c r="AW55" s="39">
        <f t="shared" si="35"/>
        <v>0</v>
      </c>
      <c r="AX55" s="39">
        <f t="shared" si="36"/>
        <v>0</v>
      </c>
      <c r="AY55" s="39">
        <f t="shared" si="37"/>
        <v>0</v>
      </c>
      <c r="AZ55" s="39">
        <f t="shared" si="38"/>
        <v>0</v>
      </c>
      <c r="BA55" s="12">
        <f t="shared" si="39"/>
        <v>0</v>
      </c>
      <c r="BB55" s="39">
        <f t="shared" si="40"/>
        <v>0</v>
      </c>
      <c r="BC55" s="39">
        <f t="shared" si="41"/>
        <v>0</v>
      </c>
      <c r="BD55" s="39">
        <f t="shared" si="42"/>
        <v>0</v>
      </c>
      <c r="BE55" s="12">
        <f t="shared" si="43"/>
        <v>0</v>
      </c>
      <c r="BF55" s="39">
        <f t="shared" si="44"/>
        <v>0</v>
      </c>
      <c r="BG55" s="39">
        <f t="shared" si="45"/>
        <v>0</v>
      </c>
      <c r="BH55" s="39">
        <f t="shared" si="46"/>
        <v>0</v>
      </c>
      <c r="BI55" s="12">
        <f t="shared" si="47"/>
        <v>0</v>
      </c>
      <c r="BJ55" s="39">
        <f t="shared" si="48"/>
        <v>0</v>
      </c>
      <c r="BK55" s="39">
        <f t="shared" si="49"/>
        <v>0</v>
      </c>
      <c r="BL55" s="39">
        <f t="shared" si="50"/>
        <v>0</v>
      </c>
      <c r="BM55" s="12">
        <f t="shared" si="51"/>
        <v>0</v>
      </c>
      <c r="BN55" s="39">
        <f t="shared" si="52"/>
        <v>0</v>
      </c>
      <c r="BO55" s="39">
        <f t="shared" si="53"/>
        <v>0</v>
      </c>
      <c r="BP55" s="39">
        <f t="shared" si="54"/>
        <v>0</v>
      </c>
      <c r="BQ55" s="12">
        <f t="shared" si="55"/>
        <v>0</v>
      </c>
      <c r="BR55" s="39">
        <f t="shared" si="56"/>
        <v>0</v>
      </c>
      <c r="BS55" s="39">
        <f t="shared" si="57"/>
        <v>0</v>
      </c>
      <c r="BT55" s="39">
        <f t="shared" si="58"/>
        <v>0</v>
      </c>
      <c r="BU55" s="104">
        <f>IF(ABS($B55)&lt;0.01,0,VLOOKUP(E55,DollarSteps,4))</f>
        <v>0</v>
      </c>
      <c r="BV55" s="104">
        <f>IF(ABS($B55)&lt;0.01,0,VLOOKUP(G55,DollarSteps,4))</f>
        <v>0</v>
      </c>
      <c r="BW55" s="104">
        <f>IF(ABS($B55)&lt;0.01,0,VLOOKUP(I55,DollarSteps,4))</f>
        <v>0</v>
      </c>
      <c r="BX55" s="104">
        <f>IF(ABS($B55)&lt;0.01,0,IF($J55="","",VLOOKUP($J55,Age_Steps,4)))</f>
        <v>0</v>
      </c>
      <c r="BY55" s="104">
        <f>IF(OR(ABS($B55)&lt;0.01,$E55=0),0,IF($J55="","",VLOOKUP($J55,Age_Steps,4)))</f>
        <v>0</v>
      </c>
      <c r="BZ55" s="104">
        <f>IF(ABS($B55)&lt;0.01,0,IF($J55="","",VLOOKUP($J55-1,Age_Steps,4)))</f>
        <v>0</v>
      </c>
      <c r="CA55" s="104">
        <f>IF(OR(ABS($B55)&lt;0.01,$G55=0),0,IF($J55="","",VLOOKUP($J55-1,Age_Steps,4)))</f>
        <v>0</v>
      </c>
      <c r="CB55" s="104">
        <f>IF(ABS($B55)&lt;0.01,0,IF($J55="","",VLOOKUP($J55-2,Age_Steps,4)))</f>
        <v>0</v>
      </c>
      <c r="CC55" s="104">
        <f>IF(OR(ABS($B55)&lt;0.01,$I55=0),0,IF($J55="","",VLOOKUP($J55-2,Age_Steps,4)))</f>
        <v>0</v>
      </c>
    </row>
    <row r="56" spans="2:81" ht="12.5" customHeight="1">
      <c r="B56" s="6" t="s">
        <v>9</v>
      </c>
      <c r="C56" s="6"/>
      <c r="D56" s="5">
        <v>0</v>
      </c>
      <c r="E56" s="5">
        <v>0</v>
      </c>
      <c r="F56" s="2">
        <v>0</v>
      </c>
      <c r="G56" s="2">
        <v>0</v>
      </c>
      <c r="H56" s="2">
        <v>0</v>
      </c>
      <c r="I56" s="5">
        <v>0</v>
      </c>
      <c r="K56" s="12">
        <f t="shared" si="1"/>
        <v>0</v>
      </c>
      <c r="L56" s="12">
        <f t="shared" si="1"/>
        <v>0</v>
      </c>
      <c r="M56" s="14">
        <f t="shared" si="2"/>
        <v>0</v>
      </c>
      <c r="N56" s="12">
        <f t="shared" si="59"/>
        <v>0</v>
      </c>
      <c r="O56" s="14">
        <f t="shared" si="3"/>
        <v>0</v>
      </c>
      <c r="P56" s="12">
        <f t="shared" si="59"/>
        <v>0</v>
      </c>
      <c r="Q56" s="12">
        <f t="shared" si="4"/>
        <v>1</v>
      </c>
      <c r="R56" s="12">
        <f t="shared" si="5"/>
        <v>0</v>
      </c>
      <c r="S56" s="12">
        <f t="shared" si="6"/>
        <v>0</v>
      </c>
      <c r="T56" s="12">
        <f t="shared" si="7"/>
        <v>0</v>
      </c>
      <c r="U56" s="12">
        <f t="shared" si="8"/>
        <v>0</v>
      </c>
      <c r="V56" s="39">
        <f t="shared" si="9"/>
        <v>0</v>
      </c>
      <c r="W56" s="39">
        <f t="shared" si="10"/>
        <v>0</v>
      </c>
      <c r="X56" s="12">
        <f t="shared" si="60"/>
        <v>0</v>
      </c>
      <c r="Y56" s="12">
        <f t="shared" si="12"/>
        <v>0</v>
      </c>
      <c r="Z56" s="39">
        <f t="shared" si="61"/>
        <v>0</v>
      </c>
      <c r="AA56" s="12">
        <f t="shared" si="14"/>
        <v>0</v>
      </c>
      <c r="AB56" s="39">
        <f t="shared" si="15"/>
        <v>0</v>
      </c>
      <c r="AC56" s="12">
        <f t="shared" si="16"/>
        <v>0</v>
      </c>
      <c r="AD56" s="39">
        <f t="shared" si="17"/>
        <v>0</v>
      </c>
      <c r="AE56" s="39">
        <f t="shared" si="0"/>
        <v>0</v>
      </c>
      <c r="AF56" s="12">
        <f t="shared" si="18"/>
        <v>0</v>
      </c>
      <c r="AG56" s="39">
        <f t="shared" si="19"/>
        <v>0</v>
      </c>
      <c r="AH56" s="12">
        <f t="shared" si="20"/>
        <v>0</v>
      </c>
      <c r="AI56" s="39">
        <f t="shared" si="21"/>
        <v>0</v>
      </c>
      <c r="AJ56" s="39">
        <f t="shared" si="22"/>
        <v>0</v>
      </c>
      <c r="AK56" s="12">
        <f t="shared" si="23"/>
        <v>0</v>
      </c>
      <c r="AL56" s="39">
        <f t="shared" si="24"/>
        <v>0</v>
      </c>
      <c r="AM56" s="39">
        <f t="shared" si="25"/>
        <v>0</v>
      </c>
      <c r="AN56" s="39">
        <f t="shared" si="26"/>
        <v>0</v>
      </c>
      <c r="AO56" s="99">
        <f t="shared" si="27"/>
        <v>0</v>
      </c>
      <c r="AP56" s="99">
        <f t="shared" si="28"/>
        <v>0</v>
      </c>
      <c r="AQ56" s="12">
        <f t="shared" si="29"/>
        <v>0</v>
      </c>
      <c r="AR56" s="39">
        <f t="shared" si="30"/>
        <v>0</v>
      </c>
      <c r="AS56" s="39">
        <f t="shared" si="31"/>
        <v>0</v>
      </c>
      <c r="AT56" s="39">
        <f t="shared" si="32"/>
        <v>0</v>
      </c>
      <c r="AU56" s="12">
        <f t="shared" si="33"/>
        <v>0</v>
      </c>
      <c r="AV56" s="39">
        <f t="shared" si="34"/>
        <v>0</v>
      </c>
      <c r="AW56" s="39">
        <f t="shared" si="35"/>
        <v>0</v>
      </c>
      <c r="AX56" s="39">
        <f t="shared" si="36"/>
        <v>0</v>
      </c>
      <c r="AY56" s="39">
        <f t="shared" si="37"/>
        <v>0</v>
      </c>
      <c r="AZ56" s="39">
        <f t="shared" si="38"/>
        <v>0</v>
      </c>
      <c r="BA56" s="12">
        <f t="shared" si="39"/>
        <v>0</v>
      </c>
      <c r="BB56" s="39">
        <f t="shared" si="40"/>
        <v>0</v>
      </c>
      <c r="BC56" s="39">
        <f t="shared" si="41"/>
        <v>0</v>
      </c>
      <c r="BD56" s="39">
        <f t="shared" si="42"/>
        <v>0</v>
      </c>
      <c r="BE56" s="12">
        <f t="shared" si="43"/>
        <v>0</v>
      </c>
      <c r="BF56" s="39">
        <f t="shared" si="44"/>
        <v>0</v>
      </c>
      <c r="BG56" s="39">
        <f t="shared" si="45"/>
        <v>0</v>
      </c>
      <c r="BH56" s="39">
        <f t="shared" si="46"/>
        <v>0</v>
      </c>
      <c r="BI56" s="12">
        <f t="shared" si="47"/>
        <v>0</v>
      </c>
      <c r="BJ56" s="39">
        <f t="shared" si="48"/>
        <v>0</v>
      </c>
      <c r="BK56" s="39">
        <f t="shared" si="49"/>
        <v>0</v>
      </c>
      <c r="BL56" s="39">
        <f t="shared" si="50"/>
        <v>0</v>
      </c>
      <c r="BM56" s="12">
        <f t="shared" si="51"/>
        <v>0</v>
      </c>
      <c r="BN56" s="39">
        <f t="shared" si="52"/>
        <v>0</v>
      </c>
      <c r="BO56" s="39">
        <f t="shared" si="53"/>
        <v>0</v>
      </c>
      <c r="BP56" s="39">
        <f t="shared" si="54"/>
        <v>0</v>
      </c>
      <c r="BQ56" s="12">
        <f t="shared" si="55"/>
        <v>0</v>
      </c>
      <c r="BR56" s="39">
        <f t="shared" si="56"/>
        <v>0</v>
      </c>
      <c r="BS56" s="39">
        <f t="shared" si="57"/>
        <v>0</v>
      </c>
      <c r="BT56" s="39">
        <f t="shared" si="58"/>
        <v>0</v>
      </c>
      <c r="BU56" s="104">
        <f>IF(ABS($B56)&lt;0.01,0,VLOOKUP(E56,DollarSteps,4))</f>
        <v>0</v>
      </c>
      <c r="BV56" s="104">
        <f>IF(ABS($B56)&lt;0.01,0,VLOOKUP(G56,DollarSteps,4))</f>
        <v>0</v>
      </c>
      <c r="BW56" s="104">
        <f>IF(ABS($B56)&lt;0.01,0,VLOOKUP(I56,DollarSteps,4))</f>
        <v>0</v>
      </c>
      <c r="BX56" s="104">
        <f>IF(ABS($B56)&lt;0.01,0,IF($J56="","",VLOOKUP($J56,Age_Steps,4)))</f>
        <v>0</v>
      </c>
      <c r="BY56" s="104">
        <f>IF(OR(ABS($B56)&lt;0.01,$E56=0),0,IF($J56="","",VLOOKUP($J56,Age_Steps,4)))</f>
        <v>0</v>
      </c>
      <c r="BZ56" s="104">
        <f>IF(ABS($B56)&lt;0.01,0,IF($J56="","",VLOOKUP($J56-1,Age_Steps,4)))</f>
        <v>0</v>
      </c>
      <c r="CA56" s="104">
        <f>IF(OR(ABS($B56)&lt;0.01,$G56=0),0,IF($J56="","",VLOOKUP($J56-1,Age_Steps,4)))</f>
        <v>0</v>
      </c>
      <c r="CB56" s="104">
        <f>IF(ABS($B56)&lt;0.01,0,IF($J56="","",VLOOKUP($J56-2,Age_Steps,4)))</f>
        <v>0</v>
      </c>
      <c r="CC56" s="104">
        <f>IF(OR(ABS($B56)&lt;0.01,$I56=0),0,IF($J56="","",VLOOKUP($J56-2,Age_Steps,4)))</f>
        <v>0</v>
      </c>
    </row>
    <row r="57" spans="2:81" ht="12.5" customHeight="1">
      <c r="B57" s="6" t="s">
        <v>9</v>
      </c>
      <c r="C57" s="6"/>
      <c r="D57" s="5">
        <v>0</v>
      </c>
      <c r="E57" s="5">
        <v>0</v>
      </c>
      <c r="F57" s="2">
        <v>0</v>
      </c>
      <c r="G57" s="2">
        <v>0</v>
      </c>
      <c r="H57" s="2">
        <v>0</v>
      </c>
      <c r="I57" s="5">
        <v>0</v>
      </c>
      <c r="K57" s="12">
        <f t="shared" si="1"/>
        <v>0</v>
      </c>
      <c r="L57" s="12">
        <f t="shared" si="1"/>
        <v>0</v>
      </c>
      <c r="M57" s="14">
        <f t="shared" si="2"/>
        <v>0</v>
      </c>
      <c r="N57" s="12">
        <f t="shared" si="59"/>
        <v>0</v>
      </c>
      <c r="O57" s="14">
        <f t="shared" si="3"/>
        <v>0</v>
      </c>
      <c r="P57" s="12">
        <f t="shared" si="59"/>
        <v>0</v>
      </c>
      <c r="Q57" s="12">
        <f t="shared" si="4"/>
        <v>1</v>
      </c>
      <c r="R57" s="12">
        <f t="shared" si="5"/>
        <v>0</v>
      </c>
      <c r="S57" s="12">
        <f t="shared" si="6"/>
        <v>0</v>
      </c>
      <c r="T57" s="12">
        <f t="shared" si="7"/>
        <v>0</v>
      </c>
      <c r="U57" s="12">
        <f t="shared" si="8"/>
        <v>0</v>
      </c>
      <c r="V57" s="39">
        <f t="shared" si="9"/>
        <v>0</v>
      </c>
      <c r="W57" s="39">
        <f t="shared" si="10"/>
        <v>0</v>
      </c>
      <c r="X57" s="12">
        <f t="shared" si="60"/>
        <v>0</v>
      </c>
      <c r="Y57" s="12">
        <f t="shared" si="12"/>
        <v>0</v>
      </c>
      <c r="Z57" s="39">
        <f t="shared" si="61"/>
        <v>0</v>
      </c>
      <c r="AA57" s="12">
        <f t="shared" si="14"/>
        <v>0</v>
      </c>
      <c r="AB57" s="39">
        <f t="shared" si="15"/>
        <v>0</v>
      </c>
      <c r="AC57" s="12">
        <f t="shared" si="16"/>
        <v>0</v>
      </c>
      <c r="AD57" s="39">
        <f t="shared" si="17"/>
        <v>0</v>
      </c>
      <c r="AE57" s="39">
        <f t="shared" si="0"/>
        <v>0</v>
      </c>
      <c r="AF57" s="12">
        <f t="shared" si="18"/>
        <v>0</v>
      </c>
      <c r="AG57" s="39">
        <f t="shared" si="19"/>
        <v>0</v>
      </c>
      <c r="AH57" s="12">
        <f t="shared" si="20"/>
        <v>0</v>
      </c>
      <c r="AI57" s="39">
        <f t="shared" si="21"/>
        <v>0</v>
      </c>
      <c r="AJ57" s="39">
        <f t="shared" si="22"/>
        <v>0</v>
      </c>
      <c r="AK57" s="12">
        <f t="shared" si="23"/>
        <v>0</v>
      </c>
      <c r="AL57" s="39">
        <f t="shared" si="24"/>
        <v>0</v>
      </c>
      <c r="AM57" s="39">
        <f t="shared" si="25"/>
        <v>0</v>
      </c>
      <c r="AN57" s="39">
        <f t="shared" si="26"/>
        <v>0</v>
      </c>
      <c r="AO57" s="99">
        <f t="shared" si="27"/>
        <v>0</v>
      </c>
      <c r="AP57" s="99">
        <f t="shared" si="28"/>
        <v>0</v>
      </c>
      <c r="AQ57" s="12">
        <f t="shared" si="29"/>
        <v>0</v>
      </c>
      <c r="AR57" s="39">
        <f t="shared" si="30"/>
        <v>0</v>
      </c>
      <c r="AS57" s="39">
        <f t="shared" si="31"/>
        <v>0</v>
      </c>
      <c r="AT57" s="39">
        <f t="shared" si="32"/>
        <v>0</v>
      </c>
      <c r="AU57" s="12">
        <f t="shared" si="33"/>
        <v>0</v>
      </c>
      <c r="AV57" s="39">
        <f t="shared" si="34"/>
        <v>0</v>
      </c>
      <c r="AW57" s="39">
        <f t="shared" si="35"/>
        <v>0</v>
      </c>
      <c r="AX57" s="39">
        <f t="shared" si="36"/>
        <v>0</v>
      </c>
      <c r="AY57" s="39">
        <f t="shared" si="37"/>
        <v>0</v>
      </c>
      <c r="AZ57" s="39">
        <f t="shared" si="38"/>
        <v>0</v>
      </c>
      <c r="BA57" s="12">
        <f t="shared" si="39"/>
        <v>0</v>
      </c>
      <c r="BB57" s="39">
        <f t="shared" si="40"/>
        <v>0</v>
      </c>
      <c r="BC57" s="39">
        <f t="shared" si="41"/>
        <v>0</v>
      </c>
      <c r="BD57" s="39">
        <f t="shared" si="42"/>
        <v>0</v>
      </c>
      <c r="BE57" s="12">
        <f t="shared" si="43"/>
        <v>0</v>
      </c>
      <c r="BF57" s="39">
        <f t="shared" si="44"/>
        <v>0</v>
      </c>
      <c r="BG57" s="39">
        <f t="shared" si="45"/>
        <v>0</v>
      </c>
      <c r="BH57" s="39">
        <f t="shared" si="46"/>
        <v>0</v>
      </c>
      <c r="BI57" s="12">
        <f t="shared" si="47"/>
        <v>0</v>
      </c>
      <c r="BJ57" s="39">
        <f t="shared" si="48"/>
        <v>0</v>
      </c>
      <c r="BK57" s="39">
        <f t="shared" si="49"/>
        <v>0</v>
      </c>
      <c r="BL57" s="39">
        <f t="shared" si="50"/>
        <v>0</v>
      </c>
      <c r="BM57" s="12">
        <f t="shared" si="51"/>
        <v>0</v>
      </c>
      <c r="BN57" s="39">
        <f t="shared" si="52"/>
        <v>0</v>
      </c>
      <c r="BO57" s="39">
        <f t="shared" si="53"/>
        <v>0</v>
      </c>
      <c r="BP57" s="39">
        <f t="shared" si="54"/>
        <v>0</v>
      </c>
      <c r="BQ57" s="12">
        <f t="shared" si="55"/>
        <v>0</v>
      </c>
      <c r="BR57" s="39">
        <f t="shared" si="56"/>
        <v>0</v>
      </c>
      <c r="BS57" s="39">
        <f t="shared" si="57"/>
        <v>0</v>
      </c>
      <c r="BT57" s="39">
        <f t="shared" si="58"/>
        <v>0</v>
      </c>
      <c r="BU57" s="104">
        <f>IF(ABS($B57)&lt;0.01,0,VLOOKUP(E57,DollarSteps,4))</f>
        <v>0</v>
      </c>
      <c r="BV57" s="104">
        <f>IF(ABS($B57)&lt;0.01,0,VLOOKUP(G57,DollarSteps,4))</f>
        <v>0</v>
      </c>
      <c r="BW57" s="104">
        <f>IF(ABS($B57)&lt;0.01,0,VLOOKUP(I57,DollarSteps,4))</f>
        <v>0</v>
      </c>
      <c r="BX57" s="104">
        <f>IF(ABS($B57)&lt;0.01,0,IF($J57="","",VLOOKUP($J57,Age_Steps,4)))</f>
        <v>0</v>
      </c>
      <c r="BY57" s="104">
        <f>IF(OR(ABS($B57)&lt;0.01,$E57=0),0,IF($J57="","",VLOOKUP($J57,Age_Steps,4)))</f>
        <v>0</v>
      </c>
      <c r="BZ57" s="104">
        <f>IF(ABS($B57)&lt;0.01,0,IF($J57="","",VLOOKUP($J57-1,Age_Steps,4)))</f>
        <v>0</v>
      </c>
      <c r="CA57" s="104">
        <f>IF(OR(ABS($B57)&lt;0.01,$G57=0),0,IF($J57="","",VLOOKUP($J57-1,Age_Steps,4)))</f>
        <v>0</v>
      </c>
      <c r="CB57" s="104">
        <f>IF(ABS($B57)&lt;0.01,0,IF($J57="","",VLOOKUP($J57-2,Age_Steps,4)))</f>
        <v>0</v>
      </c>
      <c r="CC57" s="104">
        <f>IF(OR(ABS($B57)&lt;0.01,$I57=0),0,IF($J57="","",VLOOKUP($J57-2,Age_Steps,4)))</f>
        <v>0</v>
      </c>
    </row>
    <row r="58" spans="2:81" ht="12.5" customHeight="1">
      <c r="B58" s="6" t="s">
        <v>9</v>
      </c>
      <c r="C58" s="6"/>
      <c r="D58" s="5">
        <v>0</v>
      </c>
      <c r="E58" s="5">
        <v>0</v>
      </c>
      <c r="F58" s="2">
        <v>0</v>
      </c>
      <c r="G58" s="2">
        <v>0</v>
      </c>
      <c r="H58" s="2">
        <v>0</v>
      </c>
      <c r="I58" s="5">
        <v>0</v>
      </c>
      <c r="J58" s="11">
        <v>11</v>
      </c>
      <c r="K58" s="12">
        <f t="shared" si="1"/>
        <v>0</v>
      </c>
      <c r="L58" s="12">
        <f t="shared" si="1"/>
        <v>0</v>
      </c>
      <c r="M58" s="14">
        <f t="shared" si="2"/>
        <v>0</v>
      </c>
      <c r="N58" s="12">
        <f t="shared" si="59"/>
        <v>0</v>
      </c>
      <c r="O58" s="14">
        <f t="shared" si="3"/>
        <v>0</v>
      </c>
      <c r="P58" s="12">
        <f t="shared" si="59"/>
        <v>0</v>
      </c>
      <c r="Q58" s="12">
        <f t="shared" si="4"/>
        <v>1</v>
      </c>
      <c r="R58" s="12">
        <f t="shared" si="5"/>
        <v>0</v>
      </c>
      <c r="S58" s="12">
        <f t="shared" si="6"/>
        <v>0</v>
      </c>
      <c r="T58" s="12">
        <f t="shared" si="7"/>
        <v>0</v>
      </c>
      <c r="U58" s="12">
        <f t="shared" si="8"/>
        <v>0</v>
      </c>
      <c r="V58" s="39">
        <f t="shared" si="9"/>
        <v>0</v>
      </c>
      <c r="W58" s="39">
        <f t="shared" si="10"/>
        <v>0</v>
      </c>
      <c r="X58" s="12">
        <f t="shared" si="60"/>
        <v>0</v>
      </c>
      <c r="Y58" s="12">
        <f t="shared" si="12"/>
        <v>0</v>
      </c>
      <c r="Z58" s="39">
        <f t="shared" si="61"/>
        <v>0</v>
      </c>
      <c r="AA58" s="12">
        <f t="shared" si="14"/>
        <v>0</v>
      </c>
      <c r="AB58" s="39">
        <f t="shared" si="15"/>
        <v>0</v>
      </c>
      <c r="AC58" s="12">
        <f t="shared" si="16"/>
        <v>0</v>
      </c>
      <c r="AD58" s="39">
        <f t="shared" si="17"/>
        <v>0</v>
      </c>
      <c r="AE58" s="39">
        <f t="shared" si="0"/>
        <v>0</v>
      </c>
      <c r="AF58" s="12">
        <f t="shared" si="18"/>
        <v>0</v>
      </c>
      <c r="AG58" s="39">
        <f t="shared" si="19"/>
        <v>0</v>
      </c>
      <c r="AH58" s="12">
        <f t="shared" si="20"/>
        <v>0</v>
      </c>
      <c r="AI58" s="39">
        <f t="shared" si="21"/>
        <v>0</v>
      </c>
      <c r="AJ58" s="39">
        <f t="shared" si="22"/>
        <v>0</v>
      </c>
      <c r="AK58" s="12">
        <f t="shared" si="23"/>
        <v>0</v>
      </c>
      <c r="AL58" s="39">
        <f t="shared" si="24"/>
        <v>0</v>
      </c>
      <c r="AM58" s="39">
        <f t="shared" si="25"/>
        <v>0</v>
      </c>
      <c r="AN58" s="39">
        <f t="shared" si="26"/>
        <v>0</v>
      </c>
      <c r="AO58" s="99">
        <f t="shared" si="27"/>
        <v>0</v>
      </c>
      <c r="AP58" s="99">
        <f t="shared" si="28"/>
        <v>0</v>
      </c>
      <c r="AQ58" s="12">
        <f t="shared" si="29"/>
        <v>0</v>
      </c>
      <c r="AR58" s="39">
        <f t="shared" si="30"/>
        <v>0</v>
      </c>
      <c r="AS58" s="39">
        <f t="shared" si="31"/>
        <v>0</v>
      </c>
      <c r="AT58" s="39">
        <f t="shared" si="32"/>
        <v>0</v>
      </c>
      <c r="AU58" s="12">
        <f t="shared" si="33"/>
        <v>0</v>
      </c>
      <c r="AV58" s="39">
        <f t="shared" si="34"/>
        <v>0</v>
      </c>
      <c r="AW58" s="39">
        <f t="shared" si="35"/>
        <v>0</v>
      </c>
      <c r="AX58" s="39">
        <f t="shared" si="36"/>
        <v>0</v>
      </c>
      <c r="AY58" s="39">
        <f t="shared" si="37"/>
        <v>0</v>
      </c>
      <c r="AZ58" s="39">
        <f t="shared" si="38"/>
        <v>0</v>
      </c>
      <c r="BA58" s="12">
        <f t="shared" si="39"/>
        <v>0</v>
      </c>
      <c r="BB58" s="39">
        <f t="shared" si="40"/>
        <v>0</v>
      </c>
      <c r="BC58" s="39">
        <f t="shared" si="41"/>
        <v>0</v>
      </c>
      <c r="BD58" s="39">
        <f t="shared" si="42"/>
        <v>0</v>
      </c>
      <c r="BE58" s="12">
        <f t="shared" si="43"/>
        <v>0</v>
      </c>
      <c r="BF58" s="39">
        <f t="shared" si="44"/>
        <v>0</v>
      </c>
      <c r="BG58" s="39">
        <f t="shared" si="45"/>
        <v>0</v>
      </c>
      <c r="BH58" s="39">
        <f t="shared" si="46"/>
        <v>0</v>
      </c>
      <c r="BI58" s="12">
        <f t="shared" si="47"/>
        <v>0</v>
      </c>
      <c r="BJ58" s="39">
        <f t="shared" si="48"/>
        <v>0</v>
      </c>
      <c r="BK58" s="39">
        <f t="shared" si="49"/>
        <v>0</v>
      </c>
      <c r="BL58" s="39">
        <f t="shared" si="50"/>
        <v>0</v>
      </c>
      <c r="BM58" s="12">
        <f t="shared" si="51"/>
        <v>0</v>
      </c>
      <c r="BN58" s="39">
        <f t="shared" si="52"/>
        <v>0</v>
      </c>
      <c r="BO58" s="39">
        <f t="shared" si="53"/>
        <v>0</v>
      </c>
      <c r="BP58" s="39">
        <f t="shared" si="54"/>
        <v>0</v>
      </c>
      <c r="BQ58" s="12">
        <f t="shared" si="55"/>
        <v>0</v>
      </c>
      <c r="BR58" s="39">
        <f t="shared" si="56"/>
        <v>0</v>
      </c>
      <c r="BS58" s="39">
        <f t="shared" si="57"/>
        <v>0</v>
      </c>
      <c r="BT58" s="39">
        <f t="shared" si="58"/>
        <v>0</v>
      </c>
      <c r="BU58" s="104">
        <f>IF(ABS($B58)&lt;0.01,0,VLOOKUP(E58,DollarSteps,4))</f>
        <v>0</v>
      </c>
      <c r="BV58" s="104">
        <f>IF(ABS($B58)&lt;0.01,0,VLOOKUP(G58,DollarSteps,4))</f>
        <v>0</v>
      </c>
      <c r="BW58" s="104">
        <f>IF(ABS($B58)&lt;0.01,0,VLOOKUP(I58,DollarSteps,4))</f>
        <v>0</v>
      </c>
      <c r="BX58" s="104">
        <f>IF(ABS($B58)&lt;0.01,0,IF($J58="","",VLOOKUP($J58,Age_Steps,4)))</f>
        <v>0</v>
      </c>
      <c r="BY58" s="104">
        <f>IF(OR(ABS($B58)&lt;0.01,$E58=0),0,IF($J58="","",VLOOKUP($J58,Age_Steps,4)))</f>
        <v>0</v>
      </c>
      <c r="BZ58" s="104">
        <f>IF(ABS($B58)&lt;0.01,0,IF($J58="","",VLOOKUP($J58-1,Age_Steps,4)))</f>
        <v>0</v>
      </c>
      <c r="CA58" s="104">
        <f>IF(OR(ABS($B58)&lt;0.01,$G58=0),0,IF($J58="","",VLOOKUP($J58-1,Age_Steps,4)))</f>
        <v>0</v>
      </c>
      <c r="CB58" s="104">
        <f>IF(ABS($B58)&lt;0.01,0,IF($J58="","",VLOOKUP($J58-2,Age_Steps,4)))</f>
        <v>0</v>
      </c>
      <c r="CC58" s="104">
        <f>IF(OR(ABS($B58)&lt;0.01,$I58=0),0,IF($J58="","",VLOOKUP($J58-2,Age_Steps,4)))</f>
        <v>0</v>
      </c>
    </row>
    <row r="59" spans="2:81" ht="12.5" customHeight="1">
      <c r="B59" s="6" t="s">
        <v>9</v>
      </c>
      <c r="C59" s="6"/>
      <c r="D59" s="5">
        <v>0</v>
      </c>
      <c r="E59" s="5">
        <v>0</v>
      </c>
      <c r="F59" s="2">
        <v>0</v>
      </c>
      <c r="G59" s="2">
        <v>0</v>
      </c>
      <c r="H59" s="2">
        <v>0</v>
      </c>
      <c r="I59" s="5">
        <v>0</v>
      </c>
      <c r="J59" s="11">
        <v>26</v>
      </c>
      <c r="K59" s="12">
        <f t="shared" si="1"/>
        <v>0</v>
      </c>
      <c r="L59" s="12">
        <f t="shared" si="1"/>
        <v>0</v>
      </c>
      <c r="M59" s="14">
        <f t="shared" si="2"/>
        <v>0</v>
      </c>
      <c r="N59" s="12">
        <f t="shared" si="59"/>
        <v>0</v>
      </c>
      <c r="O59" s="14">
        <f t="shared" si="3"/>
        <v>0</v>
      </c>
      <c r="P59" s="12">
        <f t="shared" si="59"/>
        <v>0</v>
      </c>
      <c r="Q59" s="12">
        <f t="shared" si="4"/>
        <v>1</v>
      </c>
      <c r="R59" s="12">
        <f t="shared" si="5"/>
        <v>0</v>
      </c>
      <c r="S59" s="12">
        <f t="shared" si="6"/>
        <v>0</v>
      </c>
      <c r="T59" s="12">
        <f t="shared" si="7"/>
        <v>0</v>
      </c>
      <c r="U59" s="12">
        <f t="shared" si="8"/>
        <v>0</v>
      </c>
      <c r="V59" s="39">
        <f t="shared" si="9"/>
        <v>0</v>
      </c>
      <c r="W59" s="39">
        <f t="shared" si="10"/>
        <v>0</v>
      </c>
      <c r="X59" s="12">
        <f t="shared" si="60"/>
        <v>0</v>
      </c>
      <c r="Y59" s="12">
        <f t="shared" si="12"/>
        <v>0</v>
      </c>
      <c r="Z59" s="39">
        <f t="shared" si="61"/>
        <v>0</v>
      </c>
      <c r="AA59" s="12">
        <f t="shared" si="14"/>
        <v>0</v>
      </c>
      <c r="AB59" s="39">
        <f t="shared" si="15"/>
        <v>0</v>
      </c>
      <c r="AC59" s="12">
        <f t="shared" si="16"/>
        <v>0</v>
      </c>
      <c r="AD59" s="39">
        <f t="shared" si="17"/>
        <v>0</v>
      </c>
      <c r="AE59" s="39">
        <f t="shared" si="0"/>
        <v>0</v>
      </c>
      <c r="AF59" s="12">
        <f t="shared" si="18"/>
        <v>0</v>
      </c>
      <c r="AG59" s="39">
        <f t="shared" si="19"/>
        <v>0</v>
      </c>
      <c r="AH59" s="12">
        <f t="shared" si="20"/>
        <v>0</v>
      </c>
      <c r="AI59" s="39">
        <f t="shared" si="21"/>
        <v>0</v>
      </c>
      <c r="AJ59" s="39">
        <f t="shared" si="22"/>
        <v>0</v>
      </c>
      <c r="AK59" s="12">
        <f t="shared" si="23"/>
        <v>0</v>
      </c>
      <c r="AL59" s="39">
        <f t="shared" si="24"/>
        <v>0</v>
      </c>
      <c r="AM59" s="39">
        <f t="shared" si="25"/>
        <v>0</v>
      </c>
      <c r="AN59" s="39">
        <f t="shared" si="26"/>
        <v>0</v>
      </c>
      <c r="AO59" s="99">
        <f t="shared" si="27"/>
        <v>0</v>
      </c>
      <c r="AP59" s="99">
        <f t="shared" si="28"/>
        <v>0</v>
      </c>
      <c r="AQ59" s="12">
        <f t="shared" si="29"/>
        <v>0</v>
      </c>
      <c r="AR59" s="39">
        <f t="shared" si="30"/>
        <v>0</v>
      </c>
      <c r="AS59" s="39">
        <f t="shared" si="31"/>
        <v>0</v>
      </c>
      <c r="AT59" s="39">
        <f t="shared" si="32"/>
        <v>0</v>
      </c>
      <c r="AU59" s="12">
        <f t="shared" si="33"/>
        <v>0</v>
      </c>
      <c r="AV59" s="39">
        <f t="shared" si="34"/>
        <v>0</v>
      </c>
      <c r="AW59" s="39">
        <f t="shared" si="35"/>
        <v>0</v>
      </c>
      <c r="AX59" s="39">
        <f t="shared" si="36"/>
        <v>0</v>
      </c>
      <c r="AY59" s="39">
        <f t="shared" si="37"/>
        <v>0</v>
      </c>
      <c r="AZ59" s="39">
        <f t="shared" si="38"/>
        <v>0</v>
      </c>
      <c r="BA59" s="12">
        <f t="shared" si="39"/>
        <v>0</v>
      </c>
      <c r="BB59" s="39">
        <f t="shared" si="40"/>
        <v>0</v>
      </c>
      <c r="BC59" s="39">
        <f t="shared" si="41"/>
        <v>0</v>
      </c>
      <c r="BD59" s="39">
        <f t="shared" si="42"/>
        <v>0</v>
      </c>
      <c r="BE59" s="12">
        <f t="shared" si="43"/>
        <v>0</v>
      </c>
      <c r="BF59" s="39">
        <f t="shared" si="44"/>
        <v>0</v>
      </c>
      <c r="BG59" s="39">
        <f t="shared" si="45"/>
        <v>0</v>
      </c>
      <c r="BH59" s="39">
        <f t="shared" si="46"/>
        <v>0</v>
      </c>
      <c r="BI59" s="12">
        <f t="shared" si="47"/>
        <v>0</v>
      </c>
      <c r="BJ59" s="39">
        <f t="shared" si="48"/>
        <v>0</v>
      </c>
      <c r="BK59" s="39">
        <f t="shared" si="49"/>
        <v>0</v>
      </c>
      <c r="BL59" s="39">
        <f t="shared" si="50"/>
        <v>0</v>
      </c>
      <c r="BM59" s="12">
        <f t="shared" si="51"/>
        <v>0</v>
      </c>
      <c r="BN59" s="39">
        <f t="shared" si="52"/>
        <v>0</v>
      </c>
      <c r="BO59" s="39">
        <f t="shared" si="53"/>
        <v>0</v>
      </c>
      <c r="BP59" s="39">
        <f t="shared" si="54"/>
        <v>0</v>
      </c>
      <c r="BQ59" s="12">
        <f t="shared" si="55"/>
        <v>0</v>
      </c>
      <c r="BR59" s="39">
        <f t="shared" si="56"/>
        <v>0</v>
      </c>
      <c r="BS59" s="39">
        <f t="shared" si="57"/>
        <v>0</v>
      </c>
      <c r="BT59" s="39">
        <f t="shared" si="58"/>
        <v>0</v>
      </c>
      <c r="BU59" s="104">
        <f>IF(ABS($B59)&lt;0.01,0,VLOOKUP(E59,DollarSteps,4))</f>
        <v>0</v>
      </c>
      <c r="BV59" s="104">
        <f>IF(ABS($B59)&lt;0.01,0,VLOOKUP(G59,DollarSteps,4))</f>
        <v>0</v>
      </c>
      <c r="BW59" s="104">
        <f>IF(ABS($B59)&lt;0.01,0,VLOOKUP(I59,DollarSteps,4))</f>
        <v>0</v>
      </c>
      <c r="BX59" s="104">
        <f>IF(ABS($B59)&lt;0.01,0,IF($J59="","",VLOOKUP($J59,Age_Steps,4)))</f>
        <v>0</v>
      </c>
      <c r="BY59" s="104">
        <f>IF(OR(ABS($B59)&lt;0.01,$E59=0),0,IF($J59="","",VLOOKUP($J59,Age_Steps,4)))</f>
        <v>0</v>
      </c>
      <c r="BZ59" s="104">
        <f>IF(ABS($B59)&lt;0.01,0,IF($J59="","",VLOOKUP($J59-1,Age_Steps,4)))</f>
        <v>0</v>
      </c>
      <c r="CA59" s="104">
        <f>IF(OR(ABS($B59)&lt;0.01,$G59=0),0,IF($J59="","",VLOOKUP($J59-1,Age_Steps,4)))</f>
        <v>0</v>
      </c>
      <c r="CB59" s="104">
        <f>IF(ABS($B59)&lt;0.01,0,IF($J59="","",VLOOKUP($J59-2,Age_Steps,4)))</f>
        <v>0</v>
      </c>
      <c r="CC59" s="104">
        <f>IF(OR(ABS($B59)&lt;0.01,$I59=0),0,IF($J59="","",VLOOKUP($J59-2,Age_Steps,4)))</f>
        <v>0</v>
      </c>
    </row>
    <row r="60" spans="2:81" ht="12.5" customHeight="1">
      <c r="B60" s="6" t="s">
        <v>9</v>
      </c>
      <c r="C60" s="6"/>
      <c r="D60" s="5">
        <v>0</v>
      </c>
      <c r="E60" s="5">
        <v>0</v>
      </c>
      <c r="F60" s="2">
        <v>0</v>
      </c>
      <c r="G60" s="2">
        <v>0</v>
      </c>
      <c r="H60" s="2">
        <v>0</v>
      </c>
      <c r="I60" s="5">
        <v>0</v>
      </c>
      <c r="J60" s="11">
        <v>17</v>
      </c>
      <c r="K60" s="12">
        <f t="shared" si="1"/>
        <v>0</v>
      </c>
      <c r="L60" s="12">
        <f t="shared" si="1"/>
        <v>0</v>
      </c>
      <c r="M60" s="14">
        <f t="shared" si="2"/>
        <v>0</v>
      </c>
      <c r="N60" s="12">
        <f t="shared" si="59"/>
        <v>0</v>
      </c>
      <c r="O60" s="14">
        <f t="shared" si="3"/>
        <v>0</v>
      </c>
      <c r="P60" s="12">
        <f t="shared" si="59"/>
        <v>0</v>
      </c>
      <c r="Q60" s="12">
        <f t="shared" si="4"/>
        <v>1</v>
      </c>
      <c r="R60" s="12">
        <f t="shared" si="5"/>
        <v>0</v>
      </c>
      <c r="S60" s="12">
        <f t="shared" si="6"/>
        <v>0</v>
      </c>
      <c r="T60" s="12">
        <f t="shared" si="7"/>
        <v>0</v>
      </c>
      <c r="U60" s="12">
        <f t="shared" si="8"/>
        <v>0</v>
      </c>
      <c r="V60" s="39">
        <f t="shared" si="9"/>
        <v>0</v>
      </c>
      <c r="W60" s="39">
        <f t="shared" si="10"/>
        <v>0</v>
      </c>
      <c r="X60" s="12">
        <f t="shared" si="60"/>
        <v>0</v>
      </c>
      <c r="Y60" s="12">
        <f t="shared" si="12"/>
        <v>0</v>
      </c>
      <c r="Z60" s="39">
        <f t="shared" si="61"/>
        <v>0</v>
      </c>
      <c r="AA60" s="12">
        <f t="shared" si="14"/>
        <v>0</v>
      </c>
      <c r="AB60" s="39">
        <f t="shared" si="15"/>
        <v>0</v>
      </c>
      <c r="AC60" s="12">
        <f t="shared" si="16"/>
        <v>0</v>
      </c>
      <c r="AD60" s="39">
        <f t="shared" si="17"/>
        <v>0</v>
      </c>
      <c r="AE60" s="39">
        <f t="shared" si="0"/>
        <v>0</v>
      </c>
      <c r="AF60" s="12">
        <f t="shared" si="18"/>
        <v>0</v>
      </c>
      <c r="AG60" s="39">
        <f t="shared" si="19"/>
        <v>0</v>
      </c>
      <c r="AH60" s="12">
        <f t="shared" si="20"/>
        <v>0</v>
      </c>
      <c r="AI60" s="39">
        <f t="shared" si="21"/>
        <v>0</v>
      </c>
      <c r="AJ60" s="39">
        <f t="shared" si="22"/>
        <v>0</v>
      </c>
      <c r="AK60" s="12">
        <f t="shared" si="23"/>
        <v>0</v>
      </c>
      <c r="AL60" s="39">
        <f t="shared" si="24"/>
        <v>0</v>
      </c>
      <c r="AM60" s="39">
        <f t="shared" si="25"/>
        <v>0</v>
      </c>
      <c r="AN60" s="39">
        <f t="shared" si="26"/>
        <v>0</v>
      </c>
      <c r="AO60" s="99">
        <f t="shared" si="27"/>
        <v>0</v>
      </c>
      <c r="AP60" s="99">
        <f t="shared" si="28"/>
        <v>0</v>
      </c>
      <c r="AQ60" s="12">
        <f t="shared" si="29"/>
        <v>0</v>
      </c>
      <c r="AR60" s="39">
        <f t="shared" si="30"/>
        <v>0</v>
      </c>
      <c r="AS60" s="39">
        <f t="shared" si="31"/>
        <v>0</v>
      </c>
      <c r="AT60" s="39">
        <f t="shared" si="32"/>
        <v>0</v>
      </c>
      <c r="AU60" s="12">
        <f t="shared" si="33"/>
        <v>0</v>
      </c>
      <c r="AV60" s="39">
        <f t="shared" si="34"/>
        <v>0</v>
      </c>
      <c r="AW60" s="39">
        <f t="shared" si="35"/>
        <v>0</v>
      </c>
      <c r="AX60" s="39">
        <f t="shared" si="36"/>
        <v>0</v>
      </c>
      <c r="AY60" s="39">
        <f t="shared" si="37"/>
        <v>0</v>
      </c>
      <c r="AZ60" s="39">
        <f t="shared" si="38"/>
        <v>0</v>
      </c>
      <c r="BA60" s="12">
        <f t="shared" si="39"/>
        <v>0</v>
      </c>
      <c r="BB60" s="39">
        <f t="shared" si="40"/>
        <v>0</v>
      </c>
      <c r="BC60" s="39">
        <f t="shared" si="41"/>
        <v>0</v>
      </c>
      <c r="BD60" s="39">
        <f t="shared" si="42"/>
        <v>0</v>
      </c>
      <c r="BE60" s="12">
        <f t="shared" si="43"/>
        <v>0</v>
      </c>
      <c r="BF60" s="39">
        <f t="shared" si="44"/>
        <v>0</v>
      </c>
      <c r="BG60" s="39">
        <f t="shared" si="45"/>
        <v>0</v>
      </c>
      <c r="BH60" s="39">
        <f t="shared" si="46"/>
        <v>0</v>
      </c>
      <c r="BI60" s="12">
        <f t="shared" si="47"/>
        <v>0</v>
      </c>
      <c r="BJ60" s="39">
        <f t="shared" si="48"/>
        <v>0</v>
      </c>
      <c r="BK60" s="39">
        <f t="shared" si="49"/>
        <v>0</v>
      </c>
      <c r="BL60" s="39">
        <f t="shared" si="50"/>
        <v>0</v>
      </c>
      <c r="BM60" s="12">
        <f t="shared" si="51"/>
        <v>0</v>
      </c>
      <c r="BN60" s="39">
        <f t="shared" si="52"/>
        <v>0</v>
      </c>
      <c r="BO60" s="39">
        <f t="shared" si="53"/>
        <v>0</v>
      </c>
      <c r="BP60" s="39">
        <f t="shared" si="54"/>
        <v>0</v>
      </c>
      <c r="BQ60" s="12">
        <f t="shared" si="55"/>
        <v>0</v>
      </c>
      <c r="BR60" s="39">
        <f t="shared" si="56"/>
        <v>0</v>
      </c>
      <c r="BS60" s="39">
        <f t="shared" si="57"/>
        <v>0</v>
      </c>
      <c r="BT60" s="39">
        <f t="shared" si="58"/>
        <v>0</v>
      </c>
      <c r="BU60" s="104">
        <f>IF(ABS($B60)&lt;0.01,0,VLOOKUP(E60,DollarSteps,4))</f>
        <v>0</v>
      </c>
      <c r="BV60" s="104">
        <f>IF(ABS($B60)&lt;0.01,0,VLOOKUP(G60,DollarSteps,4))</f>
        <v>0</v>
      </c>
      <c r="BW60" s="104">
        <f>IF(ABS($B60)&lt;0.01,0,VLOOKUP(I60,DollarSteps,4))</f>
        <v>0</v>
      </c>
      <c r="BX60" s="104">
        <f>IF(ABS($B60)&lt;0.01,0,IF($J60="","",VLOOKUP($J60,Age_Steps,4)))</f>
        <v>0</v>
      </c>
      <c r="BY60" s="104">
        <f>IF(OR(ABS($B60)&lt;0.01,$E60=0),0,IF($J60="","",VLOOKUP($J60,Age_Steps,4)))</f>
        <v>0</v>
      </c>
      <c r="BZ60" s="104">
        <f>IF(ABS($B60)&lt;0.01,0,IF($J60="","",VLOOKUP($J60-1,Age_Steps,4)))</f>
        <v>0</v>
      </c>
      <c r="CA60" s="104">
        <f>IF(OR(ABS($B60)&lt;0.01,$G60=0),0,IF($J60="","",VLOOKUP($J60-1,Age_Steps,4)))</f>
        <v>0</v>
      </c>
      <c r="CB60" s="104">
        <f>IF(ABS($B60)&lt;0.01,0,IF($J60="","",VLOOKUP($J60-2,Age_Steps,4)))</f>
        <v>0</v>
      </c>
      <c r="CC60" s="104">
        <f>IF(OR(ABS($B60)&lt;0.01,$I60=0),0,IF($J60="","",VLOOKUP($J60-2,Age_Steps,4)))</f>
        <v>0</v>
      </c>
    </row>
    <row r="61" spans="2:81" ht="12.5" customHeight="1">
      <c r="B61" s="6" t="s">
        <v>9</v>
      </c>
      <c r="C61" s="6"/>
      <c r="D61" s="5">
        <v>0</v>
      </c>
      <c r="E61" s="5">
        <v>0</v>
      </c>
      <c r="F61" s="2">
        <v>0</v>
      </c>
      <c r="G61" s="2">
        <v>0</v>
      </c>
      <c r="H61" s="2">
        <v>0</v>
      </c>
      <c r="I61" s="5">
        <v>0</v>
      </c>
      <c r="J61" s="11">
        <v>20</v>
      </c>
      <c r="K61" s="12">
        <f t="shared" si="1"/>
        <v>0</v>
      </c>
      <c r="L61" s="12">
        <f t="shared" si="1"/>
        <v>0</v>
      </c>
      <c r="M61" s="14">
        <f t="shared" si="2"/>
        <v>0</v>
      </c>
      <c r="N61" s="12">
        <f t="shared" si="59"/>
        <v>0</v>
      </c>
      <c r="O61" s="14">
        <f t="shared" si="3"/>
        <v>0</v>
      </c>
      <c r="P61" s="12">
        <f t="shared" si="59"/>
        <v>0</v>
      </c>
      <c r="Q61" s="12">
        <f t="shared" si="4"/>
        <v>1</v>
      </c>
      <c r="R61" s="12">
        <f t="shared" si="5"/>
        <v>0</v>
      </c>
      <c r="S61" s="12">
        <f t="shared" si="6"/>
        <v>0</v>
      </c>
      <c r="T61" s="12">
        <f t="shared" si="7"/>
        <v>0</v>
      </c>
      <c r="U61" s="12">
        <f t="shared" si="8"/>
        <v>0</v>
      </c>
      <c r="V61" s="39">
        <f t="shared" si="9"/>
        <v>0</v>
      </c>
      <c r="W61" s="39">
        <f t="shared" si="10"/>
        <v>0</v>
      </c>
      <c r="X61" s="12">
        <f t="shared" si="60"/>
        <v>0</v>
      </c>
      <c r="Y61" s="12">
        <f t="shared" si="12"/>
        <v>0</v>
      </c>
      <c r="Z61" s="39">
        <f t="shared" si="61"/>
        <v>0</v>
      </c>
      <c r="AA61" s="12">
        <f t="shared" si="14"/>
        <v>0</v>
      </c>
      <c r="AB61" s="39">
        <f t="shared" si="15"/>
        <v>0</v>
      </c>
      <c r="AC61" s="12">
        <f t="shared" si="16"/>
        <v>0</v>
      </c>
      <c r="AD61" s="39">
        <f t="shared" si="17"/>
        <v>0</v>
      </c>
      <c r="AE61" s="39">
        <f t="shared" si="0"/>
        <v>0</v>
      </c>
      <c r="AF61" s="12">
        <f t="shared" si="18"/>
        <v>0</v>
      </c>
      <c r="AG61" s="39">
        <f t="shared" si="19"/>
        <v>0</v>
      </c>
      <c r="AH61" s="12">
        <f t="shared" si="20"/>
        <v>0</v>
      </c>
      <c r="AI61" s="39">
        <f t="shared" si="21"/>
        <v>0</v>
      </c>
      <c r="AJ61" s="39">
        <f t="shared" si="22"/>
        <v>0</v>
      </c>
      <c r="AK61" s="12">
        <f t="shared" si="23"/>
        <v>0</v>
      </c>
      <c r="AL61" s="39">
        <f t="shared" si="24"/>
        <v>0</v>
      </c>
      <c r="AM61" s="39">
        <f t="shared" si="25"/>
        <v>0</v>
      </c>
      <c r="AN61" s="39">
        <f t="shared" si="26"/>
        <v>0</v>
      </c>
      <c r="AO61" s="99">
        <f t="shared" si="27"/>
        <v>0</v>
      </c>
      <c r="AP61" s="99">
        <f t="shared" si="28"/>
        <v>0</v>
      </c>
      <c r="AQ61" s="12">
        <f t="shared" si="29"/>
        <v>0</v>
      </c>
      <c r="AR61" s="39">
        <f t="shared" si="30"/>
        <v>0</v>
      </c>
      <c r="AS61" s="39">
        <f t="shared" si="31"/>
        <v>0</v>
      </c>
      <c r="AT61" s="39">
        <f t="shared" si="32"/>
        <v>0</v>
      </c>
      <c r="AU61" s="12">
        <f t="shared" si="33"/>
        <v>0</v>
      </c>
      <c r="AV61" s="39">
        <f t="shared" si="34"/>
        <v>0</v>
      </c>
      <c r="AW61" s="39">
        <f t="shared" si="35"/>
        <v>0</v>
      </c>
      <c r="AX61" s="39">
        <f t="shared" si="36"/>
        <v>0</v>
      </c>
      <c r="AY61" s="39">
        <f t="shared" si="37"/>
        <v>0</v>
      </c>
      <c r="AZ61" s="39">
        <f t="shared" si="38"/>
        <v>0</v>
      </c>
      <c r="BA61" s="12">
        <f t="shared" si="39"/>
        <v>0</v>
      </c>
      <c r="BB61" s="39">
        <f t="shared" si="40"/>
        <v>0</v>
      </c>
      <c r="BC61" s="39">
        <f t="shared" si="41"/>
        <v>0</v>
      </c>
      <c r="BD61" s="39">
        <f t="shared" si="42"/>
        <v>0</v>
      </c>
      <c r="BE61" s="12">
        <f t="shared" si="43"/>
        <v>0</v>
      </c>
      <c r="BF61" s="39">
        <f t="shared" si="44"/>
        <v>0</v>
      </c>
      <c r="BG61" s="39">
        <f t="shared" si="45"/>
        <v>0</v>
      </c>
      <c r="BH61" s="39">
        <f t="shared" si="46"/>
        <v>0</v>
      </c>
      <c r="BI61" s="12">
        <f t="shared" si="47"/>
        <v>0</v>
      </c>
      <c r="BJ61" s="39">
        <f t="shared" si="48"/>
        <v>0</v>
      </c>
      <c r="BK61" s="39">
        <f t="shared" si="49"/>
        <v>0</v>
      </c>
      <c r="BL61" s="39">
        <f t="shared" si="50"/>
        <v>0</v>
      </c>
      <c r="BM61" s="12">
        <f t="shared" si="51"/>
        <v>0</v>
      </c>
      <c r="BN61" s="39">
        <f t="shared" si="52"/>
        <v>0</v>
      </c>
      <c r="BO61" s="39">
        <f t="shared" si="53"/>
        <v>0</v>
      </c>
      <c r="BP61" s="39">
        <f t="shared" si="54"/>
        <v>0</v>
      </c>
      <c r="BQ61" s="12">
        <f t="shared" si="55"/>
        <v>0</v>
      </c>
      <c r="BR61" s="39">
        <f t="shared" si="56"/>
        <v>0</v>
      </c>
      <c r="BS61" s="39">
        <f t="shared" si="57"/>
        <v>0</v>
      </c>
      <c r="BT61" s="39">
        <f t="shared" si="58"/>
        <v>0</v>
      </c>
      <c r="BU61" s="104">
        <f>IF(ABS($B61)&lt;0.01,0,VLOOKUP(E61,DollarSteps,4))</f>
        <v>0</v>
      </c>
      <c r="BV61" s="104">
        <f>IF(ABS($B61)&lt;0.01,0,VLOOKUP(G61,DollarSteps,4))</f>
        <v>0</v>
      </c>
      <c r="BW61" s="104">
        <f>IF(ABS($B61)&lt;0.01,0,VLOOKUP(I61,DollarSteps,4))</f>
        <v>0</v>
      </c>
      <c r="BX61" s="104">
        <f>IF(ABS($B61)&lt;0.01,0,IF($J61="","",VLOOKUP($J61,Age_Steps,4)))</f>
        <v>0</v>
      </c>
      <c r="BY61" s="104">
        <f>IF(OR(ABS($B61)&lt;0.01,$E61=0),0,IF($J61="","",VLOOKUP($J61,Age_Steps,4)))</f>
        <v>0</v>
      </c>
      <c r="BZ61" s="104">
        <f>IF(ABS($B61)&lt;0.01,0,IF($J61="","",VLOOKUP($J61-1,Age_Steps,4)))</f>
        <v>0</v>
      </c>
      <c r="CA61" s="104">
        <f>IF(OR(ABS($B61)&lt;0.01,$G61=0),0,IF($J61="","",VLOOKUP($J61-1,Age_Steps,4)))</f>
        <v>0</v>
      </c>
      <c r="CB61" s="104">
        <f>IF(ABS($B61)&lt;0.01,0,IF($J61="","",VLOOKUP($J61-2,Age_Steps,4)))</f>
        <v>0</v>
      </c>
      <c r="CC61" s="104">
        <f>IF(OR(ABS($B61)&lt;0.01,$I61=0),0,IF($J61="","",VLOOKUP($J61-2,Age_Steps,4)))</f>
        <v>0</v>
      </c>
    </row>
    <row r="62" spans="2:81" ht="12.5" customHeight="1">
      <c r="B62" s="6" t="s">
        <v>9</v>
      </c>
      <c r="C62" s="6"/>
      <c r="D62" s="5">
        <v>0</v>
      </c>
      <c r="E62" s="5">
        <v>0</v>
      </c>
      <c r="F62" s="2">
        <v>0</v>
      </c>
      <c r="G62" s="2">
        <v>0</v>
      </c>
      <c r="H62" s="2">
        <v>0</v>
      </c>
      <c r="I62" s="5">
        <v>0</v>
      </c>
      <c r="J62" s="11">
        <v>18</v>
      </c>
      <c r="K62" s="12">
        <f t="shared" si="1"/>
        <v>0</v>
      </c>
      <c r="L62" s="12">
        <f t="shared" si="1"/>
        <v>0</v>
      </c>
      <c r="M62" s="14">
        <f t="shared" si="2"/>
        <v>0</v>
      </c>
      <c r="N62" s="12">
        <f t="shared" si="59"/>
        <v>0</v>
      </c>
      <c r="O62" s="14">
        <f t="shared" si="3"/>
        <v>0</v>
      </c>
      <c r="P62" s="12">
        <f t="shared" si="59"/>
        <v>0</v>
      </c>
      <c r="Q62" s="12">
        <f t="shared" si="4"/>
        <v>1</v>
      </c>
      <c r="R62" s="12">
        <f t="shared" si="5"/>
        <v>0</v>
      </c>
      <c r="S62" s="12">
        <f t="shared" si="6"/>
        <v>0</v>
      </c>
      <c r="T62" s="12">
        <f t="shared" si="7"/>
        <v>0</v>
      </c>
      <c r="U62" s="12">
        <f t="shared" si="8"/>
        <v>0</v>
      </c>
      <c r="V62" s="39">
        <f t="shared" si="9"/>
        <v>0</v>
      </c>
      <c r="W62" s="39">
        <f t="shared" si="10"/>
        <v>0</v>
      </c>
      <c r="X62" s="12">
        <f t="shared" si="60"/>
        <v>0</v>
      </c>
      <c r="Y62" s="12">
        <f t="shared" si="12"/>
        <v>0</v>
      </c>
      <c r="Z62" s="39">
        <f t="shared" si="61"/>
        <v>0</v>
      </c>
      <c r="AA62" s="12">
        <f t="shared" si="14"/>
        <v>0</v>
      </c>
      <c r="AB62" s="39">
        <f t="shared" si="15"/>
        <v>0</v>
      </c>
      <c r="AC62" s="12">
        <f t="shared" si="16"/>
        <v>0</v>
      </c>
      <c r="AD62" s="39">
        <f t="shared" si="17"/>
        <v>0</v>
      </c>
      <c r="AE62" s="39">
        <f t="shared" si="0"/>
        <v>0</v>
      </c>
      <c r="AF62" s="12">
        <f t="shared" si="18"/>
        <v>0</v>
      </c>
      <c r="AG62" s="39">
        <f t="shared" si="19"/>
        <v>0</v>
      </c>
      <c r="AH62" s="12">
        <f t="shared" si="20"/>
        <v>0</v>
      </c>
      <c r="AI62" s="39">
        <f t="shared" si="21"/>
        <v>0</v>
      </c>
      <c r="AJ62" s="39">
        <f t="shared" si="22"/>
        <v>0</v>
      </c>
      <c r="AK62" s="12">
        <f t="shared" si="23"/>
        <v>0</v>
      </c>
      <c r="AL62" s="39">
        <f t="shared" si="24"/>
        <v>0</v>
      </c>
      <c r="AM62" s="39">
        <f t="shared" si="25"/>
        <v>0</v>
      </c>
      <c r="AN62" s="39">
        <f t="shared" si="26"/>
        <v>0</v>
      </c>
      <c r="AO62" s="99">
        <f t="shared" si="27"/>
        <v>0</v>
      </c>
      <c r="AP62" s="99">
        <f t="shared" si="28"/>
        <v>0</v>
      </c>
      <c r="AQ62" s="12">
        <f t="shared" si="29"/>
        <v>0</v>
      </c>
      <c r="AR62" s="39">
        <f t="shared" si="30"/>
        <v>0</v>
      </c>
      <c r="AS62" s="39">
        <f t="shared" si="31"/>
        <v>0</v>
      </c>
      <c r="AT62" s="39">
        <f t="shared" si="32"/>
        <v>0</v>
      </c>
      <c r="AU62" s="12">
        <f t="shared" si="33"/>
        <v>0</v>
      </c>
      <c r="AV62" s="39">
        <f t="shared" si="34"/>
        <v>0</v>
      </c>
      <c r="AW62" s="39">
        <f t="shared" si="35"/>
        <v>0</v>
      </c>
      <c r="AX62" s="39">
        <f t="shared" si="36"/>
        <v>0</v>
      </c>
      <c r="AY62" s="39">
        <f t="shared" si="37"/>
        <v>0</v>
      </c>
      <c r="AZ62" s="39">
        <f t="shared" si="38"/>
        <v>0</v>
      </c>
      <c r="BA62" s="12">
        <f t="shared" si="39"/>
        <v>0</v>
      </c>
      <c r="BB62" s="39">
        <f t="shared" si="40"/>
        <v>0</v>
      </c>
      <c r="BC62" s="39">
        <f t="shared" si="41"/>
        <v>0</v>
      </c>
      <c r="BD62" s="39">
        <f t="shared" si="42"/>
        <v>0</v>
      </c>
      <c r="BE62" s="12">
        <f t="shared" si="43"/>
        <v>0</v>
      </c>
      <c r="BF62" s="39">
        <f t="shared" si="44"/>
        <v>0</v>
      </c>
      <c r="BG62" s="39">
        <f t="shared" si="45"/>
        <v>0</v>
      </c>
      <c r="BH62" s="39">
        <f t="shared" si="46"/>
        <v>0</v>
      </c>
      <c r="BI62" s="12">
        <f t="shared" si="47"/>
        <v>0</v>
      </c>
      <c r="BJ62" s="39">
        <f t="shared" si="48"/>
        <v>0</v>
      </c>
      <c r="BK62" s="39">
        <f t="shared" si="49"/>
        <v>0</v>
      </c>
      <c r="BL62" s="39">
        <f t="shared" si="50"/>
        <v>0</v>
      </c>
      <c r="BM62" s="12">
        <f t="shared" si="51"/>
        <v>0</v>
      </c>
      <c r="BN62" s="39">
        <f t="shared" si="52"/>
        <v>0</v>
      </c>
      <c r="BO62" s="39">
        <f t="shared" si="53"/>
        <v>0</v>
      </c>
      <c r="BP62" s="39">
        <f t="shared" si="54"/>
        <v>0</v>
      </c>
      <c r="BQ62" s="12">
        <f t="shared" si="55"/>
        <v>0</v>
      </c>
      <c r="BR62" s="39">
        <f t="shared" si="56"/>
        <v>0</v>
      </c>
      <c r="BS62" s="39">
        <f t="shared" si="57"/>
        <v>0</v>
      </c>
      <c r="BT62" s="39">
        <f t="shared" si="58"/>
        <v>0</v>
      </c>
      <c r="BU62" s="104">
        <f>IF(ABS($B62)&lt;0.01,0,VLOOKUP(E62,DollarSteps,4))</f>
        <v>0</v>
      </c>
      <c r="BV62" s="104">
        <f>IF(ABS($B62)&lt;0.01,0,VLOOKUP(G62,DollarSteps,4))</f>
        <v>0</v>
      </c>
      <c r="BW62" s="104">
        <f>IF(ABS($B62)&lt;0.01,0,VLOOKUP(I62,DollarSteps,4))</f>
        <v>0</v>
      </c>
      <c r="BX62" s="104">
        <f>IF(ABS($B62)&lt;0.01,0,IF($J62="","",VLOOKUP($J62,Age_Steps,4)))</f>
        <v>0</v>
      </c>
      <c r="BY62" s="104">
        <f>IF(OR(ABS($B62)&lt;0.01,$E62=0),0,IF($J62="","",VLOOKUP($J62,Age_Steps,4)))</f>
        <v>0</v>
      </c>
      <c r="BZ62" s="104">
        <f>IF(ABS($B62)&lt;0.01,0,IF($J62="","",VLOOKUP($J62-1,Age_Steps,4)))</f>
        <v>0</v>
      </c>
      <c r="CA62" s="104">
        <f>IF(OR(ABS($B62)&lt;0.01,$G62=0),0,IF($J62="","",VLOOKUP($J62-1,Age_Steps,4)))</f>
        <v>0</v>
      </c>
      <c r="CB62" s="104">
        <f>IF(ABS($B62)&lt;0.01,0,IF($J62="","",VLOOKUP($J62-2,Age_Steps,4)))</f>
        <v>0</v>
      </c>
      <c r="CC62" s="104">
        <f>IF(OR(ABS($B62)&lt;0.01,$I62=0),0,IF($J62="","",VLOOKUP($J62-2,Age_Steps,4)))</f>
        <v>0</v>
      </c>
    </row>
    <row r="63" spans="2:81" ht="12.5" customHeight="1">
      <c r="B63" s="6" t="s">
        <v>9</v>
      </c>
      <c r="C63" s="6"/>
      <c r="D63" s="5">
        <v>0</v>
      </c>
      <c r="E63" s="5">
        <v>0</v>
      </c>
      <c r="F63" s="2">
        <v>0</v>
      </c>
      <c r="G63" s="2">
        <v>0</v>
      </c>
      <c r="H63" s="2">
        <v>0</v>
      </c>
      <c r="I63" s="5">
        <v>0</v>
      </c>
      <c r="J63" s="11">
        <v>13</v>
      </c>
      <c r="K63" s="12">
        <f t="shared" si="1"/>
        <v>0</v>
      </c>
      <c r="L63" s="12">
        <f t="shared" si="1"/>
        <v>0</v>
      </c>
      <c r="M63" s="14">
        <f t="shared" si="2"/>
        <v>0</v>
      </c>
      <c r="N63" s="12">
        <f t="shared" si="59"/>
        <v>0</v>
      </c>
      <c r="O63" s="14">
        <f t="shared" si="3"/>
        <v>0</v>
      </c>
      <c r="P63" s="12">
        <f t="shared" si="59"/>
        <v>0</v>
      </c>
      <c r="Q63" s="12">
        <f t="shared" si="4"/>
        <v>1</v>
      </c>
      <c r="R63" s="12">
        <f t="shared" si="5"/>
        <v>0</v>
      </c>
      <c r="S63" s="12">
        <f t="shared" si="6"/>
        <v>0</v>
      </c>
      <c r="T63" s="12">
        <f t="shared" si="7"/>
        <v>0</v>
      </c>
      <c r="U63" s="12">
        <f t="shared" si="8"/>
        <v>0</v>
      </c>
      <c r="V63" s="39">
        <f t="shared" si="9"/>
        <v>0</v>
      </c>
      <c r="W63" s="39">
        <f t="shared" si="10"/>
        <v>0</v>
      </c>
      <c r="X63" s="12">
        <f t="shared" si="60"/>
        <v>0</v>
      </c>
      <c r="Y63" s="12">
        <f t="shared" si="12"/>
        <v>0</v>
      </c>
      <c r="Z63" s="39">
        <f t="shared" si="61"/>
        <v>0</v>
      </c>
      <c r="AA63" s="12">
        <f t="shared" si="14"/>
        <v>0</v>
      </c>
      <c r="AB63" s="39">
        <f t="shared" si="15"/>
        <v>0</v>
      </c>
      <c r="AC63" s="12">
        <f t="shared" si="16"/>
        <v>0</v>
      </c>
      <c r="AD63" s="39">
        <f t="shared" si="17"/>
        <v>0</v>
      </c>
      <c r="AE63" s="39">
        <f t="shared" si="0"/>
        <v>0</v>
      </c>
      <c r="AF63" s="12">
        <f t="shared" si="18"/>
        <v>0</v>
      </c>
      <c r="AG63" s="39">
        <f t="shared" si="19"/>
        <v>0</v>
      </c>
      <c r="AH63" s="12">
        <f t="shared" si="20"/>
        <v>0</v>
      </c>
      <c r="AI63" s="39">
        <f t="shared" si="21"/>
        <v>0</v>
      </c>
      <c r="AJ63" s="39">
        <f t="shared" si="22"/>
        <v>0</v>
      </c>
      <c r="AK63" s="12">
        <f t="shared" si="23"/>
        <v>0</v>
      </c>
      <c r="AL63" s="39">
        <f t="shared" si="24"/>
        <v>0</v>
      </c>
      <c r="AM63" s="39">
        <f t="shared" si="25"/>
        <v>0</v>
      </c>
      <c r="AN63" s="39">
        <f t="shared" si="26"/>
        <v>0</v>
      </c>
      <c r="AO63" s="99">
        <f t="shared" si="27"/>
        <v>0</v>
      </c>
      <c r="AP63" s="99">
        <f t="shared" si="28"/>
        <v>0</v>
      </c>
      <c r="AQ63" s="12">
        <f t="shared" si="29"/>
        <v>0</v>
      </c>
      <c r="AR63" s="39">
        <f t="shared" si="30"/>
        <v>0</v>
      </c>
      <c r="AS63" s="39">
        <f t="shared" si="31"/>
        <v>0</v>
      </c>
      <c r="AT63" s="39">
        <f t="shared" si="32"/>
        <v>0</v>
      </c>
      <c r="AU63" s="12">
        <f t="shared" si="33"/>
        <v>0</v>
      </c>
      <c r="AV63" s="39">
        <f t="shared" si="34"/>
        <v>0</v>
      </c>
      <c r="AW63" s="39">
        <f t="shared" si="35"/>
        <v>0</v>
      </c>
      <c r="AX63" s="39">
        <f t="shared" si="36"/>
        <v>0</v>
      </c>
      <c r="AY63" s="39">
        <f t="shared" si="37"/>
        <v>0</v>
      </c>
      <c r="AZ63" s="39">
        <f t="shared" si="38"/>
        <v>0</v>
      </c>
      <c r="BA63" s="12">
        <f t="shared" si="39"/>
        <v>0</v>
      </c>
      <c r="BB63" s="39">
        <f t="shared" si="40"/>
        <v>0</v>
      </c>
      <c r="BC63" s="39">
        <f t="shared" si="41"/>
        <v>0</v>
      </c>
      <c r="BD63" s="39">
        <f t="shared" si="42"/>
        <v>0</v>
      </c>
      <c r="BE63" s="12">
        <f t="shared" si="43"/>
        <v>0</v>
      </c>
      <c r="BF63" s="39">
        <f t="shared" si="44"/>
        <v>0</v>
      </c>
      <c r="BG63" s="39">
        <f t="shared" si="45"/>
        <v>0</v>
      </c>
      <c r="BH63" s="39">
        <f t="shared" si="46"/>
        <v>0</v>
      </c>
      <c r="BI63" s="12">
        <f t="shared" si="47"/>
        <v>0</v>
      </c>
      <c r="BJ63" s="39">
        <f t="shared" si="48"/>
        <v>0</v>
      </c>
      <c r="BK63" s="39">
        <f t="shared" si="49"/>
        <v>0</v>
      </c>
      <c r="BL63" s="39">
        <f t="shared" si="50"/>
        <v>0</v>
      </c>
      <c r="BM63" s="12">
        <f t="shared" si="51"/>
        <v>0</v>
      </c>
      <c r="BN63" s="39">
        <f t="shared" si="52"/>
        <v>0</v>
      </c>
      <c r="BO63" s="39">
        <f t="shared" si="53"/>
        <v>0</v>
      </c>
      <c r="BP63" s="39">
        <f t="shared" si="54"/>
        <v>0</v>
      </c>
      <c r="BQ63" s="12">
        <f t="shared" si="55"/>
        <v>0</v>
      </c>
      <c r="BR63" s="39">
        <f t="shared" si="56"/>
        <v>0</v>
      </c>
      <c r="BS63" s="39">
        <f t="shared" si="57"/>
        <v>0</v>
      </c>
      <c r="BT63" s="39">
        <f t="shared" si="58"/>
        <v>0</v>
      </c>
      <c r="BU63" s="104">
        <f>IF(ABS($B63)&lt;0.01,0,VLOOKUP(E63,DollarSteps,4))</f>
        <v>0</v>
      </c>
      <c r="BV63" s="104">
        <f>IF(ABS($B63)&lt;0.01,0,VLOOKUP(G63,DollarSteps,4))</f>
        <v>0</v>
      </c>
      <c r="BW63" s="104">
        <f>IF(ABS($B63)&lt;0.01,0,VLOOKUP(I63,DollarSteps,4))</f>
        <v>0</v>
      </c>
      <c r="BX63" s="104">
        <f>IF(ABS($B63)&lt;0.01,0,IF($J63="","",VLOOKUP($J63,Age_Steps,4)))</f>
        <v>0</v>
      </c>
      <c r="BY63" s="104">
        <f>IF(OR(ABS($B63)&lt;0.01,$E63=0),0,IF($J63="","",VLOOKUP($J63,Age_Steps,4)))</f>
        <v>0</v>
      </c>
      <c r="BZ63" s="104">
        <f>IF(ABS($B63)&lt;0.01,0,IF($J63="","",VLOOKUP($J63-1,Age_Steps,4)))</f>
        <v>0</v>
      </c>
      <c r="CA63" s="104">
        <f>IF(OR(ABS($B63)&lt;0.01,$G63=0),0,IF($J63="","",VLOOKUP($J63-1,Age_Steps,4)))</f>
        <v>0</v>
      </c>
      <c r="CB63" s="104">
        <f>IF(ABS($B63)&lt;0.01,0,IF($J63="","",VLOOKUP($J63-2,Age_Steps,4)))</f>
        <v>0</v>
      </c>
      <c r="CC63" s="104">
        <f>IF(OR(ABS($B63)&lt;0.01,$I63=0),0,IF($J63="","",VLOOKUP($J63-2,Age_Steps,4)))</f>
        <v>0</v>
      </c>
    </row>
    <row r="64" spans="2:81" ht="12.5" customHeight="1">
      <c r="B64" s="6" t="s">
        <v>9</v>
      </c>
      <c r="C64" s="6"/>
      <c r="D64" s="5">
        <v>0</v>
      </c>
      <c r="E64" s="5">
        <v>0</v>
      </c>
      <c r="F64" s="2">
        <v>0</v>
      </c>
      <c r="G64" s="2">
        <v>0</v>
      </c>
      <c r="H64" s="2">
        <v>0</v>
      </c>
      <c r="I64" s="5">
        <v>0</v>
      </c>
      <c r="J64" s="11">
        <v>31</v>
      </c>
      <c r="K64" s="12">
        <f t="shared" si="1"/>
        <v>0</v>
      </c>
      <c r="L64" s="12">
        <f t="shared" si="1"/>
        <v>0</v>
      </c>
      <c r="M64" s="14">
        <f t="shared" si="2"/>
        <v>0</v>
      </c>
      <c r="N64" s="12">
        <f t="shared" si="59"/>
        <v>0</v>
      </c>
      <c r="O64" s="14">
        <f t="shared" si="3"/>
        <v>0</v>
      </c>
      <c r="P64" s="12">
        <f t="shared" si="59"/>
        <v>0</v>
      </c>
      <c r="Q64" s="12">
        <f t="shared" si="4"/>
        <v>1</v>
      </c>
      <c r="R64" s="12">
        <f t="shared" si="5"/>
        <v>0</v>
      </c>
      <c r="S64" s="12">
        <f t="shared" si="6"/>
        <v>0</v>
      </c>
      <c r="T64" s="12">
        <f t="shared" si="7"/>
        <v>0</v>
      </c>
      <c r="U64" s="12">
        <f t="shared" si="8"/>
        <v>0</v>
      </c>
      <c r="V64" s="39">
        <f t="shared" si="9"/>
        <v>0</v>
      </c>
      <c r="W64" s="39">
        <f t="shared" si="10"/>
        <v>0</v>
      </c>
      <c r="X64" s="12">
        <f t="shared" si="60"/>
        <v>0</v>
      </c>
      <c r="Y64" s="12">
        <f t="shared" si="12"/>
        <v>0</v>
      </c>
      <c r="Z64" s="39">
        <f t="shared" si="61"/>
        <v>0</v>
      </c>
      <c r="AA64" s="12">
        <f t="shared" si="14"/>
        <v>0</v>
      </c>
      <c r="AB64" s="39">
        <f t="shared" si="15"/>
        <v>0</v>
      </c>
      <c r="AC64" s="12">
        <f t="shared" si="16"/>
        <v>0</v>
      </c>
      <c r="AD64" s="39">
        <f t="shared" si="17"/>
        <v>0</v>
      </c>
      <c r="AE64" s="39">
        <f t="shared" si="0"/>
        <v>0</v>
      </c>
      <c r="AF64" s="12">
        <f t="shared" si="18"/>
        <v>0</v>
      </c>
      <c r="AG64" s="39">
        <f t="shared" si="19"/>
        <v>0</v>
      </c>
      <c r="AH64" s="12">
        <f t="shared" si="20"/>
        <v>0</v>
      </c>
      <c r="AI64" s="39">
        <f t="shared" si="21"/>
        <v>0</v>
      </c>
      <c r="AJ64" s="39">
        <f t="shared" si="22"/>
        <v>0</v>
      </c>
      <c r="AK64" s="12">
        <f t="shared" si="23"/>
        <v>0</v>
      </c>
      <c r="AL64" s="39">
        <f t="shared" si="24"/>
        <v>0</v>
      </c>
      <c r="AM64" s="39">
        <f t="shared" si="25"/>
        <v>0</v>
      </c>
      <c r="AN64" s="39">
        <f t="shared" si="26"/>
        <v>0</v>
      </c>
      <c r="AO64" s="99">
        <f t="shared" si="27"/>
        <v>0</v>
      </c>
      <c r="AP64" s="99">
        <f t="shared" si="28"/>
        <v>0</v>
      </c>
      <c r="AQ64" s="12">
        <f t="shared" si="29"/>
        <v>0</v>
      </c>
      <c r="AR64" s="39">
        <f t="shared" si="30"/>
        <v>0</v>
      </c>
      <c r="AS64" s="39">
        <f t="shared" si="31"/>
        <v>0</v>
      </c>
      <c r="AT64" s="39">
        <f t="shared" si="32"/>
        <v>0</v>
      </c>
      <c r="AU64" s="12">
        <f t="shared" si="33"/>
        <v>0</v>
      </c>
      <c r="AV64" s="39">
        <f t="shared" si="34"/>
        <v>0</v>
      </c>
      <c r="AW64" s="39">
        <f t="shared" si="35"/>
        <v>0</v>
      </c>
      <c r="AX64" s="39">
        <f t="shared" si="36"/>
        <v>0</v>
      </c>
      <c r="AY64" s="39">
        <f t="shared" si="37"/>
        <v>0</v>
      </c>
      <c r="AZ64" s="39">
        <f t="shared" si="38"/>
        <v>0</v>
      </c>
      <c r="BA64" s="12">
        <f t="shared" si="39"/>
        <v>0</v>
      </c>
      <c r="BB64" s="39">
        <f t="shared" si="40"/>
        <v>0</v>
      </c>
      <c r="BC64" s="39">
        <f t="shared" si="41"/>
        <v>0</v>
      </c>
      <c r="BD64" s="39">
        <f t="shared" si="42"/>
        <v>0</v>
      </c>
      <c r="BE64" s="12">
        <f t="shared" si="43"/>
        <v>0</v>
      </c>
      <c r="BF64" s="39">
        <f t="shared" si="44"/>
        <v>0</v>
      </c>
      <c r="BG64" s="39">
        <f t="shared" si="45"/>
        <v>0</v>
      </c>
      <c r="BH64" s="39">
        <f t="shared" si="46"/>
        <v>0</v>
      </c>
      <c r="BI64" s="12">
        <f t="shared" si="47"/>
        <v>0</v>
      </c>
      <c r="BJ64" s="39">
        <f t="shared" si="48"/>
        <v>0</v>
      </c>
      <c r="BK64" s="39">
        <f t="shared" si="49"/>
        <v>0</v>
      </c>
      <c r="BL64" s="39">
        <f t="shared" si="50"/>
        <v>0</v>
      </c>
      <c r="BM64" s="12">
        <f t="shared" si="51"/>
        <v>0</v>
      </c>
      <c r="BN64" s="39">
        <f t="shared" si="52"/>
        <v>0</v>
      </c>
      <c r="BO64" s="39">
        <f t="shared" si="53"/>
        <v>0</v>
      </c>
      <c r="BP64" s="39">
        <f t="shared" si="54"/>
        <v>0</v>
      </c>
      <c r="BQ64" s="12">
        <f t="shared" si="55"/>
        <v>0</v>
      </c>
      <c r="BR64" s="39">
        <f t="shared" si="56"/>
        <v>0</v>
      </c>
      <c r="BS64" s="39">
        <f t="shared" si="57"/>
        <v>0</v>
      </c>
      <c r="BT64" s="39">
        <f t="shared" si="58"/>
        <v>0</v>
      </c>
      <c r="BU64" s="104">
        <f>IF(ABS($B64)&lt;0.01,0,VLOOKUP(E64,DollarSteps,4))</f>
        <v>0</v>
      </c>
      <c r="BV64" s="104">
        <f>IF(ABS($B64)&lt;0.01,0,VLOOKUP(G64,DollarSteps,4))</f>
        <v>0</v>
      </c>
      <c r="BW64" s="104">
        <f>IF(ABS($B64)&lt;0.01,0,VLOOKUP(I64,DollarSteps,4))</f>
        <v>0</v>
      </c>
      <c r="BX64" s="104">
        <f>IF(ABS($B64)&lt;0.01,0,IF($J64="","",VLOOKUP($J64,Age_Steps,4)))</f>
        <v>0</v>
      </c>
      <c r="BY64" s="104">
        <f>IF(OR(ABS($B64)&lt;0.01,$E64=0),0,IF($J64="","",VLOOKUP($J64,Age_Steps,4)))</f>
        <v>0</v>
      </c>
      <c r="BZ64" s="104">
        <f>IF(ABS($B64)&lt;0.01,0,IF($J64="","",VLOOKUP($J64-1,Age_Steps,4)))</f>
        <v>0</v>
      </c>
      <c r="CA64" s="104">
        <f>IF(OR(ABS($B64)&lt;0.01,$G64=0),0,IF($J64="","",VLOOKUP($J64-1,Age_Steps,4)))</f>
        <v>0</v>
      </c>
      <c r="CB64" s="104">
        <f>IF(ABS($B64)&lt;0.01,0,IF($J64="","",VLOOKUP($J64-2,Age_Steps,4)))</f>
        <v>0</v>
      </c>
      <c r="CC64" s="104">
        <f>IF(OR(ABS($B64)&lt;0.01,$I64=0),0,IF($J64="","",VLOOKUP($J64-2,Age_Steps,4)))</f>
        <v>0</v>
      </c>
    </row>
    <row r="65" spans="2:81" ht="12.5" customHeight="1">
      <c r="B65" s="6" t="s">
        <v>9</v>
      </c>
      <c r="C65" s="6"/>
      <c r="D65" s="5">
        <v>0</v>
      </c>
      <c r="E65" s="5">
        <v>0</v>
      </c>
      <c r="F65" s="2">
        <v>0</v>
      </c>
      <c r="G65" s="2">
        <v>0</v>
      </c>
      <c r="H65" s="2">
        <v>0</v>
      </c>
      <c r="I65" s="5">
        <v>0</v>
      </c>
      <c r="J65" s="11">
        <v>34</v>
      </c>
      <c r="K65" s="12">
        <f t="shared" si="1"/>
        <v>0</v>
      </c>
      <c r="L65" s="12">
        <f t="shared" si="1"/>
        <v>0</v>
      </c>
      <c r="M65" s="14">
        <f t="shared" si="2"/>
        <v>0</v>
      </c>
      <c r="N65" s="12">
        <f t="shared" si="59"/>
        <v>0</v>
      </c>
      <c r="O65" s="14">
        <f t="shared" si="3"/>
        <v>0</v>
      </c>
      <c r="P65" s="12">
        <f t="shared" si="59"/>
        <v>0</v>
      </c>
      <c r="Q65" s="12">
        <f t="shared" si="4"/>
        <v>1</v>
      </c>
      <c r="R65" s="12">
        <f t="shared" si="5"/>
        <v>0</v>
      </c>
      <c r="S65" s="12">
        <f t="shared" si="6"/>
        <v>0</v>
      </c>
      <c r="T65" s="12">
        <f t="shared" si="7"/>
        <v>0</v>
      </c>
      <c r="U65" s="12">
        <f t="shared" si="8"/>
        <v>0</v>
      </c>
      <c r="V65" s="39">
        <f t="shared" si="9"/>
        <v>0</v>
      </c>
      <c r="W65" s="39">
        <f t="shared" si="10"/>
        <v>0</v>
      </c>
      <c r="X65" s="12">
        <f t="shared" si="60"/>
        <v>0</v>
      </c>
      <c r="Y65" s="12">
        <f t="shared" si="12"/>
        <v>0</v>
      </c>
      <c r="Z65" s="39">
        <f t="shared" si="61"/>
        <v>0</v>
      </c>
      <c r="AA65" s="12">
        <f t="shared" si="14"/>
        <v>0</v>
      </c>
      <c r="AB65" s="39">
        <f t="shared" si="15"/>
        <v>0</v>
      </c>
      <c r="AC65" s="12">
        <f t="shared" si="16"/>
        <v>0</v>
      </c>
      <c r="AD65" s="39">
        <f t="shared" si="17"/>
        <v>0</v>
      </c>
      <c r="AE65" s="39">
        <f t="shared" si="0"/>
        <v>0</v>
      </c>
      <c r="AF65" s="12">
        <f t="shared" si="18"/>
        <v>0</v>
      </c>
      <c r="AG65" s="39">
        <f t="shared" si="19"/>
        <v>0</v>
      </c>
      <c r="AH65" s="12">
        <f t="shared" si="20"/>
        <v>0</v>
      </c>
      <c r="AI65" s="39">
        <f t="shared" si="21"/>
        <v>0</v>
      </c>
      <c r="AJ65" s="39">
        <f t="shared" si="22"/>
        <v>0</v>
      </c>
      <c r="AK65" s="12">
        <f t="shared" si="23"/>
        <v>0</v>
      </c>
      <c r="AL65" s="39">
        <f t="shared" si="24"/>
        <v>0</v>
      </c>
      <c r="AM65" s="39">
        <f t="shared" si="25"/>
        <v>0</v>
      </c>
      <c r="AN65" s="39">
        <f t="shared" si="26"/>
        <v>0</v>
      </c>
      <c r="AO65" s="99">
        <f t="shared" si="27"/>
        <v>0</v>
      </c>
      <c r="AP65" s="99">
        <f t="shared" si="28"/>
        <v>0</v>
      </c>
      <c r="AQ65" s="12">
        <f t="shared" si="29"/>
        <v>0</v>
      </c>
      <c r="AR65" s="39">
        <f t="shared" si="30"/>
        <v>0</v>
      </c>
      <c r="AS65" s="39">
        <f t="shared" si="31"/>
        <v>0</v>
      </c>
      <c r="AT65" s="39">
        <f t="shared" si="32"/>
        <v>0</v>
      </c>
      <c r="AU65" s="12">
        <f t="shared" si="33"/>
        <v>0</v>
      </c>
      <c r="AV65" s="39">
        <f t="shared" si="34"/>
        <v>0</v>
      </c>
      <c r="AW65" s="39">
        <f t="shared" si="35"/>
        <v>0</v>
      </c>
      <c r="AX65" s="39">
        <f t="shared" si="36"/>
        <v>0</v>
      </c>
      <c r="AY65" s="39">
        <f t="shared" si="37"/>
        <v>0</v>
      </c>
      <c r="AZ65" s="39">
        <f t="shared" si="38"/>
        <v>0</v>
      </c>
      <c r="BA65" s="12">
        <f t="shared" si="39"/>
        <v>0</v>
      </c>
      <c r="BB65" s="39">
        <f t="shared" si="40"/>
        <v>0</v>
      </c>
      <c r="BC65" s="39">
        <f t="shared" si="41"/>
        <v>0</v>
      </c>
      <c r="BD65" s="39">
        <f t="shared" si="42"/>
        <v>0</v>
      </c>
      <c r="BE65" s="12">
        <f t="shared" si="43"/>
        <v>0</v>
      </c>
      <c r="BF65" s="39">
        <f t="shared" si="44"/>
        <v>0</v>
      </c>
      <c r="BG65" s="39">
        <f t="shared" si="45"/>
        <v>0</v>
      </c>
      <c r="BH65" s="39">
        <f t="shared" si="46"/>
        <v>0</v>
      </c>
      <c r="BI65" s="12">
        <f t="shared" si="47"/>
        <v>0</v>
      </c>
      <c r="BJ65" s="39">
        <f t="shared" si="48"/>
        <v>0</v>
      </c>
      <c r="BK65" s="39">
        <f t="shared" si="49"/>
        <v>0</v>
      </c>
      <c r="BL65" s="39">
        <f t="shared" si="50"/>
        <v>0</v>
      </c>
      <c r="BM65" s="12">
        <f t="shared" si="51"/>
        <v>0</v>
      </c>
      <c r="BN65" s="39">
        <f t="shared" si="52"/>
        <v>0</v>
      </c>
      <c r="BO65" s="39">
        <f t="shared" si="53"/>
        <v>0</v>
      </c>
      <c r="BP65" s="39">
        <f t="shared" si="54"/>
        <v>0</v>
      </c>
      <c r="BQ65" s="12">
        <f t="shared" si="55"/>
        <v>0</v>
      </c>
      <c r="BR65" s="39">
        <f t="shared" si="56"/>
        <v>0</v>
      </c>
      <c r="BS65" s="39">
        <f t="shared" si="57"/>
        <v>0</v>
      </c>
      <c r="BT65" s="39">
        <f t="shared" si="58"/>
        <v>0</v>
      </c>
      <c r="BU65" s="104">
        <f>IF(ABS($B65)&lt;0.01,0,VLOOKUP(E65,DollarSteps,4))</f>
        <v>0</v>
      </c>
      <c r="BV65" s="104">
        <f>IF(ABS($B65)&lt;0.01,0,VLOOKUP(G65,DollarSteps,4))</f>
        <v>0</v>
      </c>
      <c r="BW65" s="104">
        <f>IF(ABS($B65)&lt;0.01,0,VLOOKUP(I65,DollarSteps,4))</f>
        <v>0</v>
      </c>
      <c r="BX65" s="104">
        <f>IF(ABS($B65)&lt;0.01,0,IF($J65="","",VLOOKUP($J65,Age_Steps,4)))</f>
        <v>0</v>
      </c>
      <c r="BY65" s="104">
        <f>IF(OR(ABS($B65)&lt;0.01,$E65=0),0,IF($J65="","",VLOOKUP($J65,Age_Steps,4)))</f>
        <v>0</v>
      </c>
      <c r="BZ65" s="104">
        <f>IF(ABS($B65)&lt;0.01,0,IF($J65="","",VLOOKUP($J65-1,Age_Steps,4)))</f>
        <v>0</v>
      </c>
      <c r="CA65" s="104">
        <f>IF(OR(ABS($B65)&lt;0.01,$G65=0),0,IF($J65="","",VLOOKUP($J65-1,Age_Steps,4)))</f>
        <v>0</v>
      </c>
      <c r="CB65" s="104">
        <f>IF(ABS($B65)&lt;0.01,0,IF($J65="","",VLOOKUP($J65-2,Age_Steps,4)))</f>
        <v>0</v>
      </c>
      <c r="CC65" s="104">
        <f>IF(OR(ABS($B65)&lt;0.01,$I65=0),0,IF($J65="","",VLOOKUP($J65-2,Age_Steps,4)))</f>
        <v>0</v>
      </c>
    </row>
    <row r="66" spans="2:81" ht="12.5" customHeight="1">
      <c r="B66" s="6" t="s">
        <v>9</v>
      </c>
      <c r="C66" s="6"/>
      <c r="D66" s="5">
        <v>0</v>
      </c>
      <c r="E66" s="5">
        <v>0</v>
      </c>
      <c r="F66" s="2">
        <v>0</v>
      </c>
      <c r="G66" s="2">
        <v>0</v>
      </c>
      <c r="H66" s="2">
        <v>0</v>
      </c>
      <c r="I66" s="5">
        <v>0</v>
      </c>
      <c r="J66" s="11">
        <v>27</v>
      </c>
      <c r="K66" s="12">
        <f t="shared" si="1"/>
        <v>0</v>
      </c>
      <c r="L66" s="12">
        <f t="shared" si="1"/>
        <v>0</v>
      </c>
      <c r="M66" s="14">
        <f t="shared" si="2"/>
        <v>0</v>
      </c>
      <c r="N66" s="12">
        <f t="shared" si="59"/>
        <v>0</v>
      </c>
      <c r="O66" s="14">
        <f t="shared" si="3"/>
        <v>0</v>
      </c>
      <c r="P66" s="12">
        <f t="shared" si="59"/>
        <v>0</v>
      </c>
      <c r="Q66" s="12">
        <f t="shared" si="4"/>
        <v>1</v>
      </c>
      <c r="R66" s="12">
        <f t="shared" si="5"/>
        <v>0</v>
      </c>
      <c r="S66" s="12">
        <f t="shared" si="6"/>
        <v>0</v>
      </c>
      <c r="T66" s="12">
        <f t="shared" si="7"/>
        <v>0</v>
      </c>
      <c r="U66" s="12">
        <f t="shared" si="8"/>
        <v>0</v>
      </c>
      <c r="V66" s="39">
        <f t="shared" si="9"/>
        <v>0</v>
      </c>
      <c r="W66" s="39">
        <f t="shared" si="10"/>
        <v>0</v>
      </c>
      <c r="X66" s="12">
        <f t="shared" si="60"/>
        <v>0</v>
      </c>
      <c r="Y66" s="12">
        <f t="shared" si="12"/>
        <v>0</v>
      </c>
      <c r="Z66" s="39">
        <f t="shared" si="61"/>
        <v>0</v>
      </c>
      <c r="AA66" s="12">
        <f t="shared" si="14"/>
        <v>0</v>
      </c>
      <c r="AB66" s="39">
        <f t="shared" si="15"/>
        <v>0</v>
      </c>
      <c r="AC66" s="12">
        <f t="shared" si="16"/>
        <v>0</v>
      </c>
      <c r="AD66" s="39">
        <f t="shared" si="17"/>
        <v>0</v>
      </c>
      <c r="AE66" s="39">
        <f t="shared" si="0"/>
        <v>0</v>
      </c>
      <c r="AF66" s="12">
        <f t="shared" si="18"/>
        <v>0</v>
      </c>
      <c r="AG66" s="39">
        <f t="shared" si="19"/>
        <v>0</v>
      </c>
      <c r="AH66" s="12">
        <f t="shared" si="20"/>
        <v>0</v>
      </c>
      <c r="AI66" s="39">
        <f t="shared" si="21"/>
        <v>0</v>
      </c>
      <c r="AJ66" s="39">
        <f t="shared" si="22"/>
        <v>0</v>
      </c>
      <c r="AK66" s="12">
        <f t="shared" si="23"/>
        <v>0</v>
      </c>
      <c r="AL66" s="39">
        <f t="shared" si="24"/>
        <v>0</v>
      </c>
      <c r="AM66" s="39">
        <f t="shared" si="25"/>
        <v>0</v>
      </c>
      <c r="AN66" s="39">
        <f t="shared" si="26"/>
        <v>0</v>
      </c>
      <c r="AO66" s="99">
        <f t="shared" si="27"/>
        <v>0</v>
      </c>
      <c r="AP66" s="99">
        <f t="shared" si="28"/>
        <v>0</v>
      </c>
      <c r="AQ66" s="12">
        <f t="shared" si="29"/>
        <v>0</v>
      </c>
      <c r="AR66" s="39">
        <f t="shared" si="30"/>
        <v>0</v>
      </c>
      <c r="AS66" s="39">
        <f t="shared" si="31"/>
        <v>0</v>
      </c>
      <c r="AT66" s="39">
        <f t="shared" si="32"/>
        <v>0</v>
      </c>
      <c r="AU66" s="12">
        <f t="shared" si="33"/>
        <v>0</v>
      </c>
      <c r="AV66" s="39">
        <f t="shared" si="34"/>
        <v>0</v>
      </c>
      <c r="AW66" s="39">
        <f t="shared" si="35"/>
        <v>0</v>
      </c>
      <c r="AX66" s="39">
        <f t="shared" si="36"/>
        <v>0</v>
      </c>
      <c r="AY66" s="39">
        <f t="shared" si="37"/>
        <v>0</v>
      </c>
      <c r="AZ66" s="39">
        <f t="shared" si="38"/>
        <v>0</v>
      </c>
      <c r="BA66" s="12">
        <f t="shared" si="39"/>
        <v>0</v>
      </c>
      <c r="BB66" s="39">
        <f t="shared" si="40"/>
        <v>0</v>
      </c>
      <c r="BC66" s="39">
        <f t="shared" si="41"/>
        <v>0</v>
      </c>
      <c r="BD66" s="39">
        <f t="shared" si="42"/>
        <v>0</v>
      </c>
      <c r="BE66" s="12">
        <f t="shared" si="43"/>
        <v>0</v>
      </c>
      <c r="BF66" s="39">
        <f t="shared" si="44"/>
        <v>0</v>
      </c>
      <c r="BG66" s="39">
        <f t="shared" si="45"/>
        <v>0</v>
      </c>
      <c r="BH66" s="39">
        <f t="shared" si="46"/>
        <v>0</v>
      </c>
      <c r="BI66" s="12">
        <f t="shared" si="47"/>
        <v>0</v>
      </c>
      <c r="BJ66" s="39">
        <f t="shared" si="48"/>
        <v>0</v>
      </c>
      <c r="BK66" s="39">
        <f t="shared" si="49"/>
        <v>0</v>
      </c>
      <c r="BL66" s="39">
        <f t="shared" si="50"/>
        <v>0</v>
      </c>
      <c r="BM66" s="12">
        <f t="shared" si="51"/>
        <v>0</v>
      </c>
      <c r="BN66" s="39">
        <f t="shared" si="52"/>
        <v>0</v>
      </c>
      <c r="BO66" s="39">
        <f t="shared" si="53"/>
        <v>0</v>
      </c>
      <c r="BP66" s="39">
        <f t="shared" si="54"/>
        <v>0</v>
      </c>
      <c r="BQ66" s="12">
        <f t="shared" si="55"/>
        <v>0</v>
      </c>
      <c r="BR66" s="39">
        <f t="shared" si="56"/>
        <v>0</v>
      </c>
      <c r="BS66" s="39">
        <f t="shared" si="57"/>
        <v>0</v>
      </c>
      <c r="BT66" s="39">
        <f t="shared" si="58"/>
        <v>0</v>
      </c>
      <c r="BU66" s="104">
        <f>IF(ABS($B66)&lt;0.01,0,VLOOKUP(E66,DollarSteps,4))</f>
        <v>0</v>
      </c>
      <c r="BV66" s="104">
        <f>IF(ABS($B66)&lt;0.01,0,VLOOKUP(G66,DollarSteps,4))</f>
        <v>0</v>
      </c>
      <c r="BW66" s="104">
        <f>IF(ABS($B66)&lt;0.01,0,VLOOKUP(I66,DollarSteps,4))</f>
        <v>0</v>
      </c>
      <c r="BX66" s="104">
        <f>IF(ABS($B66)&lt;0.01,0,IF($J66="","",VLOOKUP($J66,Age_Steps,4)))</f>
        <v>0</v>
      </c>
      <c r="BY66" s="104">
        <f>IF(OR(ABS($B66)&lt;0.01,$E66=0),0,IF($J66="","",VLOOKUP($J66,Age_Steps,4)))</f>
        <v>0</v>
      </c>
      <c r="BZ66" s="104">
        <f>IF(ABS($B66)&lt;0.01,0,IF($J66="","",VLOOKUP($J66-1,Age_Steps,4)))</f>
        <v>0</v>
      </c>
      <c r="CA66" s="104">
        <f>IF(OR(ABS($B66)&lt;0.01,$G66=0),0,IF($J66="","",VLOOKUP($J66-1,Age_Steps,4)))</f>
        <v>0</v>
      </c>
      <c r="CB66" s="104">
        <f>IF(ABS($B66)&lt;0.01,0,IF($J66="","",VLOOKUP($J66-2,Age_Steps,4)))</f>
        <v>0</v>
      </c>
      <c r="CC66" s="104">
        <f>IF(OR(ABS($B66)&lt;0.01,$I66=0),0,IF($J66="","",VLOOKUP($J66-2,Age_Steps,4)))</f>
        <v>0</v>
      </c>
    </row>
    <row r="67" spans="2:81" ht="12.5" customHeight="1">
      <c r="B67" s="6" t="s">
        <v>9</v>
      </c>
      <c r="C67" s="6"/>
      <c r="D67" s="5">
        <v>0</v>
      </c>
      <c r="E67" s="5">
        <v>0</v>
      </c>
      <c r="F67" s="2">
        <v>0</v>
      </c>
      <c r="G67" s="2">
        <v>0</v>
      </c>
      <c r="H67" s="2">
        <v>0</v>
      </c>
      <c r="I67" s="5">
        <v>0</v>
      </c>
      <c r="J67" s="11">
        <v>23</v>
      </c>
      <c r="K67" s="12">
        <f t="shared" si="1"/>
        <v>0</v>
      </c>
      <c r="L67" s="12">
        <f t="shared" si="1"/>
        <v>0</v>
      </c>
      <c r="M67" s="14">
        <f t="shared" si="2"/>
        <v>0</v>
      </c>
      <c r="N67" s="12">
        <f t="shared" si="59"/>
        <v>0</v>
      </c>
      <c r="O67" s="14">
        <f t="shared" si="3"/>
        <v>0</v>
      </c>
      <c r="P67" s="12">
        <f t="shared" si="59"/>
        <v>0</v>
      </c>
      <c r="Q67" s="12">
        <f t="shared" si="4"/>
        <v>1</v>
      </c>
      <c r="R67" s="12">
        <f t="shared" si="5"/>
        <v>0</v>
      </c>
      <c r="S67" s="12">
        <f t="shared" si="6"/>
        <v>0</v>
      </c>
      <c r="T67" s="12">
        <f t="shared" si="7"/>
        <v>0</v>
      </c>
      <c r="U67" s="12">
        <f t="shared" si="8"/>
        <v>0</v>
      </c>
      <c r="V67" s="39">
        <f t="shared" si="9"/>
        <v>0</v>
      </c>
      <c r="W67" s="39">
        <f t="shared" si="10"/>
        <v>0</v>
      </c>
      <c r="X67" s="12">
        <f t="shared" si="60"/>
        <v>0</v>
      </c>
      <c r="Y67" s="12">
        <f t="shared" si="12"/>
        <v>0</v>
      </c>
      <c r="Z67" s="39">
        <f t="shared" si="61"/>
        <v>0</v>
      </c>
      <c r="AA67" s="12">
        <f t="shared" si="14"/>
        <v>0</v>
      </c>
      <c r="AB67" s="39">
        <f t="shared" si="15"/>
        <v>0</v>
      </c>
      <c r="AC67" s="12">
        <f t="shared" si="16"/>
        <v>0</v>
      </c>
      <c r="AD67" s="39">
        <f t="shared" si="17"/>
        <v>0</v>
      </c>
      <c r="AE67" s="39">
        <f t="shared" si="0"/>
        <v>0</v>
      </c>
      <c r="AF67" s="12">
        <f t="shared" si="18"/>
        <v>0</v>
      </c>
      <c r="AG67" s="39">
        <f t="shared" si="19"/>
        <v>0</v>
      </c>
      <c r="AH67" s="12">
        <f t="shared" si="20"/>
        <v>0</v>
      </c>
      <c r="AI67" s="39">
        <f t="shared" si="21"/>
        <v>0</v>
      </c>
      <c r="AJ67" s="39">
        <f t="shared" si="22"/>
        <v>0</v>
      </c>
      <c r="AK67" s="12">
        <f t="shared" si="23"/>
        <v>0</v>
      </c>
      <c r="AL67" s="39">
        <f t="shared" si="24"/>
        <v>0</v>
      </c>
      <c r="AM67" s="39">
        <f t="shared" si="25"/>
        <v>0</v>
      </c>
      <c r="AN67" s="39">
        <f t="shared" si="26"/>
        <v>0</v>
      </c>
      <c r="AO67" s="99">
        <f t="shared" si="27"/>
        <v>0</v>
      </c>
      <c r="AP67" s="99">
        <f t="shared" si="28"/>
        <v>0</v>
      </c>
      <c r="AQ67" s="12">
        <f t="shared" si="29"/>
        <v>0</v>
      </c>
      <c r="AR67" s="39">
        <f t="shared" si="30"/>
        <v>0</v>
      </c>
      <c r="AS67" s="39">
        <f t="shared" si="31"/>
        <v>0</v>
      </c>
      <c r="AT67" s="39">
        <f t="shared" si="32"/>
        <v>0</v>
      </c>
      <c r="AU67" s="12">
        <f t="shared" si="33"/>
        <v>0</v>
      </c>
      <c r="AV67" s="39">
        <f t="shared" si="34"/>
        <v>0</v>
      </c>
      <c r="AW67" s="39">
        <f t="shared" si="35"/>
        <v>0</v>
      </c>
      <c r="AX67" s="39">
        <f t="shared" si="36"/>
        <v>0</v>
      </c>
      <c r="AY67" s="39">
        <f t="shared" si="37"/>
        <v>0</v>
      </c>
      <c r="AZ67" s="39">
        <f t="shared" si="38"/>
        <v>0</v>
      </c>
      <c r="BA67" s="12">
        <f t="shared" si="39"/>
        <v>0</v>
      </c>
      <c r="BB67" s="39">
        <f t="shared" si="40"/>
        <v>0</v>
      </c>
      <c r="BC67" s="39">
        <f t="shared" si="41"/>
        <v>0</v>
      </c>
      <c r="BD67" s="39">
        <f t="shared" si="42"/>
        <v>0</v>
      </c>
      <c r="BE67" s="12">
        <f t="shared" si="43"/>
        <v>0</v>
      </c>
      <c r="BF67" s="39">
        <f t="shared" si="44"/>
        <v>0</v>
      </c>
      <c r="BG67" s="39">
        <f t="shared" si="45"/>
        <v>0</v>
      </c>
      <c r="BH67" s="39">
        <f t="shared" si="46"/>
        <v>0</v>
      </c>
      <c r="BI67" s="12">
        <f t="shared" si="47"/>
        <v>0</v>
      </c>
      <c r="BJ67" s="39">
        <f t="shared" si="48"/>
        <v>0</v>
      </c>
      <c r="BK67" s="39">
        <f t="shared" si="49"/>
        <v>0</v>
      </c>
      <c r="BL67" s="39">
        <f t="shared" si="50"/>
        <v>0</v>
      </c>
      <c r="BM67" s="12">
        <f t="shared" si="51"/>
        <v>0</v>
      </c>
      <c r="BN67" s="39">
        <f t="shared" si="52"/>
        <v>0</v>
      </c>
      <c r="BO67" s="39">
        <f t="shared" si="53"/>
        <v>0</v>
      </c>
      <c r="BP67" s="39">
        <f t="shared" si="54"/>
        <v>0</v>
      </c>
      <c r="BQ67" s="12">
        <f t="shared" si="55"/>
        <v>0</v>
      </c>
      <c r="BR67" s="39">
        <f t="shared" si="56"/>
        <v>0</v>
      </c>
      <c r="BS67" s="39">
        <f t="shared" si="57"/>
        <v>0</v>
      </c>
      <c r="BT67" s="39">
        <f t="shared" si="58"/>
        <v>0</v>
      </c>
      <c r="BU67" s="104">
        <f>IF(ABS($B67)&lt;0.01,0,VLOOKUP(E67,DollarSteps,4))</f>
        <v>0</v>
      </c>
      <c r="BV67" s="104">
        <f>IF(ABS($B67)&lt;0.01,0,VLOOKUP(G67,DollarSteps,4))</f>
        <v>0</v>
      </c>
      <c r="BW67" s="104">
        <f>IF(ABS($B67)&lt;0.01,0,VLOOKUP(I67,DollarSteps,4))</f>
        <v>0</v>
      </c>
      <c r="BX67" s="104">
        <f>IF(ABS($B67)&lt;0.01,0,IF($J67="","",VLOOKUP($J67,Age_Steps,4)))</f>
        <v>0</v>
      </c>
      <c r="BY67" s="104">
        <f>IF(OR(ABS($B67)&lt;0.01,$E67=0),0,IF($J67="","",VLOOKUP($J67,Age_Steps,4)))</f>
        <v>0</v>
      </c>
      <c r="BZ67" s="104">
        <f>IF(ABS($B67)&lt;0.01,0,IF($J67="","",VLOOKUP($J67-1,Age_Steps,4)))</f>
        <v>0</v>
      </c>
      <c r="CA67" s="104">
        <f>IF(OR(ABS($B67)&lt;0.01,$G67=0),0,IF($J67="","",VLOOKUP($J67-1,Age_Steps,4)))</f>
        <v>0</v>
      </c>
      <c r="CB67" s="104">
        <f>IF(ABS($B67)&lt;0.01,0,IF($J67="","",VLOOKUP($J67-2,Age_Steps,4)))</f>
        <v>0</v>
      </c>
      <c r="CC67" s="104">
        <f>IF(OR(ABS($B67)&lt;0.01,$I67=0),0,IF($J67="","",VLOOKUP($J67-2,Age_Steps,4)))</f>
        <v>0</v>
      </c>
    </row>
    <row r="68" spans="2:81" ht="12.5" customHeight="1">
      <c r="B68" s="6" t="s">
        <v>9</v>
      </c>
      <c r="C68" s="6"/>
      <c r="D68" s="5">
        <v>0</v>
      </c>
      <c r="E68" s="5">
        <v>0</v>
      </c>
      <c r="F68" s="2">
        <v>0</v>
      </c>
      <c r="G68" s="2">
        <v>0</v>
      </c>
      <c r="H68" s="2">
        <v>0</v>
      </c>
      <c r="I68" s="5">
        <v>0</v>
      </c>
      <c r="K68" s="12">
        <f t="shared" si="1"/>
        <v>0</v>
      </c>
      <c r="L68" s="12">
        <f t="shared" si="1"/>
        <v>0</v>
      </c>
      <c r="M68" s="14">
        <f t="shared" si="2"/>
        <v>0</v>
      </c>
      <c r="N68" s="12">
        <f t="shared" si="59"/>
        <v>0</v>
      </c>
      <c r="O68" s="14">
        <f t="shared" si="3"/>
        <v>0</v>
      </c>
      <c r="P68" s="12">
        <f t="shared" si="59"/>
        <v>0</v>
      </c>
      <c r="Q68" s="12">
        <f t="shared" si="4"/>
        <v>1</v>
      </c>
      <c r="R68" s="12">
        <f t="shared" si="5"/>
        <v>0</v>
      </c>
      <c r="S68" s="12">
        <f t="shared" si="6"/>
        <v>0</v>
      </c>
      <c r="T68" s="12">
        <f t="shared" si="7"/>
        <v>0</v>
      </c>
      <c r="U68" s="12">
        <f t="shared" si="8"/>
        <v>0</v>
      </c>
      <c r="V68" s="39">
        <f t="shared" si="9"/>
        <v>0</v>
      </c>
      <c r="W68" s="39">
        <f t="shared" si="10"/>
        <v>0</v>
      </c>
      <c r="X68" s="12">
        <f t="shared" si="60"/>
        <v>0</v>
      </c>
      <c r="Y68" s="12">
        <f t="shared" si="12"/>
        <v>0</v>
      </c>
      <c r="Z68" s="39">
        <f t="shared" si="61"/>
        <v>0</v>
      </c>
      <c r="AA68" s="12">
        <f t="shared" si="14"/>
        <v>0</v>
      </c>
      <c r="AB68" s="39">
        <f t="shared" si="15"/>
        <v>0</v>
      </c>
      <c r="AC68" s="12">
        <f t="shared" si="16"/>
        <v>0</v>
      </c>
      <c r="AD68" s="39">
        <f t="shared" si="17"/>
        <v>0</v>
      </c>
      <c r="AE68" s="39">
        <f t="shared" si="0"/>
        <v>0</v>
      </c>
      <c r="AF68" s="12">
        <f t="shared" si="18"/>
        <v>0</v>
      </c>
      <c r="AG68" s="39">
        <f t="shared" si="19"/>
        <v>0</v>
      </c>
      <c r="AH68" s="12">
        <f t="shared" si="20"/>
        <v>0</v>
      </c>
      <c r="AI68" s="39">
        <f t="shared" si="21"/>
        <v>0</v>
      </c>
      <c r="AJ68" s="39">
        <f t="shared" si="22"/>
        <v>0</v>
      </c>
      <c r="AK68" s="12">
        <f t="shared" si="23"/>
        <v>0</v>
      </c>
      <c r="AL68" s="39">
        <f t="shared" si="24"/>
        <v>0</v>
      </c>
      <c r="AM68" s="39">
        <f t="shared" si="25"/>
        <v>0</v>
      </c>
      <c r="AN68" s="39">
        <f t="shared" si="26"/>
        <v>0</v>
      </c>
      <c r="AO68" s="99">
        <f t="shared" si="27"/>
        <v>0</v>
      </c>
      <c r="AP68" s="99">
        <f t="shared" si="28"/>
        <v>0</v>
      </c>
      <c r="AQ68" s="12">
        <f t="shared" si="29"/>
        <v>0</v>
      </c>
      <c r="AR68" s="39">
        <f t="shared" si="30"/>
        <v>0</v>
      </c>
      <c r="AS68" s="39">
        <f t="shared" si="31"/>
        <v>0</v>
      </c>
      <c r="AT68" s="39">
        <f t="shared" si="32"/>
        <v>0</v>
      </c>
      <c r="AU68" s="12">
        <f t="shared" si="33"/>
        <v>0</v>
      </c>
      <c r="AV68" s="39">
        <f t="shared" si="34"/>
        <v>0</v>
      </c>
      <c r="AW68" s="39">
        <f t="shared" si="35"/>
        <v>0</v>
      </c>
      <c r="AX68" s="39">
        <f t="shared" si="36"/>
        <v>0</v>
      </c>
      <c r="AY68" s="39">
        <f t="shared" si="37"/>
        <v>0</v>
      </c>
      <c r="AZ68" s="39">
        <f t="shared" si="38"/>
        <v>0</v>
      </c>
      <c r="BA68" s="12">
        <f t="shared" si="39"/>
        <v>0</v>
      </c>
      <c r="BB68" s="39">
        <f t="shared" si="40"/>
        <v>0</v>
      </c>
      <c r="BC68" s="39">
        <f t="shared" si="41"/>
        <v>0</v>
      </c>
      <c r="BD68" s="39">
        <f t="shared" si="42"/>
        <v>0</v>
      </c>
      <c r="BE68" s="12">
        <f t="shared" si="43"/>
        <v>0</v>
      </c>
      <c r="BF68" s="39">
        <f t="shared" si="44"/>
        <v>0</v>
      </c>
      <c r="BG68" s="39">
        <f t="shared" si="45"/>
        <v>0</v>
      </c>
      <c r="BH68" s="39">
        <f t="shared" si="46"/>
        <v>0</v>
      </c>
      <c r="BI68" s="12">
        <f t="shared" si="47"/>
        <v>0</v>
      </c>
      <c r="BJ68" s="39">
        <f t="shared" si="48"/>
        <v>0</v>
      </c>
      <c r="BK68" s="39">
        <f t="shared" si="49"/>
        <v>0</v>
      </c>
      <c r="BL68" s="39">
        <f t="shared" si="50"/>
        <v>0</v>
      </c>
      <c r="BM68" s="12">
        <f t="shared" si="51"/>
        <v>0</v>
      </c>
      <c r="BN68" s="39">
        <f t="shared" si="52"/>
        <v>0</v>
      </c>
      <c r="BO68" s="39">
        <f t="shared" si="53"/>
        <v>0</v>
      </c>
      <c r="BP68" s="39">
        <f t="shared" si="54"/>
        <v>0</v>
      </c>
      <c r="BQ68" s="12">
        <f t="shared" si="55"/>
        <v>0</v>
      </c>
      <c r="BR68" s="39">
        <f t="shared" si="56"/>
        <v>0</v>
      </c>
      <c r="BS68" s="39">
        <f t="shared" si="57"/>
        <v>0</v>
      </c>
      <c r="BT68" s="39">
        <f t="shared" si="58"/>
        <v>0</v>
      </c>
      <c r="BU68" s="104">
        <f>IF(ABS($B68)&lt;0.01,0,VLOOKUP(E68,DollarSteps,4))</f>
        <v>0</v>
      </c>
      <c r="BV68" s="104">
        <f>IF(ABS($B68)&lt;0.01,0,VLOOKUP(G68,DollarSteps,4))</f>
        <v>0</v>
      </c>
      <c r="BW68" s="104">
        <f>IF(ABS($B68)&lt;0.01,0,VLOOKUP(I68,DollarSteps,4))</f>
        <v>0</v>
      </c>
      <c r="BX68" s="104">
        <f>IF(ABS($B68)&lt;0.01,0,IF($J68="","",VLOOKUP($J68,Age_Steps,4)))</f>
        <v>0</v>
      </c>
      <c r="BY68" s="104">
        <f>IF(OR(ABS($B68)&lt;0.01,$E68=0),0,IF($J68="","",VLOOKUP($J68,Age_Steps,4)))</f>
        <v>0</v>
      </c>
      <c r="BZ68" s="104">
        <f>IF(ABS($B68)&lt;0.01,0,IF($J68="","",VLOOKUP($J68-1,Age_Steps,4)))</f>
        <v>0</v>
      </c>
      <c r="CA68" s="104">
        <f>IF(OR(ABS($B68)&lt;0.01,$G68=0),0,IF($J68="","",VLOOKUP($J68-1,Age_Steps,4)))</f>
        <v>0</v>
      </c>
      <c r="CB68" s="104">
        <f>IF(ABS($B68)&lt;0.01,0,IF($J68="","",VLOOKUP($J68-2,Age_Steps,4)))</f>
        <v>0</v>
      </c>
      <c r="CC68" s="104">
        <f>IF(OR(ABS($B68)&lt;0.01,$I68=0),0,IF($J68="","",VLOOKUP($J68-2,Age_Steps,4)))</f>
        <v>0</v>
      </c>
    </row>
    <row r="69" spans="2:81" ht="12.5" customHeight="1">
      <c r="B69" s="6" t="s">
        <v>9</v>
      </c>
      <c r="C69" s="6"/>
      <c r="D69" s="5">
        <v>0</v>
      </c>
      <c r="E69" s="5">
        <v>0</v>
      </c>
      <c r="F69" s="2">
        <v>0</v>
      </c>
      <c r="G69" s="2">
        <v>0</v>
      </c>
      <c r="H69" s="2">
        <v>0</v>
      </c>
      <c r="I69" s="5">
        <v>0</v>
      </c>
      <c r="J69" s="11">
        <v>16</v>
      </c>
      <c r="K69" s="12">
        <f t="shared" si="1"/>
        <v>0</v>
      </c>
      <c r="L69" s="12">
        <f t="shared" si="1"/>
        <v>0</v>
      </c>
      <c r="M69" s="14">
        <f t="shared" si="2"/>
        <v>0</v>
      </c>
      <c r="N69" s="12">
        <f t="shared" si="59"/>
        <v>0</v>
      </c>
      <c r="O69" s="14">
        <f t="shared" si="3"/>
        <v>0</v>
      </c>
      <c r="P69" s="12">
        <f t="shared" si="59"/>
        <v>0</v>
      </c>
      <c r="Q69" s="12">
        <f t="shared" si="4"/>
        <v>1</v>
      </c>
      <c r="R69" s="12">
        <f t="shared" si="5"/>
        <v>0</v>
      </c>
      <c r="S69" s="12">
        <f t="shared" si="6"/>
        <v>0</v>
      </c>
      <c r="T69" s="12">
        <f t="shared" si="7"/>
        <v>0</v>
      </c>
      <c r="U69" s="12">
        <f t="shared" si="8"/>
        <v>0</v>
      </c>
      <c r="V69" s="39">
        <f t="shared" si="9"/>
        <v>0</v>
      </c>
      <c r="W69" s="39">
        <f t="shared" si="10"/>
        <v>0</v>
      </c>
      <c r="X69" s="12">
        <f t="shared" si="60"/>
        <v>0</v>
      </c>
      <c r="Y69" s="12">
        <f t="shared" si="12"/>
        <v>0</v>
      </c>
      <c r="Z69" s="39">
        <f t="shared" si="61"/>
        <v>0</v>
      </c>
      <c r="AA69" s="12">
        <f t="shared" si="14"/>
        <v>0</v>
      </c>
      <c r="AB69" s="39">
        <f t="shared" si="15"/>
        <v>0</v>
      </c>
      <c r="AC69" s="12">
        <f t="shared" si="16"/>
        <v>0</v>
      </c>
      <c r="AD69" s="39">
        <f t="shared" si="17"/>
        <v>0</v>
      </c>
      <c r="AE69" s="39">
        <f t="shared" ref="AE69:AE132" si="62">IF(AC69=1,G69,0)</f>
        <v>0</v>
      </c>
      <c r="AF69" s="12">
        <f t="shared" si="18"/>
        <v>0</v>
      </c>
      <c r="AG69" s="39">
        <f t="shared" si="19"/>
        <v>0</v>
      </c>
      <c r="AH69" s="12">
        <f t="shared" si="20"/>
        <v>0</v>
      </c>
      <c r="AI69" s="39">
        <f t="shared" si="21"/>
        <v>0</v>
      </c>
      <c r="AJ69" s="39">
        <f t="shared" si="22"/>
        <v>0</v>
      </c>
      <c r="AK69" s="12">
        <f t="shared" si="23"/>
        <v>0</v>
      </c>
      <c r="AL69" s="39">
        <f t="shared" si="24"/>
        <v>0</v>
      </c>
      <c r="AM69" s="39">
        <f t="shared" si="25"/>
        <v>0</v>
      </c>
      <c r="AN69" s="39">
        <f t="shared" si="26"/>
        <v>0</v>
      </c>
      <c r="AO69" s="99">
        <f t="shared" si="27"/>
        <v>0</v>
      </c>
      <c r="AP69" s="99">
        <f t="shared" si="28"/>
        <v>0</v>
      </c>
      <c r="AQ69" s="12">
        <f t="shared" si="29"/>
        <v>0</v>
      </c>
      <c r="AR69" s="39">
        <f t="shared" si="30"/>
        <v>0</v>
      </c>
      <c r="AS69" s="39">
        <f t="shared" si="31"/>
        <v>0</v>
      </c>
      <c r="AT69" s="39">
        <f t="shared" si="32"/>
        <v>0</v>
      </c>
      <c r="AU69" s="12">
        <f t="shared" si="33"/>
        <v>0</v>
      </c>
      <c r="AV69" s="39">
        <f t="shared" si="34"/>
        <v>0</v>
      </c>
      <c r="AW69" s="39">
        <f t="shared" si="35"/>
        <v>0</v>
      </c>
      <c r="AX69" s="39">
        <f t="shared" si="36"/>
        <v>0</v>
      </c>
      <c r="AY69" s="39">
        <f t="shared" si="37"/>
        <v>0</v>
      </c>
      <c r="AZ69" s="39">
        <f t="shared" si="38"/>
        <v>0</v>
      </c>
      <c r="BA69" s="12">
        <f t="shared" si="39"/>
        <v>0</v>
      </c>
      <c r="BB69" s="39">
        <f t="shared" si="40"/>
        <v>0</v>
      </c>
      <c r="BC69" s="39">
        <f t="shared" si="41"/>
        <v>0</v>
      </c>
      <c r="BD69" s="39">
        <f t="shared" si="42"/>
        <v>0</v>
      </c>
      <c r="BE69" s="12">
        <f t="shared" si="43"/>
        <v>0</v>
      </c>
      <c r="BF69" s="39">
        <f t="shared" si="44"/>
        <v>0</v>
      </c>
      <c r="BG69" s="39">
        <f t="shared" si="45"/>
        <v>0</v>
      </c>
      <c r="BH69" s="39">
        <f t="shared" si="46"/>
        <v>0</v>
      </c>
      <c r="BI69" s="12">
        <f t="shared" si="47"/>
        <v>0</v>
      </c>
      <c r="BJ69" s="39">
        <f t="shared" si="48"/>
        <v>0</v>
      </c>
      <c r="BK69" s="39">
        <f t="shared" si="49"/>
        <v>0</v>
      </c>
      <c r="BL69" s="39">
        <f t="shared" si="50"/>
        <v>0</v>
      </c>
      <c r="BM69" s="12">
        <f t="shared" si="51"/>
        <v>0</v>
      </c>
      <c r="BN69" s="39">
        <f t="shared" si="52"/>
        <v>0</v>
      </c>
      <c r="BO69" s="39">
        <f t="shared" si="53"/>
        <v>0</v>
      </c>
      <c r="BP69" s="39">
        <f t="shared" si="54"/>
        <v>0</v>
      </c>
      <c r="BQ69" s="12">
        <f t="shared" si="55"/>
        <v>0</v>
      </c>
      <c r="BR69" s="39">
        <f t="shared" si="56"/>
        <v>0</v>
      </c>
      <c r="BS69" s="39">
        <f t="shared" si="57"/>
        <v>0</v>
      </c>
      <c r="BT69" s="39">
        <f t="shared" si="58"/>
        <v>0</v>
      </c>
      <c r="BU69" s="104">
        <f>IF(ABS($B69)&lt;0.01,0,VLOOKUP(E69,DollarSteps,4))</f>
        <v>0</v>
      </c>
      <c r="BV69" s="104">
        <f>IF(ABS($B69)&lt;0.01,0,VLOOKUP(G69,DollarSteps,4))</f>
        <v>0</v>
      </c>
      <c r="BW69" s="104">
        <f>IF(ABS($B69)&lt;0.01,0,VLOOKUP(I69,DollarSteps,4))</f>
        <v>0</v>
      </c>
      <c r="BX69" s="104">
        <f>IF(ABS($B69)&lt;0.01,0,IF($J69="","",VLOOKUP($J69,Age_Steps,4)))</f>
        <v>0</v>
      </c>
      <c r="BY69" s="104">
        <f>IF(OR(ABS($B69)&lt;0.01,$E69=0),0,IF($J69="","",VLOOKUP($J69,Age_Steps,4)))</f>
        <v>0</v>
      </c>
      <c r="BZ69" s="104">
        <f>IF(ABS($B69)&lt;0.01,0,IF($J69="","",VLOOKUP($J69-1,Age_Steps,4)))</f>
        <v>0</v>
      </c>
      <c r="CA69" s="104">
        <f>IF(OR(ABS($B69)&lt;0.01,$G69=0),0,IF($J69="","",VLOOKUP($J69-1,Age_Steps,4)))</f>
        <v>0</v>
      </c>
      <c r="CB69" s="104">
        <f>IF(ABS($B69)&lt;0.01,0,IF($J69="","",VLOOKUP($J69-2,Age_Steps,4)))</f>
        <v>0</v>
      </c>
      <c r="CC69" s="104">
        <f>IF(OR(ABS($B69)&lt;0.01,$I69=0),0,IF($J69="","",VLOOKUP($J69-2,Age_Steps,4)))</f>
        <v>0</v>
      </c>
    </row>
    <row r="70" spans="2:81" ht="12.5" customHeight="1">
      <c r="B70" s="6" t="s">
        <v>9</v>
      </c>
      <c r="C70" s="6"/>
      <c r="D70" s="5">
        <v>0</v>
      </c>
      <c r="E70" s="5">
        <v>0</v>
      </c>
      <c r="F70" s="2">
        <v>0</v>
      </c>
      <c r="G70" s="2">
        <v>0</v>
      </c>
      <c r="H70" s="2">
        <v>0</v>
      </c>
      <c r="I70" s="5">
        <v>0</v>
      </c>
      <c r="J70" s="11">
        <v>10</v>
      </c>
      <c r="K70" s="12">
        <f t="shared" ref="K70:L133" si="63">IF(D70&gt;0.5,1,0)</f>
        <v>0</v>
      </c>
      <c r="L70" s="12">
        <f t="shared" si="63"/>
        <v>0</v>
      </c>
      <c r="M70" s="14">
        <f t="shared" ref="M70:M133" si="64">+D70-F70</f>
        <v>0</v>
      </c>
      <c r="N70" s="12">
        <f t="shared" si="59"/>
        <v>0</v>
      </c>
      <c r="O70" s="14">
        <f t="shared" ref="O70:O133" si="65">+E70-G70</f>
        <v>0</v>
      </c>
      <c r="P70" s="12">
        <f t="shared" si="59"/>
        <v>0</v>
      </c>
      <c r="Q70" s="12">
        <f t="shared" ref="Q70:Q133" si="66">IF(E70+G70+I70=0,1,0)</f>
        <v>1</v>
      </c>
      <c r="R70" s="12">
        <f t="shared" ref="R70:R133" si="67">IF(AND(Q70=0,E70=0),1,0)</f>
        <v>0</v>
      </c>
      <c r="S70" s="12">
        <f t="shared" ref="S70:S133" si="68">IF(E70=0,0,1)</f>
        <v>0</v>
      </c>
      <c r="T70" s="12">
        <f t="shared" ref="T70:T133" si="69">IF(G70=0,0,1)</f>
        <v>0</v>
      </c>
      <c r="U70" s="12">
        <f t="shared" ref="U70:U133" si="70">IF(AND(T70=1, X70=1,E70=0),1,0)</f>
        <v>0</v>
      </c>
      <c r="V70" s="39">
        <f t="shared" ref="V70:V133" si="71">IF(U70=1,G70,0)</f>
        <v>0</v>
      </c>
      <c r="W70" s="39">
        <f t="shared" ref="W70:W133" si="72">IF(U70=1,I70,0)</f>
        <v>0</v>
      </c>
      <c r="X70" s="12">
        <f t="shared" si="60"/>
        <v>0</v>
      </c>
      <c r="Y70" s="12">
        <f t="shared" ref="Y70:Y133" si="73">IF(AND(X70=1,G70=0,E70=0),1,0)</f>
        <v>0</v>
      </c>
      <c r="Z70" s="39">
        <f t="shared" si="61"/>
        <v>0</v>
      </c>
      <c r="AA70" s="12">
        <f t="shared" ref="AA70:AA133" si="74">IF(AND(S70=1,T70=0,X70=0),1,0)</f>
        <v>0</v>
      </c>
      <c r="AB70" s="39">
        <f t="shared" ref="AB70:AB133" si="75">IF(AA70=1,E70,0)</f>
        <v>0</v>
      </c>
      <c r="AC70" s="12">
        <f t="shared" ref="AC70:AC133" si="76">IF(AND(S70=1,T70=1,X70=0),1,0)</f>
        <v>0</v>
      </c>
      <c r="AD70" s="39">
        <f t="shared" ref="AD70:AD133" si="77">IF(AC70=1,E70,0)</f>
        <v>0</v>
      </c>
      <c r="AE70" s="39">
        <f t="shared" si="62"/>
        <v>0</v>
      </c>
      <c r="AF70" s="12">
        <f t="shared" ref="AF70:AF133" si="78">IF(AND(S70=0,T70=1,X70=0),1,0)</f>
        <v>0</v>
      </c>
      <c r="AG70" s="39">
        <f t="shared" ref="AG70:AG133" si="79">IF(AF70=1,G70,0)</f>
        <v>0</v>
      </c>
      <c r="AH70" s="12">
        <f t="shared" ref="AH70:AH133" si="80">IF(AND(S70=1,T70=0,X70=1),1,0)</f>
        <v>0</v>
      </c>
      <c r="AI70" s="39">
        <f t="shared" ref="AI70:AI133" si="81">IF(AH70=1,E70,0)</f>
        <v>0</v>
      </c>
      <c r="AJ70" s="39">
        <f t="shared" ref="AJ70:AJ133" si="82">IF(AH70=1,I70,0)</f>
        <v>0</v>
      </c>
      <c r="AK70" s="12">
        <f t="shared" ref="AK70:AK133" si="83">IF(AND(S70=1,T70=1,X70=1),1,0)</f>
        <v>0</v>
      </c>
      <c r="AL70" s="39">
        <f t="shared" ref="AL70:AL133" si="84">IF(AK70=1,E70,0)</f>
        <v>0</v>
      </c>
      <c r="AM70" s="39">
        <f t="shared" ref="AM70:AM133" si="85">IF(AK70=1,G70,0)</f>
        <v>0</v>
      </c>
      <c r="AN70" s="39">
        <f t="shared" ref="AN70:AN133" si="86">IF(AK70=1,I70,0)</f>
        <v>0</v>
      </c>
      <c r="AO70" s="99">
        <f t="shared" ref="AO70:AO133" si="87">IF(AK70=1,IF(+AL70-AM70&gt;0,1,IF(+AL70-AM70&lt;0,2,3)),0)</f>
        <v>0</v>
      </c>
      <c r="AP70" s="99">
        <f t="shared" ref="AP70:AP133" si="88">IF(AK70=1,IF(+AM70-AN70&gt;0,1,IF(+AM70-AN70&lt;0,2,3)),0)</f>
        <v>0</v>
      </c>
      <c r="AQ70" s="12">
        <f t="shared" ref="AQ70:AQ133" si="89">IF(AND(AK70=1,AO70=1,AP70=1),1,0)</f>
        <v>0</v>
      </c>
      <c r="AR70" s="39">
        <f t="shared" ref="AR70:AR133" si="90">IF(AND($AO70=1,$AP70=1),E70,0)</f>
        <v>0</v>
      </c>
      <c r="AS70" s="39">
        <f t="shared" ref="AS70:AS133" si="91">IF(AND($AO70=1,$AP70=1),G70,0)</f>
        <v>0</v>
      </c>
      <c r="AT70" s="39">
        <f t="shared" ref="AT70:AT133" si="92">IF(AND($AO70=1,$AP70=1),I70,0)</f>
        <v>0</v>
      </c>
      <c r="AU70" s="12">
        <f t="shared" ref="AU70:AU133" si="93">IF(AND(AK70=1,AO70=2,AP70=2),1,0)</f>
        <v>0</v>
      </c>
      <c r="AV70" s="39">
        <f t="shared" ref="AV70:AV133" si="94">IF(AND($AO70=2,$AP70=2),E70,0)</f>
        <v>0</v>
      </c>
      <c r="AW70" s="39">
        <f t="shared" ref="AW70:AW133" si="95">IF(AND($AO70=2,$AP70=2),G70,0)</f>
        <v>0</v>
      </c>
      <c r="AX70" s="39">
        <f t="shared" ref="AX70:AX133" si="96">IF(AND($AO70=2,$AP70=2),I70,0)</f>
        <v>0</v>
      </c>
      <c r="AY70" s="39">
        <f t="shared" ref="AY70:AY133" si="97">IF(AND(AO70=2,AP70=2),AL70-AM70,0)</f>
        <v>0</v>
      </c>
      <c r="AZ70" s="39">
        <f t="shared" ref="AZ70:AZ133" si="98">IF(AND(AO70=2,AP70=2),AM70-AN70,0)</f>
        <v>0</v>
      </c>
      <c r="BA70" s="12">
        <f t="shared" ref="BA70:BA133" si="99">IF(AND($AK70=1,OR($AO70=1,$AO70=3),$AP70=2),1,0)</f>
        <v>0</v>
      </c>
      <c r="BB70" s="39">
        <f t="shared" ref="BB70:BB133" si="100">IF(AND(OR($AO70=1,$AO70=3),$AP70=2),$E70,0)</f>
        <v>0</v>
      </c>
      <c r="BC70" s="39">
        <f t="shared" ref="BC70:BC133" si="101">IF(AND(OR($AO70=1,$AO70=3),$AP70=2),$G70,0)</f>
        <v>0</v>
      </c>
      <c r="BD70" s="39">
        <f t="shared" ref="BD70:BD133" si="102">IF(AND(OR($AO70=1,$AO70=3),$AP70=2),$I70,0)</f>
        <v>0</v>
      </c>
      <c r="BE70" s="12">
        <f t="shared" ref="BE70:BE133" si="103">IF(AND($AK70=1,$AO70=2,OR($AP70=1,$AP70=3)),1,0)</f>
        <v>0</v>
      </c>
      <c r="BF70" s="39">
        <f t="shared" ref="BF70:BF133" si="104">IF(AND($AO70=2,OR($AP70=1,$AP70=3)),$E70,0)</f>
        <v>0</v>
      </c>
      <c r="BG70" s="39">
        <f t="shared" ref="BG70:BG133" si="105">IF(AND($AO70=2,OR($AP70=1,$AP70=3)),$G70,0)</f>
        <v>0</v>
      </c>
      <c r="BH70" s="39">
        <f t="shared" ref="BH70:BH133" si="106">IF(AND($AO70=2,OR($AP70=1,$AP70=3)),$I70,0)</f>
        <v>0</v>
      </c>
      <c r="BI70" s="12">
        <f t="shared" ref="BI70:BI133" si="107">IF(AND($AK70=1,$AO70=1,$AP70=3),1,0)</f>
        <v>0</v>
      </c>
      <c r="BJ70" s="39">
        <f t="shared" ref="BJ70:BJ133" si="108">IF(AND($AO70=1,$AP70=3),$E70,0)</f>
        <v>0</v>
      </c>
      <c r="BK70" s="39">
        <f t="shared" ref="BK70:BK133" si="109">IF(AND($AO70=1,$AP70=3),$G70,0)</f>
        <v>0</v>
      </c>
      <c r="BL70" s="39">
        <f t="shared" ref="BL70:BL133" si="110">IF(AND($AO70=1,$AP70=3),$I70,0)</f>
        <v>0</v>
      </c>
      <c r="BM70" s="12">
        <f t="shared" ref="BM70:BM133" si="111">IF(AND($AK70=1,$AO70=3,$AP70=1),1,0)</f>
        <v>0</v>
      </c>
      <c r="BN70" s="39">
        <f t="shared" ref="BN70:BN133" si="112">IF(AND($AO70=3,$AP70=1),$E70,0)</f>
        <v>0</v>
      </c>
      <c r="BO70" s="39">
        <f t="shared" ref="BO70:BO133" si="113">IF(AND($AO70=3,$AP70=1),$G70,0)</f>
        <v>0</v>
      </c>
      <c r="BP70" s="39">
        <f t="shared" ref="BP70:BP133" si="114">IF(AND($AO70=3,$AP70=1),$I70,0)</f>
        <v>0</v>
      </c>
      <c r="BQ70" s="12">
        <f t="shared" ref="BQ70:BQ133" si="115">IF(AND($AK70=1,$AO70=3,$AP70=3),1,0)</f>
        <v>0</v>
      </c>
      <c r="BR70" s="39">
        <f t="shared" ref="BR70:BR133" si="116">IF(AND($AO70=3,$AP70=3),$E70,0)</f>
        <v>0</v>
      </c>
      <c r="BS70" s="39">
        <f t="shared" ref="BS70:BS133" si="117">IF(AND($AO70=3,$AP70=3),$G70,0)</f>
        <v>0</v>
      </c>
      <c r="BT70" s="39">
        <f t="shared" ref="BT70:BT133" si="118">IF(AND($AO70=3,$AP70=3),$I70,0)</f>
        <v>0</v>
      </c>
      <c r="BU70" s="104">
        <f>IF(ABS($B70)&lt;0.01,0,VLOOKUP(E70,DollarSteps,4))</f>
        <v>0</v>
      </c>
      <c r="BV70" s="104">
        <f>IF(ABS($B70)&lt;0.01,0,VLOOKUP(G70,DollarSteps,4))</f>
        <v>0</v>
      </c>
      <c r="BW70" s="104">
        <f>IF(ABS($B70)&lt;0.01,0,VLOOKUP(I70,DollarSteps,4))</f>
        <v>0</v>
      </c>
      <c r="BX70" s="104">
        <f>IF(ABS($B70)&lt;0.01,0,IF($J70="","",VLOOKUP($J70,Age_Steps,4)))</f>
        <v>0</v>
      </c>
      <c r="BY70" s="104">
        <f>IF(OR(ABS($B70)&lt;0.01,$E70=0),0,IF($J70="","",VLOOKUP($J70,Age_Steps,4)))</f>
        <v>0</v>
      </c>
      <c r="BZ70" s="104">
        <f>IF(ABS($B70)&lt;0.01,0,IF($J70="","",VLOOKUP($J70-1,Age_Steps,4)))</f>
        <v>0</v>
      </c>
      <c r="CA70" s="104">
        <f>IF(OR(ABS($B70)&lt;0.01,$G70=0),0,IF($J70="","",VLOOKUP($J70-1,Age_Steps,4)))</f>
        <v>0</v>
      </c>
      <c r="CB70" s="104">
        <f>IF(ABS($B70)&lt;0.01,0,IF($J70="","",VLOOKUP($J70-2,Age_Steps,4)))</f>
        <v>0</v>
      </c>
      <c r="CC70" s="104">
        <f>IF(OR(ABS($B70)&lt;0.01,$I70=0),0,IF($J70="","",VLOOKUP($J70-2,Age_Steps,4)))</f>
        <v>0</v>
      </c>
    </row>
    <row r="71" spans="2:81" ht="12.5" customHeight="1">
      <c r="B71" s="6" t="s">
        <v>9</v>
      </c>
      <c r="C71" s="6"/>
      <c r="D71" s="5">
        <v>0</v>
      </c>
      <c r="E71" s="5">
        <v>0</v>
      </c>
      <c r="F71" s="2">
        <v>0</v>
      </c>
      <c r="G71" s="2">
        <v>0</v>
      </c>
      <c r="H71" s="2">
        <v>0</v>
      </c>
      <c r="I71" s="5">
        <v>0</v>
      </c>
      <c r="J71" s="11">
        <v>1918</v>
      </c>
      <c r="K71" s="12">
        <f t="shared" si="63"/>
        <v>0</v>
      </c>
      <c r="L71" s="12">
        <f t="shared" si="63"/>
        <v>0</v>
      </c>
      <c r="M71" s="14">
        <f t="shared" si="64"/>
        <v>0</v>
      </c>
      <c r="N71" s="12">
        <f t="shared" ref="N71:P134" si="119">IF(OR((M71&gt;=N$3),(M71&lt;=-N$3)),1,0)</f>
        <v>0</v>
      </c>
      <c r="O71" s="14">
        <f t="shared" si="65"/>
        <v>0</v>
      </c>
      <c r="P71" s="12">
        <f t="shared" si="119"/>
        <v>0</v>
      </c>
      <c r="Q71" s="12">
        <f t="shared" si="66"/>
        <v>1</v>
      </c>
      <c r="R71" s="12">
        <f t="shared" si="67"/>
        <v>0</v>
      </c>
      <c r="S71" s="12">
        <f t="shared" si="68"/>
        <v>0</v>
      </c>
      <c r="T71" s="12">
        <f t="shared" si="69"/>
        <v>0</v>
      </c>
      <c r="U71" s="12">
        <f t="shared" si="70"/>
        <v>0</v>
      </c>
      <c r="V71" s="39">
        <f t="shared" si="71"/>
        <v>0</v>
      </c>
      <c r="W71" s="39">
        <f t="shared" si="72"/>
        <v>0</v>
      </c>
      <c r="X71" s="12">
        <f t="shared" si="60"/>
        <v>0</v>
      </c>
      <c r="Y71" s="12">
        <f t="shared" si="73"/>
        <v>0</v>
      </c>
      <c r="Z71" s="39">
        <f t="shared" si="61"/>
        <v>0</v>
      </c>
      <c r="AA71" s="12">
        <f t="shared" si="74"/>
        <v>0</v>
      </c>
      <c r="AB71" s="39">
        <f t="shared" si="75"/>
        <v>0</v>
      </c>
      <c r="AC71" s="12">
        <f t="shared" si="76"/>
        <v>0</v>
      </c>
      <c r="AD71" s="39">
        <f t="shared" si="77"/>
        <v>0</v>
      </c>
      <c r="AE71" s="39">
        <f t="shared" si="62"/>
        <v>0</v>
      </c>
      <c r="AF71" s="12">
        <f t="shared" si="78"/>
        <v>0</v>
      </c>
      <c r="AG71" s="39">
        <f t="shared" si="79"/>
        <v>0</v>
      </c>
      <c r="AH71" s="12">
        <f t="shared" si="80"/>
        <v>0</v>
      </c>
      <c r="AI71" s="39">
        <f t="shared" si="81"/>
        <v>0</v>
      </c>
      <c r="AJ71" s="39">
        <f t="shared" si="82"/>
        <v>0</v>
      </c>
      <c r="AK71" s="12">
        <f t="shared" si="83"/>
        <v>0</v>
      </c>
      <c r="AL71" s="39">
        <f t="shared" si="84"/>
        <v>0</v>
      </c>
      <c r="AM71" s="39">
        <f t="shared" si="85"/>
        <v>0</v>
      </c>
      <c r="AN71" s="39">
        <f t="shared" si="86"/>
        <v>0</v>
      </c>
      <c r="AO71" s="99">
        <f t="shared" si="87"/>
        <v>0</v>
      </c>
      <c r="AP71" s="99">
        <f t="shared" si="88"/>
        <v>0</v>
      </c>
      <c r="AQ71" s="12">
        <f t="shared" si="89"/>
        <v>0</v>
      </c>
      <c r="AR71" s="39">
        <f t="shared" si="90"/>
        <v>0</v>
      </c>
      <c r="AS71" s="39">
        <f t="shared" si="91"/>
        <v>0</v>
      </c>
      <c r="AT71" s="39">
        <f t="shared" si="92"/>
        <v>0</v>
      </c>
      <c r="AU71" s="12">
        <f t="shared" si="93"/>
        <v>0</v>
      </c>
      <c r="AV71" s="39">
        <f t="shared" si="94"/>
        <v>0</v>
      </c>
      <c r="AW71" s="39">
        <f t="shared" si="95"/>
        <v>0</v>
      </c>
      <c r="AX71" s="39">
        <f t="shared" si="96"/>
        <v>0</v>
      </c>
      <c r="AY71" s="39">
        <f t="shared" si="97"/>
        <v>0</v>
      </c>
      <c r="AZ71" s="39">
        <f t="shared" si="98"/>
        <v>0</v>
      </c>
      <c r="BA71" s="12">
        <f t="shared" si="99"/>
        <v>0</v>
      </c>
      <c r="BB71" s="39">
        <f t="shared" si="100"/>
        <v>0</v>
      </c>
      <c r="BC71" s="39">
        <f t="shared" si="101"/>
        <v>0</v>
      </c>
      <c r="BD71" s="39">
        <f t="shared" si="102"/>
        <v>0</v>
      </c>
      <c r="BE71" s="12">
        <f t="shared" si="103"/>
        <v>0</v>
      </c>
      <c r="BF71" s="39">
        <f t="shared" si="104"/>
        <v>0</v>
      </c>
      <c r="BG71" s="39">
        <f t="shared" si="105"/>
        <v>0</v>
      </c>
      <c r="BH71" s="39">
        <f t="shared" si="106"/>
        <v>0</v>
      </c>
      <c r="BI71" s="12">
        <f t="shared" si="107"/>
        <v>0</v>
      </c>
      <c r="BJ71" s="39">
        <f t="shared" si="108"/>
        <v>0</v>
      </c>
      <c r="BK71" s="39">
        <f t="shared" si="109"/>
        <v>0</v>
      </c>
      <c r="BL71" s="39">
        <f t="shared" si="110"/>
        <v>0</v>
      </c>
      <c r="BM71" s="12">
        <f t="shared" si="111"/>
        <v>0</v>
      </c>
      <c r="BN71" s="39">
        <f t="shared" si="112"/>
        <v>0</v>
      </c>
      <c r="BO71" s="39">
        <f t="shared" si="113"/>
        <v>0</v>
      </c>
      <c r="BP71" s="39">
        <f t="shared" si="114"/>
        <v>0</v>
      </c>
      <c r="BQ71" s="12">
        <f t="shared" si="115"/>
        <v>0</v>
      </c>
      <c r="BR71" s="39">
        <f t="shared" si="116"/>
        <v>0</v>
      </c>
      <c r="BS71" s="39">
        <f t="shared" si="117"/>
        <v>0</v>
      </c>
      <c r="BT71" s="39">
        <f t="shared" si="118"/>
        <v>0</v>
      </c>
      <c r="BU71" s="104">
        <f>IF(ABS($B71)&lt;0.01,0,VLOOKUP(E71,DollarSteps,4))</f>
        <v>0</v>
      </c>
      <c r="BV71" s="104">
        <f>IF(ABS($B71)&lt;0.01,0,VLOOKUP(G71,DollarSteps,4))</f>
        <v>0</v>
      </c>
      <c r="BW71" s="104">
        <f>IF(ABS($B71)&lt;0.01,0,VLOOKUP(I71,DollarSteps,4))</f>
        <v>0</v>
      </c>
      <c r="BX71" s="104">
        <f>IF(ABS($B71)&lt;0.01,0,IF($J71="","",VLOOKUP($J71,Age_Steps,4)))</f>
        <v>0</v>
      </c>
      <c r="BY71" s="104">
        <f>IF(OR(ABS($B71)&lt;0.01,$E71=0),0,IF($J71="","",VLOOKUP($J71,Age_Steps,4)))</f>
        <v>0</v>
      </c>
      <c r="BZ71" s="104">
        <f>IF(ABS($B71)&lt;0.01,0,IF($J71="","",VLOOKUP($J71-1,Age_Steps,4)))</f>
        <v>0</v>
      </c>
      <c r="CA71" s="104">
        <f>IF(OR(ABS($B71)&lt;0.01,$G71=0),0,IF($J71="","",VLOOKUP($J71-1,Age_Steps,4)))</f>
        <v>0</v>
      </c>
      <c r="CB71" s="104">
        <f>IF(ABS($B71)&lt;0.01,0,IF($J71="","",VLOOKUP($J71-2,Age_Steps,4)))</f>
        <v>0</v>
      </c>
      <c r="CC71" s="104">
        <f>IF(OR(ABS($B71)&lt;0.01,$I71=0),0,IF($J71="","",VLOOKUP($J71-2,Age_Steps,4)))</f>
        <v>0</v>
      </c>
    </row>
    <row r="72" spans="2:81" ht="12.5" customHeight="1">
      <c r="B72" s="6" t="s">
        <v>9</v>
      </c>
      <c r="C72" s="6"/>
      <c r="D72" s="5">
        <v>0</v>
      </c>
      <c r="E72" s="5">
        <v>0</v>
      </c>
      <c r="F72" s="2">
        <v>0</v>
      </c>
      <c r="G72" s="2">
        <v>0</v>
      </c>
      <c r="H72" s="2">
        <v>0</v>
      </c>
      <c r="I72" s="5">
        <v>0</v>
      </c>
      <c r="J72" s="11">
        <v>23</v>
      </c>
      <c r="K72" s="12">
        <f t="shared" si="63"/>
        <v>0</v>
      </c>
      <c r="L72" s="12">
        <f t="shared" si="63"/>
        <v>0</v>
      </c>
      <c r="M72" s="14">
        <f t="shared" si="64"/>
        <v>0</v>
      </c>
      <c r="N72" s="12">
        <f t="shared" si="119"/>
        <v>0</v>
      </c>
      <c r="O72" s="14">
        <f t="shared" si="65"/>
        <v>0</v>
      </c>
      <c r="P72" s="12">
        <f t="shared" si="119"/>
        <v>0</v>
      </c>
      <c r="Q72" s="12">
        <f t="shared" si="66"/>
        <v>1</v>
      </c>
      <c r="R72" s="12">
        <f t="shared" si="67"/>
        <v>0</v>
      </c>
      <c r="S72" s="12">
        <f t="shared" si="68"/>
        <v>0</v>
      </c>
      <c r="T72" s="12">
        <f t="shared" si="69"/>
        <v>0</v>
      </c>
      <c r="U72" s="12">
        <f t="shared" si="70"/>
        <v>0</v>
      </c>
      <c r="V72" s="39">
        <f t="shared" si="71"/>
        <v>0</v>
      </c>
      <c r="W72" s="39">
        <f t="shared" si="72"/>
        <v>0</v>
      </c>
      <c r="X72" s="12">
        <f t="shared" si="60"/>
        <v>0</v>
      </c>
      <c r="Y72" s="12">
        <f t="shared" si="73"/>
        <v>0</v>
      </c>
      <c r="Z72" s="39">
        <f t="shared" si="61"/>
        <v>0</v>
      </c>
      <c r="AA72" s="12">
        <f t="shared" si="74"/>
        <v>0</v>
      </c>
      <c r="AB72" s="39">
        <f t="shared" si="75"/>
        <v>0</v>
      </c>
      <c r="AC72" s="12">
        <f t="shared" si="76"/>
        <v>0</v>
      </c>
      <c r="AD72" s="39">
        <f t="shared" si="77"/>
        <v>0</v>
      </c>
      <c r="AE72" s="39">
        <f t="shared" si="62"/>
        <v>0</v>
      </c>
      <c r="AF72" s="12">
        <f t="shared" si="78"/>
        <v>0</v>
      </c>
      <c r="AG72" s="39">
        <f t="shared" si="79"/>
        <v>0</v>
      </c>
      <c r="AH72" s="12">
        <f t="shared" si="80"/>
        <v>0</v>
      </c>
      <c r="AI72" s="39">
        <f t="shared" si="81"/>
        <v>0</v>
      </c>
      <c r="AJ72" s="39">
        <f t="shared" si="82"/>
        <v>0</v>
      </c>
      <c r="AK72" s="12">
        <f t="shared" si="83"/>
        <v>0</v>
      </c>
      <c r="AL72" s="39">
        <f t="shared" si="84"/>
        <v>0</v>
      </c>
      <c r="AM72" s="39">
        <f t="shared" si="85"/>
        <v>0</v>
      </c>
      <c r="AN72" s="39">
        <f t="shared" si="86"/>
        <v>0</v>
      </c>
      <c r="AO72" s="99">
        <f t="shared" si="87"/>
        <v>0</v>
      </c>
      <c r="AP72" s="99">
        <f t="shared" si="88"/>
        <v>0</v>
      </c>
      <c r="AQ72" s="12">
        <f t="shared" si="89"/>
        <v>0</v>
      </c>
      <c r="AR72" s="39">
        <f t="shared" si="90"/>
        <v>0</v>
      </c>
      <c r="AS72" s="39">
        <f t="shared" si="91"/>
        <v>0</v>
      </c>
      <c r="AT72" s="39">
        <f t="shared" si="92"/>
        <v>0</v>
      </c>
      <c r="AU72" s="12">
        <f t="shared" si="93"/>
        <v>0</v>
      </c>
      <c r="AV72" s="39">
        <f t="shared" si="94"/>
        <v>0</v>
      </c>
      <c r="AW72" s="39">
        <f t="shared" si="95"/>
        <v>0</v>
      </c>
      <c r="AX72" s="39">
        <f t="shared" si="96"/>
        <v>0</v>
      </c>
      <c r="AY72" s="39">
        <f t="shared" si="97"/>
        <v>0</v>
      </c>
      <c r="AZ72" s="39">
        <f t="shared" si="98"/>
        <v>0</v>
      </c>
      <c r="BA72" s="12">
        <f t="shared" si="99"/>
        <v>0</v>
      </c>
      <c r="BB72" s="39">
        <f t="shared" si="100"/>
        <v>0</v>
      </c>
      <c r="BC72" s="39">
        <f t="shared" si="101"/>
        <v>0</v>
      </c>
      <c r="BD72" s="39">
        <f t="shared" si="102"/>
        <v>0</v>
      </c>
      <c r="BE72" s="12">
        <f t="shared" si="103"/>
        <v>0</v>
      </c>
      <c r="BF72" s="39">
        <f t="shared" si="104"/>
        <v>0</v>
      </c>
      <c r="BG72" s="39">
        <f t="shared" si="105"/>
        <v>0</v>
      </c>
      <c r="BH72" s="39">
        <f t="shared" si="106"/>
        <v>0</v>
      </c>
      <c r="BI72" s="12">
        <f t="shared" si="107"/>
        <v>0</v>
      </c>
      <c r="BJ72" s="39">
        <f t="shared" si="108"/>
        <v>0</v>
      </c>
      <c r="BK72" s="39">
        <f t="shared" si="109"/>
        <v>0</v>
      </c>
      <c r="BL72" s="39">
        <f t="shared" si="110"/>
        <v>0</v>
      </c>
      <c r="BM72" s="12">
        <f t="shared" si="111"/>
        <v>0</v>
      </c>
      <c r="BN72" s="39">
        <f t="shared" si="112"/>
        <v>0</v>
      </c>
      <c r="BO72" s="39">
        <f t="shared" si="113"/>
        <v>0</v>
      </c>
      <c r="BP72" s="39">
        <f t="shared" si="114"/>
        <v>0</v>
      </c>
      <c r="BQ72" s="12">
        <f t="shared" si="115"/>
        <v>0</v>
      </c>
      <c r="BR72" s="39">
        <f t="shared" si="116"/>
        <v>0</v>
      </c>
      <c r="BS72" s="39">
        <f t="shared" si="117"/>
        <v>0</v>
      </c>
      <c r="BT72" s="39">
        <f t="shared" si="118"/>
        <v>0</v>
      </c>
      <c r="BU72" s="104">
        <f>IF(ABS($B72)&lt;0.01,0,VLOOKUP(E72,DollarSteps,4))</f>
        <v>0</v>
      </c>
      <c r="BV72" s="104">
        <f>IF(ABS($B72)&lt;0.01,0,VLOOKUP(G72,DollarSteps,4))</f>
        <v>0</v>
      </c>
      <c r="BW72" s="104">
        <f>IF(ABS($B72)&lt;0.01,0,VLOOKUP(I72,DollarSteps,4))</f>
        <v>0</v>
      </c>
      <c r="BX72" s="104">
        <f>IF(ABS($B72)&lt;0.01,0,IF($J72="","",VLOOKUP($J72,Age_Steps,4)))</f>
        <v>0</v>
      </c>
      <c r="BY72" s="104">
        <f>IF(OR(ABS($B72)&lt;0.01,$E72=0),0,IF($J72="","",VLOOKUP($J72,Age_Steps,4)))</f>
        <v>0</v>
      </c>
      <c r="BZ72" s="104">
        <f>IF(ABS($B72)&lt;0.01,0,IF($J72="","",VLOOKUP($J72-1,Age_Steps,4)))</f>
        <v>0</v>
      </c>
      <c r="CA72" s="104">
        <f>IF(OR(ABS($B72)&lt;0.01,$G72=0),0,IF($J72="","",VLOOKUP($J72-1,Age_Steps,4)))</f>
        <v>0</v>
      </c>
      <c r="CB72" s="104">
        <f>IF(ABS($B72)&lt;0.01,0,IF($J72="","",VLOOKUP($J72-2,Age_Steps,4)))</f>
        <v>0</v>
      </c>
      <c r="CC72" s="104">
        <f>IF(OR(ABS($B72)&lt;0.01,$I72=0),0,IF($J72="","",VLOOKUP($J72-2,Age_Steps,4)))</f>
        <v>0</v>
      </c>
    </row>
    <row r="73" spans="2:81" ht="12.5" customHeight="1">
      <c r="B73" s="6" t="s">
        <v>9</v>
      </c>
      <c r="C73" s="6"/>
      <c r="D73" s="5">
        <v>0</v>
      </c>
      <c r="E73" s="5">
        <v>0</v>
      </c>
      <c r="F73" s="2">
        <v>0</v>
      </c>
      <c r="G73" s="2">
        <v>0</v>
      </c>
      <c r="H73" s="2">
        <v>0</v>
      </c>
      <c r="I73" s="5">
        <v>0</v>
      </c>
      <c r="J73" s="11">
        <v>32</v>
      </c>
      <c r="K73" s="12">
        <f t="shared" si="63"/>
        <v>0</v>
      </c>
      <c r="L73" s="12">
        <f t="shared" si="63"/>
        <v>0</v>
      </c>
      <c r="M73" s="14">
        <f t="shared" si="64"/>
        <v>0</v>
      </c>
      <c r="N73" s="12">
        <f t="shared" si="119"/>
        <v>0</v>
      </c>
      <c r="O73" s="14">
        <f t="shared" si="65"/>
        <v>0</v>
      </c>
      <c r="P73" s="12">
        <f t="shared" si="119"/>
        <v>0</v>
      </c>
      <c r="Q73" s="12">
        <f t="shared" si="66"/>
        <v>1</v>
      </c>
      <c r="R73" s="12">
        <f t="shared" si="67"/>
        <v>0</v>
      </c>
      <c r="S73" s="12">
        <f t="shared" si="68"/>
        <v>0</v>
      </c>
      <c r="T73" s="12">
        <f t="shared" si="69"/>
        <v>0</v>
      </c>
      <c r="U73" s="12">
        <f t="shared" si="70"/>
        <v>0</v>
      </c>
      <c r="V73" s="39">
        <f t="shared" si="71"/>
        <v>0</v>
      </c>
      <c r="W73" s="39">
        <f t="shared" si="72"/>
        <v>0</v>
      </c>
      <c r="X73" s="12">
        <f t="shared" si="60"/>
        <v>0</v>
      </c>
      <c r="Y73" s="12">
        <f t="shared" si="73"/>
        <v>0</v>
      </c>
      <c r="Z73" s="39">
        <f t="shared" si="61"/>
        <v>0</v>
      </c>
      <c r="AA73" s="12">
        <f t="shared" si="74"/>
        <v>0</v>
      </c>
      <c r="AB73" s="39">
        <f t="shared" si="75"/>
        <v>0</v>
      </c>
      <c r="AC73" s="12">
        <f t="shared" si="76"/>
        <v>0</v>
      </c>
      <c r="AD73" s="39">
        <f t="shared" si="77"/>
        <v>0</v>
      </c>
      <c r="AE73" s="39">
        <f t="shared" si="62"/>
        <v>0</v>
      </c>
      <c r="AF73" s="12">
        <f t="shared" si="78"/>
        <v>0</v>
      </c>
      <c r="AG73" s="39">
        <f t="shared" si="79"/>
        <v>0</v>
      </c>
      <c r="AH73" s="12">
        <f t="shared" si="80"/>
        <v>0</v>
      </c>
      <c r="AI73" s="39">
        <f t="shared" si="81"/>
        <v>0</v>
      </c>
      <c r="AJ73" s="39">
        <f t="shared" si="82"/>
        <v>0</v>
      </c>
      <c r="AK73" s="12">
        <f t="shared" si="83"/>
        <v>0</v>
      </c>
      <c r="AL73" s="39">
        <f t="shared" si="84"/>
        <v>0</v>
      </c>
      <c r="AM73" s="39">
        <f t="shared" si="85"/>
        <v>0</v>
      </c>
      <c r="AN73" s="39">
        <f t="shared" si="86"/>
        <v>0</v>
      </c>
      <c r="AO73" s="99">
        <f t="shared" si="87"/>
        <v>0</v>
      </c>
      <c r="AP73" s="99">
        <f t="shared" si="88"/>
        <v>0</v>
      </c>
      <c r="AQ73" s="12">
        <f t="shared" si="89"/>
        <v>0</v>
      </c>
      <c r="AR73" s="39">
        <f t="shared" si="90"/>
        <v>0</v>
      </c>
      <c r="AS73" s="39">
        <f t="shared" si="91"/>
        <v>0</v>
      </c>
      <c r="AT73" s="39">
        <f t="shared" si="92"/>
        <v>0</v>
      </c>
      <c r="AU73" s="12">
        <f t="shared" si="93"/>
        <v>0</v>
      </c>
      <c r="AV73" s="39">
        <f t="shared" si="94"/>
        <v>0</v>
      </c>
      <c r="AW73" s="39">
        <f t="shared" si="95"/>
        <v>0</v>
      </c>
      <c r="AX73" s="39">
        <f t="shared" si="96"/>
        <v>0</v>
      </c>
      <c r="AY73" s="39">
        <f t="shared" si="97"/>
        <v>0</v>
      </c>
      <c r="AZ73" s="39">
        <f t="shared" si="98"/>
        <v>0</v>
      </c>
      <c r="BA73" s="12">
        <f t="shared" si="99"/>
        <v>0</v>
      </c>
      <c r="BB73" s="39">
        <f t="shared" si="100"/>
        <v>0</v>
      </c>
      <c r="BC73" s="39">
        <f t="shared" si="101"/>
        <v>0</v>
      </c>
      <c r="BD73" s="39">
        <f t="shared" si="102"/>
        <v>0</v>
      </c>
      <c r="BE73" s="12">
        <f t="shared" si="103"/>
        <v>0</v>
      </c>
      <c r="BF73" s="39">
        <f t="shared" si="104"/>
        <v>0</v>
      </c>
      <c r="BG73" s="39">
        <f t="shared" si="105"/>
        <v>0</v>
      </c>
      <c r="BH73" s="39">
        <f t="shared" si="106"/>
        <v>0</v>
      </c>
      <c r="BI73" s="12">
        <f t="shared" si="107"/>
        <v>0</v>
      </c>
      <c r="BJ73" s="39">
        <f t="shared" si="108"/>
        <v>0</v>
      </c>
      <c r="BK73" s="39">
        <f t="shared" si="109"/>
        <v>0</v>
      </c>
      <c r="BL73" s="39">
        <f t="shared" si="110"/>
        <v>0</v>
      </c>
      <c r="BM73" s="12">
        <f t="shared" si="111"/>
        <v>0</v>
      </c>
      <c r="BN73" s="39">
        <f t="shared" si="112"/>
        <v>0</v>
      </c>
      <c r="BO73" s="39">
        <f t="shared" si="113"/>
        <v>0</v>
      </c>
      <c r="BP73" s="39">
        <f t="shared" si="114"/>
        <v>0</v>
      </c>
      <c r="BQ73" s="12">
        <f t="shared" si="115"/>
        <v>0</v>
      </c>
      <c r="BR73" s="39">
        <f t="shared" si="116"/>
        <v>0</v>
      </c>
      <c r="BS73" s="39">
        <f t="shared" si="117"/>
        <v>0</v>
      </c>
      <c r="BT73" s="39">
        <f t="shared" si="118"/>
        <v>0</v>
      </c>
      <c r="BU73" s="104">
        <f>IF(ABS($B73)&lt;0.01,0,VLOOKUP(E73,DollarSteps,4))</f>
        <v>0</v>
      </c>
      <c r="BV73" s="104">
        <f>IF(ABS($B73)&lt;0.01,0,VLOOKUP(G73,DollarSteps,4))</f>
        <v>0</v>
      </c>
      <c r="BW73" s="104">
        <f>IF(ABS($B73)&lt;0.01,0,VLOOKUP(I73,DollarSteps,4))</f>
        <v>0</v>
      </c>
      <c r="BX73" s="104">
        <f>IF(ABS($B73)&lt;0.01,0,IF($J73="","",VLOOKUP($J73,Age_Steps,4)))</f>
        <v>0</v>
      </c>
      <c r="BY73" s="104">
        <f>IF(OR(ABS($B73)&lt;0.01,$E73=0),0,IF($J73="","",VLOOKUP($J73,Age_Steps,4)))</f>
        <v>0</v>
      </c>
      <c r="BZ73" s="104">
        <f>IF(ABS($B73)&lt;0.01,0,IF($J73="","",VLOOKUP($J73-1,Age_Steps,4)))</f>
        <v>0</v>
      </c>
      <c r="CA73" s="104">
        <f>IF(OR(ABS($B73)&lt;0.01,$G73=0),0,IF($J73="","",VLOOKUP($J73-1,Age_Steps,4)))</f>
        <v>0</v>
      </c>
      <c r="CB73" s="104">
        <f>IF(ABS($B73)&lt;0.01,0,IF($J73="","",VLOOKUP($J73-2,Age_Steps,4)))</f>
        <v>0</v>
      </c>
      <c r="CC73" s="104">
        <f>IF(OR(ABS($B73)&lt;0.01,$I73=0),0,IF($J73="","",VLOOKUP($J73-2,Age_Steps,4)))</f>
        <v>0</v>
      </c>
    </row>
    <row r="74" spans="2:81" ht="12.5" customHeight="1">
      <c r="B74" s="6" t="s">
        <v>9</v>
      </c>
      <c r="C74" s="6"/>
      <c r="D74" s="5">
        <v>0</v>
      </c>
      <c r="E74" s="5">
        <v>0</v>
      </c>
      <c r="F74" s="2">
        <v>0</v>
      </c>
      <c r="G74" s="2">
        <v>0</v>
      </c>
      <c r="H74" s="2">
        <v>0</v>
      </c>
      <c r="I74" s="5">
        <v>0</v>
      </c>
      <c r="J74" s="11">
        <v>18</v>
      </c>
      <c r="K74" s="12">
        <f t="shared" si="63"/>
        <v>0</v>
      </c>
      <c r="L74" s="12">
        <f t="shared" si="63"/>
        <v>0</v>
      </c>
      <c r="M74" s="14">
        <f t="shared" si="64"/>
        <v>0</v>
      </c>
      <c r="N74" s="12">
        <f t="shared" si="119"/>
        <v>0</v>
      </c>
      <c r="O74" s="14">
        <f t="shared" si="65"/>
        <v>0</v>
      </c>
      <c r="P74" s="12">
        <f t="shared" si="119"/>
        <v>0</v>
      </c>
      <c r="Q74" s="12">
        <f t="shared" si="66"/>
        <v>1</v>
      </c>
      <c r="R74" s="12">
        <f t="shared" si="67"/>
        <v>0</v>
      </c>
      <c r="S74" s="12">
        <f t="shared" si="68"/>
        <v>0</v>
      </c>
      <c r="T74" s="12">
        <f t="shared" si="69"/>
        <v>0</v>
      </c>
      <c r="U74" s="12">
        <f t="shared" si="70"/>
        <v>0</v>
      </c>
      <c r="V74" s="39">
        <f t="shared" si="71"/>
        <v>0</v>
      </c>
      <c r="W74" s="39">
        <f t="shared" si="72"/>
        <v>0</v>
      </c>
      <c r="X74" s="12">
        <f t="shared" si="60"/>
        <v>0</v>
      </c>
      <c r="Y74" s="12">
        <f t="shared" si="73"/>
        <v>0</v>
      </c>
      <c r="Z74" s="39">
        <f t="shared" si="61"/>
        <v>0</v>
      </c>
      <c r="AA74" s="12">
        <f t="shared" si="74"/>
        <v>0</v>
      </c>
      <c r="AB74" s="39">
        <f t="shared" si="75"/>
        <v>0</v>
      </c>
      <c r="AC74" s="12">
        <f t="shared" si="76"/>
        <v>0</v>
      </c>
      <c r="AD74" s="39">
        <f t="shared" si="77"/>
        <v>0</v>
      </c>
      <c r="AE74" s="39">
        <f t="shared" si="62"/>
        <v>0</v>
      </c>
      <c r="AF74" s="12">
        <f t="shared" si="78"/>
        <v>0</v>
      </c>
      <c r="AG74" s="39">
        <f t="shared" si="79"/>
        <v>0</v>
      </c>
      <c r="AH74" s="12">
        <f t="shared" si="80"/>
        <v>0</v>
      </c>
      <c r="AI74" s="39">
        <f t="shared" si="81"/>
        <v>0</v>
      </c>
      <c r="AJ74" s="39">
        <f t="shared" si="82"/>
        <v>0</v>
      </c>
      <c r="AK74" s="12">
        <f t="shared" si="83"/>
        <v>0</v>
      </c>
      <c r="AL74" s="39">
        <f t="shared" si="84"/>
        <v>0</v>
      </c>
      <c r="AM74" s="39">
        <f t="shared" si="85"/>
        <v>0</v>
      </c>
      <c r="AN74" s="39">
        <f t="shared" si="86"/>
        <v>0</v>
      </c>
      <c r="AO74" s="99">
        <f t="shared" si="87"/>
        <v>0</v>
      </c>
      <c r="AP74" s="99">
        <f t="shared" si="88"/>
        <v>0</v>
      </c>
      <c r="AQ74" s="12">
        <f t="shared" si="89"/>
        <v>0</v>
      </c>
      <c r="AR74" s="39">
        <f t="shared" si="90"/>
        <v>0</v>
      </c>
      <c r="AS74" s="39">
        <f t="shared" si="91"/>
        <v>0</v>
      </c>
      <c r="AT74" s="39">
        <f t="shared" si="92"/>
        <v>0</v>
      </c>
      <c r="AU74" s="12">
        <f t="shared" si="93"/>
        <v>0</v>
      </c>
      <c r="AV74" s="39">
        <f t="shared" si="94"/>
        <v>0</v>
      </c>
      <c r="AW74" s="39">
        <f t="shared" si="95"/>
        <v>0</v>
      </c>
      <c r="AX74" s="39">
        <f t="shared" si="96"/>
        <v>0</v>
      </c>
      <c r="AY74" s="39">
        <f t="shared" si="97"/>
        <v>0</v>
      </c>
      <c r="AZ74" s="39">
        <f t="shared" si="98"/>
        <v>0</v>
      </c>
      <c r="BA74" s="12">
        <f t="shared" si="99"/>
        <v>0</v>
      </c>
      <c r="BB74" s="39">
        <f t="shared" si="100"/>
        <v>0</v>
      </c>
      <c r="BC74" s="39">
        <f t="shared" si="101"/>
        <v>0</v>
      </c>
      <c r="BD74" s="39">
        <f t="shared" si="102"/>
        <v>0</v>
      </c>
      <c r="BE74" s="12">
        <f t="shared" si="103"/>
        <v>0</v>
      </c>
      <c r="BF74" s="39">
        <f t="shared" si="104"/>
        <v>0</v>
      </c>
      <c r="BG74" s="39">
        <f t="shared" si="105"/>
        <v>0</v>
      </c>
      <c r="BH74" s="39">
        <f t="shared" si="106"/>
        <v>0</v>
      </c>
      <c r="BI74" s="12">
        <f t="shared" si="107"/>
        <v>0</v>
      </c>
      <c r="BJ74" s="39">
        <f t="shared" si="108"/>
        <v>0</v>
      </c>
      <c r="BK74" s="39">
        <f t="shared" si="109"/>
        <v>0</v>
      </c>
      <c r="BL74" s="39">
        <f t="shared" si="110"/>
        <v>0</v>
      </c>
      <c r="BM74" s="12">
        <f t="shared" si="111"/>
        <v>0</v>
      </c>
      <c r="BN74" s="39">
        <f t="shared" si="112"/>
        <v>0</v>
      </c>
      <c r="BO74" s="39">
        <f t="shared" si="113"/>
        <v>0</v>
      </c>
      <c r="BP74" s="39">
        <f t="shared" si="114"/>
        <v>0</v>
      </c>
      <c r="BQ74" s="12">
        <f t="shared" si="115"/>
        <v>0</v>
      </c>
      <c r="BR74" s="39">
        <f t="shared" si="116"/>
        <v>0</v>
      </c>
      <c r="BS74" s="39">
        <f t="shared" si="117"/>
        <v>0</v>
      </c>
      <c r="BT74" s="39">
        <f t="shared" si="118"/>
        <v>0</v>
      </c>
      <c r="BU74" s="104">
        <f>IF(ABS($B74)&lt;0.01,0,VLOOKUP(E74,DollarSteps,4))</f>
        <v>0</v>
      </c>
      <c r="BV74" s="104">
        <f>IF(ABS($B74)&lt;0.01,0,VLOOKUP(G74,DollarSteps,4))</f>
        <v>0</v>
      </c>
      <c r="BW74" s="104">
        <f>IF(ABS($B74)&lt;0.01,0,VLOOKUP(I74,DollarSteps,4))</f>
        <v>0</v>
      </c>
      <c r="BX74" s="104">
        <f>IF(ABS($B74)&lt;0.01,0,IF($J74="","",VLOOKUP($J74,Age_Steps,4)))</f>
        <v>0</v>
      </c>
      <c r="BY74" s="104">
        <f>IF(OR(ABS($B74)&lt;0.01,$E74=0),0,IF($J74="","",VLOOKUP($J74,Age_Steps,4)))</f>
        <v>0</v>
      </c>
      <c r="BZ74" s="104">
        <f>IF(ABS($B74)&lt;0.01,0,IF($J74="","",VLOOKUP($J74-1,Age_Steps,4)))</f>
        <v>0</v>
      </c>
      <c r="CA74" s="104">
        <f>IF(OR(ABS($B74)&lt;0.01,$G74=0),0,IF($J74="","",VLOOKUP($J74-1,Age_Steps,4)))</f>
        <v>0</v>
      </c>
      <c r="CB74" s="104">
        <f>IF(ABS($B74)&lt;0.01,0,IF($J74="","",VLOOKUP($J74-2,Age_Steps,4)))</f>
        <v>0</v>
      </c>
      <c r="CC74" s="104">
        <f>IF(OR(ABS($B74)&lt;0.01,$I74=0),0,IF($J74="","",VLOOKUP($J74-2,Age_Steps,4)))</f>
        <v>0</v>
      </c>
    </row>
    <row r="75" spans="2:81" ht="12.5" customHeight="1">
      <c r="B75" s="6" t="s">
        <v>9</v>
      </c>
      <c r="C75" s="6"/>
      <c r="D75" s="5">
        <v>0</v>
      </c>
      <c r="E75" s="5">
        <v>0</v>
      </c>
      <c r="F75" s="2">
        <v>0</v>
      </c>
      <c r="G75" s="2">
        <v>0</v>
      </c>
      <c r="H75" s="2">
        <v>0</v>
      </c>
      <c r="I75" s="5">
        <v>0</v>
      </c>
      <c r="J75" s="11">
        <v>19</v>
      </c>
      <c r="K75" s="12">
        <f t="shared" si="63"/>
        <v>0</v>
      </c>
      <c r="L75" s="12">
        <f t="shared" si="63"/>
        <v>0</v>
      </c>
      <c r="M75" s="14">
        <f t="shared" si="64"/>
        <v>0</v>
      </c>
      <c r="N75" s="12">
        <f t="shared" si="119"/>
        <v>0</v>
      </c>
      <c r="O75" s="14">
        <f t="shared" si="65"/>
        <v>0</v>
      </c>
      <c r="P75" s="12">
        <f t="shared" si="119"/>
        <v>0</v>
      </c>
      <c r="Q75" s="12">
        <f t="shared" si="66"/>
        <v>1</v>
      </c>
      <c r="R75" s="12">
        <f t="shared" si="67"/>
        <v>0</v>
      </c>
      <c r="S75" s="12">
        <f t="shared" si="68"/>
        <v>0</v>
      </c>
      <c r="T75" s="12">
        <f t="shared" si="69"/>
        <v>0</v>
      </c>
      <c r="U75" s="12">
        <f t="shared" si="70"/>
        <v>0</v>
      </c>
      <c r="V75" s="39">
        <f t="shared" si="71"/>
        <v>0</v>
      </c>
      <c r="W75" s="39">
        <f t="shared" si="72"/>
        <v>0</v>
      </c>
      <c r="X75" s="12">
        <f t="shared" si="60"/>
        <v>0</v>
      </c>
      <c r="Y75" s="12">
        <f t="shared" si="73"/>
        <v>0</v>
      </c>
      <c r="Z75" s="39">
        <f t="shared" si="61"/>
        <v>0</v>
      </c>
      <c r="AA75" s="12">
        <f t="shared" si="74"/>
        <v>0</v>
      </c>
      <c r="AB75" s="39">
        <f t="shared" si="75"/>
        <v>0</v>
      </c>
      <c r="AC75" s="12">
        <f t="shared" si="76"/>
        <v>0</v>
      </c>
      <c r="AD75" s="39">
        <f t="shared" si="77"/>
        <v>0</v>
      </c>
      <c r="AE75" s="39">
        <f t="shared" si="62"/>
        <v>0</v>
      </c>
      <c r="AF75" s="12">
        <f t="shared" si="78"/>
        <v>0</v>
      </c>
      <c r="AG75" s="39">
        <f t="shared" si="79"/>
        <v>0</v>
      </c>
      <c r="AH75" s="12">
        <f t="shared" si="80"/>
        <v>0</v>
      </c>
      <c r="AI75" s="39">
        <f t="shared" si="81"/>
        <v>0</v>
      </c>
      <c r="AJ75" s="39">
        <f t="shared" si="82"/>
        <v>0</v>
      </c>
      <c r="AK75" s="12">
        <f t="shared" si="83"/>
        <v>0</v>
      </c>
      <c r="AL75" s="39">
        <f t="shared" si="84"/>
        <v>0</v>
      </c>
      <c r="AM75" s="39">
        <f t="shared" si="85"/>
        <v>0</v>
      </c>
      <c r="AN75" s="39">
        <f t="shared" si="86"/>
        <v>0</v>
      </c>
      <c r="AO75" s="99">
        <f t="shared" si="87"/>
        <v>0</v>
      </c>
      <c r="AP75" s="99">
        <f t="shared" si="88"/>
        <v>0</v>
      </c>
      <c r="AQ75" s="12">
        <f t="shared" si="89"/>
        <v>0</v>
      </c>
      <c r="AR75" s="39">
        <f t="shared" si="90"/>
        <v>0</v>
      </c>
      <c r="AS75" s="39">
        <f t="shared" si="91"/>
        <v>0</v>
      </c>
      <c r="AT75" s="39">
        <f t="shared" si="92"/>
        <v>0</v>
      </c>
      <c r="AU75" s="12">
        <f t="shared" si="93"/>
        <v>0</v>
      </c>
      <c r="AV75" s="39">
        <f t="shared" si="94"/>
        <v>0</v>
      </c>
      <c r="AW75" s="39">
        <f t="shared" si="95"/>
        <v>0</v>
      </c>
      <c r="AX75" s="39">
        <f t="shared" si="96"/>
        <v>0</v>
      </c>
      <c r="AY75" s="39">
        <f t="shared" si="97"/>
        <v>0</v>
      </c>
      <c r="AZ75" s="39">
        <f t="shared" si="98"/>
        <v>0</v>
      </c>
      <c r="BA75" s="12">
        <f t="shared" si="99"/>
        <v>0</v>
      </c>
      <c r="BB75" s="39">
        <f t="shared" si="100"/>
        <v>0</v>
      </c>
      <c r="BC75" s="39">
        <f t="shared" si="101"/>
        <v>0</v>
      </c>
      <c r="BD75" s="39">
        <f t="shared" si="102"/>
        <v>0</v>
      </c>
      <c r="BE75" s="12">
        <f t="shared" si="103"/>
        <v>0</v>
      </c>
      <c r="BF75" s="39">
        <f t="shared" si="104"/>
        <v>0</v>
      </c>
      <c r="BG75" s="39">
        <f t="shared" si="105"/>
        <v>0</v>
      </c>
      <c r="BH75" s="39">
        <f t="shared" si="106"/>
        <v>0</v>
      </c>
      <c r="BI75" s="12">
        <f t="shared" si="107"/>
        <v>0</v>
      </c>
      <c r="BJ75" s="39">
        <f t="shared" si="108"/>
        <v>0</v>
      </c>
      <c r="BK75" s="39">
        <f t="shared" si="109"/>
        <v>0</v>
      </c>
      <c r="BL75" s="39">
        <f t="shared" si="110"/>
        <v>0</v>
      </c>
      <c r="BM75" s="12">
        <f t="shared" si="111"/>
        <v>0</v>
      </c>
      <c r="BN75" s="39">
        <f t="shared" si="112"/>
        <v>0</v>
      </c>
      <c r="BO75" s="39">
        <f t="shared" si="113"/>
        <v>0</v>
      </c>
      <c r="BP75" s="39">
        <f t="shared" si="114"/>
        <v>0</v>
      </c>
      <c r="BQ75" s="12">
        <f t="shared" si="115"/>
        <v>0</v>
      </c>
      <c r="BR75" s="39">
        <f t="shared" si="116"/>
        <v>0</v>
      </c>
      <c r="BS75" s="39">
        <f t="shared" si="117"/>
        <v>0</v>
      </c>
      <c r="BT75" s="39">
        <f t="shared" si="118"/>
        <v>0</v>
      </c>
      <c r="BU75" s="104">
        <f>IF(ABS($B75)&lt;0.01,0,VLOOKUP(E75,DollarSteps,4))</f>
        <v>0</v>
      </c>
      <c r="BV75" s="104">
        <f>IF(ABS($B75)&lt;0.01,0,VLOOKUP(G75,DollarSteps,4))</f>
        <v>0</v>
      </c>
      <c r="BW75" s="104">
        <f>IF(ABS($B75)&lt;0.01,0,VLOOKUP(I75,DollarSteps,4))</f>
        <v>0</v>
      </c>
      <c r="BX75" s="104">
        <f>IF(ABS($B75)&lt;0.01,0,IF($J75="","",VLOOKUP($J75,Age_Steps,4)))</f>
        <v>0</v>
      </c>
      <c r="BY75" s="104">
        <f>IF(OR(ABS($B75)&lt;0.01,$E75=0),0,IF($J75="","",VLOOKUP($J75,Age_Steps,4)))</f>
        <v>0</v>
      </c>
      <c r="BZ75" s="104">
        <f>IF(ABS($B75)&lt;0.01,0,IF($J75="","",VLOOKUP($J75-1,Age_Steps,4)))</f>
        <v>0</v>
      </c>
      <c r="CA75" s="104">
        <f>IF(OR(ABS($B75)&lt;0.01,$G75=0),0,IF($J75="","",VLOOKUP($J75-1,Age_Steps,4)))</f>
        <v>0</v>
      </c>
      <c r="CB75" s="104">
        <f>IF(ABS($B75)&lt;0.01,0,IF($J75="","",VLOOKUP($J75-2,Age_Steps,4)))</f>
        <v>0</v>
      </c>
      <c r="CC75" s="104">
        <f>IF(OR(ABS($B75)&lt;0.01,$I75=0),0,IF($J75="","",VLOOKUP($J75-2,Age_Steps,4)))</f>
        <v>0</v>
      </c>
    </row>
    <row r="76" spans="2:81" ht="12.5" customHeight="1">
      <c r="B76" s="6" t="s">
        <v>9</v>
      </c>
      <c r="C76" s="6"/>
      <c r="D76" s="5">
        <v>0</v>
      </c>
      <c r="E76" s="5">
        <v>0</v>
      </c>
      <c r="F76" s="2">
        <v>0</v>
      </c>
      <c r="G76" s="2">
        <v>0</v>
      </c>
      <c r="H76" s="2">
        <v>0</v>
      </c>
      <c r="I76" s="5">
        <v>0</v>
      </c>
      <c r="J76" s="11">
        <v>25</v>
      </c>
      <c r="K76" s="12">
        <f t="shared" si="63"/>
        <v>0</v>
      </c>
      <c r="L76" s="12">
        <f t="shared" si="63"/>
        <v>0</v>
      </c>
      <c r="M76" s="14">
        <f t="shared" si="64"/>
        <v>0</v>
      </c>
      <c r="N76" s="12">
        <f t="shared" si="119"/>
        <v>0</v>
      </c>
      <c r="O76" s="14">
        <f t="shared" si="65"/>
        <v>0</v>
      </c>
      <c r="P76" s="12">
        <f t="shared" si="119"/>
        <v>0</v>
      </c>
      <c r="Q76" s="12">
        <f t="shared" si="66"/>
        <v>1</v>
      </c>
      <c r="R76" s="12">
        <f t="shared" si="67"/>
        <v>0</v>
      </c>
      <c r="S76" s="12">
        <f t="shared" si="68"/>
        <v>0</v>
      </c>
      <c r="T76" s="12">
        <f t="shared" si="69"/>
        <v>0</v>
      </c>
      <c r="U76" s="12">
        <f t="shared" si="70"/>
        <v>0</v>
      </c>
      <c r="V76" s="39">
        <f t="shared" si="71"/>
        <v>0</v>
      </c>
      <c r="W76" s="39">
        <f t="shared" si="72"/>
        <v>0</v>
      </c>
      <c r="X76" s="12">
        <f t="shared" ref="X76:X139" si="120">IF(I76=0,0,1)</f>
        <v>0</v>
      </c>
      <c r="Y76" s="12">
        <f t="shared" si="73"/>
        <v>0</v>
      </c>
      <c r="Z76" s="39">
        <f t="shared" ref="Z76:Z139" si="121">IF(Y76=1,I76,0)</f>
        <v>0</v>
      </c>
      <c r="AA76" s="12">
        <f t="shared" si="74"/>
        <v>0</v>
      </c>
      <c r="AB76" s="39">
        <f t="shared" si="75"/>
        <v>0</v>
      </c>
      <c r="AC76" s="12">
        <f t="shared" si="76"/>
        <v>0</v>
      </c>
      <c r="AD76" s="39">
        <f t="shared" si="77"/>
        <v>0</v>
      </c>
      <c r="AE76" s="39">
        <f t="shared" si="62"/>
        <v>0</v>
      </c>
      <c r="AF76" s="12">
        <f t="shared" si="78"/>
        <v>0</v>
      </c>
      <c r="AG76" s="39">
        <f t="shared" si="79"/>
        <v>0</v>
      </c>
      <c r="AH76" s="12">
        <f t="shared" si="80"/>
        <v>0</v>
      </c>
      <c r="AI76" s="39">
        <f t="shared" si="81"/>
        <v>0</v>
      </c>
      <c r="AJ76" s="39">
        <f t="shared" si="82"/>
        <v>0</v>
      </c>
      <c r="AK76" s="12">
        <f t="shared" si="83"/>
        <v>0</v>
      </c>
      <c r="AL76" s="39">
        <f t="shared" si="84"/>
        <v>0</v>
      </c>
      <c r="AM76" s="39">
        <f t="shared" si="85"/>
        <v>0</v>
      </c>
      <c r="AN76" s="39">
        <f t="shared" si="86"/>
        <v>0</v>
      </c>
      <c r="AO76" s="99">
        <f t="shared" si="87"/>
        <v>0</v>
      </c>
      <c r="AP76" s="99">
        <f t="shared" si="88"/>
        <v>0</v>
      </c>
      <c r="AQ76" s="12">
        <f t="shared" si="89"/>
        <v>0</v>
      </c>
      <c r="AR76" s="39">
        <f t="shared" si="90"/>
        <v>0</v>
      </c>
      <c r="AS76" s="39">
        <f t="shared" si="91"/>
        <v>0</v>
      </c>
      <c r="AT76" s="39">
        <f t="shared" si="92"/>
        <v>0</v>
      </c>
      <c r="AU76" s="12">
        <f t="shared" si="93"/>
        <v>0</v>
      </c>
      <c r="AV76" s="39">
        <f t="shared" si="94"/>
        <v>0</v>
      </c>
      <c r="AW76" s="39">
        <f t="shared" si="95"/>
        <v>0</v>
      </c>
      <c r="AX76" s="39">
        <f t="shared" si="96"/>
        <v>0</v>
      </c>
      <c r="AY76" s="39">
        <f t="shared" si="97"/>
        <v>0</v>
      </c>
      <c r="AZ76" s="39">
        <f t="shared" si="98"/>
        <v>0</v>
      </c>
      <c r="BA76" s="12">
        <f t="shared" si="99"/>
        <v>0</v>
      </c>
      <c r="BB76" s="39">
        <f t="shared" si="100"/>
        <v>0</v>
      </c>
      <c r="BC76" s="39">
        <f t="shared" si="101"/>
        <v>0</v>
      </c>
      <c r="BD76" s="39">
        <f t="shared" si="102"/>
        <v>0</v>
      </c>
      <c r="BE76" s="12">
        <f t="shared" si="103"/>
        <v>0</v>
      </c>
      <c r="BF76" s="39">
        <f t="shared" si="104"/>
        <v>0</v>
      </c>
      <c r="BG76" s="39">
        <f t="shared" si="105"/>
        <v>0</v>
      </c>
      <c r="BH76" s="39">
        <f t="shared" si="106"/>
        <v>0</v>
      </c>
      <c r="BI76" s="12">
        <f t="shared" si="107"/>
        <v>0</v>
      </c>
      <c r="BJ76" s="39">
        <f t="shared" si="108"/>
        <v>0</v>
      </c>
      <c r="BK76" s="39">
        <f t="shared" si="109"/>
        <v>0</v>
      </c>
      <c r="BL76" s="39">
        <f t="shared" si="110"/>
        <v>0</v>
      </c>
      <c r="BM76" s="12">
        <f t="shared" si="111"/>
        <v>0</v>
      </c>
      <c r="BN76" s="39">
        <f t="shared" si="112"/>
        <v>0</v>
      </c>
      <c r="BO76" s="39">
        <f t="shared" si="113"/>
        <v>0</v>
      </c>
      <c r="BP76" s="39">
        <f t="shared" si="114"/>
        <v>0</v>
      </c>
      <c r="BQ76" s="12">
        <f t="shared" si="115"/>
        <v>0</v>
      </c>
      <c r="BR76" s="39">
        <f t="shared" si="116"/>
        <v>0</v>
      </c>
      <c r="BS76" s="39">
        <f t="shared" si="117"/>
        <v>0</v>
      </c>
      <c r="BT76" s="39">
        <f t="shared" si="118"/>
        <v>0</v>
      </c>
      <c r="BU76" s="104">
        <f>IF(ABS($B76)&lt;0.01,0,VLOOKUP(E76,DollarSteps,4))</f>
        <v>0</v>
      </c>
      <c r="BV76" s="104">
        <f>IF(ABS($B76)&lt;0.01,0,VLOOKUP(G76,DollarSteps,4))</f>
        <v>0</v>
      </c>
      <c r="BW76" s="104">
        <f>IF(ABS($B76)&lt;0.01,0,VLOOKUP(I76,DollarSteps,4))</f>
        <v>0</v>
      </c>
      <c r="BX76" s="104">
        <f>IF(ABS($B76)&lt;0.01,0,IF($J76="","",VLOOKUP($J76,Age_Steps,4)))</f>
        <v>0</v>
      </c>
      <c r="BY76" s="104">
        <f>IF(OR(ABS($B76)&lt;0.01,$E76=0),0,IF($J76="","",VLOOKUP($J76,Age_Steps,4)))</f>
        <v>0</v>
      </c>
      <c r="BZ76" s="104">
        <f>IF(ABS($B76)&lt;0.01,0,IF($J76="","",VLOOKUP($J76-1,Age_Steps,4)))</f>
        <v>0</v>
      </c>
      <c r="CA76" s="104">
        <f>IF(OR(ABS($B76)&lt;0.01,$G76=0),0,IF($J76="","",VLOOKUP($J76-1,Age_Steps,4)))</f>
        <v>0</v>
      </c>
      <c r="CB76" s="104">
        <f>IF(ABS($B76)&lt;0.01,0,IF($J76="","",VLOOKUP($J76-2,Age_Steps,4)))</f>
        <v>0</v>
      </c>
      <c r="CC76" s="104">
        <f>IF(OR(ABS($B76)&lt;0.01,$I76=0),0,IF($J76="","",VLOOKUP($J76-2,Age_Steps,4)))</f>
        <v>0</v>
      </c>
    </row>
    <row r="77" spans="2:81" ht="12.5" customHeight="1">
      <c r="B77" s="6" t="s">
        <v>9</v>
      </c>
      <c r="C77" s="6"/>
      <c r="D77" s="5">
        <v>0</v>
      </c>
      <c r="E77" s="5">
        <v>0</v>
      </c>
      <c r="F77" s="2">
        <v>0</v>
      </c>
      <c r="G77" s="2">
        <v>0</v>
      </c>
      <c r="H77" s="2">
        <v>0</v>
      </c>
      <c r="I77" s="5">
        <v>0</v>
      </c>
      <c r="J77" s="11">
        <v>16</v>
      </c>
      <c r="K77" s="12">
        <f t="shared" si="63"/>
        <v>0</v>
      </c>
      <c r="L77" s="12">
        <f t="shared" si="63"/>
        <v>0</v>
      </c>
      <c r="M77" s="14">
        <f t="shared" si="64"/>
        <v>0</v>
      </c>
      <c r="N77" s="12">
        <f t="shared" si="119"/>
        <v>0</v>
      </c>
      <c r="O77" s="14">
        <f t="shared" si="65"/>
        <v>0</v>
      </c>
      <c r="P77" s="12">
        <f t="shared" si="119"/>
        <v>0</v>
      </c>
      <c r="Q77" s="12">
        <f t="shared" si="66"/>
        <v>1</v>
      </c>
      <c r="R77" s="12">
        <f t="shared" si="67"/>
        <v>0</v>
      </c>
      <c r="S77" s="12">
        <f t="shared" si="68"/>
        <v>0</v>
      </c>
      <c r="T77" s="12">
        <f t="shared" si="69"/>
        <v>0</v>
      </c>
      <c r="U77" s="12">
        <f t="shared" si="70"/>
        <v>0</v>
      </c>
      <c r="V77" s="39">
        <f t="shared" si="71"/>
        <v>0</v>
      </c>
      <c r="W77" s="39">
        <f t="shared" si="72"/>
        <v>0</v>
      </c>
      <c r="X77" s="12">
        <f t="shared" si="120"/>
        <v>0</v>
      </c>
      <c r="Y77" s="12">
        <f t="shared" si="73"/>
        <v>0</v>
      </c>
      <c r="Z77" s="39">
        <f t="shared" si="121"/>
        <v>0</v>
      </c>
      <c r="AA77" s="12">
        <f t="shared" si="74"/>
        <v>0</v>
      </c>
      <c r="AB77" s="39">
        <f t="shared" si="75"/>
        <v>0</v>
      </c>
      <c r="AC77" s="12">
        <f t="shared" si="76"/>
        <v>0</v>
      </c>
      <c r="AD77" s="39">
        <f t="shared" si="77"/>
        <v>0</v>
      </c>
      <c r="AE77" s="39">
        <f t="shared" si="62"/>
        <v>0</v>
      </c>
      <c r="AF77" s="12">
        <f t="shared" si="78"/>
        <v>0</v>
      </c>
      <c r="AG77" s="39">
        <f t="shared" si="79"/>
        <v>0</v>
      </c>
      <c r="AH77" s="12">
        <f t="shared" si="80"/>
        <v>0</v>
      </c>
      <c r="AI77" s="39">
        <f t="shared" si="81"/>
        <v>0</v>
      </c>
      <c r="AJ77" s="39">
        <f t="shared" si="82"/>
        <v>0</v>
      </c>
      <c r="AK77" s="12">
        <f t="shared" si="83"/>
        <v>0</v>
      </c>
      <c r="AL77" s="39">
        <f t="shared" si="84"/>
        <v>0</v>
      </c>
      <c r="AM77" s="39">
        <f t="shared" si="85"/>
        <v>0</v>
      </c>
      <c r="AN77" s="39">
        <f t="shared" si="86"/>
        <v>0</v>
      </c>
      <c r="AO77" s="99">
        <f t="shared" si="87"/>
        <v>0</v>
      </c>
      <c r="AP77" s="99">
        <f t="shared" si="88"/>
        <v>0</v>
      </c>
      <c r="AQ77" s="12">
        <f t="shared" si="89"/>
        <v>0</v>
      </c>
      <c r="AR77" s="39">
        <f t="shared" si="90"/>
        <v>0</v>
      </c>
      <c r="AS77" s="39">
        <f t="shared" si="91"/>
        <v>0</v>
      </c>
      <c r="AT77" s="39">
        <f t="shared" si="92"/>
        <v>0</v>
      </c>
      <c r="AU77" s="12">
        <f t="shared" si="93"/>
        <v>0</v>
      </c>
      <c r="AV77" s="39">
        <f t="shared" si="94"/>
        <v>0</v>
      </c>
      <c r="AW77" s="39">
        <f t="shared" si="95"/>
        <v>0</v>
      </c>
      <c r="AX77" s="39">
        <f t="shared" si="96"/>
        <v>0</v>
      </c>
      <c r="AY77" s="39">
        <f t="shared" si="97"/>
        <v>0</v>
      </c>
      <c r="AZ77" s="39">
        <f t="shared" si="98"/>
        <v>0</v>
      </c>
      <c r="BA77" s="12">
        <f t="shared" si="99"/>
        <v>0</v>
      </c>
      <c r="BB77" s="39">
        <f t="shared" si="100"/>
        <v>0</v>
      </c>
      <c r="BC77" s="39">
        <f t="shared" si="101"/>
        <v>0</v>
      </c>
      <c r="BD77" s="39">
        <f t="shared" si="102"/>
        <v>0</v>
      </c>
      <c r="BE77" s="12">
        <f t="shared" si="103"/>
        <v>0</v>
      </c>
      <c r="BF77" s="39">
        <f t="shared" si="104"/>
        <v>0</v>
      </c>
      <c r="BG77" s="39">
        <f t="shared" si="105"/>
        <v>0</v>
      </c>
      <c r="BH77" s="39">
        <f t="shared" si="106"/>
        <v>0</v>
      </c>
      <c r="BI77" s="12">
        <f t="shared" si="107"/>
        <v>0</v>
      </c>
      <c r="BJ77" s="39">
        <f t="shared" si="108"/>
        <v>0</v>
      </c>
      <c r="BK77" s="39">
        <f t="shared" si="109"/>
        <v>0</v>
      </c>
      <c r="BL77" s="39">
        <f t="shared" si="110"/>
        <v>0</v>
      </c>
      <c r="BM77" s="12">
        <f t="shared" si="111"/>
        <v>0</v>
      </c>
      <c r="BN77" s="39">
        <f t="shared" si="112"/>
        <v>0</v>
      </c>
      <c r="BO77" s="39">
        <f t="shared" si="113"/>
        <v>0</v>
      </c>
      <c r="BP77" s="39">
        <f t="shared" si="114"/>
        <v>0</v>
      </c>
      <c r="BQ77" s="12">
        <f t="shared" si="115"/>
        <v>0</v>
      </c>
      <c r="BR77" s="39">
        <f t="shared" si="116"/>
        <v>0</v>
      </c>
      <c r="BS77" s="39">
        <f t="shared" si="117"/>
        <v>0</v>
      </c>
      <c r="BT77" s="39">
        <f t="shared" si="118"/>
        <v>0</v>
      </c>
      <c r="BU77" s="104">
        <f>IF(ABS($B77)&lt;0.01,0,VLOOKUP(E77,DollarSteps,4))</f>
        <v>0</v>
      </c>
      <c r="BV77" s="104">
        <f>IF(ABS($B77)&lt;0.01,0,VLOOKUP(G77,DollarSteps,4))</f>
        <v>0</v>
      </c>
      <c r="BW77" s="104">
        <f>IF(ABS($B77)&lt;0.01,0,VLOOKUP(I77,DollarSteps,4))</f>
        <v>0</v>
      </c>
      <c r="BX77" s="104">
        <f>IF(ABS($B77)&lt;0.01,0,IF($J77="","",VLOOKUP($J77,Age_Steps,4)))</f>
        <v>0</v>
      </c>
      <c r="BY77" s="104">
        <f>IF(OR(ABS($B77)&lt;0.01,$E77=0),0,IF($J77="","",VLOOKUP($J77,Age_Steps,4)))</f>
        <v>0</v>
      </c>
      <c r="BZ77" s="104">
        <f>IF(ABS($B77)&lt;0.01,0,IF($J77="","",VLOOKUP($J77-1,Age_Steps,4)))</f>
        <v>0</v>
      </c>
      <c r="CA77" s="104">
        <f>IF(OR(ABS($B77)&lt;0.01,$G77=0),0,IF($J77="","",VLOOKUP($J77-1,Age_Steps,4)))</f>
        <v>0</v>
      </c>
      <c r="CB77" s="104">
        <f>IF(ABS($B77)&lt;0.01,0,IF($J77="","",VLOOKUP($J77-2,Age_Steps,4)))</f>
        <v>0</v>
      </c>
      <c r="CC77" s="104">
        <f>IF(OR(ABS($B77)&lt;0.01,$I77=0),0,IF($J77="","",VLOOKUP($J77-2,Age_Steps,4)))</f>
        <v>0</v>
      </c>
    </row>
    <row r="78" spans="2:81" ht="12.5" customHeight="1">
      <c r="B78" s="6" t="s">
        <v>9</v>
      </c>
      <c r="C78" s="6"/>
      <c r="D78" s="5">
        <v>0</v>
      </c>
      <c r="E78" s="5">
        <v>0</v>
      </c>
      <c r="F78" s="2">
        <v>0</v>
      </c>
      <c r="G78" s="2">
        <v>0</v>
      </c>
      <c r="H78" s="2">
        <v>0</v>
      </c>
      <c r="I78" s="5">
        <v>0</v>
      </c>
      <c r="J78" s="11">
        <v>22</v>
      </c>
      <c r="K78" s="12">
        <f t="shared" si="63"/>
        <v>0</v>
      </c>
      <c r="L78" s="12">
        <f t="shared" si="63"/>
        <v>0</v>
      </c>
      <c r="M78" s="14">
        <f t="shared" si="64"/>
        <v>0</v>
      </c>
      <c r="N78" s="12">
        <f t="shared" si="119"/>
        <v>0</v>
      </c>
      <c r="O78" s="14">
        <f t="shared" si="65"/>
        <v>0</v>
      </c>
      <c r="P78" s="12">
        <f t="shared" si="119"/>
        <v>0</v>
      </c>
      <c r="Q78" s="12">
        <f t="shared" si="66"/>
        <v>1</v>
      </c>
      <c r="R78" s="12">
        <f t="shared" si="67"/>
        <v>0</v>
      </c>
      <c r="S78" s="12">
        <f t="shared" si="68"/>
        <v>0</v>
      </c>
      <c r="T78" s="12">
        <f t="shared" si="69"/>
        <v>0</v>
      </c>
      <c r="U78" s="12">
        <f t="shared" si="70"/>
        <v>0</v>
      </c>
      <c r="V78" s="39">
        <f t="shared" si="71"/>
        <v>0</v>
      </c>
      <c r="W78" s="39">
        <f t="shared" si="72"/>
        <v>0</v>
      </c>
      <c r="X78" s="12">
        <f t="shared" si="120"/>
        <v>0</v>
      </c>
      <c r="Y78" s="12">
        <f t="shared" si="73"/>
        <v>0</v>
      </c>
      <c r="Z78" s="39">
        <f t="shared" si="121"/>
        <v>0</v>
      </c>
      <c r="AA78" s="12">
        <f t="shared" si="74"/>
        <v>0</v>
      </c>
      <c r="AB78" s="39">
        <f t="shared" si="75"/>
        <v>0</v>
      </c>
      <c r="AC78" s="12">
        <f t="shared" si="76"/>
        <v>0</v>
      </c>
      <c r="AD78" s="39">
        <f t="shared" si="77"/>
        <v>0</v>
      </c>
      <c r="AE78" s="39">
        <f t="shared" si="62"/>
        <v>0</v>
      </c>
      <c r="AF78" s="12">
        <f t="shared" si="78"/>
        <v>0</v>
      </c>
      <c r="AG78" s="39">
        <f t="shared" si="79"/>
        <v>0</v>
      </c>
      <c r="AH78" s="12">
        <f t="shared" si="80"/>
        <v>0</v>
      </c>
      <c r="AI78" s="39">
        <f t="shared" si="81"/>
        <v>0</v>
      </c>
      <c r="AJ78" s="39">
        <f t="shared" si="82"/>
        <v>0</v>
      </c>
      <c r="AK78" s="12">
        <f t="shared" si="83"/>
        <v>0</v>
      </c>
      <c r="AL78" s="39">
        <f t="shared" si="84"/>
        <v>0</v>
      </c>
      <c r="AM78" s="39">
        <f t="shared" si="85"/>
        <v>0</v>
      </c>
      <c r="AN78" s="39">
        <f t="shared" si="86"/>
        <v>0</v>
      </c>
      <c r="AO78" s="99">
        <f t="shared" si="87"/>
        <v>0</v>
      </c>
      <c r="AP78" s="99">
        <f t="shared" si="88"/>
        <v>0</v>
      </c>
      <c r="AQ78" s="12">
        <f t="shared" si="89"/>
        <v>0</v>
      </c>
      <c r="AR78" s="39">
        <f t="shared" si="90"/>
        <v>0</v>
      </c>
      <c r="AS78" s="39">
        <f t="shared" si="91"/>
        <v>0</v>
      </c>
      <c r="AT78" s="39">
        <f t="shared" si="92"/>
        <v>0</v>
      </c>
      <c r="AU78" s="12">
        <f t="shared" si="93"/>
        <v>0</v>
      </c>
      <c r="AV78" s="39">
        <f t="shared" si="94"/>
        <v>0</v>
      </c>
      <c r="AW78" s="39">
        <f t="shared" si="95"/>
        <v>0</v>
      </c>
      <c r="AX78" s="39">
        <f t="shared" si="96"/>
        <v>0</v>
      </c>
      <c r="AY78" s="39">
        <f t="shared" si="97"/>
        <v>0</v>
      </c>
      <c r="AZ78" s="39">
        <f t="shared" si="98"/>
        <v>0</v>
      </c>
      <c r="BA78" s="12">
        <f t="shared" si="99"/>
        <v>0</v>
      </c>
      <c r="BB78" s="39">
        <f t="shared" si="100"/>
        <v>0</v>
      </c>
      <c r="BC78" s="39">
        <f t="shared" si="101"/>
        <v>0</v>
      </c>
      <c r="BD78" s="39">
        <f t="shared" si="102"/>
        <v>0</v>
      </c>
      <c r="BE78" s="12">
        <f t="shared" si="103"/>
        <v>0</v>
      </c>
      <c r="BF78" s="39">
        <f t="shared" si="104"/>
        <v>0</v>
      </c>
      <c r="BG78" s="39">
        <f t="shared" si="105"/>
        <v>0</v>
      </c>
      <c r="BH78" s="39">
        <f t="shared" si="106"/>
        <v>0</v>
      </c>
      <c r="BI78" s="12">
        <f t="shared" si="107"/>
        <v>0</v>
      </c>
      <c r="BJ78" s="39">
        <f t="shared" si="108"/>
        <v>0</v>
      </c>
      <c r="BK78" s="39">
        <f t="shared" si="109"/>
        <v>0</v>
      </c>
      <c r="BL78" s="39">
        <f t="shared" si="110"/>
        <v>0</v>
      </c>
      <c r="BM78" s="12">
        <f t="shared" si="111"/>
        <v>0</v>
      </c>
      <c r="BN78" s="39">
        <f t="shared" si="112"/>
        <v>0</v>
      </c>
      <c r="BO78" s="39">
        <f t="shared" si="113"/>
        <v>0</v>
      </c>
      <c r="BP78" s="39">
        <f t="shared" si="114"/>
        <v>0</v>
      </c>
      <c r="BQ78" s="12">
        <f t="shared" si="115"/>
        <v>0</v>
      </c>
      <c r="BR78" s="39">
        <f t="shared" si="116"/>
        <v>0</v>
      </c>
      <c r="BS78" s="39">
        <f t="shared" si="117"/>
        <v>0</v>
      </c>
      <c r="BT78" s="39">
        <f t="shared" si="118"/>
        <v>0</v>
      </c>
      <c r="BU78" s="104">
        <f>IF(ABS($B78)&lt;0.01,0,VLOOKUP(E78,DollarSteps,4))</f>
        <v>0</v>
      </c>
      <c r="BV78" s="104">
        <f>IF(ABS($B78)&lt;0.01,0,VLOOKUP(G78,DollarSteps,4))</f>
        <v>0</v>
      </c>
      <c r="BW78" s="104">
        <f>IF(ABS($B78)&lt;0.01,0,VLOOKUP(I78,DollarSteps,4))</f>
        <v>0</v>
      </c>
      <c r="BX78" s="104">
        <f>IF(ABS($B78)&lt;0.01,0,IF($J78="","",VLOOKUP($J78,Age_Steps,4)))</f>
        <v>0</v>
      </c>
      <c r="BY78" s="104">
        <f>IF(OR(ABS($B78)&lt;0.01,$E78=0),0,IF($J78="","",VLOOKUP($J78,Age_Steps,4)))</f>
        <v>0</v>
      </c>
      <c r="BZ78" s="104">
        <f>IF(ABS($B78)&lt;0.01,0,IF($J78="","",VLOOKUP($J78-1,Age_Steps,4)))</f>
        <v>0</v>
      </c>
      <c r="CA78" s="104">
        <f>IF(OR(ABS($B78)&lt;0.01,$G78=0),0,IF($J78="","",VLOOKUP($J78-1,Age_Steps,4)))</f>
        <v>0</v>
      </c>
      <c r="CB78" s="104">
        <f>IF(ABS($B78)&lt;0.01,0,IF($J78="","",VLOOKUP($J78-2,Age_Steps,4)))</f>
        <v>0</v>
      </c>
      <c r="CC78" s="104">
        <f>IF(OR(ABS($B78)&lt;0.01,$I78=0),0,IF($J78="","",VLOOKUP($J78-2,Age_Steps,4)))</f>
        <v>0</v>
      </c>
    </row>
    <row r="79" spans="2:81" ht="12.5" customHeight="1">
      <c r="B79" s="6" t="s">
        <v>9</v>
      </c>
      <c r="C79" s="6"/>
      <c r="D79" s="5">
        <v>0</v>
      </c>
      <c r="E79" s="5">
        <v>0</v>
      </c>
      <c r="F79" s="2">
        <v>0</v>
      </c>
      <c r="G79" s="2">
        <v>0</v>
      </c>
      <c r="H79" s="2">
        <v>0</v>
      </c>
      <c r="I79" s="5">
        <v>0</v>
      </c>
      <c r="J79" s="11">
        <v>17</v>
      </c>
      <c r="K79" s="12">
        <f t="shared" si="63"/>
        <v>0</v>
      </c>
      <c r="L79" s="12">
        <f t="shared" si="63"/>
        <v>0</v>
      </c>
      <c r="M79" s="14">
        <f t="shared" si="64"/>
        <v>0</v>
      </c>
      <c r="N79" s="12">
        <f t="shared" si="119"/>
        <v>0</v>
      </c>
      <c r="O79" s="14">
        <f t="shared" si="65"/>
        <v>0</v>
      </c>
      <c r="P79" s="12">
        <f t="shared" si="119"/>
        <v>0</v>
      </c>
      <c r="Q79" s="12">
        <f t="shared" si="66"/>
        <v>1</v>
      </c>
      <c r="R79" s="12">
        <f t="shared" si="67"/>
        <v>0</v>
      </c>
      <c r="S79" s="12">
        <f t="shared" si="68"/>
        <v>0</v>
      </c>
      <c r="T79" s="12">
        <f t="shared" si="69"/>
        <v>0</v>
      </c>
      <c r="U79" s="12">
        <f t="shared" si="70"/>
        <v>0</v>
      </c>
      <c r="V79" s="39">
        <f t="shared" si="71"/>
        <v>0</v>
      </c>
      <c r="W79" s="39">
        <f t="shared" si="72"/>
        <v>0</v>
      </c>
      <c r="X79" s="12">
        <f t="shared" si="120"/>
        <v>0</v>
      </c>
      <c r="Y79" s="12">
        <f t="shared" si="73"/>
        <v>0</v>
      </c>
      <c r="Z79" s="39">
        <f t="shared" si="121"/>
        <v>0</v>
      </c>
      <c r="AA79" s="12">
        <f t="shared" si="74"/>
        <v>0</v>
      </c>
      <c r="AB79" s="39">
        <f t="shared" si="75"/>
        <v>0</v>
      </c>
      <c r="AC79" s="12">
        <f t="shared" si="76"/>
        <v>0</v>
      </c>
      <c r="AD79" s="39">
        <f t="shared" si="77"/>
        <v>0</v>
      </c>
      <c r="AE79" s="39">
        <f t="shared" si="62"/>
        <v>0</v>
      </c>
      <c r="AF79" s="12">
        <f t="shared" si="78"/>
        <v>0</v>
      </c>
      <c r="AG79" s="39">
        <f t="shared" si="79"/>
        <v>0</v>
      </c>
      <c r="AH79" s="12">
        <f t="shared" si="80"/>
        <v>0</v>
      </c>
      <c r="AI79" s="39">
        <f t="shared" si="81"/>
        <v>0</v>
      </c>
      <c r="AJ79" s="39">
        <f t="shared" si="82"/>
        <v>0</v>
      </c>
      <c r="AK79" s="12">
        <f t="shared" si="83"/>
        <v>0</v>
      </c>
      <c r="AL79" s="39">
        <f t="shared" si="84"/>
        <v>0</v>
      </c>
      <c r="AM79" s="39">
        <f t="shared" si="85"/>
        <v>0</v>
      </c>
      <c r="AN79" s="39">
        <f t="shared" si="86"/>
        <v>0</v>
      </c>
      <c r="AO79" s="99">
        <f t="shared" si="87"/>
        <v>0</v>
      </c>
      <c r="AP79" s="99">
        <f t="shared" si="88"/>
        <v>0</v>
      </c>
      <c r="AQ79" s="12">
        <f t="shared" si="89"/>
        <v>0</v>
      </c>
      <c r="AR79" s="39">
        <f t="shared" si="90"/>
        <v>0</v>
      </c>
      <c r="AS79" s="39">
        <f t="shared" si="91"/>
        <v>0</v>
      </c>
      <c r="AT79" s="39">
        <f t="shared" si="92"/>
        <v>0</v>
      </c>
      <c r="AU79" s="12">
        <f t="shared" si="93"/>
        <v>0</v>
      </c>
      <c r="AV79" s="39">
        <f t="shared" si="94"/>
        <v>0</v>
      </c>
      <c r="AW79" s="39">
        <f t="shared" si="95"/>
        <v>0</v>
      </c>
      <c r="AX79" s="39">
        <f t="shared" si="96"/>
        <v>0</v>
      </c>
      <c r="AY79" s="39">
        <f t="shared" si="97"/>
        <v>0</v>
      </c>
      <c r="AZ79" s="39">
        <f t="shared" si="98"/>
        <v>0</v>
      </c>
      <c r="BA79" s="12">
        <f t="shared" si="99"/>
        <v>0</v>
      </c>
      <c r="BB79" s="39">
        <f t="shared" si="100"/>
        <v>0</v>
      </c>
      <c r="BC79" s="39">
        <f t="shared" si="101"/>
        <v>0</v>
      </c>
      <c r="BD79" s="39">
        <f t="shared" si="102"/>
        <v>0</v>
      </c>
      <c r="BE79" s="12">
        <f t="shared" si="103"/>
        <v>0</v>
      </c>
      <c r="BF79" s="39">
        <f t="shared" si="104"/>
        <v>0</v>
      </c>
      <c r="BG79" s="39">
        <f t="shared" si="105"/>
        <v>0</v>
      </c>
      <c r="BH79" s="39">
        <f t="shared" si="106"/>
        <v>0</v>
      </c>
      <c r="BI79" s="12">
        <f t="shared" si="107"/>
        <v>0</v>
      </c>
      <c r="BJ79" s="39">
        <f t="shared" si="108"/>
        <v>0</v>
      </c>
      <c r="BK79" s="39">
        <f t="shared" si="109"/>
        <v>0</v>
      </c>
      <c r="BL79" s="39">
        <f t="shared" si="110"/>
        <v>0</v>
      </c>
      <c r="BM79" s="12">
        <f t="shared" si="111"/>
        <v>0</v>
      </c>
      <c r="BN79" s="39">
        <f t="shared" si="112"/>
        <v>0</v>
      </c>
      <c r="BO79" s="39">
        <f t="shared" si="113"/>
        <v>0</v>
      </c>
      <c r="BP79" s="39">
        <f t="shared" si="114"/>
        <v>0</v>
      </c>
      <c r="BQ79" s="12">
        <f t="shared" si="115"/>
        <v>0</v>
      </c>
      <c r="BR79" s="39">
        <f t="shared" si="116"/>
        <v>0</v>
      </c>
      <c r="BS79" s="39">
        <f t="shared" si="117"/>
        <v>0</v>
      </c>
      <c r="BT79" s="39">
        <f t="shared" si="118"/>
        <v>0</v>
      </c>
      <c r="BU79" s="104">
        <f>IF(ABS($B79)&lt;0.01,0,VLOOKUP(E79,DollarSteps,4))</f>
        <v>0</v>
      </c>
      <c r="BV79" s="104">
        <f>IF(ABS($B79)&lt;0.01,0,VLOOKUP(G79,DollarSteps,4))</f>
        <v>0</v>
      </c>
      <c r="BW79" s="104">
        <f>IF(ABS($B79)&lt;0.01,0,VLOOKUP(I79,DollarSteps,4))</f>
        <v>0</v>
      </c>
      <c r="BX79" s="104">
        <f>IF(ABS($B79)&lt;0.01,0,IF($J79="","",VLOOKUP($J79,Age_Steps,4)))</f>
        <v>0</v>
      </c>
      <c r="BY79" s="104">
        <f>IF(OR(ABS($B79)&lt;0.01,$E79=0),0,IF($J79="","",VLOOKUP($J79,Age_Steps,4)))</f>
        <v>0</v>
      </c>
      <c r="BZ79" s="104">
        <f>IF(ABS($B79)&lt;0.01,0,IF($J79="","",VLOOKUP($J79-1,Age_Steps,4)))</f>
        <v>0</v>
      </c>
      <c r="CA79" s="104">
        <f>IF(OR(ABS($B79)&lt;0.01,$G79=0),0,IF($J79="","",VLOOKUP($J79-1,Age_Steps,4)))</f>
        <v>0</v>
      </c>
      <c r="CB79" s="104">
        <f>IF(ABS($B79)&lt;0.01,0,IF($J79="","",VLOOKUP($J79-2,Age_Steps,4)))</f>
        <v>0</v>
      </c>
      <c r="CC79" s="104">
        <f>IF(OR(ABS($B79)&lt;0.01,$I79=0),0,IF($J79="","",VLOOKUP($J79-2,Age_Steps,4)))</f>
        <v>0</v>
      </c>
    </row>
    <row r="80" spans="2:81" ht="12.5" customHeight="1">
      <c r="B80" s="6" t="s">
        <v>9</v>
      </c>
      <c r="C80" s="6"/>
      <c r="D80" s="5">
        <v>0</v>
      </c>
      <c r="E80" s="5">
        <v>0</v>
      </c>
      <c r="F80" s="2">
        <v>0</v>
      </c>
      <c r="G80" s="2">
        <v>0</v>
      </c>
      <c r="H80" s="2">
        <v>0</v>
      </c>
      <c r="I80" s="5">
        <v>0</v>
      </c>
      <c r="J80" s="11">
        <v>15</v>
      </c>
      <c r="K80" s="12">
        <f t="shared" si="63"/>
        <v>0</v>
      </c>
      <c r="L80" s="12">
        <f t="shared" si="63"/>
        <v>0</v>
      </c>
      <c r="M80" s="14">
        <f t="shared" si="64"/>
        <v>0</v>
      </c>
      <c r="N80" s="12">
        <f t="shared" si="119"/>
        <v>0</v>
      </c>
      <c r="O80" s="14">
        <f t="shared" si="65"/>
        <v>0</v>
      </c>
      <c r="P80" s="12">
        <f t="shared" si="119"/>
        <v>0</v>
      </c>
      <c r="Q80" s="12">
        <f t="shared" si="66"/>
        <v>1</v>
      </c>
      <c r="R80" s="12">
        <f t="shared" si="67"/>
        <v>0</v>
      </c>
      <c r="S80" s="12">
        <f t="shared" si="68"/>
        <v>0</v>
      </c>
      <c r="T80" s="12">
        <f t="shared" si="69"/>
        <v>0</v>
      </c>
      <c r="U80" s="12">
        <f t="shared" si="70"/>
        <v>0</v>
      </c>
      <c r="V80" s="39">
        <f t="shared" si="71"/>
        <v>0</v>
      </c>
      <c r="W80" s="39">
        <f t="shared" si="72"/>
        <v>0</v>
      </c>
      <c r="X80" s="12">
        <f t="shared" si="120"/>
        <v>0</v>
      </c>
      <c r="Y80" s="12">
        <f t="shared" si="73"/>
        <v>0</v>
      </c>
      <c r="Z80" s="39">
        <f t="shared" si="121"/>
        <v>0</v>
      </c>
      <c r="AA80" s="12">
        <f t="shared" si="74"/>
        <v>0</v>
      </c>
      <c r="AB80" s="39">
        <f t="shared" si="75"/>
        <v>0</v>
      </c>
      <c r="AC80" s="12">
        <f t="shared" si="76"/>
        <v>0</v>
      </c>
      <c r="AD80" s="39">
        <f t="shared" si="77"/>
        <v>0</v>
      </c>
      <c r="AE80" s="39">
        <f t="shared" si="62"/>
        <v>0</v>
      </c>
      <c r="AF80" s="12">
        <f t="shared" si="78"/>
        <v>0</v>
      </c>
      <c r="AG80" s="39">
        <f t="shared" si="79"/>
        <v>0</v>
      </c>
      <c r="AH80" s="12">
        <f t="shared" si="80"/>
        <v>0</v>
      </c>
      <c r="AI80" s="39">
        <f t="shared" si="81"/>
        <v>0</v>
      </c>
      <c r="AJ80" s="39">
        <f t="shared" si="82"/>
        <v>0</v>
      </c>
      <c r="AK80" s="12">
        <f t="shared" si="83"/>
        <v>0</v>
      </c>
      <c r="AL80" s="39">
        <f t="shared" si="84"/>
        <v>0</v>
      </c>
      <c r="AM80" s="39">
        <f t="shared" si="85"/>
        <v>0</v>
      </c>
      <c r="AN80" s="39">
        <f t="shared" si="86"/>
        <v>0</v>
      </c>
      <c r="AO80" s="99">
        <f t="shared" si="87"/>
        <v>0</v>
      </c>
      <c r="AP80" s="99">
        <f t="shared" si="88"/>
        <v>0</v>
      </c>
      <c r="AQ80" s="12">
        <f t="shared" si="89"/>
        <v>0</v>
      </c>
      <c r="AR80" s="39">
        <f t="shared" si="90"/>
        <v>0</v>
      </c>
      <c r="AS80" s="39">
        <f t="shared" si="91"/>
        <v>0</v>
      </c>
      <c r="AT80" s="39">
        <f t="shared" si="92"/>
        <v>0</v>
      </c>
      <c r="AU80" s="12">
        <f t="shared" si="93"/>
        <v>0</v>
      </c>
      <c r="AV80" s="39">
        <f t="shared" si="94"/>
        <v>0</v>
      </c>
      <c r="AW80" s="39">
        <f t="shared" si="95"/>
        <v>0</v>
      </c>
      <c r="AX80" s="39">
        <f t="shared" si="96"/>
        <v>0</v>
      </c>
      <c r="AY80" s="39">
        <f t="shared" si="97"/>
        <v>0</v>
      </c>
      <c r="AZ80" s="39">
        <f t="shared" si="98"/>
        <v>0</v>
      </c>
      <c r="BA80" s="12">
        <f t="shared" si="99"/>
        <v>0</v>
      </c>
      <c r="BB80" s="39">
        <f t="shared" si="100"/>
        <v>0</v>
      </c>
      <c r="BC80" s="39">
        <f t="shared" si="101"/>
        <v>0</v>
      </c>
      <c r="BD80" s="39">
        <f t="shared" si="102"/>
        <v>0</v>
      </c>
      <c r="BE80" s="12">
        <f t="shared" si="103"/>
        <v>0</v>
      </c>
      <c r="BF80" s="39">
        <f t="shared" si="104"/>
        <v>0</v>
      </c>
      <c r="BG80" s="39">
        <f t="shared" si="105"/>
        <v>0</v>
      </c>
      <c r="BH80" s="39">
        <f t="shared" si="106"/>
        <v>0</v>
      </c>
      <c r="BI80" s="12">
        <f t="shared" si="107"/>
        <v>0</v>
      </c>
      <c r="BJ80" s="39">
        <f t="shared" si="108"/>
        <v>0</v>
      </c>
      <c r="BK80" s="39">
        <f t="shared" si="109"/>
        <v>0</v>
      </c>
      <c r="BL80" s="39">
        <f t="shared" si="110"/>
        <v>0</v>
      </c>
      <c r="BM80" s="12">
        <f t="shared" si="111"/>
        <v>0</v>
      </c>
      <c r="BN80" s="39">
        <f t="shared" si="112"/>
        <v>0</v>
      </c>
      <c r="BO80" s="39">
        <f t="shared" si="113"/>
        <v>0</v>
      </c>
      <c r="BP80" s="39">
        <f t="shared" si="114"/>
        <v>0</v>
      </c>
      <c r="BQ80" s="12">
        <f t="shared" si="115"/>
        <v>0</v>
      </c>
      <c r="BR80" s="39">
        <f t="shared" si="116"/>
        <v>0</v>
      </c>
      <c r="BS80" s="39">
        <f t="shared" si="117"/>
        <v>0</v>
      </c>
      <c r="BT80" s="39">
        <f t="shared" si="118"/>
        <v>0</v>
      </c>
      <c r="BU80" s="104">
        <f>IF(ABS($B80)&lt;0.01,0,VLOOKUP(E80,DollarSteps,4))</f>
        <v>0</v>
      </c>
      <c r="BV80" s="104">
        <f>IF(ABS($B80)&lt;0.01,0,VLOOKUP(G80,DollarSteps,4))</f>
        <v>0</v>
      </c>
      <c r="BW80" s="104">
        <f>IF(ABS($B80)&lt;0.01,0,VLOOKUP(I80,DollarSteps,4))</f>
        <v>0</v>
      </c>
      <c r="BX80" s="104">
        <f>IF(ABS($B80)&lt;0.01,0,IF($J80="","",VLOOKUP($J80,Age_Steps,4)))</f>
        <v>0</v>
      </c>
      <c r="BY80" s="104">
        <f>IF(OR(ABS($B80)&lt;0.01,$E80=0),0,IF($J80="","",VLOOKUP($J80,Age_Steps,4)))</f>
        <v>0</v>
      </c>
      <c r="BZ80" s="104">
        <f>IF(ABS($B80)&lt;0.01,0,IF($J80="","",VLOOKUP($J80-1,Age_Steps,4)))</f>
        <v>0</v>
      </c>
      <c r="CA80" s="104">
        <f>IF(OR(ABS($B80)&lt;0.01,$G80=0),0,IF($J80="","",VLOOKUP($J80-1,Age_Steps,4)))</f>
        <v>0</v>
      </c>
      <c r="CB80" s="104">
        <f>IF(ABS($B80)&lt;0.01,0,IF($J80="","",VLOOKUP($J80-2,Age_Steps,4)))</f>
        <v>0</v>
      </c>
      <c r="CC80" s="104">
        <f>IF(OR(ABS($B80)&lt;0.01,$I80=0),0,IF($J80="","",VLOOKUP($J80-2,Age_Steps,4)))</f>
        <v>0</v>
      </c>
    </row>
    <row r="81" spans="2:81" ht="12.5" customHeight="1">
      <c r="B81" s="6" t="s">
        <v>9</v>
      </c>
      <c r="C81" s="6"/>
      <c r="D81" s="5">
        <v>0</v>
      </c>
      <c r="E81" s="5">
        <v>0</v>
      </c>
      <c r="F81" s="2">
        <v>0</v>
      </c>
      <c r="G81" s="2">
        <v>0</v>
      </c>
      <c r="H81" s="2">
        <v>0</v>
      </c>
      <c r="I81" s="5">
        <v>0</v>
      </c>
      <c r="J81" s="11">
        <v>21</v>
      </c>
      <c r="K81" s="12">
        <f t="shared" si="63"/>
        <v>0</v>
      </c>
      <c r="L81" s="12">
        <f t="shared" si="63"/>
        <v>0</v>
      </c>
      <c r="M81" s="14">
        <f t="shared" si="64"/>
        <v>0</v>
      </c>
      <c r="N81" s="12">
        <f t="shared" si="119"/>
        <v>0</v>
      </c>
      <c r="O81" s="14">
        <f t="shared" si="65"/>
        <v>0</v>
      </c>
      <c r="P81" s="12">
        <f t="shared" si="119"/>
        <v>0</v>
      </c>
      <c r="Q81" s="12">
        <f t="shared" si="66"/>
        <v>1</v>
      </c>
      <c r="R81" s="12">
        <f t="shared" si="67"/>
        <v>0</v>
      </c>
      <c r="S81" s="12">
        <f t="shared" si="68"/>
        <v>0</v>
      </c>
      <c r="T81" s="12">
        <f t="shared" si="69"/>
        <v>0</v>
      </c>
      <c r="U81" s="12">
        <f t="shared" si="70"/>
        <v>0</v>
      </c>
      <c r="V81" s="39">
        <f t="shared" si="71"/>
        <v>0</v>
      </c>
      <c r="W81" s="39">
        <f t="shared" si="72"/>
        <v>0</v>
      </c>
      <c r="X81" s="12">
        <f t="shared" si="120"/>
        <v>0</v>
      </c>
      <c r="Y81" s="12">
        <f t="shared" si="73"/>
        <v>0</v>
      </c>
      <c r="Z81" s="39">
        <f t="shared" si="121"/>
        <v>0</v>
      </c>
      <c r="AA81" s="12">
        <f t="shared" si="74"/>
        <v>0</v>
      </c>
      <c r="AB81" s="39">
        <f t="shared" si="75"/>
        <v>0</v>
      </c>
      <c r="AC81" s="12">
        <f t="shared" si="76"/>
        <v>0</v>
      </c>
      <c r="AD81" s="39">
        <f t="shared" si="77"/>
        <v>0</v>
      </c>
      <c r="AE81" s="39">
        <f t="shared" si="62"/>
        <v>0</v>
      </c>
      <c r="AF81" s="12">
        <f t="shared" si="78"/>
        <v>0</v>
      </c>
      <c r="AG81" s="39">
        <f t="shared" si="79"/>
        <v>0</v>
      </c>
      <c r="AH81" s="12">
        <f t="shared" si="80"/>
        <v>0</v>
      </c>
      <c r="AI81" s="39">
        <f t="shared" si="81"/>
        <v>0</v>
      </c>
      <c r="AJ81" s="39">
        <f t="shared" si="82"/>
        <v>0</v>
      </c>
      <c r="AK81" s="12">
        <f t="shared" si="83"/>
        <v>0</v>
      </c>
      <c r="AL81" s="39">
        <f t="shared" si="84"/>
        <v>0</v>
      </c>
      <c r="AM81" s="39">
        <f t="shared" si="85"/>
        <v>0</v>
      </c>
      <c r="AN81" s="39">
        <f t="shared" si="86"/>
        <v>0</v>
      </c>
      <c r="AO81" s="99">
        <f t="shared" si="87"/>
        <v>0</v>
      </c>
      <c r="AP81" s="99">
        <f t="shared" si="88"/>
        <v>0</v>
      </c>
      <c r="AQ81" s="12">
        <f t="shared" si="89"/>
        <v>0</v>
      </c>
      <c r="AR81" s="39">
        <f t="shared" si="90"/>
        <v>0</v>
      </c>
      <c r="AS81" s="39">
        <f t="shared" si="91"/>
        <v>0</v>
      </c>
      <c r="AT81" s="39">
        <f t="shared" si="92"/>
        <v>0</v>
      </c>
      <c r="AU81" s="12">
        <f t="shared" si="93"/>
        <v>0</v>
      </c>
      <c r="AV81" s="39">
        <f t="shared" si="94"/>
        <v>0</v>
      </c>
      <c r="AW81" s="39">
        <f t="shared" si="95"/>
        <v>0</v>
      </c>
      <c r="AX81" s="39">
        <f t="shared" si="96"/>
        <v>0</v>
      </c>
      <c r="AY81" s="39">
        <f t="shared" si="97"/>
        <v>0</v>
      </c>
      <c r="AZ81" s="39">
        <f t="shared" si="98"/>
        <v>0</v>
      </c>
      <c r="BA81" s="12">
        <f t="shared" si="99"/>
        <v>0</v>
      </c>
      <c r="BB81" s="39">
        <f t="shared" si="100"/>
        <v>0</v>
      </c>
      <c r="BC81" s="39">
        <f t="shared" si="101"/>
        <v>0</v>
      </c>
      <c r="BD81" s="39">
        <f t="shared" si="102"/>
        <v>0</v>
      </c>
      <c r="BE81" s="12">
        <f t="shared" si="103"/>
        <v>0</v>
      </c>
      <c r="BF81" s="39">
        <f t="shared" si="104"/>
        <v>0</v>
      </c>
      <c r="BG81" s="39">
        <f t="shared" si="105"/>
        <v>0</v>
      </c>
      <c r="BH81" s="39">
        <f t="shared" si="106"/>
        <v>0</v>
      </c>
      <c r="BI81" s="12">
        <f t="shared" si="107"/>
        <v>0</v>
      </c>
      <c r="BJ81" s="39">
        <f t="shared" si="108"/>
        <v>0</v>
      </c>
      <c r="BK81" s="39">
        <f t="shared" si="109"/>
        <v>0</v>
      </c>
      <c r="BL81" s="39">
        <f t="shared" si="110"/>
        <v>0</v>
      </c>
      <c r="BM81" s="12">
        <f t="shared" si="111"/>
        <v>0</v>
      </c>
      <c r="BN81" s="39">
        <f t="shared" si="112"/>
        <v>0</v>
      </c>
      <c r="BO81" s="39">
        <f t="shared" si="113"/>
        <v>0</v>
      </c>
      <c r="BP81" s="39">
        <f t="shared" si="114"/>
        <v>0</v>
      </c>
      <c r="BQ81" s="12">
        <f t="shared" si="115"/>
        <v>0</v>
      </c>
      <c r="BR81" s="39">
        <f t="shared" si="116"/>
        <v>0</v>
      </c>
      <c r="BS81" s="39">
        <f t="shared" si="117"/>
        <v>0</v>
      </c>
      <c r="BT81" s="39">
        <f t="shared" si="118"/>
        <v>0</v>
      </c>
      <c r="BU81" s="104">
        <f>IF(ABS($B81)&lt;0.01,0,VLOOKUP(E81,DollarSteps,4))</f>
        <v>0</v>
      </c>
      <c r="BV81" s="104">
        <f>IF(ABS($B81)&lt;0.01,0,VLOOKUP(G81,DollarSteps,4))</f>
        <v>0</v>
      </c>
      <c r="BW81" s="104">
        <f>IF(ABS($B81)&lt;0.01,0,VLOOKUP(I81,DollarSteps,4))</f>
        <v>0</v>
      </c>
      <c r="BX81" s="104">
        <f>IF(ABS($B81)&lt;0.01,0,IF($J81="","",VLOOKUP($J81,Age_Steps,4)))</f>
        <v>0</v>
      </c>
      <c r="BY81" s="104">
        <f>IF(OR(ABS($B81)&lt;0.01,$E81=0),0,IF($J81="","",VLOOKUP($J81,Age_Steps,4)))</f>
        <v>0</v>
      </c>
      <c r="BZ81" s="104">
        <f>IF(ABS($B81)&lt;0.01,0,IF($J81="","",VLOOKUP($J81-1,Age_Steps,4)))</f>
        <v>0</v>
      </c>
      <c r="CA81" s="104">
        <f>IF(OR(ABS($B81)&lt;0.01,$G81=0),0,IF($J81="","",VLOOKUP($J81-1,Age_Steps,4)))</f>
        <v>0</v>
      </c>
      <c r="CB81" s="104">
        <f>IF(ABS($B81)&lt;0.01,0,IF($J81="","",VLOOKUP($J81-2,Age_Steps,4)))</f>
        <v>0</v>
      </c>
      <c r="CC81" s="104">
        <f>IF(OR(ABS($B81)&lt;0.01,$I81=0),0,IF($J81="","",VLOOKUP($J81-2,Age_Steps,4)))</f>
        <v>0</v>
      </c>
    </row>
    <row r="82" spans="2:81" ht="12.5" customHeight="1">
      <c r="B82" s="6" t="s">
        <v>9</v>
      </c>
      <c r="C82" s="6"/>
      <c r="D82" s="5">
        <v>0</v>
      </c>
      <c r="E82" s="5">
        <v>0</v>
      </c>
      <c r="F82" s="2">
        <v>0</v>
      </c>
      <c r="G82" s="2">
        <v>0</v>
      </c>
      <c r="H82" s="2">
        <v>0</v>
      </c>
      <c r="I82" s="5">
        <v>0</v>
      </c>
      <c r="J82" s="11">
        <v>19</v>
      </c>
      <c r="K82" s="12">
        <f t="shared" si="63"/>
        <v>0</v>
      </c>
      <c r="L82" s="12">
        <f t="shared" si="63"/>
        <v>0</v>
      </c>
      <c r="M82" s="14">
        <f t="shared" si="64"/>
        <v>0</v>
      </c>
      <c r="N82" s="12">
        <f t="shared" si="119"/>
        <v>0</v>
      </c>
      <c r="O82" s="14">
        <f t="shared" si="65"/>
        <v>0</v>
      </c>
      <c r="P82" s="12">
        <f t="shared" si="119"/>
        <v>0</v>
      </c>
      <c r="Q82" s="12">
        <f t="shared" si="66"/>
        <v>1</v>
      </c>
      <c r="R82" s="12">
        <f t="shared" si="67"/>
        <v>0</v>
      </c>
      <c r="S82" s="12">
        <f t="shared" si="68"/>
        <v>0</v>
      </c>
      <c r="T82" s="12">
        <f t="shared" si="69"/>
        <v>0</v>
      </c>
      <c r="U82" s="12">
        <f t="shared" si="70"/>
        <v>0</v>
      </c>
      <c r="V82" s="39">
        <f t="shared" si="71"/>
        <v>0</v>
      </c>
      <c r="W82" s="39">
        <f t="shared" si="72"/>
        <v>0</v>
      </c>
      <c r="X82" s="12">
        <f t="shared" si="120"/>
        <v>0</v>
      </c>
      <c r="Y82" s="12">
        <f t="shared" si="73"/>
        <v>0</v>
      </c>
      <c r="Z82" s="39">
        <f t="shared" si="121"/>
        <v>0</v>
      </c>
      <c r="AA82" s="12">
        <f t="shared" si="74"/>
        <v>0</v>
      </c>
      <c r="AB82" s="39">
        <f t="shared" si="75"/>
        <v>0</v>
      </c>
      <c r="AC82" s="12">
        <f t="shared" si="76"/>
        <v>0</v>
      </c>
      <c r="AD82" s="39">
        <f t="shared" si="77"/>
        <v>0</v>
      </c>
      <c r="AE82" s="39">
        <f t="shared" si="62"/>
        <v>0</v>
      </c>
      <c r="AF82" s="12">
        <f t="shared" si="78"/>
        <v>0</v>
      </c>
      <c r="AG82" s="39">
        <f t="shared" si="79"/>
        <v>0</v>
      </c>
      <c r="AH82" s="12">
        <f t="shared" si="80"/>
        <v>0</v>
      </c>
      <c r="AI82" s="39">
        <f t="shared" si="81"/>
        <v>0</v>
      </c>
      <c r="AJ82" s="39">
        <f t="shared" si="82"/>
        <v>0</v>
      </c>
      <c r="AK82" s="12">
        <f t="shared" si="83"/>
        <v>0</v>
      </c>
      <c r="AL82" s="39">
        <f t="shared" si="84"/>
        <v>0</v>
      </c>
      <c r="AM82" s="39">
        <f t="shared" si="85"/>
        <v>0</v>
      </c>
      <c r="AN82" s="39">
        <f t="shared" si="86"/>
        <v>0</v>
      </c>
      <c r="AO82" s="99">
        <f t="shared" si="87"/>
        <v>0</v>
      </c>
      <c r="AP82" s="99">
        <f t="shared" si="88"/>
        <v>0</v>
      </c>
      <c r="AQ82" s="12">
        <f t="shared" si="89"/>
        <v>0</v>
      </c>
      <c r="AR82" s="39">
        <f t="shared" si="90"/>
        <v>0</v>
      </c>
      <c r="AS82" s="39">
        <f t="shared" si="91"/>
        <v>0</v>
      </c>
      <c r="AT82" s="39">
        <f t="shared" si="92"/>
        <v>0</v>
      </c>
      <c r="AU82" s="12">
        <f t="shared" si="93"/>
        <v>0</v>
      </c>
      <c r="AV82" s="39">
        <f t="shared" si="94"/>
        <v>0</v>
      </c>
      <c r="AW82" s="39">
        <f t="shared" si="95"/>
        <v>0</v>
      </c>
      <c r="AX82" s="39">
        <f t="shared" si="96"/>
        <v>0</v>
      </c>
      <c r="AY82" s="39">
        <f t="shared" si="97"/>
        <v>0</v>
      </c>
      <c r="AZ82" s="39">
        <f t="shared" si="98"/>
        <v>0</v>
      </c>
      <c r="BA82" s="12">
        <f t="shared" si="99"/>
        <v>0</v>
      </c>
      <c r="BB82" s="39">
        <f t="shared" si="100"/>
        <v>0</v>
      </c>
      <c r="BC82" s="39">
        <f t="shared" si="101"/>
        <v>0</v>
      </c>
      <c r="BD82" s="39">
        <f t="shared" si="102"/>
        <v>0</v>
      </c>
      <c r="BE82" s="12">
        <f t="shared" si="103"/>
        <v>0</v>
      </c>
      <c r="BF82" s="39">
        <f t="shared" si="104"/>
        <v>0</v>
      </c>
      <c r="BG82" s="39">
        <f t="shared" si="105"/>
        <v>0</v>
      </c>
      <c r="BH82" s="39">
        <f t="shared" si="106"/>
        <v>0</v>
      </c>
      <c r="BI82" s="12">
        <f t="shared" si="107"/>
        <v>0</v>
      </c>
      <c r="BJ82" s="39">
        <f t="shared" si="108"/>
        <v>0</v>
      </c>
      <c r="BK82" s="39">
        <f t="shared" si="109"/>
        <v>0</v>
      </c>
      <c r="BL82" s="39">
        <f t="shared" si="110"/>
        <v>0</v>
      </c>
      <c r="BM82" s="12">
        <f t="shared" si="111"/>
        <v>0</v>
      </c>
      <c r="BN82" s="39">
        <f t="shared" si="112"/>
        <v>0</v>
      </c>
      <c r="BO82" s="39">
        <f t="shared" si="113"/>
        <v>0</v>
      </c>
      <c r="BP82" s="39">
        <f t="shared" si="114"/>
        <v>0</v>
      </c>
      <c r="BQ82" s="12">
        <f t="shared" si="115"/>
        <v>0</v>
      </c>
      <c r="BR82" s="39">
        <f t="shared" si="116"/>
        <v>0</v>
      </c>
      <c r="BS82" s="39">
        <f t="shared" si="117"/>
        <v>0</v>
      </c>
      <c r="BT82" s="39">
        <f t="shared" si="118"/>
        <v>0</v>
      </c>
      <c r="BU82" s="104">
        <f>IF(ABS($B82)&lt;0.01,0,VLOOKUP(E82,DollarSteps,4))</f>
        <v>0</v>
      </c>
      <c r="BV82" s="104">
        <f>IF(ABS($B82)&lt;0.01,0,VLOOKUP(G82,DollarSteps,4))</f>
        <v>0</v>
      </c>
      <c r="BW82" s="104">
        <f>IF(ABS($B82)&lt;0.01,0,VLOOKUP(I82,DollarSteps,4))</f>
        <v>0</v>
      </c>
      <c r="BX82" s="104">
        <f>IF(ABS($B82)&lt;0.01,0,IF($J82="","",VLOOKUP($J82,Age_Steps,4)))</f>
        <v>0</v>
      </c>
      <c r="BY82" s="104">
        <f>IF(OR(ABS($B82)&lt;0.01,$E82=0),0,IF($J82="","",VLOOKUP($J82,Age_Steps,4)))</f>
        <v>0</v>
      </c>
      <c r="BZ82" s="104">
        <f>IF(ABS($B82)&lt;0.01,0,IF($J82="","",VLOOKUP($J82-1,Age_Steps,4)))</f>
        <v>0</v>
      </c>
      <c r="CA82" s="104">
        <f>IF(OR(ABS($B82)&lt;0.01,$G82=0),0,IF($J82="","",VLOOKUP($J82-1,Age_Steps,4)))</f>
        <v>0</v>
      </c>
      <c r="CB82" s="104">
        <f>IF(ABS($B82)&lt;0.01,0,IF($J82="","",VLOOKUP($J82-2,Age_Steps,4)))</f>
        <v>0</v>
      </c>
      <c r="CC82" s="104">
        <f>IF(OR(ABS($B82)&lt;0.01,$I82=0),0,IF($J82="","",VLOOKUP($J82-2,Age_Steps,4)))</f>
        <v>0</v>
      </c>
    </row>
    <row r="83" spans="2:81" ht="12.5" customHeight="1">
      <c r="B83" s="6" t="s">
        <v>9</v>
      </c>
      <c r="C83" s="6"/>
      <c r="D83" s="5">
        <v>0</v>
      </c>
      <c r="E83" s="5">
        <v>0</v>
      </c>
      <c r="F83" s="2">
        <v>0</v>
      </c>
      <c r="G83" s="2">
        <v>0</v>
      </c>
      <c r="H83" s="2">
        <v>0</v>
      </c>
      <c r="I83" s="5">
        <v>0</v>
      </c>
      <c r="J83" s="11">
        <v>16</v>
      </c>
      <c r="K83" s="12">
        <f t="shared" si="63"/>
        <v>0</v>
      </c>
      <c r="L83" s="12">
        <f t="shared" si="63"/>
        <v>0</v>
      </c>
      <c r="M83" s="14">
        <f t="shared" si="64"/>
        <v>0</v>
      </c>
      <c r="N83" s="12">
        <f t="shared" si="119"/>
        <v>0</v>
      </c>
      <c r="O83" s="14">
        <f t="shared" si="65"/>
        <v>0</v>
      </c>
      <c r="P83" s="12">
        <f t="shared" si="119"/>
        <v>0</v>
      </c>
      <c r="Q83" s="12">
        <f t="shared" si="66"/>
        <v>1</v>
      </c>
      <c r="R83" s="12">
        <f t="shared" si="67"/>
        <v>0</v>
      </c>
      <c r="S83" s="12">
        <f t="shared" si="68"/>
        <v>0</v>
      </c>
      <c r="T83" s="12">
        <f t="shared" si="69"/>
        <v>0</v>
      </c>
      <c r="U83" s="12">
        <f t="shared" si="70"/>
        <v>0</v>
      </c>
      <c r="V83" s="39">
        <f t="shared" si="71"/>
        <v>0</v>
      </c>
      <c r="W83" s="39">
        <f t="shared" si="72"/>
        <v>0</v>
      </c>
      <c r="X83" s="12">
        <f t="shared" si="120"/>
        <v>0</v>
      </c>
      <c r="Y83" s="12">
        <f t="shared" si="73"/>
        <v>0</v>
      </c>
      <c r="Z83" s="39">
        <f t="shared" si="121"/>
        <v>0</v>
      </c>
      <c r="AA83" s="12">
        <f t="shared" si="74"/>
        <v>0</v>
      </c>
      <c r="AB83" s="39">
        <f t="shared" si="75"/>
        <v>0</v>
      </c>
      <c r="AC83" s="12">
        <f t="shared" si="76"/>
        <v>0</v>
      </c>
      <c r="AD83" s="39">
        <f t="shared" si="77"/>
        <v>0</v>
      </c>
      <c r="AE83" s="39">
        <f t="shared" si="62"/>
        <v>0</v>
      </c>
      <c r="AF83" s="12">
        <f t="shared" si="78"/>
        <v>0</v>
      </c>
      <c r="AG83" s="39">
        <f t="shared" si="79"/>
        <v>0</v>
      </c>
      <c r="AH83" s="12">
        <f t="shared" si="80"/>
        <v>0</v>
      </c>
      <c r="AI83" s="39">
        <f t="shared" si="81"/>
        <v>0</v>
      </c>
      <c r="AJ83" s="39">
        <f t="shared" si="82"/>
        <v>0</v>
      </c>
      <c r="AK83" s="12">
        <f t="shared" si="83"/>
        <v>0</v>
      </c>
      <c r="AL83" s="39">
        <f t="shared" si="84"/>
        <v>0</v>
      </c>
      <c r="AM83" s="39">
        <f t="shared" si="85"/>
        <v>0</v>
      </c>
      <c r="AN83" s="39">
        <f t="shared" si="86"/>
        <v>0</v>
      </c>
      <c r="AO83" s="99">
        <f t="shared" si="87"/>
        <v>0</v>
      </c>
      <c r="AP83" s="99">
        <f t="shared" si="88"/>
        <v>0</v>
      </c>
      <c r="AQ83" s="12">
        <f t="shared" si="89"/>
        <v>0</v>
      </c>
      <c r="AR83" s="39">
        <f t="shared" si="90"/>
        <v>0</v>
      </c>
      <c r="AS83" s="39">
        <f t="shared" si="91"/>
        <v>0</v>
      </c>
      <c r="AT83" s="39">
        <f t="shared" si="92"/>
        <v>0</v>
      </c>
      <c r="AU83" s="12">
        <f t="shared" si="93"/>
        <v>0</v>
      </c>
      <c r="AV83" s="39">
        <f t="shared" si="94"/>
        <v>0</v>
      </c>
      <c r="AW83" s="39">
        <f t="shared" si="95"/>
        <v>0</v>
      </c>
      <c r="AX83" s="39">
        <f t="shared" si="96"/>
        <v>0</v>
      </c>
      <c r="AY83" s="39">
        <f t="shared" si="97"/>
        <v>0</v>
      </c>
      <c r="AZ83" s="39">
        <f t="shared" si="98"/>
        <v>0</v>
      </c>
      <c r="BA83" s="12">
        <f t="shared" si="99"/>
        <v>0</v>
      </c>
      <c r="BB83" s="39">
        <f t="shared" si="100"/>
        <v>0</v>
      </c>
      <c r="BC83" s="39">
        <f t="shared" si="101"/>
        <v>0</v>
      </c>
      <c r="BD83" s="39">
        <f t="shared" si="102"/>
        <v>0</v>
      </c>
      <c r="BE83" s="12">
        <f t="shared" si="103"/>
        <v>0</v>
      </c>
      <c r="BF83" s="39">
        <f t="shared" si="104"/>
        <v>0</v>
      </c>
      <c r="BG83" s="39">
        <f t="shared" si="105"/>
        <v>0</v>
      </c>
      <c r="BH83" s="39">
        <f t="shared" si="106"/>
        <v>0</v>
      </c>
      <c r="BI83" s="12">
        <f t="shared" si="107"/>
        <v>0</v>
      </c>
      <c r="BJ83" s="39">
        <f t="shared" si="108"/>
        <v>0</v>
      </c>
      <c r="BK83" s="39">
        <f t="shared" si="109"/>
        <v>0</v>
      </c>
      <c r="BL83" s="39">
        <f t="shared" si="110"/>
        <v>0</v>
      </c>
      <c r="BM83" s="12">
        <f t="shared" si="111"/>
        <v>0</v>
      </c>
      <c r="BN83" s="39">
        <f t="shared" si="112"/>
        <v>0</v>
      </c>
      <c r="BO83" s="39">
        <f t="shared" si="113"/>
        <v>0</v>
      </c>
      <c r="BP83" s="39">
        <f t="shared" si="114"/>
        <v>0</v>
      </c>
      <c r="BQ83" s="12">
        <f t="shared" si="115"/>
        <v>0</v>
      </c>
      <c r="BR83" s="39">
        <f t="shared" si="116"/>
        <v>0</v>
      </c>
      <c r="BS83" s="39">
        <f t="shared" si="117"/>
        <v>0</v>
      </c>
      <c r="BT83" s="39">
        <f t="shared" si="118"/>
        <v>0</v>
      </c>
      <c r="BU83" s="104">
        <f>IF(ABS($B83)&lt;0.01,0,VLOOKUP(E83,DollarSteps,4))</f>
        <v>0</v>
      </c>
      <c r="BV83" s="104">
        <f>IF(ABS($B83)&lt;0.01,0,VLOOKUP(G83,DollarSteps,4))</f>
        <v>0</v>
      </c>
      <c r="BW83" s="104">
        <f>IF(ABS($B83)&lt;0.01,0,VLOOKUP(I83,DollarSteps,4))</f>
        <v>0</v>
      </c>
      <c r="BX83" s="104">
        <f>IF(ABS($B83)&lt;0.01,0,IF($J83="","",VLOOKUP($J83,Age_Steps,4)))</f>
        <v>0</v>
      </c>
      <c r="BY83" s="104">
        <f>IF(OR(ABS($B83)&lt;0.01,$E83=0),0,IF($J83="","",VLOOKUP($J83,Age_Steps,4)))</f>
        <v>0</v>
      </c>
      <c r="BZ83" s="104">
        <f>IF(ABS($B83)&lt;0.01,0,IF($J83="","",VLOOKUP($J83-1,Age_Steps,4)))</f>
        <v>0</v>
      </c>
      <c r="CA83" s="104">
        <f>IF(OR(ABS($B83)&lt;0.01,$G83=0),0,IF($J83="","",VLOOKUP($J83-1,Age_Steps,4)))</f>
        <v>0</v>
      </c>
      <c r="CB83" s="104">
        <f>IF(ABS($B83)&lt;0.01,0,IF($J83="","",VLOOKUP($J83-2,Age_Steps,4)))</f>
        <v>0</v>
      </c>
      <c r="CC83" s="104">
        <f>IF(OR(ABS($B83)&lt;0.01,$I83=0),0,IF($J83="","",VLOOKUP($J83-2,Age_Steps,4)))</f>
        <v>0</v>
      </c>
    </row>
    <row r="84" spans="2:81" ht="12.5" customHeight="1">
      <c r="B84" s="6" t="s">
        <v>9</v>
      </c>
      <c r="C84" s="6"/>
      <c r="D84" s="5">
        <v>0</v>
      </c>
      <c r="E84" s="5">
        <v>0</v>
      </c>
      <c r="F84" s="2">
        <v>0</v>
      </c>
      <c r="G84" s="2">
        <v>0</v>
      </c>
      <c r="H84" s="2">
        <v>0</v>
      </c>
      <c r="I84" s="5">
        <v>0</v>
      </c>
      <c r="J84" s="11">
        <v>6</v>
      </c>
      <c r="K84" s="12">
        <f t="shared" si="63"/>
        <v>0</v>
      </c>
      <c r="L84" s="12">
        <f t="shared" si="63"/>
        <v>0</v>
      </c>
      <c r="M84" s="14">
        <f t="shared" si="64"/>
        <v>0</v>
      </c>
      <c r="N84" s="12">
        <f t="shared" si="119"/>
        <v>0</v>
      </c>
      <c r="O84" s="14">
        <f t="shared" si="65"/>
        <v>0</v>
      </c>
      <c r="P84" s="12">
        <f t="shared" si="119"/>
        <v>0</v>
      </c>
      <c r="Q84" s="12">
        <f t="shared" si="66"/>
        <v>1</v>
      </c>
      <c r="R84" s="12">
        <f t="shared" si="67"/>
        <v>0</v>
      </c>
      <c r="S84" s="12">
        <f t="shared" si="68"/>
        <v>0</v>
      </c>
      <c r="T84" s="12">
        <f t="shared" si="69"/>
        <v>0</v>
      </c>
      <c r="U84" s="12">
        <f t="shared" si="70"/>
        <v>0</v>
      </c>
      <c r="V84" s="39">
        <f t="shared" si="71"/>
        <v>0</v>
      </c>
      <c r="W84" s="39">
        <f t="shared" si="72"/>
        <v>0</v>
      </c>
      <c r="X84" s="12">
        <f t="shared" si="120"/>
        <v>0</v>
      </c>
      <c r="Y84" s="12">
        <f t="shared" si="73"/>
        <v>0</v>
      </c>
      <c r="Z84" s="39">
        <f t="shared" si="121"/>
        <v>0</v>
      </c>
      <c r="AA84" s="12">
        <f t="shared" si="74"/>
        <v>0</v>
      </c>
      <c r="AB84" s="39">
        <f t="shared" si="75"/>
        <v>0</v>
      </c>
      <c r="AC84" s="12">
        <f t="shared" si="76"/>
        <v>0</v>
      </c>
      <c r="AD84" s="39">
        <f t="shared" si="77"/>
        <v>0</v>
      </c>
      <c r="AE84" s="39">
        <f t="shared" si="62"/>
        <v>0</v>
      </c>
      <c r="AF84" s="12">
        <f t="shared" si="78"/>
        <v>0</v>
      </c>
      <c r="AG84" s="39">
        <f t="shared" si="79"/>
        <v>0</v>
      </c>
      <c r="AH84" s="12">
        <f t="shared" si="80"/>
        <v>0</v>
      </c>
      <c r="AI84" s="39">
        <f t="shared" si="81"/>
        <v>0</v>
      </c>
      <c r="AJ84" s="39">
        <f t="shared" si="82"/>
        <v>0</v>
      </c>
      <c r="AK84" s="12">
        <f t="shared" si="83"/>
        <v>0</v>
      </c>
      <c r="AL84" s="39">
        <f t="shared" si="84"/>
        <v>0</v>
      </c>
      <c r="AM84" s="39">
        <f t="shared" si="85"/>
        <v>0</v>
      </c>
      <c r="AN84" s="39">
        <f t="shared" si="86"/>
        <v>0</v>
      </c>
      <c r="AO84" s="99">
        <f t="shared" si="87"/>
        <v>0</v>
      </c>
      <c r="AP84" s="99">
        <f t="shared" si="88"/>
        <v>0</v>
      </c>
      <c r="AQ84" s="12">
        <f t="shared" si="89"/>
        <v>0</v>
      </c>
      <c r="AR84" s="39">
        <f t="shared" si="90"/>
        <v>0</v>
      </c>
      <c r="AS84" s="39">
        <f t="shared" si="91"/>
        <v>0</v>
      </c>
      <c r="AT84" s="39">
        <f t="shared" si="92"/>
        <v>0</v>
      </c>
      <c r="AU84" s="12">
        <f t="shared" si="93"/>
        <v>0</v>
      </c>
      <c r="AV84" s="39">
        <f t="shared" si="94"/>
        <v>0</v>
      </c>
      <c r="AW84" s="39">
        <f t="shared" si="95"/>
        <v>0</v>
      </c>
      <c r="AX84" s="39">
        <f t="shared" si="96"/>
        <v>0</v>
      </c>
      <c r="AY84" s="39">
        <f t="shared" si="97"/>
        <v>0</v>
      </c>
      <c r="AZ84" s="39">
        <f t="shared" si="98"/>
        <v>0</v>
      </c>
      <c r="BA84" s="12">
        <f t="shared" si="99"/>
        <v>0</v>
      </c>
      <c r="BB84" s="39">
        <f t="shared" si="100"/>
        <v>0</v>
      </c>
      <c r="BC84" s="39">
        <f t="shared" si="101"/>
        <v>0</v>
      </c>
      <c r="BD84" s="39">
        <f t="shared" si="102"/>
        <v>0</v>
      </c>
      <c r="BE84" s="12">
        <f t="shared" si="103"/>
        <v>0</v>
      </c>
      <c r="BF84" s="39">
        <f t="shared" si="104"/>
        <v>0</v>
      </c>
      <c r="BG84" s="39">
        <f t="shared" si="105"/>
        <v>0</v>
      </c>
      <c r="BH84" s="39">
        <f t="shared" si="106"/>
        <v>0</v>
      </c>
      <c r="BI84" s="12">
        <f t="shared" si="107"/>
        <v>0</v>
      </c>
      <c r="BJ84" s="39">
        <f t="shared" si="108"/>
        <v>0</v>
      </c>
      <c r="BK84" s="39">
        <f t="shared" si="109"/>
        <v>0</v>
      </c>
      <c r="BL84" s="39">
        <f t="shared" si="110"/>
        <v>0</v>
      </c>
      <c r="BM84" s="12">
        <f t="shared" si="111"/>
        <v>0</v>
      </c>
      <c r="BN84" s="39">
        <f t="shared" si="112"/>
        <v>0</v>
      </c>
      <c r="BO84" s="39">
        <f t="shared" si="113"/>
        <v>0</v>
      </c>
      <c r="BP84" s="39">
        <f t="shared" si="114"/>
        <v>0</v>
      </c>
      <c r="BQ84" s="12">
        <f t="shared" si="115"/>
        <v>0</v>
      </c>
      <c r="BR84" s="39">
        <f t="shared" si="116"/>
        <v>0</v>
      </c>
      <c r="BS84" s="39">
        <f t="shared" si="117"/>
        <v>0</v>
      </c>
      <c r="BT84" s="39">
        <f t="shared" si="118"/>
        <v>0</v>
      </c>
      <c r="BU84" s="104">
        <f>IF(ABS($B84)&lt;0.01,0,VLOOKUP(E84,DollarSteps,4))</f>
        <v>0</v>
      </c>
      <c r="BV84" s="104">
        <f>IF(ABS($B84)&lt;0.01,0,VLOOKUP(G84,DollarSteps,4))</f>
        <v>0</v>
      </c>
      <c r="BW84" s="104">
        <f>IF(ABS($B84)&lt;0.01,0,VLOOKUP(I84,DollarSteps,4))</f>
        <v>0</v>
      </c>
      <c r="BX84" s="104">
        <f>IF(ABS($B84)&lt;0.01,0,IF($J84="","",VLOOKUP($J84,Age_Steps,4)))</f>
        <v>0</v>
      </c>
      <c r="BY84" s="104">
        <f>IF(OR(ABS($B84)&lt;0.01,$E84=0),0,IF($J84="","",VLOOKUP($J84,Age_Steps,4)))</f>
        <v>0</v>
      </c>
      <c r="BZ84" s="104">
        <f>IF(ABS($B84)&lt;0.01,0,IF($J84="","",VLOOKUP($J84-1,Age_Steps,4)))</f>
        <v>0</v>
      </c>
      <c r="CA84" s="104">
        <f>IF(OR(ABS($B84)&lt;0.01,$G84=0),0,IF($J84="","",VLOOKUP($J84-1,Age_Steps,4)))</f>
        <v>0</v>
      </c>
      <c r="CB84" s="104">
        <f>IF(ABS($B84)&lt;0.01,0,IF($J84="","",VLOOKUP($J84-2,Age_Steps,4)))</f>
        <v>0</v>
      </c>
      <c r="CC84" s="104">
        <f>IF(OR(ABS($B84)&lt;0.01,$I84=0),0,IF($J84="","",VLOOKUP($J84-2,Age_Steps,4)))</f>
        <v>0</v>
      </c>
    </row>
    <row r="85" spans="2:81" ht="12.5" customHeight="1">
      <c r="B85" s="6" t="s">
        <v>9</v>
      </c>
      <c r="C85" s="6"/>
      <c r="D85" s="5">
        <v>0</v>
      </c>
      <c r="E85" s="5">
        <v>0</v>
      </c>
      <c r="F85" s="2">
        <v>0</v>
      </c>
      <c r="G85" s="2">
        <v>0</v>
      </c>
      <c r="H85" s="2">
        <v>0</v>
      </c>
      <c r="I85" s="5">
        <v>0</v>
      </c>
      <c r="J85" s="11">
        <v>10</v>
      </c>
      <c r="K85" s="12">
        <f t="shared" si="63"/>
        <v>0</v>
      </c>
      <c r="L85" s="12">
        <f t="shared" si="63"/>
        <v>0</v>
      </c>
      <c r="M85" s="14">
        <f t="shared" si="64"/>
        <v>0</v>
      </c>
      <c r="N85" s="12">
        <f t="shared" si="119"/>
        <v>0</v>
      </c>
      <c r="O85" s="14">
        <f t="shared" si="65"/>
        <v>0</v>
      </c>
      <c r="P85" s="12">
        <f t="shared" si="119"/>
        <v>0</v>
      </c>
      <c r="Q85" s="12">
        <f t="shared" si="66"/>
        <v>1</v>
      </c>
      <c r="R85" s="12">
        <f t="shared" si="67"/>
        <v>0</v>
      </c>
      <c r="S85" s="12">
        <f t="shared" si="68"/>
        <v>0</v>
      </c>
      <c r="T85" s="12">
        <f t="shared" si="69"/>
        <v>0</v>
      </c>
      <c r="U85" s="12">
        <f t="shared" si="70"/>
        <v>0</v>
      </c>
      <c r="V85" s="39">
        <f t="shared" si="71"/>
        <v>0</v>
      </c>
      <c r="W85" s="39">
        <f t="shared" si="72"/>
        <v>0</v>
      </c>
      <c r="X85" s="12">
        <f t="shared" si="120"/>
        <v>0</v>
      </c>
      <c r="Y85" s="12">
        <f t="shared" si="73"/>
        <v>0</v>
      </c>
      <c r="Z85" s="39">
        <f t="shared" si="121"/>
        <v>0</v>
      </c>
      <c r="AA85" s="12">
        <f t="shared" si="74"/>
        <v>0</v>
      </c>
      <c r="AB85" s="39">
        <f t="shared" si="75"/>
        <v>0</v>
      </c>
      <c r="AC85" s="12">
        <f t="shared" si="76"/>
        <v>0</v>
      </c>
      <c r="AD85" s="39">
        <f t="shared" si="77"/>
        <v>0</v>
      </c>
      <c r="AE85" s="39">
        <f t="shared" si="62"/>
        <v>0</v>
      </c>
      <c r="AF85" s="12">
        <f t="shared" si="78"/>
        <v>0</v>
      </c>
      <c r="AG85" s="39">
        <f t="shared" si="79"/>
        <v>0</v>
      </c>
      <c r="AH85" s="12">
        <f t="shared" si="80"/>
        <v>0</v>
      </c>
      <c r="AI85" s="39">
        <f t="shared" si="81"/>
        <v>0</v>
      </c>
      <c r="AJ85" s="39">
        <f t="shared" si="82"/>
        <v>0</v>
      </c>
      <c r="AK85" s="12">
        <f t="shared" si="83"/>
        <v>0</v>
      </c>
      <c r="AL85" s="39">
        <f t="shared" si="84"/>
        <v>0</v>
      </c>
      <c r="AM85" s="39">
        <f t="shared" si="85"/>
        <v>0</v>
      </c>
      <c r="AN85" s="39">
        <f t="shared" si="86"/>
        <v>0</v>
      </c>
      <c r="AO85" s="99">
        <f t="shared" si="87"/>
        <v>0</v>
      </c>
      <c r="AP85" s="99">
        <f t="shared" si="88"/>
        <v>0</v>
      </c>
      <c r="AQ85" s="12">
        <f t="shared" si="89"/>
        <v>0</v>
      </c>
      <c r="AR85" s="39">
        <f t="shared" si="90"/>
        <v>0</v>
      </c>
      <c r="AS85" s="39">
        <f t="shared" si="91"/>
        <v>0</v>
      </c>
      <c r="AT85" s="39">
        <f t="shared" si="92"/>
        <v>0</v>
      </c>
      <c r="AU85" s="12">
        <f t="shared" si="93"/>
        <v>0</v>
      </c>
      <c r="AV85" s="39">
        <f t="shared" si="94"/>
        <v>0</v>
      </c>
      <c r="AW85" s="39">
        <f t="shared" si="95"/>
        <v>0</v>
      </c>
      <c r="AX85" s="39">
        <f t="shared" si="96"/>
        <v>0</v>
      </c>
      <c r="AY85" s="39">
        <f t="shared" si="97"/>
        <v>0</v>
      </c>
      <c r="AZ85" s="39">
        <f t="shared" si="98"/>
        <v>0</v>
      </c>
      <c r="BA85" s="12">
        <f t="shared" si="99"/>
        <v>0</v>
      </c>
      <c r="BB85" s="39">
        <f t="shared" si="100"/>
        <v>0</v>
      </c>
      <c r="BC85" s="39">
        <f t="shared" si="101"/>
        <v>0</v>
      </c>
      <c r="BD85" s="39">
        <f t="shared" si="102"/>
        <v>0</v>
      </c>
      <c r="BE85" s="12">
        <f t="shared" si="103"/>
        <v>0</v>
      </c>
      <c r="BF85" s="39">
        <f t="shared" si="104"/>
        <v>0</v>
      </c>
      <c r="BG85" s="39">
        <f t="shared" si="105"/>
        <v>0</v>
      </c>
      <c r="BH85" s="39">
        <f t="shared" si="106"/>
        <v>0</v>
      </c>
      <c r="BI85" s="12">
        <f t="shared" si="107"/>
        <v>0</v>
      </c>
      <c r="BJ85" s="39">
        <f t="shared" si="108"/>
        <v>0</v>
      </c>
      <c r="BK85" s="39">
        <f t="shared" si="109"/>
        <v>0</v>
      </c>
      <c r="BL85" s="39">
        <f t="shared" si="110"/>
        <v>0</v>
      </c>
      <c r="BM85" s="12">
        <f t="shared" si="111"/>
        <v>0</v>
      </c>
      <c r="BN85" s="39">
        <f t="shared" si="112"/>
        <v>0</v>
      </c>
      <c r="BO85" s="39">
        <f t="shared" si="113"/>
        <v>0</v>
      </c>
      <c r="BP85" s="39">
        <f t="shared" si="114"/>
        <v>0</v>
      </c>
      <c r="BQ85" s="12">
        <f t="shared" si="115"/>
        <v>0</v>
      </c>
      <c r="BR85" s="39">
        <f t="shared" si="116"/>
        <v>0</v>
      </c>
      <c r="BS85" s="39">
        <f t="shared" si="117"/>
        <v>0</v>
      </c>
      <c r="BT85" s="39">
        <f t="shared" si="118"/>
        <v>0</v>
      </c>
      <c r="BU85" s="104">
        <f>IF(ABS($B85)&lt;0.01,0,VLOOKUP(E85,DollarSteps,4))</f>
        <v>0</v>
      </c>
      <c r="BV85" s="104">
        <f>IF(ABS($B85)&lt;0.01,0,VLOOKUP(G85,DollarSteps,4))</f>
        <v>0</v>
      </c>
      <c r="BW85" s="104">
        <f>IF(ABS($B85)&lt;0.01,0,VLOOKUP(I85,DollarSteps,4))</f>
        <v>0</v>
      </c>
      <c r="BX85" s="104">
        <f>IF(ABS($B85)&lt;0.01,0,IF($J85="","",VLOOKUP($J85,Age_Steps,4)))</f>
        <v>0</v>
      </c>
      <c r="BY85" s="104">
        <f>IF(OR(ABS($B85)&lt;0.01,$E85=0),0,IF($J85="","",VLOOKUP($J85,Age_Steps,4)))</f>
        <v>0</v>
      </c>
      <c r="BZ85" s="104">
        <f>IF(ABS($B85)&lt;0.01,0,IF($J85="","",VLOOKUP($J85-1,Age_Steps,4)))</f>
        <v>0</v>
      </c>
      <c r="CA85" s="104">
        <f>IF(OR(ABS($B85)&lt;0.01,$G85=0),0,IF($J85="","",VLOOKUP($J85-1,Age_Steps,4)))</f>
        <v>0</v>
      </c>
      <c r="CB85" s="104">
        <f>IF(ABS($B85)&lt;0.01,0,IF($J85="","",VLOOKUP($J85-2,Age_Steps,4)))</f>
        <v>0</v>
      </c>
      <c r="CC85" s="104">
        <f>IF(OR(ABS($B85)&lt;0.01,$I85=0),0,IF($J85="","",VLOOKUP($J85-2,Age_Steps,4)))</f>
        <v>0</v>
      </c>
    </row>
    <row r="86" spans="2:81" ht="12.5" customHeight="1">
      <c r="B86" s="6" t="s">
        <v>9</v>
      </c>
      <c r="C86" s="6"/>
      <c r="D86" s="5">
        <v>0</v>
      </c>
      <c r="E86" s="5">
        <v>0</v>
      </c>
      <c r="F86" s="2">
        <v>0</v>
      </c>
      <c r="G86" s="2">
        <v>0</v>
      </c>
      <c r="H86" s="2">
        <v>0</v>
      </c>
      <c r="I86" s="5">
        <v>0</v>
      </c>
      <c r="J86" s="11">
        <v>18</v>
      </c>
      <c r="K86" s="12">
        <f t="shared" si="63"/>
        <v>0</v>
      </c>
      <c r="L86" s="12">
        <f t="shared" si="63"/>
        <v>0</v>
      </c>
      <c r="M86" s="14">
        <f t="shared" si="64"/>
        <v>0</v>
      </c>
      <c r="N86" s="12">
        <f t="shared" si="119"/>
        <v>0</v>
      </c>
      <c r="O86" s="14">
        <f t="shared" si="65"/>
        <v>0</v>
      </c>
      <c r="P86" s="12">
        <f t="shared" si="119"/>
        <v>0</v>
      </c>
      <c r="Q86" s="12">
        <f t="shared" si="66"/>
        <v>1</v>
      </c>
      <c r="R86" s="12">
        <f t="shared" si="67"/>
        <v>0</v>
      </c>
      <c r="S86" s="12">
        <f t="shared" si="68"/>
        <v>0</v>
      </c>
      <c r="T86" s="12">
        <f t="shared" si="69"/>
        <v>0</v>
      </c>
      <c r="U86" s="12">
        <f t="shared" si="70"/>
        <v>0</v>
      </c>
      <c r="V86" s="39">
        <f t="shared" si="71"/>
        <v>0</v>
      </c>
      <c r="W86" s="39">
        <f t="shared" si="72"/>
        <v>0</v>
      </c>
      <c r="X86" s="12">
        <f t="shared" si="120"/>
        <v>0</v>
      </c>
      <c r="Y86" s="12">
        <f t="shared" si="73"/>
        <v>0</v>
      </c>
      <c r="Z86" s="39">
        <f t="shared" si="121"/>
        <v>0</v>
      </c>
      <c r="AA86" s="12">
        <f t="shared" si="74"/>
        <v>0</v>
      </c>
      <c r="AB86" s="39">
        <f t="shared" si="75"/>
        <v>0</v>
      </c>
      <c r="AC86" s="12">
        <f t="shared" si="76"/>
        <v>0</v>
      </c>
      <c r="AD86" s="39">
        <f t="shared" si="77"/>
        <v>0</v>
      </c>
      <c r="AE86" s="39">
        <f t="shared" si="62"/>
        <v>0</v>
      </c>
      <c r="AF86" s="12">
        <f t="shared" si="78"/>
        <v>0</v>
      </c>
      <c r="AG86" s="39">
        <f t="shared" si="79"/>
        <v>0</v>
      </c>
      <c r="AH86" s="12">
        <f t="shared" si="80"/>
        <v>0</v>
      </c>
      <c r="AI86" s="39">
        <f t="shared" si="81"/>
        <v>0</v>
      </c>
      <c r="AJ86" s="39">
        <f t="shared" si="82"/>
        <v>0</v>
      </c>
      <c r="AK86" s="12">
        <f t="shared" si="83"/>
        <v>0</v>
      </c>
      <c r="AL86" s="39">
        <f t="shared" si="84"/>
        <v>0</v>
      </c>
      <c r="AM86" s="39">
        <f t="shared" si="85"/>
        <v>0</v>
      </c>
      <c r="AN86" s="39">
        <f t="shared" si="86"/>
        <v>0</v>
      </c>
      <c r="AO86" s="99">
        <f t="shared" si="87"/>
        <v>0</v>
      </c>
      <c r="AP86" s="99">
        <f t="shared" si="88"/>
        <v>0</v>
      </c>
      <c r="AQ86" s="12">
        <f t="shared" si="89"/>
        <v>0</v>
      </c>
      <c r="AR86" s="39">
        <f t="shared" si="90"/>
        <v>0</v>
      </c>
      <c r="AS86" s="39">
        <f t="shared" si="91"/>
        <v>0</v>
      </c>
      <c r="AT86" s="39">
        <f t="shared" si="92"/>
        <v>0</v>
      </c>
      <c r="AU86" s="12">
        <f t="shared" si="93"/>
        <v>0</v>
      </c>
      <c r="AV86" s="39">
        <f t="shared" si="94"/>
        <v>0</v>
      </c>
      <c r="AW86" s="39">
        <f t="shared" si="95"/>
        <v>0</v>
      </c>
      <c r="AX86" s="39">
        <f t="shared" si="96"/>
        <v>0</v>
      </c>
      <c r="AY86" s="39">
        <f t="shared" si="97"/>
        <v>0</v>
      </c>
      <c r="AZ86" s="39">
        <f t="shared" si="98"/>
        <v>0</v>
      </c>
      <c r="BA86" s="12">
        <f t="shared" si="99"/>
        <v>0</v>
      </c>
      <c r="BB86" s="39">
        <f t="shared" si="100"/>
        <v>0</v>
      </c>
      <c r="BC86" s="39">
        <f t="shared" si="101"/>
        <v>0</v>
      </c>
      <c r="BD86" s="39">
        <f t="shared" si="102"/>
        <v>0</v>
      </c>
      <c r="BE86" s="12">
        <f t="shared" si="103"/>
        <v>0</v>
      </c>
      <c r="BF86" s="39">
        <f t="shared" si="104"/>
        <v>0</v>
      </c>
      <c r="BG86" s="39">
        <f t="shared" si="105"/>
        <v>0</v>
      </c>
      <c r="BH86" s="39">
        <f t="shared" si="106"/>
        <v>0</v>
      </c>
      <c r="BI86" s="12">
        <f t="shared" si="107"/>
        <v>0</v>
      </c>
      <c r="BJ86" s="39">
        <f t="shared" si="108"/>
        <v>0</v>
      </c>
      <c r="BK86" s="39">
        <f t="shared" si="109"/>
        <v>0</v>
      </c>
      <c r="BL86" s="39">
        <f t="shared" si="110"/>
        <v>0</v>
      </c>
      <c r="BM86" s="12">
        <f t="shared" si="111"/>
        <v>0</v>
      </c>
      <c r="BN86" s="39">
        <f t="shared" si="112"/>
        <v>0</v>
      </c>
      <c r="BO86" s="39">
        <f t="shared" si="113"/>
        <v>0</v>
      </c>
      <c r="BP86" s="39">
        <f t="shared" si="114"/>
        <v>0</v>
      </c>
      <c r="BQ86" s="12">
        <f t="shared" si="115"/>
        <v>0</v>
      </c>
      <c r="BR86" s="39">
        <f t="shared" si="116"/>
        <v>0</v>
      </c>
      <c r="BS86" s="39">
        <f t="shared" si="117"/>
        <v>0</v>
      </c>
      <c r="BT86" s="39">
        <f t="shared" si="118"/>
        <v>0</v>
      </c>
      <c r="BU86" s="104">
        <f>IF(ABS($B86)&lt;0.01,0,VLOOKUP(E86,DollarSteps,4))</f>
        <v>0</v>
      </c>
      <c r="BV86" s="104">
        <f>IF(ABS($B86)&lt;0.01,0,VLOOKUP(G86,DollarSteps,4))</f>
        <v>0</v>
      </c>
      <c r="BW86" s="104">
        <f>IF(ABS($B86)&lt;0.01,0,VLOOKUP(I86,DollarSteps,4))</f>
        <v>0</v>
      </c>
      <c r="BX86" s="104">
        <f>IF(ABS($B86)&lt;0.01,0,IF($J86="","",VLOOKUP($J86,Age_Steps,4)))</f>
        <v>0</v>
      </c>
      <c r="BY86" s="104">
        <f>IF(OR(ABS($B86)&lt;0.01,$E86=0),0,IF($J86="","",VLOOKUP($J86,Age_Steps,4)))</f>
        <v>0</v>
      </c>
      <c r="BZ86" s="104">
        <f>IF(ABS($B86)&lt;0.01,0,IF($J86="","",VLOOKUP($J86-1,Age_Steps,4)))</f>
        <v>0</v>
      </c>
      <c r="CA86" s="104">
        <f>IF(OR(ABS($B86)&lt;0.01,$G86=0),0,IF($J86="","",VLOOKUP($J86-1,Age_Steps,4)))</f>
        <v>0</v>
      </c>
      <c r="CB86" s="104">
        <f>IF(ABS($B86)&lt;0.01,0,IF($J86="","",VLOOKUP($J86-2,Age_Steps,4)))</f>
        <v>0</v>
      </c>
      <c r="CC86" s="104">
        <f>IF(OR(ABS($B86)&lt;0.01,$I86=0),0,IF($J86="","",VLOOKUP($J86-2,Age_Steps,4)))</f>
        <v>0</v>
      </c>
    </row>
    <row r="87" spans="2:81" ht="12.5" customHeight="1">
      <c r="B87" s="6" t="s">
        <v>9</v>
      </c>
      <c r="C87" s="6"/>
      <c r="D87" s="5">
        <v>0</v>
      </c>
      <c r="E87" s="5">
        <v>0</v>
      </c>
      <c r="F87" s="2">
        <v>0</v>
      </c>
      <c r="G87" s="2">
        <v>0</v>
      </c>
      <c r="H87" s="2">
        <v>0</v>
      </c>
      <c r="I87" s="5">
        <v>0</v>
      </c>
      <c r="K87" s="12">
        <f t="shared" si="63"/>
        <v>0</v>
      </c>
      <c r="L87" s="12">
        <f t="shared" si="63"/>
        <v>0</v>
      </c>
      <c r="M87" s="14">
        <f t="shared" si="64"/>
        <v>0</v>
      </c>
      <c r="N87" s="12">
        <f t="shared" si="119"/>
        <v>0</v>
      </c>
      <c r="O87" s="14">
        <f t="shared" si="65"/>
        <v>0</v>
      </c>
      <c r="P87" s="12">
        <f t="shared" si="119"/>
        <v>0</v>
      </c>
      <c r="Q87" s="12">
        <f t="shared" si="66"/>
        <v>1</v>
      </c>
      <c r="R87" s="12">
        <f t="shared" si="67"/>
        <v>0</v>
      </c>
      <c r="S87" s="12">
        <f t="shared" si="68"/>
        <v>0</v>
      </c>
      <c r="T87" s="12">
        <f t="shared" si="69"/>
        <v>0</v>
      </c>
      <c r="U87" s="12">
        <f t="shared" si="70"/>
        <v>0</v>
      </c>
      <c r="V87" s="39">
        <f t="shared" si="71"/>
        <v>0</v>
      </c>
      <c r="W87" s="39">
        <f t="shared" si="72"/>
        <v>0</v>
      </c>
      <c r="X87" s="12">
        <f t="shared" si="120"/>
        <v>0</v>
      </c>
      <c r="Y87" s="12">
        <f t="shared" si="73"/>
        <v>0</v>
      </c>
      <c r="Z87" s="39">
        <f t="shared" si="121"/>
        <v>0</v>
      </c>
      <c r="AA87" s="12">
        <f t="shared" si="74"/>
        <v>0</v>
      </c>
      <c r="AB87" s="39">
        <f t="shared" si="75"/>
        <v>0</v>
      </c>
      <c r="AC87" s="12">
        <f t="shared" si="76"/>
        <v>0</v>
      </c>
      <c r="AD87" s="39">
        <f t="shared" si="77"/>
        <v>0</v>
      </c>
      <c r="AE87" s="39">
        <f t="shared" si="62"/>
        <v>0</v>
      </c>
      <c r="AF87" s="12">
        <f t="shared" si="78"/>
        <v>0</v>
      </c>
      <c r="AG87" s="39">
        <f t="shared" si="79"/>
        <v>0</v>
      </c>
      <c r="AH87" s="12">
        <f t="shared" si="80"/>
        <v>0</v>
      </c>
      <c r="AI87" s="39">
        <f t="shared" si="81"/>
        <v>0</v>
      </c>
      <c r="AJ87" s="39">
        <f t="shared" si="82"/>
        <v>0</v>
      </c>
      <c r="AK87" s="12">
        <f t="shared" si="83"/>
        <v>0</v>
      </c>
      <c r="AL87" s="39">
        <f t="shared" si="84"/>
        <v>0</v>
      </c>
      <c r="AM87" s="39">
        <f t="shared" si="85"/>
        <v>0</v>
      </c>
      <c r="AN87" s="39">
        <f t="shared" si="86"/>
        <v>0</v>
      </c>
      <c r="AO87" s="99">
        <f t="shared" si="87"/>
        <v>0</v>
      </c>
      <c r="AP87" s="99">
        <f t="shared" si="88"/>
        <v>0</v>
      </c>
      <c r="AQ87" s="12">
        <f t="shared" si="89"/>
        <v>0</v>
      </c>
      <c r="AR87" s="39">
        <f t="shared" si="90"/>
        <v>0</v>
      </c>
      <c r="AS87" s="39">
        <f t="shared" si="91"/>
        <v>0</v>
      </c>
      <c r="AT87" s="39">
        <f t="shared" si="92"/>
        <v>0</v>
      </c>
      <c r="AU87" s="12">
        <f t="shared" si="93"/>
        <v>0</v>
      </c>
      <c r="AV87" s="39">
        <f t="shared" si="94"/>
        <v>0</v>
      </c>
      <c r="AW87" s="39">
        <f t="shared" si="95"/>
        <v>0</v>
      </c>
      <c r="AX87" s="39">
        <f t="shared" si="96"/>
        <v>0</v>
      </c>
      <c r="AY87" s="39">
        <f t="shared" si="97"/>
        <v>0</v>
      </c>
      <c r="AZ87" s="39">
        <f t="shared" si="98"/>
        <v>0</v>
      </c>
      <c r="BA87" s="12">
        <f t="shared" si="99"/>
        <v>0</v>
      </c>
      <c r="BB87" s="39">
        <f t="shared" si="100"/>
        <v>0</v>
      </c>
      <c r="BC87" s="39">
        <f t="shared" si="101"/>
        <v>0</v>
      </c>
      <c r="BD87" s="39">
        <f t="shared" si="102"/>
        <v>0</v>
      </c>
      <c r="BE87" s="12">
        <f t="shared" si="103"/>
        <v>0</v>
      </c>
      <c r="BF87" s="39">
        <f t="shared" si="104"/>
        <v>0</v>
      </c>
      <c r="BG87" s="39">
        <f t="shared" si="105"/>
        <v>0</v>
      </c>
      <c r="BH87" s="39">
        <f t="shared" si="106"/>
        <v>0</v>
      </c>
      <c r="BI87" s="12">
        <f t="shared" si="107"/>
        <v>0</v>
      </c>
      <c r="BJ87" s="39">
        <f t="shared" si="108"/>
        <v>0</v>
      </c>
      <c r="BK87" s="39">
        <f t="shared" si="109"/>
        <v>0</v>
      </c>
      <c r="BL87" s="39">
        <f t="shared" si="110"/>
        <v>0</v>
      </c>
      <c r="BM87" s="12">
        <f t="shared" si="111"/>
        <v>0</v>
      </c>
      <c r="BN87" s="39">
        <f t="shared" si="112"/>
        <v>0</v>
      </c>
      <c r="BO87" s="39">
        <f t="shared" si="113"/>
        <v>0</v>
      </c>
      <c r="BP87" s="39">
        <f t="shared" si="114"/>
        <v>0</v>
      </c>
      <c r="BQ87" s="12">
        <f t="shared" si="115"/>
        <v>0</v>
      </c>
      <c r="BR87" s="39">
        <f t="shared" si="116"/>
        <v>0</v>
      </c>
      <c r="BS87" s="39">
        <f t="shared" si="117"/>
        <v>0</v>
      </c>
      <c r="BT87" s="39">
        <f t="shared" si="118"/>
        <v>0</v>
      </c>
      <c r="BU87" s="104">
        <f>IF(ABS($B87)&lt;0.01,0,VLOOKUP(E87,DollarSteps,4))</f>
        <v>0</v>
      </c>
      <c r="BV87" s="104">
        <f>IF(ABS($B87)&lt;0.01,0,VLOOKUP(G87,DollarSteps,4))</f>
        <v>0</v>
      </c>
      <c r="BW87" s="104">
        <f>IF(ABS($B87)&lt;0.01,0,VLOOKUP(I87,DollarSteps,4))</f>
        <v>0</v>
      </c>
      <c r="BX87" s="104">
        <f>IF(ABS($B87)&lt;0.01,0,IF($J87="","",VLOOKUP($J87,Age_Steps,4)))</f>
        <v>0</v>
      </c>
      <c r="BY87" s="104">
        <f>IF(OR(ABS($B87)&lt;0.01,$E87=0),0,IF($J87="","",VLOOKUP($J87,Age_Steps,4)))</f>
        <v>0</v>
      </c>
      <c r="BZ87" s="104">
        <f>IF(ABS($B87)&lt;0.01,0,IF($J87="","",VLOOKUP($J87-1,Age_Steps,4)))</f>
        <v>0</v>
      </c>
      <c r="CA87" s="104">
        <f>IF(OR(ABS($B87)&lt;0.01,$G87=0),0,IF($J87="","",VLOOKUP($J87-1,Age_Steps,4)))</f>
        <v>0</v>
      </c>
      <c r="CB87" s="104">
        <f>IF(ABS($B87)&lt;0.01,0,IF($J87="","",VLOOKUP($J87-2,Age_Steps,4)))</f>
        <v>0</v>
      </c>
      <c r="CC87" s="104">
        <f>IF(OR(ABS($B87)&lt;0.01,$I87=0),0,IF($J87="","",VLOOKUP($J87-2,Age_Steps,4)))</f>
        <v>0</v>
      </c>
    </row>
    <row r="88" spans="2:81" ht="12.5" customHeight="1">
      <c r="B88" s="6" t="s">
        <v>9</v>
      </c>
      <c r="C88" s="6"/>
      <c r="D88" s="5">
        <v>0</v>
      </c>
      <c r="E88" s="5">
        <v>0</v>
      </c>
      <c r="F88" s="2">
        <v>0</v>
      </c>
      <c r="G88" s="2">
        <v>0</v>
      </c>
      <c r="H88" s="2">
        <v>0</v>
      </c>
      <c r="I88" s="5">
        <v>0</v>
      </c>
      <c r="J88" s="11">
        <v>18</v>
      </c>
      <c r="K88" s="12">
        <f t="shared" si="63"/>
        <v>0</v>
      </c>
      <c r="L88" s="12">
        <f t="shared" si="63"/>
        <v>0</v>
      </c>
      <c r="M88" s="14">
        <f t="shared" si="64"/>
        <v>0</v>
      </c>
      <c r="N88" s="12">
        <f t="shared" si="119"/>
        <v>0</v>
      </c>
      <c r="O88" s="14">
        <f t="shared" si="65"/>
        <v>0</v>
      </c>
      <c r="P88" s="12">
        <f t="shared" si="119"/>
        <v>0</v>
      </c>
      <c r="Q88" s="12">
        <f t="shared" si="66"/>
        <v>1</v>
      </c>
      <c r="R88" s="12">
        <f t="shared" si="67"/>
        <v>0</v>
      </c>
      <c r="S88" s="12">
        <f t="shared" si="68"/>
        <v>0</v>
      </c>
      <c r="T88" s="12">
        <f t="shared" si="69"/>
        <v>0</v>
      </c>
      <c r="U88" s="12">
        <f t="shared" si="70"/>
        <v>0</v>
      </c>
      <c r="V88" s="39">
        <f t="shared" si="71"/>
        <v>0</v>
      </c>
      <c r="W88" s="39">
        <f t="shared" si="72"/>
        <v>0</v>
      </c>
      <c r="X88" s="12">
        <f t="shared" si="120"/>
        <v>0</v>
      </c>
      <c r="Y88" s="12">
        <f t="shared" si="73"/>
        <v>0</v>
      </c>
      <c r="Z88" s="39">
        <f t="shared" si="121"/>
        <v>0</v>
      </c>
      <c r="AA88" s="12">
        <f t="shared" si="74"/>
        <v>0</v>
      </c>
      <c r="AB88" s="39">
        <f t="shared" si="75"/>
        <v>0</v>
      </c>
      <c r="AC88" s="12">
        <f t="shared" si="76"/>
        <v>0</v>
      </c>
      <c r="AD88" s="39">
        <f t="shared" si="77"/>
        <v>0</v>
      </c>
      <c r="AE88" s="39">
        <f t="shared" si="62"/>
        <v>0</v>
      </c>
      <c r="AF88" s="12">
        <f t="shared" si="78"/>
        <v>0</v>
      </c>
      <c r="AG88" s="39">
        <f t="shared" si="79"/>
        <v>0</v>
      </c>
      <c r="AH88" s="12">
        <f t="shared" si="80"/>
        <v>0</v>
      </c>
      <c r="AI88" s="39">
        <f t="shared" si="81"/>
        <v>0</v>
      </c>
      <c r="AJ88" s="39">
        <f t="shared" si="82"/>
        <v>0</v>
      </c>
      <c r="AK88" s="12">
        <f t="shared" si="83"/>
        <v>0</v>
      </c>
      <c r="AL88" s="39">
        <f t="shared" si="84"/>
        <v>0</v>
      </c>
      <c r="AM88" s="39">
        <f t="shared" si="85"/>
        <v>0</v>
      </c>
      <c r="AN88" s="39">
        <f t="shared" si="86"/>
        <v>0</v>
      </c>
      <c r="AO88" s="99">
        <f t="shared" si="87"/>
        <v>0</v>
      </c>
      <c r="AP88" s="99">
        <f t="shared" si="88"/>
        <v>0</v>
      </c>
      <c r="AQ88" s="12">
        <f t="shared" si="89"/>
        <v>0</v>
      </c>
      <c r="AR88" s="39">
        <f t="shared" si="90"/>
        <v>0</v>
      </c>
      <c r="AS88" s="39">
        <f t="shared" si="91"/>
        <v>0</v>
      </c>
      <c r="AT88" s="39">
        <f t="shared" si="92"/>
        <v>0</v>
      </c>
      <c r="AU88" s="12">
        <f t="shared" si="93"/>
        <v>0</v>
      </c>
      <c r="AV88" s="39">
        <f t="shared" si="94"/>
        <v>0</v>
      </c>
      <c r="AW88" s="39">
        <f t="shared" si="95"/>
        <v>0</v>
      </c>
      <c r="AX88" s="39">
        <f t="shared" si="96"/>
        <v>0</v>
      </c>
      <c r="AY88" s="39">
        <f t="shared" si="97"/>
        <v>0</v>
      </c>
      <c r="AZ88" s="39">
        <f t="shared" si="98"/>
        <v>0</v>
      </c>
      <c r="BA88" s="12">
        <f t="shared" si="99"/>
        <v>0</v>
      </c>
      <c r="BB88" s="39">
        <f t="shared" si="100"/>
        <v>0</v>
      </c>
      <c r="BC88" s="39">
        <f t="shared" si="101"/>
        <v>0</v>
      </c>
      <c r="BD88" s="39">
        <f t="shared" si="102"/>
        <v>0</v>
      </c>
      <c r="BE88" s="12">
        <f t="shared" si="103"/>
        <v>0</v>
      </c>
      <c r="BF88" s="39">
        <f t="shared" si="104"/>
        <v>0</v>
      </c>
      <c r="BG88" s="39">
        <f t="shared" si="105"/>
        <v>0</v>
      </c>
      <c r="BH88" s="39">
        <f t="shared" si="106"/>
        <v>0</v>
      </c>
      <c r="BI88" s="12">
        <f t="shared" si="107"/>
        <v>0</v>
      </c>
      <c r="BJ88" s="39">
        <f t="shared" si="108"/>
        <v>0</v>
      </c>
      <c r="BK88" s="39">
        <f t="shared" si="109"/>
        <v>0</v>
      </c>
      <c r="BL88" s="39">
        <f t="shared" si="110"/>
        <v>0</v>
      </c>
      <c r="BM88" s="12">
        <f t="shared" si="111"/>
        <v>0</v>
      </c>
      <c r="BN88" s="39">
        <f t="shared" si="112"/>
        <v>0</v>
      </c>
      <c r="BO88" s="39">
        <f t="shared" si="113"/>
        <v>0</v>
      </c>
      <c r="BP88" s="39">
        <f t="shared" si="114"/>
        <v>0</v>
      </c>
      <c r="BQ88" s="12">
        <f t="shared" si="115"/>
        <v>0</v>
      </c>
      <c r="BR88" s="39">
        <f t="shared" si="116"/>
        <v>0</v>
      </c>
      <c r="BS88" s="39">
        <f t="shared" si="117"/>
        <v>0</v>
      </c>
      <c r="BT88" s="39">
        <f t="shared" si="118"/>
        <v>0</v>
      </c>
      <c r="BU88" s="104">
        <f>IF(ABS($B88)&lt;0.01,0,VLOOKUP(E88,DollarSteps,4))</f>
        <v>0</v>
      </c>
      <c r="BV88" s="104">
        <f>IF(ABS($B88)&lt;0.01,0,VLOOKUP(G88,DollarSteps,4))</f>
        <v>0</v>
      </c>
      <c r="BW88" s="104">
        <f>IF(ABS($B88)&lt;0.01,0,VLOOKUP(I88,DollarSteps,4))</f>
        <v>0</v>
      </c>
      <c r="BX88" s="104">
        <f>IF(ABS($B88)&lt;0.01,0,IF($J88="","",VLOOKUP($J88,Age_Steps,4)))</f>
        <v>0</v>
      </c>
      <c r="BY88" s="104">
        <f>IF(OR(ABS($B88)&lt;0.01,$E88=0),0,IF($J88="","",VLOOKUP($J88,Age_Steps,4)))</f>
        <v>0</v>
      </c>
      <c r="BZ88" s="104">
        <f>IF(ABS($B88)&lt;0.01,0,IF($J88="","",VLOOKUP($J88-1,Age_Steps,4)))</f>
        <v>0</v>
      </c>
      <c r="CA88" s="104">
        <f>IF(OR(ABS($B88)&lt;0.01,$G88=0),0,IF($J88="","",VLOOKUP($J88-1,Age_Steps,4)))</f>
        <v>0</v>
      </c>
      <c r="CB88" s="104">
        <f>IF(ABS($B88)&lt;0.01,0,IF($J88="","",VLOOKUP($J88-2,Age_Steps,4)))</f>
        <v>0</v>
      </c>
      <c r="CC88" s="104">
        <f>IF(OR(ABS($B88)&lt;0.01,$I88=0),0,IF($J88="","",VLOOKUP($J88-2,Age_Steps,4)))</f>
        <v>0</v>
      </c>
    </row>
    <row r="89" spans="2:81" ht="12.5" customHeight="1">
      <c r="B89" s="6" t="s">
        <v>9</v>
      </c>
      <c r="C89" s="6"/>
      <c r="D89" s="5">
        <v>0</v>
      </c>
      <c r="E89" s="5">
        <v>0</v>
      </c>
      <c r="F89" s="2">
        <v>0</v>
      </c>
      <c r="G89" s="2">
        <v>0</v>
      </c>
      <c r="H89" s="2">
        <v>0</v>
      </c>
      <c r="I89" s="5">
        <v>0</v>
      </c>
      <c r="K89" s="12">
        <f t="shared" si="63"/>
        <v>0</v>
      </c>
      <c r="L89" s="12">
        <f t="shared" si="63"/>
        <v>0</v>
      </c>
      <c r="M89" s="14">
        <f t="shared" si="64"/>
        <v>0</v>
      </c>
      <c r="N89" s="12">
        <f t="shared" si="119"/>
        <v>0</v>
      </c>
      <c r="O89" s="14">
        <f t="shared" si="65"/>
        <v>0</v>
      </c>
      <c r="P89" s="12">
        <f t="shared" si="119"/>
        <v>0</v>
      </c>
      <c r="Q89" s="12">
        <f t="shared" si="66"/>
        <v>1</v>
      </c>
      <c r="R89" s="12">
        <f t="shared" si="67"/>
        <v>0</v>
      </c>
      <c r="S89" s="12">
        <f t="shared" si="68"/>
        <v>0</v>
      </c>
      <c r="T89" s="12">
        <f t="shared" si="69"/>
        <v>0</v>
      </c>
      <c r="U89" s="12">
        <f t="shared" si="70"/>
        <v>0</v>
      </c>
      <c r="V89" s="39">
        <f t="shared" si="71"/>
        <v>0</v>
      </c>
      <c r="W89" s="39">
        <f t="shared" si="72"/>
        <v>0</v>
      </c>
      <c r="X89" s="12">
        <f t="shared" si="120"/>
        <v>0</v>
      </c>
      <c r="Y89" s="12">
        <f t="shared" si="73"/>
        <v>0</v>
      </c>
      <c r="Z89" s="39">
        <f t="shared" si="121"/>
        <v>0</v>
      </c>
      <c r="AA89" s="12">
        <f t="shared" si="74"/>
        <v>0</v>
      </c>
      <c r="AB89" s="39">
        <f t="shared" si="75"/>
        <v>0</v>
      </c>
      <c r="AC89" s="12">
        <f t="shared" si="76"/>
        <v>0</v>
      </c>
      <c r="AD89" s="39">
        <f t="shared" si="77"/>
        <v>0</v>
      </c>
      <c r="AE89" s="39">
        <f t="shared" si="62"/>
        <v>0</v>
      </c>
      <c r="AF89" s="12">
        <f t="shared" si="78"/>
        <v>0</v>
      </c>
      <c r="AG89" s="39">
        <f t="shared" si="79"/>
        <v>0</v>
      </c>
      <c r="AH89" s="12">
        <f t="shared" si="80"/>
        <v>0</v>
      </c>
      <c r="AI89" s="39">
        <f t="shared" si="81"/>
        <v>0</v>
      </c>
      <c r="AJ89" s="39">
        <f t="shared" si="82"/>
        <v>0</v>
      </c>
      <c r="AK89" s="12">
        <f t="shared" si="83"/>
        <v>0</v>
      </c>
      <c r="AL89" s="39">
        <f t="shared" si="84"/>
        <v>0</v>
      </c>
      <c r="AM89" s="39">
        <f t="shared" si="85"/>
        <v>0</v>
      </c>
      <c r="AN89" s="39">
        <f t="shared" si="86"/>
        <v>0</v>
      </c>
      <c r="AO89" s="99">
        <f t="shared" si="87"/>
        <v>0</v>
      </c>
      <c r="AP89" s="99">
        <f t="shared" si="88"/>
        <v>0</v>
      </c>
      <c r="AQ89" s="12">
        <f t="shared" si="89"/>
        <v>0</v>
      </c>
      <c r="AR89" s="39">
        <f t="shared" si="90"/>
        <v>0</v>
      </c>
      <c r="AS89" s="39">
        <f t="shared" si="91"/>
        <v>0</v>
      </c>
      <c r="AT89" s="39">
        <f t="shared" si="92"/>
        <v>0</v>
      </c>
      <c r="AU89" s="12">
        <f t="shared" si="93"/>
        <v>0</v>
      </c>
      <c r="AV89" s="39">
        <f t="shared" si="94"/>
        <v>0</v>
      </c>
      <c r="AW89" s="39">
        <f t="shared" si="95"/>
        <v>0</v>
      </c>
      <c r="AX89" s="39">
        <f t="shared" si="96"/>
        <v>0</v>
      </c>
      <c r="AY89" s="39">
        <f t="shared" si="97"/>
        <v>0</v>
      </c>
      <c r="AZ89" s="39">
        <f t="shared" si="98"/>
        <v>0</v>
      </c>
      <c r="BA89" s="12">
        <f t="shared" si="99"/>
        <v>0</v>
      </c>
      <c r="BB89" s="39">
        <f t="shared" si="100"/>
        <v>0</v>
      </c>
      <c r="BC89" s="39">
        <f t="shared" si="101"/>
        <v>0</v>
      </c>
      <c r="BD89" s="39">
        <f t="shared" si="102"/>
        <v>0</v>
      </c>
      <c r="BE89" s="12">
        <f t="shared" si="103"/>
        <v>0</v>
      </c>
      <c r="BF89" s="39">
        <f t="shared" si="104"/>
        <v>0</v>
      </c>
      <c r="BG89" s="39">
        <f t="shared" si="105"/>
        <v>0</v>
      </c>
      <c r="BH89" s="39">
        <f t="shared" si="106"/>
        <v>0</v>
      </c>
      <c r="BI89" s="12">
        <f t="shared" si="107"/>
        <v>0</v>
      </c>
      <c r="BJ89" s="39">
        <f t="shared" si="108"/>
        <v>0</v>
      </c>
      <c r="BK89" s="39">
        <f t="shared" si="109"/>
        <v>0</v>
      </c>
      <c r="BL89" s="39">
        <f t="shared" si="110"/>
        <v>0</v>
      </c>
      <c r="BM89" s="12">
        <f t="shared" si="111"/>
        <v>0</v>
      </c>
      <c r="BN89" s="39">
        <f t="shared" si="112"/>
        <v>0</v>
      </c>
      <c r="BO89" s="39">
        <f t="shared" si="113"/>
        <v>0</v>
      </c>
      <c r="BP89" s="39">
        <f t="shared" si="114"/>
        <v>0</v>
      </c>
      <c r="BQ89" s="12">
        <f t="shared" si="115"/>
        <v>0</v>
      </c>
      <c r="BR89" s="39">
        <f t="shared" si="116"/>
        <v>0</v>
      </c>
      <c r="BS89" s="39">
        <f t="shared" si="117"/>
        <v>0</v>
      </c>
      <c r="BT89" s="39">
        <f t="shared" si="118"/>
        <v>0</v>
      </c>
      <c r="BU89" s="104">
        <f>IF(ABS($B89)&lt;0.01,0,VLOOKUP(E89,DollarSteps,4))</f>
        <v>0</v>
      </c>
      <c r="BV89" s="104">
        <f>IF(ABS($B89)&lt;0.01,0,VLOOKUP(G89,DollarSteps,4))</f>
        <v>0</v>
      </c>
      <c r="BW89" s="104">
        <f>IF(ABS($B89)&lt;0.01,0,VLOOKUP(I89,DollarSteps,4))</f>
        <v>0</v>
      </c>
      <c r="BX89" s="104">
        <f>IF(ABS($B89)&lt;0.01,0,IF($J89="","",VLOOKUP($J89,Age_Steps,4)))</f>
        <v>0</v>
      </c>
      <c r="BY89" s="104">
        <f>IF(OR(ABS($B89)&lt;0.01,$E89=0),0,IF($J89="","",VLOOKUP($J89,Age_Steps,4)))</f>
        <v>0</v>
      </c>
      <c r="BZ89" s="104">
        <f>IF(ABS($B89)&lt;0.01,0,IF($J89="","",VLOOKUP($J89-1,Age_Steps,4)))</f>
        <v>0</v>
      </c>
      <c r="CA89" s="104">
        <f>IF(OR(ABS($B89)&lt;0.01,$G89=0),0,IF($J89="","",VLOOKUP($J89-1,Age_Steps,4)))</f>
        <v>0</v>
      </c>
      <c r="CB89" s="104">
        <f>IF(ABS($B89)&lt;0.01,0,IF($J89="","",VLOOKUP($J89-2,Age_Steps,4)))</f>
        <v>0</v>
      </c>
      <c r="CC89" s="104">
        <f>IF(OR(ABS($B89)&lt;0.01,$I89=0),0,IF($J89="","",VLOOKUP($J89-2,Age_Steps,4)))</f>
        <v>0</v>
      </c>
    </row>
    <row r="90" spans="2:81" ht="12.5" customHeight="1">
      <c r="B90" s="6" t="s">
        <v>9</v>
      </c>
      <c r="C90" s="6"/>
      <c r="D90" s="5">
        <v>0</v>
      </c>
      <c r="E90" s="5">
        <v>0</v>
      </c>
      <c r="F90" s="2">
        <v>0</v>
      </c>
      <c r="G90" s="2">
        <v>0</v>
      </c>
      <c r="H90" s="2">
        <v>0</v>
      </c>
      <c r="I90" s="5">
        <v>0</v>
      </c>
      <c r="J90" s="11">
        <v>8</v>
      </c>
      <c r="K90" s="12">
        <f t="shared" si="63"/>
        <v>0</v>
      </c>
      <c r="L90" s="12">
        <f t="shared" si="63"/>
        <v>0</v>
      </c>
      <c r="M90" s="14">
        <f t="shared" si="64"/>
        <v>0</v>
      </c>
      <c r="N90" s="12">
        <f t="shared" si="119"/>
        <v>0</v>
      </c>
      <c r="O90" s="14">
        <f t="shared" si="65"/>
        <v>0</v>
      </c>
      <c r="P90" s="12">
        <f t="shared" si="119"/>
        <v>0</v>
      </c>
      <c r="Q90" s="12">
        <f t="shared" si="66"/>
        <v>1</v>
      </c>
      <c r="R90" s="12">
        <f t="shared" si="67"/>
        <v>0</v>
      </c>
      <c r="S90" s="12">
        <f t="shared" si="68"/>
        <v>0</v>
      </c>
      <c r="T90" s="12">
        <f t="shared" si="69"/>
        <v>0</v>
      </c>
      <c r="U90" s="12">
        <f t="shared" si="70"/>
        <v>0</v>
      </c>
      <c r="V90" s="39">
        <f t="shared" si="71"/>
        <v>0</v>
      </c>
      <c r="W90" s="39">
        <f t="shared" si="72"/>
        <v>0</v>
      </c>
      <c r="X90" s="12">
        <f t="shared" si="120"/>
        <v>0</v>
      </c>
      <c r="Y90" s="12">
        <f t="shared" si="73"/>
        <v>0</v>
      </c>
      <c r="Z90" s="39">
        <f t="shared" si="121"/>
        <v>0</v>
      </c>
      <c r="AA90" s="12">
        <f t="shared" si="74"/>
        <v>0</v>
      </c>
      <c r="AB90" s="39">
        <f t="shared" si="75"/>
        <v>0</v>
      </c>
      <c r="AC90" s="12">
        <f t="shared" si="76"/>
        <v>0</v>
      </c>
      <c r="AD90" s="39">
        <f t="shared" si="77"/>
        <v>0</v>
      </c>
      <c r="AE90" s="39">
        <f t="shared" si="62"/>
        <v>0</v>
      </c>
      <c r="AF90" s="12">
        <f t="shared" si="78"/>
        <v>0</v>
      </c>
      <c r="AG90" s="39">
        <f t="shared" si="79"/>
        <v>0</v>
      </c>
      <c r="AH90" s="12">
        <f t="shared" si="80"/>
        <v>0</v>
      </c>
      <c r="AI90" s="39">
        <f t="shared" si="81"/>
        <v>0</v>
      </c>
      <c r="AJ90" s="39">
        <f t="shared" si="82"/>
        <v>0</v>
      </c>
      <c r="AK90" s="12">
        <f t="shared" si="83"/>
        <v>0</v>
      </c>
      <c r="AL90" s="39">
        <f t="shared" si="84"/>
        <v>0</v>
      </c>
      <c r="AM90" s="39">
        <f t="shared" si="85"/>
        <v>0</v>
      </c>
      <c r="AN90" s="39">
        <f t="shared" si="86"/>
        <v>0</v>
      </c>
      <c r="AO90" s="99">
        <f t="shared" si="87"/>
        <v>0</v>
      </c>
      <c r="AP90" s="99">
        <f t="shared" si="88"/>
        <v>0</v>
      </c>
      <c r="AQ90" s="12">
        <f t="shared" si="89"/>
        <v>0</v>
      </c>
      <c r="AR90" s="39">
        <f t="shared" si="90"/>
        <v>0</v>
      </c>
      <c r="AS90" s="39">
        <f t="shared" si="91"/>
        <v>0</v>
      </c>
      <c r="AT90" s="39">
        <f t="shared" si="92"/>
        <v>0</v>
      </c>
      <c r="AU90" s="12">
        <f t="shared" si="93"/>
        <v>0</v>
      </c>
      <c r="AV90" s="39">
        <f t="shared" si="94"/>
        <v>0</v>
      </c>
      <c r="AW90" s="39">
        <f t="shared" si="95"/>
        <v>0</v>
      </c>
      <c r="AX90" s="39">
        <f t="shared" si="96"/>
        <v>0</v>
      </c>
      <c r="AY90" s="39">
        <f t="shared" si="97"/>
        <v>0</v>
      </c>
      <c r="AZ90" s="39">
        <f t="shared" si="98"/>
        <v>0</v>
      </c>
      <c r="BA90" s="12">
        <f t="shared" si="99"/>
        <v>0</v>
      </c>
      <c r="BB90" s="39">
        <f t="shared" si="100"/>
        <v>0</v>
      </c>
      <c r="BC90" s="39">
        <f t="shared" si="101"/>
        <v>0</v>
      </c>
      <c r="BD90" s="39">
        <f t="shared" si="102"/>
        <v>0</v>
      </c>
      <c r="BE90" s="12">
        <f t="shared" si="103"/>
        <v>0</v>
      </c>
      <c r="BF90" s="39">
        <f t="shared" si="104"/>
        <v>0</v>
      </c>
      <c r="BG90" s="39">
        <f t="shared" si="105"/>
        <v>0</v>
      </c>
      <c r="BH90" s="39">
        <f t="shared" si="106"/>
        <v>0</v>
      </c>
      <c r="BI90" s="12">
        <f t="shared" si="107"/>
        <v>0</v>
      </c>
      <c r="BJ90" s="39">
        <f t="shared" si="108"/>
        <v>0</v>
      </c>
      <c r="BK90" s="39">
        <f t="shared" si="109"/>
        <v>0</v>
      </c>
      <c r="BL90" s="39">
        <f t="shared" si="110"/>
        <v>0</v>
      </c>
      <c r="BM90" s="12">
        <f t="shared" si="111"/>
        <v>0</v>
      </c>
      <c r="BN90" s="39">
        <f t="shared" si="112"/>
        <v>0</v>
      </c>
      <c r="BO90" s="39">
        <f t="shared" si="113"/>
        <v>0</v>
      </c>
      <c r="BP90" s="39">
        <f t="shared" si="114"/>
        <v>0</v>
      </c>
      <c r="BQ90" s="12">
        <f t="shared" si="115"/>
        <v>0</v>
      </c>
      <c r="BR90" s="39">
        <f t="shared" si="116"/>
        <v>0</v>
      </c>
      <c r="BS90" s="39">
        <f t="shared" si="117"/>
        <v>0</v>
      </c>
      <c r="BT90" s="39">
        <f t="shared" si="118"/>
        <v>0</v>
      </c>
      <c r="BU90" s="104">
        <f>IF(ABS($B90)&lt;0.01,0,VLOOKUP(E90,DollarSteps,4))</f>
        <v>0</v>
      </c>
      <c r="BV90" s="104">
        <f>IF(ABS($B90)&lt;0.01,0,VLOOKUP(G90,DollarSteps,4))</f>
        <v>0</v>
      </c>
      <c r="BW90" s="104">
        <f>IF(ABS($B90)&lt;0.01,0,VLOOKUP(I90,DollarSteps,4))</f>
        <v>0</v>
      </c>
      <c r="BX90" s="104">
        <f>IF(ABS($B90)&lt;0.01,0,IF($J90="","",VLOOKUP($J90,Age_Steps,4)))</f>
        <v>0</v>
      </c>
      <c r="BY90" s="104">
        <f>IF(OR(ABS($B90)&lt;0.01,$E90=0),0,IF($J90="","",VLOOKUP($J90,Age_Steps,4)))</f>
        <v>0</v>
      </c>
      <c r="BZ90" s="104">
        <f>IF(ABS($B90)&lt;0.01,0,IF($J90="","",VLOOKUP($J90-1,Age_Steps,4)))</f>
        <v>0</v>
      </c>
      <c r="CA90" s="104">
        <f>IF(OR(ABS($B90)&lt;0.01,$G90=0),0,IF($J90="","",VLOOKUP($J90-1,Age_Steps,4)))</f>
        <v>0</v>
      </c>
      <c r="CB90" s="104">
        <f>IF(ABS($B90)&lt;0.01,0,IF($J90="","",VLOOKUP($J90-2,Age_Steps,4)))</f>
        <v>0</v>
      </c>
      <c r="CC90" s="104">
        <f>IF(OR(ABS($B90)&lt;0.01,$I90=0),0,IF($J90="","",VLOOKUP($J90-2,Age_Steps,4)))</f>
        <v>0</v>
      </c>
    </row>
    <row r="91" spans="2:81" ht="12.5" customHeight="1">
      <c r="B91" s="6" t="s">
        <v>9</v>
      </c>
      <c r="C91" s="6"/>
      <c r="D91" s="5">
        <v>0</v>
      </c>
      <c r="E91" s="5">
        <v>0</v>
      </c>
      <c r="F91" s="2">
        <v>0</v>
      </c>
      <c r="G91" s="2">
        <v>0</v>
      </c>
      <c r="H91" s="2">
        <v>0</v>
      </c>
      <c r="I91" s="5">
        <v>0</v>
      </c>
      <c r="K91" s="12">
        <f t="shared" si="63"/>
        <v>0</v>
      </c>
      <c r="L91" s="12">
        <f t="shared" si="63"/>
        <v>0</v>
      </c>
      <c r="M91" s="14">
        <f t="shared" si="64"/>
        <v>0</v>
      </c>
      <c r="N91" s="12">
        <f t="shared" si="119"/>
        <v>0</v>
      </c>
      <c r="O91" s="14">
        <f t="shared" si="65"/>
        <v>0</v>
      </c>
      <c r="P91" s="12">
        <f t="shared" si="119"/>
        <v>0</v>
      </c>
      <c r="Q91" s="12">
        <f t="shared" si="66"/>
        <v>1</v>
      </c>
      <c r="R91" s="12">
        <f t="shared" si="67"/>
        <v>0</v>
      </c>
      <c r="S91" s="12">
        <f t="shared" si="68"/>
        <v>0</v>
      </c>
      <c r="T91" s="12">
        <f t="shared" si="69"/>
        <v>0</v>
      </c>
      <c r="U91" s="12">
        <f t="shared" si="70"/>
        <v>0</v>
      </c>
      <c r="V91" s="39">
        <f t="shared" si="71"/>
        <v>0</v>
      </c>
      <c r="W91" s="39">
        <f t="shared" si="72"/>
        <v>0</v>
      </c>
      <c r="X91" s="12">
        <f t="shared" si="120"/>
        <v>0</v>
      </c>
      <c r="Y91" s="12">
        <f t="shared" si="73"/>
        <v>0</v>
      </c>
      <c r="Z91" s="39">
        <f t="shared" si="121"/>
        <v>0</v>
      </c>
      <c r="AA91" s="12">
        <f t="shared" si="74"/>
        <v>0</v>
      </c>
      <c r="AB91" s="39">
        <f t="shared" si="75"/>
        <v>0</v>
      </c>
      <c r="AC91" s="12">
        <f t="shared" si="76"/>
        <v>0</v>
      </c>
      <c r="AD91" s="39">
        <f t="shared" si="77"/>
        <v>0</v>
      </c>
      <c r="AE91" s="39">
        <f t="shared" si="62"/>
        <v>0</v>
      </c>
      <c r="AF91" s="12">
        <f t="shared" si="78"/>
        <v>0</v>
      </c>
      <c r="AG91" s="39">
        <f t="shared" si="79"/>
        <v>0</v>
      </c>
      <c r="AH91" s="12">
        <f t="shared" si="80"/>
        <v>0</v>
      </c>
      <c r="AI91" s="39">
        <f t="shared" si="81"/>
        <v>0</v>
      </c>
      <c r="AJ91" s="39">
        <f t="shared" si="82"/>
        <v>0</v>
      </c>
      <c r="AK91" s="12">
        <f t="shared" si="83"/>
        <v>0</v>
      </c>
      <c r="AL91" s="39">
        <f t="shared" si="84"/>
        <v>0</v>
      </c>
      <c r="AM91" s="39">
        <f t="shared" si="85"/>
        <v>0</v>
      </c>
      <c r="AN91" s="39">
        <f t="shared" si="86"/>
        <v>0</v>
      </c>
      <c r="AO91" s="99">
        <f t="shared" si="87"/>
        <v>0</v>
      </c>
      <c r="AP91" s="99">
        <f t="shared" si="88"/>
        <v>0</v>
      </c>
      <c r="AQ91" s="12">
        <f t="shared" si="89"/>
        <v>0</v>
      </c>
      <c r="AR91" s="39">
        <f t="shared" si="90"/>
        <v>0</v>
      </c>
      <c r="AS91" s="39">
        <f t="shared" si="91"/>
        <v>0</v>
      </c>
      <c r="AT91" s="39">
        <f t="shared" si="92"/>
        <v>0</v>
      </c>
      <c r="AU91" s="12">
        <f t="shared" si="93"/>
        <v>0</v>
      </c>
      <c r="AV91" s="39">
        <f t="shared" si="94"/>
        <v>0</v>
      </c>
      <c r="AW91" s="39">
        <f t="shared" si="95"/>
        <v>0</v>
      </c>
      <c r="AX91" s="39">
        <f t="shared" si="96"/>
        <v>0</v>
      </c>
      <c r="AY91" s="39">
        <f t="shared" si="97"/>
        <v>0</v>
      </c>
      <c r="AZ91" s="39">
        <f t="shared" si="98"/>
        <v>0</v>
      </c>
      <c r="BA91" s="12">
        <f t="shared" si="99"/>
        <v>0</v>
      </c>
      <c r="BB91" s="39">
        <f t="shared" si="100"/>
        <v>0</v>
      </c>
      <c r="BC91" s="39">
        <f t="shared" si="101"/>
        <v>0</v>
      </c>
      <c r="BD91" s="39">
        <f t="shared" si="102"/>
        <v>0</v>
      </c>
      <c r="BE91" s="12">
        <f t="shared" si="103"/>
        <v>0</v>
      </c>
      <c r="BF91" s="39">
        <f t="shared" si="104"/>
        <v>0</v>
      </c>
      <c r="BG91" s="39">
        <f t="shared" si="105"/>
        <v>0</v>
      </c>
      <c r="BH91" s="39">
        <f t="shared" si="106"/>
        <v>0</v>
      </c>
      <c r="BI91" s="12">
        <f t="shared" si="107"/>
        <v>0</v>
      </c>
      <c r="BJ91" s="39">
        <f t="shared" si="108"/>
        <v>0</v>
      </c>
      <c r="BK91" s="39">
        <f t="shared" si="109"/>
        <v>0</v>
      </c>
      <c r="BL91" s="39">
        <f t="shared" si="110"/>
        <v>0</v>
      </c>
      <c r="BM91" s="12">
        <f t="shared" si="111"/>
        <v>0</v>
      </c>
      <c r="BN91" s="39">
        <f t="shared" si="112"/>
        <v>0</v>
      </c>
      <c r="BO91" s="39">
        <f t="shared" si="113"/>
        <v>0</v>
      </c>
      <c r="BP91" s="39">
        <f t="shared" si="114"/>
        <v>0</v>
      </c>
      <c r="BQ91" s="12">
        <f t="shared" si="115"/>
        <v>0</v>
      </c>
      <c r="BR91" s="39">
        <f t="shared" si="116"/>
        <v>0</v>
      </c>
      <c r="BS91" s="39">
        <f t="shared" si="117"/>
        <v>0</v>
      </c>
      <c r="BT91" s="39">
        <f t="shared" si="118"/>
        <v>0</v>
      </c>
      <c r="BU91" s="104">
        <f>IF(ABS($B91)&lt;0.01,0,VLOOKUP(E91,DollarSteps,4))</f>
        <v>0</v>
      </c>
      <c r="BV91" s="104">
        <f>IF(ABS($B91)&lt;0.01,0,VLOOKUP(G91,DollarSteps,4))</f>
        <v>0</v>
      </c>
      <c r="BW91" s="104">
        <f>IF(ABS($B91)&lt;0.01,0,VLOOKUP(I91,DollarSteps,4))</f>
        <v>0</v>
      </c>
      <c r="BX91" s="104">
        <f>IF(ABS($B91)&lt;0.01,0,IF($J91="","",VLOOKUP($J91,Age_Steps,4)))</f>
        <v>0</v>
      </c>
      <c r="BY91" s="104">
        <f>IF(OR(ABS($B91)&lt;0.01,$E91=0),0,IF($J91="","",VLOOKUP($J91,Age_Steps,4)))</f>
        <v>0</v>
      </c>
      <c r="BZ91" s="104">
        <f>IF(ABS($B91)&lt;0.01,0,IF($J91="","",VLOOKUP($J91-1,Age_Steps,4)))</f>
        <v>0</v>
      </c>
      <c r="CA91" s="104">
        <f>IF(OR(ABS($B91)&lt;0.01,$G91=0),0,IF($J91="","",VLOOKUP($J91-1,Age_Steps,4)))</f>
        <v>0</v>
      </c>
      <c r="CB91" s="104">
        <f>IF(ABS($B91)&lt;0.01,0,IF($J91="","",VLOOKUP($J91-2,Age_Steps,4)))</f>
        <v>0</v>
      </c>
      <c r="CC91" s="104">
        <f>IF(OR(ABS($B91)&lt;0.01,$I91=0),0,IF($J91="","",VLOOKUP($J91-2,Age_Steps,4)))</f>
        <v>0</v>
      </c>
    </row>
    <row r="92" spans="2:81" ht="12.5" customHeight="1">
      <c r="B92" s="6" t="s">
        <v>9</v>
      </c>
      <c r="C92" s="6"/>
      <c r="D92" s="5">
        <v>0</v>
      </c>
      <c r="E92" s="5">
        <v>0</v>
      </c>
      <c r="F92" s="2">
        <v>0</v>
      </c>
      <c r="G92" s="2">
        <v>0</v>
      </c>
      <c r="H92" s="2">
        <v>0</v>
      </c>
      <c r="I92" s="5">
        <v>0</v>
      </c>
      <c r="K92" s="12">
        <f t="shared" si="63"/>
        <v>0</v>
      </c>
      <c r="L92" s="12">
        <f t="shared" si="63"/>
        <v>0</v>
      </c>
      <c r="M92" s="14">
        <f t="shared" si="64"/>
        <v>0</v>
      </c>
      <c r="N92" s="12">
        <f t="shared" si="119"/>
        <v>0</v>
      </c>
      <c r="O92" s="14">
        <f t="shared" si="65"/>
        <v>0</v>
      </c>
      <c r="P92" s="12">
        <f t="shared" si="119"/>
        <v>0</v>
      </c>
      <c r="Q92" s="12">
        <f t="shared" si="66"/>
        <v>1</v>
      </c>
      <c r="R92" s="12">
        <f t="shared" si="67"/>
        <v>0</v>
      </c>
      <c r="S92" s="12">
        <f t="shared" si="68"/>
        <v>0</v>
      </c>
      <c r="T92" s="12">
        <f t="shared" si="69"/>
        <v>0</v>
      </c>
      <c r="U92" s="12">
        <f t="shared" si="70"/>
        <v>0</v>
      </c>
      <c r="V92" s="39">
        <f t="shared" si="71"/>
        <v>0</v>
      </c>
      <c r="W92" s="39">
        <f t="shared" si="72"/>
        <v>0</v>
      </c>
      <c r="X92" s="12">
        <f t="shared" si="120"/>
        <v>0</v>
      </c>
      <c r="Y92" s="12">
        <f t="shared" si="73"/>
        <v>0</v>
      </c>
      <c r="Z92" s="39">
        <f t="shared" si="121"/>
        <v>0</v>
      </c>
      <c r="AA92" s="12">
        <f t="shared" si="74"/>
        <v>0</v>
      </c>
      <c r="AB92" s="39">
        <f t="shared" si="75"/>
        <v>0</v>
      </c>
      <c r="AC92" s="12">
        <f t="shared" si="76"/>
        <v>0</v>
      </c>
      <c r="AD92" s="39">
        <f t="shared" si="77"/>
        <v>0</v>
      </c>
      <c r="AE92" s="39">
        <f t="shared" si="62"/>
        <v>0</v>
      </c>
      <c r="AF92" s="12">
        <f t="shared" si="78"/>
        <v>0</v>
      </c>
      <c r="AG92" s="39">
        <f t="shared" si="79"/>
        <v>0</v>
      </c>
      <c r="AH92" s="12">
        <f t="shared" si="80"/>
        <v>0</v>
      </c>
      <c r="AI92" s="39">
        <f t="shared" si="81"/>
        <v>0</v>
      </c>
      <c r="AJ92" s="39">
        <f t="shared" si="82"/>
        <v>0</v>
      </c>
      <c r="AK92" s="12">
        <f t="shared" si="83"/>
        <v>0</v>
      </c>
      <c r="AL92" s="39">
        <f t="shared" si="84"/>
        <v>0</v>
      </c>
      <c r="AM92" s="39">
        <f t="shared" si="85"/>
        <v>0</v>
      </c>
      <c r="AN92" s="39">
        <f t="shared" si="86"/>
        <v>0</v>
      </c>
      <c r="AO92" s="99">
        <f t="shared" si="87"/>
        <v>0</v>
      </c>
      <c r="AP92" s="99">
        <f t="shared" si="88"/>
        <v>0</v>
      </c>
      <c r="AQ92" s="12">
        <f t="shared" si="89"/>
        <v>0</v>
      </c>
      <c r="AR92" s="39">
        <f t="shared" si="90"/>
        <v>0</v>
      </c>
      <c r="AS92" s="39">
        <f t="shared" si="91"/>
        <v>0</v>
      </c>
      <c r="AT92" s="39">
        <f t="shared" si="92"/>
        <v>0</v>
      </c>
      <c r="AU92" s="12">
        <f t="shared" si="93"/>
        <v>0</v>
      </c>
      <c r="AV92" s="39">
        <f t="shared" si="94"/>
        <v>0</v>
      </c>
      <c r="AW92" s="39">
        <f t="shared" si="95"/>
        <v>0</v>
      </c>
      <c r="AX92" s="39">
        <f t="shared" si="96"/>
        <v>0</v>
      </c>
      <c r="AY92" s="39">
        <f t="shared" si="97"/>
        <v>0</v>
      </c>
      <c r="AZ92" s="39">
        <f t="shared" si="98"/>
        <v>0</v>
      </c>
      <c r="BA92" s="12">
        <f t="shared" si="99"/>
        <v>0</v>
      </c>
      <c r="BB92" s="39">
        <f t="shared" si="100"/>
        <v>0</v>
      </c>
      <c r="BC92" s="39">
        <f t="shared" si="101"/>
        <v>0</v>
      </c>
      <c r="BD92" s="39">
        <f t="shared" si="102"/>
        <v>0</v>
      </c>
      <c r="BE92" s="12">
        <f t="shared" si="103"/>
        <v>0</v>
      </c>
      <c r="BF92" s="39">
        <f t="shared" si="104"/>
        <v>0</v>
      </c>
      <c r="BG92" s="39">
        <f t="shared" si="105"/>
        <v>0</v>
      </c>
      <c r="BH92" s="39">
        <f t="shared" si="106"/>
        <v>0</v>
      </c>
      <c r="BI92" s="12">
        <f t="shared" si="107"/>
        <v>0</v>
      </c>
      <c r="BJ92" s="39">
        <f t="shared" si="108"/>
        <v>0</v>
      </c>
      <c r="BK92" s="39">
        <f t="shared" si="109"/>
        <v>0</v>
      </c>
      <c r="BL92" s="39">
        <f t="shared" si="110"/>
        <v>0</v>
      </c>
      <c r="BM92" s="12">
        <f t="shared" si="111"/>
        <v>0</v>
      </c>
      <c r="BN92" s="39">
        <f t="shared" si="112"/>
        <v>0</v>
      </c>
      <c r="BO92" s="39">
        <f t="shared" si="113"/>
        <v>0</v>
      </c>
      <c r="BP92" s="39">
        <f t="shared" si="114"/>
        <v>0</v>
      </c>
      <c r="BQ92" s="12">
        <f t="shared" si="115"/>
        <v>0</v>
      </c>
      <c r="BR92" s="39">
        <f t="shared" si="116"/>
        <v>0</v>
      </c>
      <c r="BS92" s="39">
        <f t="shared" si="117"/>
        <v>0</v>
      </c>
      <c r="BT92" s="39">
        <f t="shared" si="118"/>
        <v>0</v>
      </c>
      <c r="BU92" s="104">
        <f>IF(ABS($B92)&lt;0.01,0,VLOOKUP(E92,DollarSteps,4))</f>
        <v>0</v>
      </c>
      <c r="BV92" s="104">
        <f>IF(ABS($B92)&lt;0.01,0,VLOOKUP(G92,DollarSteps,4))</f>
        <v>0</v>
      </c>
      <c r="BW92" s="104">
        <f>IF(ABS($B92)&lt;0.01,0,VLOOKUP(I92,DollarSteps,4))</f>
        <v>0</v>
      </c>
      <c r="BX92" s="104">
        <f>IF(ABS($B92)&lt;0.01,0,IF($J92="","",VLOOKUP($J92,Age_Steps,4)))</f>
        <v>0</v>
      </c>
      <c r="BY92" s="104">
        <f>IF(OR(ABS($B92)&lt;0.01,$E92=0),0,IF($J92="","",VLOOKUP($J92,Age_Steps,4)))</f>
        <v>0</v>
      </c>
      <c r="BZ92" s="104">
        <f>IF(ABS($B92)&lt;0.01,0,IF($J92="","",VLOOKUP($J92-1,Age_Steps,4)))</f>
        <v>0</v>
      </c>
      <c r="CA92" s="104">
        <f>IF(OR(ABS($B92)&lt;0.01,$G92=0),0,IF($J92="","",VLOOKUP($J92-1,Age_Steps,4)))</f>
        <v>0</v>
      </c>
      <c r="CB92" s="104">
        <f>IF(ABS($B92)&lt;0.01,0,IF($J92="","",VLOOKUP($J92-2,Age_Steps,4)))</f>
        <v>0</v>
      </c>
      <c r="CC92" s="104">
        <f>IF(OR(ABS($B92)&lt;0.01,$I92=0),0,IF($J92="","",VLOOKUP($J92-2,Age_Steps,4)))</f>
        <v>0</v>
      </c>
    </row>
    <row r="93" spans="2:81" ht="12.5" customHeight="1">
      <c r="B93" s="6" t="s">
        <v>9</v>
      </c>
      <c r="C93" s="6"/>
      <c r="D93" s="5">
        <v>0</v>
      </c>
      <c r="E93" s="5">
        <v>0</v>
      </c>
      <c r="F93" s="2">
        <v>0</v>
      </c>
      <c r="G93" s="2">
        <v>0</v>
      </c>
      <c r="H93" s="2">
        <v>0</v>
      </c>
      <c r="I93" s="5">
        <v>0</v>
      </c>
      <c r="K93" s="12">
        <f t="shared" si="63"/>
        <v>0</v>
      </c>
      <c r="L93" s="12">
        <f t="shared" si="63"/>
        <v>0</v>
      </c>
      <c r="M93" s="14">
        <f t="shared" si="64"/>
        <v>0</v>
      </c>
      <c r="N93" s="12">
        <f t="shared" si="119"/>
        <v>0</v>
      </c>
      <c r="O93" s="14">
        <f t="shared" si="65"/>
        <v>0</v>
      </c>
      <c r="P93" s="12">
        <f t="shared" si="119"/>
        <v>0</v>
      </c>
      <c r="Q93" s="12">
        <f t="shared" si="66"/>
        <v>1</v>
      </c>
      <c r="R93" s="12">
        <f t="shared" si="67"/>
        <v>0</v>
      </c>
      <c r="S93" s="12">
        <f t="shared" si="68"/>
        <v>0</v>
      </c>
      <c r="T93" s="12">
        <f t="shared" si="69"/>
        <v>0</v>
      </c>
      <c r="U93" s="12">
        <f t="shared" si="70"/>
        <v>0</v>
      </c>
      <c r="V93" s="39">
        <f t="shared" si="71"/>
        <v>0</v>
      </c>
      <c r="W93" s="39">
        <f t="shared" si="72"/>
        <v>0</v>
      </c>
      <c r="X93" s="12">
        <f t="shared" si="120"/>
        <v>0</v>
      </c>
      <c r="Y93" s="12">
        <f t="shared" si="73"/>
        <v>0</v>
      </c>
      <c r="Z93" s="39">
        <f t="shared" si="121"/>
        <v>0</v>
      </c>
      <c r="AA93" s="12">
        <f t="shared" si="74"/>
        <v>0</v>
      </c>
      <c r="AB93" s="39">
        <f t="shared" si="75"/>
        <v>0</v>
      </c>
      <c r="AC93" s="12">
        <f t="shared" si="76"/>
        <v>0</v>
      </c>
      <c r="AD93" s="39">
        <f t="shared" si="77"/>
        <v>0</v>
      </c>
      <c r="AE93" s="39">
        <f t="shared" si="62"/>
        <v>0</v>
      </c>
      <c r="AF93" s="12">
        <f t="shared" si="78"/>
        <v>0</v>
      </c>
      <c r="AG93" s="39">
        <f t="shared" si="79"/>
        <v>0</v>
      </c>
      <c r="AH93" s="12">
        <f t="shared" si="80"/>
        <v>0</v>
      </c>
      <c r="AI93" s="39">
        <f t="shared" si="81"/>
        <v>0</v>
      </c>
      <c r="AJ93" s="39">
        <f t="shared" si="82"/>
        <v>0</v>
      </c>
      <c r="AK93" s="12">
        <f t="shared" si="83"/>
        <v>0</v>
      </c>
      <c r="AL93" s="39">
        <f t="shared" si="84"/>
        <v>0</v>
      </c>
      <c r="AM93" s="39">
        <f t="shared" si="85"/>
        <v>0</v>
      </c>
      <c r="AN93" s="39">
        <f t="shared" si="86"/>
        <v>0</v>
      </c>
      <c r="AO93" s="99">
        <f t="shared" si="87"/>
        <v>0</v>
      </c>
      <c r="AP93" s="99">
        <f t="shared" si="88"/>
        <v>0</v>
      </c>
      <c r="AQ93" s="12">
        <f t="shared" si="89"/>
        <v>0</v>
      </c>
      <c r="AR93" s="39">
        <f t="shared" si="90"/>
        <v>0</v>
      </c>
      <c r="AS93" s="39">
        <f t="shared" si="91"/>
        <v>0</v>
      </c>
      <c r="AT93" s="39">
        <f t="shared" si="92"/>
        <v>0</v>
      </c>
      <c r="AU93" s="12">
        <f t="shared" si="93"/>
        <v>0</v>
      </c>
      <c r="AV93" s="39">
        <f t="shared" si="94"/>
        <v>0</v>
      </c>
      <c r="AW93" s="39">
        <f t="shared" si="95"/>
        <v>0</v>
      </c>
      <c r="AX93" s="39">
        <f t="shared" si="96"/>
        <v>0</v>
      </c>
      <c r="AY93" s="39">
        <f t="shared" si="97"/>
        <v>0</v>
      </c>
      <c r="AZ93" s="39">
        <f t="shared" si="98"/>
        <v>0</v>
      </c>
      <c r="BA93" s="12">
        <f t="shared" si="99"/>
        <v>0</v>
      </c>
      <c r="BB93" s="39">
        <f t="shared" si="100"/>
        <v>0</v>
      </c>
      <c r="BC93" s="39">
        <f t="shared" si="101"/>
        <v>0</v>
      </c>
      <c r="BD93" s="39">
        <f t="shared" si="102"/>
        <v>0</v>
      </c>
      <c r="BE93" s="12">
        <f t="shared" si="103"/>
        <v>0</v>
      </c>
      <c r="BF93" s="39">
        <f t="shared" si="104"/>
        <v>0</v>
      </c>
      <c r="BG93" s="39">
        <f t="shared" si="105"/>
        <v>0</v>
      </c>
      <c r="BH93" s="39">
        <f t="shared" si="106"/>
        <v>0</v>
      </c>
      <c r="BI93" s="12">
        <f t="shared" si="107"/>
        <v>0</v>
      </c>
      <c r="BJ93" s="39">
        <f t="shared" si="108"/>
        <v>0</v>
      </c>
      <c r="BK93" s="39">
        <f t="shared" si="109"/>
        <v>0</v>
      </c>
      <c r="BL93" s="39">
        <f t="shared" si="110"/>
        <v>0</v>
      </c>
      <c r="BM93" s="12">
        <f t="shared" si="111"/>
        <v>0</v>
      </c>
      <c r="BN93" s="39">
        <f t="shared" si="112"/>
        <v>0</v>
      </c>
      <c r="BO93" s="39">
        <f t="shared" si="113"/>
        <v>0</v>
      </c>
      <c r="BP93" s="39">
        <f t="shared" si="114"/>
        <v>0</v>
      </c>
      <c r="BQ93" s="12">
        <f t="shared" si="115"/>
        <v>0</v>
      </c>
      <c r="BR93" s="39">
        <f t="shared" si="116"/>
        <v>0</v>
      </c>
      <c r="BS93" s="39">
        <f t="shared" si="117"/>
        <v>0</v>
      </c>
      <c r="BT93" s="39">
        <f t="shared" si="118"/>
        <v>0</v>
      </c>
      <c r="BU93" s="104">
        <f>IF(ABS($B93)&lt;0.01,0,VLOOKUP(E93,DollarSteps,4))</f>
        <v>0</v>
      </c>
      <c r="BV93" s="104">
        <f>IF(ABS($B93)&lt;0.01,0,VLOOKUP(G93,DollarSteps,4))</f>
        <v>0</v>
      </c>
      <c r="BW93" s="104">
        <f>IF(ABS($B93)&lt;0.01,0,VLOOKUP(I93,DollarSteps,4))</f>
        <v>0</v>
      </c>
      <c r="BX93" s="104">
        <f>IF(ABS($B93)&lt;0.01,0,IF($J93="","",VLOOKUP($J93,Age_Steps,4)))</f>
        <v>0</v>
      </c>
      <c r="BY93" s="104">
        <f>IF(OR(ABS($B93)&lt;0.01,$E93=0),0,IF($J93="","",VLOOKUP($J93,Age_Steps,4)))</f>
        <v>0</v>
      </c>
      <c r="BZ93" s="104">
        <f>IF(ABS($B93)&lt;0.01,0,IF($J93="","",VLOOKUP($J93-1,Age_Steps,4)))</f>
        <v>0</v>
      </c>
      <c r="CA93" s="104">
        <f>IF(OR(ABS($B93)&lt;0.01,$G93=0),0,IF($J93="","",VLOOKUP($J93-1,Age_Steps,4)))</f>
        <v>0</v>
      </c>
      <c r="CB93" s="104">
        <f>IF(ABS($B93)&lt;0.01,0,IF($J93="","",VLOOKUP($J93-2,Age_Steps,4)))</f>
        <v>0</v>
      </c>
      <c r="CC93" s="104">
        <f>IF(OR(ABS($B93)&lt;0.01,$I93=0),0,IF($J93="","",VLOOKUP($J93-2,Age_Steps,4)))</f>
        <v>0</v>
      </c>
    </row>
    <row r="94" spans="2:81" ht="12.5" customHeight="1">
      <c r="B94" s="6" t="s">
        <v>9</v>
      </c>
      <c r="C94" s="6"/>
      <c r="D94" s="5">
        <v>0</v>
      </c>
      <c r="E94" s="5">
        <v>0</v>
      </c>
      <c r="F94" s="2">
        <v>0</v>
      </c>
      <c r="G94" s="2">
        <v>0</v>
      </c>
      <c r="H94" s="2">
        <v>0</v>
      </c>
      <c r="I94" s="5">
        <v>0</v>
      </c>
      <c r="J94" s="11">
        <v>7</v>
      </c>
      <c r="K94" s="12">
        <f t="shared" si="63"/>
        <v>0</v>
      </c>
      <c r="L94" s="12">
        <f t="shared" si="63"/>
        <v>0</v>
      </c>
      <c r="M94" s="14">
        <f t="shared" si="64"/>
        <v>0</v>
      </c>
      <c r="N94" s="12">
        <f t="shared" si="119"/>
        <v>0</v>
      </c>
      <c r="O94" s="14">
        <f t="shared" si="65"/>
        <v>0</v>
      </c>
      <c r="P94" s="12">
        <f t="shared" si="119"/>
        <v>0</v>
      </c>
      <c r="Q94" s="12">
        <f t="shared" si="66"/>
        <v>1</v>
      </c>
      <c r="R94" s="12">
        <f t="shared" si="67"/>
        <v>0</v>
      </c>
      <c r="S94" s="12">
        <f t="shared" si="68"/>
        <v>0</v>
      </c>
      <c r="T94" s="12">
        <f t="shared" si="69"/>
        <v>0</v>
      </c>
      <c r="U94" s="12">
        <f t="shared" si="70"/>
        <v>0</v>
      </c>
      <c r="V94" s="39">
        <f t="shared" si="71"/>
        <v>0</v>
      </c>
      <c r="W94" s="39">
        <f t="shared" si="72"/>
        <v>0</v>
      </c>
      <c r="X94" s="12">
        <f t="shared" si="120"/>
        <v>0</v>
      </c>
      <c r="Y94" s="12">
        <f t="shared" si="73"/>
        <v>0</v>
      </c>
      <c r="Z94" s="39">
        <f t="shared" si="121"/>
        <v>0</v>
      </c>
      <c r="AA94" s="12">
        <f t="shared" si="74"/>
        <v>0</v>
      </c>
      <c r="AB94" s="39">
        <f t="shared" si="75"/>
        <v>0</v>
      </c>
      <c r="AC94" s="12">
        <f t="shared" si="76"/>
        <v>0</v>
      </c>
      <c r="AD94" s="39">
        <f t="shared" si="77"/>
        <v>0</v>
      </c>
      <c r="AE94" s="39">
        <f t="shared" si="62"/>
        <v>0</v>
      </c>
      <c r="AF94" s="12">
        <f t="shared" si="78"/>
        <v>0</v>
      </c>
      <c r="AG94" s="39">
        <f t="shared" si="79"/>
        <v>0</v>
      </c>
      <c r="AH94" s="12">
        <f t="shared" si="80"/>
        <v>0</v>
      </c>
      <c r="AI94" s="39">
        <f t="shared" si="81"/>
        <v>0</v>
      </c>
      <c r="AJ94" s="39">
        <f t="shared" si="82"/>
        <v>0</v>
      </c>
      <c r="AK94" s="12">
        <f t="shared" si="83"/>
        <v>0</v>
      </c>
      <c r="AL94" s="39">
        <f t="shared" si="84"/>
        <v>0</v>
      </c>
      <c r="AM94" s="39">
        <f t="shared" si="85"/>
        <v>0</v>
      </c>
      <c r="AN94" s="39">
        <f t="shared" si="86"/>
        <v>0</v>
      </c>
      <c r="AO94" s="99">
        <f t="shared" si="87"/>
        <v>0</v>
      </c>
      <c r="AP94" s="99">
        <f t="shared" si="88"/>
        <v>0</v>
      </c>
      <c r="AQ94" s="12">
        <f t="shared" si="89"/>
        <v>0</v>
      </c>
      <c r="AR94" s="39">
        <f t="shared" si="90"/>
        <v>0</v>
      </c>
      <c r="AS94" s="39">
        <f t="shared" si="91"/>
        <v>0</v>
      </c>
      <c r="AT94" s="39">
        <f t="shared" si="92"/>
        <v>0</v>
      </c>
      <c r="AU94" s="12">
        <f t="shared" si="93"/>
        <v>0</v>
      </c>
      <c r="AV94" s="39">
        <f t="shared" si="94"/>
        <v>0</v>
      </c>
      <c r="AW94" s="39">
        <f t="shared" si="95"/>
        <v>0</v>
      </c>
      <c r="AX94" s="39">
        <f t="shared" si="96"/>
        <v>0</v>
      </c>
      <c r="AY94" s="39">
        <f t="shared" si="97"/>
        <v>0</v>
      </c>
      <c r="AZ94" s="39">
        <f t="shared" si="98"/>
        <v>0</v>
      </c>
      <c r="BA94" s="12">
        <f t="shared" si="99"/>
        <v>0</v>
      </c>
      <c r="BB94" s="39">
        <f t="shared" si="100"/>
        <v>0</v>
      </c>
      <c r="BC94" s="39">
        <f t="shared" si="101"/>
        <v>0</v>
      </c>
      <c r="BD94" s="39">
        <f t="shared" si="102"/>
        <v>0</v>
      </c>
      <c r="BE94" s="12">
        <f t="shared" si="103"/>
        <v>0</v>
      </c>
      <c r="BF94" s="39">
        <f t="shared" si="104"/>
        <v>0</v>
      </c>
      <c r="BG94" s="39">
        <f t="shared" si="105"/>
        <v>0</v>
      </c>
      <c r="BH94" s="39">
        <f t="shared" si="106"/>
        <v>0</v>
      </c>
      <c r="BI94" s="12">
        <f t="shared" si="107"/>
        <v>0</v>
      </c>
      <c r="BJ94" s="39">
        <f t="shared" si="108"/>
        <v>0</v>
      </c>
      <c r="BK94" s="39">
        <f t="shared" si="109"/>
        <v>0</v>
      </c>
      <c r="BL94" s="39">
        <f t="shared" si="110"/>
        <v>0</v>
      </c>
      <c r="BM94" s="12">
        <f t="shared" si="111"/>
        <v>0</v>
      </c>
      <c r="BN94" s="39">
        <f t="shared" si="112"/>
        <v>0</v>
      </c>
      <c r="BO94" s="39">
        <f t="shared" si="113"/>
        <v>0</v>
      </c>
      <c r="BP94" s="39">
        <f t="shared" si="114"/>
        <v>0</v>
      </c>
      <c r="BQ94" s="12">
        <f t="shared" si="115"/>
        <v>0</v>
      </c>
      <c r="BR94" s="39">
        <f t="shared" si="116"/>
        <v>0</v>
      </c>
      <c r="BS94" s="39">
        <f t="shared" si="117"/>
        <v>0</v>
      </c>
      <c r="BT94" s="39">
        <f t="shared" si="118"/>
        <v>0</v>
      </c>
      <c r="BU94" s="104">
        <f>IF(ABS($B94)&lt;0.01,0,VLOOKUP(E94,DollarSteps,4))</f>
        <v>0</v>
      </c>
      <c r="BV94" s="104">
        <f>IF(ABS($B94)&lt;0.01,0,VLOOKUP(G94,DollarSteps,4))</f>
        <v>0</v>
      </c>
      <c r="BW94" s="104">
        <f>IF(ABS($B94)&lt;0.01,0,VLOOKUP(I94,DollarSteps,4))</f>
        <v>0</v>
      </c>
      <c r="BX94" s="104">
        <f>IF(ABS($B94)&lt;0.01,0,IF($J94="","",VLOOKUP($J94,Age_Steps,4)))</f>
        <v>0</v>
      </c>
      <c r="BY94" s="104">
        <f>IF(OR(ABS($B94)&lt;0.01,$E94=0),0,IF($J94="","",VLOOKUP($J94,Age_Steps,4)))</f>
        <v>0</v>
      </c>
      <c r="BZ94" s="104">
        <f>IF(ABS($B94)&lt;0.01,0,IF($J94="","",VLOOKUP($J94-1,Age_Steps,4)))</f>
        <v>0</v>
      </c>
      <c r="CA94" s="104">
        <f>IF(OR(ABS($B94)&lt;0.01,$G94=0),0,IF($J94="","",VLOOKUP($J94-1,Age_Steps,4)))</f>
        <v>0</v>
      </c>
      <c r="CB94" s="104">
        <f>IF(ABS($B94)&lt;0.01,0,IF($J94="","",VLOOKUP($J94-2,Age_Steps,4)))</f>
        <v>0</v>
      </c>
      <c r="CC94" s="104">
        <f>IF(OR(ABS($B94)&lt;0.01,$I94=0),0,IF($J94="","",VLOOKUP($J94-2,Age_Steps,4)))</f>
        <v>0</v>
      </c>
    </row>
    <row r="95" spans="2:81" ht="12.5" customHeight="1">
      <c r="B95" s="6" t="s">
        <v>9</v>
      </c>
      <c r="C95" s="6"/>
      <c r="D95" s="5">
        <v>0</v>
      </c>
      <c r="E95" s="5">
        <v>0</v>
      </c>
      <c r="F95" s="2">
        <v>0</v>
      </c>
      <c r="G95" s="2">
        <v>0</v>
      </c>
      <c r="H95" s="2">
        <v>0</v>
      </c>
      <c r="I95" s="5">
        <v>0</v>
      </c>
      <c r="K95" s="12">
        <f t="shared" si="63"/>
        <v>0</v>
      </c>
      <c r="L95" s="12">
        <f t="shared" si="63"/>
        <v>0</v>
      </c>
      <c r="M95" s="14">
        <f t="shared" si="64"/>
        <v>0</v>
      </c>
      <c r="N95" s="12">
        <f t="shared" si="119"/>
        <v>0</v>
      </c>
      <c r="O95" s="14">
        <f t="shared" si="65"/>
        <v>0</v>
      </c>
      <c r="P95" s="12">
        <f t="shared" si="119"/>
        <v>0</v>
      </c>
      <c r="Q95" s="12">
        <f t="shared" si="66"/>
        <v>1</v>
      </c>
      <c r="R95" s="12">
        <f t="shared" si="67"/>
        <v>0</v>
      </c>
      <c r="S95" s="12">
        <f t="shared" si="68"/>
        <v>0</v>
      </c>
      <c r="T95" s="12">
        <f t="shared" si="69"/>
        <v>0</v>
      </c>
      <c r="U95" s="12">
        <f t="shared" si="70"/>
        <v>0</v>
      </c>
      <c r="V95" s="39">
        <f t="shared" si="71"/>
        <v>0</v>
      </c>
      <c r="W95" s="39">
        <f t="shared" si="72"/>
        <v>0</v>
      </c>
      <c r="X95" s="12">
        <f t="shared" si="120"/>
        <v>0</v>
      </c>
      <c r="Y95" s="12">
        <f t="shared" si="73"/>
        <v>0</v>
      </c>
      <c r="Z95" s="39">
        <f t="shared" si="121"/>
        <v>0</v>
      </c>
      <c r="AA95" s="12">
        <f t="shared" si="74"/>
        <v>0</v>
      </c>
      <c r="AB95" s="39">
        <f t="shared" si="75"/>
        <v>0</v>
      </c>
      <c r="AC95" s="12">
        <f t="shared" si="76"/>
        <v>0</v>
      </c>
      <c r="AD95" s="39">
        <f t="shared" si="77"/>
        <v>0</v>
      </c>
      <c r="AE95" s="39">
        <f t="shared" si="62"/>
        <v>0</v>
      </c>
      <c r="AF95" s="12">
        <f t="shared" si="78"/>
        <v>0</v>
      </c>
      <c r="AG95" s="39">
        <f t="shared" si="79"/>
        <v>0</v>
      </c>
      <c r="AH95" s="12">
        <f t="shared" si="80"/>
        <v>0</v>
      </c>
      <c r="AI95" s="39">
        <f t="shared" si="81"/>
        <v>0</v>
      </c>
      <c r="AJ95" s="39">
        <f t="shared" si="82"/>
        <v>0</v>
      </c>
      <c r="AK95" s="12">
        <f t="shared" si="83"/>
        <v>0</v>
      </c>
      <c r="AL95" s="39">
        <f t="shared" si="84"/>
        <v>0</v>
      </c>
      <c r="AM95" s="39">
        <f t="shared" si="85"/>
        <v>0</v>
      </c>
      <c r="AN95" s="39">
        <f t="shared" si="86"/>
        <v>0</v>
      </c>
      <c r="AO95" s="99">
        <f t="shared" si="87"/>
        <v>0</v>
      </c>
      <c r="AP95" s="99">
        <f t="shared" si="88"/>
        <v>0</v>
      </c>
      <c r="AQ95" s="12">
        <f t="shared" si="89"/>
        <v>0</v>
      </c>
      <c r="AR95" s="39">
        <f t="shared" si="90"/>
        <v>0</v>
      </c>
      <c r="AS95" s="39">
        <f t="shared" si="91"/>
        <v>0</v>
      </c>
      <c r="AT95" s="39">
        <f t="shared" si="92"/>
        <v>0</v>
      </c>
      <c r="AU95" s="12">
        <f t="shared" si="93"/>
        <v>0</v>
      </c>
      <c r="AV95" s="39">
        <f t="shared" si="94"/>
        <v>0</v>
      </c>
      <c r="AW95" s="39">
        <f t="shared" si="95"/>
        <v>0</v>
      </c>
      <c r="AX95" s="39">
        <f t="shared" si="96"/>
        <v>0</v>
      </c>
      <c r="AY95" s="39">
        <f t="shared" si="97"/>
        <v>0</v>
      </c>
      <c r="AZ95" s="39">
        <f t="shared" si="98"/>
        <v>0</v>
      </c>
      <c r="BA95" s="12">
        <f t="shared" si="99"/>
        <v>0</v>
      </c>
      <c r="BB95" s="39">
        <f t="shared" si="100"/>
        <v>0</v>
      </c>
      <c r="BC95" s="39">
        <f t="shared" si="101"/>
        <v>0</v>
      </c>
      <c r="BD95" s="39">
        <f t="shared" si="102"/>
        <v>0</v>
      </c>
      <c r="BE95" s="12">
        <f t="shared" si="103"/>
        <v>0</v>
      </c>
      <c r="BF95" s="39">
        <f t="shared" si="104"/>
        <v>0</v>
      </c>
      <c r="BG95" s="39">
        <f t="shared" si="105"/>
        <v>0</v>
      </c>
      <c r="BH95" s="39">
        <f t="shared" si="106"/>
        <v>0</v>
      </c>
      <c r="BI95" s="12">
        <f t="shared" si="107"/>
        <v>0</v>
      </c>
      <c r="BJ95" s="39">
        <f t="shared" si="108"/>
        <v>0</v>
      </c>
      <c r="BK95" s="39">
        <f t="shared" si="109"/>
        <v>0</v>
      </c>
      <c r="BL95" s="39">
        <f t="shared" si="110"/>
        <v>0</v>
      </c>
      <c r="BM95" s="12">
        <f t="shared" si="111"/>
        <v>0</v>
      </c>
      <c r="BN95" s="39">
        <f t="shared" si="112"/>
        <v>0</v>
      </c>
      <c r="BO95" s="39">
        <f t="shared" si="113"/>
        <v>0</v>
      </c>
      <c r="BP95" s="39">
        <f t="shared" si="114"/>
        <v>0</v>
      </c>
      <c r="BQ95" s="12">
        <f t="shared" si="115"/>
        <v>0</v>
      </c>
      <c r="BR95" s="39">
        <f t="shared" si="116"/>
        <v>0</v>
      </c>
      <c r="BS95" s="39">
        <f t="shared" si="117"/>
        <v>0</v>
      </c>
      <c r="BT95" s="39">
        <f t="shared" si="118"/>
        <v>0</v>
      </c>
      <c r="BU95" s="104">
        <f>IF(ABS($B95)&lt;0.01,0,VLOOKUP(E95,DollarSteps,4))</f>
        <v>0</v>
      </c>
      <c r="BV95" s="104">
        <f>IF(ABS($B95)&lt;0.01,0,VLOOKUP(G95,DollarSteps,4))</f>
        <v>0</v>
      </c>
      <c r="BW95" s="104">
        <f>IF(ABS($B95)&lt;0.01,0,VLOOKUP(I95,DollarSteps,4))</f>
        <v>0</v>
      </c>
      <c r="BX95" s="104">
        <f>IF(ABS($B95)&lt;0.01,0,IF($J95="","",VLOOKUP($J95,Age_Steps,4)))</f>
        <v>0</v>
      </c>
      <c r="BY95" s="104">
        <f>IF(OR(ABS($B95)&lt;0.01,$E95=0),0,IF($J95="","",VLOOKUP($J95,Age_Steps,4)))</f>
        <v>0</v>
      </c>
      <c r="BZ95" s="104">
        <f>IF(ABS($B95)&lt;0.01,0,IF($J95="","",VLOOKUP($J95-1,Age_Steps,4)))</f>
        <v>0</v>
      </c>
      <c r="CA95" s="104">
        <f>IF(OR(ABS($B95)&lt;0.01,$G95=0),0,IF($J95="","",VLOOKUP($J95-1,Age_Steps,4)))</f>
        <v>0</v>
      </c>
      <c r="CB95" s="104">
        <f>IF(ABS($B95)&lt;0.01,0,IF($J95="","",VLOOKUP($J95-2,Age_Steps,4)))</f>
        <v>0</v>
      </c>
      <c r="CC95" s="104">
        <f>IF(OR(ABS($B95)&lt;0.01,$I95=0),0,IF($J95="","",VLOOKUP($J95-2,Age_Steps,4)))</f>
        <v>0</v>
      </c>
    </row>
    <row r="96" spans="2:81" ht="12.5" customHeight="1">
      <c r="B96" s="6" t="s">
        <v>9</v>
      </c>
      <c r="C96" s="6"/>
      <c r="D96" s="5">
        <v>0</v>
      </c>
      <c r="E96" s="5">
        <v>0</v>
      </c>
      <c r="F96" s="2">
        <v>0</v>
      </c>
      <c r="G96" s="2">
        <v>0</v>
      </c>
      <c r="H96" s="2">
        <v>0</v>
      </c>
      <c r="I96" s="5">
        <v>0</v>
      </c>
      <c r="K96" s="12">
        <f t="shared" si="63"/>
        <v>0</v>
      </c>
      <c r="L96" s="12">
        <f t="shared" si="63"/>
        <v>0</v>
      </c>
      <c r="M96" s="14">
        <f t="shared" si="64"/>
        <v>0</v>
      </c>
      <c r="N96" s="12">
        <f t="shared" si="119"/>
        <v>0</v>
      </c>
      <c r="O96" s="14">
        <f t="shared" si="65"/>
        <v>0</v>
      </c>
      <c r="P96" s="12">
        <f t="shared" si="119"/>
        <v>0</v>
      </c>
      <c r="Q96" s="12">
        <f t="shared" si="66"/>
        <v>1</v>
      </c>
      <c r="R96" s="12">
        <f t="shared" si="67"/>
        <v>0</v>
      </c>
      <c r="S96" s="12">
        <f t="shared" si="68"/>
        <v>0</v>
      </c>
      <c r="T96" s="12">
        <f t="shared" si="69"/>
        <v>0</v>
      </c>
      <c r="U96" s="12">
        <f t="shared" si="70"/>
        <v>0</v>
      </c>
      <c r="V96" s="39">
        <f t="shared" si="71"/>
        <v>0</v>
      </c>
      <c r="W96" s="39">
        <f t="shared" si="72"/>
        <v>0</v>
      </c>
      <c r="X96" s="12">
        <f t="shared" si="120"/>
        <v>0</v>
      </c>
      <c r="Y96" s="12">
        <f t="shared" si="73"/>
        <v>0</v>
      </c>
      <c r="Z96" s="39">
        <f t="shared" si="121"/>
        <v>0</v>
      </c>
      <c r="AA96" s="12">
        <f t="shared" si="74"/>
        <v>0</v>
      </c>
      <c r="AB96" s="39">
        <f t="shared" si="75"/>
        <v>0</v>
      </c>
      <c r="AC96" s="12">
        <f t="shared" si="76"/>
        <v>0</v>
      </c>
      <c r="AD96" s="39">
        <f t="shared" si="77"/>
        <v>0</v>
      </c>
      <c r="AE96" s="39">
        <f t="shared" si="62"/>
        <v>0</v>
      </c>
      <c r="AF96" s="12">
        <f t="shared" si="78"/>
        <v>0</v>
      </c>
      <c r="AG96" s="39">
        <f t="shared" si="79"/>
        <v>0</v>
      </c>
      <c r="AH96" s="12">
        <f t="shared" si="80"/>
        <v>0</v>
      </c>
      <c r="AI96" s="39">
        <f t="shared" si="81"/>
        <v>0</v>
      </c>
      <c r="AJ96" s="39">
        <f t="shared" si="82"/>
        <v>0</v>
      </c>
      <c r="AK96" s="12">
        <f t="shared" si="83"/>
        <v>0</v>
      </c>
      <c r="AL96" s="39">
        <f t="shared" si="84"/>
        <v>0</v>
      </c>
      <c r="AM96" s="39">
        <f t="shared" si="85"/>
        <v>0</v>
      </c>
      <c r="AN96" s="39">
        <f t="shared" si="86"/>
        <v>0</v>
      </c>
      <c r="AO96" s="99">
        <f t="shared" si="87"/>
        <v>0</v>
      </c>
      <c r="AP96" s="99">
        <f t="shared" si="88"/>
        <v>0</v>
      </c>
      <c r="AQ96" s="12">
        <f t="shared" si="89"/>
        <v>0</v>
      </c>
      <c r="AR96" s="39">
        <f t="shared" si="90"/>
        <v>0</v>
      </c>
      <c r="AS96" s="39">
        <f t="shared" si="91"/>
        <v>0</v>
      </c>
      <c r="AT96" s="39">
        <f t="shared" si="92"/>
        <v>0</v>
      </c>
      <c r="AU96" s="12">
        <f t="shared" si="93"/>
        <v>0</v>
      </c>
      <c r="AV96" s="39">
        <f t="shared" si="94"/>
        <v>0</v>
      </c>
      <c r="AW96" s="39">
        <f t="shared" si="95"/>
        <v>0</v>
      </c>
      <c r="AX96" s="39">
        <f t="shared" si="96"/>
        <v>0</v>
      </c>
      <c r="AY96" s="39">
        <f t="shared" si="97"/>
        <v>0</v>
      </c>
      <c r="AZ96" s="39">
        <f t="shared" si="98"/>
        <v>0</v>
      </c>
      <c r="BA96" s="12">
        <f t="shared" si="99"/>
        <v>0</v>
      </c>
      <c r="BB96" s="39">
        <f t="shared" si="100"/>
        <v>0</v>
      </c>
      <c r="BC96" s="39">
        <f t="shared" si="101"/>
        <v>0</v>
      </c>
      <c r="BD96" s="39">
        <f t="shared" si="102"/>
        <v>0</v>
      </c>
      <c r="BE96" s="12">
        <f t="shared" si="103"/>
        <v>0</v>
      </c>
      <c r="BF96" s="39">
        <f t="shared" si="104"/>
        <v>0</v>
      </c>
      <c r="BG96" s="39">
        <f t="shared" si="105"/>
        <v>0</v>
      </c>
      <c r="BH96" s="39">
        <f t="shared" si="106"/>
        <v>0</v>
      </c>
      <c r="BI96" s="12">
        <f t="shared" si="107"/>
        <v>0</v>
      </c>
      <c r="BJ96" s="39">
        <f t="shared" si="108"/>
        <v>0</v>
      </c>
      <c r="BK96" s="39">
        <f t="shared" si="109"/>
        <v>0</v>
      </c>
      <c r="BL96" s="39">
        <f t="shared" si="110"/>
        <v>0</v>
      </c>
      <c r="BM96" s="12">
        <f t="shared" si="111"/>
        <v>0</v>
      </c>
      <c r="BN96" s="39">
        <f t="shared" si="112"/>
        <v>0</v>
      </c>
      <c r="BO96" s="39">
        <f t="shared" si="113"/>
        <v>0</v>
      </c>
      <c r="BP96" s="39">
        <f t="shared" si="114"/>
        <v>0</v>
      </c>
      <c r="BQ96" s="12">
        <f t="shared" si="115"/>
        <v>0</v>
      </c>
      <c r="BR96" s="39">
        <f t="shared" si="116"/>
        <v>0</v>
      </c>
      <c r="BS96" s="39">
        <f t="shared" si="117"/>
        <v>0</v>
      </c>
      <c r="BT96" s="39">
        <f t="shared" si="118"/>
        <v>0</v>
      </c>
      <c r="BU96" s="104">
        <f>IF(ABS($B96)&lt;0.01,0,VLOOKUP(E96,DollarSteps,4))</f>
        <v>0</v>
      </c>
      <c r="BV96" s="104">
        <f>IF(ABS($B96)&lt;0.01,0,VLOOKUP(G96,DollarSteps,4))</f>
        <v>0</v>
      </c>
      <c r="BW96" s="104">
        <f>IF(ABS($B96)&lt;0.01,0,VLOOKUP(I96,DollarSteps,4))</f>
        <v>0</v>
      </c>
      <c r="BX96" s="104">
        <f>IF(ABS($B96)&lt;0.01,0,IF($J96="","",VLOOKUP($J96,Age_Steps,4)))</f>
        <v>0</v>
      </c>
      <c r="BY96" s="104">
        <f>IF(OR(ABS($B96)&lt;0.01,$E96=0),0,IF($J96="","",VLOOKUP($J96,Age_Steps,4)))</f>
        <v>0</v>
      </c>
      <c r="BZ96" s="104">
        <f>IF(ABS($B96)&lt;0.01,0,IF($J96="","",VLOOKUP($J96-1,Age_Steps,4)))</f>
        <v>0</v>
      </c>
      <c r="CA96" s="104">
        <f>IF(OR(ABS($B96)&lt;0.01,$G96=0),0,IF($J96="","",VLOOKUP($J96-1,Age_Steps,4)))</f>
        <v>0</v>
      </c>
      <c r="CB96" s="104">
        <f>IF(ABS($B96)&lt;0.01,0,IF($J96="","",VLOOKUP($J96-2,Age_Steps,4)))</f>
        <v>0</v>
      </c>
      <c r="CC96" s="104">
        <f>IF(OR(ABS($B96)&lt;0.01,$I96=0),0,IF($J96="","",VLOOKUP($J96-2,Age_Steps,4)))</f>
        <v>0</v>
      </c>
    </row>
    <row r="97" spans="2:81" ht="12.5" customHeight="1">
      <c r="B97" s="6" t="s">
        <v>9</v>
      </c>
      <c r="C97" s="6"/>
      <c r="D97" s="5">
        <v>0</v>
      </c>
      <c r="E97" s="5">
        <v>0</v>
      </c>
      <c r="F97" s="2">
        <v>0</v>
      </c>
      <c r="G97" s="2">
        <v>0</v>
      </c>
      <c r="H97" s="2">
        <v>0</v>
      </c>
      <c r="I97" s="5">
        <v>0</v>
      </c>
      <c r="J97" s="11">
        <v>21</v>
      </c>
      <c r="K97" s="12">
        <f t="shared" si="63"/>
        <v>0</v>
      </c>
      <c r="L97" s="12">
        <f t="shared" si="63"/>
        <v>0</v>
      </c>
      <c r="M97" s="14">
        <f t="shared" si="64"/>
        <v>0</v>
      </c>
      <c r="N97" s="12">
        <f t="shared" si="119"/>
        <v>0</v>
      </c>
      <c r="O97" s="14">
        <f t="shared" si="65"/>
        <v>0</v>
      </c>
      <c r="P97" s="12">
        <f t="shared" si="119"/>
        <v>0</v>
      </c>
      <c r="Q97" s="12">
        <f t="shared" si="66"/>
        <v>1</v>
      </c>
      <c r="R97" s="12">
        <f t="shared" si="67"/>
        <v>0</v>
      </c>
      <c r="S97" s="12">
        <f t="shared" si="68"/>
        <v>0</v>
      </c>
      <c r="T97" s="12">
        <f t="shared" si="69"/>
        <v>0</v>
      </c>
      <c r="U97" s="12">
        <f t="shared" si="70"/>
        <v>0</v>
      </c>
      <c r="V97" s="39">
        <f t="shared" si="71"/>
        <v>0</v>
      </c>
      <c r="W97" s="39">
        <f t="shared" si="72"/>
        <v>0</v>
      </c>
      <c r="X97" s="12">
        <f t="shared" si="120"/>
        <v>0</v>
      </c>
      <c r="Y97" s="12">
        <f t="shared" si="73"/>
        <v>0</v>
      </c>
      <c r="Z97" s="39">
        <f t="shared" si="121"/>
        <v>0</v>
      </c>
      <c r="AA97" s="12">
        <f t="shared" si="74"/>
        <v>0</v>
      </c>
      <c r="AB97" s="39">
        <f t="shared" si="75"/>
        <v>0</v>
      </c>
      <c r="AC97" s="12">
        <f t="shared" si="76"/>
        <v>0</v>
      </c>
      <c r="AD97" s="39">
        <f t="shared" si="77"/>
        <v>0</v>
      </c>
      <c r="AE97" s="39">
        <f t="shared" si="62"/>
        <v>0</v>
      </c>
      <c r="AF97" s="12">
        <f t="shared" si="78"/>
        <v>0</v>
      </c>
      <c r="AG97" s="39">
        <f t="shared" si="79"/>
        <v>0</v>
      </c>
      <c r="AH97" s="12">
        <f t="shared" si="80"/>
        <v>0</v>
      </c>
      <c r="AI97" s="39">
        <f t="shared" si="81"/>
        <v>0</v>
      </c>
      <c r="AJ97" s="39">
        <f t="shared" si="82"/>
        <v>0</v>
      </c>
      <c r="AK97" s="12">
        <f t="shared" si="83"/>
        <v>0</v>
      </c>
      <c r="AL97" s="39">
        <f t="shared" si="84"/>
        <v>0</v>
      </c>
      <c r="AM97" s="39">
        <f t="shared" si="85"/>
        <v>0</v>
      </c>
      <c r="AN97" s="39">
        <f t="shared" si="86"/>
        <v>0</v>
      </c>
      <c r="AO97" s="99">
        <f t="shared" si="87"/>
        <v>0</v>
      </c>
      <c r="AP97" s="99">
        <f t="shared" si="88"/>
        <v>0</v>
      </c>
      <c r="AQ97" s="12">
        <f t="shared" si="89"/>
        <v>0</v>
      </c>
      <c r="AR97" s="39">
        <f t="shared" si="90"/>
        <v>0</v>
      </c>
      <c r="AS97" s="39">
        <f t="shared" si="91"/>
        <v>0</v>
      </c>
      <c r="AT97" s="39">
        <f t="shared" si="92"/>
        <v>0</v>
      </c>
      <c r="AU97" s="12">
        <f t="shared" si="93"/>
        <v>0</v>
      </c>
      <c r="AV97" s="39">
        <f t="shared" si="94"/>
        <v>0</v>
      </c>
      <c r="AW97" s="39">
        <f t="shared" si="95"/>
        <v>0</v>
      </c>
      <c r="AX97" s="39">
        <f t="shared" si="96"/>
        <v>0</v>
      </c>
      <c r="AY97" s="39">
        <f t="shared" si="97"/>
        <v>0</v>
      </c>
      <c r="AZ97" s="39">
        <f t="shared" si="98"/>
        <v>0</v>
      </c>
      <c r="BA97" s="12">
        <f t="shared" si="99"/>
        <v>0</v>
      </c>
      <c r="BB97" s="39">
        <f t="shared" si="100"/>
        <v>0</v>
      </c>
      <c r="BC97" s="39">
        <f t="shared" si="101"/>
        <v>0</v>
      </c>
      <c r="BD97" s="39">
        <f t="shared" si="102"/>
        <v>0</v>
      </c>
      <c r="BE97" s="12">
        <f t="shared" si="103"/>
        <v>0</v>
      </c>
      <c r="BF97" s="39">
        <f t="shared" si="104"/>
        <v>0</v>
      </c>
      <c r="BG97" s="39">
        <f t="shared" si="105"/>
        <v>0</v>
      </c>
      <c r="BH97" s="39">
        <f t="shared" si="106"/>
        <v>0</v>
      </c>
      <c r="BI97" s="12">
        <f t="shared" si="107"/>
        <v>0</v>
      </c>
      <c r="BJ97" s="39">
        <f t="shared" si="108"/>
        <v>0</v>
      </c>
      <c r="BK97" s="39">
        <f t="shared" si="109"/>
        <v>0</v>
      </c>
      <c r="BL97" s="39">
        <f t="shared" si="110"/>
        <v>0</v>
      </c>
      <c r="BM97" s="12">
        <f t="shared" si="111"/>
        <v>0</v>
      </c>
      <c r="BN97" s="39">
        <f t="shared" si="112"/>
        <v>0</v>
      </c>
      <c r="BO97" s="39">
        <f t="shared" si="113"/>
        <v>0</v>
      </c>
      <c r="BP97" s="39">
        <f t="shared" si="114"/>
        <v>0</v>
      </c>
      <c r="BQ97" s="12">
        <f t="shared" si="115"/>
        <v>0</v>
      </c>
      <c r="BR97" s="39">
        <f t="shared" si="116"/>
        <v>0</v>
      </c>
      <c r="BS97" s="39">
        <f t="shared" si="117"/>
        <v>0</v>
      </c>
      <c r="BT97" s="39">
        <f t="shared" si="118"/>
        <v>0</v>
      </c>
      <c r="BU97" s="104">
        <f>IF(ABS($B97)&lt;0.01,0,VLOOKUP(E97,DollarSteps,4))</f>
        <v>0</v>
      </c>
      <c r="BV97" s="104">
        <f>IF(ABS($B97)&lt;0.01,0,VLOOKUP(G97,DollarSteps,4))</f>
        <v>0</v>
      </c>
      <c r="BW97" s="104">
        <f>IF(ABS($B97)&lt;0.01,0,VLOOKUP(I97,DollarSteps,4))</f>
        <v>0</v>
      </c>
      <c r="BX97" s="104">
        <f>IF(ABS($B97)&lt;0.01,0,IF($J97="","",VLOOKUP($J97,Age_Steps,4)))</f>
        <v>0</v>
      </c>
      <c r="BY97" s="104">
        <f>IF(OR(ABS($B97)&lt;0.01,$E97=0),0,IF($J97="","",VLOOKUP($J97,Age_Steps,4)))</f>
        <v>0</v>
      </c>
      <c r="BZ97" s="104">
        <f>IF(ABS($B97)&lt;0.01,0,IF($J97="","",VLOOKUP($J97-1,Age_Steps,4)))</f>
        <v>0</v>
      </c>
      <c r="CA97" s="104">
        <f>IF(OR(ABS($B97)&lt;0.01,$G97=0),0,IF($J97="","",VLOOKUP($J97-1,Age_Steps,4)))</f>
        <v>0</v>
      </c>
      <c r="CB97" s="104">
        <f>IF(ABS($B97)&lt;0.01,0,IF($J97="","",VLOOKUP($J97-2,Age_Steps,4)))</f>
        <v>0</v>
      </c>
      <c r="CC97" s="104">
        <f>IF(OR(ABS($B97)&lt;0.01,$I97=0),0,IF($J97="","",VLOOKUP($J97-2,Age_Steps,4)))</f>
        <v>0</v>
      </c>
    </row>
    <row r="98" spans="2:81" ht="12.5" customHeight="1">
      <c r="B98" s="6" t="s">
        <v>9</v>
      </c>
      <c r="C98" s="6"/>
      <c r="D98" s="5">
        <v>0</v>
      </c>
      <c r="E98" s="5">
        <v>0</v>
      </c>
      <c r="F98" s="2">
        <v>0</v>
      </c>
      <c r="G98" s="2">
        <v>0</v>
      </c>
      <c r="H98" s="2">
        <v>0</v>
      </c>
      <c r="I98" s="5">
        <v>0</v>
      </c>
      <c r="K98" s="12">
        <f t="shared" si="63"/>
        <v>0</v>
      </c>
      <c r="L98" s="12">
        <f t="shared" si="63"/>
        <v>0</v>
      </c>
      <c r="M98" s="14">
        <f t="shared" si="64"/>
        <v>0</v>
      </c>
      <c r="N98" s="12">
        <f t="shared" si="119"/>
        <v>0</v>
      </c>
      <c r="O98" s="14">
        <f t="shared" si="65"/>
        <v>0</v>
      </c>
      <c r="P98" s="12">
        <f t="shared" si="119"/>
        <v>0</v>
      </c>
      <c r="Q98" s="12">
        <f t="shared" si="66"/>
        <v>1</v>
      </c>
      <c r="R98" s="12">
        <f t="shared" si="67"/>
        <v>0</v>
      </c>
      <c r="S98" s="12">
        <f t="shared" si="68"/>
        <v>0</v>
      </c>
      <c r="T98" s="12">
        <f t="shared" si="69"/>
        <v>0</v>
      </c>
      <c r="U98" s="12">
        <f t="shared" si="70"/>
        <v>0</v>
      </c>
      <c r="V98" s="39">
        <f t="shared" si="71"/>
        <v>0</v>
      </c>
      <c r="W98" s="39">
        <f t="shared" si="72"/>
        <v>0</v>
      </c>
      <c r="X98" s="12">
        <f t="shared" si="120"/>
        <v>0</v>
      </c>
      <c r="Y98" s="12">
        <f t="shared" si="73"/>
        <v>0</v>
      </c>
      <c r="Z98" s="39">
        <f t="shared" si="121"/>
        <v>0</v>
      </c>
      <c r="AA98" s="12">
        <f t="shared" si="74"/>
        <v>0</v>
      </c>
      <c r="AB98" s="39">
        <f t="shared" si="75"/>
        <v>0</v>
      </c>
      <c r="AC98" s="12">
        <f t="shared" si="76"/>
        <v>0</v>
      </c>
      <c r="AD98" s="39">
        <f t="shared" si="77"/>
        <v>0</v>
      </c>
      <c r="AE98" s="39">
        <f t="shared" si="62"/>
        <v>0</v>
      </c>
      <c r="AF98" s="12">
        <f t="shared" si="78"/>
        <v>0</v>
      </c>
      <c r="AG98" s="39">
        <f t="shared" si="79"/>
        <v>0</v>
      </c>
      <c r="AH98" s="12">
        <f t="shared" si="80"/>
        <v>0</v>
      </c>
      <c r="AI98" s="39">
        <f t="shared" si="81"/>
        <v>0</v>
      </c>
      <c r="AJ98" s="39">
        <f t="shared" si="82"/>
        <v>0</v>
      </c>
      <c r="AK98" s="12">
        <f t="shared" si="83"/>
        <v>0</v>
      </c>
      <c r="AL98" s="39">
        <f t="shared" si="84"/>
        <v>0</v>
      </c>
      <c r="AM98" s="39">
        <f t="shared" si="85"/>
        <v>0</v>
      </c>
      <c r="AN98" s="39">
        <f t="shared" si="86"/>
        <v>0</v>
      </c>
      <c r="AO98" s="99">
        <f t="shared" si="87"/>
        <v>0</v>
      </c>
      <c r="AP98" s="99">
        <f t="shared" si="88"/>
        <v>0</v>
      </c>
      <c r="AQ98" s="12">
        <f t="shared" si="89"/>
        <v>0</v>
      </c>
      <c r="AR98" s="39">
        <f t="shared" si="90"/>
        <v>0</v>
      </c>
      <c r="AS98" s="39">
        <f t="shared" si="91"/>
        <v>0</v>
      </c>
      <c r="AT98" s="39">
        <f t="shared" si="92"/>
        <v>0</v>
      </c>
      <c r="AU98" s="12">
        <f t="shared" si="93"/>
        <v>0</v>
      </c>
      <c r="AV98" s="39">
        <f t="shared" si="94"/>
        <v>0</v>
      </c>
      <c r="AW98" s="39">
        <f t="shared" si="95"/>
        <v>0</v>
      </c>
      <c r="AX98" s="39">
        <f t="shared" si="96"/>
        <v>0</v>
      </c>
      <c r="AY98" s="39">
        <f t="shared" si="97"/>
        <v>0</v>
      </c>
      <c r="AZ98" s="39">
        <f t="shared" si="98"/>
        <v>0</v>
      </c>
      <c r="BA98" s="12">
        <f t="shared" si="99"/>
        <v>0</v>
      </c>
      <c r="BB98" s="39">
        <f t="shared" si="100"/>
        <v>0</v>
      </c>
      <c r="BC98" s="39">
        <f t="shared" si="101"/>
        <v>0</v>
      </c>
      <c r="BD98" s="39">
        <f t="shared" si="102"/>
        <v>0</v>
      </c>
      <c r="BE98" s="12">
        <f t="shared" si="103"/>
        <v>0</v>
      </c>
      <c r="BF98" s="39">
        <f t="shared" si="104"/>
        <v>0</v>
      </c>
      <c r="BG98" s="39">
        <f t="shared" si="105"/>
        <v>0</v>
      </c>
      <c r="BH98" s="39">
        <f t="shared" si="106"/>
        <v>0</v>
      </c>
      <c r="BI98" s="12">
        <f t="shared" si="107"/>
        <v>0</v>
      </c>
      <c r="BJ98" s="39">
        <f t="shared" si="108"/>
        <v>0</v>
      </c>
      <c r="BK98" s="39">
        <f t="shared" si="109"/>
        <v>0</v>
      </c>
      <c r="BL98" s="39">
        <f t="shared" si="110"/>
        <v>0</v>
      </c>
      <c r="BM98" s="12">
        <f t="shared" si="111"/>
        <v>0</v>
      </c>
      <c r="BN98" s="39">
        <f t="shared" si="112"/>
        <v>0</v>
      </c>
      <c r="BO98" s="39">
        <f t="shared" si="113"/>
        <v>0</v>
      </c>
      <c r="BP98" s="39">
        <f t="shared" si="114"/>
        <v>0</v>
      </c>
      <c r="BQ98" s="12">
        <f t="shared" si="115"/>
        <v>0</v>
      </c>
      <c r="BR98" s="39">
        <f t="shared" si="116"/>
        <v>0</v>
      </c>
      <c r="BS98" s="39">
        <f t="shared" si="117"/>
        <v>0</v>
      </c>
      <c r="BT98" s="39">
        <f t="shared" si="118"/>
        <v>0</v>
      </c>
      <c r="BU98" s="104">
        <f>IF(ABS($B98)&lt;0.01,0,VLOOKUP(E98,DollarSteps,4))</f>
        <v>0</v>
      </c>
      <c r="BV98" s="104">
        <f>IF(ABS($B98)&lt;0.01,0,VLOOKUP(G98,DollarSteps,4))</f>
        <v>0</v>
      </c>
      <c r="BW98" s="104">
        <f>IF(ABS($B98)&lt;0.01,0,VLOOKUP(I98,DollarSteps,4))</f>
        <v>0</v>
      </c>
      <c r="BX98" s="104">
        <f>IF(ABS($B98)&lt;0.01,0,IF($J98="","",VLOOKUP($J98,Age_Steps,4)))</f>
        <v>0</v>
      </c>
      <c r="BY98" s="104">
        <f>IF(OR(ABS($B98)&lt;0.01,$E98=0),0,IF($J98="","",VLOOKUP($J98,Age_Steps,4)))</f>
        <v>0</v>
      </c>
      <c r="BZ98" s="104">
        <f>IF(ABS($B98)&lt;0.01,0,IF($J98="","",VLOOKUP($J98-1,Age_Steps,4)))</f>
        <v>0</v>
      </c>
      <c r="CA98" s="104">
        <f>IF(OR(ABS($B98)&lt;0.01,$G98=0),0,IF($J98="","",VLOOKUP($J98-1,Age_Steps,4)))</f>
        <v>0</v>
      </c>
      <c r="CB98" s="104">
        <f>IF(ABS($B98)&lt;0.01,0,IF($J98="","",VLOOKUP($J98-2,Age_Steps,4)))</f>
        <v>0</v>
      </c>
      <c r="CC98" s="104">
        <f>IF(OR(ABS($B98)&lt;0.01,$I98=0),0,IF($J98="","",VLOOKUP($J98-2,Age_Steps,4)))</f>
        <v>0</v>
      </c>
    </row>
    <row r="99" spans="2:81" ht="12.5" customHeight="1">
      <c r="B99" s="6" t="s">
        <v>9</v>
      </c>
      <c r="C99" s="6"/>
      <c r="D99" s="5">
        <v>0</v>
      </c>
      <c r="E99" s="5">
        <v>0</v>
      </c>
      <c r="F99" s="2">
        <v>0</v>
      </c>
      <c r="G99" s="2">
        <v>0</v>
      </c>
      <c r="H99" s="2">
        <v>0</v>
      </c>
      <c r="I99" s="5">
        <v>0</v>
      </c>
      <c r="J99" s="11">
        <v>45</v>
      </c>
      <c r="K99" s="12">
        <f t="shared" si="63"/>
        <v>0</v>
      </c>
      <c r="L99" s="12">
        <f t="shared" si="63"/>
        <v>0</v>
      </c>
      <c r="M99" s="14">
        <f t="shared" si="64"/>
        <v>0</v>
      </c>
      <c r="N99" s="12">
        <f t="shared" si="119"/>
        <v>0</v>
      </c>
      <c r="O99" s="14">
        <f t="shared" si="65"/>
        <v>0</v>
      </c>
      <c r="P99" s="12">
        <f t="shared" si="119"/>
        <v>0</v>
      </c>
      <c r="Q99" s="12">
        <f t="shared" si="66"/>
        <v>1</v>
      </c>
      <c r="R99" s="12">
        <f t="shared" si="67"/>
        <v>0</v>
      </c>
      <c r="S99" s="12">
        <f t="shared" si="68"/>
        <v>0</v>
      </c>
      <c r="T99" s="12">
        <f t="shared" si="69"/>
        <v>0</v>
      </c>
      <c r="U99" s="12">
        <f t="shared" si="70"/>
        <v>0</v>
      </c>
      <c r="V99" s="39">
        <f t="shared" si="71"/>
        <v>0</v>
      </c>
      <c r="W99" s="39">
        <f t="shared" si="72"/>
        <v>0</v>
      </c>
      <c r="X99" s="12">
        <f t="shared" si="120"/>
        <v>0</v>
      </c>
      <c r="Y99" s="12">
        <f t="shared" si="73"/>
        <v>0</v>
      </c>
      <c r="Z99" s="39">
        <f t="shared" si="121"/>
        <v>0</v>
      </c>
      <c r="AA99" s="12">
        <f t="shared" si="74"/>
        <v>0</v>
      </c>
      <c r="AB99" s="39">
        <f t="shared" si="75"/>
        <v>0</v>
      </c>
      <c r="AC99" s="12">
        <f t="shared" si="76"/>
        <v>0</v>
      </c>
      <c r="AD99" s="39">
        <f t="shared" si="77"/>
        <v>0</v>
      </c>
      <c r="AE99" s="39">
        <f t="shared" si="62"/>
        <v>0</v>
      </c>
      <c r="AF99" s="12">
        <f t="shared" si="78"/>
        <v>0</v>
      </c>
      <c r="AG99" s="39">
        <f t="shared" si="79"/>
        <v>0</v>
      </c>
      <c r="AH99" s="12">
        <f t="shared" si="80"/>
        <v>0</v>
      </c>
      <c r="AI99" s="39">
        <f t="shared" si="81"/>
        <v>0</v>
      </c>
      <c r="AJ99" s="39">
        <f t="shared" si="82"/>
        <v>0</v>
      </c>
      <c r="AK99" s="12">
        <f t="shared" si="83"/>
        <v>0</v>
      </c>
      <c r="AL99" s="39">
        <f t="shared" si="84"/>
        <v>0</v>
      </c>
      <c r="AM99" s="39">
        <f t="shared" si="85"/>
        <v>0</v>
      </c>
      <c r="AN99" s="39">
        <f t="shared" si="86"/>
        <v>0</v>
      </c>
      <c r="AO99" s="99">
        <f t="shared" si="87"/>
        <v>0</v>
      </c>
      <c r="AP99" s="99">
        <f t="shared" si="88"/>
        <v>0</v>
      </c>
      <c r="AQ99" s="12">
        <f t="shared" si="89"/>
        <v>0</v>
      </c>
      <c r="AR99" s="39">
        <f t="shared" si="90"/>
        <v>0</v>
      </c>
      <c r="AS99" s="39">
        <f t="shared" si="91"/>
        <v>0</v>
      </c>
      <c r="AT99" s="39">
        <f t="shared" si="92"/>
        <v>0</v>
      </c>
      <c r="AU99" s="12">
        <f t="shared" si="93"/>
        <v>0</v>
      </c>
      <c r="AV99" s="39">
        <f t="shared" si="94"/>
        <v>0</v>
      </c>
      <c r="AW99" s="39">
        <f t="shared" si="95"/>
        <v>0</v>
      </c>
      <c r="AX99" s="39">
        <f t="shared" si="96"/>
        <v>0</v>
      </c>
      <c r="AY99" s="39">
        <f t="shared" si="97"/>
        <v>0</v>
      </c>
      <c r="AZ99" s="39">
        <f t="shared" si="98"/>
        <v>0</v>
      </c>
      <c r="BA99" s="12">
        <f t="shared" si="99"/>
        <v>0</v>
      </c>
      <c r="BB99" s="39">
        <f t="shared" si="100"/>
        <v>0</v>
      </c>
      <c r="BC99" s="39">
        <f t="shared" si="101"/>
        <v>0</v>
      </c>
      <c r="BD99" s="39">
        <f t="shared" si="102"/>
        <v>0</v>
      </c>
      <c r="BE99" s="12">
        <f t="shared" si="103"/>
        <v>0</v>
      </c>
      <c r="BF99" s="39">
        <f t="shared" si="104"/>
        <v>0</v>
      </c>
      <c r="BG99" s="39">
        <f t="shared" si="105"/>
        <v>0</v>
      </c>
      <c r="BH99" s="39">
        <f t="shared" si="106"/>
        <v>0</v>
      </c>
      <c r="BI99" s="12">
        <f t="shared" si="107"/>
        <v>0</v>
      </c>
      <c r="BJ99" s="39">
        <f t="shared" si="108"/>
        <v>0</v>
      </c>
      <c r="BK99" s="39">
        <f t="shared" si="109"/>
        <v>0</v>
      </c>
      <c r="BL99" s="39">
        <f t="shared" si="110"/>
        <v>0</v>
      </c>
      <c r="BM99" s="12">
        <f t="shared" si="111"/>
        <v>0</v>
      </c>
      <c r="BN99" s="39">
        <f t="shared" si="112"/>
        <v>0</v>
      </c>
      <c r="BO99" s="39">
        <f t="shared" si="113"/>
        <v>0</v>
      </c>
      <c r="BP99" s="39">
        <f t="shared" si="114"/>
        <v>0</v>
      </c>
      <c r="BQ99" s="12">
        <f t="shared" si="115"/>
        <v>0</v>
      </c>
      <c r="BR99" s="39">
        <f t="shared" si="116"/>
        <v>0</v>
      </c>
      <c r="BS99" s="39">
        <f t="shared" si="117"/>
        <v>0</v>
      </c>
      <c r="BT99" s="39">
        <f t="shared" si="118"/>
        <v>0</v>
      </c>
      <c r="BU99" s="104">
        <f>IF(ABS($B99)&lt;0.01,0,VLOOKUP(E99,DollarSteps,4))</f>
        <v>0</v>
      </c>
      <c r="BV99" s="104">
        <f>IF(ABS($B99)&lt;0.01,0,VLOOKUP(G99,DollarSteps,4))</f>
        <v>0</v>
      </c>
      <c r="BW99" s="104">
        <f>IF(ABS($B99)&lt;0.01,0,VLOOKUP(I99,DollarSteps,4))</f>
        <v>0</v>
      </c>
      <c r="BX99" s="104">
        <f>IF(ABS($B99)&lt;0.01,0,IF($J99="","",VLOOKUP($J99,Age_Steps,4)))</f>
        <v>0</v>
      </c>
      <c r="BY99" s="104">
        <f>IF(OR(ABS($B99)&lt;0.01,$E99=0),0,IF($J99="","",VLOOKUP($J99,Age_Steps,4)))</f>
        <v>0</v>
      </c>
      <c r="BZ99" s="104">
        <f>IF(ABS($B99)&lt;0.01,0,IF($J99="","",VLOOKUP($J99-1,Age_Steps,4)))</f>
        <v>0</v>
      </c>
      <c r="CA99" s="104">
        <f>IF(OR(ABS($B99)&lt;0.01,$G99=0),0,IF($J99="","",VLOOKUP($J99-1,Age_Steps,4)))</f>
        <v>0</v>
      </c>
      <c r="CB99" s="104">
        <f>IF(ABS($B99)&lt;0.01,0,IF($J99="","",VLOOKUP($J99-2,Age_Steps,4)))</f>
        <v>0</v>
      </c>
      <c r="CC99" s="104">
        <f>IF(OR(ABS($B99)&lt;0.01,$I99=0),0,IF($J99="","",VLOOKUP($J99-2,Age_Steps,4)))</f>
        <v>0</v>
      </c>
    </row>
    <row r="100" spans="2:81" ht="12.5" customHeight="1">
      <c r="B100" s="6" t="s">
        <v>9</v>
      </c>
      <c r="C100" s="6"/>
      <c r="D100" s="5">
        <v>0</v>
      </c>
      <c r="E100" s="5">
        <v>0</v>
      </c>
      <c r="F100" s="2">
        <v>0</v>
      </c>
      <c r="G100" s="2">
        <v>0</v>
      </c>
      <c r="H100" s="2">
        <v>0</v>
      </c>
      <c r="I100" s="5">
        <v>0</v>
      </c>
      <c r="J100" s="11">
        <v>7</v>
      </c>
      <c r="K100" s="12">
        <f t="shared" si="63"/>
        <v>0</v>
      </c>
      <c r="L100" s="12">
        <f t="shared" si="63"/>
        <v>0</v>
      </c>
      <c r="M100" s="14">
        <f t="shared" si="64"/>
        <v>0</v>
      </c>
      <c r="N100" s="12">
        <f t="shared" si="119"/>
        <v>0</v>
      </c>
      <c r="O100" s="14">
        <f t="shared" si="65"/>
        <v>0</v>
      </c>
      <c r="P100" s="12">
        <f t="shared" si="119"/>
        <v>0</v>
      </c>
      <c r="Q100" s="12">
        <f t="shared" si="66"/>
        <v>1</v>
      </c>
      <c r="R100" s="12">
        <f t="shared" si="67"/>
        <v>0</v>
      </c>
      <c r="S100" s="12">
        <f t="shared" si="68"/>
        <v>0</v>
      </c>
      <c r="T100" s="12">
        <f t="shared" si="69"/>
        <v>0</v>
      </c>
      <c r="U100" s="12">
        <f t="shared" si="70"/>
        <v>0</v>
      </c>
      <c r="V100" s="39">
        <f t="shared" si="71"/>
        <v>0</v>
      </c>
      <c r="W100" s="39">
        <f t="shared" si="72"/>
        <v>0</v>
      </c>
      <c r="X100" s="12">
        <f t="shared" si="120"/>
        <v>0</v>
      </c>
      <c r="Y100" s="12">
        <f t="shared" si="73"/>
        <v>0</v>
      </c>
      <c r="Z100" s="39">
        <f t="shared" si="121"/>
        <v>0</v>
      </c>
      <c r="AA100" s="12">
        <f t="shared" si="74"/>
        <v>0</v>
      </c>
      <c r="AB100" s="39">
        <f t="shared" si="75"/>
        <v>0</v>
      </c>
      <c r="AC100" s="12">
        <f t="shared" si="76"/>
        <v>0</v>
      </c>
      <c r="AD100" s="39">
        <f t="shared" si="77"/>
        <v>0</v>
      </c>
      <c r="AE100" s="39">
        <f t="shared" si="62"/>
        <v>0</v>
      </c>
      <c r="AF100" s="12">
        <f t="shared" si="78"/>
        <v>0</v>
      </c>
      <c r="AG100" s="39">
        <f t="shared" si="79"/>
        <v>0</v>
      </c>
      <c r="AH100" s="12">
        <f t="shared" si="80"/>
        <v>0</v>
      </c>
      <c r="AI100" s="39">
        <f t="shared" si="81"/>
        <v>0</v>
      </c>
      <c r="AJ100" s="39">
        <f t="shared" si="82"/>
        <v>0</v>
      </c>
      <c r="AK100" s="12">
        <f t="shared" si="83"/>
        <v>0</v>
      </c>
      <c r="AL100" s="39">
        <f t="shared" si="84"/>
        <v>0</v>
      </c>
      <c r="AM100" s="39">
        <f t="shared" si="85"/>
        <v>0</v>
      </c>
      <c r="AN100" s="39">
        <f t="shared" si="86"/>
        <v>0</v>
      </c>
      <c r="AO100" s="99">
        <f t="shared" si="87"/>
        <v>0</v>
      </c>
      <c r="AP100" s="99">
        <f t="shared" si="88"/>
        <v>0</v>
      </c>
      <c r="AQ100" s="12">
        <f t="shared" si="89"/>
        <v>0</v>
      </c>
      <c r="AR100" s="39">
        <f t="shared" si="90"/>
        <v>0</v>
      </c>
      <c r="AS100" s="39">
        <f t="shared" si="91"/>
        <v>0</v>
      </c>
      <c r="AT100" s="39">
        <f t="shared" si="92"/>
        <v>0</v>
      </c>
      <c r="AU100" s="12">
        <f t="shared" si="93"/>
        <v>0</v>
      </c>
      <c r="AV100" s="39">
        <f t="shared" si="94"/>
        <v>0</v>
      </c>
      <c r="AW100" s="39">
        <f t="shared" si="95"/>
        <v>0</v>
      </c>
      <c r="AX100" s="39">
        <f t="shared" si="96"/>
        <v>0</v>
      </c>
      <c r="AY100" s="39">
        <f t="shared" si="97"/>
        <v>0</v>
      </c>
      <c r="AZ100" s="39">
        <f t="shared" si="98"/>
        <v>0</v>
      </c>
      <c r="BA100" s="12">
        <f t="shared" si="99"/>
        <v>0</v>
      </c>
      <c r="BB100" s="39">
        <f t="shared" si="100"/>
        <v>0</v>
      </c>
      <c r="BC100" s="39">
        <f t="shared" si="101"/>
        <v>0</v>
      </c>
      <c r="BD100" s="39">
        <f t="shared" si="102"/>
        <v>0</v>
      </c>
      <c r="BE100" s="12">
        <f t="shared" si="103"/>
        <v>0</v>
      </c>
      <c r="BF100" s="39">
        <f t="shared" si="104"/>
        <v>0</v>
      </c>
      <c r="BG100" s="39">
        <f t="shared" si="105"/>
        <v>0</v>
      </c>
      <c r="BH100" s="39">
        <f t="shared" si="106"/>
        <v>0</v>
      </c>
      <c r="BI100" s="12">
        <f t="shared" si="107"/>
        <v>0</v>
      </c>
      <c r="BJ100" s="39">
        <f t="shared" si="108"/>
        <v>0</v>
      </c>
      <c r="BK100" s="39">
        <f t="shared" si="109"/>
        <v>0</v>
      </c>
      <c r="BL100" s="39">
        <f t="shared" si="110"/>
        <v>0</v>
      </c>
      <c r="BM100" s="12">
        <f t="shared" si="111"/>
        <v>0</v>
      </c>
      <c r="BN100" s="39">
        <f t="shared" si="112"/>
        <v>0</v>
      </c>
      <c r="BO100" s="39">
        <f t="shared" si="113"/>
        <v>0</v>
      </c>
      <c r="BP100" s="39">
        <f t="shared" si="114"/>
        <v>0</v>
      </c>
      <c r="BQ100" s="12">
        <f t="shared" si="115"/>
        <v>0</v>
      </c>
      <c r="BR100" s="39">
        <f t="shared" si="116"/>
        <v>0</v>
      </c>
      <c r="BS100" s="39">
        <f t="shared" si="117"/>
        <v>0</v>
      </c>
      <c r="BT100" s="39">
        <f t="shared" si="118"/>
        <v>0</v>
      </c>
      <c r="BU100" s="104">
        <f>IF(ABS($B100)&lt;0.01,0,VLOOKUP(E100,DollarSteps,4))</f>
        <v>0</v>
      </c>
      <c r="BV100" s="104">
        <f>IF(ABS($B100)&lt;0.01,0,VLOOKUP(G100,DollarSteps,4))</f>
        <v>0</v>
      </c>
      <c r="BW100" s="104">
        <f>IF(ABS($B100)&lt;0.01,0,VLOOKUP(I100,DollarSteps,4))</f>
        <v>0</v>
      </c>
      <c r="BX100" s="104">
        <f>IF(ABS($B100)&lt;0.01,0,IF($J100="","",VLOOKUP($J100,Age_Steps,4)))</f>
        <v>0</v>
      </c>
      <c r="BY100" s="104">
        <f>IF(OR(ABS($B100)&lt;0.01,$E100=0),0,IF($J100="","",VLOOKUP($J100,Age_Steps,4)))</f>
        <v>0</v>
      </c>
      <c r="BZ100" s="104">
        <f>IF(ABS($B100)&lt;0.01,0,IF($J100="","",VLOOKUP($J100-1,Age_Steps,4)))</f>
        <v>0</v>
      </c>
      <c r="CA100" s="104">
        <f>IF(OR(ABS($B100)&lt;0.01,$G100=0),0,IF($J100="","",VLOOKUP($J100-1,Age_Steps,4)))</f>
        <v>0</v>
      </c>
      <c r="CB100" s="104">
        <f>IF(ABS($B100)&lt;0.01,0,IF($J100="","",VLOOKUP($J100-2,Age_Steps,4)))</f>
        <v>0</v>
      </c>
      <c r="CC100" s="104">
        <f>IF(OR(ABS($B100)&lt;0.01,$I100=0),0,IF($J100="","",VLOOKUP($J100-2,Age_Steps,4)))</f>
        <v>0</v>
      </c>
    </row>
    <row r="101" spans="2:81" ht="12.5" customHeight="1">
      <c r="B101" s="6" t="s">
        <v>9</v>
      </c>
      <c r="C101" s="6"/>
      <c r="D101" s="5">
        <v>0</v>
      </c>
      <c r="E101" s="5">
        <v>0</v>
      </c>
      <c r="F101" s="2">
        <v>0</v>
      </c>
      <c r="G101" s="2">
        <v>0</v>
      </c>
      <c r="H101" s="2">
        <v>0</v>
      </c>
      <c r="I101" s="5">
        <v>0</v>
      </c>
      <c r="J101" s="11">
        <v>13</v>
      </c>
      <c r="K101" s="12">
        <f t="shared" si="63"/>
        <v>0</v>
      </c>
      <c r="L101" s="12">
        <f t="shared" si="63"/>
        <v>0</v>
      </c>
      <c r="M101" s="14">
        <f t="shared" si="64"/>
        <v>0</v>
      </c>
      <c r="N101" s="12">
        <f t="shared" si="119"/>
        <v>0</v>
      </c>
      <c r="O101" s="14">
        <f t="shared" si="65"/>
        <v>0</v>
      </c>
      <c r="P101" s="12">
        <f t="shared" si="119"/>
        <v>0</v>
      </c>
      <c r="Q101" s="12">
        <f t="shared" si="66"/>
        <v>1</v>
      </c>
      <c r="R101" s="12">
        <f t="shared" si="67"/>
        <v>0</v>
      </c>
      <c r="S101" s="12">
        <f t="shared" si="68"/>
        <v>0</v>
      </c>
      <c r="T101" s="12">
        <f t="shared" si="69"/>
        <v>0</v>
      </c>
      <c r="U101" s="12">
        <f t="shared" si="70"/>
        <v>0</v>
      </c>
      <c r="V101" s="39">
        <f t="shared" si="71"/>
        <v>0</v>
      </c>
      <c r="W101" s="39">
        <f t="shared" si="72"/>
        <v>0</v>
      </c>
      <c r="X101" s="12">
        <f t="shared" si="120"/>
        <v>0</v>
      </c>
      <c r="Y101" s="12">
        <f t="shared" si="73"/>
        <v>0</v>
      </c>
      <c r="Z101" s="39">
        <f t="shared" si="121"/>
        <v>0</v>
      </c>
      <c r="AA101" s="12">
        <f t="shared" si="74"/>
        <v>0</v>
      </c>
      <c r="AB101" s="39">
        <f t="shared" si="75"/>
        <v>0</v>
      </c>
      <c r="AC101" s="12">
        <f t="shared" si="76"/>
        <v>0</v>
      </c>
      <c r="AD101" s="39">
        <f t="shared" si="77"/>
        <v>0</v>
      </c>
      <c r="AE101" s="39">
        <f t="shared" si="62"/>
        <v>0</v>
      </c>
      <c r="AF101" s="12">
        <f t="shared" si="78"/>
        <v>0</v>
      </c>
      <c r="AG101" s="39">
        <f t="shared" si="79"/>
        <v>0</v>
      </c>
      <c r="AH101" s="12">
        <f t="shared" si="80"/>
        <v>0</v>
      </c>
      <c r="AI101" s="39">
        <f t="shared" si="81"/>
        <v>0</v>
      </c>
      <c r="AJ101" s="39">
        <f t="shared" si="82"/>
        <v>0</v>
      </c>
      <c r="AK101" s="12">
        <f t="shared" si="83"/>
        <v>0</v>
      </c>
      <c r="AL101" s="39">
        <f t="shared" si="84"/>
        <v>0</v>
      </c>
      <c r="AM101" s="39">
        <f t="shared" si="85"/>
        <v>0</v>
      </c>
      <c r="AN101" s="39">
        <f t="shared" si="86"/>
        <v>0</v>
      </c>
      <c r="AO101" s="99">
        <f t="shared" si="87"/>
        <v>0</v>
      </c>
      <c r="AP101" s="99">
        <f t="shared" si="88"/>
        <v>0</v>
      </c>
      <c r="AQ101" s="12">
        <f t="shared" si="89"/>
        <v>0</v>
      </c>
      <c r="AR101" s="39">
        <f t="shared" si="90"/>
        <v>0</v>
      </c>
      <c r="AS101" s="39">
        <f t="shared" si="91"/>
        <v>0</v>
      </c>
      <c r="AT101" s="39">
        <f t="shared" si="92"/>
        <v>0</v>
      </c>
      <c r="AU101" s="12">
        <f t="shared" si="93"/>
        <v>0</v>
      </c>
      <c r="AV101" s="39">
        <f t="shared" si="94"/>
        <v>0</v>
      </c>
      <c r="AW101" s="39">
        <f t="shared" si="95"/>
        <v>0</v>
      </c>
      <c r="AX101" s="39">
        <f t="shared" si="96"/>
        <v>0</v>
      </c>
      <c r="AY101" s="39">
        <f t="shared" si="97"/>
        <v>0</v>
      </c>
      <c r="AZ101" s="39">
        <f t="shared" si="98"/>
        <v>0</v>
      </c>
      <c r="BA101" s="12">
        <f t="shared" si="99"/>
        <v>0</v>
      </c>
      <c r="BB101" s="39">
        <f t="shared" si="100"/>
        <v>0</v>
      </c>
      <c r="BC101" s="39">
        <f t="shared" si="101"/>
        <v>0</v>
      </c>
      <c r="BD101" s="39">
        <f t="shared" si="102"/>
        <v>0</v>
      </c>
      <c r="BE101" s="12">
        <f t="shared" si="103"/>
        <v>0</v>
      </c>
      <c r="BF101" s="39">
        <f t="shared" si="104"/>
        <v>0</v>
      </c>
      <c r="BG101" s="39">
        <f t="shared" si="105"/>
        <v>0</v>
      </c>
      <c r="BH101" s="39">
        <f t="shared" si="106"/>
        <v>0</v>
      </c>
      <c r="BI101" s="12">
        <f t="shared" si="107"/>
        <v>0</v>
      </c>
      <c r="BJ101" s="39">
        <f t="shared" si="108"/>
        <v>0</v>
      </c>
      <c r="BK101" s="39">
        <f t="shared" si="109"/>
        <v>0</v>
      </c>
      <c r="BL101" s="39">
        <f t="shared" si="110"/>
        <v>0</v>
      </c>
      <c r="BM101" s="12">
        <f t="shared" si="111"/>
        <v>0</v>
      </c>
      <c r="BN101" s="39">
        <f t="shared" si="112"/>
        <v>0</v>
      </c>
      <c r="BO101" s="39">
        <f t="shared" si="113"/>
        <v>0</v>
      </c>
      <c r="BP101" s="39">
        <f t="shared" si="114"/>
        <v>0</v>
      </c>
      <c r="BQ101" s="12">
        <f t="shared" si="115"/>
        <v>0</v>
      </c>
      <c r="BR101" s="39">
        <f t="shared" si="116"/>
        <v>0</v>
      </c>
      <c r="BS101" s="39">
        <f t="shared" si="117"/>
        <v>0</v>
      </c>
      <c r="BT101" s="39">
        <f t="shared" si="118"/>
        <v>0</v>
      </c>
      <c r="BU101" s="104">
        <f>IF(ABS($B101)&lt;0.01,0,VLOOKUP(E101,DollarSteps,4))</f>
        <v>0</v>
      </c>
      <c r="BV101" s="104">
        <f>IF(ABS($B101)&lt;0.01,0,VLOOKUP(G101,DollarSteps,4))</f>
        <v>0</v>
      </c>
      <c r="BW101" s="104">
        <f>IF(ABS($B101)&lt;0.01,0,VLOOKUP(I101,DollarSteps,4))</f>
        <v>0</v>
      </c>
      <c r="BX101" s="104">
        <f>IF(ABS($B101)&lt;0.01,0,IF($J101="","",VLOOKUP($J101,Age_Steps,4)))</f>
        <v>0</v>
      </c>
      <c r="BY101" s="104">
        <f>IF(OR(ABS($B101)&lt;0.01,$E101=0),0,IF($J101="","",VLOOKUP($J101,Age_Steps,4)))</f>
        <v>0</v>
      </c>
      <c r="BZ101" s="104">
        <f>IF(ABS($B101)&lt;0.01,0,IF($J101="","",VLOOKUP($J101-1,Age_Steps,4)))</f>
        <v>0</v>
      </c>
      <c r="CA101" s="104">
        <f>IF(OR(ABS($B101)&lt;0.01,$G101=0),0,IF($J101="","",VLOOKUP($J101-1,Age_Steps,4)))</f>
        <v>0</v>
      </c>
      <c r="CB101" s="104">
        <f>IF(ABS($B101)&lt;0.01,0,IF($J101="","",VLOOKUP($J101-2,Age_Steps,4)))</f>
        <v>0</v>
      </c>
      <c r="CC101" s="104">
        <f>IF(OR(ABS($B101)&lt;0.01,$I101=0),0,IF($J101="","",VLOOKUP($J101-2,Age_Steps,4)))</f>
        <v>0</v>
      </c>
    </row>
    <row r="102" spans="2:81" ht="12.5" customHeight="1">
      <c r="B102" s="6" t="s">
        <v>9</v>
      </c>
      <c r="C102" s="6"/>
      <c r="D102" s="5">
        <v>0</v>
      </c>
      <c r="E102" s="5">
        <v>0</v>
      </c>
      <c r="F102" s="2">
        <v>0</v>
      </c>
      <c r="G102" s="2">
        <v>0</v>
      </c>
      <c r="H102" s="2">
        <v>0</v>
      </c>
      <c r="I102" s="5">
        <v>0</v>
      </c>
      <c r="J102" s="11">
        <v>11</v>
      </c>
      <c r="K102" s="12">
        <f t="shared" si="63"/>
        <v>0</v>
      </c>
      <c r="L102" s="12">
        <f t="shared" si="63"/>
        <v>0</v>
      </c>
      <c r="M102" s="14">
        <f t="shared" si="64"/>
        <v>0</v>
      </c>
      <c r="N102" s="12">
        <f t="shared" si="119"/>
        <v>0</v>
      </c>
      <c r="O102" s="14">
        <f t="shared" si="65"/>
        <v>0</v>
      </c>
      <c r="P102" s="12">
        <f t="shared" si="119"/>
        <v>0</v>
      </c>
      <c r="Q102" s="12">
        <f t="shared" si="66"/>
        <v>1</v>
      </c>
      <c r="R102" s="12">
        <f t="shared" si="67"/>
        <v>0</v>
      </c>
      <c r="S102" s="12">
        <f t="shared" si="68"/>
        <v>0</v>
      </c>
      <c r="T102" s="12">
        <f t="shared" si="69"/>
        <v>0</v>
      </c>
      <c r="U102" s="12">
        <f t="shared" si="70"/>
        <v>0</v>
      </c>
      <c r="V102" s="39">
        <f t="shared" si="71"/>
        <v>0</v>
      </c>
      <c r="W102" s="39">
        <f t="shared" si="72"/>
        <v>0</v>
      </c>
      <c r="X102" s="12">
        <f t="shared" si="120"/>
        <v>0</v>
      </c>
      <c r="Y102" s="12">
        <f t="shared" si="73"/>
        <v>0</v>
      </c>
      <c r="Z102" s="39">
        <f t="shared" si="121"/>
        <v>0</v>
      </c>
      <c r="AA102" s="12">
        <f t="shared" si="74"/>
        <v>0</v>
      </c>
      <c r="AB102" s="39">
        <f t="shared" si="75"/>
        <v>0</v>
      </c>
      <c r="AC102" s="12">
        <f t="shared" si="76"/>
        <v>0</v>
      </c>
      <c r="AD102" s="39">
        <f t="shared" si="77"/>
        <v>0</v>
      </c>
      <c r="AE102" s="39">
        <f t="shared" si="62"/>
        <v>0</v>
      </c>
      <c r="AF102" s="12">
        <f t="shared" si="78"/>
        <v>0</v>
      </c>
      <c r="AG102" s="39">
        <f t="shared" si="79"/>
        <v>0</v>
      </c>
      <c r="AH102" s="12">
        <f t="shared" si="80"/>
        <v>0</v>
      </c>
      <c r="AI102" s="39">
        <f t="shared" si="81"/>
        <v>0</v>
      </c>
      <c r="AJ102" s="39">
        <f t="shared" si="82"/>
        <v>0</v>
      </c>
      <c r="AK102" s="12">
        <f t="shared" si="83"/>
        <v>0</v>
      </c>
      <c r="AL102" s="39">
        <f t="shared" si="84"/>
        <v>0</v>
      </c>
      <c r="AM102" s="39">
        <f t="shared" si="85"/>
        <v>0</v>
      </c>
      <c r="AN102" s="39">
        <f t="shared" si="86"/>
        <v>0</v>
      </c>
      <c r="AO102" s="99">
        <f t="shared" si="87"/>
        <v>0</v>
      </c>
      <c r="AP102" s="99">
        <f t="shared" si="88"/>
        <v>0</v>
      </c>
      <c r="AQ102" s="12">
        <f t="shared" si="89"/>
        <v>0</v>
      </c>
      <c r="AR102" s="39">
        <f t="shared" si="90"/>
        <v>0</v>
      </c>
      <c r="AS102" s="39">
        <f t="shared" si="91"/>
        <v>0</v>
      </c>
      <c r="AT102" s="39">
        <f t="shared" si="92"/>
        <v>0</v>
      </c>
      <c r="AU102" s="12">
        <f t="shared" si="93"/>
        <v>0</v>
      </c>
      <c r="AV102" s="39">
        <f t="shared" si="94"/>
        <v>0</v>
      </c>
      <c r="AW102" s="39">
        <f t="shared" si="95"/>
        <v>0</v>
      </c>
      <c r="AX102" s="39">
        <f t="shared" si="96"/>
        <v>0</v>
      </c>
      <c r="AY102" s="39">
        <f t="shared" si="97"/>
        <v>0</v>
      </c>
      <c r="AZ102" s="39">
        <f t="shared" si="98"/>
        <v>0</v>
      </c>
      <c r="BA102" s="12">
        <f t="shared" si="99"/>
        <v>0</v>
      </c>
      <c r="BB102" s="39">
        <f t="shared" si="100"/>
        <v>0</v>
      </c>
      <c r="BC102" s="39">
        <f t="shared" si="101"/>
        <v>0</v>
      </c>
      <c r="BD102" s="39">
        <f t="shared" si="102"/>
        <v>0</v>
      </c>
      <c r="BE102" s="12">
        <f t="shared" si="103"/>
        <v>0</v>
      </c>
      <c r="BF102" s="39">
        <f t="shared" si="104"/>
        <v>0</v>
      </c>
      <c r="BG102" s="39">
        <f t="shared" si="105"/>
        <v>0</v>
      </c>
      <c r="BH102" s="39">
        <f t="shared" si="106"/>
        <v>0</v>
      </c>
      <c r="BI102" s="12">
        <f t="shared" si="107"/>
        <v>0</v>
      </c>
      <c r="BJ102" s="39">
        <f t="shared" si="108"/>
        <v>0</v>
      </c>
      <c r="BK102" s="39">
        <f t="shared" si="109"/>
        <v>0</v>
      </c>
      <c r="BL102" s="39">
        <f t="shared" si="110"/>
        <v>0</v>
      </c>
      <c r="BM102" s="12">
        <f t="shared" si="111"/>
        <v>0</v>
      </c>
      <c r="BN102" s="39">
        <f t="shared" si="112"/>
        <v>0</v>
      </c>
      <c r="BO102" s="39">
        <f t="shared" si="113"/>
        <v>0</v>
      </c>
      <c r="BP102" s="39">
        <f t="shared" si="114"/>
        <v>0</v>
      </c>
      <c r="BQ102" s="12">
        <f t="shared" si="115"/>
        <v>0</v>
      </c>
      <c r="BR102" s="39">
        <f t="shared" si="116"/>
        <v>0</v>
      </c>
      <c r="BS102" s="39">
        <f t="shared" si="117"/>
        <v>0</v>
      </c>
      <c r="BT102" s="39">
        <f t="shared" si="118"/>
        <v>0</v>
      </c>
      <c r="BU102" s="104">
        <f>IF(ABS($B102)&lt;0.01,0,VLOOKUP(E102,DollarSteps,4))</f>
        <v>0</v>
      </c>
      <c r="BV102" s="104">
        <f>IF(ABS($B102)&lt;0.01,0,VLOOKUP(G102,DollarSteps,4))</f>
        <v>0</v>
      </c>
      <c r="BW102" s="104">
        <f>IF(ABS($B102)&lt;0.01,0,VLOOKUP(I102,DollarSteps,4))</f>
        <v>0</v>
      </c>
      <c r="BX102" s="104">
        <f>IF(ABS($B102)&lt;0.01,0,IF($J102="","",VLOOKUP($J102,Age_Steps,4)))</f>
        <v>0</v>
      </c>
      <c r="BY102" s="104">
        <f>IF(OR(ABS($B102)&lt;0.01,$E102=0),0,IF($J102="","",VLOOKUP($J102,Age_Steps,4)))</f>
        <v>0</v>
      </c>
      <c r="BZ102" s="104">
        <f>IF(ABS($B102)&lt;0.01,0,IF($J102="","",VLOOKUP($J102-1,Age_Steps,4)))</f>
        <v>0</v>
      </c>
      <c r="CA102" s="104">
        <f>IF(OR(ABS($B102)&lt;0.01,$G102=0),0,IF($J102="","",VLOOKUP($J102-1,Age_Steps,4)))</f>
        <v>0</v>
      </c>
      <c r="CB102" s="104">
        <f>IF(ABS($B102)&lt;0.01,0,IF($J102="","",VLOOKUP($J102-2,Age_Steps,4)))</f>
        <v>0</v>
      </c>
      <c r="CC102" s="104">
        <f>IF(OR(ABS($B102)&lt;0.01,$I102=0),0,IF($J102="","",VLOOKUP($J102-2,Age_Steps,4)))</f>
        <v>0</v>
      </c>
    </row>
    <row r="103" spans="2:81" ht="12.5" customHeight="1">
      <c r="B103" s="6" t="s">
        <v>9</v>
      </c>
      <c r="C103" s="6"/>
      <c r="D103" s="5">
        <v>0</v>
      </c>
      <c r="E103" s="5">
        <v>0</v>
      </c>
      <c r="F103" s="2">
        <v>0</v>
      </c>
      <c r="G103" s="2">
        <v>0</v>
      </c>
      <c r="H103" s="2">
        <v>0</v>
      </c>
      <c r="I103" s="5">
        <v>0</v>
      </c>
      <c r="J103" s="11">
        <v>26</v>
      </c>
      <c r="K103" s="12">
        <f t="shared" si="63"/>
        <v>0</v>
      </c>
      <c r="L103" s="12">
        <f t="shared" si="63"/>
        <v>0</v>
      </c>
      <c r="M103" s="14">
        <f t="shared" si="64"/>
        <v>0</v>
      </c>
      <c r="N103" s="12">
        <f t="shared" si="119"/>
        <v>0</v>
      </c>
      <c r="O103" s="14">
        <f t="shared" si="65"/>
        <v>0</v>
      </c>
      <c r="P103" s="12">
        <f t="shared" si="119"/>
        <v>0</v>
      </c>
      <c r="Q103" s="12">
        <f t="shared" si="66"/>
        <v>1</v>
      </c>
      <c r="R103" s="12">
        <f t="shared" si="67"/>
        <v>0</v>
      </c>
      <c r="S103" s="12">
        <f t="shared" si="68"/>
        <v>0</v>
      </c>
      <c r="T103" s="12">
        <f t="shared" si="69"/>
        <v>0</v>
      </c>
      <c r="U103" s="12">
        <f t="shared" si="70"/>
        <v>0</v>
      </c>
      <c r="V103" s="39">
        <f t="shared" si="71"/>
        <v>0</v>
      </c>
      <c r="W103" s="39">
        <f t="shared" si="72"/>
        <v>0</v>
      </c>
      <c r="X103" s="12">
        <f t="shared" si="120"/>
        <v>0</v>
      </c>
      <c r="Y103" s="12">
        <f t="shared" si="73"/>
        <v>0</v>
      </c>
      <c r="Z103" s="39">
        <f t="shared" si="121"/>
        <v>0</v>
      </c>
      <c r="AA103" s="12">
        <f t="shared" si="74"/>
        <v>0</v>
      </c>
      <c r="AB103" s="39">
        <f t="shared" si="75"/>
        <v>0</v>
      </c>
      <c r="AC103" s="12">
        <f t="shared" si="76"/>
        <v>0</v>
      </c>
      <c r="AD103" s="39">
        <f t="shared" si="77"/>
        <v>0</v>
      </c>
      <c r="AE103" s="39">
        <f t="shared" si="62"/>
        <v>0</v>
      </c>
      <c r="AF103" s="12">
        <f t="shared" si="78"/>
        <v>0</v>
      </c>
      <c r="AG103" s="39">
        <f t="shared" si="79"/>
        <v>0</v>
      </c>
      <c r="AH103" s="12">
        <f t="shared" si="80"/>
        <v>0</v>
      </c>
      <c r="AI103" s="39">
        <f t="shared" si="81"/>
        <v>0</v>
      </c>
      <c r="AJ103" s="39">
        <f t="shared" si="82"/>
        <v>0</v>
      </c>
      <c r="AK103" s="12">
        <f t="shared" si="83"/>
        <v>0</v>
      </c>
      <c r="AL103" s="39">
        <f t="shared" si="84"/>
        <v>0</v>
      </c>
      <c r="AM103" s="39">
        <f t="shared" si="85"/>
        <v>0</v>
      </c>
      <c r="AN103" s="39">
        <f t="shared" si="86"/>
        <v>0</v>
      </c>
      <c r="AO103" s="99">
        <f t="shared" si="87"/>
        <v>0</v>
      </c>
      <c r="AP103" s="99">
        <f t="shared" si="88"/>
        <v>0</v>
      </c>
      <c r="AQ103" s="12">
        <f t="shared" si="89"/>
        <v>0</v>
      </c>
      <c r="AR103" s="39">
        <f t="shared" si="90"/>
        <v>0</v>
      </c>
      <c r="AS103" s="39">
        <f t="shared" si="91"/>
        <v>0</v>
      </c>
      <c r="AT103" s="39">
        <f t="shared" si="92"/>
        <v>0</v>
      </c>
      <c r="AU103" s="12">
        <f t="shared" si="93"/>
        <v>0</v>
      </c>
      <c r="AV103" s="39">
        <f t="shared" si="94"/>
        <v>0</v>
      </c>
      <c r="AW103" s="39">
        <f t="shared" si="95"/>
        <v>0</v>
      </c>
      <c r="AX103" s="39">
        <f t="shared" si="96"/>
        <v>0</v>
      </c>
      <c r="AY103" s="39">
        <f t="shared" si="97"/>
        <v>0</v>
      </c>
      <c r="AZ103" s="39">
        <f t="shared" si="98"/>
        <v>0</v>
      </c>
      <c r="BA103" s="12">
        <f t="shared" si="99"/>
        <v>0</v>
      </c>
      <c r="BB103" s="39">
        <f t="shared" si="100"/>
        <v>0</v>
      </c>
      <c r="BC103" s="39">
        <f t="shared" si="101"/>
        <v>0</v>
      </c>
      <c r="BD103" s="39">
        <f t="shared" si="102"/>
        <v>0</v>
      </c>
      <c r="BE103" s="12">
        <f t="shared" si="103"/>
        <v>0</v>
      </c>
      <c r="BF103" s="39">
        <f t="shared" si="104"/>
        <v>0</v>
      </c>
      <c r="BG103" s="39">
        <f t="shared" si="105"/>
        <v>0</v>
      </c>
      <c r="BH103" s="39">
        <f t="shared" si="106"/>
        <v>0</v>
      </c>
      <c r="BI103" s="12">
        <f t="shared" si="107"/>
        <v>0</v>
      </c>
      <c r="BJ103" s="39">
        <f t="shared" si="108"/>
        <v>0</v>
      </c>
      <c r="BK103" s="39">
        <f t="shared" si="109"/>
        <v>0</v>
      </c>
      <c r="BL103" s="39">
        <f t="shared" si="110"/>
        <v>0</v>
      </c>
      <c r="BM103" s="12">
        <f t="shared" si="111"/>
        <v>0</v>
      </c>
      <c r="BN103" s="39">
        <f t="shared" si="112"/>
        <v>0</v>
      </c>
      <c r="BO103" s="39">
        <f t="shared" si="113"/>
        <v>0</v>
      </c>
      <c r="BP103" s="39">
        <f t="shared" si="114"/>
        <v>0</v>
      </c>
      <c r="BQ103" s="12">
        <f t="shared" si="115"/>
        <v>0</v>
      </c>
      <c r="BR103" s="39">
        <f t="shared" si="116"/>
        <v>0</v>
      </c>
      <c r="BS103" s="39">
        <f t="shared" si="117"/>
        <v>0</v>
      </c>
      <c r="BT103" s="39">
        <f t="shared" si="118"/>
        <v>0</v>
      </c>
      <c r="BU103" s="104">
        <f>IF(ABS($B103)&lt;0.01,0,VLOOKUP(E103,DollarSteps,4))</f>
        <v>0</v>
      </c>
      <c r="BV103" s="104">
        <f>IF(ABS($B103)&lt;0.01,0,VLOOKUP(G103,DollarSteps,4))</f>
        <v>0</v>
      </c>
      <c r="BW103" s="104">
        <f>IF(ABS($B103)&lt;0.01,0,VLOOKUP(I103,DollarSteps,4))</f>
        <v>0</v>
      </c>
      <c r="BX103" s="104">
        <f>IF(ABS($B103)&lt;0.01,0,IF($J103="","",VLOOKUP($J103,Age_Steps,4)))</f>
        <v>0</v>
      </c>
      <c r="BY103" s="104">
        <f>IF(OR(ABS($B103)&lt;0.01,$E103=0),0,IF($J103="","",VLOOKUP($J103,Age_Steps,4)))</f>
        <v>0</v>
      </c>
      <c r="BZ103" s="104">
        <f>IF(ABS($B103)&lt;0.01,0,IF($J103="","",VLOOKUP($J103-1,Age_Steps,4)))</f>
        <v>0</v>
      </c>
      <c r="CA103" s="104">
        <f>IF(OR(ABS($B103)&lt;0.01,$G103=0),0,IF($J103="","",VLOOKUP($J103-1,Age_Steps,4)))</f>
        <v>0</v>
      </c>
      <c r="CB103" s="104">
        <f>IF(ABS($B103)&lt;0.01,0,IF($J103="","",VLOOKUP($J103-2,Age_Steps,4)))</f>
        <v>0</v>
      </c>
      <c r="CC103" s="104">
        <f>IF(OR(ABS($B103)&lt;0.01,$I103=0),0,IF($J103="","",VLOOKUP($J103-2,Age_Steps,4)))</f>
        <v>0</v>
      </c>
    </row>
    <row r="104" spans="2:81" ht="12.5" customHeight="1">
      <c r="B104" s="6" t="s">
        <v>9</v>
      </c>
      <c r="C104" s="6"/>
      <c r="D104" s="5">
        <v>0</v>
      </c>
      <c r="E104" s="5">
        <v>0</v>
      </c>
      <c r="F104" s="2">
        <v>0</v>
      </c>
      <c r="G104" s="2">
        <v>0</v>
      </c>
      <c r="H104" s="2">
        <v>0</v>
      </c>
      <c r="I104" s="5">
        <v>0</v>
      </c>
      <c r="J104" s="11">
        <v>9</v>
      </c>
      <c r="K104" s="12">
        <f t="shared" si="63"/>
        <v>0</v>
      </c>
      <c r="L104" s="12">
        <f t="shared" si="63"/>
        <v>0</v>
      </c>
      <c r="M104" s="14">
        <f t="shared" si="64"/>
        <v>0</v>
      </c>
      <c r="N104" s="12">
        <f t="shared" si="119"/>
        <v>0</v>
      </c>
      <c r="O104" s="14">
        <f t="shared" si="65"/>
        <v>0</v>
      </c>
      <c r="P104" s="12">
        <f t="shared" si="119"/>
        <v>0</v>
      </c>
      <c r="Q104" s="12">
        <f t="shared" si="66"/>
        <v>1</v>
      </c>
      <c r="R104" s="12">
        <f t="shared" si="67"/>
        <v>0</v>
      </c>
      <c r="S104" s="12">
        <f t="shared" si="68"/>
        <v>0</v>
      </c>
      <c r="T104" s="12">
        <f t="shared" si="69"/>
        <v>0</v>
      </c>
      <c r="U104" s="12">
        <f t="shared" si="70"/>
        <v>0</v>
      </c>
      <c r="V104" s="39">
        <f t="shared" si="71"/>
        <v>0</v>
      </c>
      <c r="W104" s="39">
        <f t="shared" si="72"/>
        <v>0</v>
      </c>
      <c r="X104" s="12">
        <f t="shared" si="120"/>
        <v>0</v>
      </c>
      <c r="Y104" s="12">
        <f t="shared" si="73"/>
        <v>0</v>
      </c>
      <c r="Z104" s="39">
        <f t="shared" si="121"/>
        <v>0</v>
      </c>
      <c r="AA104" s="12">
        <f t="shared" si="74"/>
        <v>0</v>
      </c>
      <c r="AB104" s="39">
        <f t="shared" si="75"/>
        <v>0</v>
      </c>
      <c r="AC104" s="12">
        <f t="shared" si="76"/>
        <v>0</v>
      </c>
      <c r="AD104" s="39">
        <f t="shared" si="77"/>
        <v>0</v>
      </c>
      <c r="AE104" s="39">
        <f t="shared" si="62"/>
        <v>0</v>
      </c>
      <c r="AF104" s="12">
        <f t="shared" si="78"/>
        <v>0</v>
      </c>
      <c r="AG104" s="39">
        <f t="shared" si="79"/>
        <v>0</v>
      </c>
      <c r="AH104" s="12">
        <f t="shared" si="80"/>
        <v>0</v>
      </c>
      <c r="AI104" s="39">
        <f t="shared" si="81"/>
        <v>0</v>
      </c>
      <c r="AJ104" s="39">
        <f t="shared" si="82"/>
        <v>0</v>
      </c>
      <c r="AK104" s="12">
        <f t="shared" si="83"/>
        <v>0</v>
      </c>
      <c r="AL104" s="39">
        <f t="shared" si="84"/>
        <v>0</v>
      </c>
      <c r="AM104" s="39">
        <f t="shared" si="85"/>
        <v>0</v>
      </c>
      <c r="AN104" s="39">
        <f t="shared" si="86"/>
        <v>0</v>
      </c>
      <c r="AO104" s="99">
        <f t="shared" si="87"/>
        <v>0</v>
      </c>
      <c r="AP104" s="99">
        <f t="shared" si="88"/>
        <v>0</v>
      </c>
      <c r="AQ104" s="12">
        <f t="shared" si="89"/>
        <v>0</v>
      </c>
      <c r="AR104" s="39">
        <f t="shared" si="90"/>
        <v>0</v>
      </c>
      <c r="AS104" s="39">
        <f t="shared" si="91"/>
        <v>0</v>
      </c>
      <c r="AT104" s="39">
        <f t="shared" si="92"/>
        <v>0</v>
      </c>
      <c r="AU104" s="12">
        <f t="shared" si="93"/>
        <v>0</v>
      </c>
      <c r="AV104" s="39">
        <f t="shared" si="94"/>
        <v>0</v>
      </c>
      <c r="AW104" s="39">
        <f t="shared" si="95"/>
        <v>0</v>
      </c>
      <c r="AX104" s="39">
        <f t="shared" si="96"/>
        <v>0</v>
      </c>
      <c r="AY104" s="39">
        <f t="shared" si="97"/>
        <v>0</v>
      </c>
      <c r="AZ104" s="39">
        <f t="shared" si="98"/>
        <v>0</v>
      </c>
      <c r="BA104" s="12">
        <f t="shared" si="99"/>
        <v>0</v>
      </c>
      <c r="BB104" s="39">
        <f t="shared" si="100"/>
        <v>0</v>
      </c>
      <c r="BC104" s="39">
        <f t="shared" si="101"/>
        <v>0</v>
      </c>
      <c r="BD104" s="39">
        <f t="shared" si="102"/>
        <v>0</v>
      </c>
      <c r="BE104" s="12">
        <f t="shared" si="103"/>
        <v>0</v>
      </c>
      <c r="BF104" s="39">
        <f t="shared" si="104"/>
        <v>0</v>
      </c>
      <c r="BG104" s="39">
        <f t="shared" si="105"/>
        <v>0</v>
      </c>
      <c r="BH104" s="39">
        <f t="shared" si="106"/>
        <v>0</v>
      </c>
      <c r="BI104" s="12">
        <f t="shared" si="107"/>
        <v>0</v>
      </c>
      <c r="BJ104" s="39">
        <f t="shared" si="108"/>
        <v>0</v>
      </c>
      <c r="BK104" s="39">
        <f t="shared" si="109"/>
        <v>0</v>
      </c>
      <c r="BL104" s="39">
        <f t="shared" si="110"/>
        <v>0</v>
      </c>
      <c r="BM104" s="12">
        <f t="shared" si="111"/>
        <v>0</v>
      </c>
      <c r="BN104" s="39">
        <f t="shared" si="112"/>
        <v>0</v>
      </c>
      <c r="BO104" s="39">
        <f t="shared" si="113"/>
        <v>0</v>
      </c>
      <c r="BP104" s="39">
        <f t="shared" si="114"/>
        <v>0</v>
      </c>
      <c r="BQ104" s="12">
        <f t="shared" si="115"/>
        <v>0</v>
      </c>
      <c r="BR104" s="39">
        <f t="shared" si="116"/>
        <v>0</v>
      </c>
      <c r="BS104" s="39">
        <f t="shared" si="117"/>
        <v>0</v>
      </c>
      <c r="BT104" s="39">
        <f t="shared" si="118"/>
        <v>0</v>
      </c>
      <c r="BU104" s="104">
        <f>IF(ABS($B104)&lt;0.01,0,VLOOKUP(E104,DollarSteps,4))</f>
        <v>0</v>
      </c>
      <c r="BV104" s="104">
        <f>IF(ABS($B104)&lt;0.01,0,VLOOKUP(G104,DollarSteps,4))</f>
        <v>0</v>
      </c>
      <c r="BW104" s="104">
        <f>IF(ABS($B104)&lt;0.01,0,VLOOKUP(I104,DollarSteps,4))</f>
        <v>0</v>
      </c>
      <c r="BX104" s="104">
        <f>IF(ABS($B104)&lt;0.01,0,IF($J104="","",VLOOKUP($J104,Age_Steps,4)))</f>
        <v>0</v>
      </c>
      <c r="BY104" s="104">
        <f>IF(OR(ABS($B104)&lt;0.01,$E104=0),0,IF($J104="","",VLOOKUP($J104,Age_Steps,4)))</f>
        <v>0</v>
      </c>
      <c r="BZ104" s="104">
        <f>IF(ABS($B104)&lt;0.01,0,IF($J104="","",VLOOKUP($J104-1,Age_Steps,4)))</f>
        <v>0</v>
      </c>
      <c r="CA104" s="104">
        <f>IF(OR(ABS($B104)&lt;0.01,$G104=0),0,IF($J104="","",VLOOKUP($J104-1,Age_Steps,4)))</f>
        <v>0</v>
      </c>
      <c r="CB104" s="104">
        <f>IF(ABS($B104)&lt;0.01,0,IF($J104="","",VLOOKUP($J104-2,Age_Steps,4)))</f>
        <v>0</v>
      </c>
      <c r="CC104" s="104">
        <f>IF(OR(ABS($B104)&lt;0.01,$I104=0),0,IF($J104="","",VLOOKUP($J104-2,Age_Steps,4)))</f>
        <v>0</v>
      </c>
    </row>
    <row r="105" spans="2:81" ht="12.5" customHeight="1">
      <c r="B105" s="6" t="s">
        <v>9</v>
      </c>
      <c r="C105" s="6"/>
      <c r="D105" s="5">
        <v>0</v>
      </c>
      <c r="E105" s="5">
        <v>0</v>
      </c>
      <c r="F105" s="2">
        <v>0</v>
      </c>
      <c r="G105" s="2">
        <v>0</v>
      </c>
      <c r="H105" s="2">
        <v>0</v>
      </c>
      <c r="I105" s="5">
        <v>0</v>
      </c>
      <c r="J105" s="11">
        <v>7</v>
      </c>
      <c r="K105" s="12">
        <f t="shared" si="63"/>
        <v>0</v>
      </c>
      <c r="L105" s="12">
        <f t="shared" si="63"/>
        <v>0</v>
      </c>
      <c r="M105" s="14">
        <f t="shared" si="64"/>
        <v>0</v>
      </c>
      <c r="N105" s="12">
        <f t="shared" si="119"/>
        <v>0</v>
      </c>
      <c r="O105" s="14">
        <f t="shared" si="65"/>
        <v>0</v>
      </c>
      <c r="P105" s="12">
        <f t="shared" si="119"/>
        <v>0</v>
      </c>
      <c r="Q105" s="12">
        <f t="shared" si="66"/>
        <v>1</v>
      </c>
      <c r="R105" s="12">
        <f t="shared" si="67"/>
        <v>0</v>
      </c>
      <c r="S105" s="12">
        <f t="shared" si="68"/>
        <v>0</v>
      </c>
      <c r="T105" s="12">
        <f t="shared" si="69"/>
        <v>0</v>
      </c>
      <c r="U105" s="12">
        <f t="shared" si="70"/>
        <v>0</v>
      </c>
      <c r="V105" s="39">
        <f t="shared" si="71"/>
        <v>0</v>
      </c>
      <c r="W105" s="39">
        <f t="shared" si="72"/>
        <v>0</v>
      </c>
      <c r="X105" s="12">
        <f t="shared" si="120"/>
        <v>0</v>
      </c>
      <c r="Y105" s="12">
        <f t="shared" si="73"/>
        <v>0</v>
      </c>
      <c r="Z105" s="39">
        <f t="shared" si="121"/>
        <v>0</v>
      </c>
      <c r="AA105" s="12">
        <f t="shared" si="74"/>
        <v>0</v>
      </c>
      <c r="AB105" s="39">
        <f t="shared" si="75"/>
        <v>0</v>
      </c>
      <c r="AC105" s="12">
        <f t="shared" si="76"/>
        <v>0</v>
      </c>
      <c r="AD105" s="39">
        <f t="shared" si="77"/>
        <v>0</v>
      </c>
      <c r="AE105" s="39">
        <f t="shared" si="62"/>
        <v>0</v>
      </c>
      <c r="AF105" s="12">
        <f t="shared" si="78"/>
        <v>0</v>
      </c>
      <c r="AG105" s="39">
        <f t="shared" si="79"/>
        <v>0</v>
      </c>
      <c r="AH105" s="12">
        <f t="shared" si="80"/>
        <v>0</v>
      </c>
      <c r="AI105" s="39">
        <f t="shared" si="81"/>
        <v>0</v>
      </c>
      <c r="AJ105" s="39">
        <f t="shared" si="82"/>
        <v>0</v>
      </c>
      <c r="AK105" s="12">
        <f t="shared" si="83"/>
        <v>0</v>
      </c>
      <c r="AL105" s="39">
        <f t="shared" si="84"/>
        <v>0</v>
      </c>
      <c r="AM105" s="39">
        <f t="shared" si="85"/>
        <v>0</v>
      </c>
      <c r="AN105" s="39">
        <f t="shared" si="86"/>
        <v>0</v>
      </c>
      <c r="AO105" s="99">
        <f t="shared" si="87"/>
        <v>0</v>
      </c>
      <c r="AP105" s="99">
        <f t="shared" si="88"/>
        <v>0</v>
      </c>
      <c r="AQ105" s="12">
        <f t="shared" si="89"/>
        <v>0</v>
      </c>
      <c r="AR105" s="39">
        <f t="shared" si="90"/>
        <v>0</v>
      </c>
      <c r="AS105" s="39">
        <f t="shared" si="91"/>
        <v>0</v>
      </c>
      <c r="AT105" s="39">
        <f t="shared" si="92"/>
        <v>0</v>
      </c>
      <c r="AU105" s="12">
        <f t="shared" si="93"/>
        <v>0</v>
      </c>
      <c r="AV105" s="39">
        <f t="shared" si="94"/>
        <v>0</v>
      </c>
      <c r="AW105" s="39">
        <f t="shared" si="95"/>
        <v>0</v>
      </c>
      <c r="AX105" s="39">
        <f t="shared" si="96"/>
        <v>0</v>
      </c>
      <c r="AY105" s="39">
        <f t="shared" si="97"/>
        <v>0</v>
      </c>
      <c r="AZ105" s="39">
        <f t="shared" si="98"/>
        <v>0</v>
      </c>
      <c r="BA105" s="12">
        <f t="shared" si="99"/>
        <v>0</v>
      </c>
      <c r="BB105" s="39">
        <f t="shared" si="100"/>
        <v>0</v>
      </c>
      <c r="BC105" s="39">
        <f t="shared" si="101"/>
        <v>0</v>
      </c>
      <c r="BD105" s="39">
        <f t="shared" si="102"/>
        <v>0</v>
      </c>
      <c r="BE105" s="12">
        <f t="shared" si="103"/>
        <v>0</v>
      </c>
      <c r="BF105" s="39">
        <f t="shared" si="104"/>
        <v>0</v>
      </c>
      <c r="BG105" s="39">
        <f t="shared" si="105"/>
        <v>0</v>
      </c>
      <c r="BH105" s="39">
        <f t="shared" si="106"/>
        <v>0</v>
      </c>
      <c r="BI105" s="12">
        <f t="shared" si="107"/>
        <v>0</v>
      </c>
      <c r="BJ105" s="39">
        <f t="shared" si="108"/>
        <v>0</v>
      </c>
      <c r="BK105" s="39">
        <f t="shared" si="109"/>
        <v>0</v>
      </c>
      <c r="BL105" s="39">
        <f t="shared" si="110"/>
        <v>0</v>
      </c>
      <c r="BM105" s="12">
        <f t="shared" si="111"/>
        <v>0</v>
      </c>
      <c r="BN105" s="39">
        <f t="shared" si="112"/>
        <v>0</v>
      </c>
      <c r="BO105" s="39">
        <f t="shared" si="113"/>
        <v>0</v>
      </c>
      <c r="BP105" s="39">
        <f t="shared" si="114"/>
        <v>0</v>
      </c>
      <c r="BQ105" s="12">
        <f t="shared" si="115"/>
        <v>0</v>
      </c>
      <c r="BR105" s="39">
        <f t="shared" si="116"/>
        <v>0</v>
      </c>
      <c r="BS105" s="39">
        <f t="shared" si="117"/>
        <v>0</v>
      </c>
      <c r="BT105" s="39">
        <f t="shared" si="118"/>
        <v>0</v>
      </c>
      <c r="BU105" s="104">
        <f>IF(ABS($B105)&lt;0.01,0,VLOOKUP(E105,DollarSteps,4))</f>
        <v>0</v>
      </c>
      <c r="BV105" s="104">
        <f>IF(ABS($B105)&lt;0.01,0,VLOOKUP(G105,DollarSteps,4))</f>
        <v>0</v>
      </c>
      <c r="BW105" s="104">
        <f>IF(ABS($B105)&lt;0.01,0,VLOOKUP(I105,DollarSteps,4))</f>
        <v>0</v>
      </c>
      <c r="BX105" s="104">
        <f>IF(ABS($B105)&lt;0.01,0,IF($J105="","",VLOOKUP($J105,Age_Steps,4)))</f>
        <v>0</v>
      </c>
      <c r="BY105" s="104">
        <f>IF(OR(ABS($B105)&lt;0.01,$E105=0),0,IF($J105="","",VLOOKUP($J105,Age_Steps,4)))</f>
        <v>0</v>
      </c>
      <c r="BZ105" s="104">
        <f>IF(ABS($B105)&lt;0.01,0,IF($J105="","",VLOOKUP($J105-1,Age_Steps,4)))</f>
        <v>0</v>
      </c>
      <c r="CA105" s="104">
        <f>IF(OR(ABS($B105)&lt;0.01,$G105=0),0,IF($J105="","",VLOOKUP($J105-1,Age_Steps,4)))</f>
        <v>0</v>
      </c>
      <c r="CB105" s="104">
        <f>IF(ABS($B105)&lt;0.01,0,IF($J105="","",VLOOKUP($J105-2,Age_Steps,4)))</f>
        <v>0</v>
      </c>
      <c r="CC105" s="104">
        <f>IF(OR(ABS($B105)&lt;0.01,$I105=0),0,IF($J105="","",VLOOKUP($J105-2,Age_Steps,4)))</f>
        <v>0</v>
      </c>
    </row>
    <row r="106" spans="2:81" ht="12.5">
      <c r="B106" s="6" t="s">
        <v>9</v>
      </c>
      <c r="C106" s="6"/>
      <c r="D106" s="5">
        <v>0</v>
      </c>
      <c r="E106" s="5">
        <v>0</v>
      </c>
      <c r="F106" s="2">
        <v>0</v>
      </c>
      <c r="G106" s="2">
        <v>0</v>
      </c>
      <c r="H106" s="2">
        <v>0</v>
      </c>
      <c r="I106" s="5">
        <v>0</v>
      </c>
      <c r="J106" s="11">
        <v>28</v>
      </c>
      <c r="K106" s="12">
        <f t="shared" si="63"/>
        <v>0</v>
      </c>
      <c r="L106" s="12">
        <f t="shared" si="63"/>
        <v>0</v>
      </c>
      <c r="M106" s="14">
        <f t="shared" si="64"/>
        <v>0</v>
      </c>
      <c r="N106" s="12">
        <f t="shared" si="119"/>
        <v>0</v>
      </c>
      <c r="O106" s="14">
        <f t="shared" si="65"/>
        <v>0</v>
      </c>
      <c r="P106" s="12">
        <f t="shared" si="119"/>
        <v>0</v>
      </c>
      <c r="Q106" s="12">
        <f t="shared" si="66"/>
        <v>1</v>
      </c>
      <c r="R106" s="12">
        <f t="shared" si="67"/>
        <v>0</v>
      </c>
      <c r="S106" s="12">
        <f t="shared" si="68"/>
        <v>0</v>
      </c>
      <c r="T106" s="12">
        <f t="shared" si="69"/>
        <v>0</v>
      </c>
      <c r="U106" s="12">
        <f t="shared" si="70"/>
        <v>0</v>
      </c>
      <c r="V106" s="39">
        <f t="shared" si="71"/>
        <v>0</v>
      </c>
      <c r="W106" s="39">
        <f t="shared" si="72"/>
        <v>0</v>
      </c>
      <c r="X106" s="12">
        <f t="shared" si="120"/>
        <v>0</v>
      </c>
      <c r="Y106" s="12">
        <f t="shared" si="73"/>
        <v>0</v>
      </c>
      <c r="Z106" s="39">
        <f t="shared" si="121"/>
        <v>0</v>
      </c>
      <c r="AA106" s="12">
        <f t="shared" si="74"/>
        <v>0</v>
      </c>
      <c r="AB106" s="39">
        <f t="shared" si="75"/>
        <v>0</v>
      </c>
      <c r="AC106" s="12">
        <f t="shared" si="76"/>
        <v>0</v>
      </c>
      <c r="AD106" s="39">
        <f t="shared" si="77"/>
        <v>0</v>
      </c>
      <c r="AE106" s="39">
        <f t="shared" si="62"/>
        <v>0</v>
      </c>
      <c r="AF106" s="12">
        <f t="shared" si="78"/>
        <v>0</v>
      </c>
      <c r="AG106" s="39">
        <f t="shared" si="79"/>
        <v>0</v>
      </c>
      <c r="AH106" s="12">
        <f t="shared" si="80"/>
        <v>0</v>
      </c>
      <c r="AI106" s="39">
        <f t="shared" si="81"/>
        <v>0</v>
      </c>
      <c r="AJ106" s="39">
        <f t="shared" si="82"/>
        <v>0</v>
      </c>
      <c r="AK106" s="12">
        <f t="shared" si="83"/>
        <v>0</v>
      </c>
      <c r="AL106" s="39">
        <f t="shared" si="84"/>
        <v>0</v>
      </c>
      <c r="AM106" s="39">
        <f t="shared" si="85"/>
        <v>0</v>
      </c>
      <c r="AN106" s="39">
        <f t="shared" si="86"/>
        <v>0</v>
      </c>
      <c r="AO106" s="99">
        <f t="shared" si="87"/>
        <v>0</v>
      </c>
      <c r="AP106" s="99">
        <f t="shared" si="88"/>
        <v>0</v>
      </c>
      <c r="AQ106" s="12">
        <f t="shared" si="89"/>
        <v>0</v>
      </c>
      <c r="AR106" s="39">
        <f t="shared" si="90"/>
        <v>0</v>
      </c>
      <c r="AS106" s="39">
        <f t="shared" si="91"/>
        <v>0</v>
      </c>
      <c r="AT106" s="39">
        <f t="shared" si="92"/>
        <v>0</v>
      </c>
      <c r="AU106" s="12">
        <f t="shared" si="93"/>
        <v>0</v>
      </c>
      <c r="AV106" s="39">
        <f t="shared" si="94"/>
        <v>0</v>
      </c>
      <c r="AW106" s="39">
        <f t="shared" si="95"/>
        <v>0</v>
      </c>
      <c r="AX106" s="39">
        <f t="shared" si="96"/>
        <v>0</v>
      </c>
      <c r="AY106" s="39">
        <f t="shared" si="97"/>
        <v>0</v>
      </c>
      <c r="AZ106" s="39">
        <f t="shared" si="98"/>
        <v>0</v>
      </c>
      <c r="BA106" s="12">
        <f t="shared" si="99"/>
        <v>0</v>
      </c>
      <c r="BB106" s="39">
        <f t="shared" si="100"/>
        <v>0</v>
      </c>
      <c r="BC106" s="39">
        <f t="shared" si="101"/>
        <v>0</v>
      </c>
      <c r="BD106" s="39">
        <f t="shared" si="102"/>
        <v>0</v>
      </c>
      <c r="BE106" s="12">
        <f t="shared" si="103"/>
        <v>0</v>
      </c>
      <c r="BF106" s="39">
        <f t="shared" si="104"/>
        <v>0</v>
      </c>
      <c r="BG106" s="39">
        <f t="shared" si="105"/>
        <v>0</v>
      </c>
      <c r="BH106" s="39">
        <f t="shared" si="106"/>
        <v>0</v>
      </c>
      <c r="BI106" s="12">
        <f t="shared" si="107"/>
        <v>0</v>
      </c>
      <c r="BJ106" s="39">
        <f t="shared" si="108"/>
        <v>0</v>
      </c>
      <c r="BK106" s="39">
        <f t="shared" si="109"/>
        <v>0</v>
      </c>
      <c r="BL106" s="39">
        <f t="shared" si="110"/>
        <v>0</v>
      </c>
      <c r="BM106" s="12">
        <f t="shared" si="111"/>
        <v>0</v>
      </c>
      <c r="BN106" s="39">
        <f t="shared" si="112"/>
        <v>0</v>
      </c>
      <c r="BO106" s="39">
        <f t="shared" si="113"/>
        <v>0</v>
      </c>
      <c r="BP106" s="39">
        <f t="shared" si="114"/>
        <v>0</v>
      </c>
      <c r="BQ106" s="12">
        <f t="shared" si="115"/>
        <v>0</v>
      </c>
      <c r="BR106" s="39">
        <f t="shared" si="116"/>
        <v>0</v>
      </c>
      <c r="BS106" s="39">
        <f t="shared" si="117"/>
        <v>0</v>
      </c>
      <c r="BT106" s="39">
        <f t="shared" si="118"/>
        <v>0</v>
      </c>
      <c r="BU106" s="104">
        <f>IF(ABS($B106)&lt;0.01,0,VLOOKUP(E106,DollarSteps,4))</f>
        <v>0</v>
      </c>
      <c r="BV106" s="104">
        <f>IF(ABS($B106)&lt;0.01,0,VLOOKUP(G106,DollarSteps,4))</f>
        <v>0</v>
      </c>
      <c r="BW106" s="104">
        <f>IF(ABS($B106)&lt;0.01,0,VLOOKUP(I106,DollarSteps,4))</f>
        <v>0</v>
      </c>
      <c r="BX106" s="104">
        <f>IF(ABS($B106)&lt;0.01,0,IF($J106="","",VLOOKUP($J106,Age_Steps,4)))</f>
        <v>0</v>
      </c>
      <c r="BY106" s="104">
        <f>IF(OR(ABS($B106)&lt;0.01,$E106=0),0,IF($J106="","",VLOOKUP($J106,Age_Steps,4)))</f>
        <v>0</v>
      </c>
      <c r="BZ106" s="104">
        <f>IF(ABS($B106)&lt;0.01,0,IF($J106="","",VLOOKUP($J106-1,Age_Steps,4)))</f>
        <v>0</v>
      </c>
      <c r="CA106" s="104">
        <f>IF(OR(ABS($B106)&lt;0.01,$G106=0),0,IF($J106="","",VLOOKUP($J106-1,Age_Steps,4)))</f>
        <v>0</v>
      </c>
      <c r="CB106" s="104">
        <f>IF(ABS($B106)&lt;0.01,0,IF($J106="","",VLOOKUP($J106-2,Age_Steps,4)))</f>
        <v>0</v>
      </c>
      <c r="CC106" s="104">
        <f>IF(OR(ABS($B106)&lt;0.01,$I106=0),0,IF($J106="","",VLOOKUP($J106-2,Age_Steps,4)))</f>
        <v>0</v>
      </c>
    </row>
    <row r="107" spans="2:81" ht="12.5" customHeight="1">
      <c r="B107" s="6" t="s">
        <v>9</v>
      </c>
      <c r="C107" s="6"/>
      <c r="D107" s="5">
        <v>0</v>
      </c>
      <c r="E107" s="5">
        <v>0</v>
      </c>
      <c r="F107" s="2">
        <v>0</v>
      </c>
      <c r="G107" s="2">
        <v>0</v>
      </c>
      <c r="H107" s="2">
        <v>0</v>
      </c>
      <c r="I107" s="5">
        <v>0</v>
      </c>
      <c r="J107" s="11">
        <v>29</v>
      </c>
      <c r="K107" s="12">
        <f t="shared" si="63"/>
        <v>0</v>
      </c>
      <c r="L107" s="12">
        <f t="shared" si="63"/>
        <v>0</v>
      </c>
      <c r="M107" s="14">
        <f t="shared" si="64"/>
        <v>0</v>
      </c>
      <c r="N107" s="12">
        <f t="shared" si="119"/>
        <v>0</v>
      </c>
      <c r="O107" s="14">
        <f t="shared" si="65"/>
        <v>0</v>
      </c>
      <c r="P107" s="12">
        <f t="shared" si="119"/>
        <v>0</v>
      </c>
      <c r="Q107" s="12">
        <f t="shared" si="66"/>
        <v>1</v>
      </c>
      <c r="R107" s="12">
        <f t="shared" si="67"/>
        <v>0</v>
      </c>
      <c r="S107" s="12">
        <f t="shared" si="68"/>
        <v>0</v>
      </c>
      <c r="T107" s="12">
        <f t="shared" si="69"/>
        <v>0</v>
      </c>
      <c r="U107" s="12">
        <f t="shared" si="70"/>
        <v>0</v>
      </c>
      <c r="V107" s="39">
        <f t="shared" si="71"/>
        <v>0</v>
      </c>
      <c r="W107" s="39">
        <f t="shared" si="72"/>
        <v>0</v>
      </c>
      <c r="X107" s="12">
        <f t="shared" si="120"/>
        <v>0</v>
      </c>
      <c r="Y107" s="12">
        <f t="shared" si="73"/>
        <v>0</v>
      </c>
      <c r="Z107" s="39">
        <f t="shared" si="121"/>
        <v>0</v>
      </c>
      <c r="AA107" s="12">
        <f t="shared" si="74"/>
        <v>0</v>
      </c>
      <c r="AB107" s="39">
        <f t="shared" si="75"/>
        <v>0</v>
      </c>
      <c r="AC107" s="12">
        <f t="shared" si="76"/>
        <v>0</v>
      </c>
      <c r="AD107" s="39">
        <f t="shared" si="77"/>
        <v>0</v>
      </c>
      <c r="AE107" s="39">
        <f t="shared" si="62"/>
        <v>0</v>
      </c>
      <c r="AF107" s="12">
        <f t="shared" si="78"/>
        <v>0</v>
      </c>
      <c r="AG107" s="39">
        <f t="shared" si="79"/>
        <v>0</v>
      </c>
      <c r="AH107" s="12">
        <f t="shared" si="80"/>
        <v>0</v>
      </c>
      <c r="AI107" s="39">
        <f t="shared" si="81"/>
        <v>0</v>
      </c>
      <c r="AJ107" s="39">
        <f t="shared" si="82"/>
        <v>0</v>
      </c>
      <c r="AK107" s="12">
        <f t="shared" si="83"/>
        <v>0</v>
      </c>
      <c r="AL107" s="39">
        <f t="shared" si="84"/>
        <v>0</v>
      </c>
      <c r="AM107" s="39">
        <f t="shared" si="85"/>
        <v>0</v>
      </c>
      <c r="AN107" s="39">
        <f t="shared" si="86"/>
        <v>0</v>
      </c>
      <c r="AO107" s="99">
        <f t="shared" si="87"/>
        <v>0</v>
      </c>
      <c r="AP107" s="99">
        <f t="shared" si="88"/>
        <v>0</v>
      </c>
      <c r="AQ107" s="12">
        <f t="shared" si="89"/>
        <v>0</v>
      </c>
      <c r="AR107" s="39">
        <f t="shared" si="90"/>
        <v>0</v>
      </c>
      <c r="AS107" s="39">
        <f t="shared" si="91"/>
        <v>0</v>
      </c>
      <c r="AT107" s="39">
        <f t="shared" si="92"/>
        <v>0</v>
      </c>
      <c r="AU107" s="12">
        <f t="shared" si="93"/>
        <v>0</v>
      </c>
      <c r="AV107" s="39">
        <f t="shared" si="94"/>
        <v>0</v>
      </c>
      <c r="AW107" s="39">
        <f t="shared" si="95"/>
        <v>0</v>
      </c>
      <c r="AX107" s="39">
        <f t="shared" si="96"/>
        <v>0</v>
      </c>
      <c r="AY107" s="39">
        <f t="shared" si="97"/>
        <v>0</v>
      </c>
      <c r="AZ107" s="39">
        <f t="shared" si="98"/>
        <v>0</v>
      </c>
      <c r="BA107" s="12">
        <f t="shared" si="99"/>
        <v>0</v>
      </c>
      <c r="BB107" s="39">
        <f t="shared" si="100"/>
        <v>0</v>
      </c>
      <c r="BC107" s="39">
        <f t="shared" si="101"/>
        <v>0</v>
      </c>
      <c r="BD107" s="39">
        <f t="shared" si="102"/>
        <v>0</v>
      </c>
      <c r="BE107" s="12">
        <f t="shared" si="103"/>
        <v>0</v>
      </c>
      <c r="BF107" s="39">
        <f t="shared" si="104"/>
        <v>0</v>
      </c>
      <c r="BG107" s="39">
        <f t="shared" si="105"/>
        <v>0</v>
      </c>
      <c r="BH107" s="39">
        <f t="shared" si="106"/>
        <v>0</v>
      </c>
      <c r="BI107" s="12">
        <f t="shared" si="107"/>
        <v>0</v>
      </c>
      <c r="BJ107" s="39">
        <f t="shared" si="108"/>
        <v>0</v>
      </c>
      <c r="BK107" s="39">
        <f t="shared" si="109"/>
        <v>0</v>
      </c>
      <c r="BL107" s="39">
        <f t="shared" si="110"/>
        <v>0</v>
      </c>
      <c r="BM107" s="12">
        <f t="shared" si="111"/>
        <v>0</v>
      </c>
      <c r="BN107" s="39">
        <f t="shared" si="112"/>
        <v>0</v>
      </c>
      <c r="BO107" s="39">
        <f t="shared" si="113"/>
        <v>0</v>
      </c>
      <c r="BP107" s="39">
        <f t="shared" si="114"/>
        <v>0</v>
      </c>
      <c r="BQ107" s="12">
        <f t="shared" si="115"/>
        <v>0</v>
      </c>
      <c r="BR107" s="39">
        <f t="shared" si="116"/>
        <v>0</v>
      </c>
      <c r="BS107" s="39">
        <f t="shared" si="117"/>
        <v>0</v>
      </c>
      <c r="BT107" s="39">
        <f t="shared" si="118"/>
        <v>0</v>
      </c>
      <c r="BU107" s="104">
        <f>IF(ABS($B107)&lt;0.01,0,VLOOKUP(E107,DollarSteps,4))</f>
        <v>0</v>
      </c>
      <c r="BV107" s="104">
        <f>IF(ABS($B107)&lt;0.01,0,VLOOKUP(G107,DollarSteps,4))</f>
        <v>0</v>
      </c>
      <c r="BW107" s="104">
        <f>IF(ABS($B107)&lt;0.01,0,VLOOKUP(I107,DollarSteps,4))</f>
        <v>0</v>
      </c>
      <c r="BX107" s="104">
        <f>IF(ABS($B107)&lt;0.01,0,IF($J107="","",VLOOKUP($J107,Age_Steps,4)))</f>
        <v>0</v>
      </c>
      <c r="BY107" s="104">
        <f>IF(OR(ABS($B107)&lt;0.01,$E107=0),0,IF($J107="","",VLOOKUP($J107,Age_Steps,4)))</f>
        <v>0</v>
      </c>
      <c r="BZ107" s="104">
        <f>IF(ABS($B107)&lt;0.01,0,IF($J107="","",VLOOKUP($J107-1,Age_Steps,4)))</f>
        <v>0</v>
      </c>
      <c r="CA107" s="104">
        <f>IF(OR(ABS($B107)&lt;0.01,$G107=0),0,IF($J107="","",VLOOKUP($J107-1,Age_Steps,4)))</f>
        <v>0</v>
      </c>
      <c r="CB107" s="104">
        <f>IF(ABS($B107)&lt;0.01,0,IF($J107="","",VLOOKUP($J107-2,Age_Steps,4)))</f>
        <v>0</v>
      </c>
      <c r="CC107" s="104">
        <f>IF(OR(ABS($B107)&lt;0.01,$I107=0),0,IF($J107="","",VLOOKUP($J107-2,Age_Steps,4)))</f>
        <v>0</v>
      </c>
    </row>
    <row r="108" spans="2:81" ht="12.5" customHeight="1">
      <c r="B108" s="6" t="s">
        <v>9</v>
      </c>
      <c r="C108" s="6"/>
      <c r="D108" s="5">
        <v>0</v>
      </c>
      <c r="E108" s="5">
        <v>0</v>
      </c>
      <c r="F108" s="2">
        <v>0</v>
      </c>
      <c r="G108" s="2">
        <v>0</v>
      </c>
      <c r="H108" s="2">
        <v>0</v>
      </c>
      <c r="I108" s="5">
        <v>0</v>
      </c>
      <c r="J108" s="11">
        <v>11</v>
      </c>
      <c r="K108" s="12">
        <f t="shared" si="63"/>
        <v>0</v>
      </c>
      <c r="L108" s="12">
        <f t="shared" si="63"/>
        <v>0</v>
      </c>
      <c r="M108" s="14">
        <f t="shared" si="64"/>
        <v>0</v>
      </c>
      <c r="N108" s="12">
        <f t="shared" si="119"/>
        <v>0</v>
      </c>
      <c r="O108" s="14">
        <f t="shared" si="65"/>
        <v>0</v>
      </c>
      <c r="P108" s="12">
        <f t="shared" si="119"/>
        <v>0</v>
      </c>
      <c r="Q108" s="12">
        <f t="shared" si="66"/>
        <v>1</v>
      </c>
      <c r="R108" s="12">
        <f t="shared" si="67"/>
        <v>0</v>
      </c>
      <c r="S108" s="12">
        <f t="shared" si="68"/>
        <v>0</v>
      </c>
      <c r="T108" s="12">
        <f t="shared" si="69"/>
        <v>0</v>
      </c>
      <c r="U108" s="12">
        <f t="shared" si="70"/>
        <v>0</v>
      </c>
      <c r="V108" s="39">
        <f t="shared" si="71"/>
        <v>0</v>
      </c>
      <c r="W108" s="39">
        <f t="shared" si="72"/>
        <v>0</v>
      </c>
      <c r="X108" s="12">
        <f t="shared" si="120"/>
        <v>0</v>
      </c>
      <c r="Y108" s="12">
        <f t="shared" si="73"/>
        <v>0</v>
      </c>
      <c r="Z108" s="39">
        <f t="shared" si="121"/>
        <v>0</v>
      </c>
      <c r="AA108" s="12">
        <f t="shared" si="74"/>
        <v>0</v>
      </c>
      <c r="AB108" s="39">
        <f t="shared" si="75"/>
        <v>0</v>
      </c>
      <c r="AC108" s="12">
        <f t="shared" si="76"/>
        <v>0</v>
      </c>
      <c r="AD108" s="39">
        <f t="shared" si="77"/>
        <v>0</v>
      </c>
      <c r="AE108" s="39">
        <f t="shared" si="62"/>
        <v>0</v>
      </c>
      <c r="AF108" s="12">
        <f t="shared" si="78"/>
        <v>0</v>
      </c>
      <c r="AG108" s="39">
        <f t="shared" si="79"/>
        <v>0</v>
      </c>
      <c r="AH108" s="12">
        <f t="shared" si="80"/>
        <v>0</v>
      </c>
      <c r="AI108" s="39">
        <f t="shared" si="81"/>
        <v>0</v>
      </c>
      <c r="AJ108" s="39">
        <f t="shared" si="82"/>
        <v>0</v>
      </c>
      <c r="AK108" s="12">
        <f t="shared" si="83"/>
        <v>0</v>
      </c>
      <c r="AL108" s="39">
        <f t="shared" si="84"/>
        <v>0</v>
      </c>
      <c r="AM108" s="39">
        <f t="shared" si="85"/>
        <v>0</v>
      </c>
      <c r="AN108" s="39">
        <f t="shared" si="86"/>
        <v>0</v>
      </c>
      <c r="AO108" s="99">
        <f t="shared" si="87"/>
        <v>0</v>
      </c>
      <c r="AP108" s="99">
        <f t="shared" si="88"/>
        <v>0</v>
      </c>
      <c r="AQ108" s="12">
        <f t="shared" si="89"/>
        <v>0</v>
      </c>
      <c r="AR108" s="39">
        <f t="shared" si="90"/>
        <v>0</v>
      </c>
      <c r="AS108" s="39">
        <f t="shared" si="91"/>
        <v>0</v>
      </c>
      <c r="AT108" s="39">
        <f t="shared" si="92"/>
        <v>0</v>
      </c>
      <c r="AU108" s="12">
        <f t="shared" si="93"/>
        <v>0</v>
      </c>
      <c r="AV108" s="39">
        <f t="shared" si="94"/>
        <v>0</v>
      </c>
      <c r="AW108" s="39">
        <f t="shared" si="95"/>
        <v>0</v>
      </c>
      <c r="AX108" s="39">
        <f t="shared" si="96"/>
        <v>0</v>
      </c>
      <c r="AY108" s="39">
        <f t="shared" si="97"/>
        <v>0</v>
      </c>
      <c r="AZ108" s="39">
        <f t="shared" si="98"/>
        <v>0</v>
      </c>
      <c r="BA108" s="12">
        <f t="shared" si="99"/>
        <v>0</v>
      </c>
      <c r="BB108" s="39">
        <f t="shared" si="100"/>
        <v>0</v>
      </c>
      <c r="BC108" s="39">
        <f t="shared" si="101"/>
        <v>0</v>
      </c>
      <c r="BD108" s="39">
        <f t="shared" si="102"/>
        <v>0</v>
      </c>
      <c r="BE108" s="12">
        <f t="shared" si="103"/>
        <v>0</v>
      </c>
      <c r="BF108" s="39">
        <f t="shared" si="104"/>
        <v>0</v>
      </c>
      <c r="BG108" s="39">
        <f t="shared" si="105"/>
        <v>0</v>
      </c>
      <c r="BH108" s="39">
        <f t="shared" si="106"/>
        <v>0</v>
      </c>
      <c r="BI108" s="12">
        <f t="shared" si="107"/>
        <v>0</v>
      </c>
      <c r="BJ108" s="39">
        <f t="shared" si="108"/>
        <v>0</v>
      </c>
      <c r="BK108" s="39">
        <f t="shared" si="109"/>
        <v>0</v>
      </c>
      <c r="BL108" s="39">
        <f t="shared" si="110"/>
        <v>0</v>
      </c>
      <c r="BM108" s="12">
        <f t="shared" si="111"/>
        <v>0</v>
      </c>
      <c r="BN108" s="39">
        <f t="shared" si="112"/>
        <v>0</v>
      </c>
      <c r="BO108" s="39">
        <f t="shared" si="113"/>
        <v>0</v>
      </c>
      <c r="BP108" s="39">
        <f t="shared" si="114"/>
        <v>0</v>
      </c>
      <c r="BQ108" s="12">
        <f t="shared" si="115"/>
        <v>0</v>
      </c>
      <c r="BR108" s="39">
        <f t="shared" si="116"/>
        <v>0</v>
      </c>
      <c r="BS108" s="39">
        <f t="shared" si="117"/>
        <v>0</v>
      </c>
      <c r="BT108" s="39">
        <f t="shared" si="118"/>
        <v>0</v>
      </c>
      <c r="BU108" s="104">
        <f>IF(ABS($B108)&lt;0.01,0,VLOOKUP(E108,DollarSteps,4))</f>
        <v>0</v>
      </c>
      <c r="BV108" s="104">
        <f>IF(ABS($B108)&lt;0.01,0,VLOOKUP(G108,DollarSteps,4))</f>
        <v>0</v>
      </c>
      <c r="BW108" s="104">
        <f>IF(ABS($B108)&lt;0.01,0,VLOOKUP(I108,DollarSteps,4))</f>
        <v>0</v>
      </c>
      <c r="BX108" s="104">
        <f>IF(ABS($B108)&lt;0.01,0,IF($J108="","",VLOOKUP($J108,Age_Steps,4)))</f>
        <v>0</v>
      </c>
      <c r="BY108" s="104">
        <f>IF(OR(ABS($B108)&lt;0.01,$E108=0),0,IF($J108="","",VLOOKUP($J108,Age_Steps,4)))</f>
        <v>0</v>
      </c>
      <c r="BZ108" s="104">
        <f>IF(ABS($B108)&lt;0.01,0,IF($J108="","",VLOOKUP($J108-1,Age_Steps,4)))</f>
        <v>0</v>
      </c>
      <c r="CA108" s="104">
        <f>IF(OR(ABS($B108)&lt;0.01,$G108=0),0,IF($J108="","",VLOOKUP($J108-1,Age_Steps,4)))</f>
        <v>0</v>
      </c>
      <c r="CB108" s="104">
        <f>IF(ABS($B108)&lt;0.01,0,IF($J108="","",VLOOKUP($J108-2,Age_Steps,4)))</f>
        <v>0</v>
      </c>
      <c r="CC108" s="104">
        <f>IF(OR(ABS($B108)&lt;0.01,$I108=0),0,IF($J108="","",VLOOKUP($J108-2,Age_Steps,4)))</f>
        <v>0</v>
      </c>
    </row>
    <row r="109" spans="2:81" ht="12.5" customHeight="1">
      <c r="B109" s="6" t="s">
        <v>9</v>
      </c>
      <c r="C109" s="6"/>
      <c r="D109" s="5">
        <v>0</v>
      </c>
      <c r="E109" s="5">
        <v>0</v>
      </c>
      <c r="F109" s="2">
        <v>0</v>
      </c>
      <c r="G109" s="2">
        <v>0</v>
      </c>
      <c r="H109" s="2">
        <v>0</v>
      </c>
      <c r="I109" s="5">
        <v>0</v>
      </c>
      <c r="J109" s="11">
        <v>23</v>
      </c>
      <c r="K109" s="12">
        <f t="shared" si="63"/>
        <v>0</v>
      </c>
      <c r="L109" s="12">
        <f t="shared" si="63"/>
        <v>0</v>
      </c>
      <c r="M109" s="14">
        <f t="shared" si="64"/>
        <v>0</v>
      </c>
      <c r="N109" s="12">
        <f t="shared" si="119"/>
        <v>0</v>
      </c>
      <c r="O109" s="14">
        <f t="shared" si="65"/>
        <v>0</v>
      </c>
      <c r="P109" s="12">
        <f t="shared" si="119"/>
        <v>0</v>
      </c>
      <c r="Q109" s="12">
        <f t="shared" si="66"/>
        <v>1</v>
      </c>
      <c r="R109" s="12">
        <f t="shared" si="67"/>
        <v>0</v>
      </c>
      <c r="S109" s="12">
        <f t="shared" si="68"/>
        <v>0</v>
      </c>
      <c r="T109" s="12">
        <f t="shared" si="69"/>
        <v>0</v>
      </c>
      <c r="U109" s="12">
        <f t="shared" si="70"/>
        <v>0</v>
      </c>
      <c r="V109" s="39">
        <f t="shared" si="71"/>
        <v>0</v>
      </c>
      <c r="W109" s="39">
        <f t="shared" si="72"/>
        <v>0</v>
      </c>
      <c r="X109" s="12">
        <f t="shared" si="120"/>
        <v>0</v>
      </c>
      <c r="Y109" s="12">
        <f t="shared" si="73"/>
        <v>0</v>
      </c>
      <c r="Z109" s="39">
        <f t="shared" si="121"/>
        <v>0</v>
      </c>
      <c r="AA109" s="12">
        <f t="shared" si="74"/>
        <v>0</v>
      </c>
      <c r="AB109" s="39">
        <f t="shared" si="75"/>
        <v>0</v>
      </c>
      <c r="AC109" s="12">
        <f t="shared" si="76"/>
        <v>0</v>
      </c>
      <c r="AD109" s="39">
        <f t="shared" si="77"/>
        <v>0</v>
      </c>
      <c r="AE109" s="39">
        <f t="shared" si="62"/>
        <v>0</v>
      </c>
      <c r="AF109" s="12">
        <f t="shared" si="78"/>
        <v>0</v>
      </c>
      <c r="AG109" s="39">
        <f t="shared" si="79"/>
        <v>0</v>
      </c>
      <c r="AH109" s="12">
        <f t="shared" si="80"/>
        <v>0</v>
      </c>
      <c r="AI109" s="39">
        <f t="shared" si="81"/>
        <v>0</v>
      </c>
      <c r="AJ109" s="39">
        <f t="shared" si="82"/>
        <v>0</v>
      </c>
      <c r="AK109" s="12">
        <f t="shared" si="83"/>
        <v>0</v>
      </c>
      <c r="AL109" s="39">
        <f t="shared" si="84"/>
        <v>0</v>
      </c>
      <c r="AM109" s="39">
        <f t="shared" si="85"/>
        <v>0</v>
      </c>
      <c r="AN109" s="39">
        <f t="shared" si="86"/>
        <v>0</v>
      </c>
      <c r="AO109" s="99">
        <f t="shared" si="87"/>
        <v>0</v>
      </c>
      <c r="AP109" s="99">
        <f t="shared" si="88"/>
        <v>0</v>
      </c>
      <c r="AQ109" s="12">
        <f t="shared" si="89"/>
        <v>0</v>
      </c>
      <c r="AR109" s="39">
        <f t="shared" si="90"/>
        <v>0</v>
      </c>
      <c r="AS109" s="39">
        <f t="shared" si="91"/>
        <v>0</v>
      </c>
      <c r="AT109" s="39">
        <f t="shared" si="92"/>
        <v>0</v>
      </c>
      <c r="AU109" s="12">
        <f t="shared" si="93"/>
        <v>0</v>
      </c>
      <c r="AV109" s="39">
        <f t="shared" si="94"/>
        <v>0</v>
      </c>
      <c r="AW109" s="39">
        <f t="shared" si="95"/>
        <v>0</v>
      </c>
      <c r="AX109" s="39">
        <f t="shared" si="96"/>
        <v>0</v>
      </c>
      <c r="AY109" s="39">
        <f t="shared" si="97"/>
        <v>0</v>
      </c>
      <c r="AZ109" s="39">
        <f t="shared" si="98"/>
        <v>0</v>
      </c>
      <c r="BA109" s="12">
        <f t="shared" si="99"/>
        <v>0</v>
      </c>
      <c r="BB109" s="39">
        <f t="shared" si="100"/>
        <v>0</v>
      </c>
      <c r="BC109" s="39">
        <f t="shared" si="101"/>
        <v>0</v>
      </c>
      <c r="BD109" s="39">
        <f t="shared" si="102"/>
        <v>0</v>
      </c>
      <c r="BE109" s="12">
        <f t="shared" si="103"/>
        <v>0</v>
      </c>
      <c r="BF109" s="39">
        <f t="shared" si="104"/>
        <v>0</v>
      </c>
      <c r="BG109" s="39">
        <f t="shared" si="105"/>
        <v>0</v>
      </c>
      <c r="BH109" s="39">
        <f t="shared" si="106"/>
        <v>0</v>
      </c>
      <c r="BI109" s="12">
        <f t="shared" si="107"/>
        <v>0</v>
      </c>
      <c r="BJ109" s="39">
        <f t="shared" si="108"/>
        <v>0</v>
      </c>
      <c r="BK109" s="39">
        <f t="shared" si="109"/>
        <v>0</v>
      </c>
      <c r="BL109" s="39">
        <f t="shared" si="110"/>
        <v>0</v>
      </c>
      <c r="BM109" s="12">
        <f t="shared" si="111"/>
        <v>0</v>
      </c>
      <c r="BN109" s="39">
        <f t="shared" si="112"/>
        <v>0</v>
      </c>
      <c r="BO109" s="39">
        <f t="shared" si="113"/>
        <v>0</v>
      </c>
      <c r="BP109" s="39">
        <f t="shared" si="114"/>
        <v>0</v>
      </c>
      <c r="BQ109" s="12">
        <f t="shared" si="115"/>
        <v>0</v>
      </c>
      <c r="BR109" s="39">
        <f t="shared" si="116"/>
        <v>0</v>
      </c>
      <c r="BS109" s="39">
        <f t="shared" si="117"/>
        <v>0</v>
      </c>
      <c r="BT109" s="39">
        <f t="shared" si="118"/>
        <v>0</v>
      </c>
      <c r="BU109" s="104">
        <f>IF(ABS($B109)&lt;0.01,0,VLOOKUP(E109,DollarSteps,4))</f>
        <v>0</v>
      </c>
      <c r="BV109" s="104">
        <f>IF(ABS($B109)&lt;0.01,0,VLOOKUP(G109,DollarSteps,4))</f>
        <v>0</v>
      </c>
      <c r="BW109" s="104">
        <f>IF(ABS($B109)&lt;0.01,0,VLOOKUP(I109,DollarSteps,4))</f>
        <v>0</v>
      </c>
      <c r="BX109" s="104">
        <f>IF(ABS($B109)&lt;0.01,0,IF($J109="","",VLOOKUP($J109,Age_Steps,4)))</f>
        <v>0</v>
      </c>
      <c r="BY109" s="104">
        <f>IF(OR(ABS($B109)&lt;0.01,$E109=0),0,IF($J109="","",VLOOKUP($J109,Age_Steps,4)))</f>
        <v>0</v>
      </c>
      <c r="BZ109" s="104">
        <f>IF(ABS($B109)&lt;0.01,0,IF($J109="","",VLOOKUP($J109-1,Age_Steps,4)))</f>
        <v>0</v>
      </c>
      <c r="CA109" s="104">
        <f>IF(OR(ABS($B109)&lt;0.01,$G109=0),0,IF($J109="","",VLOOKUP($J109-1,Age_Steps,4)))</f>
        <v>0</v>
      </c>
      <c r="CB109" s="104">
        <f>IF(ABS($B109)&lt;0.01,0,IF($J109="","",VLOOKUP($J109-2,Age_Steps,4)))</f>
        <v>0</v>
      </c>
      <c r="CC109" s="104">
        <f>IF(OR(ABS($B109)&lt;0.01,$I109=0),0,IF($J109="","",VLOOKUP($J109-2,Age_Steps,4)))</f>
        <v>0</v>
      </c>
    </row>
    <row r="110" spans="2:81" ht="12.5" customHeight="1">
      <c r="B110" s="6" t="s">
        <v>9</v>
      </c>
      <c r="C110" s="6"/>
      <c r="D110" s="5">
        <v>0</v>
      </c>
      <c r="E110" s="5">
        <v>0</v>
      </c>
      <c r="F110" s="2">
        <v>0</v>
      </c>
      <c r="G110" s="2">
        <v>0</v>
      </c>
      <c r="H110" s="2">
        <v>0</v>
      </c>
      <c r="I110" s="5">
        <v>0</v>
      </c>
      <c r="J110" s="11">
        <v>22</v>
      </c>
      <c r="K110" s="12">
        <f t="shared" si="63"/>
        <v>0</v>
      </c>
      <c r="L110" s="12">
        <f t="shared" si="63"/>
        <v>0</v>
      </c>
      <c r="M110" s="14">
        <f t="shared" si="64"/>
        <v>0</v>
      </c>
      <c r="N110" s="12">
        <f t="shared" si="119"/>
        <v>0</v>
      </c>
      <c r="O110" s="14">
        <f t="shared" si="65"/>
        <v>0</v>
      </c>
      <c r="P110" s="12">
        <f t="shared" si="119"/>
        <v>0</v>
      </c>
      <c r="Q110" s="12">
        <f t="shared" si="66"/>
        <v>1</v>
      </c>
      <c r="R110" s="12">
        <f t="shared" si="67"/>
        <v>0</v>
      </c>
      <c r="S110" s="12">
        <f t="shared" si="68"/>
        <v>0</v>
      </c>
      <c r="T110" s="12">
        <f t="shared" si="69"/>
        <v>0</v>
      </c>
      <c r="U110" s="12">
        <f t="shared" si="70"/>
        <v>0</v>
      </c>
      <c r="V110" s="39">
        <f t="shared" si="71"/>
        <v>0</v>
      </c>
      <c r="W110" s="39">
        <f t="shared" si="72"/>
        <v>0</v>
      </c>
      <c r="X110" s="12">
        <f t="shared" si="120"/>
        <v>0</v>
      </c>
      <c r="Y110" s="12">
        <f t="shared" si="73"/>
        <v>0</v>
      </c>
      <c r="Z110" s="39">
        <f t="shared" si="121"/>
        <v>0</v>
      </c>
      <c r="AA110" s="12">
        <f t="shared" si="74"/>
        <v>0</v>
      </c>
      <c r="AB110" s="39">
        <f t="shared" si="75"/>
        <v>0</v>
      </c>
      <c r="AC110" s="12">
        <f t="shared" si="76"/>
        <v>0</v>
      </c>
      <c r="AD110" s="39">
        <f t="shared" si="77"/>
        <v>0</v>
      </c>
      <c r="AE110" s="39">
        <f t="shared" si="62"/>
        <v>0</v>
      </c>
      <c r="AF110" s="12">
        <f t="shared" si="78"/>
        <v>0</v>
      </c>
      <c r="AG110" s="39">
        <f t="shared" si="79"/>
        <v>0</v>
      </c>
      <c r="AH110" s="12">
        <f t="shared" si="80"/>
        <v>0</v>
      </c>
      <c r="AI110" s="39">
        <f t="shared" si="81"/>
        <v>0</v>
      </c>
      <c r="AJ110" s="39">
        <f t="shared" si="82"/>
        <v>0</v>
      </c>
      <c r="AK110" s="12">
        <f t="shared" si="83"/>
        <v>0</v>
      </c>
      <c r="AL110" s="39">
        <f t="shared" si="84"/>
        <v>0</v>
      </c>
      <c r="AM110" s="39">
        <f t="shared" si="85"/>
        <v>0</v>
      </c>
      <c r="AN110" s="39">
        <f t="shared" si="86"/>
        <v>0</v>
      </c>
      <c r="AO110" s="99">
        <f t="shared" si="87"/>
        <v>0</v>
      </c>
      <c r="AP110" s="99">
        <f t="shared" si="88"/>
        <v>0</v>
      </c>
      <c r="AQ110" s="12">
        <f t="shared" si="89"/>
        <v>0</v>
      </c>
      <c r="AR110" s="39">
        <f t="shared" si="90"/>
        <v>0</v>
      </c>
      <c r="AS110" s="39">
        <f t="shared" si="91"/>
        <v>0</v>
      </c>
      <c r="AT110" s="39">
        <f t="shared" si="92"/>
        <v>0</v>
      </c>
      <c r="AU110" s="12">
        <f t="shared" si="93"/>
        <v>0</v>
      </c>
      <c r="AV110" s="39">
        <f t="shared" si="94"/>
        <v>0</v>
      </c>
      <c r="AW110" s="39">
        <f t="shared" si="95"/>
        <v>0</v>
      </c>
      <c r="AX110" s="39">
        <f t="shared" si="96"/>
        <v>0</v>
      </c>
      <c r="AY110" s="39">
        <f t="shared" si="97"/>
        <v>0</v>
      </c>
      <c r="AZ110" s="39">
        <f t="shared" si="98"/>
        <v>0</v>
      </c>
      <c r="BA110" s="12">
        <f t="shared" si="99"/>
        <v>0</v>
      </c>
      <c r="BB110" s="39">
        <f t="shared" si="100"/>
        <v>0</v>
      </c>
      <c r="BC110" s="39">
        <f t="shared" si="101"/>
        <v>0</v>
      </c>
      <c r="BD110" s="39">
        <f t="shared" si="102"/>
        <v>0</v>
      </c>
      <c r="BE110" s="12">
        <f t="shared" si="103"/>
        <v>0</v>
      </c>
      <c r="BF110" s="39">
        <f t="shared" si="104"/>
        <v>0</v>
      </c>
      <c r="BG110" s="39">
        <f t="shared" si="105"/>
        <v>0</v>
      </c>
      <c r="BH110" s="39">
        <f t="shared" si="106"/>
        <v>0</v>
      </c>
      <c r="BI110" s="12">
        <f t="shared" si="107"/>
        <v>0</v>
      </c>
      <c r="BJ110" s="39">
        <f t="shared" si="108"/>
        <v>0</v>
      </c>
      <c r="BK110" s="39">
        <f t="shared" si="109"/>
        <v>0</v>
      </c>
      <c r="BL110" s="39">
        <f t="shared" si="110"/>
        <v>0</v>
      </c>
      <c r="BM110" s="12">
        <f t="shared" si="111"/>
        <v>0</v>
      </c>
      <c r="BN110" s="39">
        <f t="shared" si="112"/>
        <v>0</v>
      </c>
      <c r="BO110" s="39">
        <f t="shared" si="113"/>
        <v>0</v>
      </c>
      <c r="BP110" s="39">
        <f t="shared" si="114"/>
        <v>0</v>
      </c>
      <c r="BQ110" s="12">
        <f t="shared" si="115"/>
        <v>0</v>
      </c>
      <c r="BR110" s="39">
        <f t="shared" si="116"/>
        <v>0</v>
      </c>
      <c r="BS110" s="39">
        <f t="shared" si="117"/>
        <v>0</v>
      </c>
      <c r="BT110" s="39">
        <f t="shared" si="118"/>
        <v>0</v>
      </c>
      <c r="BU110" s="104">
        <f>IF(ABS($B110)&lt;0.01,0,VLOOKUP(E110,DollarSteps,4))</f>
        <v>0</v>
      </c>
      <c r="BV110" s="104">
        <f>IF(ABS($B110)&lt;0.01,0,VLOOKUP(G110,DollarSteps,4))</f>
        <v>0</v>
      </c>
      <c r="BW110" s="104">
        <f>IF(ABS($B110)&lt;0.01,0,VLOOKUP(I110,DollarSteps,4))</f>
        <v>0</v>
      </c>
      <c r="BX110" s="104">
        <f>IF(ABS($B110)&lt;0.01,0,IF($J110="","",VLOOKUP($J110,Age_Steps,4)))</f>
        <v>0</v>
      </c>
      <c r="BY110" s="104">
        <f>IF(OR(ABS($B110)&lt;0.01,$E110=0),0,IF($J110="","",VLOOKUP($J110,Age_Steps,4)))</f>
        <v>0</v>
      </c>
      <c r="BZ110" s="104">
        <f>IF(ABS($B110)&lt;0.01,0,IF($J110="","",VLOOKUP($J110-1,Age_Steps,4)))</f>
        <v>0</v>
      </c>
      <c r="CA110" s="104">
        <f>IF(OR(ABS($B110)&lt;0.01,$G110=0),0,IF($J110="","",VLOOKUP($J110-1,Age_Steps,4)))</f>
        <v>0</v>
      </c>
      <c r="CB110" s="104">
        <f>IF(ABS($B110)&lt;0.01,0,IF($J110="","",VLOOKUP($J110-2,Age_Steps,4)))</f>
        <v>0</v>
      </c>
      <c r="CC110" s="104">
        <f>IF(OR(ABS($B110)&lt;0.01,$I110=0),0,IF($J110="","",VLOOKUP($J110-2,Age_Steps,4)))</f>
        <v>0</v>
      </c>
    </row>
    <row r="111" spans="2:81" ht="12.5" customHeight="1">
      <c r="B111" s="6" t="s">
        <v>9</v>
      </c>
      <c r="C111" s="6"/>
      <c r="D111" s="5">
        <v>0</v>
      </c>
      <c r="E111" s="5">
        <v>0</v>
      </c>
      <c r="F111" s="2">
        <v>0</v>
      </c>
      <c r="G111" s="2">
        <v>0</v>
      </c>
      <c r="H111" s="2">
        <v>0</v>
      </c>
      <c r="I111" s="5">
        <v>0</v>
      </c>
      <c r="J111" s="11">
        <v>58</v>
      </c>
      <c r="K111" s="12">
        <f t="shared" si="63"/>
        <v>0</v>
      </c>
      <c r="L111" s="12">
        <f t="shared" si="63"/>
        <v>0</v>
      </c>
      <c r="M111" s="14">
        <f t="shared" si="64"/>
        <v>0</v>
      </c>
      <c r="N111" s="12">
        <f t="shared" si="119"/>
        <v>0</v>
      </c>
      <c r="O111" s="14">
        <f t="shared" si="65"/>
        <v>0</v>
      </c>
      <c r="P111" s="12">
        <f t="shared" si="119"/>
        <v>0</v>
      </c>
      <c r="Q111" s="12">
        <f t="shared" si="66"/>
        <v>1</v>
      </c>
      <c r="R111" s="12">
        <f t="shared" si="67"/>
        <v>0</v>
      </c>
      <c r="S111" s="12">
        <f t="shared" si="68"/>
        <v>0</v>
      </c>
      <c r="T111" s="12">
        <f t="shared" si="69"/>
        <v>0</v>
      </c>
      <c r="U111" s="12">
        <f t="shared" si="70"/>
        <v>0</v>
      </c>
      <c r="V111" s="39">
        <f t="shared" si="71"/>
        <v>0</v>
      </c>
      <c r="W111" s="39">
        <f t="shared" si="72"/>
        <v>0</v>
      </c>
      <c r="X111" s="12">
        <f t="shared" si="120"/>
        <v>0</v>
      </c>
      <c r="Y111" s="12">
        <f t="shared" si="73"/>
        <v>0</v>
      </c>
      <c r="Z111" s="39">
        <f t="shared" si="121"/>
        <v>0</v>
      </c>
      <c r="AA111" s="12">
        <f t="shared" si="74"/>
        <v>0</v>
      </c>
      <c r="AB111" s="39">
        <f t="shared" si="75"/>
        <v>0</v>
      </c>
      <c r="AC111" s="12">
        <f t="shared" si="76"/>
        <v>0</v>
      </c>
      <c r="AD111" s="39">
        <f t="shared" si="77"/>
        <v>0</v>
      </c>
      <c r="AE111" s="39">
        <f t="shared" si="62"/>
        <v>0</v>
      </c>
      <c r="AF111" s="12">
        <f t="shared" si="78"/>
        <v>0</v>
      </c>
      <c r="AG111" s="39">
        <f t="shared" si="79"/>
        <v>0</v>
      </c>
      <c r="AH111" s="12">
        <f t="shared" si="80"/>
        <v>0</v>
      </c>
      <c r="AI111" s="39">
        <f t="shared" si="81"/>
        <v>0</v>
      </c>
      <c r="AJ111" s="39">
        <f t="shared" si="82"/>
        <v>0</v>
      </c>
      <c r="AK111" s="12">
        <f t="shared" si="83"/>
        <v>0</v>
      </c>
      <c r="AL111" s="39">
        <f t="shared" si="84"/>
        <v>0</v>
      </c>
      <c r="AM111" s="39">
        <f t="shared" si="85"/>
        <v>0</v>
      </c>
      <c r="AN111" s="39">
        <f t="shared" si="86"/>
        <v>0</v>
      </c>
      <c r="AO111" s="99">
        <f t="shared" si="87"/>
        <v>0</v>
      </c>
      <c r="AP111" s="99">
        <f t="shared" si="88"/>
        <v>0</v>
      </c>
      <c r="AQ111" s="12">
        <f t="shared" si="89"/>
        <v>0</v>
      </c>
      <c r="AR111" s="39">
        <f t="shared" si="90"/>
        <v>0</v>
      </c>
      <c r="AS111" s="39">
        <f t="shared" si="91"/>
        <v>0</v>
      </c>
      <c r="AT111" s="39">
        <f t="shared" si="92"/>
        <v>0</v>
      </c>
      <c r="AU111" s="12">
        <f t="shared" si="93"/>
        <v>0</v>
      </c>
      <c r="AV111" s="39">
        <f t="shared" si="94"/>
        <v>0</v>
      </c>
      <c r="AW111" s="39">
        <f t="shared" si="95"/>
        <v>0</v>
      </c>
      <c r="AX111" s="39">
        <f t="shared" si="96"/>
        <v>0</v>
      </c>
      <c r="AY111" s="39">
        <f t="shared" si="97"/>
        <v>0</v>
      </c>
      <c r="AZ111" s="39">
        <f t="shared" si="98"/>
        <v>0</v>
      </c>
      <c r="BA111" s="12">
        <f t="shared" si="99"/>
        <v>0</v>
      </c>
      <c r="BB111" s="39">
        <f t="shared" si="100"/>
        <v>0</v>
      </c>
      <c r="BC111" s="39">
        <f t="shared" si="101"/>
        <v>0</v>
      </c>
      <c r="BD111" s="39">
        <f t="shared" si="102"/>
        <v>0</v>
      </c>
      <c r="BE111" s="12">
        <f t="shared" si="103"/>
        <v>0</v>
      </c>
      <c r="BF111" s="39">
        <f t="shared" si="104"/>
        <v>0</v>
      </c>
      <c r="BG111" s="39">
        <f t="shared" si="105"/>
        <v>0</v>
      </c>
      <c r="BH111" s="39">
        <f t="shared" si="106"/>
        <v>0</v>
      </c>
      <c r="BI111" s="12">
        <f t="shared" si="107"/>
        <v>0</v>
      </c>
      <c r="BJ111" s="39">
        <f t="shared" si="108"/>
        <v>0</v>
      </c>
      <c r="BK111" s="39">
        <f t="shared" si="109"/>
        <v>0</v>
      </c>
      <c r="BL111" s="39">
        <f t="shared" si="110"/>
        <v>0</v>
      </c>
      <c r="BM111" s="12">
        <f t="shared" si="111"/>
        <v>0</v>
      </c>
      <c r="BN111" s="39">
        <f t="shared" si="112"/>
        <v>0</v>
      </c>
      <c r="BO111" s="39">
        <f t="shared" si="113"/>
        <v>0</v>
      </c>
      <c r="BP111" s="39">
        <f t="shared" si="114"/>
        <v>0</v>
      </c>
      <c r="BQ111" s="12">
        <f t="shared" si="115"/>
        <v>0</v>
      </c>
      <c r="BR111" s="39">
        <f t="shared" si="116"/>
        <v>0</v>
      </c>
      <c r="BS111" s="39">
        <f t="shared" si="117"/>
        <v>0</v>
      </c>
      <c r="BT111" s="39">
        <f t="shared" si="118"/>
        <v>0</v>
      </c>
      <c r="BU111" s="104">
        <f>IF(ABS($B111)&lt;0.01,0,VLOOKUP(E111,DollarSteps,4))</f>
        <v>0</v>
      </c>
      <c r="BV111" s="104">
        <f>IF(ABS($B111)&lt;0.01,0,VLOOKUP(G111,DollarSteps,4))</f>
        <v>0</v>
      </c>
      <c r="BW111" s="104">
        <f>IF(ABS($B111)&lt;0.01,0,VLOOKUP(I111,DollarSteps,4))</f>
        <v>0</v>
      </c>
      <c r="BX111" s="104">
        <f>IF(ABS($B111)&lt;0.01,0,IF($J111="","",VLOOKUP($J111,Age_Steps,4)))</f>
        <v>0</v>
      </c>
      <c r="BY111" s="104">
        <f>IF(OR(ABS($B111)&lt;0.01,$E111=0),0,IF($J111="","",VLOOKUP($J111,Age_Steps,4)))</f>
        <v>0</v>
      </c>
      <c r="BZ111" s="104">
        <f>IF(ABS($B111)&lt;0.01,0,IF($J111="","",VLOOKUP($J111-1,Age_Steps,4)))</f>
        <v>0</v>
      </c>
      <c r="CA111" s="104">
        <f>IF(OR(ABS($B111)&lt;0.01,$G111=0),0,IF($J111="","",VLOOKUP($J111-1,Age_Steps,4)))</f>
        <v>0</v>
      </c>
      <c r="CB111" s="104">
        <f>IF(ABS($B111)&lt;0.01,0,IF($J111="","",VLOOKUP($J111-2,Age_Steps,4)))</f>
        <v>0</v>
      </c>
      <c r="CC111" s="104">
        <f>IF(OR(ABS($B111)&lt;0.01,$I111=0),0,IF($J111="","",VLOOKUP($J111-2,Age_Steps,4)))</f>
        <v>0</v>
      </c>
    </row>
    <row r="112" spans="2:81" ht="12.5" customHeight="1">
      <c r="B112" s="6" t="s">
        <v>9</v>
      </c>
      <c r="C112" s="6"/>
      <c r="D112" s="5">
        <v>0</v>
      </c>
      <c r="E112" s="5">
        <v>0</v>
      </c>
      <c r="F112" s="2">
        <v>0</v>
      </c>
      <c r="G112" s="2">
        <v>0</v>
      </c>
      <c r="H112" s="2">
        <v>0</v>
      </c>
      <c r="I112" s="5">
        <v>0</v>
      </c>
      <c r="J112" s="11">
        <v>8</v>
      </c>
      <c r="K112" s="12">
        <f t="shared" si="63"/>
        <v>0</v>
      </c>
      <c r="L112" s="12">
        <f t="shared" si="63"/>
        <v>0</v>
      </c>
      <c r="M112" s="14">
        <f t="shared" si="64"/>
        <v>0</v>
      </c>
      <c r="N112" s="12">
        <f t="shared" si="119"/>
        <v>0</v>
      </c>
      <c r="O112" s="14">
        <f t="shared" si="65"/>
        <v>0</v>
      </c>
      <c r="P112" s="12">
        <f t="shared" si="119"/>
        <v>0</v>
      </c>
      <c r="Q112" s="12">
        <f t="shared" si="66"/>
        <v>1</v>
      </c>
      <c r="R112" s="12">
        <f t="shared" si="67"/>
        <v>0</v>
      </c>
      <c r="S112" s="12">
        <f t="shared" si="68"/>
        <v>0</v>
      </c>
      <c r="T112" s="12">
        <f t="shared" si="69"/>
        <v>0</v>
      </c>
      <c r="U112" s="12">
        <f t="shared" si="70"/>
        <v>0</v>
      </c>
      <c r="V112" s="39">
        <f t="shared" si="71"/>
        <v>0</v>
      </c>
      <c r="W112" s="39">
        <f t="shared" si="72"/>
        <v>0</v>
      </c>
      <c r="X112" s="12">
        <f t="shared" si="120"/>
        <v>0</v>
      </c>
      <c r="Y112" s="12">
        <f t="shared" si="73"/>
        <v>0</v>
      </c>
      <c r="Z112" s="39">
        <f t="shared" si="121"/>
        <v>0</v>
      </c>
      <c r="AA112" s="12">
        <f t="shared" si="74"/>
        <v>0</v>
      </c>
      <c r="AB112" s="39">
        <f t="shared" si="75"/>
        <v>0</v>
      </c>
      <c r="AC112" s="12">
        <f t="shared" si="76"/>
        <v>0</v>
      </c>
      <c r="AD112" s="39">
        <f t="shared" si="77"/>
        <v>0</v>
      </c>
      <c r="AE112" s="39">
        <f t="shared" si="62"/>
        <v>0</v>
      </c>
      <c r="AF112" s="12">
        <f t="shared" si="78"/>
        <v>0</v>
      </c>
      <c r="AG112" s="39">
        <f t="shared" si="79"/>
        <v>0</v>
      </c>
      <c r="AH112" s="12">
        <f t="shared" si="80"/>
        <v>0</v>
      </c>
      <c r="AI112" s="39">
        <f t="shared" si="81"/>
        <v>0</v>
      </c>
      <c r="AJ112" s="39">
        <f t="shared" si="82"/>
        <v>0</v>
      </c>
      <c r="AK112" s="12">
        <f t="shared" si="83"/>
        <v>0</v>
      </c>
      <c r="AL112" s="39">
        <f t="shared" si="84"/>
        <v>0</v>
      </c>
      <c r="AM112" s="39">
        <f t="shared" si="85"/>
        <v>0</v>
      </c>
      <c r="AN112" s="39">
        <f t="shared" si="86"/>
        <v>0</v>
      </c>
      <c r="AO112" s="99">
        <f t="shared" si="87"/>
        <v>0</v>
      </c>
      <c r="AP112" s="99">
        <f t="shared" si="88"/>
        <v>0</v>
      </c>
      <c r="AQ112" s="12">
        <f t="shared" si="89"/>
        <v>0</v>
      </c>
      <c r="AR112" s="39">
        <f t="shared" si="90"/>
        <v>0</v>
      </c>
      <c r="AS112" s="39">
        <f t="shared" si="91"/>
        <v>0</v>
      </c>
      <c r="AT112" s="39">
        <f t="shared" si="92"/>
        <v>0</v>
      </c>
      <c r="AU112" s="12">
        <f t="shared" si="93"/>
        <v>0</v>
      </c>
      <c r="AV112" s="39">
        <f t="shared" si="94"/>
        <v>0</v>
      </c>
      <c r="AW112" s="39">
        <f t="shared" si="95"/>
        <v>0</v>
      </c>
      <c r="AX112" s="39">
        <f t="shared" si="96"/>
        <v>0</v>
      </c>
      <c r="AY112" s="39">
        <f t="shared" si="97"/>
        <v>0</v>
      </c>
      <c r="AZ112" s="39">
        <f t="shared" si="98"/>
        <v>0</v>
      </c>
      <c r="BA112" s="12">
        <f t="shared" si="99"/>
        <v>0</v>
      </c>
      <c r="BB112" s="39">
        <f t="shared" si="100"/>
        <v>0</v>
      </c>
      <c r="BC112" s="39">
        <f t="shared" si="101"/>
        <v>0</v>
      </c>
      <c r="BD112" s="39">
        <f t="shared" si="102"/>
        <v>0</v>
      </c>
      <c r="BE112" s="12">
        <f t="shared" si="103"/>
        <v>0</v>
      </c>
      <c r="BF112" s="39">
        <f t="shared" si="104"/>
        <v>0</v>
      </c>
      <c r="BG112" s="39">
        <f t="shared" si="105"/>
        <v>0</v>
      </c>
      <c r="BH112" s="39">
        <f t="shared" si="106"/>
        <v>0</v>
      </c>
      <c r="BI112" s="12">
        <f t="shared" si="107"/>
        <v>0</v>
      </c>
      <c r="BJ112" s="39">
        <f t="shared" si="108"/>
        <v>0</v>
      </c>
      <c r="BK112" s="39">
        <f t="shared" si="109"/>
        <v>0</v>
      </c>
      <c r="BL112" s="39">
        <f t="shared" si="110"/>
        <v>0</v>
      </c>
      <c r="BM112" s="12">
        <f t="shared" si="111"/>
        <v>0</v>
      </c>
      <c r="BN112" s="39">
        <f t="shared" si="112"/>
        <v>0</v>
      </c>
      <c r="BO112" s="39">
        <f t="shared" si="113"/>
        <v>0</v>
      </c>
      <c r="BP112" s="39">
        <f t="shared" si="114"/>
        <v>0</v>
      </c>
      <c r="BQ112" s="12">
        <f t="shared" si="115"/>
        <v>0</v>
      </c>
      <c r="BR112" s="39">
        <f t="shared" si="116"/>
        <v>0</v>
      </c>
      <c r="BS112" s="39">
        <f t="shared" si="117"/>
        <v>0</v>
      </c>
      <c r="BT112" s="39">
        <f t="shared" si="118"/>
        <v>0</v>
      </c>
      <c r="BU112" s="104">
        <f>IF(ABS($B112)&lt;0.01,0,VLOOKUP(E112,DollarSteps,4))</f>
        <v>0</v>
      </c>
      <c r="BV112" s="104">
        <f>IF(ABS($B112)&lt;0.01,0,VLOOKUP(G112,DollarSteps,4))</f>
        <v>0</v>
      </c>
      <c r="BW112" s="104">
        <f>IF(ABS($B112)&lt;0.01,0,VLOOKUP(I112,DollarSteps,4))</f>
        <v>0</v>
      </c>
      <c r="BX112" s="104">
        <f>IF(ABS($B112)&lt;0.01,0,IF($J112="","",VLOOKUP($J112,Age_Steps,4)))</f>
        <v>0</v>
      </c>
      <c r="BY112" s="104">
        <f>IF(OR(ABS($B112)&lt;0.01,$E112=0),0,IF($J112="","",VLOOKUP($J112,Age_Steps,4)))</f>
        <v>0</v>
      </c>
      <c r="BZ112" s="104">
        <f>IF(ABS($B112)&lt;0.01,0,IF($J112="","",VLOOKUP($J112-1,Age_Steps,4)))</f>
        <v>0</v>
      </c>
      <c r="CA112" s="104">
        <f>IF(OR(ABS($B112)&lt;0.01,$G112=0),0,IF($J112="","",VLOOKUP($J112-1,Age_Steps,4)))</f>
        <v>0</v>
      </c>
      <c r="CB112" s="104">
        <f>IF(ABS($B112)&lt;0.01,0,IF($J112="","",VLOOKUP($J112-2,Age_Steps,4)))</f>
        <v>0</v>
      </c>
      <c r="CC112" s="104">
        <f>IF(OR(ABS($B112)&lt;0.01,$I112=0),0,IF($J112="","",VLOOKUP($J112-2,Age_Steps,4)))</f>
        <v>0</v>
      </c>
    </row>
    <row r="113" spans="2:81" ht="12.5" customHeight="1">
      <c r="B113" s="6" t="s">
        <v>9</v>
      </c>
      <c r="C113" s="6"/>
      <c r="D113" s="5">
        <v>0</v>
      </c>
      <c r="E113" s="5">
        <v>0</v>
      </c>
      <c r="F113" s="2">
        <v>0</v>
      </c>
      <c r="G113" s="2">
        <v>0</v>
      </c>
      <c r="H113" s="2">
        <v>0</v>
      </c>
      <c r="I113" s="5">
        <v>0</v>
      </c>
      <c r="J113" s="11">
        <v>49</v>
      </c>
      <c r="K113" s="12">
        <f t="shared" si="63"/>
        <v>0</v>
      </c>
      <c r="L113" s="12">
        <f t="shared" si="63"/>
        <v>0</v>
      </c>
      <c r="M113" s="14">
        <f t="shared" si="64"/>
        <v>0</v>
      </c>
      <c r="N113" s="12">
        <f t="shared" si="119"/>
        <v>0</v>
      </c>
      <c r="O113" s="14">
        <f t="shared" si="65"/>
        <v>0</v>
      </c>
      <c r="P113" s="12">
        <f t="shared" si="119"/>
        <v>0</v>
      </c>
      <c r="Q113" s="12">
        <f t="shared" si="66"/>
        <v>1</v>
      </c>
      <c r="R113" s="12">
        <f t="shared" si="67"/>
        <v>0</v>
      </c>
      <c r="S113" s="12">
        <f t="shared" si="68"/>
        <v>0</v>
      </c>
      <c r="T113" s="12">
        <f t="shared" si="69"/>
        <v>0</v>
      </c>
      <c r="U113" s="12">
        <f t="shared" si="70"/>
        <v>0</v>
      </c>
      <c r="V113" s="39">
        <f t="shared" si="71"/>
        <v>0</v>
      </c>
      <c r="W113" s="39">
        <f t="shared" si="72"/>
        <v>0</v>
      </c>
      <c r="X113" s="12">
        <f t="shared" si="120"/>
        <v>0</v>
      </c>
      <c r="Y113" s="12">
        <f t="shared" si="73"/>
        <v>0</v>
      </c>
      <c r="Z113" s="39">
        <f t="shared" si="121"/>
        <v>0</v>
      </c>
      <c r="AA113" s="12">
        <f t="shared" si="74"/>
        <v>0</v>
      </c>
      <c r="AB113" s="39">
        <f t="shared" si="75"/>
        <v>0</v>
      </c>
      <c r="AC113" s="12">
        <f t="shared" si="76"/>
        <v>0</v>
      </c>
      <c r="AD113" s="39">
        <f t="shared" si="77"/>
        <v>0</v>
      </c>
      <c r="AE113" s="39">
        <f t="shared" si="62"/>
        <v>0</v>
      </c>
      <c r="AF113" s="12">
        <f t="shared" si="78"/>
        <v>0</v>
      </c>
      <c r="AG113" s="39">
        <f t="shared" si="79"/>
        <v>0</v>
      </c>
      <c r="AH113" s="12">
        <f t="shared" si="80"/>
        <v>0</v>
      </c>
      <c r="AI113" s="39">
        <f t="shared" si="81"/>
        <v>0</v>
      </c>
      <c r="AJ113" s="39">
        <f t="shared" si="82"/>
        <v>0</v>
      </c>
      <c r="AK113" s="12">
        <f t="shared" si="83"/>
        <v>0</v>
      </c>
      <c r="AL113" s="39">
        <f t="shared" si="84"/>
        <v>0</v>
      </c>
      <c r="AM113" s="39">
        <f t="shared" si="85"/>
        <v>0</v>
      </c>
      <c r="AN113" s="39">
        <f t="shared" si="86"/>
        <v>0</v>
      </c>
      <c r="AO113" s="99">
        <f t="shared" si="87"/>
        <v>0</v>
      </c>
      <c r="AP113" s="99">
        <f t="shared" si="88"/>
        <v>0</v>
      </c>
      <c r="AQ113" s="12">
        <f t="shared" si="89"/>
        <v>0</v>
      </c>
      <c r="AR113" s="39">
        <f t="shared" si="90"/>
        <v>0</v>
      </c>
      <c r="AS113" s="39">
        <f t="shared" si="91"/>
        <v>0</v>
      </c>
      <c r="AT113" s="39">
        <f t="shared" si="92"/>
        <v>0</v>
      </c>
      <c r="AU113" s="12">
        <f t="shared" si="93"/>
        <v>0</v>
      </c>
      <c r="AV113" s="39">
        <f t="shared" si="94"/>
        <v>0</v>
      </c>
      <c r="AW113" s="39">
        <f t="shared" si="95"/>
        <v>0</v>
      </c>
      <c r="AX113" s="39">
        <f t="shared" si="96"/>
        <v>0</v>
      </c>
      <c r="AY113" s="39">
        <f t="shared" si="97"/>
        <v>0</v>
      </c>
      <c r="AZ113" s="39">
        <f t="shared" si="98"/>
        <v>0</v>
      </c>
      <c r="BA113" s="12">
        <f t="shared" si="99"/>
        <v>0</v>
      </c>
      <c r="BB113" s="39">
        <f t="shared" si="100"/>
        <v>0</v>
      </c>
      <c r="BC113" s="39">
        <f t="shared" si="101"/>
        <v>0</v>
      </c>
      <c r="BD113" s="39">
        <f t="shared" si="102"/>
        <v>0</v>
      </c>
      <c r="BE113" s="12">
        <f t="shared" si="103"/>
        <v>0</v>
      </c>
      <c r="BF113" s="39">
        <f t="shared" si="104"/>
        <v>0</v>
      </c>
      <c r="BG113" s="39">
        <f t="shared" si="105"/>
        <v>0</v>
      </c>
      <c r="BH113" s="39">
        <f t="shared" si="106"/>
        <v>0</v>
      </c>
      <c r="BI113" s="12">
        <f t="shared" si="107"/>
        <v>0</v>
      </c>
      <c r="BJ113" s="39">
        <f t="shared" si="108"/>
        <v>0</v>
      </c>
      <c r="BK113" s="39">
        <f t="shared" si="109"/>
        <v>0</v>
      </c>
      <c r="BL113" s="39">
        <f t="shared" si="110"/>
        <v>0</v>
      </c>
      <c r="BM113" s="12">
        <f t="shared" si="111"/>
        <v>0</v>
      </c>
      <c r="BN113" s="39">
        <f t="shared" si="112"/>
        <v>0</v>
      </c>
      <c r="BO113" s="39">
        <f t="shared" si="113"/>
        <v>0</v>
      </c>
      <c r="BP113" s="39">
        <f t="shared" si="114"/>
        <v>0</v>
      </c>
      <c r="BQ113" s="12">
        <f t="shared" si="115"/>
        <v>0</v>
      </c>
      <c r="BR113" s="39">
        <f t="shared" si="116"/>
        <v>0</v>
      </c>
      <c r="BS113" s="39">
        <f t="shared" si="117"/>
        <v>0</v>
      </c>
      <c r="BT113" s="39">
        <f t="shared" si="118"/>
        <v>0</v>
      </c>
      <c r="BU113" s="104">
        <f>IF(ABS($B113)&lt;0.01,0,VLOOKUP(E113,DollarSteps,4))</f>
        <v>0</v>
      </c>
      <c r="BV113" s="104">
        <f>IF(ABS($B113)&lt;0.01,0,VLOOKUP(G113,DollarSteps,4))</f>
        <v>0</v>
      </c>
      <c r="BW113" s="104">
        <f>IF(ABS($B113)&lt;0.01,0,VLOOKUP(I113,DollarSteps,4))</f>
        <v>0</v>
      </c>
      <c r="BX113" s="104">
        <f>IF(ABS($B113)&lt;0.01,0,IF($J113="","",VLOOKUP($J113,Age_Steps,4)))</f>
        <v>0</v>
      </c>
      <c r="BY113" s="104">
        <f>IF(OR(ABS($B113)&lt;0.01,$E113=0),0,IF($J113="","",VLOOKUP($J113,Age_Steps,4)))</f>
        <v>0</v>
      </c>
      <c r="BZ113" s="104">
        <f>IF(ABS($B113)&lt;0.01,0,IF($J113="","",VLOOKUP($J113-1,Age_Steps,4)))</f>
        <v>0</v>
      </c>
      <c r="CA113" s="104">
        <f>IF(OR(ABS($B113)&lt;0.01,$G113=0),0,IF($J113="","",VLOOKUP($J113-1,Age_Steps,4)))</f>
        <v>0</v>
      </c>
      <c r="CB113" s="104">
        <f>IF(ABS($B113)&lt;0.01,0,IF($J113="","",VLOOKUP($J113-2,Age_Steps,4)))</f>
        <v>0</v>
      </c>
      <c r="CC113" s="104">
        <f>IF(OR(ABS($B113)&lt;0.01,$I113=0),0,IF($J113="","",VLOOKUP($J113-2,Age_Steps,4)))</f>
        <v>0</v>
      </c>
    </row>
    <row r="114" spans="2:81" ht="12.5" customHeight="1">
      <c r="B114" s="6" t="s">
        <v>9</v>
      </c>
      <c r="C114" s="6"/>
      <c r="D114" s="5">
        <v>0</v>
      </c>
      <c r="E114" s="5">
        <v>0</v>
      </c>
      <c r="F114" s="2">
        <v>0</v>
      </c>
      <c r="G114" s="2">
        <v>0</v>
      </c>
      <c r="H114" s="2">
        <v>0</v>
      </c>
      <c r="I114" s="5">
        <v>0</v>
      </c>
      <c r="J114" s="11">
        <v>37</v>
      </c>
      <c r="K114" s="12">
        <f t="shared" si="63"/>
        <v>0</v>
      </c>
      <c r="L114" s="12">
        <f t="shared" si="63"/>
        <v>0</v>
      </c>
      <c r="M114" s="14">
        <f t="shared" si="64"/>
        <v>0</v>
      </c>
      <c r="N114" s="12">
        <f t="shared" si="119"/>
        <v>0</v>
      </c>
      <c r="O114" s="14">
        <f t="shared" si="65"/>
        <v>0</v>
      </c>
      <c r="P114" s="12">
        <f t="shared" si="119"/>
        <v>0</v>
      </c>
      <c r="Q114" s="12">
        <f t="shared" si="66"/>
        <v>1</v>
      </c>
      <c r="R114" s="12">
        <f t="shared" si="67"/>
        <v>0</v>
      </c>
      <c r="S114" s="12">
        <f t="shared" si="68"/>
        <v>0</v>
      </c>
      <c r="T114" s="12">
        <f t="shared" si="69"/>
        <v>0</v>
      </c>
      <c r="U114" s="12">
        <f t="shared" si="70"/>
        <v>0</v>
      </c>
      <c r="V114" s="39">
        <f t="shared" si="71"/>
        <v>0</v>
      </c>
      <c r="W114" s="39">
        <f t="shared" si="72"/>
        <v>0</v>
      </c>
      <c r="X114" s="12">
        <f t="shared" si="120"/>
        <v>0</v>
      </c>
      <c r="Y114" s="12">
        <f t="shared" si="73"/>
        <v>0</v>
      </c>
      <c r="Z114" s="39">
        <f t="shared" si="121"/>
        <v>0</v>
      </c>
      <c r="AA114" s="12">
        <f t="shared" si="74"/>
        <v>0</v>
      </c>
      <c r="AB114" s="39">
        <f t="shared" si="75"/>
        <v>0</v>
      </c>
      <c r="AC114" s="12">
        <f t="shared" si="76"/>
        <v>0</v>
      </c>
      <c r="AD114" s="39">
        <f t="shared" si="77"/>
        <v>0</v>
      </c>
      <c r="AE114" s="39">
        <f t="shared" si="62"/>
        <v>0</v>
      </c>
      <c r="AF114" s="12">
        <f t="shared" si="78"/>
        <v>0</v>
      </c>
      <c r="AG114" s="39">
        <f t="shared" si="79"/>
        <v>0</v>
      </c>
      <c r="AH114" s="12">
        <f t="shared" si="80"/>
        <v>0</v>
      </c>
      <c r="AI114" s="39">
        <f t="shared" si="81"/>
        <v>0</v>
      </c>
      <c r="AJ114" s="39">
        <f t="shared" si="82"/>
        <v>0</v>
      </c>
      <c r="AK114" s="12">
        <f t="shared" si="83"/>
        <v>0</v>
      </c>
      <c r="AL114" s="39">
        <f t="shared" si="84"/>
        <v>0</v>
      </c>
      <c r="AM114" s="39">
        <f t="shared" si="85"/>
        <v>0</v>
      </c>
      <c r="AN114" s="39">
        <f t="shared" si="86"/>
        <v>0</v>
      </c>
      <c r="AO114" s="99">
        <f t="shared" si="87"/>
        <v>0</v>
      </c>
      <c r="AP114" s="99">
        <f t="shared" si="88"/>
        <v>0</v>
      </c>
      <c r="AQ114" s="12">
        <f t="shared" si="89"/>
        <v>0</v>
      </c>
      <c r="AR114" s="39">
        <f t="shared" si="90"/>
        <v>0</v>
      </c>
      <c r="AS114" s="39">
        <f t="shared" si="91"/>
        <v>0</v>
      </c>
      <c r="AT114" s="39">
        <f t="shared" si="92"/>
        <v>0</v>
      </c>
      <c r="AU114" s="12">
        <f t="shared" si="93"/>
        <v>0</v>
      </c>
      <c r="AV114" s="39">
        <f t="shared" si="94"/>
        <v>0</v>
      </c>
      <c r="AW114" s="39">
        <f t="shared" si="95"/>
        <v>0</v>
      </c>
      <c r="AX114" s="39">
        <f t="shared" si="96"/>
        <v>0</v>
      </c>
      <c r="AY114" s="39">
        <f t="shared" si="97"/>
        <v>0</v>
      </c>
      <c r="AZ114" s="39">
        <f t="shared" si="98"/>
        <v>0</v>
      </c>
      <c r="BA114" s="12">
        <f t="shared" si="99"/>
        <v>0</v>
      </c>
      <c r="BB114" s="39">
        <f t="shared" si="100"/>
        <v>0</v>
      </c>
      <c r="BC114" s="39">
        <f t="shared" si="101"/>
        <v>0</v>
      </c>
      <c r="BD114" s="39">
        <f t="shared" si="102"/>
        <v>0</v>
      </c>
      <c r="BE114" s="12">
        <f t="shared" si="103"/>
        <v>0</v>
      </c>
      <c r="BF114" s="39">
        <f t="shared" si="104"/>
        <v>0</v>
      </c>
      <c r="BG114" s="39">
        <f t="shared" si="105"/>
        <v>0</v>
      </c>
      <c r="BH114" s="39">
        <f t="shared" si="106"/>
        <v>0</v>
      </c>
      <c r="BI114" s="12">
        <f t="shared" si="107"/>
        <v>0</v>
      </c>
      <c r="BJ114" s="39">
        <f t="shared" si="108"/>
        <v>0</v>
      </c>
      <c r="BK114" s="39">
        <f t="shared" si="109"/>
        <v>0</v>
      </c>
      <c r="BL114" s="39">
        <f t="shared" si="110"/>
        <v>0</v>
      </c>
      <c r="BM114" s="12">
        <f t="shared" si="111"/>
        <v>0</v>
      </c>
      <c r="BN114" s="39">
        <f t="shared" si="112"/>
        <v>0</v>
      </c>
      <c r="BO114" s="39">
        <f t="shared" si="113"/>
        <v>0</v>
      </c>
      <c r="BP114" s="39">
        <f t="shared" si="114"/>
        <v>0</v>
      </c>
      <c r="BQ114" s="12">
        <f t="shared" si="115"/>
        <v>0</v>
      </c>
      <c r="BR114" s="39">
        <f t="shared" si="116"/>
        <v>0</v>
      </c>
      <c r="BS114" s="39">
        <f t="shared" si="117"/>
        <v>0</v>
      </c>
      <c r="BT114" s="39">
        <f t="shared" si="118"/>
        <v>0</v>
      </c>
      <c r="BU114" s="104">
        <f>IF(ABS($B114)&lt;0.01,0,VLOOKUP(E114,DollarSteps,4))</f>
        <v>0</v>
      </c>
      <c r="BV114" s="104">
        <f>IF(ABS($B114)&lt;0.01,0,VLOOKUP(G114,DollarSteps,4))</f>
        <v>0</v>
      </c>
      <c r="BW114" s="104">
        <f>IF(ABS($B114)&lt;0.01,0,VLOOKUP(I114,DollarSteps,4))</f>
        <v>0</v>
      </c>
      <c r="BX114" s="104">
        <f>IF(ABS($B114)&lt;0.01,0,IF($J114="","",VLOOKUP($J114,Age_Steps,4)))</f>
        <v>0</v>
      </c>
      <c r="BY114" s="104">
        <f>IF(OR(ABS($B114)&lt;0.01,$E114=0),0,IF($J114="","",VLOOKUP($J114,Age_Steps,4)))</f>
        <v>0</v>
      </c>
      <c r="BZ114" s="104">
        <f>IF(ABS($B114)&lt;0.01,0,IF($J114="","",VLOOKUP($J114-1,Age_Steps,4)))</f>
        <v>0</v>
      </c>
      <c r="CA114" s="104">
        <f>IF(OR(ABS($B114)&lt;0.01,$G114=0),0,IF($J114="","",VLOOKUP($J114-1,Age_Steps,4)))</f>
        <v>0</v>
      </c>
      <c r="CB114" s="104">
        <f>IF(ABS($B114)&lt;0.01,0,IF($J114="","",VLOOKUP($J114-2,Age_Steps,4)))</f>
        <v>0</v>
      </c>
      <c r="CC114" s="104">
        <f>IF(OR(ABS($B114)&lt;0.01,$I114=0),0,IF($J114="","",VLOOKUP($J114-2,Age_Steps,4)))</f>
        <v>0</v>
      </c>
    </row>
    <row r="115" spans="2:81" ht="12.5" customHeight="1">
      <c r="B115" s="6" t="s">
        <v>9</v>
      </c>
      <c r="C115" s="6"/>
      <c r="D115" s="5">
        <v>0</v>
      </c>
      <c r="E115" s="5">
        <v>0</v>
      </c>
      <c r="F115" s="2">
        <v>0</v>
      </c>
      <c r="G115" s="2">
        <v>0</v>
      </c>
      <c r="H115" s="2">
        <v>0</v>
      </c>
      <c r="I115" s="5">
        <v>0</v>
      </c>
      <c r="J115" s="11">
        <v>103</v>
      </c>
      <c r="K115" s="12">
        <f t="shared" si="63"/>
        <v>0</v>
      </c>
      <c r="L115" s="12">
        <f t="shared" si="63"/>
        <v>0</v>
      </c>
      <c r="M115" s="14">
        <f t="shared" si="64"/>
        <v>0</v>
      </c>
      <c r="N115" s="12">
        <f t="shared" si="119"/>
        <v>0</v>
      </c>
      <c r="O115" s="14">
        <f t="shared" si="65"/>
        <v>0</v>
      </c>
      <c r="P115" s="12">
        <f t="shared" si="119"/>
        <v>0</v>
      </c>
      <c r="Q115" s="12">
        <f t="shared" si="66"/>
        <v>1</v>
      </c>
      <c r="R115" s="12">
        <f t="shared" si="67"/>
        <v>0</v>
      </c>
      <c r="S115" s="12">
        <f t="shared" si="68"/>
        <v>0</v>
      </c>
      <c r="T115" s="12">
        <f t="shared" si="69"/>
        <v>0</v>
      </c>
      <c r="U115" s="12">
        <f t="shared" si="70"/>
        <v>0</v>
      </c>
      <c r="V115" s="39">
        <f t="shared" si="71"/>
        <v>0</v>
      </c>
      <c r="W115" s="39">
        <f t="shared" si="72"/>
        <v>0</v>
      </c>
      <c r="X115" s="12">
        <f t="shared" si="120"/>
        <v>0</v>
      </c>
      <c r="Y115" s="12">
        <f t="shared" si="73"/>
        <v>0</v>
      </c>
      <c r="Z115" s="39">
        <f t="shared" si="121"/>
        <v>0</v>
      </c>
      <c r="AA115" s="12">
        <f t="shared" si="74"/>
        <v>0</v>
      </c>
      <c r="AB115" s="39">
        <f t="shared" si="75"/>
        <v>0</v>
      </c>
      <c r="AC115" s="12">
        <f t="shared" si="76"/>
        <v>0</v>
      </c>
      <c r="AD115" s="39">
        <f t="shared" si="77"/>
        <v>0</v>
      </c>
      <c r="AE115" s="39">
        <f t="shared" si="62"/>
        <v>0</v>
      </c>
      <c r="AF115" s="12">
        <f t="shared" si="78"/>
        <v>0</v>
      </c>
      <c r="AG115" s="39">
        <f t="shared" si="79"/>
        <v>0</v>
      </c>
      <c r="AH115" s="12">
        <f t="shared" si="80"/>
        <v>0</v>
      </c>
      <c r="AI115" s="39">
        <f t="shared" si="81"/>
        <v>0</v>
      </c>
      <c r="AJ115" s="39">
        <f t="shared" si="82"/>
        <v>0</v>
      </c>
      <c r="AK115" s="12">
        <f t="shared" si="83"/>
        <v>0</v>
      </c>
      <c r="AL115" s="39">
        <f t="shared" si="84"/>
        <v>0</v>
      </c>
      <c r="AM115" s="39">
        <f t="shared" si="85"/>
        <v>0</v>
      </c>
      <c r="AN115" s="39">
        <f t="shared" si="86"/>
        <v>0</v>
      </c>
      <c r="AO115" s="99">
        <f t="shared" si="87"/>
        <v>0</v>
      </c>
      <c r="AP115" s="99">
        <f t="shared" si="88"/>
        <v>0</v>
      </c>
      <c r="AQ115" s="12">
        <f t="shared" si="89"/>
        <v>0</v>
      </c>
      <c r="AR115" s="39">
        <f t="shared" si="90"/>
        <v>0</v>
      </c>
      <c r="AS115" s="39">
        <f t="shared" si="91"/>
        <v>0</v>
      </c>
      <c r="AT115" s="39">
        <f t="shared" si="92"/>
        <v>0</v>
      </c>
      <c r="AU115" s="12">
        <f t="shared" si="93"/>
        <v>0</v>
      </c>
      <c r="AV115" s="39">
        <f t="shared" si="94"/>
        <v>0</v>
      </c>
      <c r="AW115" s="39">
        <f t="shared" si="95"/>
        <v>0</v>
      </c>
      <c r="AX115" s="39">
        <f t="shared" si="96"/>
        <v>0</v>
      </c>
      <c r="AY115" s="39">
        <f t="shared" si="97"/>
        <v>0</v>
      </c>
      <c r="AZ115" s="39">
        <f t="shared" si="98"/>
        <v>0</v>
      </c>
      <c r="BA115" s="12">
        <f t="shared" si="99"/>
        <v>0</v>
      </c>
      <c r="BB115" s="39">
        <f t="shared" si="100"/>
        <v>0</v>
      </c>
      <c r="BC115" s="39">
        <f t="shared" si="101"/>
        <v>0</v>
      </c>
      <c r="BD115" s="39">
        <f t="shared" si="102"/>
        <v>0</v>
      </c>
      <c r="BE115" s="12">
        <f t="shared" si="103"/>
        <v>0</v>
      </c>
      <c r="BF115" s="39">
        <f t="shared" si="104"/>
        <v>0</v>
      </c>
      <c r="BG115" s="39">
        <f t="shared" si="105"/>
        <v>0</v>
      </c>
      <c r="BH115" s="39">
        <f t="shared" si="106"/>
        <v>0</v>
      </c>
      <c r="BI115" s="12">
        <f t="shared" si="107"/>
        <v>0</v>
      </c>
      <c r="BJ115" s="39">
        <f t="shared" si="108"/>
        <v>0</v>
      </c>
      <c r="BK115" s="39">
        <f t="shared" si="109"/>
        <v>0</v>
      </c>
      <c r="BL115" s="39">
        <f t="shared" si="110"/>
        <v>0</v>
      </c>
      <c r="BM115" s="12">
        <f t="shared" si="111"/>
        <v>0</v>
      </c>
      <c r="BN115" s="39">
        <f t="shared" si="112"/>
        <v>0</v>
      </c>
      <c r="BO115" s="39">
        <f t="shared" si="113"/>
        <v>0</v>
      </c>
      <c r="BP115" s="39">
        <f t="shared" si="114"/>
        <v>0</v>
      </c>
      <c r="BQ115" s="12">
        <f t="shared" si="115"/>
        <v>0</v>
      </c>
      <c r="BR115" s="39">
        <f t="shared" si="116"/>
        <v>0</v>
      </c>
      <c r="BS115" s="39">
        <f t="shared" si="117"/>
        <v>0</v>
      </c>
      <c r="BT115" s="39">
        <f t="shared" si="118"/>
        <v>0</v>
      </c>
      <c r="BU115" s="104">
        <f>IF(ABS($B115)&lt;0.01,0,VLOOKUP(E115,DollarSteps,4))</f>
        <v>0</v>
      </c>
      <c r="BV115" s="104">
        <f>IF(ABS($B115)&lt;0.01,0,VLOOKUP(G115,DollarSteps,4))</f>
        <v>0</v>
      </c>
      <c r="BW115" s="104">
        <f>IF(ABS($B115)&lt;0.01,0,VLOOKUP(I115,DollarSteps,4))</f>
        <v>0</v>
      </c>
      <c r="BX115" s="104">
        <f>IF(ABS($B115)&lt;0.01,0,IF($J115="","",VLOOKUP($J115,Age_Steps,4)))</f>
        <v>0</v>
      </c>
      <c r="BY115" s="104">
        <f>IF(OR(ABS($B115)&lt;0.01,$E115=0),0,IF($J115="","",VLOOKUP($J115,Age_Steps,4)))</f>
        <v>0</v>
      </c>
      <c r="BZ115" s="104">
        <f>IF(ABS($B115)&lt;0.01,0,IF($J115="","",VLOOKUP($J115-1,Age_Steps,4)))</f>
        <v>0</v>
      </c>
      <c r="CA115" s="104">
        <f>IF(OR(ABS($B115)&lt;0.01,$G115=0),0,IF($J115="","",VLOOKUP($J115-1,Age_Steps,4)))</f>
        <v>0</v>
      </c>
      <c r="CB115" s="104">
        <f>IF(ABS($B115)&lt;0.01,0,IF($J115="","",VLOOKUP($J115-2,Age_Steps,4)))</f>
        <v>0</v>
      </c>
      <c r="CC115" s="104">
        <f>IF(OR(ABS($B115)&lt;0.01,$I115=0),0,IF($J115="","",VLOOKUP($J115-2,Age_Steps,4)))</f>
        <v>0</v>
      </c>
    </row>
    <row r="116" spans="2:81" ht="12.5" customHeight="1">
      <c r="B116" s="6" t="s">
        <v>9</v>
      </c>
      <c r="C116" s="6"/>
      <c r="D116" s="5">
        <v>0</v>
      </c>
      <c r="E116" s="5">
        <v>0</v>
      </c>
      <c r="F116" s="2">
        <v>0</v>
      </c>
      <c r="G116" s="2">
        <v>0</v>
      </c>
      <c r="H116" s="2">
        <v>0</v>
      </c>
      <c r="I116" s="5">
        <v>0</v>
      </c>
      <c r="K116" s="12">
        <f t="shared" si="63"/>
        <v>0</v>
      </c>
      <c r="L116" s="12">
        <f t="shared" si="63"/>
        <v>0</v>
      </c>
      <c r="M116" s="14">
        <f t="shared" si="64"/>
        <v>0</v>
      </c>
      <c r="N116" s="12">
        <f t="shared" si="119"/>
        <v>0</v>
      </c>
      <c r="O116" s="14">
        <f t="shared" si="65"/>
        <v>0</v>
      </c>
      <c r="P116" s="12">
        <f t="shared" si="119"/>
        <v>0</v>
      </c>
      <c r="Q116" s="12">
        <f t="shared" si="66"/>
        <v>1</v>
      </c>
      <c r="R116" s="12">
        <f t="shared" si="67"/>
        <v>0</v>
      </c>
      <c r="S116" s="12">
        <f t="shared" si="68"/>
        <v>0</v>
      </c>
      <c r="T116" s="12">
        <f t="shared" si="69"/>
        <v>0</v>
      </c>
      <c r="U116" s="12">
        <f t="shared" si="70"/>
        <v>0</v>
      </c>
      <c r="V116" s="39">
        <f t="shared" si="71"/>
        <v>0</v>
      </c>
      <c r="W116" s="39">
        <f t="shared" si="72"/>
        <v>0</v>
      </c>
      <c r="X116" s="12">
        <f t="shared" si="120"/>
        <v>0</v>
      </c>
      <c r="Y116" s="12">
        <f t="shared" si="73"/>
        <v>0</v>
      </c>
      <c r="Z116" s="39">
        <f t="shared" si="121"/>
        <v>0</v>
      </c>
      <c r="AA116" s="12">
        <f t="shared" si="74"/>
        <v>0</v>
      </c>
      <c r="AB116" s="39">
        <f t="shared" si="75"/>
        <v>0</v>
      </c>
      <c r="AC116" s="12">
        <f t="shared" si="76"/>
        <v>0</v>
      </c>
      <c r="AD116" s="39">
        <f t="shared" si="77"/>
        <v>0</v>
      </c>
      <c r="AE116" s="39">
        <f t="shared" si="62"/>
        <v>0</v>
      </c>
      <c r="AF116" s="12">
        <f t="shared" si="78"/>
        <v>0</v>
      </c>
      <c r="AG116" s="39">
        <f t="shared" si="79"/>
        <v>0</v>
      </c>
      <c r="AH116" s="12">
        <f t="shared" si="80"/>
        <v>0</v>
      </c>
      <c r="AI116" s="39">
        <f t="shared" si="81"/>
        <v>0</v>
      </c>
      <c r="AJ116" s="39">
        <f t="shared" si="82"/>
        <v>0</v>
      </c>
      <c r="AK116" s="12">
        <f t="shared" si="83"/>
        <v>0</v>
      </c>
      <c r="AL116" s="39">
        <f t="shared" si="84"/>
        <v>0</v>
      </c>
      <c r="AM116" s="39">
        <f t="shared" si="85"/>
        <v>0</v>
      </c>
      <c r="AN116" s="39">
        <f t="shared" si="86"/>
        <v>0</v>
      </c>
      <c r="AO116" s="99">
        <f t="shared" si="87"/>
        <v>0</v>
      </c>
      <c r="AP116" s="99">
        <f t="shared" si="88"/>
        <v>0</v>
      </c>
      <c r="AQ116" s="12">
        <f t="shared" si="89"/>
        <v>0</v>
      </c>
      <c r="AR116" s="39">
        <f t="shared" si="90"/>
        <v>0</v>
      </c>
      <c r="AS116" s="39">
        <f t="shared" si="91"/>
        <v>0</v>
      </c>
      <c r="AT116" s="39">
        <f t="shared" si="92"/>
        <v>0</v>
      </c>
      <c r="AU116" s="12">
        <f t="shared" si="93"/>
        <v>0</v>
      </c>
      <c r="AV116" s="39">
        <f t="shared" si="94"/>
        <v>0</v>
      </c>
      <c r="AW116" s="39">
        <f t="shared" si="95"/>
        <v>0</v>
      </c>
      <c r="AX116" s="39">
        <f t="shared" si="96"/>
        <v>0</v>
      </c>
      <c r="AY116" s="39">
        <f t="shared" si="97"/>
        <v>0</v>
      </c>
      <c r="AZ116" s="39">
        <f t="shared" si="98"/>
        <v>0</v>
      </c>
      <c r="BA116" s="12">
        <f t="shared" si="99"/>
        <v>0</v>
      </c>
      <c r="BB116" s="39">
        <f t="shared" si="100"/>
        <v>0</v>
      </c>
      <c r="BC116" s="39">
        <f t="shared" si="101"/>
        <v>0</v>
      </c>
      <c r="BD116" s="39">
        <f t="shared" si="102"/>
        <v>0</v>
      </c>
      <c r="BE116" s="12">
        <f t="shared" si="103"/>
        <v>0</v>
      </c>
      <c r="BF116" s="39">
        <f t="shared" si="104"/>
        <v>0</v>
      </c>
      <c r="BG116" s="39">
        <f t="shared" si="105"/>
        <v>0</v>
      </c>
      <c r="BH116" s="39">
        <f t="shared" si="106"/>
        <v>0</v>
      </c>
      <c r="BI116" s="12">
        <f t="shared" si="107"/>
        <v>0</v>
      </c>
      <c r="BJ116" s="39">
        <f t="shared" si="108"/>
        <v>0</v>
      </c>
      <c r="BK116" s="39">
        <f t="shared" si="109"/>
        <v>0</v>
      </c>
      <c r="BL116" s="39">
        <f t="shared" si="110"/>
        <v>0</v>
      </c>
      <c r="BM116" s="12">
        <f t="shared" si="111"/>
        <v>0</v>
      </c>
      <c r="BN116" s="39">
        <f t="shared" si="112"/>
        <v>0</v>
      </c>
      <c r="BO116" s="39">
        <f t="shared" si="113"/>
        <v>0</v>
      </c>
      <c r="BP116" s="39">
        <f t="shared" si="114"/>
        <v>0</v>
      </c>
      <c r="BQ116" s="12">
        <f t="shared" si="115"/>
        <v>0</v>
      </c>
      <c r="BR116" s="39">
        <f t="shared" si="116"/>
        <v>0</v>
      </c>
      <c r="BS116" s="39">
        <f t="shared" si="117"/>
        <v>0</v>
      </c>
      <c r="BT116" s="39">
        <f t="shared" si="118"/>
        <v>0</v>
      </c>
      <c r="BU116" s="104">
        <f>IF(ABS($B116)&lt;0.01,0,VLOOKUP(E116,DollarSteps,4))</f>
        <v>0</v>
      </c>
      <c r="BV116" s="104">
        <f>IF(ABS($B116)&lt;0.01,0,VLOOKUP(G116,DollarSteps,4))</f>
        <v>0</v>
      </c>
      <c r="BW116" s="104">
        <f>IF(ABS($B116)&lt;0.01,0,VLOOKUP(I116,DollarSteps,4))</f>
        <v>0</v>
      </c>
      <c r="BX116" s="104">
        <f>IF(ABS($B116)&lt;0.01,0,IF($J116="","",VLOOKUP($J116,Age_Steps,4)))</f>
        <v>0</v>
      </c>
      <c r="BY116" s="104">
        <f>IF(OR(ABS($B116)&lt;0.01,$E116=0),0,IF($J116="","",VLOOKUP($J116,Age_Steps,4)))</f>
        <v>0</v>
      </c>
      <c r="BZ116" s="104">
        <f>IF(ABS($B116)&lt;0.01,0,IF($J116="","",VLOOKUP($J116-1,Age_Steps,4)))</f>
        <v>0</v>
      </c>
      <c r="CA116" s="104">
        <f>IF(OR(ABS($B116)&lt;0.01,$G116=0),0,IF($J116="","",VLOOKUP($J116-1,Age_Steps,4)))</f>
        <v>0</v>
      </c>
      <c r="CB116" s="104">
        <f>IF(ABS($B116)&lt;0.01,0,IF($J116="","",VLOOKUP($J116-2,Age_Steps,4)))</f>
        <v>0</v>
      </c>
      <c r="CC116" s="104">
        <f>IF(OR(ABS($B116)&lt;0.01,$I116=0),0,IF($J116="","",VLOOKUP($J116-2,Age_Steps,4)))</f>
        <v>0</v>
      </c>
    </row>
    <row r="117" spans="2:81" ht="12.5" customHeight="1">
      <c r="B117" s="6" t="s">
        <v>9</v>
      </c>
      <c r="C117" s="6"/>
      <c r="D117" s="5">
        <v>0</v>
      </c>
      <c r="E117" s="5">
        <v>0</v>
      </c>
      <c r="F117" s="2">
        <v>0</v>
      </c>
      <c r="G117" s="2">
        <v>0</v>
      </c>
      <c r="H117" s="2">
        <v>0</v>
      </c>
      <c r="I117" s="5">
        <v>0</v>
      </c>
      <c r="K117" s="12">
        <f t="shared" si="63"/>
        <v>0</v>
      </c>
      <c r="L117" s="12">
        <f t="shared" si="63"/>
        <v>0</v>
      </c>
      <c r="M117" s="14">
        <f t="shared" si="64"/>
        <v>0</v>
      </c>
      <c r="N117" s="12">
        <f t="shared" si="119"/>
        <v>0</v>
      </c>
      <c r="O117" s="14">
        <f t="shared" si="65"/>
        <v>0</v>
      </c>
      <c r="P117" s="12">
        <f t="shared" si="119"/>
        <v>0</v>
      </c>
      <c r="Q117" s="12">
        <f t="shared" si="66"/>
        <v>1</v>
      </c>
      <c r="R117" s="12">
        <f t="shared" si="67"/>
        <v>0</v>
      </c>
      <c r="S117" s="12">
        <f t="shared" si="68"/>
        <v>0</v>
      </c>
      <c r="T117" s="12">
        <f t="shared" si="69"/>
        <v>0</v>
      </c>
      <c r="U117" s="12">
        <f t="shared" si="70"/>
        <v>0</v>
      </c>
      <c r="V117" s="39">
        <f t="shared" si="71"/>
        <v>0</v>
      </c>
      <c r="W117" s="39">
        <f t="shared" si="72"/>
        <v>0</v>
      </c>
      <c r="X117" s="12">
        <f t="shared" si="120"/>
        <v>0</v>
      </c>
      <c r="Y117" s="12">
        <f t="shared" si="73"/>
        <v>0</v>
      </c>
      <c r="Z117" s="39">
        <f t="shared" si="121"/>
        <v>0</v>
      </c>
      <c r="AA117" s="12">
        <f t="shared" si="74"/>
        <v>0</v>
      </c>
      <c r="AB117" s="39">
        <f t="shared" si="75"/>
        <v>0</v>
      </c>
      <c r="AC117" s="12">
        <f t="shared" si="76"/>
        <v>0</v>
      </c>
      <c r="AD117" s="39">
        <f t="shared" si="77"/>
        <v>0</v>
      </c>
      <c r="AE117" s="39">
        <f t="shared" si="62"/>
        <v>0</v>
      </c>
      <c r="AF117" s="12">
        <f t="shared" si="78"/>
        <v>0</v>
      </c>
      <c r="AG117" s="39">
        <f t="shared" si="79"/>
        <v>0</v>
      </c>
      <c r="AH117" s="12">
        <f t="shared" si="80"/>
        <v>0</v>
      </c>
      <c r="AI117" s="39">
        <f t="shared" si="81"/>
        <v>0</v>
      </c>
      <c r="AJ117" s="39">
        <f t="shared" si="82"/>
        <v>0</v>
      </c>
      <c r="AK117" s="12">
        <f t="shared" si="83"/>
        <v>0</v>
      </c>
      <c r="AL117" s="39">
        <f t="shared" si="84"/>
        <v>0</v>
      </c>
      <c r="AM117" s="39">
        <f t="shared" si="85"/>
        <v>0</v>
      </c>
      <c r="AN117" s="39">
        <f t="shared" si="86"/>
        <v>0</v>
      </c>
      <c r="AO117" s="99">
        <f t="shared" si="87"/>
        <v>0</v>
      </c>
      <c r="AP117" s="99">
        <f t="shared" si="88"/>
        <v>0</v>
      </c>
      <c r="AQ117" s="12">
        <f t="shared" si="89"/>
        <v>0</v>
      </c>
      <c r="AR117" s="39">
        <f t="shared" si="90"/>
        <v>0</v>
      </c>
      <c r="AS117" s="39">
        <f t="shared" si="91"/>
        <v>0</v>
      </c>
      <c r="AT117" s="39">
        <f t="shared" si="92"/>
        <v>0</v>
      </c>
      <c r="AU117" s="12">
        <f t="shared" si="93"/>
        <v>0</v>
      </c>
      <c r="AV117" s="39">
        <f t="shared" si="94"/>
        <v>0</v>
      </c>
      <c r="AW117" s="39">
        <f t="shared" si="95"/>
        <v>0</v>
      </c>
      <c r="AX117" s="39">
        <f t="shared" si="96"/>
        <v>0</v>
      </c>
      <c r="AY117" s="39">
        <f t="shared" si="97"/>
        <v>0</v>
      </c>
      <c r="AZ117" s="39">
        <f t="shared" si="98"/>
        <v>0</v>
      </c>
      <c r="BA117" s="12">
        <f t="shared" si="99"/>
        <v>0</v>
      </c>
      <c r="BB117" s="39">
        <f t="shared" si="100"/>
        <v>0</v>
      </c>
      <c r="BC117" s="39">
        <f t="shared" si="101"/>
        <v>0</v>
      </c>
      <c r="BD117" s="39">
        <f t="shared" si="102"/>
        <v>0</v>
      </c>
      <c r="BE117" s="12">
        <f t="shared" si="103"/>
        <v>0</v>
      </c>
      <c r="BF117" s="39">
        <f t="shared" si="104"/>
        <v>0</v>
      </c>
      <c r="BG117" s="39">
        <f t="shared" si="105"/>
        <v>0</v>
      </c>
      <c r="BH117" s="39">
        <f t="shared" si="106"/>
        <v>0</v>
      </c>
      <c r="BI117" s="12">
        <f t="shared" si="107"/>
        <v>0</v>
      </c>
      <c r="BJ117" s="39">
        <f t="shared" si="108"/>
        <v>0</v>
      </c>
      <c r="BK117" s="39">
        <f t="shared" si="109"/>
        <v>0</v>
      </c>
      <c r="BL117" s="39">
        <f t="shared" si="110"/>
        <v>0</v>
      </c>
      <c r="BM117" s="12">
        <f t="shared" si="111"/>
        <v>0</v>
      </c>
      <c r="BN117" s="39">
        <f t="shared" si="112"/>
        <v>0</v>
      </c>
      <c r="BO117" s="39">
        <f t="shared" si="113"/>
        <v>0</v>
      </c>
      <c r="BP117" s="39">
        <f t="shared" si="114"/>
        <v>0</v>
      </c>
      <c r="BQ117" s="12">
        <f t="shared" si="115"/>
        <v>0</v>
      </c>
      <c r="BR117" s="39">
        <f t="shared" si="116"/>
        <v>0</v>
      </c>
      <c r="BS117" s="39">
        <f t="shared" si="117"/>
        <v>0</v>
      </c>
      <c r="BT117" s="39">
        <f t="shared" si="118"/>
        <v>0</v>
      </c>
      <c r="BU117" s="104">
        <f>IF(ABS($B117)&lt;0.01,0,VLOOKUP(E117,DollarSteps,4))</f>
        <v>0</v>
      </c>
      <c r="BV117" s="104">
        <f>IF(ABS($B117)&lt;0.01,0,VLOOKUP(G117,DollarSteps,4))</f>
        <v>0</v>
      </c>
      <c r="BW117" s="104">
        <f>IF(ABS($B117)&lt;0.01,0,VLOOKUP(I117,DollarSteps,4))</f>
        <v>0</v>
      </c>
      <c r="BX117" s="104">
        <f>IF(ABS($B117)&lt;0.01,0,IF($J117="","",VLOOKUP($J117,Age_Steps,4)))</f>
        <v>0</v>
      </c>
      <c r="BY117" s="104">
        <f>IF(OR(ABS($B117)&lt;0.01,$E117=0),0,IF($J117="","",VLOOKUP($J117,Age_Steps,4)))</f>
        <v>0</v>
      </c>
      <c r="BZ117" s="104">
        <f>IF(ABS($B117)&lt;0.01,0,IF($J117="","",VLOOKUP($J117-1,Age_Steps,4)))</f>
        <v>0</v>
      </c>
      <c r="CA117" s="104">
        <f>IF(OR(ABS($B117)&lt;0.01,$G117=0),0,IF($J117="","",VLOOKUP($J117-1,Age_Steps,4)))</f>
        <v>0</v>
      </c>
      <c r="CB117" s="104">
        <f>IF(ABS($B117)&lt;0.01,0,IF($J117="","",VLOOKUP($J117-2,Age_Steps,4)))</f>
        <v>0</v>
      </c>
      <c r="CC117" s="104">
        <f>IF(OR(ABS($B117)&lt;0.01,$I117=0),0,IF($J117="","",VLOOKUP($J117-2,Age_Steps,4)))</f>
        <v>0</v>
      </c>
    </row>
    <row r="118" spans="2:81" ht="12.5" customHeight="1">
      <c r="B118" s="6" t="s">
        <v>9</v>
      </c>
      <c r="C118" s="6"/>
      <c r="D118" s="5">
        <v>0</v>
      </c>
      <c r="E118" s="5">
        <v>0</v>
      </c>
      <c r="F118" s="2">
        <v>0</v>
      </c>
      <c r="G118" s="2">
        <v>0</v>
      </c>
      <c r="H118" s="2">
        <v>0</v>
      </c>
      <c r="I118" s="5">
        <v>0</v>
      </c>
      <c r="J118" s="11">
        <v>19</v>
      </c>
      <c r="K118" s="12">
        <f t="shared" si="63"/>
        <v>0</v>
      </c>
      <c r="L118" s="12">
        <f t="shared" si="63"/>
        <v>0</v>
      </c>
      <c r="M118" s="14">
        <f t="shared" si="64"/>
        <v>0</v>
      </c>
      <c r="N118" s="12">
        <f t="shared" si="119"/>
        <v>0</v>
      </c>
      <c r="O118" s="14">
        <f t="shared" si="65"/>
        <v>0</v>
      </c>
      <c r="P118" s="12">
        <f t="shared" si="119"/>
        <v>0</v>
      </c>
      <c r="Q118" s="12">
        <f t="shared" si="66"/>
        <v>1</v>
      </c>
      <c r="R118" s="12">
        <f t="shared" si="67"/>
        <v>0</v>
      </c>
      <c r="S118" s="12">
        <f t="shared" si="68"/>
        <v>0</v>
      </c>
      <c r="T118" s="12">
        <f t="shared" si="69"/>
        <v>0</v>
      </c>
      <c r="U118" s="12">
        <f t="shared" si="70"/>
        <v>0</v>
      </c>
      <c r="V118" s="39">
        <f t="shared" si="71"/>
        <v>0</v>
      </c>
      <c r="W118" s="39">
        <f t="shared" si="72"/>
        <v>0</v>
      </c>
      <c r="X118" s="12">
        <f t="shared" si="120"/>
        <v>0</v>
      </c>
      <c r="Y118" s="12">
        <f t="shared" si="73"/>
        <v>0</v>
      </c>
      <c r="Z118" s="39">
        <f t="shared" si="121"/>
        <v>0</v>
      </c>
      <c r="AA118" s="12">
        <f t="shared" si="74"/>
        <v>0</v>
      </c>
      <c r="AB118" s="39">
        <f t="shared" si="75"/>
        <v>0</v>
      </c>
      <c r="AC118" s="12">
        <f t="shared" si="76"/>
        <v>0</v>
      </c>
      <c r="AD118" s="39">
        <f t="shared" si="77"/>
        <v>0</v>
      </c>
      <c r="AE118" s="39">
        <f t="shared" si="62"/>
        <v>0</v>
      </c>
      <c r="AF118" s="12">
        <f t="shared" si="78"/>
        <v>0</v>
      </c>
      <c r="AG118" s="39">
        <f t="shared" si="79"/>
        <v>0</v>
      </c>
      <c r="AH118" s="12">
        <f t="shared" si="80"/>
        <v>0</v>
      </c>
      <c r="AI118" s="39">
        <f t="shared" si="81"/>
        <v>0</v>
      </c>
      <c r="AJ118" s="39">
        <f t="shared" si="82"/>
        <v>0</v>
      </c>
      <c r="AK118" s="12">
        <f t="shared" si="83"/>
        <v>0</v>
      </c>
      <c r="AL118" s="39">
        <f t="shared" si="84"/>
        <v>0</v>
      </c>
      <c r="AM118" s="39">
        <f t="shared" si="85"/>
        <v>0</v>
      </c>
      <c r="AN118" s="39">
        <f t="shared" si="86"/>
        <v>0</v>
      </c>
      <c r="AO118" s="99">
        <f t="shared" si="87"/>
        <v>0</v>
      </c>
      <c r="AP118" s="99">
        <f t="shared" si="88"/>
        <v>0</v>
      </c>
      <c r="AQ118" s="12">
        <f t="shared" si="89"/>
        <v>0</v>
      </c>
      <c r="AR118" s="39">
        <f t="shared" si="90"/>
        <v>0</v>
      </c>
      <c r="AS118" s="39">
        <f t="shared" si="91"/>
        <v>0</v>
      </c>
      <c r="AT118" s="39">
        <f t="shared" si="92"/>
        <v>0</v>
      </c>
      <c r="AU118" s="12">
        <f t="shared" si="93"/>
        <v>0</v>
      </c>
      <c r="AV118" s="39">
        <f t="shared" si="94"/>
        <v>0</v>
      </c>
      <c r="AW118" s="39">
        <f t="shared" si="95"/>
        <v>0</v>
      </c>
      <c r="AX118" s="39">
        <f t="shared" si="96"/>
        <v>0</v>
      </c>
      <c r="AY118" s="39">
        <f t="shared" si="97"/>
        <v>0</v>
      </c>
      <c r="AZ118" s="39">
        <f t="shared" si="98"/>
        <v>0</v>
      </c>
      <c r="BA118" s="12">
        <f t="shared" si="99"/>
        <v>0</v>
      </c>
      <c r="BB118" s="39">
        <f t="shared" si="100"/>
        <v>0</v>
      </c>
      <c r="BC118" s="39">
        <f t="shared" si="101"/>
        <v>0</v>
      </c>
      <c r="BD118" s="39">
        <f t="shared" si="102"/>
        <v>0</v>
      </c>
      <c r="BE118" s="12">
        <f t="shared" si="103"/>
        <v>0</v>
      </c>
      <c r="BF118" s="39">
        <f t="shared" si="104"/>
        <v>0</v>
      </c>
      <c r="BG118" s="39">
        <f t="shared" si="105"/>
        <v>0</v>
      </c>
      <c r="BH118" s="39">
        <f t="shared" si="106"/>
        <v>0</v>
      </c>
      <c r="BI118" s="12">
        <f t="shared" si="107"/>
        <v>0</v>
      </c>
      <c r="BJ118" s="39">
        <f t="shared" si="108"/>
        <v>0</v>
      </c>
      <c r="BK118" s="39">
        <f t="shared" si="109"/>
        <v>0</v>
      </c>
      <c r="BL118" s="39">
        <f t="shared" si="110"/>
        <v>0</v>
      </c>
      <c r="BM118" s="12">
        <f t="shared" si="111"/>
        <v>0</v>
      </c>
      <c r="BN118" s="39">
        <f t="shared" si="112"/>
        <v>0</v>
      </c>
      <c r="BO118" s="39">
        <f t="shared" si="113"/>
        <v>0</v>
      </c>
      <c r="BP118" s="39">
        <f t="shared" si="114"/>
        <v>0</v>
      </c>
      <c r="BQ118" s="12">
        <f t="shared" si="115"/>
        <v>0</v>
      </c>
      <c r="BR118" s="39">
        <f t="shared" si="116"/>
        <v>0</v>
      </c>
      <c r="BS118" s="39">
        <f t="shared" si="117"/>
        <v>0</v>
      </c>
      <c r="BT118" s="39">
        <f t="shared" si="118"/>
        <v>0</v>
      </c>
      <c r="BU118" s="104">
        <f>IF(ABS($B118)&lt;0.01,0,VLOOKUP(E118,DollarSteps,4))</f>
        <v>0</v>
      </c>
      <c r="BV118" s="104">
        <f>IF(ABS($B118)&lt;0.01,0,VLOOKUP(G118,DollarSteps,4))</f>
        <v>0</v>
      </c>
      <c r="BW118" s="104">
        <f>IF(ABS($B118)&lt;0.01,0,VLOOKUP(I118,DollarSteps,4))</f>
        <v>0</v>
      </c>
      <c r="BX118" s="104">
        <f>IF(ABS($B118)&lt;0.01,0,IF($J118="","",VLOOKUP($J118,Age_Steps,4)))</f>
        <v>0</v>
      </c>
      <c r="BY118" s="104">
        <f>IF(OR(ABS($B118)&lt;0.01,$E118=0),0,IF($J118="","",VLOOKUP($J118,Age_Steps,4)))</f>
        <v>0</v>
      </c>
      <c r="BZ118" s="104">
        <f>IF(ABS($B118)&lt;0.01,0,IF($J118="","",VLOOKUP($J118-1,Age_Steps,4)))</f>
        <v>0</v>
      </c>
      <c r="CA118" s="104">
        <f>IF(OR(ABS($B118)&lt;0.01,$G118=0),0,IF($J118="","",VLOOKUP($J118-1,Age_Steps,4)))</f>
        <v>0</v>
      </c>
      <c r="CB118" s="104">
        <f>IF(ABS($B118)&lt;0.01,0,IF($J118="","",VLOOKUP($J118-2,Age_Steps,4)))</f>
        <v>0</v>
      </c>
      <c r="CC118" s="104">
        <f>IF(OR(ABS($B118)&lt;0.01,$I118=0),0,IF($J118="","",VLOOKUP($J118-2,Age_Steps,4)))</f>
        <v>0</v>
      </c>
    </row>
    <row r="119" spans="2:81" ht="12.5" customHeight="1">
      <c r="B119" s="6" t="s">
        <v>9</v>
      </c>
      <c r="C119" s="6"/>
      <c r="D119" s="5">
        <v>0</v>
      </c>
      <c r="E119" s="5">
        <v>0</v>
      </c>
      <c r="F119" s="2">
        <v>0</v>
      </c>
      <c r="G119" s="2">
        <v>0</v>
      </c>
      <c r="H119" s="2">
        <v>0</v>
      </c>
      <c r="I119" s="5">
        <v>0</v>
      </c>
      <c r="K119" s="12">
        <f t="shared" si="63"/>
        <v>0</v>
      </c>
      <c r="L119" s="12">
        <f t="shared" si="63"/>
        <v>0</v>
      </c>
      <c r="M119" s="14">
        <f t="shared" si="64"/>
        <v>0</v>
      </c>
      <c r="N119" s="12">
        <f t="shared" si="119"/>
        <v>0</v>
      </c>
      <c r="O119" s="14">
        <f t="shared" si="65"/>
        <v>0</v>
      </c>
      <c r="P119" s="12">
        <f t="shared" si="119"/>
        <v>0</v>
      </c>
      <c r="Q119" s="12">
        <f t="shared" si="66"/>
        <v>1</v>
      </c>
      <c r="R119" s="12">
        <f t="shared" si="67"/>
        <v>0</v>
      </c>
      <c r="S119" s="12">
        <f t="shared" si="68"/>
        <v>0</v>
      </c>
      <c r="T119" s="12">
        <f t="shared" si="69"/>
        <v>0</v>
      </c>
      <c r="U119" s="12">
        <f t="shared" si="70"/>
        <v>0</v>
      </c>
      <c r="V119" s="39">
        <f t="shared" si="71"/>
        <v>0</v>
      </c>
      <c r="W119" s="39">
        <f t="shared" si="72"/>
        <v>0</v>
      </c>
      <c r="X119" s="12">
        <f t="shared" si="120"/>
        <v>0</v>
      </c>
      <c r="Y119" s="12">
        <f t="shared" si="73"/>
        <v>0</v>
      </c>
      <c r="Z119" s="39">
        <f t="shared" si="121"/>
        <v>0</v>
      </c>
      <c r="AA119" s="12">
        <f t="shared" si="74"/>
        <v>0</v>
      </c>
      <c r="AB119" s="39">
        <f t="shared" si="75"/>
        <v>0</v>
      </c>
      <c r="AC119" s="12">
        <f t="shared" si="76"/>
        <v>0</v>
      </c>
      <c r="AD119" s="39">
        <f t="shared" si="77"/>
        <v>0</v>
      </c>
      <c r="AE119" s="39">
        <f t="shared" si="62"/>
        <v>0</v>
      </c>
      <c r="AF119" s="12">
        <f t="shared" si="78"/>
        <v>0</v>
      </c>
      <c r="AG119" s="39">
        <f t="shared" si="79"/>
        <v>0</v>
      </c>
      <c r="AH119" s="12">
        <f t="shared" si="80"/>
        <v>0</v>
      </c>
      <c r="AI119" s="39">
        <f t="shared" si="81"/>
        <v>0</v>
      </c>
      <c r="AJ119" s="39">
        <f t="shared" si="82"/>
        <v>0</v>
      </c>
      <c r="AK119" s="12">
        <f t="shared" si="83"/>
        <v>0</v>
      </c>
      <c r="AL119" s="39">
        <f t="shared" si="84"/>
        <v>0</v>
      </c>
      <c r="AM119" s="39">
        <f t="shared" si="85"/>
        <v>0</v>
      </c>
      <c r="AN119" s="39">
        <f t="shared" si="86"/>
        <v>0</v>
      </c>
      <c r="AO119" s="99">
        <f t="shared" si="87"/>
        <v>0</v>
      </c>
      <c r="AP119" s="99">
        <f t="shared" si="88"/>
        <v>0</v>
      </c>
      <c r="AQ119" s="12">
        <f t="shared" si="89"/>
        <v>0</v>
      </c>
      <c r="AR119" s="39">
        <f t="shared" si="90"/>
        <v>0</v>
      </c>
      <c r="AS119" s="39">
        <f t="shared" si="91"/>
        <v>0</v>
      </c>
      <c r="AT119" s="39">
        <f t="shared" si="92"/>
        <v>0</v>
      </c>
      <c r="AU119" s="12">
        <f t="shared" si="93"/>
        <v>0</v>
      </c>
      <c r="AV119" s="39">
        <f t="shared" si="94"/>
        <v>0</v>
      </c>
      <c r="AW119" s="39">
        <f t="shared" si="95"/>
        <v>0</v>
      </c>
      <c r="AX119" s="39">
        <f t="shared" si="96"/>
        <v>0</v>
      </c>
      <c r="AY119" s="39">
        <f t="shared" si="97"/>
        <v>0</v>
      </c>
      <c r="AZ119" s="39">
        <f t="shared" si="98"/>
        <v>0</v>
      </c>
      <c r="BA119" s="12">
        <f t="shared" si="99"/>
        <v>0</v>
      </c>
      <c r="BB119" s="39">
        <f t="shared" si="100"/>
        <v>0</v>
      </c>
      <c r="BC119" s="39">
        <f t="shared" si="101"/>
        <v>0</v>
      </c>
      <c r="BD119" s="39">
        <f t="shared" si="102"/>
        <v>0</v>
      </c>
      <c r="BE119" s="12">
        <f t="shared" si="103"/>
        <v>0</v>
      </c>
      <c r="BF119" s="39">
        <f t="shared" si="104"/>
        <v>0</v>
      </c>
      <c r="BG119" s="39">
        <f t="shared" si="105"/>
        <v>0</v>
      </c>
      <c r="BH119" s="39">
        <f t="shared" si="106"/>
        <v>0</v>
      </c>
      <c r="BI119" s="12">
        <f t="shared" si="107"/>
        <v>0</v>
      </c>
      <c r="BJ119" s="39">
        <f t="shared" si="108"/>
        <v>0</v>
      </c>
      <c r="BK119" s="39">
        <f t="shared" si="109"/>
        <v>0</v>
      </c>
      <c r="BL119" s="39">
        <f t="shared" si="110"/>
        <v>0</v>
      </c>
      <c r="BM119" s="12">
        <f t="shared" si="111"/>
        <v>0</v>
      </c>
      <c r="BN119" s="39">
        <f t="shared" si="112"/>
        <v>0</v>
      </c>
      <c r="BO119" s="39">
        <f t="shared" si="113"/>
        <v>0</v>
      </c>
      <c r="BP119" s="39">
        <f t="shared" si="114"/>
        <v>0</v>
      </c>
      <c r="BQ119" s="12">
        <f t="shared" si="115"/>
        <v>0</v>
      </c>
      <c r="BR119" s="39">
        <f t="shared" si="116"/>
        <v>0</v>
      </c>
      <c r="BS119" s="39">
        <f t="shared" si="117"/>
        <v>0</v>
      </c>
      <c r="BT119" s="39">
        <f t="shared" si="118"/>
        <v>0</v>
      </c>
      <c r="BU119" s="104">
        <f>IF(ABS($B119)&lt;0.01,0,VLOOKUP(E119,DollarSteps,4))</f>
        <v>0</v>
      </c>
      <c r="BV119" s="104">
        <f>IF(ABS($B119)&lt;0.01,0,VLOOKUP(G119,DollarSteps,4))</f>
        <v>0</v>
      </c>
      <c r="BW119" s="104">
        <f>IF(ABS($B119)&lt;0.01,0,VLOOKUP(I119,DollarSteps,4))</f>
        <v>0</v>
      </c>
      <c r="BX119" s="104">
        <f>IF(ABS($B119)&lt;0.01,0,IF($J119="","",VLOOKUP($J119,Age_Steps,4)))</f>
        <v>0</v>
      </c>
      <c r="BY119" s="104">
        <f>IF(OR(ABS($B119)&lt;0.01,$E119=0),0,IF($J119="","",VLOOKUP($J119,Age_Steps,4)))</f>
        <v>0</v>
      </c>
      <c r="BZ119" s="104">
        <f>IF(ABS($B119)&lt;0.01,0,IF($J119="","",VLOOKUP($J119-1,Age_Steps,4)))</f>
        <v>0</v>
      </c>
      <c r="CA119" s="104">
        <f>IF(OR(ABS($B119)&lt;0.01,$G119=0),0,IF($J119="","",VLOOKUP($J119-1,Age_Steps,4)))</f>
        <v>0</v>
      </c>
      <c r="CB119" s="104">
        <f>IF(ABS($B119)&lt;0.01,0,IF($J119="","",VLOOKUP($J119-2,Age_Steps,4)))</f>
        <v>0</v>
      </c>
      <c r="CC119" s="104">
        <f>IF(OR(ABS($B119)&lt;0.01,$I119=0),0,IF($J119="","",VLOOKUP($J119-2,Age_Steps,4)))</f>
        <v>0</v>
      </c>
    </row>
    <row r="120" spans="2:81" ht="12.5" customHeight="1">
      <c r="B120" s="6" t="s">
        <v>9</v>
      </c>
      <c r="C120" s="6"/>
      <c r="D120" s="5">
        <v>0</v>
      </c>
      <c r="E120" s="5">
        <v>0</v>
      </c>
      <c r="F120" s="2">
        <v>0</v>
      </c>
      <c r="G120" s="2">
        <v>0</v>
      </c>
      <c r="H120" s="2">
        <v>0</v>
      </c>
      <c r="I120" s="5">
        <v>0</v>
      </c>
      <c r="J120" s="11">
        <v>15</v>
      </c>
      <c r="K120" s="12">
        <f t="shared" si="63"/>
        <v>0</v>
      </c>
      <c r="L120" s="12">
        <f t="shared" si="63"/>
        <v>0</v>
      </c>
      <c r="M120" s="14">
        <f t="shared" si="64"/>
        <v>0</v>
      </c>
      <c r="N120" s="12">
        <f t="shared" si="119"/>
        <v>0</v>
      </c>
      <c r="O120" s="14">
        <f t="shared" si="65"/>
        <v>0</v>
      </c>
      <c r="P120" s="12">
        <f t="shared" si="119"/>
        <v>0</v>
      </c>
      <c r="Q120" s="12">
        <f t="shared" si="66"/>
        <v>1</v>
      </c>
      <c r="R120" s="12">
        <f t="shared" si="67"/>
        <v>0</v>
      </c>
      <c r="S120" s="12">
        <f t="shared" si="68"/>
        <v>0</v>
      </c>
      <c r="T120" s="12">
        <f t="shared" si="69"/>
        <v>0</v>
      </c>
      <c r="U120" s="12">
        <f t="shared" si="70"/>
        <v>0</v>
      </c>
      <c r="V120" s="39">
        <f t="shared" si="71"/>
        <v>0</v>
      </c>
      <c r="W120" s="39">
        <f t="shared" si="72"/>
        <v>0</v>
      </c>
      <c r="X120" s="12">
        <f t="shared" si="120"/>
        <v>0</v>
      </c>
      <c r="Y120" s="12">
        <f t="shared" si="73"/>
        <v>0</v>
      </c>
      <c r="Z120" s="39">
        <f t="shared" si="121"/>
        <v>0</v>
      </c>
      <c r="AA120" s="12">
        <f t="shared" si="74"/>
        <v>0</v>
      </c>
      <c r="AB120" s="39">
        <f t="shared" si="75"/>
        <v>0</v>
      </c>
      <c r="AC120" s="12">
        <f t="shared" si="76"/>
        <v>0</v>
      </c>
      <c r="AD120" s="39">
        <f t="shared" si="77"/>
        <v>0</v>
      </c>
      <c r="AE120" s="39">
        <f t="shared" si="62"/>
        <v>0</v>
      </c>
      <c r="AF120" s="12">
        <f t="shared" si="78"/>
        <v>0</v>
      </c>
      <c r="AG120" s="39">
        <f t="shared" si="79"/>
        <v>0</v>
      </c>
      <c r="AH120" s="12">
        <f t="shared" si="80"/>
        <v>0</v>
      </c>
      <c r="AI120" s="39">
        <f t="shared" si="81"/>
        <v>0</v>
      </c>
      <c r="AJ120" s="39">
        <f t="shared" si="82"/>
        <v>0</v>
      </c>
      <c r="AK120" s="12">
        <f t="shared" si="83"/>
        <v>0</v>
      </c>
      <c r="AL120" s="39">
        <f t="shared" si="84"/>
        <v>0</v>
      </c>
      <c r="AM120" s="39">
        <f t="shared" si="85"/>
        <v>0</v>
      </c>
      <c r="AN120" s="39">
        <f t="shared" si="86"/>
        <v>0</v>
      </c>
      <c r="AO120" s="99">
        <f t="shared" si="87"/>
        <v>0</v>
      </c>
      <c r="AP120" s="99">
        <f t="shared" si="88"/>
        <v>0</v>
      </c>
      <c r="AQ120" s="12">
        <f t="shared" si="89"/>
        <v>0</v>
      </c>
      <c r="AR120" s="39">
        <f t="shared" si="90"/>
        <v>0</v>
      </c>
      <c r="AS120" s="39">
        <f t="shared" si="91"/>
        <v>0</v>
      </c>
      <c r="AT120" s="39">
        <f t="shared" si="92"/>
        <v>0</v>
      </c>
      <c r="AU120" s="12">
        <f t="shared" si="93"/>
        <v>0</v>
      </c>
      <c r="AV120" s="39">
        <f t="shared" si="94"/>
        <v>0</v>
      </c>
      <c r="AW120" s="39">
        <f t="shared" si="95"/>
        <v>0</v>
      </c>
      <c r="AX120" s="39">
        <f t="shared" si="96"/>
        <v>0</v>
      </c>
      <c r="AY120" s="39">
        <f t="shared" si="97"/>
        <v>0</v>
      </c>
      <c r="AZ120" s="39">
        <f t="shared" si="98"/>
        <v>0</v>
      </c>
      <c r="BA120" s="12">
        <f t="shared" si="99"/>
        <v>0</v>
      </c>
      <c r="BB120" s="39">
        <f t="shared" si="100"/>
        <v>0</v>
      </c>
      <c r="BC120" s="39">
        <f t="shared" si="101"/>
        <v>0</v>
      </c>
      <c r="BD120" s="39">
        <f t="shared" si="102"/>
        <v>0</v>
      </c>
      <c r="BE120" s="12">
        <f t="shared" si="103"/>
        <v>0</v>
      </c>
      <c r="BF120" s="39">
        <f t="shared" si="104"/>
        <v>0</v>
      </c>
      <c r="BG120" s="39">
        <f t="shared" si="105"/>
        <v>0</v>
      </c>
      <c r="BH120" s="39">
        <f t="shared" si="106"/>
        <v>0</v>
      </c>
      <c r="BI120" s="12">
        <f t="shared" si="107"/>
        <v>0</v>
      </c>
      <c r="BJ120" s="39">
        <f t="shared" si="108"/>
        <v>0</v>
      </c>
      <c r="BK120" s="39">
        <f t="shared" si="109"/>
        <v>0</v>
      </c>
      <c r="BL120" s="39">
        <f t="shared" si="110"/>
        <v>0</v>
      </c>
      <c r="BM120" s="12">
        <f t="shared" si="111"/>
        <v>0</v>
      </c>
      <c r="BN120" s="39">
        <f t="shared" si="112"/>
        <v>0</v>
      </c>
      <c r="BO120" s="39">
        <f t="shared" si="113"/>
        <v>0</v>
      </c>
      <c r="BP120" s="39">
        <f t="shared" si="114"/>
        <v>0</v>
      </c>
      <c r="BQ120" s="12">
        <f t="shared" si="115"/>
        <v>0</v>
      </c>
      <c r="BR120" s="39">
        <f t="shared" si="116"/>
        <v>0</v>
      </c>
      <c r="BS120" s="39">
        <f t="shared" si="117"/>
        <v>0</v>
      </c>
      <c r="BT120" s="39">
        <f t="shared" si="118"/>
        <v>0</v>
      </c>
      <c r="BU120" s="104">
        <f>IF(ABS($B120)&lt;0.01,0,VLOOKUP(E120,DollarSteps,4))</f>
        <v>0</v>
      </c>
      <c r="BV120" s="104">
        <f>IF(ABS($B120)&lt;0.01,0,VLOOKUP(G120,DollarSteps,4))</f>
        <v>0</v>
      </c>
      <c r="BW120" s="104">
        <f>IF(ABS($B120)&lt;0.01,0,VLOOKUP(I120,DollarSteps,4))</f>
        <v>0</v>
      </c>
      <c r="BX120" s="104">
        <f>IF(ABS($B120)&lt;0.01,0,IF($J120="","",VLOOKUP($J120,Age_Steps,4)))</f>
        <v>0</v>
      </c>
      <c r="BY120" s="104">
        <f>IF(OR(ABS($B120)&lt;0.01,$E120=0),0,IF($J120="","",VLOOKUP($J120,Age_Steps,4)))</f>
        <v>0</v>
      </c>
      <c r="BZ120" s="104">
        <f>IF(ABS($B120)&lt;0.01,0,IF($J120="","",VLOOKUP($J120-1,Age_Steps,4)))</f>
        <v>0</v>
      </c>
      <c r="CA120" s="104">
        <f>IF(OR(ABS($B120)&lt;0.01,$G120=0),0,IF($J120="","",VLOOKUP($J120-1,Age_Steps,4)))</f>
        <v>0</v>
      </c>
      <c r="CB120" s="104">
        <f>IF(ABS($B120)&lt;0.01,0,IF($J120="","",VLOOKUP($J120-2,Age_Steps,4)))</f>
        <v>0</v>
      </c>
      <c r="CC120" s="104">
        <f>IF(OR(ABS($B120)&lt;0.01,$I120=0),0,IF($J120="","",VLOOKUP($J120-2,Age_Steps,4)))</f>
        <v>0</v>
      </c>
    </row>
    <row r="121" spans="2:81" ht="12.5" customHeight="1">
      <c r="B121" s="6" t="s">
        <v>9</v>
      </c>
      <c r="C121" s="6"/>
      <c r="D121" s="5">
        <v>0</v>
      </c>
      <c r="E121" s="5">
        <v>0</v>
      </c>
      <c r="F121" s="2">
        <v>0</v>
      </c>
      <c r="G121" s="2">
        <v>0</v>
      </c>
      <c r="H121" s="2">
        <v>0</v>
      </c>
      <c r="I121" s="5">
        <v>0</v>
      </c>
      <c r="J121" s="11">
        <v>11</v>
      </c>
      <c r="K121" s="12">
        <f t="shared" si="63"/>
        <v>0</v>
      </c>
      <c r="L121" s="12">
        <f t="shared" si="63"/>
        <v>0</v>
      </c>
      <c r="M121" s="14">
        <f t="shared" si="64"/>
        <v>0</v>
      </c>
      <c r="N121" s="12">
        <f t="shared" si="119"/>
        <v>0</v>
      </c>
      <c r="O121" s="14">
        <f t="shared" si="65"/>
        <v>0</v>
      </c>
      <c r="P121" s="12">
        <f t="shared" si="119"/>
        <v>0</v>
      </c>
      <c r="Q121" s="12">
        <f t="shared" si="66"/>
        <v>1</v>
      </c>
      <c r="R121" s="12">
        <f t="shared" si="67"/>
        <v>0</v>
      </c>
      <c r="S121" s="12">
        <f t="shared" si="68"/>
        <v>0</v>
      </c>
      <c r="T121" s="12">
        <f t="shared" si="69"/>
        <v>0</v>
      </c>
      <c r="U121" s="12">
        <f t="shared" si="70"/>
        <v>0</v>
      </c>
      <c r="V121" s="39">
        <f t="shared" si="71"/>
        <v>0</v>
      </c>
      <c r="W121" s="39">
        <f t="shared" si="72"/>
        <v>0</v>
      </c>
      <c r="X121" s="12">
        <f t="shared" si="120"/>
        <v>0</v>
      </c>
      <c r="Y121" s="12">
        <f t="shared" si="73"/>
        <v>0</v>
      </c>
      <c r="Z121" s="39">
        <f t="shared" si="121"/>
        <v>0</v>
      </c>
      <c r="AA121" s="12">
        <f t="shared" si="74"/>
        <v>0</v>
      </c>
      <c r="AB121" s="39">
        <f t="shared" si="75"/>
        <v>0</v>
      </c>
      <c r="AC121" s="12">
        <f t="shared" si="76"/>
        <v>0</v>
      </c>
      <c r="AD121" s="39">
        <f t="shared" si="77"/>
        <v>0</v>
      </c>
      <c r="AE121" s="39">
        <f t="shared" si="62"/>
        <v>0</v>
      </c>
      <c r="AF121" s="12">
        <f t="shared" si="78"/>
        <v>0</v>
      </c>
      <c r="AG121" s="39">
        <f t="shared" si="79"/>
        <v>0</v>
      </c>
      <c r="AH121" s="12">
        <f t="shared" si="80"/>
        <v>0</v>
      </c>
      <c r="AI121" s="39">
        <f t="shared" si="81"/>
        <v>0</v>
      </c>
      <c r="AJ121" s="39">
        <f t="shared" si="82"/>
        <v>0</v>
      </c>
      <c r="AK121" s="12">
        <f t="shared" si="83"/>
        <v>0</v>
      </c>
      <c r="AL121" s="39">
        <f t="shared" si="84"/>
        <v>0</v>
      </c>
      <c r="AM121" s="39">
        <f t="shared" si="85"/>
        <v>0</v>
      </c>
      <c r="AN121" s="39">
        <f t="shared" si="86"/>
        <v>0</v>
      </c>
      <c r="AO121" s="99">
        <f t="shared" si="87"/>
        <v>0</v>
      </c>
      <c r="AP121" s="99">
        <f t="shared" si="88"/>
        <v>0</v>
      </c>
      <c r="AQ121" s="12">
        <f t="shared" si="89"/>
        <v>0</v>
      </c>
      <c r="AR121" s="39">
        <f t="shared" si="90"/>
        <v>0</v>
      </c>
      <c r="AS121" s="39">
        <f t="shared" si="91"/>
        <v>0</v>
      </c>
      <c r="AT121" s="39">
        <f t="shared" si="92"/>
        <v>0</v>
      </c>
      <c r="AU121" s="12">
        <f t="shared" si="93"/>
        <v>0</v>
      </c>
      <c r="AV121" s="39">
        <f t="shared" si="94"/>
        <v>0</v>
      </c>
      <c r="AW121" s="39">
        <f t="shared" si="95"/>
        <v>0</v>
      </c>
      <c r="AX121" s="39">
        <f t="shared" si="96"/>
        <v>0</v>
      </c>
      <c r="AY121" s="39">
        <f t="shared" si="97"/>
        <v>0</v>
      </c>
      <c r="AZ121" s="39">
        <f t="shared" si="98"/>
        <v>0</v>
      </c>
      <c r="BA121" s="12">
        <f t="shared" si="99"/>
        <v>0</v>
      </c>
      <c r="BB121" s="39">
        <f t="shared" si="100"/>
        <v>0</v>
      </c>
      <c r="BC121" s="39">
        <f t="shared" si="101"/>
        <v>0</v>
      </c>
      <c r="BD121" s="39">
        <f t="shared" si="102"/>
        <v>0</v>
      </c>
      <c r="BE121" s="12">
        <f t="shared" si="103"/>
        <v>0</v>
      </c>
      <c r="BF121" s="39">
        <f t="shared" si="104"/>
        <v>0</v>
      </c>
      <c r="BG121" s="39">
        <f t="shared" si="105"/>
        <v>0</v>
      </c>
      <c r="BH121" s="39">
        <f t="shared" si="106"/>
        <v>0</v>
      </c>
      <c r="BI121" s="12">
        <f t="shared" si="107"/>
        <v>0</v>
      </c>
      <c r="BJ121" s="39">
        <f t="shared" si="108"/>
        <v>0</v>
      </c>
      <c r="BK121" s="39">
        <f t="shared" si="109"/>
        <v>0</v>
      </c>
      <c r="BL121" s="39">
        <f t="shared" si="110"/>
        <v>0</v>
      </c>
      <c r="BM121" s="12">
        <f t="shared" si="111"/>
        <v>0</v>
      </c>
      <c r="BN121" s="39">
        <f t="shared" si="112"/>
        <v>0</v>
      </c>
      <c r="BO121" s="39">
        <f t="shared" si="113"/>
        <v>0</v>
      </c>
      <c r="BP121" s="39">
        <f t="shared" si="114"/>
        <v>0</v>
      </c>
      <c r="BQ121" s="12">
        <f t="shared" si="115"/>
        <v>0</v>
      </c>
      <c r="BR121" s="39">
        <f t="shared" si="116"/>
        <v>0</v>
      </c>
      <c r="BS121" s="39">
        <f t="shared" si="117"/>
        <v>0</v>
      </c>
      <c r="BT121" s="39">
        <f t="shared" si="118"/>
        <v>0</v>
      </c>
      <c r="BU121" s="104">
        <f>IF(ABS($B121)&lt;0.01,0,VLOOKUP(E121,DollarSteps,4))</f>
        <v>0</v>
      </c>
      <c r="BV121" s="104">
        <f>IF(ABS($B121)&lt;0.01,0,VLOOKUP(G121,DollarSteps,4))</f>
        <v>0</v>
      </c>
      <c r="BW121" s="104">
        <f>IF(ABS($B121)&lt;0.01,0,VLOOKUP(I121,DollarSteps,4))</f>
        <v>0</v>
      </c>
      <c r="BX121" s="104">
        <f>IF(ABS($B121)&lt;0.01,0,IF($J121="","",VLOOKUP($J121,Age_Steps,4)))</f>
        <v>0</v>
      </c>
      <c r="BY121" s="104">
        <f>IF(OR(ABS($B121)&lt;0.01,$E121=0),0,IF($J121="","",VLOOKUP($J121,Age_Steps,4)))</f>
        <v>0</v>
      </c>
      <c r="BZ121" s="104">
        <f>IF(ABS($B121)&lt;0.01,0,IF($J121="","",VLOOKUP($J121-1,Age_Steps,4)))</f>
        <v>0</v>
      </c>
      <c r="CA121" s="104">
        <f>IF(OR(ABS($B121)&lt;0.01,$G121=0),0,IF($J121="","",VLOOKUP($J121-1,Age_Steps,4)))</f>
        <v>0</v>
      </c>
      <c r="CB121" s="104">
        <f>IF(ABS($B121)&lt;0.01,0,IF($J121="","",VLOOKUP($J121-2,Age_Steps,4)))</f>
        <v>0</v>
      </c>
      <c r="CC121" s="104">
        <f>IF(OR(ABS($B121)&lt;0.01,$I121=0),0,IF($J121="","",VLOOKUP($J121-2,Age_Steps,4)))</f>
        <v>0</v>
      </c>
    </row>
    <row r="122" spans="2:81" ht="12.5" customHeight="1">
      <c r="B122" s="6" t="s">
        <v>9</v>
      </c>
      <c r="C122" s="6"/>
      <c r="D122" s="5">
        <v>0</v>
      </c>
      <c r="E122" s="5">
        <v>0</v>
      </c>
      <c r="F122" s="2">
        <v>0</v>
      </c>
      <c r="G122" s="2">
        <v>0</v>
      </c>
      <c r="H122" s="2">
        <v>0</v>
      </c>
      <c r="I122" s="5">
        <v>0</v>
      </c>
      <c r="J122" s="11">
        <v>11</v>
      </c>
      <c r="K122" s="12">
        <f t="shared" si="63"/>
        <v>0</v>
      </c>
      <c r="L122" s="12">
        <f t="shared" si="63"/>
        <v>0</v>
      </c>
      <c r="M122" s="14">
        <f t="shared" si="64"/>
        <v>0</v>
      </c>
      <c r="N122" s="12">
        <f t="shared" si="119"/>
        <v>0</v>
      </c>
      <c r="O122" s="14">
        <f t="shared" si="65"/>
        <v>0</v>
      </c>
      <c r="P122" s="12">
        <f t="shared" si="119"/>
        <v>0</v>
      </c>
      <c r="Q122" s="12">
        <f t="shared" si="66"/>
        <v>1</v>
      </c>
      <c r="R122" s="12">
        <f t="shared" si="67"/>
        <v>0</v>
      </c>
      <c r="S122" s="12">
        <f t="shared" si="68"/>
        <v>0</v>
      </c>
      <c r="T122" s="12">
        <f t="shared" si="69"/>
        <v>0</v>
      </c>
      <c r="U122" s="12">
        <f t="shared" si="70"/>
        <v>0</v>
      </c>
      <c r="V122" s="39">
        <f t="shared" si="71"/>
        <v>0</v>
      </c>
      <c r="W122" s="39">
        <f t="shared" si="72"/>
        <v>0</v>
      </c>
      <c r="X122" s="12">
        <f t="shared" si="120"/>
        <v>0</v>
      </c>
      <c r="Y122" s="12">
        <f t="shared" si="73"/>
        <v>0</v>
      </c>
      <c r="Z122" s="39">
        <f t="shared" si="121"/>
        <v>0</v>
      </c>
      <c r="AA122" s="12">
        <f t="shared" si="74"/>
        <v>0</v>
      </c>
      <c r="AB122" s="39">
        <f t="shared" si="75"/>
        <v>0</v>
      </c>
      <c r="AC122" s="12">
        <f t="shared" si="76"/>
        <v>0</v>
      </c>
      <c r="AD122" s="39">
        <f t="shared" si="77"/>
        <v>0</v>
      </c>
      <c r="AE122" s="39">
        <f t="shared" si="62"/>
        <v>0</v>
      </c>
      <c r="AF122" s="12">
        <f t="shared" si="78"/>
        <v>0</v>
      </c>
      <c r="AG122" s="39">
        <f t="shared" si="79"/>
        <v>0</v>
      </c>
      <c r="AH122" s="12">
        <f t="shared" si="80"/>
        <v>0</v>
      </c>
      <c r="AI122" s="39">
        <f t="shared" si="81"/>
        <v>0</v>
      </c>
      <c r="AJ122" s="39">
        <f t="shared" si="82"/>
        <v>0</v>
      </c>
      <c r="AK122" s="12">
        <f t="shared" si="83"/>
        <v>0</v>
      </c>
      <c r="AL122" s="39">
        <f t="shared" si="84"/>
        <v>0</v>
      </c>
      <c r="AM122" s="39">
        <f t="shared" si="85"/>
        <v>0</v>
      </c>
      <c r="AN122" s="39">
        <f t="shared" si="86"/>
        <v>0</v>
      </c>
      <c r="AO122" s="99">
        <f t="shared" si="87"/>
        <v>0</v>
      </c>
      <c r="AP122" s="99">
        <f t="shared" si="88"/>
        <v>0</v>
      </c>
      <c r="AQ122" s="12">
        <f t="shared" si="89"/>
        <v>0</v>
      </c>
      <c r="AR122" s="39">
        <f t="shared" si="90"/>
        <v>0</v>
      </c>
      <c r="AS122" s="39">
        <f t="shared" si="91"/>
        <v>0</v>
      </c>
      <c r="AT122" s="39">
        <f t="shared" si="92"/>
        <v>0</v>
      </c>
      <c r="AU122" s="12">
        <f t="shared" si="93"/>
        <v>0</v>
      </c>
      <c r="AV122" s="39">
        <f t="shared" si="94"/>
        <v>0</v>
      </c>
      <c r="AW122" s="39">
        <f t="shared" si="95"/>
        <v>0</v>
      </c>
      <c r="AX122" s="39">
        <f t="shared" si="96"/>
        <v>0</v>
      </c>
      <c r="AY122" s="39">
        <f t="shared" si="97"/>
        <v>0</v>
      </c>
      <c r="AZ122" s="39">
        <f t="shared" si="98"/>
        <v>0</v>
      </c>
      <c r="BA122" s="12">
        <f t="shared" si="99"/>
        <v>0</v>
      </c>
      <c r="BB122" s="39">
        <f t="shared" si="100"/>
        <v>0</v>
      </c>
      <c r="BC122" s="39">
        <f t="shared" si="101"/>
        <v>0</v>
      </c>
      <c r="BD122" s="39">
        <f t="shared" si="102"/>
        <v>0</v>
      </c>
      <c r="BE122" s="12">
        <f t="shared" si="103"/>
        <v>0</v>
      </c>
      <c r="BF122" s="39">
        <f t="shared" si="104"/>
        <v>0</v>
      </c>
      <c r="BG122" s="39">
        <f t="shared" si="105"/>
        <v>0</v>
      </c>
      <c r="BH122" s="39">
        <f t="shared" si="106"/>
        <v>0</v>
      </c>
      <c r="BI122" s="12">
        <f t="shared" si="107"/>
        <v>0</v>
      </c>
      <c r="BJ122" s="39">
        <f t="shared" si="108"/>
        <v>0</v>
      </c>
      <c r="BK122" s="39">
        <f t="shared" si="109"/>
        <v>0</v>
      </c>
      <c r="BL122" s="39">
        <f t="shared" si="110"/>
        <v>0</v>
      </c>
      <c r="BM122" s="12">
        <f t="shared" si="111"/>
        <v>0</v>
      </c>
      <c r="BN122" s="39">
        <f t="shared" si="112"/>
        <v>0</v>
      </c>
      <c r="BO122" s="39">
        <f t="shared" si="113"/>
        <v>0</v>
      </c>
      <c r="BP122" s="39">
        <f t="shared" si="114"/>
        <v>0</v>
      </c>
      <c r="BQ122" s="12">
        <f t="shared" si="115"/>
        <v>0</v>
      </c>
      <c r="BR122" s="39">
        <f t="shared" si="116"/>
        <v>0</v>
      </c>
      <c r="BS122" s="39">
        <f t="shared" si="117"/>
        <v>0</v>
      </c>
      <c r="BT122" s="39">
        <f t="shared" si="118"/>
        <v>0</v>
      </c>
      <c r="BU122" s="104">
        <f>IF(ABS($B122)&lt;0.01,0,VLOOKUP(E122,DollarSteps,4))</f>
        <v>0</v>
      </c>
      <c r="BV122" s="104">
        <f>IF(ABS($B122)&lt;0.01,0,VLOOKUP(G122,DollarSteps,4))</f>
        <v>0</v>
      </c>
      <c r="BW122" s="104">
        <f>IF(ABS($B122)&lt;0.01,0,VLOOKUP(I122,DollarSteps,4))</f>
        <v>0</v>
      </c>
      <c r="BX122" s="104">
        <f>IF(ABS($B122)&lt;0.01,0,IF($J122="","",VLOOKUP($J122,Age_Steps,4)))</f>
        <v>0</v>
      </c>
      <c r="BY122" s="104">
        <f>IF(OR(ABS($B122)&lt;0.01,$E122=0),0,IF($J122="","",VLOOKUP($J122,Age_Steps,4)))</f>
        <v>0</v>
      </c>
      <c r="BZ122" s="104">
        <f>IF(ABS($B122)&lt;0.01,0,IF($J122="","",VLOOKUP($J122-1,Age_Steps,4)))</f>
        <v>0</v>
      </c>
      <c r="CA122" s="104">
        <f>IF(OR(ABS($B122)&lt;0.01,$G122=0),0,IF($J122="","",VLOOKUP($J122-1,Age_Steps,4)))</f>
        <v>0</v>
      </c>
      <c r="CB122" s="104">
        <f>IF(ABS($B122)&lt;0.01,0,IF($J122="","",VLOOKUP($J122-2,Age_Steps,4)))</f>
        <v>0</v>
      </c>
      <c r="CC122" s="104">
        <f>IF(OR(ABS($B122)&lt;0.01,$I122=0),0,IF($J122="","",VLOOKUP($J122-2,Age_Steps,4)))</f>
        <v>0</v>
      </c>
    </row>
    <row r="123" spans="2:81" ht="12.5" customHeight="1">
      <c r="B123" s="6" t="s">
        <v>9</v>
      </c>
      <c r="C123" s="6"/>
      <c r="D123" s="5">
        <v>0</v>
      </c>
      <c r="E123" s="5">
        <v>0</v>
      </c>
      <c r="F123" s="2">
        <v>0</v>
      </c>
      <c r="G123" s="2">
        <v>0</v>
      </c>
      <c r="H123" s="2">
        <v>0</v>
      </c>
      <c r="I123" s="5">
        <v>0</v>
      </c>
      <c r="J123" s="11">
        <v>16</v>
      </c>
      <c r="K123" s="12">
        <f t="shared" si="63"/>
        <v>0</v>
      </c>
      <c r="L123" s="12">
        <f t="shared" si="63"/>
        <v>0</v>
      </c>
      <c r="M123" s="14">
        <f t="shared" si="64"/>
        <v>0</v>
      </c>
      <c r="N123" s="12">
        <f t="shared" si="119"/>
        <v>0</v>
      </c>
      <c r="O123" s="14">
        <f t="shared" si="65"/>
        <v>0</v>
      </c>
      <c r="P123" s="12">
        <f t="shared" si="119"/>
        <v>0</v>
      </c>
      <c r="Q123" s="12">
        <f t="shared" si="66"/>
        <v>1</v>
      </c>
      <c r="R123" s="12">
        <f t="shared" si="67"/>
        <v>0</v>
      </c>
      <c r="S123" s="12">
        <f t="shared" si="68"/>
        <v>0</v>
      </c>
      <c r="T123" s="12">
        <f t="shared" si="69"/>
        <v>0</v>
      </c>
      <c r="U123" s="12">
        <f t="shared" si="70"/>
        <v>0</v>
      </c>
      <c r="V123" s="39">
        <f t="shared" si="71"/>
        <v>0</v>
      </c>
      <c r="W123" s="39">
        <f t="shared" si="72"/>
        <v>0</v>
      </c>
      <c r="X123" s="12">
        <f t="shared" si="120"/>
        <v>0</v>
      </c>
      <c r="Y123" s="12">
        <f t="shared" si="73"/>
        <v>0</v>
      </c>
      <c r="Z123" s="39">
        <f t="shared" si="121"/>
        <v>0</v>
      </c>
      <c r="AA123" s="12">
        <f t="shared" si="74"/>
        <v>0</v>
      </c>
      <c r="AB123" s="39">
        <f t="shared" si="75"/>
        <v>0</v>
      </c>
      <c r="AC123" s="12">
        <f t="shared" si="76"/>
        <v>0</v>
      </c>
      <c r="AD123" s="39">
        <f t="shared" si="77"/>
        <v>0</v>
      </c>
      <c r="AE123" s="39">
        <f t="shared" si="62"/>
        <v>0</v>
      </c>
      <c r="AF123" s="12">
        <f t="shared" si="78"/>
        <v>0</v>
      </c>
      <c r="AG123" s="39">
        <f t="shared" si="79"/>
        <v>0</v>
      </c>
      <c r="AH123" s="12">
        <f t="shared" si="80"/>
        <v>0</v>
      </c>
      <c r="AI123" s="39">
        <f t="shared" si="81"/>
        <v>0</v>
      </c>
      <c r="AJ123" s="39">
        <f t="shared" si="82"/>
        <v>0</v>
      </c>
      <c r="AK123" s="12">
        <f t="shared" si="83"/>
        <v>0</v>
      </c>
      <c r="AL123" s="39">
        <f t="shared" si="84"/>
        <v>0</v>
      </c>
      <c r="AM123" s="39">
        <f t="shared" si="85"/>
        <v>0</v>
      </c>
      <c r="AN123" s="39">
        <f t="shared" si="86"/>
        <v>0</v>
      </c>
      <c r="AO123" s="99">
        <f t="shared" si="87"/>
        <v>0</v>
      </c>
      <c r="AP123" s="99">
        <f t="shared" si="88"/>
        <v>0</v>
      </c>
      <c r="AQ123" s="12">
        <f t="shared" si="89"/>
        <v>0</v>
      </c>
      <c r="AR123" s="39">
        <f t="shared" si="90"/>
        <v>0</v>
      </c>
      <c r="AS123" s="39">
        <f t="shared" si="91"/>
        <v>0</v>
      </c>
      <c r="AT123" s="39">
        <f t="shared" si="92"/>
        <v>0</v>
      </c>
      <c r="AU123" s="12">
        <f t="shared" si="93"/>
        <v>0</v>
      </c>
      <c r="AV123" s="39">
        <f t="shared" si="94"/>
        <v>0</v>
      </c>
      <c r="AW123" s="39">
        <f t="shared" si="95"/>
        <v>0</v>
      </c>
      <c r="AX123" s="39">
        <f t="shared" si="96"/>
        <v>0</v>
      </c>
      <c r="AY123" s="39">
        <f t="shared" si="97"/>
        <v>0</v>
      </c>
      <c r="AZ123" s="39">
        <f t="shared" si="98"/>
        <v>0</v>
      </c>
      <c r="BA123" s="12">
        <f t="shared" si="99"/>
        <v>0</v>
      </c>
      <c r="BB123" s="39">
        <f t="shared" si="100"/>
        <v>0</v>
      </c>
      <c r="BC123" s="39">
        <f t="shared" si="101"/>
        <v>0</v>
      </c>
      <c r="BD123" s="39">
        <f t="shared" si="102"/>
        <v>0</v>
      </c>
      <c r="BE123" s="12">
        <f t="shared" si="103"/>
        <v>0</v>
      </c>
      <c r="BF123" s="39">
        <f t="shared" si="104"/>
        <v>0</v>
      </c>
      <c r="BG123" s="39">
        <f t="shared" si="105"/>
        <v>0</v>
      </c>
      <c r="BH123" s="39">
        <f t="shared" si="106"/>
        <v>0</v>
      </c>
      <c r="BI123" s="12">
        <f t="shared" si="107"/>
        <v>0</v>
      </c>
      <c r="BJ123" s="39">
        <f t="shared" si="108"/>
        <v>0</v>
      </c>
      <c r="BK123" s="39">
        <f t="shared" si="109"/>
        <v>0</v>
      </c>
      <c r="BL123" s="39">
        <f t="shared" si="110"/>
        <v>0</v>
      </c>
      <c r="BM123" s="12">
        <f t="shared" si="111"/>
        <v>0</v>
      </c>
      <c r="BN123" s="39">
        <f t="shared" si="112"/>
        <v>0</v>
      </c>
      <c r="BO123" s="39">
        <f t="shared" si="113"/>
        <v>0</v>
      </c>
      <c r="BP123" s="39">
        <f t="shared" si="114"/>
        <v>0</v>
      </c>
      <c r="BQ123" s="12">
        <f t="shared" si="115"/>
        <v>0</v>
      </c>
      <c r="BR123" s="39">
        <f t="shared" si="116"/>
        <v>0</v>
      </c>
      <c r="BS123" s="39">
        <f t="shared" si="117"/>
        <v>0</v>
      </c>
      <c r="BT123" s="39">
        <f t="shared" si="118"/>
        <v>0</v>
      </c>
      <c r="BU123" s="104">
        <f>IF(ABS($B123)&lt;0.01,0,VLOOKUP(E123,DollarSteps,4))</f>
        <v>0</v>
      </c>
      <c r="BV123" s="104">
        <f>IF(ABS($B123)&lt;0.01,0,VLOOKUP(G123,DollarSteps,4))</f>
        <v>0</v>
      </c>
      <c r="BW123" s="104">
        <f>IF(ABS($B123)&lt;0.01,0,VLOOKUP(I123,DollarSteps,4))</f>
        <v>0</v>
      </c>
      <c r="BX123" s="104">
        <f>IF(ABS($B123)&lt;0.01,0,IF($J123="","",VLOOKUP($J123,Age_Steps,4)))</f>
        <v>0</v>
      </c>
      <c r="BY123" s="104">
        <f>IF(OR(ABS($B123)&lt;0.01,$E123=0),0,IF($J123="","",VLOOKUP($J123,Age_Steps,4)))</f>
        <v>0</v>
      </c>
      <c r="BZ123" s="104">
        <f>IF(ABS($B123)&lt;0.01,0,IF($J123="","",VLOOKUP($J123-1,Age_Steps,4)))</f>
        <v>0</v>
      </c>
      <c r="CA123" s="104">
        <f>IF(OR(ABS($B123)&lt;0.01,$G123=0),0,IF($J123="","",VLOOKUP($J123-1,Age_Steps,4)))</f>
        <v>0</v>
      </c>
      <c r="CB123" s="104">
        <f>IF(ABS($B123)&lt;0.01,0,IF($J123="","",VLOOKUP($J123-2,Age_Steps,4)))</f>
        <v>0</v>
      </c>
      <c r="CC123" s="104">
        <f>IF(OR(ABS($B123)&lt;0.01,$I123=0),0,IF($J123="","",VLOOKUP($J123-2,Age_Steps,4)))</f>
        <v>0</v>
      </c>
    </row>
    <row r="124" spans="2:81" ht="12.5" customHeight="1">
      <c r="B124" s="6" t="s">
        <v>9</v>
      </c>
      <c r="C124" s="6"/>
      <c r="D124" s="5">
        <v>0</v>
      </c>
      <c r="E124" s="5">
        <v>0</v>
      </c>
      <c r="F124" s="2">
        <v>0</v>
      </c>
      <c r="G124" s="2">
        <v>0</v>
      </c>
      <c r="H124" s="2">
        <v>0</v>
      </c>
      <c r="I124" s="5">
        <v>0</v>
      </c>
      <c r="J124" s="11">
        <v>14</v>
      </c>
      <c r="K124" s="12">
        <f t="shared" si="63"/>
        <v>0</v>
      </c>
      <c r="L124" s="12">
        <f t="shared" si="63"/>
        <v>0</v>
      </c>
      <c r="M124" s="14">
        <f t="shared" si="64"/>
        <v>0</v>
      </c>
      <c r="N124" s="12">
        <f t="shared" si="119"/>
        <v>0</v>
      </c>
      <c r="O124" s="14">
        <f t="shared" si="65"/>
        <v>0</v>
      </c>
      <c r="P124" s="12">
        <f t="shared" si="119"/>
        <v>0</v>
      </c>
      <c r="Q124" s="12">
        <f t="shared" si="66"/>
        <v>1</v>
      </c>
      <c r="R124" s="12">
        <f t="shared" si="67"/>
        <v>0</v>
      </c>
      <c r="S124" s="12">
        <f t="shared" si="68"/>
        <v>0</v>
      </c>
      <c r="T124" s="12">
        <f t="shared" si="69"/>
        <v>0</v>
      </c>
      <c r="U124" s="12">
        <f t="shared" si="70"/>
        <v>0</v>
      </c>
      <c r="V124" s="39">
        <f t="shared" si="71"/>
        <v>0</v>
      </c>
      <c r="W124" s="39">
        <f t="shared" si="72"/>
        <v>0</v>
      </c>
      <c r="X124" s="12">
        <f t="shared" si="120"/>
        <v>0</v>
      </c>
      <c r="Y124" s="12">
        <f t="shared" si="73"/>
        <v>0</v>
      </c>
      <c r="Z124" s="39">
        <f t="shared" si="121"/>
        <v>0</v>
      </c>
      <c r="AA124" s="12">
        <f t="shared" si="74"/>
        <v>0</v>
      </c>
      <c r="AB124" s="39">
        <f t="shared" si="75"/>
        <v>0</v>
      </c>
      <c r="AC124" s="12">
        <f t="shared" si="76"/>
        <v>0</v>
      </c>
      <c r="AD124" s="39">
        <f t="shared" si="77"/>
        <v>0</v>
      </c>
      <c r="AE124" s="39">
        <f t="shared" si="62"/>
        <v>0</v>
      </c>
      <c r="AF124" s="12">
        <f t="shared" si="78"/>
        <v>0</v>
      </c>
      <c r="AG124" s="39">
        <f t="shared" si="79"/>
        <v>0</v>
      </c>
      <c r="AH124" s="12">
        <f t="shared" si="80"/>
        <v>0</v>
      </c>
      <c r="AI124" s="39">
        <f t="shared" si="81"/>
        <v>0</v>
      </c>
      <c r="AJ124" s="39">
        <f t="shared" si="82"/>
        <v>0</v>
      </c>
      <c r="AK124" s="12">
        <f t="shared" si="83"/>
        <v>0</v>
      </c>
      <c r="AL124" s="39">
        <f t="shared" si="84"/>
        <v>0</v>
      </c>
      <c r="AM124" s="39">
        <f t="shared" si="85"/>
        <v>0</v>
      </c>
      <c r="AN124" s="39">
        <f t="shared" si="86"/>
        <v>0</v>
      </c>
      <c r="AO124" s="99">
        <f t="shared" si="87"/>
        <v>0</v>
      </c>
      <c r="AP124" s="99">
        <f t="shared" si="88"/>
        <v>0</v>
      </c>
      <c r="AQ124" s="12">
        <f t="shared" si="89"/>
        <v>0</v>
      </c>
      <c r="AR124" s="39">
        <f t="shared" si="90"/>
        <v>0</v>
      </c>
      <c r="AS124" s="39">
        <f t="shared" si="91"/>
        <v>0</v>
      </c>
      <c r="AT124" s="39">
        <f t="shared" si="92"/>
        <v>0</v>
      </c>
      <c r="AU124" s="12">
        <f t="shared" si="93"/>
        <v>0</v>
      </c>
      <c r="AV124" s="39">
        <f t="shared" si="94"/>
        <v>0</v>
      </c>
      <c r="AW124" s="39">
        <f t="shared" si="95"/>
        <v>0</v>
      </c>
      <c r="AX124" s="39">
        <f t="shared" si="96"/>
        <v>0</v>
      </c>
      <c r="AY124" s="39">
        <f t="shared" si="97"/>
        <v>0</v>
      </c>
      <c r="AZ124" s="39">
        <f t="shared" si="98"/>
        <v>0</v>
      </c>
      <c r="BA124" s="12">
        <f t="shared" si="99"/>
        <v>0</v>
      </c>
      <c r="BB124" s="39">
        <f t="shared" si="100"/>
        <v>0</v>
      </c>
      <c r="BC124" s="39">
        <f t="shared" si="101"/>
        <v>0</v>
      </c>
      <c r="BD124" s="39">
        <f t="shared" si="102"/>
        <v>0</v>
      </c>
      <c r="BE124" s="12">
        <f t="shared" si="103"/>
        <v>0</v>
      </c>
      <c r="BF124" s="39">
        <f t="shared" si="104"/>
        <v>0</v>
      </c>
      <c r="BG124" s="39">
        <f t="shared" si="105"/>
        <v>0</v>
      </c>
      <c r="BH124" s="39">
        <f t="shared" si="106"/>
        <v>0</v>
      </c>
      <c r="BI124" s="12">
        <f t="shared" si="107"/>
        <v>0</v>
      </c>
      <c r="BJ124" s="39">
        <f t="shared" si="108"/>
        <v>0</v>
      </c>
      <c r="BK124" s="39">
        <f t="shared" si="109"/>
        <v>0</v>
      </c>
      <c r="BL124" s="39">
        <f t="shared" si="110"/>
        <v>0</v>
      </c>
      <c r="BM124" s="12">
        <f t="shared" si="111"/>
        <v>0</v>
      </c>
      <c r="BN124" s="39">
        <f t="shared" si="112"/>
        <v>0</v>
      </c>
      <c r="BO124" s="39">
        <f t="shared" si="113"/>
        <v>0</v>
      </c>
      <c r="BP124" s="39">
        <f t="shared" si="114"/>
        <v>0</v>
      </c>
      <c r="BQ124" s="12">
        <f t="shared" si="115"/>
        <v>0</v>
      </c>
      <c r="BR124" s="39">
        <f t="shared" si="116"/>
        <v>0</v>
      </c>
      <c r="BS124" s="39">
        <f t="shared" si="117"/>
        <v>0</v>
      </c>
      <c r="BT124" s="39">
        <f t="shared" si="118"/>
        <v>0</v>
      </c>
      <c r="BU124" s="104">
        <f>IF(ABS($B124)&lt;0.01,0,VLOOKUP(E124,DollarSteps,4))</f>
        <v>0</v>
      </c>
      <c r="BV124" s="104">
        <f>IF(ABS($B124)&lt;0.01,0,VLOOKUP(G124,DollarSteps,4))</f>
        <v>0</v>
      </c>
      <c r="BW124" s="104">
        <f>IF(ABS($B124)&lt;0.01,0,VLOOKUP(I124,DollarSteps,4))</f>
        <v>0</v>
      </c>
      <c r="BX124" s="104">
        <f>IF(ABS($B124)&lt;0.01,0,IF($J124="","",VLOOKUP($J124,Age_Steps,4)))</f>
        <v>0</v>
      </c>
      <c r="BY124" s="104">
        <f>IF(OR(ABS($B124)&lt;0.01,$E124=0),0,IF($J124="","",VLOOKUP($J124,Age_Steps,4)))</f>
        <v>0</v>
      </c>
      <c r="BZ124" s="104">
        <f>IF(ABS($B124)&lt;0.01,0,IF($J124="","",VLOOKUP($J124-1,Age_Steps,4)))</f>
        <v>0</v>
      </c>
      <c r="CA124" s="104">
        <f>IF(OR(ABS($B124)&lt;0.01,$G124=0),0,IF($J124="","",VLOOKUP($J124-1,Age_Steps,4)))</f>
        <v>0</v>
      </c>
      <c r="CB124" s="104">
        <f>IF(ABS($B124)&lt;0.01,0,IF($J124="","",VLOOKUP($J124-2,Age_Steps,4)))</f>
        <v>0</v>
      </c>
      <c r="CC124" s="104">
        <f>IF(OR(ABS($B124)&lt;0.01,$I124=0),0,IF($J124="","",VLOOKUP($J124-2,Age_Steps,4)))</f>
        <v>0</v>
      </c>
    </row>
    <row r="125" spans="2:81" ht="12.5" customHeight="1">
      <c r="B125" s="6" t="s">
        <v>9</v>
      </c>
      <c r="C125" s="6"/>
      <c r="D125" s="5">
        <v>0</v>
      </c>
      <c r="E125" s="5">
        <v>0</v>
      </c>
      <c r="F125" s="2">
        <v>0</v>
      </c>
      <c r="G125" s="2">
        <v>0</v>
      </c>
      <c r="H125" s="2">
        <v>0</v>
      </c>
      <c r="I125" s="5">
        <v>0</v>
      </c>
      <c r="K125" s="12">
        <f t="shared" si="63"/>
        <v>0</v>
      </c>
      <c r="L125" s="12">
        <f t="shared" si="63"/>
        <v>0</v>
      </c>
      <c r="M125" s="14">
        <f t="shared" si="64"/>
        <v>0</v>
      </c>
      <c r="N125" s="12">
        <f t="shared" si="119"/>
        <v>0</v>
      </c>
      <c r="O125" s="14">
        <f t="shared" si="65"/>
        <v>0</v>
      </c>
      <c r="P125" s="12">
        <f t="shared" si="119"/>
        <v>0</v>
      </c>
      <c r="Q125" s="12">
        <f t="shared" si="66"/>
        <v>1</v>
      </c>
      <c r="R125" s="12">
        <f t="shared" si="67"/>
        <v>0</v>
      </c>
      <c r="S125" s="12">
        <f t="shared" si="68"/>
        <v>0</v>
      </c>
      <c r="T125" s="12">
        <f t="shared" si="69"/>
        <v>0</v>
      </c>
      <c r="U125" s="12">
        <f t="shared" si="70"/>
        <v>0</v>
      </c>
      <c r="V125" s="39">
        <f t="shared" si="71"/>
        <v>0</v>
      </c>
      <c r="W125" s="39">
        <f t="shared" si="72"/>
        <v>0</v>
      </c>
      <c r="X125" s="12">
        <f t="shared" si="120"/>
        <v>0</v>
      </c>
      <c r="Y125" s="12">
        <f t="shared" si="73"/>
        <v>0</v>
      </c>
      <c r="Z125" s="39">
        <f t="shared" si="121"/>
        <v>0</v>
      </c>
      <c r="AA125" s="12">
        <f t="shared" si="74"/>
        <v>0</v>
      </c>
      <c r="AB125" s="39">
        <f t="shared" si="75"/>
        <v>0</v>
      </c>
      <c r="AC125" s="12">
        <f t="shared" si="76"/>
        <v>0</v>
      </c>
      <c r="AD125" s="39">
        <f t="shared" si="77"/>
        <v>0</v>
      </c>
      <c r="AE125" s="39">
        <f t="shared" si="62"/>
        <v>0</v>
      </c>
      <c r="AF125" s="12">
        <f t="shared" si="78"/>
        <v>0</v>
      </c>
      <c r="AG125" s="39">
        <f t="shared" si="79"/>
        <v>0</v>
      </c>
      <c r="AH125" s="12">
        <f t="shared" si="80"/>
        <v>0</v>
      </c>
      <c r="AI125" s="39">
        <f t="shared" si="81"/>
        <v>0</v>
      </c>
      <c r="AJ125" s="39">
        <f t="shared" si="82"/>
        <v>0</v>
      </c>
      <c r="AK125" s="12">
        <f t="shared" si="83"/>
        <v>0</v>
      </c>
      <c r="AL125" s="39">
        <f t="shared" si="84"/>
        <v>0</v>
      </c>
      <c r="AM125" s="39">
        <f t="shared" si="85"/>
        <v>0</v>
      </c>
      <c r="AN125" s="39">
        <f t="shared" si="86"/>
        <v>0</v>
      </c>
      <c r="AO125" s="99">
        <f t="shared" si="87"/>
        <v>0</v>
      </c>
      <c r="AP125" s="99">
        <f t="shared" si="88"/>
        <v>0</v>
      </c>
      <c r="AQ125" s="12">
        <f t="shared" si="89"/>
        <v>0</v>
      </c>
      <c r="AR125" s="39">
        <f t="shared" si="90"/>
        <v>0</v>
      </c>
      <c r="AS125" s="39">
        <f t="shared" si="91"/>
        <v>0</v>
      </c>
      <c r="AT125" s="39">
        <f t="shared" si="92"/>
        <v>0</v>
      </c>
      <c r="AU125" s="12">
        <f t="shared" si="93"/>
        <v>0</v>
      </c>
      <c r="AV125" s="39">
        <f t="shared" si="94"/>
        <v>0</v>
      </c>
      <c r="AW125" s="39">
        <f t="shared" si="95"/>
        <v>0</v>
      </c>
      <c r="AX125" s="39">
        <f t="shared" si="96"/>
        <v>0</v>
      </c>
      <c r="AY125" s="39">
        <f t="shared" si="97"/>
        <v>0</v>
      </c>
      <c r="AZ125" s="39">
        <f t="shared" si="98"/>
        <v>0</v>
      </c>
      <c r="BA125" s="12">
        <f t="shared" si="99"/>
        <v>0</v>
      </c>
      <c r="BB125" s="39">
        <f t="shared" si="100"/>
        <v>0</v>
      </c>
      <c r="BC125" s="39">
        <f t="shared" si="101"/>
        <v>0</v>
      </c>
      <c r="BD125" s="39">
        <f t="shared" si="102"/>
        <v>0</v>
      </c>
      <c r="BE125" s="12">
        <f t="shared" si="103"/>
        <v>0</v>
      </c>
      <c r="BF125" s="39">
        <f t="shared" si="104"/>
        <v>0</v>
      </c>
      <c r="BG125" s="39">
        <f t="shared" si="105"/>
        <v>0</v>
      </c>
      <c r="BH125" s="39">
        <f t="shared" si="106"/>
        <v>0</v>
      </c>
      <c r="BI125" s="12">
        <f t="shared" si="107"/>
        <v>0</v>
      </c>
      <c r="BJ125" s="39">
        <f t="shared" si="108"/>
        <v>0</v>
      </c>
      <c r="BK125" s="39">
        <f t="shared" si="109"/>
        <v>0</v>
      </c>
      <c r="BL125" s="39">
        <f t="shared" si="110"/>
        <v>0</v>
      </c>
      <c r="BM125" s="12">
        <f t="shared" si="111"/>
        <v>0</v>
      </c>
      <c r="BN125" s="39">
        <f t="shared" si="112"/>
        <v>0</v>
      </c>
      <c r="BO125" s="39">
        <f t="shared" si="113"/>
        <v>0</v>
      </c>
      <c r="BP125" s="39">
        <f t="shared" si="114"/>
        <v>0</v>
      </c>
      <c r="BQ125" s="12">
        <f t="shared" si="115"/>
        <v>0</v>
      </c>
      <c r="BR125" s="39">
        <f t="shared" si="116"/>
        <v>0</v>
      </c>
      <c r="BS125" s="39">
        <f t="shared" si="117"/>
        <v>0</v>
      </c>
      <c r="BT125" s="39">
        <f t="shared" si="118"/>
        <v>0</v>
      </c>
      <c r="BU125" s="104">
        <f>IF(ABS($B125)&lt;0.01,0,VLOOKUP(E125,DollarSteps,4))</f>
        <v>0</v>
      </c>
      <c r="BV125" s="104">
        <f>IF(ABS($B125)&lt;0.01,0,VLOOKUP(G125,DollarSteps,4))</f>
        <v>0</v>
      </c>
      <c r="BW125" s="104">
        <f>IF(ABS($B125)&lt;0.01,0,VLOOKUP(I125,DollarSteps,4))</f>
        <v>0</v>
      </c>
      <c r="BX125" s="104">
        <f>IF(ABS($B125)&lt;0.01,0,IF($J125="","",VLOOKUP($J125,Age_Steps,4)))</f>
        <v>0</v>
      </c>
      <c r="BY125" s="104">
        <f>IF(OR(ABS($B125)&lt;0.01,$E125=0),0,IF($J125="","",VLOOKUP($J125,Age_Steps,4)))</f>
        <v>0</v>
      </c>
      <c r="BZ125" s="104">
        <f>IF(ABS($B125)&lt;0.01,0,IF($J125="","",VLOOKUP($J125-1,Age_Steps,4)))</f>
        <v>0</v>
      </c>
      <c r="CA125" s="104">
        <f>IF(OR(ABS($B125)&lt;0.01,$G125=0),0,IF($J125="","",VLOOKUP($J125-1,Age_Steps,4)))</f>
        <v>0</v>
      </c>
      <c r="CB125" s="104">
        <f>IF(ABS($B125)&lt;0.01,0,IF($J125="","",VLOOKUP($J125-2,Age_Steps,4)))</f>
        <v>0</v>
      </c>
      <c r="CC125" s="104">
        <f>IF(OR(ABS($B125)&lt;0.01,$I125=0),0,IF($J125="","",VLOOKUP($J125-2,Age_Steps,4)))</f>
        <v>0</v>
      </c>
    </row>
    <row r="126" spans="2:81" ht="12.5" customHeight="1">
      <c r="B126" s="6" t="s">
        <v>9</v>
      </c>
      <c r="C126" s="6"/>
      <c r="D126" s="5">
        <v>0</v>
      </c>
      <c r="E126" s="5">
        <v>0</v>
      </c>
      <c r="F126" s="2">
        <v>0</v>
      </c>
      <c r="G126" s="2">
        <v>0</v>
      </c>
      <c r="H126" s="2">
        <v>0</v>
      </c>
      <c r="I126" s="5">
        <v>0</v>
      </c>
      <c r="J126" s="11">
        <v>21</v>
      </c>
      <c r="K126" s="12">
        <f t="shared" si="63"/>
        <v>0</v>
      </c>
      <c r="L126" s="12">
        <f t="shared" si="63"/>
        <v>0</v>
      </c>
      <c r="M126" s="14">
        <f t="shared" si="64"/>
        <v>0</v>
      </c>
      <c r="N126" s="12">
        <f t="shared" si="119"/>
        <v>0</v>
      </c>
      <c r="O126" s="14">
        <f t="shared" si="65"/>
        <v>0</v>
      </c>
      <c r="P126" s="12">
        <f t="shared" si="119"/>
        <v>0</v>
      </c>
      <c r="Q126" s="12">
        <f t="shared" si="66"/>
        <v>1</v>
      </c>
      <c r="R126" s="12">
        <f t="shared" si="67"/>
        <v>0</v>
      </c>
      <c r="S126" s="12">
        <f t="shared" si="68"/>
        <v>0</v>
      </c>
      <c r="T126" s="12">
        <f t="shared" si="69"/>
        <v>0</v>
      </c>
      <c r="U126" s="12">
        <f t="shared" si="70"/>
        <v>0</v>
      </c>
      <c r="V126" s="39">
        <f t="shared" si="71"/>
        <v>0</v>
      </c>
      <c r="W126" s="39">
        <f t="shared" si="72"/>
        <v>0</v>
      </c>
      <c r="X126" s="12">
        <f t="shared" si="120"/>
        <v>0</v>
      </c>
      <c r="Y126" s="12">
        <f t="shared" si="73"/>
        <v>0</v>
      </c>
      <c r="Z126" s="39">
        <f t="shared" si="121"/>
        <v>0</v>
      </c>
      <c r="AA126" s="12">
        <f t="shared" si="74"/>
        <v>0</v>
      </c>
      <c r="AB126" s="39">
        <f t="shared" si="75"/>
        <v>0</v>
      </c>
      <c r="AC126" s="12">
        <f t="shared" si="76"/>
        <v>0</v>
      </c>
      <c r="AD126" s="39">
        <f t="shared" si="77"/>
        <v>0</v>
      </c>
      <c r="AE126" s="39">
        <f t="shared" si="62"/>
        <v>0</v>
      </c>
      <c r="AF126" s="12">
        <f t="shared" si="78"/>
        <v>0</v>
      </c>
      <c r="AG126" s="39">
        <f t="shared" si="79"/>
        <v>0</v>
      </c>
      <c r="AH126" s="12">
        <f t="shared" si="80"/>
        <v>0</v>
      </c>
      <c r="AI126" s="39">
        <f t="shared" si="81"/>
        <v>0</v>
      </c>
      <c r="AJ126" s="39">
        <f t="shared" si="82"/>
        <v>0</v>
      </c>
      <c r="AK126" s="12">
        <f t="shared" si="83"/>
        <v>0</v>
      </c>
      <c r="AL126" s="39">
        <f t="shared" si="84"/>
        <v>0</v>
      </c>
      <c r="AM126" s="39">
        <f t="shared" si="85"/>
        <v>0</v>
      </c>
      <c r="AN126" s="39">
        <f t="shared" si="86"/>
        <v>0</v>
      </c>
      <c r="AO126" s="99">
        <f t="shared" si="87"/>
        <v>0</v>
      </c>
      <c r="AP126" s="99">
        <f t="shared" si="88"/>
        <v>0</v>
      </c>
      <c r="AQ126" s="12">
        <f t="shared" si="89"/>
        <v>0</v>
      </c>
      <c r="AR126" s="39">
        <f t="shared" si="90"/>
        <v>0</v>
      </c>
      <c r="AS126" s="39">
        <f t="shared" si="91"/>
        <v>0</v>
      </c>
      <c r="AT126" s="39">
        <f t="shared" si="92"/>
        <v>0</v>
      </c>
      <c r="AU126" s="12">
        <f t="shared" si="93"/>
        <v>0</v>
      </c>
      <c r="AV126" s="39">
        <f t="shared" si="94"/>
        <v>0</v>
      </c>
      <c r="AW126" s="39">
        <f t="shared" si="95"/>
        <v>0</v>
      </c>
      <c r="AX126" s="39">
        <f t="shared" si="96"/>
        <v>0</v>
      </c>
      <c r="AY126" s="39">
        <f t="shared" si="97"/>
        <v>0</v>
      </c>
      <c r="AZ126" s="39">
        <f t="shared" si="98"/>
        <v>0</v>
      </c>
      <c r="BA126" s="12">
        <f t="shared" si="99"/>
        <v>0</v>
      </c>
      <c r="BB126" s="39">
        <f t="shared" si="100"/>
        <v>0</v>
      </c>
      <c r="BC126" s="39">
        <f t="shared" si="101"/>
        <v>0</v>
      </c>
      <c r="BD126" s="39">
        <f t="shared" si="102"/>
        <v>0</v>
      </c>
      <c r="BE126" s="12">
        <f t="shared" si="103"/>
        <v>0</v>
      </c>
      <c r="BF126" s="39">
        <f t="shared" si="104"/>
        <v>0</v>
      </c>
      <c r="BG126" s="39">
        <f t="shared" si="105"/>
        <v>0</v>
      </c>
      <c r="BH126" s="39">
        <f t="shared" si="106"/>
        <v>0</v>
      </c>
      <c r="BI126" s="12">
        <f t="shared" si="107"/>
        <v>0</v>
      </c>
      <c r="BJ126" s="39">
        <f t="shared" si="108"/>
        <v>0</v>
      </c>
      <c r="BK126" s="39">
        <f t="shared" si="109"/>
        <v>0</v>
      </c>
      <c r="BL126" s="39">
        <f t="shared" si="110"/>
        <v>0</v>
      </c>
      <c r="BM126" s="12">
        <f t="shared" si="111"/>
        <v>0</v>
      </c>
      <c r="BN126" s="39">
        <f t="shared" si="112"/>
        <v>0</v>
      </c>
      <c r="BO126" s="39">
        <f t="shared" si="113"/>
        <v>0</v>
      </c>
      <c r="BP126" s="39">
        <f t="shared" si="114"/>
        <v>0</v>
      </c>
      <c r="BQ126" s="12">
        <f t="shared" si="115"/>
        <v>0</v>
      </c>
      <c r="BR126" s="39">
        <f t="shared" si="116"/>
        <v>0</v>
      </c>
      <c r="BS126" s="39">
        <f t="shared" si="117"/>
        <v>0</v>
      </c>
      <c r="BT126" s="39">
        <f t="shared" si="118"/>
        <v>0</v>
      </c>
      <c r="BU126" s="104">
        <f>IF(ABS($B126)&lt;0.01,0,VLOOKUP(E126,DollarSteps,4))</f>
        <v>0</v>
      </c>
      <c r="BV126" s="104">
        <f>IF(ABS($B126)&lt;0.01,0,VLOOKUP(G126,DollarSteps,4))</f>
        <v>0</v>
      </c>
      <c r="BW126" s="104">
        <f>IF(ABS($B126)&lt;0.01,0,VLOOKUP(I126,DollarSteps,4))</f>
        <v>0</v>
      </c>
      <c r="BX126" s="104">
        <f>IF(ABS($B126)&lt;0.01,0,IF($J126="","",VLOOKUP($J126,Age_Steps,4)))</f>
        <v>0</v>
      </c>
      <c r="BY126" s="104">
        <f>IF(OR(ABS($B126)&lt;0.01,$E126=0),0,IF($J126="","",VLOOKUP($J126,Age_Steps,4)))</f>
        <v>0</v>
      </c>
      <c r="BZ126" s="104">
        <f>IF(ABS($B126)&lt;0.01,0,IF($J126="","",VLOOKUP($J126-1,Age_Steps,4)))</f>
        <v>0</v>
      </c>
      <c r="CA126" s="104">
        <f>IF(OR(ABS($B126)&lt;0.01,$G126=0),0,IF($J126="","",VLOOKUP($J126-1,Age_Steps,4)))</f>
        <v>0</v>
      </c>
      <c r="CB126" s="104">
        <f>IF(ABS($B126)&lt;0.01,0,IF($J126="","",VLOOKUP($J126-2,Age_Steps,4)))</f>
        <v>0</v>
      </c>
      <c r="CC126" s="104">
        <f>IF(OR(ABS($B126)&lt;0.01,$I126=0),0,IF($J126="","",VLOOKUP($J126-2,Age_Steps,4)))</f>
        <v>0</v>
      </c>
    </row>
    <row r="127" spans="2:81" ht="12.5" customHeight="1">
      <c r="B127" s="6" t="s">
        <v>9</v>
      </c>
      <c r="C127" s="6"/>
      <c r="D127" s="5">
        <v>0</v>
      </c>
      <c r="E127" s="5">
        <v>0</v>
      </c>
      <c r="F127" s="2">
        <v>0</v>
      </c>
      <c r="G127" s="2">
        <v>0</v>
      </c>
      <c r="H127" s="2">
        <v>0</v>
      </c>
      <c r="I127" s="5">
        <v>0</v>
      </c>
      <c r="J127" s="11">
        <v>13</v>
      </c>
      <c r="K127" s="12">
        <f t="shared" si="63"/>
        <v>0</v>
      </c>
      <c r="L127" s="12">
        <f t="shared" si="63"/>
        <v>0</v>
      </c>
      <c r="M127" s="14">
        <f t="shared" si="64"/>
        <v>0</v>
      </c>
      <c r="N127" s="12">
        <f t="shared" si="119"/>
        <v>0</v>
      </c>
      <c r="O127" s="14">
        <f t="shared" si="65"/>
        <v>0</v>
      </c>
      <c r="P127" s="12">
        <f t="shared" si="119"/>
        <v>0</v>
      </c>
      <c r="Q127" s="12">
        <f t="shared" si="66"/>
        <v>1</v>
      </c>
      <c r="R127" s="12">
        <f t="shared" si="67"/>
        <v>0</v>
      </c>
      <c r="S127" s="12">
        <f t="shared" si="68"/>
        <v>0</v>
      </c>
      <c r="T127" s="12">
        <f t="shared" si="69"/>
        <v>0</v>
      </c>
      <c r="U127" s="12">
        <f t="shared" si="70"/>
        <v>0</v>
      </c>
      <c r="V127" s="39">
        <f t="shared" si="71"/>
        <v>0</v>
      </c>
      <c r="W127" s="39">
        <f t="shared" si="72"/>
        <v>0</v>
      </c>
      <c r="X127" s="12">
        <f t="shared" si="120"/>
        <v>0</v>
      </c>
      <c r="Y127" s="12">
        <f t="shared" si="73"/>
        <v>0</v>
      </c>
      <c r="Z127" s="39">
        <f t="shared" si="121"/>
        <v>0</v>
      </c>
      <c r="AA127" s="12">
        <f t="shared" si="74"/>
        <v>0</v>
      </c>
      <c r="AB127" s="39">
        <f t="shared" si="75"/>
        <v>0</v>
      </c>
      <c r="AC127" s="12">
        <f t="shared" si="76"/>
        <v>0</v>
      </c>
      <c r="AD127" s="39">
        <f t="shared" si="77"/>
        <v>0</v>
      </c>
      <c r="AE127" s="39">
        <f t="shared" si="62"/>
        <v>0</v>
      </c>
      <c r="AF127" s="12">
        <f t="shared" si="78"/>
        <v>0</v>
      </c>
      <c r="AG127" s="39">
        <f t="shared" si="79"/>
        <v>0</v>
      </c>
      <c r="AH127" s="12">
        <f t="shared" si="80"/>
        <v>0</v>
      </c>
      <c r="AI127" s="39">
        <f t="shared" si="81"/>
        <v>0</v>
      </c>
      <c r="AJ127" s="39">
        <f t="shared" si="82"/>
        <v>0</v>
      </c>
      <c r="AK127" s="12">
        <f t="shared" si="83"/>
        <v>0</v>
      </c>
      <c r="AL127" s="39">
        <f t="shared" si="84"/>
        <v>0</v>
      </c>
      <c r="AM127" s="39">
        <f t="shared" si="85"/>
        <v>0</v>
      </c>
      <c r="AN127" s="39">
        <f t="shared" si="86"/>
        <v>0</v>
      </c>
      <c r="AO127" s="99">
        <f t="shared" si="87"/>
        <v>0</v>
      </c>
      <c r="AP127" s="99">
        <f t="shared" si="88"/>
        <v>0</v>
      </c>
      <c r="AQ127" s="12">
        <f t="shared" si="89"/>
        <v>0</v>
      </c>
      <c r="AR127" s="39">
        <f t="shared" si="90"/>
        <v>0</v>
      </c>
      <c r="AS127" s="39">
        <f t="shared" si="91"/>
        <v>0</v>
      </c>
      <c r="AT127" s="39">
        <f t="shared" si="92"/>
        <v>0</v>
      </c>
      <c r="AU127" s="12">
        <f t="shared" si="93"/>
        <v>0</v>
      </c>
      <c r="AV127" s="39">
        <f t="shared" si="94"/>
        <v>0</v>
      </c>
      <c r="AW127" s="39">
        <f t="shared" si="95"/>
        <v>0</v>
      </c>
      <c r="AX127" s="39">
        <f t="shared" si="96"/>
        <v>0</v>
      </c>
      <c r="AY127" s="39">
        <f t="shared" si="97"/>
        <v>0</v>
      </c>
      <c r="AZ127" s="39">
        <f t="shared" si="98"/>
        <v>0</v>
      </c>
      <c r="BA127" s="12">
        <f t="shared" si="99"/>
        <v>0</v>
      </c>
      <c r="BB127" s="39">
        <f t="shared" si="100"/>
        <v>0</v>
      </c>
      <c r="BC127" s="39">
        <f t="shared" si="101"/>
        <v>0</v>
      </c>
      <c r="BD127" s="39">
        <f t="shared" si="102"/>
        <v>0</v>
      </c>
      <c r="BE127" s="12">
        <f t="shared" si="103"/>
        <v>0</v>
      </c>
      <c r="BF127" s="39">
        <f t="shared" si="104"/>
        <v>0</v>
      </c>
      <c r="BG127" s="39">
        <f t="shared" si="105"/>
        <v>0</v>
      </c>
      <c r="BH127" s="39">
        <f t="shared" si="106"/>
        <v>0</v>
      </c>
      <c r="BI127" s="12">
        <f t="shared" si="107"/>
        <v>0</v>
      </c>
      <c r="BJ127" s="39">
        <f t="shared" si="108"/>
        <v>0</v>
      </c>
      <c r="BK127" s="39">
        <f t="shared" si="109"/>
        <v>0</v>
      </c>
      <c r="BL127" s="39">
        <f t="shared" si="110"/>
        <v>0</v>
      </c>
      <c r="BM127" s="12">
        <f t="shared" si="111"/>
        <v>0</v>
      </c>
      <c r="BN127" s="39">
        <f t="shared" si="112"/>
        <v>0</v>
      </c>
      <c r="BO127" s="39">
        <f t="shared" si="113"/>
        <v>0</v>
      </c>
      <c r="BP127" s="39">
        <f t="shared" si="114"/>
        <v>0</v>
      </c>
      <c r="BQ127" s="12">
        <f t="shared" si="115"/>
        <v>0</v>
      </c>
      <c r="BR127" s="39">
        <f t="shared" si="116"/>
        <v>0</v>
      </c>
      <c r="BS127" s="39">
        <f t="shared" si="117"/>
        <v>0</v>
      </c>
      <c r="BT127" s="39">
        <f t="shared" si="118"/>
        <v>0</v>
      </c>
      <c r="BU127" s="104">
        <f>IF(ABS($B127)&lt;0.01,0,VLOOKUP(E127,DollarSteps,4))</f>
        <v>0</v>
      </c>
      <c r="BV127" s="104">
        <f>IF(ABS($B127)&lt;0.01,0,VLOOKUP(G127,DollarSteps,4))</f>
        <v>0</v>
      </c>
      <c r="BW127" s="104">
        <f>IF(ABS($B127)&lt;0.01,0,VLOOKUP(I127,DollarSteps,4))</f>
        <v>0</v>
      </c>
      <c r="BX127" s="104">
        <f>IF(ABS($B127)&lt;0.01,0,IF($J127="","",VLOOKUP($J127,Age_Steps,4)))</f>
        <v>0</v>
      </c>
      <c r="BY127" s="104">
        <f>IF(OR(ABS($B127)&lt;0.01,$E127=0),0,IF($J127="","",VLOOKUP($J127,Age_Steps,4)))</f>
        <v>0</v>
      </c>
      <c r="BZ127" s="104">
        <f>IF(ABS($B127)&lt;0.01,0,IF($J127="","",VLOOKUP($J127-1,Age_Steps,4)))</f>
        <v>0</v>
      </c>
      <c r="CA127" s="104">
        <f>IF(OR(ABS($B127)&lt;0.01,$G127=0),0,IF($J127="","",VLOOKUP($J127-1,Age_Steps,4)))</f>
        <v>0</v>
      </c>
      <c r="CB127" s="104">
        <f>IF(ABS($B127)&lt;0.01,0,IF($J127="","",VLOOKUP($J127-2,Age_Steps,4)))</f>
        <v>0</v>
      </c>
      <c r="CC127" s="104">
        <f>IF(OR(ABS($B127)&lt;0.01,$I127=0),0,IF($J127="","",VLOOKUP($J127-2,Age_Steps,4)))</f>
        <v>0</v>
      </c>
    </row>
    <row r="128" spans="2:81" ht="12.5" customHeight="1">
      <c r="B128" s="6" t="s">
        <v>9</v>
      </c>
      <c r="C128" s="6"/>
      <c r="D128" s="5">
        <v>0</v>
      </c>
      <c r="E128" s="5">
        <v>0</v>
      </c>
      <c r="F128" s="2">
        <v>0</v>
      </c>
      <c r="G128" s="2">
        <v>0</v>
      </c>
      <c r="H128" s="2">
        <v>0</v>
      </c>
      <c r="I128" s="5">
        <v>0</v>
      </c>
      <c r="J128" s="11">
        <v>11</v>
      </c>
      <c r="K128" s="12">
        <f t="shared" si="63"/>
        <v>0</v>
      </c>
      <c r="L128" s="12">
        <f t="shared" si="63"/>
        <v>0</v>
      </c>
      <c r="M128" s="14">
        <f t="shared" si="64"/>
        <v>0</v>
      </c>
      <c r="N128" s="12">
        <f t="shared" si="119"/>
        <v>0</v>
      </c>
      <c r="O128" s="14">
        <f t="shared" si="65"/>
        <v>0</v>
      </c>
      <c r="P128" s="12">
        <f t="shared" si="119"/>
        <v>0</v>
      </c>
      <c r="Q128" s="12">
        <f t="shared" si="66"/>
        <v>1</v>
      </c>
      <c r="R128" s="12">
        <f t="shared" si="67"/>
        <v>0</v>
      </c>
      <c r="S128" s="12">
        <f t="shared" si="68"/>
        <v>0</v>
      </c>
      <c r="T128" s="12">
        <f t="shared" si="69"/>
        <v>0</v>
      </c>
      <c r="U128" s="12">
        <f t="shared" si="70"/>
        <v>0</v>
      </c>
      <c r="V128" s="39">
        <f t="shared" si="71"/>
        <v>0</v>
      </c>
      <c r="W128" s="39">
        <f t="shared" si="72"/>
        <v>0</v>
      </c>
      <c r="X128" s="12">
        <f t="shared" si="120"/>
        <v>0</v>
      </c>
      <c r="Y128" s="12">
        <f t="shared" si="73"/>
        <v>0</v>
      </c>
      <c r="Z128" s="39">
        <f t="shared" si="121"/>
        <v>0</v>
      </c>
      <c r="AA128" s="12">
        <f t="shared" si="74"/>
        <v>0</v>
      </c>
      <c r="AB128" s="39">
        <f t="shared" si="75"/>
        <v>0</v>
      </c>
      <c r="AC128" s="12">
        <f t="shared" si="76"/>
        <v>0</v>
      </c>
      <c r="AD128" s="39">
        <f t="shared" si="77"/>
        <v>0</v>
      </c>
      <c r="AE128" s="39">
        <f t="shared" si="62"/>
        <v>0</v>
      </c>
      <c r="AF128" s="12">
        <f t="shared" si="78"/>
        <v>0</v>
      </c>
      <c r="AG128" s="39">
        <f t="shared" si="79"/>
        <v>0</v>
      </c>
      <c r="AH128" s="12">
        <f t="shared" si="80"/>
        <v>0</v>
      </c>
      <c r="AI128" s="39">
        <f t="shared" si="81"/>
        <v>0</v>
      </c>
      <c r="AJ128" s="39">
        <f t="shared" si="82"/>
        <v>0</v>
      </c>
      <c r="AK128" s="12">
        <f t="shared" si="83"/>
        <v>0</v>
      </c>
      <c r="AL128" s="39">
        <f t="shared" si="84"/>
        <v>0</v>
      </c>
      <c r="AM128" s="39">
        <f t="shared" si="85"/>
        <v>0</v>
      </c>
      <c r="AN128" s="39">
        <f t="shared" si="86"/>
        <v>0</v>
      </c>
      <c r="AO128" s="99">
        <f t="shared" si="87"/>
        <v>0</v>
      </c>
      <c r="AP128" s="99">
        <f t="shared" si="88"/>
        <v>0</v>
      </c>
      <c r="AQ128" s="12">
        <f t="shared" si="89"/>
        <v>0</v>
      </c>
      <c r="AR128" s="39">
        <f t="shared" si="90"/>
        <v>0</v>
      </c>
      <c r="AS128" s="39">
        <f t="shared" si="91"/>
        <v>0</v>
      </c>
      <c r="AT128" s="39">
        <f t="shared" si="92"/>
        <v>0</v>
      </c>
      <c r="AU128" s="12">
        <f t="shared" si="93"/>
        <v>0</v>
      </c>
      <c r="AV128" s="39">
        <f t="shared" si="94"/>
        <v>0</v>
      </c>
      <c r="AW128" s="39">
        <f t="shared" si="95"/>
        <v>0</v>
      </c>
      <c r="AX128" s="39">
        <f t="shared" si="96"/>
        <v>0</v>
      </c>
      <c r="AY128" s="39">
        <f t="shared" si="97"/>
        <v>0</v>
      </c>
      <c r="AZ128" s="39">
        <f t="shared" si="98"/>
        <v>0</v>
      </c>
      <c r="BA128" s="12">
        <f t="shared" si="99"/>
        <v>0</v>
      </c>
      <c r="BB128" s="39">
        <f t="shared" si="100"/>
        <v>0</v>
      </c>
      <c r="BC128" s="39">
        <f t="shared" si="101"/>
        <v>0</v>
      </c>
      <c r="BD128" s="39">
        <f t="shared" si="102"/>
        <v>0</v>
      </c>
      <c r="BE128" s="12">
        <f t="shared" si="103"/>
        <v>0</v>
      </c>
      <c r="BF128" s="39">
        <f t="shared" si="104"/>
        <v>0</v>
      </c>
      <c r="BG128" s="39">
        <f t="shared" si="105"/>
        <v>0</v>
      </c>
      <c r="BH128" s="39">
        <f t="shared" si="106"/>
        <v>0</v>
      </c>
      <c r="BI128" s="12">
        <f t="shared" si="107"/>
        <v>0</v>
      </c>
      <c r="BJ128" s="39">
        <f t="shared" si="108"/>
        <v>0</v>
      </c>
      <c r="BK128" s="39">
        <f t="shared" si="109"/>
        <v>0</v>
      </c>
      <c r="BL128" s="39">
        <f t="shared" si="110"/>
        <v>0</v>
      </c>
      <c r="BM128" s="12">
        <f t="shared" si="111"/>
        <v>0</v>
      </c>
      <c r="BN128" s="39">
        <f t="shared" si="112"/>
        <v>0</v>
      </c>
      <c r="BO128" s="39">
        <f t="shared" si="113"/>
        <v>0</v>
      </c>
      <c r="BP128" s="39">
        <f t="shared" si="114"/>
        <v>0</v>
      </c>
      <c r="BQ128" s="12">
        <f t="shared" si="115"/>
        <v>0</v>
      </c>
      <c r="BR128" s="39">
        <f t="shared" si="116"/>
        <v>0</v>
      </c>
      <c r="BS128" s="39">
        <f t="shared" si="117"/>
        <v>0</v>
      </c>
      <c r="BT128" s="39">
        <f t="shared" si="118"/>
        <v>0</v>
      </c>
      <c r="BU128" s="104">
        <f>IF(ABS($B128)&lt;0.01,0,VLOOKUP(E128,DollarSteps,4))</f>
        <v>0</v>
      </c>
      <c r="BV128" s="104">
        <f>IF(ABS($B128)&lt;0.01,0,VLOOKUP(G128,DollarSteps,4))</f>
        <v>0</v>
      </c>
      <c r="BW128" s="104">
        <f>IF(ABS($B128)&lt;0.01,0,VLOOKUP(I128,DollarSteps,4))</f>
        <v>0</v>
      </c>
      <c r="BX128" s="104">
        <f>IF(ABS($B128)&lt;0.01,0,IF($J128="","",VLOOKUP($J128,Age_Steps,4)))</f>
        <v>0</v>
      </c>
      <c r="BY128" s="104">
        <f>IF(OR(ABS($B128)&lt;0.01,$E128=0),0,IF($J128="","",VLOOKUP($J128,Age_Steps,4)))</f>
        <v>0</v>
      </c>
      <c r="BZ128" s="104">
        <f>IF(ABS($B128)&lt;0.01,0,IF($J128="","",VLOOKUP($J128-1,Age_Steps,4)))</f>
        <v>0</v>
      </c>
      <c r="CA128" s="104">
        <f>IF(OR(ABS($B128)&lt;0.01,$G128=0),0,IF($J128="","",VLOOKUP($J128-1,Age_Steps,4)))</f>
        <v>0</v>
      </c>
      <c r="CB128" s="104">
        <f>IF(ABS($B128)&lt;0.01,0,IF($J128="","",VLOOKUP($J128-2,Age_Steps,4)))</f>
        <v>0</v>
      </c>
      <c r="CC128" s="104">
        <f>IF(OR(ABS($B128)&lt;0.01,$I128=0),0,IF($J128="","",VLOOKUP($J128-2,Age_Steps,4)))</f>
        <v>0</v>
      </c>
    </row>
    <row r="129" spans="2:81" ht="12.5" customHeight="1">
      <c r="B129" s="6" t="s">
        <v>9</v>
      </c>
      <c r="C129" s="6"/>
      <c r="D129" s="5">
        <v>0</v>
      </c>
      <c r="E129" s="5">
        <v>0</v>
      </c>
      <c r="F129" s="2">
        <v>0</v>
      </c>
      <c r="G129" s="2">
        <v>0</v>
      </c>
      <c r="H129" s="2">
        <v>0</v>
      </c>
      <c r="I129" s="5">
        <v>0</v>
      </c>
      <c r="J129" s="11">
        <v>11</v>
      </c>
      <c r="K129" s="12">
        <f t="shared" si="63"/>
        <v>0</v>
      </c>
      <c r="L129" s="12">
        <f t="shared" si="63"/>
        <v>0</v>
      </c>
      <c r="M129" s="14">
        <f t="shared" si="64"/>
        <v>0</v>
      </c>
      <c r="N129" s="12">
        <f t="shared" si="119"/>
        <v>0</v>
      </c>
      <c r="O129" s="14">
        <f t="shared" si="65"/>
        <v>0</v>
      </c>
      <c r="P129" s="12">
        <f t="shared" si="119"/>
        <v>0</v>
      </c>
      <c r="Q129" s="12">
        <f t="shared" si="66"/>
        <v>1</v>
      </c>
      <c r="R129" s="12">
        <f t="shared" si="67"/>
        <v>0</v>
      </c>
      <c r="S129" s="12">
        <f t="shared" si="68"/>
        <v>0</v>
      </c>
      <c r="T129" s="12">
        <f t="shared" si="69"/>
        <v>0</v>
      </c>
      <c r="U129" s="12">
        <f t="shared" si="70"/>
        <v>0</v>
      </c>
      <c r="V129" s="39">
        <f t="shared" si="71"/>
        <v>0</v>
      </c>
      <c r="W129" s="39">
        <f t="shared" si="72"/>
        <v>0</v>
      </c>
      <c r="X129" s="12">
        <f t="shared" si="120"/>
        <v>0</v>
      </c>
      <c r="Y129" s="12">
        <f t="shared" si="73"/>
        <v>0</v>
      </c>
      <c r="Z129" s="39">
        <f t="shared" si="121"/>
        <v>0</v>
      </c>
      <c r="AA129" s="12">
        <f t="shared" si="74"/>
        <v>0</v>
      </c>
      <c r="AB129" s="39">
        <f t="shared" si="75"/>
        <v>0</v>
      </c>
      <c r="AC129" s="12">
        <f t="shared" si="76"/>
        <v>0</v>
      </c>
      <c r="AD129" s="39">
        <f t="shared" si="77"/>
        <v>0</v>
      </c>
      <c r="AE129" s="39">
        <f t="shared" si="62"/>
        <v>0</v>
      </c>
      <c r="AF129" s="12">
        <f t="shared" si="78"/>
        <v>0</v>
      </c>
      <c r="AG129" s="39">
        <f t="shared" si="79"/>
        <v>0</v>
      </c>
      <c r="AH129" s="12">
        <f t="shared" si="80"/>
        <v>0</v>
      </c>
      <c r="AI129" s="39">
        <f t="shared" si="81"/>
        <v>0</v>
      </c>
      <c r="AJ129" s="39">
        <f t="shared" si="82"/>
        <v>0</v>
      </c>
      <c r="AK129" s="12">
        <f t="shared" si="83"/>
        <v>0</v>
      </c>
      <c r="AL129" s="39">
        <f t="shared" si="84"/>
        <v>0</v>
      </c>
      <c r="AM129" s="39">
        <f t="shared" si="85"/>
        <v>0</v>
      </c>
      <c r="AN129" s="39">
        <f t="shared" si="86"/>
        <v>0</v>
      </c>
      <c r="AO129" s="99">
        <f t="shared" si="87"/>
        <v>0</v>
      </c>
      <c r="AP129" s="99">
        <f t="shared" si="88"/>
        <v>0</v>
      </c>
      <c r="AQ129" s="12">
        <f t="shared" si="89"/>
        <v>0</v>
      </c>
      <c r="AR129" s="39">
        <f t="shared" si="90"/>
        <v>0</v>
      </c>
      <c r="AS129" s="39">
        <f t="shared" si="91"/>
        <v>0</v>
      </c>
      <c r="AT129" s="39">
        <f t="shared" si="92"/>
        <v>0</v>
      </c>
      <c r="AU129" s="12">
        <f t="shared" si="93"/>
        <v>0</v>
      </c>
      <c r="AV129" s="39">
        <f t="shared" si="94"/>
        <v>0</v>
      </c>
      <c r="AW129" s="39">
        <f t="shared" si="95"/>
        <v>0</v>
      </c>
      <c r="AX129" s="39">
        <f t="shared" si="96"/>
        <v>0</v>
      </c>
      <c r="AY129" s="39">
        <f t="shared" si="97"/>
        <v>0</v>
      </c>
      <c r="AZ129" s="39">
        <f t="shared" si="98"/>
        <v>0</v>
      </c>
      <c r="BA129" s="12">
        <f t="shared" si="99"/>
        <v>0</v>
      </c>
      <c r="BB129" s="39">
        <f t="shared" si="100"/>
        <v>0</v>
      </c>
      <c r="BC129" s="39">
        <f t="shared" si="101"/>
        <v>0</v>
      </c>
      <c r="BD129" s="39">
        <f t="shared" si="102"/>
        <v>0</v>
      </c>
      <c r="BE129" s="12">
        <f t="shared" si="103"/>
        <v>0</v>
      </c>
      <c r="BF129" s="39">
        <f t="shared" si="104"/>
        <v>0</v>
      </c>
      <c r="BG129" s="39">
        <f t="shared" si="105"/>
        <v>0</v>
      </c>
      <c r="BH129" s="39">
        <f t="shared" si="106"/>
        <v>0</v>
      </c>
      <c r="BI129" s="12">
        <f t="shared" si="107"/>
        <v>0</v>
      </c>
      <c r="BJ129" s="39">
        <f t="shared" si="108"/>
        <v>0</v>
      </c>
      <c r="BK129" s="39">
        <f t="shared" si="109"/>
        <v>0</v>
      </c>
      <c r="BL129" s="39">
        <f t="shared" si="110"/>
        <v>0</v>
      </c>
      <c r="BM129" s="12">
        <f t="shared" si="111"/>
        <v>0</v>
      </c>
      <c r="BN129" s="39">
        <f t="shared" si="112"/>
        <v>0</v>
      </c>
      <c r="BO129" s="39">
        <f t="shared" si="113"/>
        <v>0</v>
      </c>
      <c r="BP129" s="39">
        <f t="shared" si="114"/>
        <v>0</v>
      </c>
      <c r="BQ129" s="12">
        <f t="shared" si="115"/>
        <v>0</v>
      </c>
      <c r="BR129" s="39">
        <f t="shared" si="116"/>
        <v>0</v>
      </c>
      <c r="BS129" s="39">
        <f t="shared" si="117"/>
        <v>0</v>
      </c>
      <c r="BT129" s="39">
        <f t="shared" si="118"/>
        <v>0</v>
      </c>
      <c r="BU129" s="104">
        <f>IF(ABS($B129)&lt;0.01,0,VLOOKUP(E129,DollarSteps,4))</f>
        <v>0</v>
      </c>
      <c r="BV129" s="104">
        <f>IF(ABS($B129)&lt;0.01,0,VLOOKUP(G129,DollarSteps,4))</f>
        <v>0</v>
      </c>
      <c r="BW129" s="104">
        <f>IF(ABS($B129)&lt;0.01,0,VLOOKUP(I129,DollarSteps,4))</f>
        <v>0</v>
      </c>
      <c r="BX129" s="104">
        <f>IF(ABS($B129)&lt;0.01,0,IF($J129="","",VLOOKUP($J129,Age_Steps,4)))</f>
        <v>0</v>
      </c>
      <c r="BY129" s="104">
        <f>IF(OR(ABS($B129)&lt;0.01,$E129=0),0,IF($J129="","",VLOOKUP($J129,Age_Steps,4)))</f>
        <v>0</v>
      </c>
      <c r="BZ129" s="104">
        <f>IF(ABS($B129)&lt;0.01,0,IF($J129="","",VLOOKUP($J129-1,Age_Steps,4)))</f>
        <v>0</v>
      </c>
      <c r="CA129" s="104">
        <f>IF(OR(ABS($B129)&lt;0.01,$G129=0),0,IF($J129="","",VLOOKUP($J129-1,Age_Steps,4)))</f>
        <v>0</v>
      </c>
      <c r="CB129" s="104">
        <f>IF(ABS($B129)&lt;0.01,0,IF($J129="","",VLOOKUP($J129-2,Age_Steps,4)))</f>
        <v>0</v>
      </c>
      <c r="CC129" s="104">
        <f>IF(OR(ABS($B129)&lt;0.01,$I129=0),0,IF($J129="","",VLOOKUP($J129-2,Age_Steps,4)))</f>
        <v>0</v>
      </c>
    </row>
    <row r="130" spans="2:81" ht="12.5" customHeight="1">
      <c r="B130" s="6" t="s">
        <v>9</v>
      </c>
      <c r="C130" s="6"/>
      <c r="D130" s="5">
        <v>0</v>
      </c>
      <c r="E130" s="5">
        <v>0</v>
      </c>
      <c r="F130" s="2">
        <v>0</v>
      </c>
      <c r="G130" s="2">
        <v>0</v>
      </c>
      <c r="H130" s="2">
        <v>0</v>
      </c>
      <c r="I130" s="5">
        <v>0</v>
      </c>
      <c r="K130" s="12">
        <f t="shared" si="63"/>
        <v>0</v>
      </c>
      <c r="L130" s="12">
        <f t="shared" si="63"/>
        <v>0</v>
      </c>
      <c r="M130" s="14">
        <f t="shared" si="64"/>
        <v>0</v>
      </c>
      <c r="N130" s="12">
        <f t="shared" si="119"/>
        <v>0</v>
      </c>
      <c r="O130" s="14">
        <f t="shared" si="65"/>
        <v>0</v>
      </c>
      <c r="P130" s="12">
        <f t="shared" si="119"/>
        <v>0</v>
      </c>
      <c r="Q130" s="12">
        <f t="shared" si="66"/>
        <v>1</v>
      </c>
      <c r="R130" s="12">
        <f t="shared" si="67"/>
        <v>0</v>
      </c>
      <c r="S130" s="12">
        <f t="shared" si="68"/>
        <v>0</v>
      </c>
      <c r="T130" s="12">
        <f t="shared" si="69"/>
        <v>0</v>
      </c>
      <c r="U130" s="12">
        <f t="shared" si="70"/>
        <v>0</v>
      </c>
      <c r="V130" s="39">
        <f t="shared" si="71"/>
        <v>0</v>
      </c>
      <c r="W130" s="39">
        <f t="shared" si="72"/>
        <v>0</v>
      </c>
      <c r="X130" s="12">
        <f t="shared" si="120"/>
        <v>0</v>
      </c>
      <c r="Y130" s="12">
        <f t="shared" si="73"/>
        <v>0</v>
      </c>
      <c r="Z130" s="39">
        <f t="shared" si="121"/>
        <v>0</v>
      </c>
      <c r="AA130" s="12">
        <f t="shared" si="74"/>
        <v>0</v>
      </c>
      <c r="AB130" s="39">
        <f t="shared" si="75"/>
        <v>0</v>
      </c>
      <c r="AC130" s="12">
        <f t="shared" si="76"/>
        <v>0</v>
      </c>
      <c r="AD130" s="39">
        <f t="shared" si="77"/>
        <v>0</v>
      </c>
      <c r="AE130" s="39">
        <f t="shared" si="62"/>
        <v>0</v>
      </c>
      <c r="AF130" s="12">
        <f t="shared" si="78"/>
        <v>0</v>
      </c>
      <c r="AG130" s="39">
        <f t="shared" si="79"/>
        <v>0</v>
      </c>
      <c r="AH130" s="12">
        <f t="shared" si="80"/>
        <v>0</v>
      </c>
      <c r="AI130" s="39">
        <f t="shared" si="81"/>
        <v>0</v>
      </c>
      <c r="AJ130" s="39">
        <f t="shared" si="82"/>
        <v>0</v>
      </c>
      <c r="AK130" s="12">
        <f t="shared" si="83"/>
        <v>0</v>
      </c>
      <c r="AL130" s="39">
        <f t="shared" si="84"/>
        <v>0</v>
      </c>
      <c r="AM130" s="39">
        <f t="shared" si="85"/>
        <v>0</v>
      </c>
      <c r="AN130" s="39">
        <f t="shared" si="86"/>
        <v>0</v>
      </c>
      <c r="AO130" s="99">
        <f t="shared" si="87"/>
        <v>0</v>
      </c>
      <c r="AP130" s="99">
        <f t="shared" si="88"/>
        <v>0</v>
      </c>
      <c r="AQ130" s="12">
        <f t="shared" si="89"/>
        <v>0</v>
      </c>
      <c r="AR130" s="39">
        <f t="shared" si="90"/>
        <v>0</v>
      </c>
      <c r="AS130" s="39">
        <f t="shared" si="91"/>
        <v>0</v>
      </c>
      <c r="AT130" s="39">
        <f t="shared" si="92"/>
        <v>0</v>
      </c>
      <c r="AU130" s="12">
        <f t="shared" si="93"/>
        <v>0</v>
      </c>
      <c r="AV130" s="39">
        <f t="shared" si="94"/>
        <v>0</v>
      </c>
      <c r="AW130" s="39">
        <f t="shared" si="95"/>
        <v>0</v>
      </c>
      <c r="AX130" s="39">
        <f t="shared" si="96"/>
        <v>0</v>
      </c>
      <c r="AY130" s="39">
        <f t="shared" si="97"/>
        <v>0</v>
      </c>
      <c r="AZ130" s="39">
        <f t="shared" si="98"/>
        <v>0</v>
      </c>
      <c r="BA130" s="12">
        <f t="shared" si="99"/>
        <v>0</v>
      </c>
      <c r="BB130" s="39">
        <f t="shared" si="100"/>
        <v>0</v>
      </c>
      <c r="BC130" s="39">
        <f t="shared" si="101"/>
        <v>0</v>
      </c>
      <c r="BD130" s="39">
        <f t="shared" si="102"/>
        <v>0</v>
      </c>
      <c r="BE130" s="12">
        <f t="shared" si="103"/>
        <v>0</v>
      </c>
      <c r="BF130" s="39">
        <f t="shared" si="104"/>
        <v>0</v>
      </c>
      <c r="BG130" s="39">
        <f t="shared" si="105"/>
        <v>0</v>
      </c>
      <c r="BH130" s="39">
        <f t="shared" si="106"/>
        <v>0</v>
      </c>
      <c r="BI130" s="12">
        <f t="shared" si="107"/>
        <v>0</v>
      </c>
      <c r="BJ130" s="39">
        <f t="shared" si="108"/>
        <v>0</v>
      </c>
      <c r="BK130" s="39">
        <f t="shared" si="109"/>
        <v>0</v>
      </c>
      <c r="BL130" s="39">
        <f t="shared" si="110"/>
        <v>0</v>
      </c>
      <c r="BM130" s="12">
        <f t="shared" si="111"/>
        <v>0</v>
      </c>
      <c r="BN130" s="39">
        <f t="shared" si="112"/>
        <v>0</v>
      </c>
      <c r="BO130" s="39">
        <f t="shared" si="113"/>
        <v>0</v>
      </c>
      <c r="BP130" s="39">
        <f t="shared" si="114"/>
        <v>0</v>
      </c>
      <c r="BQ130" s="12">
        <f t="shared" si="115"/>
        <v>0</v>
      </c>
      <c r="BR130" s="39">
        <f t="shared" si="116"/>
        <v>0</v>
      </c>
      <c r="BS130" s="39">
        <f t="shared" si="117"/>
        <v>0</v>
      </c>
      <c r="BT130" s="39">
        <f t="shared" si="118"/>
        <v>0</v>
      </c>
      <c r="BU130" s="104">
        <f>IF(ABS($B130)&lt;0.01,0,VLOOKUP(E130,DollarSteps,4))</f>
        <v>0</v>
      </c>
      <c r="BV130" s="104">
        <f>IF(ABS($B130)&lt;0.01,0,VLOOKUP(G130,DollarSteps,4))</f>
        <v>0</v>
      </c>
      <c r="BW130" s="104">
        <f>IF(ABS($B130)&lt;0.01,0,VLOOKUP(I130,DollarSteps,4))</f>
        <v>0</v>
      </c>
      <c r="BX130" s="104">
        <f>IF(ABS($B130)&lt;0.01,0,IF($J130="","",VLOOKUP($J130,Age_Steps,4)))</f>
        <v>0</v>
      </c>
      <c r="BY130" s="104">
        <f>IF(OR(ABS($B130)&lt;0.01,$E130=0),0,IF($J130="","",VLOOKUP($J130,Age_Steps,4)))</f>
        <v>0</v>
      </c>
      <c r="BZ130" s="104">
        <f>IF(ABS($B130)&lt;0.01,0,IF($J130="","",VLOOKUP($J130-1,Age_Steps,4)))</f>
        <v>0</v>
      </c>
      <c r="CA130" s="104">
        <f>IF(OR(ABS($B130)&lt;0.01,$G130=0),0,IF($J130="","",VLOOKUP($J130-1,Age_Steps,4)))</f>
        <v>0</v>
      </c>
      <c r="CB130" s="104">
        <f>IF(ABS($B130)&lt;0.01,0,IF($J130="","",VLOOKUP($J130-2,Age_Steps,4)))</f>
        <v>0</v>
      </c>
      <c r="CC130" s="104">
        <f>IF(OR(ABS($B130)&lt;0.01,$I130=0),0,IF($J130="","",VLOOKUP($J130-2,Age_Steps,4)))</f>
        <v>0</v>
      </c>
    </row>
    <row r="131" spans="2:81" ht="12.5" customHeight="1">
      <c r="B131" s="6" t="s">
        <v>9</v>
      </c>
      <c r="C131" s="6"/>
      <c r="D131" s="5">
        <v>0</v>
      </c>
      <c r="E131" s="5">
        <v>0</v>
      </c>
      <c r="F131" s="2">
        <v>0</v>
      </c>
      <c r="G131" s="2">
        <v>0</v>
      </c>
      <c r="H131" s="2">
        <v>0</v>
      </c>
      <c r="I131" s="5">
        <v>0</v>
      </c>
      <c r="J131" s="11">
        <v>26</v>
      </c>
      <c r="K131" s="12">
        <f t="shared" si="63"/>
        <v>0</v>
      </c>
      <c r="L131" s="12">
        <f t="shared" si="63"/>
        <v>0</v>
      </c>
      <c r="M131" s="14">
        <f t="shared" si="64"/>
        <v>0</v>
      </c>
      <c r="N131" s="12">
        <f t="shared" si="119"/>
        <v>0</v>
      </c>
      <c r="O131" s="14">
        <f t="shared" si="65"/>
        <v>0</v>
      </c>
      <c r="P131" s="12">
        <f t="shared" si="119"/>
        <v>0</v>
      </c>
      <c r="Q131" s="12">
        <f t="shared" si="66"/>
        <v>1</v>
      </c>
      <c r="R131" s="12">
        <f t="shared" si="67"/>
        <v>0</v>
      </c>
      <c r="S131" s="12">
        <f t="shared" si="68"/>
        <v>0</v>
      </c>
      <c r="T131" s="12">
        <f t="shared" si="69"/>
        <v>0</v>
      </c>
      <c r="U131" s="12">
        <f t="shared" si="70"/>
        <v>0</v>
      </c>
      <c r="V131" s="39">
        <f t="shared" si="71"/>
        <v>0</v>
      </c>
      <c r="W131" s="39">
        <f t="shared" si="72"/>
        <v>0</v>
      </c>
      <c r="X131" s="12">
        <f t="shared" si="120"/>
        <v>0</v>
      </c>
      <c r="Y131" s="12">
        <f t="shared" si="73"/>
        <v>0</v>
      </c>
      <c r="Z131" s="39">
        <f t="shared" si="121"/>
        <v>0</v>
      </c>
      <c r="AA131" s="12">
        <f t="shared" si="74"/>
        <v>0</v>
      </c>
      <c r="AB131" s="39">
        <f t="shared" si="75"/>
        <v>0</v>
      </c>
      <c r="AC131" s="12">
        <f t="shared" si="76"/>
        <v>0</v>
      </c>
      <c r="AD131" s="39">
        <f t="shared" si="77"/>
        <v>0</v>
      </c>
      <c r="AE131" s="39">
        <f t="shared" si="62"/>
        <v>0</v>
      </c>
      <c r="AF131" s="12">
        <f t="shared" si="78"/>
        <v>0</v>
      </c>
      <c r="AG131" s="39">
        <f t="shared" si="79"/>
        <v>0</v>
      </c>
      <c r="AH131" s="12">
        <f t="shared" si="80"/>
        <v>0</v>
      </c>
      <c r="AI131" s="39">
        <f t="shared" si="81"/>
        <v>0</v>
      </c>
      <c r="AJ131" s="39">
        <f t="shared" si="82"/>
        <v>0</v>
      </c>
      <c r="AK131" s="12">
        <f t="shared" si="83"/>
        <v>0</v>
      </c>
      <c r="AL131" s="39">
        <f t="shared" si="84"/>
        <v>0</v>
      </c>
      <c r="AM131" s="39">
        <f t="shared" si="85"/>
        <v>0</v>
      </c>
      <c r="AN131" s="39">
        <f t="shared" si="86"/>
        <v>0</v>
      </c>
      <c r="AO131" s="99">
        <f t="shared" si="87"/>
        <v>0</v>
      </c>
      <c r="AP131" s="99">
        <f t="shared" si="88"/>
        <v>0</v>
      </c>
      <c r="AQ131" s="12">
        <f t="shared" si="89"/>
        <v>0</v>
      </c>
      <c r="AR131" s="39">
        <f t="shared" si="90"/>
        <v>0</v>
      </c>
      <c r="AS131" s="39">
        <f t="shared" si="91"/>
        <v>0</v>
      </c>
      <c r="AT131" s="39">
        <f t="shared" si="92"/>
        <v>0</v>
      </c>
      <c r="AU131" s="12">
        <f t="shared" si="93"/>
        <v>0</v>
      </c>
      <c r="AV131" s="39">
        <f t="shared" si="94"/>
        <v>0</v>
      </c>
      <c r="AW131" s="39">
        <f t="shared" si="95"/>
        <v>0</v>
      </c>
      <c r="AX131" s="39">
        <f t="shared" si="96"/>
        <v>0</v>
      </c>
      <c r="AY131" s="39">
        <f t="shared" si="97"/>
        <v>0</v>
      </c>
      <c r="AZ131" s="39">
        <f t="shared" si="98"/>
        <v>0</v>
      </c>
      <c r="BA131" s="12">
        <f t="shared" si="99"/>
        <v>0</v>
      </c>
      <c r="BB131" s="39">
        <f t="shared" si="100"/>
        <v>0</v>
      </c>
      <c r="BC131" s="39">
        <f t="shared" si="101"/>
        <v>0</v>
      </c>
      <c r="BD131" s="39">
        <f t="shared" si="102"/>
        <v>0</v>
      </c>
      <c r="BE131" s="12">
        <f t="shared" si="103"/>
        <v>0</v>
      </c>
      <c r="BF131" s="39">
        <f t="shared" si="104"/>
        <v>0</v>
      </c>
      <c r="BG131" s="39">
        <f t="shared" si="105"/>
        <v>0</v>
      </c>
      <c r="BH131" s="39">
        <f t="shared" si="106"/>
        <v>0</v>
      </c>
      <c r="BI131" s="12">
        <f t="shared" si="107"/>
        <v>0</v>
      </c>
      <c r="BJ131" s="39">
        <f t="shared" si="108"/>
        <v>0</v>
      </c>
      <c r="BK131" s="39">
        <f t="shared" si="109"/>
        <v>0</v>
      </c>
      <c r="BL131" s="39">
        <f t="shared" si="110"/>
        <v>0</v>
      </c>
      <c r="BM131" s="12">
        <f t="shared" si="111"/>
        <v>0</v>
      </c>
      <c r="BN131" s="39">
        <f t="shared" si="112"/>
        <v>0</v>
      </c>
      <c r="BO131" s="39">
        <f t="shared" si="113"/>
        <v>0</v>
      </c>
      <c r="BP131" s="39">
        <f t="shared" si="114"/>
        <v>0</v>
      </c>
      <c r="BQ131" s="12">
        <f t="shared" si="115"/>
        <v>0</v>
      </c>
      <c r="BR131" s="39">
        <f t="shared" si="116"/>
        <v>0</v>
      </c>
      <c r="BS131" s="39">
        <f t="shared" si="117"/>
        <v>0</v>
      </c>
      <c r="BT131" s="39">
        <f t="shared" si="118"/>
        <v>0</v>
      </c>
      <c r="BU131" s="104">
        <f>IF(ABS($B131)&lt;0.01,0,VLOOKUP(E131,DollarSteps,4))</f>
        <v>0</v>
      </c>
      <c r="BV131" s="104">
        <f>IF(ABS($B131)&lt;0.01,0,VLOOKUP(G131,DollarSteps,4))</f>
        <v>0</v>
      </c>
      <c r="BW131" s="104">
        <f>IF(ABS($B131)&lt;0.01,0,VLOOKUP(I131,DollarSteps,4))</f>
        <v>0</v>
      </c>
      <c r="BX131" s="104">
        <f>IF(ABS($B131)&lt;0.01,0,IF($J131="","",VLOOKUP($J131,Age_Steps,4)))</f>
        <v>0</v>
      </c>
      <c r="BY131" s="104">
        <f>IF(OR(ABS($B131)&lt;0.01,$E131=0),0,IF($J131="","",VLOOKUP($J131,Age_Steps,4)))</f>
        <v>0</v>
      </c>
      <c r="BZ131" s="104">
        <f>IF(ABS($B131)&lt;0.01,0,IF($J131="","",VLOOKUP($J131-1,Age_Steps,4)))</f>
        <v>0</v>
      </c>
      <c r="CA131" s="104">
        <f>IF(OR(ABS($B131)&lt;0.01,$G131=0),0,IF($J131="","",VLOOKUP($J131-1,Age_Steps,4)))</f>
        <v>0</v>
      </c>
      <c r="CB131" s="104">
        <f>IF(ABS($B131)&lt;0.01,0,IF($J131="","",VLOOKUP($J131-2,Age_Steps,4)))</f>
        <v>0</v>
      </c>
      <c r="CC131" s="104">
        <f>IF(OR(ABS($B131)&lt;0.01,$I131=0),0,IF($J131="","",VLOOKUP($J131-2,Age_Steps,4)))</f>
        <v>0</v>
      </c>
    </row>
    <row r="132" spans="2:81" ht="12.5" customHeight="1">
      <c r="B132" s="6" t="s">
        <v>9</v>
      </c>
      <c r="C132" s="6"/>
      <c r="D132" s="5">
        <v>0</v>
      </c>
      <c r="E132" s="5">
        <v>0</v>
      </c>
      <c r="F132" s="2">
        <v>0</v>
      </c>
      <c r="G132" s="2">
        <v>0</v>
      </c>
      <c r="H132" s="2">
        <v>0</v>
      </c>
      <c r="I132" s="5">
        <v>0</v>
      </c>
      <c r="J132" s="11">
        <v>18</v>
      </c>
      <c r="K132" s="12">
        <f t="shared" si="63"/>
        <v>0</v>
      </c>
      <c r="L132" s="12">
        <f t="shared" si="63"/>
        <v>0</v>
      </c>
      <c r="M132" s="14">
        <f t="shared" si="64"/>
        <v>0</v>
      </c>
      <c r="N132" s="12">
        <f t="shared" si="119"/>
        <v>0</v>
      </c>
      <c r="O132" s="14">
        <f t="shared" si="65"/>
        <v>0</v>
      </c>
      <c r="P132" s="12">
        <f t="shared" si="119"/>
        <v>0</v>
      </c>
      <c r="Q132" s="12">
        <f t="shared" si="66"/>
        <v>1</v>
      </c>
      <c r="R132" s="12">
        <f t="shared" si="67"/>
        <v>0</v>
      </c>
      <c r="S132" s="12">
        <f t="shared" si="68"/>
        <v>0</v>
      </c>
      <c r="T132" s="12">
        <f t="shared" si="69"/>
        <v>0</v>
      </c>
      <c r="U132" s="12">
        <f t="shared" si="70"/>
        <v>0</v>
      </c>
      <c r="V132" s="39">
        <f t="shared" si="71"/>
        <v>0</v>
      </c>
      <c r="W132" s="39">
        <f t="shared" si="72"/>
        <v>0</v>
      </c>
      <c r="X132" s="12">
        <f t="shared" si="120"/>
        <v>0</v>
      </c>
      <c r="Y132" s="12">
        <f t="shared" si="73"/>
        <v>0</v>
      </c>
      <c r="Z132" s="39">
        <f t="shared" si="121"/>
        <v>0</v>
      </c>
      <c r="AA132" s="12">
        <f t="shared" si="74"/>
        <v>0</v>
      </c>
      <c r="AB132" s="39">
        <f t="shared" si="75"/>
        <v>0</v>
      </c>
      <c r="AC132" s="12">
        <f t="shared" si="76"/>
        <v>0</v>
      </c>
      <c r="AD132" s="39">
        <f t="shared" si="77"/>
        <v>0</v>
      </c>
      <c r="AE132" s="39">
        <f t="shared" si="62"/>
        <v>0</v>
      </c>
      <c r="AF132" s="12">
        <f t="shared" si="78"/>
        <v>0</v>
      </c>
      <c r="AG132" s="39">
        <f t="shared" si="79"/>
        <v>0</v>
      </c>
      <c r="AH132" s="12">
        <f t="shared" si="80"/>
        <v>0</v>
      </c>
      <c r="AI132" s="39">
        <f t="shared" si="81"/>
        <v>0</v>
      </c>
      <c r="AJ132" s="39">
        <f t="shared" si="82"/>
        <v>0</v>
      </c>
      <c r="AK132" s="12">
        <f t="shared" si="83"/>
        <v>0</v>
      </c>
      <c r="AL132" s="39">
        <f t="shared" si="84"/>
        <v>0</v>
      </c>
      <c r="AM132" s="39">
        <f t="shared" si="85"/>
        <v>0</v>
      </c>
      <c r="AN132" s="39">
        <f t="shared" si="86"/>
        <v>0</v>
      </c>
      <c r="AO132" s="99">
        <f t="shared" si="87"/>
        <v>0</v>
      </c>
      <c r="AP132" s="99">
        <f t="shared" si="88"/>
        <v>0</v>
      </c>
      <c r="AQ132" s="12">
        <f t="shared" si="89"/>
        <v>0</v>
      </c>
      <c r="AR132" s="39">
        <f t="shared" si="90"/>
        <v>0</v>
      </c>
      <c r="AS132" s="39">
        <f t="shared" si="91"/>
        <v>0</v>
      </c>
      <c r="AT132" s="39">
        <f t="shared" si="92"/>
        <v>0</v>
      </c>
      <c r="AU132" s="12">
        <f t="shared" si="93"/>
        <v>0</v>
      </c>
      <c r="AV132" s="39">
        <f t="shared" si="94"/>
        <v>0</v>
      </c>
      <c r="AW132" s="39">
        <f t="shared" si="95"/>
        <v>0</v>
      </c>
      <c r="AX132" s="39">
        <f t="shared" si="96"/>
        <v>0</v>
      </c>
      <c r="AY132" s="39">
        <f t="shared" si="97"/>
        <v>0</v>
      </c>
      <c r="AZ132" s="39">
        <f t="shared" si="98"/>
        <v>0</v>
      </c>
      <c r="BA132" s="12">
        <f t="shared" si="99"/>
        <v>0</v>
      </c>
      <c r="BB132" s="39">
        <f t="shared" si="100"/>
        <v>0</v>
      </c>
      <c r="BC132" s="39">
        <f t="shared" si="101"/>
        <v>0</v>
      </c>
      <c r="BD132" s="39">
        <f t="shared" si="102"/>
        <v>0</v>
      </c>
      <c r="BE132" s="12">
        <f t="shared" si="103"/>
        <v>0</v>
      </c>
      <c r="BF132" s="39">
        <f t="shared" si="104"/>
        <v>0</v>
      </c>
      <c r="BG132" s="39">
        <f t="shared" si="105"/>
        <v>0</v>
      </c>
      <c r="BH132" s="39">
        <f t="shared" si="106"/>
        <v>0</v>
      </c>
      <c r="BI132" s="12">
        <f t="shared" si="107"/>
        <v>0</v>
      </c>
      <c r="BJ132" s="39">
        <f t="shared" si="108"/>
        <v>0</v>
      </c>
      <c r="BK132" s="39">
        <f t="shared" si="109"/>
        <v>0</v>
      </c>
      <c r="BL132" s="39">
        <f t="shared" si="110"/>
        <v>0</v>
      </c>
      <c r="BM132" s="12">
        <f t="shared" si="111"/>
        <v>0</v>
      </c>
      <c r="BN132" s="39">
        <f t="shared" si="112"/>
        <v>0</v>
      </c>
      <c r="BO132" s="39">
        <f t="shared" si="113"/>
        <v>0</v>
      </c>
      <c r="BP132" s="39">
        <f t="shared" si="114"/>
        <v>0</v>
      </c>
      <c r="BQ132" s="12">
        <f t="shared" si="115"/>
        <v>0</v>
      </c>
      <c r="BR132" s="39">
        <f t="shared" si="116"/>
        <v>0</v>
      </c>
      <c r="BS132" s="39">
        <f t="shared" si="117"/>
        <v>0</v>
      </c>
      <c r="BT132" s="39">
        <f t="shared" si="118"/>
        <v>0</v>
      </c>
      <c r="BU132" s="104">
        <f>IF(ABS($B132)&lt;0.01,0,VLOOKUP(E132,DollarSteps,4))</f>
        <v>0</v>
      </c>
      <c r="BV132" s="104">
        <f>IF(ABS($B132)&lt;0.01,0,VLOOKUP(G132,DollarSteps,4))</f>
        <v>0</v>
      </c>
      <c r="BW132" s="104">
        <f>IF(ABS($B132)&lt;0.01,0,VLOOKUP(I132,DollarSteps,4))</f>
        <v>0</v>
      </c>
      <c r="BX132" s="104">
        <f>IF(ABS($B132)&lt;0.01,0,IF($J132="","",VLOOKUP($J132,Age_Steps,4)))</f>
        <v>0</v>
      </c>
      <c r="BY132" s="104">
        <f>IF(OR(ABS($B132)&lt;0.01,$E132=0),0,IF($J132="","",VLOOKUP($J132,Age_Steps,4)))</f>
        <v>0</v>
      </c>
      <c r="BZ132" s="104">
        <f>IF(ABS($B132)&lt;0.01,0,IF($J132="","",VLOOKUP($J132-1,Age_Steps,4)))</f>
        <v>0</v>
      </c>
      <c r="CA132" s="104">
        <f>IF(OR(ABS($B132)&lt;0.01,$G132=0),0,IF($J132="","",VLOOKUP($J132-1,Age_Steps,4)))</f>
        <v>0</v>
      </c>
      <c r="CB132" s="104">
        <f>IF(ABS($B132)&lt;0.01,0,IF($J132="","",VLOOKUP($J132-2,Age_Steps,4)))</f>
        <v>0</v>
      </c>
      <c r="CC132" s="104">
        <f>IF(OR(ABS($B132)&lt;0.01,$I132=0),0,IF($J132="","",VLOOKUP($J132-2,Age_Steps,4)))</f>
        <v>0</v>
      </c>
    </row>
    <row r="133" spans="2:81" ht="12.5" customHeight="1">
      <c r="B133" s="6" t="s">
        <v>9</v>
      </c>
      <c r="C133" s="6"/>
      <c r="D133" s="5">
        <v>0</v>
      </c>
      <c r="E133" s="5">
        <v>0</v>
      </c>
      <c r="F133" s="2">
        <v>0</v>
      </c>
      <c r="G133" s="2">
        <v>0</v>
      </c>
      <c r="H133" s="2">
        <v>0</v>
      </c>
      <c r="I133" s="5">
        <v>0</v>
      </c>
      <c r="J133" s="11">
        <v>11</v>
      </c>
      <c r="K133" s="12">
        <f t="shared" si="63"/>
        <v>0</v>
      </c>
      <c r="L133" s="12">
        <f t="shared" si="63"/>
        <v>0</v>
      </c>
      <c r="M133" s="14">
        <f t="shared" si="64"/>
        <v>0</v>
      </c>
      <c r="N133" s="12">
        <f t="shared" si="119"/>
        <v>0</v>
      </c>
      <c r="O133" s="14">
        <f t="shared" si="65"/>
        <v>0</v>
      </c>
      <c r="P133" s="12">
        <f t="shared" si="119"/>
        <v>0</v>
      </c>
      <c r="Q133" s="12">
        <f t="shared" si="66"/>
        <v>1</v>
      </c>
      <c r="R133" s="12">
        <f t="shared" si="67"/>
        <v>0</v>
      </c>
      <c r="S133" s="12">
        <f t="shared" si="68"/>
        <v>0</v>
      </c>
      <c r="T133" s="12">
        <f t="shared" si="69"/>
        <v>0</v>
      </c>
      <c r="U133" s="12">
        <f t="shared" si="70"/>
        <v>0</v>
      </c>
      <c r="V133" s="39">
        <f t="shared" si="71"/>
        <v>0</v>
      </c>
      <c r="W133" s="39">
        <f t="shared" si="72"/>
        <v>0</v>
      </c>
      <c r="X133" s="12">
        <f t="shared" si="120"/>
        <v>0</v>
      </c>
      <c r="Y133" s="12">
        <f t="shared" si="73"/>
        <v>0</v>
      </c>
      <c r="Z133" s="39">
        <f t="shared" si="121"/>
        <v>0</v>
      </c>
      <c r="AA133" s="12">
        <f t="shared" si="74"/>
        <v>0</v>
      </c>
      <c r="AB133" s="39">
        <f t="shared" si="75"/>
        <v>0</v>
      </c>
      <c r="AC133" s="12">
        <f t="shared" si="76"/>
        <v>0</v>
      </c>
      <c r="AD133" s="39">
        <f t="shared" si="77"/>
        <v>0</v>
      </c>
      <c r="AE133" s="39">
        <f t="shared" ref="AE133:AE196" si="122">IF(AC133=1,G133,0)</f>
        <v>0</v>
      </c>
      <c r="AF133" s="12">
        <f t="shared" si="78"/>
        <v>0</v>
      </c>
      <c r="AG133" s="39">
        <f t="shared" si="79"/>
        <v>0</v>
      </c>
      <c r="AH133" s="12">
        <f t="shared" si="80"/>
        <v>0</v>
      </c>
      <c r="AI133" s="39">
        <f t="shared" si="81"/>
        <v>0</v>
      </c>
      <c r="AJ133" s="39">
        <f t="shared" si="82"/>
        <v>0</v>
      </c>
      <c r="AK133" s="12">
        <f t="shared" si="83"/>
        <v>0</v>
      </c>
      <c r="AL133" s="39">
        <f t="shared" si="84"/>
        <v>0</v>
      </c>
      <c r="AM133" s="39">
        <f t="shared" si="85"/>
        <v>0</v>
      </c>
      <c r="AN133" s="39">
        <f t="shared" si="86"/>
        <v>0</v>
      </c>
      <c r="AO133" s="99">
        <f t="shared" si="87"/>
        <v>0</v>
      </c>
      <c r="AP133" s="99">
        <f t="shared" si="88"/>
        <v>0</v>
      </c>
      <c r="AQ133" s="12">
        <f t="shared" si="89"/>
        <v>0</v>
      </c>
      <c r="AR133" s="39">
        <f t="shared" si="90"/>
        <v>0</v>
      </c>
      <c r="AS133" s="39">
        <f t="shared" si="91"/>
        <v>0</v>
      </c>
      <c r="AT133" s="39">
        <f t="shared" si="92"/>
        <v>0</v>
      </c>
      <c r="AU133" s="12">
        <f t="shared" si="93"/>
        <v>0</v>
      </c>
      <c r="AV133" s="39">
        <f t="shared" si="94"/>
        <v>0</v>
      </c>
      <c r="AW133" s="39">
        <f t="shared" si="95"/>
        <v>0</v>
      </c>
      <c r="AX133" s="39">
        <f t="shared" si="96"/>
        <v>0</v>
      </c>
      <c r="AY133" s="39">
        <f t="shared" si="97"/>
        <v>0</v>
      </c>
      <c r="AZ133" s="39">
        <f t="shared" si="98"/>
        <v>0</v>
      </c>
      <c r="BA133" s="12">
        <f t="shared" si="99"/>
        <v>0</v>
      </c>
      <c r="BB133" s="39">
        <f t="shared" si="100"/>
        <v>0</v>
      </c>
      <c r="BC133" s="39">
        <f t="shared" si="101"/>
        <v>0</v>
      </c>
      <c r="BD133" s="39">
        <f t="shared" si="102"/>
        <v>0</v>
      </c>
      <c r="BE133" s="12">
        <f t="shared" si="103"/>
        <v>0</v>
      </c>
      <c r="BF133" s="39">
        <f t="shared" si="104"/>
        <v>0</v>
      </c>
      <c r="BG133" s="39">
        <f t="shared" si="105"/>
        <v>0</v>
      </c>
      <c r="BH133" s="39">
        <f t="shared" si="106"/>
        <v>0</v>
      </c>
      <c r="BI133" s="12">
        <f t="shared" si="107"/>
        <v>0</v>
      </c>
      <c r="BJ133" s="39">
        <f t="shared" si="108"/>
        <v>0</v>
      </c>
      <c r="BK133" s="39">
        <f t="shared" si="109"/>
        <v>0</v>
      </c>
      <c r="BL133" s="39">
        <f t="shared" si="110"/>
        <v>0</v>
      </c>
      <c r="BM133" s="12">
        <f t="shared" si="111"/>
        <v>0</v>
      </c>
      <c r="BN133" s="39">
        <f t="shared" si="112"/>
        <v>0</v>
      </c>
      <c r="BO133" s="39">
        <f t="shared" si="113"/>
        <v>0</v>
      </c>
      <c r="BP133" s="39">
        <f t="shared" si="114"/>
        <v>0</v>
      </c>
      <c r="BQ133" s="12">
        <f t="shared" si="115"/>
        <v>0</v>
      </c>
      <c r="BR133" s="39">
        <f t="shared" si="116"/>
        <v>0</v>
      </c>
      <c r="BS133" s="39">
        <f t="shared" si="117"/>
        <v>0</v>
      </c>
      <c r="BT133" s="39">
        <f t="shared" si="118"/>
        <v>0</v>
      </c>
      <c r="BU133" s="104">
        <f>IF(ABS($B133)&lt;0.01,0,VLOOKUP(E133,DollarSteps,4))</f>
        <v>0</v>
      </c>
      <c r="BV133" s="104">
        <f>IF(ABS($B133)&lt;0.01,0,VLOOKUP(G133,DollarSteps,4))</f>
        <v>0</v>
      </c>
      <c r="BW133" s="104">
        <f>IF(ABS($B133)&lt;0.01,0,VLOOKUP(I133,DollarSteps,4))</f>
        <v>0</v>
      </c>
      <c r="BX133" s="104">
        <f>IF(ABS($B133)&lt;0.01,0,IF($J133="","",VLOOKUP($J133,Age_Steps,4)))</f>
        <v>0</v>
      </c>
      <c r="BY133" s="104">
        <f>IF(OR(ABS($B133)&lt;0.01,$E133=0),0,IF($J133="","",VLOOKUP($J133,Age_Steps,4)))</f>
        <v>0</v>
      </c>
      <c r="BZ133" s="104">
        <f>IF(ABS($B133)&lt;0.01,0,IF($J133="","",VLOOKUP($J133-1,Age_Steps,4)))</f>
        <v>0</v>
      </c>
      <c r="CA133" s="104">
        <f>IF(OR(ABS($B133)&lt;0.01,$G133=0),0,IF($J133="","",VLOOKUP($J133-1,Age_Steps,4)))</f>
        <v>0</v>
      </c>
      <c r="CB133" s="104">
        <f>IF(ABS($B133)&lt;0.01,0,IF($J133="","",VLOOKUP($J133-2,Age_Steps,4)))</f>
        <v>0</v>
      </c>
      <c r="CC133" s="104">
        <f>IF(OR(ABS($B133)&lt;0.01,$I133=0),0,IF($J133="","",VLOOKUP($J133-2,Age_Steps,4)))</f>
        <v>0</v>
      </c>
    </row>
    <row r="134" spans="2:81" ht="12.5" customHeight="1">
      <c r="B134" s="6" t="s">
        <v>9</v>
      </c>
      <c r="C134" s="6"/>
      <c r="D134" s="5">
        <v>0</v>
      </c>
      <c r="E134" s="5">
        <v>0</v>
      </c>
      <c r="F134" s="2">
        <v>0</v>
      </c>
      <c r="G134" s="2">
        <v>0</v>
      </c>
      <c r="H134" s="2">
        <v>0</v>
      </c>
      <c r="I134" s="5">
        <v>0</v>
      </c>
      <c r="J134" s="11">
        <v>10</v>
      </c>
      <c r="K134" s="12">
        <f t="shared" ref="K134:L197" si="123">IF(D134&gt;0.5,1,0)</f>
        <v>0</v>
      </c>
      <c r="L134" s="12">
        <f t="shared" si="123"/>
        <v>0</v>
      </c>
      <c r="M134" s="14">
        <f t="shared" ref="M134:M197" si="124">+D134-F134</f>
        <v>0</v>
      </c>
      <c r="N134" s="12">
        <f t="shared" si="119"/>
        <v>0</v>
      </c>
      <c r="O134" s="14">
        <f t="shared" ref="O134:O197" si="125">+E134-G134</f>
        <v>0</v>
      </c>
      <c r="P134" s="12">
        <f t="shared" si="119"/>
        <v>0</v>
      </c>
      <c r="Q134" s="12">
        <f t="shared" ref="Q134:Q197" si="126">IF(E134+G134+I134=0,1,0)</f>
        <v>1</v>
      </c>
      <c r="R134" s="12">
        <f t="shared" ref="R134:R197" si="127">IF(AND(Q134=0,E134=0),1,0)</f>
        <v>0</v>
      </c>
      <c r="S134" s="12">
        <f t="shared" ref="S134:S197" si="128">IF(E134=0,0,1)</f>
        <v>0</v>
      </c>
      <c r="T134" s="12">
        <f t="shared" ref="T134:T197" si="129">IF(G134=0,0,1)</f>
        <v>0</v>
      </c>
      <c r="U134" s="12">
        <f t="shared" ref="U134:U197" si="130">IF(AND(T134=1, X134=1,E134=0),1,0)</f>
        <v>0</v>
      </c>
      <c r="V134" s="39">
        <f t="shared" ref="V134:V197" si="131">IF(U134=1,G134,0)</f>
        <v>0</v>
      </c>
      <c r="W134" s="39">
        <f t="shared" ref="W134:W197" si="132">IF(U134=1,I134,0)</f>
        <v>0</v>
      </c>
      <c r="X134" s="12">
        <f t="shared" si="120"/>
        <v>0</v>
      </c>
      <c r="Y134" s="12">
        <f t="shared" ref="Y134:Y197" si="133">IF(AND(X134=1,G134=0,E134=0),1,0)</f>
        <v>0</v>
      </c>
      <c r="Z134" s="39">
        <f t="shared" si="121"/>
        <v>0</v>
      </c>
      <c r="AA134" s="12">
        <f t="shared" ref="AA134:AA197" si="134">IF(AND(S134=1,T134=0,X134=0),1,0)</f>
        <v>0</v>
      </c>
      <c r="AB134" s="39">
        <f t="shared" ref="AB134:AB197" si="135">IF(AA134=1,E134,0)</f>
        <v>0</v>
      </c>
      <c r="AC134" s="12">
        <f t="shared" ref="AC134:AC197" si="136">IF(AND(S134=1,T134=1,X134=0),1,0)</f>
        <v>0</v>
      </c>
      <c r="AD134" s="39">
        <f t="shared" ref="AD134:AD197" si="137">IF(AC134=1,E134,0)</f>
        <v>0</v>
      </c>
      <c r="AE134" s="39">
        <f t="shared" si="122"/>
        <v>0</v>
      </c>
      <c r="AF134" s="12">
        <f t="shared" ref="AF134:AF197" si="138">IF(AND(S134=0,T134=1,X134=0),1,0)</f>
        <v>0</v>
      </c>
      <c r="AG134" s="39">
        <f t="shared" ref="AG134:AG197" si="139">IF(AF134=1,G134,0)</f>
        <v>0</v>
      </c>
      <c r="AH134" s="12">
        <f t="shared" ref="AH134:AH197" si="140">IF(AND(S134=1,T134=0,X134=1),1,0)</f>
        <v>0</v>
      </c>
      <c r="AI134" s="39">
        <f t="shared" ref="AI134:AI197" si="141">IF(AH134=1,E134,0)</f>
        <v>0</v>
      </c>
      <c r="AJ134" s="39">
        <f t="shared" ref="AJ134:AJ197" si="142">IF(AH134=1,I134,0)</f>
        <v>0</v>
      </c>
      <c r="AK134" s="12">
        <f t="shared" ref="AK134:AK197" si="143">IF(AND(S134=1,T134=1,X134=1),1,0)</f>
        <v>0</v>
      </c>
      <c r="AL134" s="39">
        <f t="shared" ref="AL134:AL197" si="144">IF(AK134=1,E134,0)</f>
        <v>0</v>
      </c>
      <c r="AM134" s="39">
        <f t="shared" ref="AM134:AM197" si="145">IF(AK134=1,G134,0)</f>
        <v>0</v>
      </c>
      <c r="AN134" s="39">
        <f t="shared" ref="AN134:AN197" si="146">IF(AK134=1,I134,0)</f>
        <v>0</v>
      </c>
      <c r="AO134" s="99">
        <f t="shared" ref="AO134:AO197" si="147">IF(AK134=1,IF(+AL134-AM134&gt;0,1,IF(+AL134-AM134&lt;0,2,3)),0)</f>
        <v>0</v>
      </c>
      <c r="AP134" s="99">
        <f t="shared" ref="AP134:AP197" si="148">IF(AK134=1,IF(+AM134-AN134&gt;0,1,IF(+AM134-AN134&lt;0,2,3)),0)</f>
        <v>0</v>
      </c>
      <c r="AQ134" s="12">
        <f t="shared" ref="AQ134:AQ197" si="149">IF(AND(AK134=1,AO134=1,AP134=1),1,0)</f>
        <v>0</v>
      </c>
      <c r="AR134" s="39">
        <f t="shared" ref="AR134:AR197" si="150">IF(AND($AO134=1,$AP134=1),E134,0)</f>
        <v>0</v>
      </c>
      <c r="AS134" s="39">
        <f t="shared" ref="AS134:AS197" si="151">IF(AND($AO134=1,$AP134=1),G134,0)</f>
        <v>0</v>
      </c>
      <c r="AT134" s="39">
        <f t="shared" ref="AT134:AT197" si="152">IF(AND($AO134=1,$AP134=1),I134,0)</f>
        <v>0</v>
      </c>
      <c r="AU134" s="12">
        <f t="shared" ref="AU134:AU197" si="153">IF(AND(AK134=1,AO134=2,AP134=2),1,0)</f>
        <v>0</v>
      </c>
      <c r="AV134" s="39">
        <f t="shared" ref="AV134:AV197" si="154">IF(AND($AO134=2,$AP134=2),E134,0)</f>
        <v>0</v>
      </c>
      <c r="AW134" s="39">
        <f t="shared" ref="AW134:AW197" si="155">IF(AND($AO134=2,$AP134=2),G134,0)</f>
        <v>0</v>
      </c>
      <c r="AX134" s="39">
        <f t="shared" ref="AX134:AX197" si="156">IF(AND($AO134=2,$AP134=2),I134,0)</f>
        <v>0</v>
      </c>
      <c r="AY134" s="39">
        <f t="shared" ref="AY134:AY197" si="157">IF(AND(AO134=2,AP134=2),AL134-AM134,0)</f>
        <v>0</v>
      </c>
      <c r="AZ134" s="39">
        <f t="shared" ref="AZ134:AZ197" si="158">IF(AND(AO134=2,AP134=2),AM134-AN134,0)</f>
        <v>0</v>
      </c>
      <c r="BA134" s="12">
        <f t="shared" ref="BA134:BA197" si="159">IF(AND($AK134=1,OR($AO134=1,$AO134=3),$AP134=2),1,0)</f>
        <v>0</v>
      </c>
      <c r="BB134" s="39">
        <f t="shared" ref="BB134:BB197" si="160">IF(AND(OR($AO134=1,$AO134=3),$AP134=2),$E134,0)</f>
        <v>0</v>
      </c>
      <c r="BC134" s="39">
        <f t="shared" ref="BC134:BC197" si="161">IF(AND(OR($AO134=1,$AO134=3),$AP134=2),$G134,0)</f>
        <v>0</v>
      </c>
      <c r="BD134" s="39">
        <f t="shared" ref="BD134:BD197" si="162">IF(AND(OR($AO134=1,$AO134=3),$AP134=2),$I134,0)</f>
        <v>0</v>
      </c>
      <c r="BE134" s="12">
        <f t="shared" ref="BE134:BE197" si="163">IF(AND($AK134=1,$AO134=2,OR($AP134=1,$AP134=3)),1,0)</f>
        <v>0</v>
      </c>
      <c r="BF134" s="39">
        <f t="shared" ref="BF134:BF197" si="164">IF(AND($AO134=2,OR($AP134=1,$AP134=3)),$E134,0)</f>
        <v>0</v>
      </c>
      <c r="BG134" s="39">
        <f t="shared" ref="BG134:BG197" si="165">IF(AND($AO134=2,OR($AP134=1,$AP134=3)),$G134,0)</f>
        <v>0</v>
      </c>
      <c r="BH134" s="39">
        <f t="shared" ref="BH134:BH197" si="166">IF(AND($AO134=2,OR($AP134=1,$AP134=3)),$I134,0)</f>
        <v>0</v>
      </c>
      <c r="BI134" s="12">
        <f t="shared" ref="BI134:BI197" si="167">IF(AND($AK134=1,$AO134=1,$AP134=3),1,0)</f>
        <v>0</v>
      </c>
      <c r="BJ134" s="39">
        <f t="shared" ref="BJ134:BJ197" si="168">IF(AND($AO134=1,$AP134=3),$E134,0)</f>
        <v>0</v>
      </c>
      <c r="BK134" s="39">
        <f t="shared" ref="BK134:BK197" si="169">IF(AND($AO134=1,$AP134=3),$G134,0)</f>
        <v>0</v>
      </c>
      <c r="BL134" s="39">
        <f t="shared" ref="BL134:BL197" si="170">IF(AND($AO134=1,$AP134=3),$I134,0)</f>
        <v>0</v>
      </c>
      <c r="BM134" s="12">
        <f t="shared" ref="BM134:BM197" si="171">IF(AND($AK134=1,$AO134=3,$AP134=1),1,0)</f>
        <v>0</v>
      </c>
      <c r="BN134" s="39">
        <f t="shared" ref="BN134:BN197" si="172">IF(AND($AO134=3,$AP134=1),$E134,0)</f>
        <v>0</v>
      </c>
      <c r="BO134" s="39">
        <f t="shared" ref="BO134:BO197" si="173">IF(AND($AO134=3,$AP134=1),$G134,0)</f>
        <v>0</v>
      </c>
      <c r="BP134" s="39">
        <f t="shared" ref="BP134:BP197" si="174">IF(AND($AO134=3,$AP134=1),$I134,0)</f>
        <v>0</v>
      </c>
      <c r="BQ134" s="12">
        <f t="shared" ref="BQ134:BQ197" si="175">IF(AND($AK134=1,$AO134=3,$AP134=3),1,0)</f>
        <v>0</v>
      </c>
      <c r="BR134" s="39">
        <f t="shared" ref="BR134:BR197" si="176">IF(AND($AO134=3,$AP134=3),$E134,0)</f>
        <v>0</v>
      </c>
      <c r="BS134" s="39">
        <f t="shared" ref="BS134:BS197" si="177">IF(AND($AO134=3,$AP134=3),$G134,0)</f>
        <v>0</v>
      </c>
      <c r="BT134" s="39">
        <f t="shared" ref="BT134:BT197" si="178">IF(AND($AO134=3,$AP134=3),$I134,0)</f>
        <v>0</v>
      </c>
      <c r="BU134" s="104">
        <f>IF(ABS($B134)&lt;0.01,0,VLOOKUP(E134,DollarSteps,4))</f>
        <v>0</v>
      </c>
      <c r="BV134" s="104">
        <f>IF(ABS($B134)&lt;0.01,0,VLOOKUP(G134,DollarSteps,4))</f>
        <v>0</v>
      </c>
      <c r="BW134" s="104">
        <f>IF(ABS($B134)&lt;0.01,0,VLOOKUP(I134,DollarSteps,4))</f>
        <v>0</v>
      </c>
      <c r="BX134" s="104">
        <f>IF(ABS($B134)&lt;0.01,0,IF($J134="","",VLOOKUP($J134,Age_Steps,4)))</f>
        <v>0</v>
      </c>
      <c r="BY134" s="104">
        <f>IF(OR(ABS($B134)&lt;0.01,$E134=0),0,IF($J134="","",VLOOKUP($J134,Age_Steps,4)))</f>
        <v>0</v>
      </c>
      <c r="BZ134" s="104">
        <f>IF(ABS($B134)&lt;0.01,0,IF($J134="","",VLOOKUP($J134-1,Age_Steps,4)))</f>
        <v>0</v>
      </c>
      <c r="CA134" s="104">
        <f>IF(OR(ABS($B134)&lt;0.01,$G134=0),0,IF($J134="","",VLOOKUP($J134-1,Age_Steps,4)))</f>
        <v>0</v>
      </c>
      <c r="CB134" s="104">
        <f>IF(ABS($B134)&lt;0.01,0,IF($J134="","",VLOOKUP($J134-2,Age_Steps,4)))</f>
        <v>0</v>
      </c>
      <c r="CC134" s="104">
        <f>IF(OR(ABS($B134)&lt;0.01,$I134=0),0,IF($J134="","",VLOOKUP($J134-2,Age_Steps,4)))</f>
        <v>0</v>
      </c>
    </row>
    <row r="135" spans="2:81" ht="12.5" customHeight="1">
      <c r="B135" s="6" t="s">
        <v>9</v>
      </c>
      <c r="C135" s="6"/>
      <c r="D135" s="5">
        <v>0</v>
      </c>
      <c r="E135" s="5">
        <v>0</v>
      </c>
      <c r="F135" s="2">
        <v>0</v>
      </c>
      <c r="G135" s="2">
        <v>0</v>
      </c>
      <c r="H135" s="2">
        <v>0</v>
      </c>
      <c r="I135" s="5">
        <v>0</v>
      </c>
      <c r="K135" s="12">
        <f t="shared" si="123"/>
        <v>0</v>
      </c>
      <c r="L135" s="12">
        <f t="shared" si="123"/>
        <v>0</v>
      </c>
      <c r="M135" s="14">
        <f t="shared" si="124"/>
        <v>0</v>
      </c>
      <c r="N135" s="12">
        <f t="shared" ref="N135:P198" si="179">IF(OR((M135&gt;=N$3),(M135&lt;=-N$3)),1,0)</f>
        <v>0</v>
      </c>
      <c r="O135" s="14">
        <f t="shared" si="125"/>
        <v>0</v>
      </c>
      <c r="P135" s="12">
        <f t="shared" si="179"/>
        <v>0</v>
      </c>
      <c r="Q135" s="12">
        <f t="shared" si="126"/>
        <v>1</v>
      </c>
      <c r="R135" s="12">
        <f t="shared" si="127"/>
        <v>0</v>
      </c>
      <c r="S135" s="12">
        <f t="shared" si="128"/>
        <v>0</v>
      </c>
      <c r="T135" s="12">
        <f t="shared" si="129"/>
        <v>0</v>
      </c>
      <c r="U135" s="12">
        <f t="shared" si="130"/>
        <v>0</v>
      </c>
      <c r="V135" s="39">
        <f t="shared" si="131"/>
        <v>0</v>
      </c>
      <c r="W135" s="39">
        <f t="shared" si="132"/>
        <v>0</v>
      </c>
      <c r="X135" s="12">
        <f t="shared" si="120"/>
        <v>0</v>
      </c>
      <c r="Y135" s="12">
        <f t="shared" si="133"/>
        <v>0</v>
      </c>
      <c r="Z135" s="39">
        <f t="shared" si="121"/>
        <v>0</v>
      </c>
      <c r="AA135" s="12">
        <f t="shared" si="134"/>
        <v>0</v>
      </c>
      <c r="AB135" s="39">
        <f t="shared" si="135"/>
        <v>0</v>
      </c>
      <c r="AC135" s="12">
        <f t="shared" si="136"/>
        <v>0</v>
      </c>
      <c r="AD135" s="39">
        <f t="shared" si="137"/>
        <v>0</v>
      </c>
      <c r="AE135" s="39">
        <f t="shared" si="122"/>
        <v>0</v>
      </c>
      <c r="AF135" s="12">
        <f t="shared" si="138"/>
        <v>0</v>
      </c>
      <c r="AG135" s="39">
        <f t="shared" si="139"/>
        <v>0</v>
      </c>
      <c r="AH135" s="12">
        <f t="shared" si="140"/>
        <v>0</v>
      </c>
      <c r="AI135" s="39">
        <f t="shared" si="141"/>
        <v>0</v>
      </c>
      <c r="AJ135" s="39">
        <f t="shared" si="142"/>
        <v>0</v>
      </c>
      <c r="AK135" s="12">
        <f t="shared" si="143"/>
        <v>0</v>
      </c>
      <c r="AL135" s="39">
        <f t="shared" si="144"/>
        <v>0</v>
      </c>
      <c r="AM135" s="39">
        <f t="shared" si="145"/>
        <v>0</v>
      </c>
      <c r="AN135" s="39">
        <f t="shared" si="146"/>
        <v>0</v>
      </c>
      <c r="AO135" s="99">
        <f t="shared" si="147"/>
        <v>0</v>
      </c>
      <c r="AP135" s="99">
        <f t="shared" si="148"/>
        <v>0</v>
      </c>
      <c r="AQ135" s="12">
        <f t="shared" si="149"/>
        <v>0</v>
      </c>
      <c r="AR135" s="39">
        <f t="shared" si="150"/>
        <v>0</v>
      </c>
      <c r="AS135" s="39">
        <f t="shared" si="151"/>
        <v>0</v>
      </c>
      <c r="AT135" s="39">
        <f t="shared" si="152"/>
        <v>0</v>
      </c>
      <c r="AU135" s="12">
        <f t="shared" si="153"/>
        <v>0</v>
      </c>
      <c r="AV135" s="39">
        <f t="shared" si="154"/>
        <v>0</v>
      </c>
      <c r="AW135" s="39">
        <f t="shared" si="155"/>
        <v>0</v>
      </c>
      <c r="AX135" s="39">
        <f t="shared" si="156"/>
        <v>0</v>
      </c>
      <c r="AY135" s="39">
        <f t="shared" si="157"/>
        <v>0</v>
      </c>
      <c r="AZ135" s="39">
        <f t="shared" si="158"/>
        <v>0</v>
      </c>
      <c r="BA135" s="12">
        <f t="shared" si="159"/>
        <v>0</v>
      </c>
      <c r="BB135" s="39">
        <f t="shared" si="160"/>
        <v>0</v>
      </c>
      <c r="BC135" s="39">
        <f t="shared" si="161"/>
        <v>0</v>
      </c>
      <c r="BD135" s="39">
        <f t="shared" si="162"/>
        <v>0</v>
      </c>
      <c r="BE135" s="12">
        <f t="shared" si="163"/>
        <v>0</v>
      </c>
      <c r="BF135" s="39">
        <f t="shared" si="164"/>
        <v>0</v>
      </c>
      <c r="BG135" s="39">
        <f t="shared" si="165"/>
        <v>0</v>
      </c>
      <c r="BH135" s="39">
        <f t="shared" si="166"/>
        <v>0</v>
      </c>
      <c r="BI135" s="12">
        <f t="shared" si="167"/>
        <v>0</v>
      </c>
      <c r="BJ135" s="39">
        <f t="shared" si="168"/>
        <v>0</v>
      </c>
      <c r="BK135" s="39">
        <f t="shared" si="169"/>
        <v>0</v>
      </c>
      <c r="BL135" s="39">
        <f t="shared" si="170"/>
        <v>0</v>
      </c>
      <c r="BM135" s="12">
        <f t="shared" si="171"/>
        <v>0</v>
      </c>
      <c r="BN135" s="39">
        <f t="shared" si="172"/>
        <v>0</v>
      </c>
      <c r="BO135" s="39">
        <f t="shared" si="173"/>
        <v>0</v>
      </c>
      <c r="BP135" s="39">
        <f t="shared" si="174"/>
        <v>0</v>
      </c>
      <c r="BQ135" s="12">
        <f t="shared" si="175"/>
        <v>0</v>
      </c>
      <c r="BR135" s="39">
        <f t="shared" si="176"/>
        <v>0</v>
      </c>
      <c r="BS135" s="39">
        <f t="shared" si="177"/>
        <v>0</v>
      </c>
      <c r="BT135" s="39">
        <f t="shared" si="178"/>
        <v>0</v>
      </c>
      <c r="BU135" s="104">
        <f>IF(ABS($B135)&lt;0.01,0,VLOOKUP(E135,DollarSteps,4))</f>
        <v>0</v>
      </c>
      <c r="BV135" s="104">
        <f>IF(ABS($B135)&lt;0.01,0,VLOOKUP(G135,DollarSteps,4))</f>
        <v>0</v>
      </c>
      <c r="BW135" s="104">
        <f>IF(ABS($B135)&lt;0.01,0,VLOOKUP(I135,DollarSteps,4))</f>
        <v>0</v>
      </c>
      <c r="BX135" s="104">
        <f>IF(ABS($B135)&lt;0.01,0,IF($J135="","",VLOOKUP($J135,Age_Steps,4)))</f>
        <v>0</v>
      </c>
      <c r="BY135" s="104">
        <f>IF(OR(ABS($B135)&lt;0.01,$E135=0),0,IF($J135="","",VLOOKUP($J135,Age_Steps,4)))</f>
        <v>0</v>
      </c>
      <c r="BZ135" s="104">
        <f>IF(ABS($B135)&lt;0.01,0,IF($J135="","",VLOOKUP($J135-1,Age_Steps,4)))</f>
        <v>0</v>
      </c>
      <c r="CA135" s="104">
        <f>IF(OR(ABS($B135)&lt;0.01,$G135=0),0,IF($J135="","",VLOOKUP($J135-1,Age_Steps,4)))</f>
        <v>0</v>
      </c>
      <c r="CB135" s="104">
        <f>IF(ABS($B135)&lt;0.01,0,IF($J135="","",VLOOKUP($J135-2,Age_Steps,4)))</f>
        <v>0</v>
      </c>
      <c r="CC135" s="104">
        <f>IF(OR(ABS($B135)&lt;0.01,$I135=0),0,IF($J135="","",VLOOKUP($J135-2,Age_Steps,4)))</f>
        <v>0</v>
      </c>
    </row>
    <row r="136" spans="2:81" ht="12.5" customHeight="1">
      <c r="B136" s="6" t="s">
        <v>9</v>
      </c>
      <c r="C136" s="6"/>
      <c r="D136" s="5">
        <v>0</v>
      </c>
      <c r="E136" s="5">
        <v>0</v>
      </c>
      <c r="F136" s="2">
        <v>0</v>
      </c>
      <c r="G136" s="2">
        <v>0</v>
      </c>
      <c r="H136" s="2">
        <v>0</v>
      </c>
      <c r="I136" s="5">
        <v>0</v>
      </c>
      <c r="J136" s="11">
        <v>11</v>
      </c>
      <c r="K136" s="12">
        <f t="shared" si="123"/>
        <v>0</v>
      </c>
      <c r="L136" s="12">
        <f t="shared" si="123"/>
        <v>0</v>
      </c>
      <c r="M136" s="14">
        <f t="shared" si="124"/>
        <v>0</v>
      </c>
      <c r="N136" s="12">
        <f t="shared" si="179"/>
        <v>0</v>
      </c>
      <c r="O136" s="14">
        <f t="shared" si="125"/>
        <v>0</v>
      </c>
      <c r="P136" s="12">
        <f t="shared" si="179"/>
        <v>0</v>
      </c>
      <c r="Q136" s="12">
        <f t="shared" si="126"/>
        <v>1</v>
      </c>
      <c r="R136" s="12">
        <f t="shared" si="127"/>
        <v>0</v>
      </c>
      <c r="S136" s="12">
        <f t="shared" si="128"/>
        <v>0</v>
      </c>
      <c r="T136" s="12">
        <f t="shared" si="129"/>
        <v>0</v>
      </c>
      <c r="U136" s="12">
        <f t="shared" si="130"/>
        <v>0</v>
      </c>
      <c r="V136" s="39">
        <f t="shared" si="131"/>
        <v>0</v>
      </c>
      <c r="W136" s="39">
        <f t="shared" si="132"/>
        <v>0</v>
      </c>
      <c r="X136" s="12">
        <f t="shared" si="120"/>
        <v>0</v>
      </c>
      <c r="Y136" s="12">
        <f t="shared" si="133"/>
        <v>0</v>
      </c>
      <c r="Z136" s="39">
        <f t="shared" si="121"/>
        <v>0</v>
      </c>
      <c r="AA136" s="12">
        <f t="shared" si="134"/>
        <v>0</v>
      </c>
      <c r="AB136" s="39">
        <f t="shared" si="135"/>
        <v>0</v>
      </c>
      <c r="AC136" s="12">
        <f t="shared" si="136"/>
        <v>0</v>
      </c>
      <c r="AD136" s="39">
        <f t="shared" si="137"/>
        <v>0</v>
      </c>
      <c r="AE136" s="39">
        <f t="shared" si="122"/>
        <v>0</v>
      </c>
      <c r="AF136" s="12">
        <f t="shared" si="138"/>
        <v>0</v>
      </c>
      <c r="AG136" s="39">
        <f t="shared" si="139"/>
        <v>0</v>
      </c>
      <c r="AH136" s="12">
        <f t="shared" si="140"/>
        <v>0</v>
      </c>
      <c r="AI136" s="39">
        <f t="shared" si="141"/>
        <v>0</v>
      </c>
      <c r="AJ136" s="39">
        <f t="shared" si="142"/>
        <v>0</v>
      </c>
      <c r="AK136" s="12">
        <f t="shared" si="143"/>
        <v>0</v>
      </c>
      <c r="AL136" s="39">
        <f t="shared" si="144"/>
        <v>0</v>
      </c>
      <c r="AM136" s="39">
        <f t="shared" si="145"/>
        <v>0</v>
      </c>
      <c r="AN136" s="39">
        <f t="shared" si="146"/>
        <v>0</v>
      </c>
      <c r="AO136" s="99">
        <f t="shared" si="147"/>
        <v>0</v>
      </c>
      <c r="AP136" s="99">
        <f t="shared" si="148"/>
        <v>0</v>
      </c>
      <c r="AQ136" s="12">
        <f t="shared" si="149"/>
        <v>0</v>
      </c>
      <c r="AR136" s="39">
        <f t="shared" si="150"/>
        <v>0</v>
      </c>
      <c r="AS136" s="39">
        <f t="shared" si="151"/>
        <v>0</v>
      </c>
      <c r="AT136" s="39">
        <f t="shared" si="152"/>
        <v>0</v>
      </c>
      <c r="AU136" s="12">
        <f t="shared" si="153"/>
        <v>0</v>
      </c>
      <c r="AV136" s="39">
        <f t="shared" si="154"/>
        <v>0</v>
      </c>
      <c r="AW136" s="39">
        <f t="shared" si="155"/>
        <v>0</v>
      </c>
      <c r="AX136" s="39">
        <f t="shared" si="156"/>
        <v>0</v>
      </c>
      <c r="AY136" s="39">
        <f t="shared" si="157"/>
        <v>0</v>
      </c>
      <c r="AZ136" s="39">
        <f t="shared" si="158"/>
        <v>0</v>
      </c>
      <c r="BA136" s="12">
        <f t="shared" si="159"/>
        <v>0</v>
      </c>
      <c r="BB136" s="39">
        <f t="shared" si="160"/>
        <v>0</v>
      </c>
      <c r="BC136" s="39">
        <f t="shared" si="161"/>
        <v>0</v>
      </c>
      <c r="BD136" s="39">
        <f t="shared" si="162"/>
        <v>0</v>
      </c>
      <c r="BE136" s="12">
        <f t="shared" si="163"/>
        <v>0</v>
      </c>
      <c r="BF136" s="39">
        <f t="shared" si="164"/>
        <v>0</v>
      </c>
      <c r="BG136" s="39">
        <f t="shared" si="165"/>
        <v>0</v>
      </c>
      <c r="BH136" s="39">
        <f t="shared" si="166"/>
        <v>0</v>
      </c>
      <c r="BI136" s="12">
        <f t="shared" si="167"/>
        <v>0</v>
      </c>
      <c r="BJ136" s="39">
        <f t="shared" si="168"/>
        <v>0</v>
      </c>
      <c r="BK136" s="39">
        <f t="shared" si="169"/>
        <v>0</v>
      </c>
      <c r="BL136" s="39">
        <f t="shared" si="170"/>
        <v>0</v>
      </c>
      <c r="BM136" s="12">
        <f t="shared" si="171"/>
        <v>0</v>
      </c>
      <c r="BN136" s="39">
        <f t="shared" si="172"/>
        <v>0</v>
      </c>
      <c r="BO136" s="39">
        <f t="shared" si="173"/>
        <v>0</v>
      </c>
      <c r="BP136" s="39">
        <f t="shared" si="174"/>
        <v>0</v>
      </c>
      <c r="BQ136" s="12">
        <f t="shared" si="175"/>
        <v>0</v>
      </c>
      <c r="BR136" s="39">
        <f t="shared" si="176"/>
        <v>0</v>
      </c>
      <c r="BS136" s="39">
        <f t="shared" si="177"/>
        <v>0</v>
      </c>
      <c r="BT136" s="39">
        <f t="shared" si="178"/>
        <v>0</v>
      </c>
      <c r="BU136" s="104">
        <f>IF(ABS($B136)&lt;0.01,0,VLOOKUP(E136,DollarSteps,4))</f>
        <v>0</v>
      </c>
      <c r="BV136" s="104">
        <f>IF(ABS($B136)&lt;0.01,0,VLOOKUP(G136,DollarSteps,4))</f>
        <v>0</v>
      </c>
      <c r="BW136" s="104">
        <f>IF(ABS($B136)&lt;0.01,0,VLOOKUP(I136,DollarSteps,4))</f>
        <v>0</v>
      </c>
      <c r="BX136" s="104">
        <f>IF(ABS($B136)&lt;0.01,0,IF($J136="","",VLOOKUP($J136,Age_Steps,4)))</f>
        <v>0</v>
      </c>
      <c r="BY136" s="104">
        <f>IF(OR(ABS($B136)&lt;0.01,$E136=0),0,IF($J136="","",VLOOKUP($J136,Age_Steps,4)))</f>
        <v>0</v>
      </c>
      <c r="BZ136" s="104">
        <f>IF(ABS($B136)&lt;0.01,0,IF($J136="","",VLOOKUP($J136-1,Age_Steps,4)))</f>
        <v>0</v>
      </c>
      <c r="CA136" s="104">
        <f>IF(OR(ABS($B136)&lt;0.01,$G136=0),0,IF($J136="","",VLOOKUP($J136-1,Age_Steps,4)))</f>
        <v>0</v>
      </c>
      <c r="CB136" s="104">
        <f>IF(ABS($B136)&lt;0.01,0,IF($J136="","",VLOOKUP($J136-2,Age_Steps,4)))</f>
        <v>0</v>
      </c>
      <c r="CC136" s="104">
        <f>IF(OR(ABS($B136)&lt;0.01,$I136=0),0,IF($J136="","",VLOOKUP($J136-2,Age_Steps,4)))</f>
        <v>0</v>
      </c>
    </row>
    <row r="137" spans="2:81" ht="12.5" customHeight="1">
      <c r="B137" s="6" t="s">
        <v>9</v>
      </c>
      <c r="C137" s="6"/>
      <c r="D137" s="5">
        <v>0</v>
      </c>
      <c r="E137" s="5">
        <v>0</v>
      </c>
      <c r="F137" s="2">
        <v>0</v>
      </c>
      <c r="G137" s="2">
        <v>0</v>
      </c>
      <c r="H137" s="2">
        <v>0</v>
      </c>
      <c r="I137" s="5">
        <v>0</v>
      </c>
      <c r="K137" s="12">
        <f t="shared" si="123"/>
        <v>0</v>
      </c>
      <c r="L137" s="12">
        <f t="shared" si="123"/>
        <v>0</v>
      </c>
      <c r="M137" s="14">
        <f t="shared" si="124"/>
        <v>0</v>
      </c>
      <c r="N137" s="12">
        <f t="shared" si="179"/>
        <v>0</v>
      </c>
      <c r="O137" s="14">
        <f t="shared" si="125"/>
        <v>0</v>
      </c>
      <c r="P137" s="12">
        <f t="shared" si="179"/>
        <v>0</v>
      </c>
      <c r="Q137" s="12">
        <f t="shared" si="126"/>
        <v>1</v>
      </c>
      <c r="R137" s="12">
        <f t="shared" si="127"/>
        <v>0</v>
      </c>
      <c r="S137" s="12">
        <f t="shared" si="128"/>
        <v>0</v>
      </c>
      <c r="T137" s="12">
        <f t="shared" si="129"/>
        <v>0</v>
      </c>
      <c r="U137" s="12">
        <f t="shared" si="130"/>
        <v>0</v>
      </c>
      <c r="V137" s="39">
        <f t="shared" si="131"/>
        <v>0</v>
      </c>
      <c r="W137" s="39">
        <f t="shared" si="132"/>
        <v>0</v>
      </c>
      <c r="X137" s="12">
        <f t="shared" si="120"/>
        <v>0</v>
      </c>
      <c r="Y137" s="12">
        <f t="shared" si="133"/>
        <v>0</v>
      </c>
      <c r="Z137" s="39">
        <f t="shared" si="121"/>
        <v>0</v>
      </c>
      <c r="AA137" s="12">
        <f t="shared" si="134"/>
        <v>0</v>
      </c>
      <c r="AB137" s="39">
        <f t="shared" si="135"/>
        <v>0</v>
      </c>
      <c r="AC137" s="12">
        <f t="shared" si="136"/>
        <v>0</v>
      </c>
      <c r="AD137" s="39">
        <f t="shared" si="137"/>
        <v>0</v>
      </c>
      <c r="AE137" s="39">
        <f t="shared" si="122"/>
        <v>0</v>
      </c>
      <c r="AF137" s="12">
        <f t="shared" si="138"/>
        <v>0</v>
      </c>
      <c r="AG137" s="39">
        <f t="shared" si="139"/>
        <v>0</v>
      </c>
      <c r="AH137" s="12">
        <f t="shared" si="140"/>
        <v>0</v>
      </c>
      <c r="AI137" s="39">
        <f t="shared" si="141"/>
        <v>0</v>
      </c>
      <c r="AJ137" s="39">
        <f t="shared" si="142"/>
        <v>0</v>
      </c>
      <c r="AK137" s="12">
        <f t="shared" si="143"/>
        <v>0</v>
      </c>
      <c r="AL137" s="39">
        <f t="shared" si="144"/>
        <v>0</v>
      </c>
      <c r="AM137" s="39">
        <f t="shared" si="145"/>
        <v>0</v>
      </c>
      <c r="AN137" s="39">
        <f t="shared" si="146"/>
        <v>0</v>
      </c>
      <c r="AO137" s="99">
        <f t="shared" si="147"/>
        <v>0</v>
      </c>
      <c r="AP137" s="99">
        <f t="shared" si="148"/>
        <v>0</v>
      </c>
      <c r="AQ137" s="12">
        <f t="shared" si="149"/>
        <v>0</v>
      </c>
      <c r="AR137" s="39">
        <f t="shared" si="150"/>
        <v>0</v>
      </c>
      <c r="AS137" s="39">
        <f t="shared" si="151"/>
        <v>0</v>
      </c>
      <c r="AT137" s="39">
        <f t="shared" si="152"/>
        <v>0</v>
      </c>
      <c r="AU137" s="12">
        <f t="shared" si="153"/>
        <v>0</v>
      </c>
      <c r="AV137" s="39">
        <f t="shared" si="154"/>
        <v>0</v>
      </c>
      <c r="AW137" s="39">
        <f t="shared" si="155"/>
        <v>0</v>
      </c>
      <c r="AX137" s="39">
        <f t="shared" si="156"/>
        <v>0</v>
      </c>
      <c r="AY137" s="39">
        <f t="shared" si="157"/>
        <v>0</v>
      </c>
      <c r="AZ137" s="39">
        <f t="shared" si="158"/>
        <v>0</v>
      </c>
      <c r="BA137" s="12">
        <f t="shared" si="159"/>
        <v>0</v>
      </c>
      <c r="BB137" s="39">
        <f t="shared" si="160"/>
        <v>0</v>
      </c>
      <c r="BC137" s="39">
        <f t="shared" si="161"/>
        <v>0</v>
      </c>
      <c r="BD137" s="39">
        <f t="shared" si="162"/>
        <v>0</v>
      </c>
      <c r="BE137" s="12">
        <f t="shared" si="163"/>
        <v>0</v>
      </c>
      <c r="BF137" s="39">
        <f t="shared" si="164"/>
        <v>0</v>
      </c>
      <c r="BG137" s="39">
        <f t="shared" si="165"/>
        <v>0</v>
      </c>
      <c r="BH137" s="39">
        <f t="shared" si="166"/>
        <v>0</v>
      </c>
      <c r="BI137" s="12">
        <f t="shared" si="167"/>
        <v>0</v>
      </c>
      <c r="BJ137" s="39">
        <f t="shared" si="168"/>
        <v>0</v>
      </c>
      <c r="BK137" s="39">
        <f t="shared" si="169"/>
        <v>0</v>
      </c>
      <c r="BL137" s="39">
        <f t="shared" si="170"/>
        <v>0</v>
      </c>
      <c r="BM137" s="12">
        <f t="shared" si="171"/>
        <v>0</v>
      </c>
      <c r="BN137" s="39">
        <f t="shared" si="172"/>
        <v>0</v>
      </c>
      <c r="BO137" s="39">
        <f t="shared" si="173"/>
        <v>0</v>
      </c>
      <c r="BP137" s="39">
        <f t="shared" si="174"/>
        <v>0</v>
      </c>
      <c r="BQ137" s="12">
        <f t="shared" si="175"/>
        <v>0</v>
      </c>
      <c r="BR137" s="39">
        <f t="shared" si="176"/>
        <v>0</v>
      </c>
      <c r="BS137" s="39">
        <f t="shared" si="177"/>
        <v>0</v>
      </c>
      <c r="BT137" s="39">
        <f t="shared" si="178"/>
        <v>0</v>
      </c>
      <c r="BU137" s="104">
        <f>IF(ABS($B137)&lt;0.01,0,VLOOKUP(E137,DollarSteps,4))</f>
        <v>0</v>
      </c>
      <c r="BV137" s="104">
        <f>IF(ABS($B137)&lt;0.01,0,VLOOKUP(G137,DollarSteps,4))</f>
        <v>0</v>
      </c>
      <c r="BW137" s="104">
        <f>IF(ABS($B137)&lt;0.01,0,VLOOKUP(I137,DollarSteps,4))</f>
        <v>0</v>
      </c>
      <c r="BX137" s="104">
        <f>IF(ABS($B137)&lt;0.01,0,IF($J137="","",VLOOKUP($J137,Age_Steps,4)))</f>
        <v>0</v>
      </c>
      <c r="BY137" s="104">
        <f>IF(OR(ABS($B137)&lt;0.01,$E137=0),0,IF($J137="","",VLOOKUP($J137,Age_Steps,4)))</f>
        <v>0</v>
      </c>
      <c r="BZ137" s="104">
        <f>IF(ABS($B137)&lt;0.01,0,IF($J137="","",VLOOKUP($J137-1,Age_Steps,4)))</f>
        <v>0</v>
      </c>
      <c r="CA137" s="104">
        <f>IF(OR(ABS($B137)&lt;0.01,$G137=0),0,IF($J137="","",VLOOKUP($J137-1,Age_Steps,4)))</f>
        <v>0</v>
      </c>
      <c r="CB137" s="104">
        <f>IF(ABS($B137)&lt;0.01,0,IF($J137="","",VLOOKUP($J137-2,Age_Steps,4)))</f>
        <v>0</v>
      </c>
      <c r="CC137" s="104">
        <f>IF(OR(ABS($B137)&lt;0.01,$I137=0),0,IF($J137="","",VLOOKUP($J137-2,Age_Steps,4)))</f>
        <v>0</v>
      </c>
    </row>
    <row r="138" spans="2:81" ht="12.5" customHeight="1">
      <c r="B138" s="6" t="s">
        <v>9</v>
      </c>
      <c r="C138" s="6"/>
      <c r="D138" s="5">
        <v>0</v>
      </c>
      <c r="E138" s="5">
        <v>0</v>
      </c>
      <c r="F138" s="2">
        <v>0</v>
      </c>
      <c r="G138" s="2">
        <v>0</v>
      </c>
      <c r="H138" s="2">
        <v>0</v>
      </c>
      <c r="I138" s="5">
        <v>0</v>
      </c>
      <c r="J138" s="11">
        <v>17</v>
      </c>
      <c r="K138" s="12">
        <f t="shared" si="123"/>
        <v>0</v>
      </c>
      <c r="L138" s="12">
        <f t="shared" si="123"/>
        <v>0</v>
      </c>
      <c r="M138" s="14">
        <f t="shared" si="124"/>
        <v>0</v>
      </c>
      <c r="N138" s="12">
        <f t="shared" si="179"/>
        <v>0</v>
      </c>
      <c r="O138" s="14">
        <f t="shared" si="125"/>
        <v>0</v>
      </c>
      <c r="P138" s="12">
        <f t="shared" si="179"/>
        <v>0</v>
      </c>
      <c r="Q138" s="12">
        <f t="shared" si="126"/>
        <v>1</v>
      </c>
      <c r="R138" s="12">
        <f t="shared" si="127"/>
        <v>0</v>
      </c>
      <c r="S138" s="12">
        <f t="shared" si="128"/>
        <v>0</v>
      </c>
      <c r="T138" s="12">
        <f t="shared" si="129"/>
        <v>0</v>
      </c>
      <c r="U138" s="12">
        <f t="shared" si="130"/>
        <v>0</v>
      </c>
      <c r="V138" s="39">
        <f t="shared" si="131"/>
        <v>0</v>
      </c>
      <c r="W138" s="39">
        <f t="shared" si="132"/>
        <v>0</v>
      </c>
      <c r="X138" s="12">
        <f t="shared" si="120"/>
        <v>0</v>
      </c>
      <c r="Y138" s="12">
        <f t="shared" si="133"/>
        <v>0</v>
      </c>
      <c r="Z138" s="39">
        <f t="shared" si="121"/>
        <v>0</v>
      </c>
      <c r="AA138" s="12">
        <f t="shared" si="134"/>
        <v>0</v>
      </c>
      <c r="AB138" s="39">
        <f t="shared" si="135"/>
        <v>0</v>
      </c>
      <c r="AC138" s="12">
        <f t="shared" si="136"/>
        <v>0</v>
      </c>
      <c r="AD138" s="39">
        <f t="shared" si="137"/>
        <v>0</v>
      </c>
      <c r="AE138" s="39">
        <f t="shared" si="122"/>
        <v>0</v>
      </c>
      <c r="AF138" s="12">
        <f t="shared" si="138"/>
        <v>0</v>
      </c>
      <c r="AG138" s="39">
        <f t="shared" si="139"/>
        <v>0</v>
      </c>
      <c r="AH138" s="12">
        <f t="shared" si="140"/>
        <v>0</v>
      </c>
      <c r="AI138" s="39">
        <f t="shared" si="141"/>
        <v>0</v>
      </c>
      <c r="AJ138" s="39">
        <f t="shared" si="142"/>
        <v>0</v>
      </c>
      <c r="AK138" s="12">
        <f t="shared" si="143"/>
        <v>0</v>
      </c>
      <c r="AL138" s="39">
        <f t="shared" si="144"/>
        <v>0</v>
      </c>
      <c r="AM138" s="39">
        <f t="shared" si="145"/>
        <v>0</v>
      </c>
      <c r="AN138" s="39">
        <f t="shared" si="146"/>
        <v>0</v>
      </c>
      <c r="AO138" s="99">
        <f t="shared" si="147"/>
        <v>0</v>
      </c>
      <c r="AP138" s="99">
        <f t="shared" si="148"/>
        <v>0</v>
      </c>
      <c r="AQ138" s="12">
        <f t="shared" si="149"/>
        <v>0</v>
      </c>
      <c r="AR138" s="39">
        <f t="shared" si="150"/>
        <v>0</v>
      </c>
      <c r="AS138" s="39">
        <f t="shared" si="151"/>
        <v>0</v>
      </c>
      <c r="AT138" s="39">
        <f t="shared" si="152"/>
        <v>0</v>
      </c>
      <c r="AU138" s="12">
        <f t="shared" si="153"/>
        <v>0</v>
      </c>
      <c r="AV138" s="39">
        <f t="shared" si="154"/>
        <v>0</v>
      </c>
      <c r="AW138" s="39">
        <f t="shared" si="155"/>
        <v>0</v>
      </c>
      <c r="AX138" s="39">
        <f t="shared" si="156"/>
        <v>0</v>
      </c>
      <c r="AY138" s="39">
        <f t="shared" si="157"/>
        <v>0</v>
      </c>
      <c r="AZ138" s="39">
        <f t="shared" si="158"/>
        <v>0</v>
      </c>
      <c r="BA138" s="12">
        <f t="shared" si="159"/>
        <v>0</v>
      </c>
      <c r="BB138" s="39">
        <f t="shared" si="160"/>
        <v>0</v>
      </c>
      <c r="BC138" s="39">
        <f t="shared" si="161"/>
        <v>0</v>
      </c>
      <c r="BD138" s="39">
        <f t="shared" si="162"/>
        <v>0</v>
      </c>
      <c r="BE138" s="12">
        <f t="shared" si="163"/>
        <v>0</v>
      </c>
      <c r="BF138" s="39">
        <f t="shared" si="164"/>
        <v>0</v>
      </c>
      <c r="BG138" s="39">
        <f t="shared" si="165"/>
        <v>0</v>
      </c>
      <c r="BH138" s="39">
        <f t="shared" si="166"/>
        <v>0</v>
      </c>
      <c r="BI138" s="12">
        <f t="shared" si="167"/>
        <v>0</v>
      </c>
      <c r="BJ138" s="39">
        <f t="shared" si="168"/>
        <v>0</v>
      </c>
      <c r="BK138" s="39">
        <f t="shared" si="169"/>
        <v>0</v>
      </c>
      <c r="BL138" s="39">
        <f t="shared" si="170"/>
        <v>0</v>
      </c>
      <c r="BM138" s="12">
        <f t="shared" si="171"/>
        <v>0</v>
      </c>
      <c r="BN138" s="39">
        <f t="shared" si="172"/>
        <v>0</v>
      </c>
      <c r="BO138" s="39">
        <f t="shared" si="173"/>
        <v>0</v>
      </c>
      <c r="BP138" s="39">
        <f t="shared" si="174"/>
        <v>0</v>
      </c>
      <c r="BQ138" s="12">
        <f t="shared" si="175"/>
        <v>0</v>
      </c>
      <c r="BR138" s="39">
        <f t="shared" si="176"/>
        <v>0</v>
      </c>
      <c r="BS138" s="39">
        <f t="shared" si="177"/>
        <v>0</v>
      </c>
      <c r="BT138" s="39">
        <f t="shared" si="178"/>
        <v>0</v>
      </c>
      <c r="BU138" s="104">
        <f>IF(ABS($B138)&lt;0.01,0,VLOOKUP(E138,DollarSteps,4))</f>
        <v>0</v>
      </c>
      <c r="BV138" s="104">
        <f>IF(ABS($B138)&lt;0.01,0,VLOOKUP(G138,DollarSteps,4))</f>
        <v>0</v>
      </c>
      <c r="BW138" s="104">
        <f>IF(ABS($B138)&lt;0.01,0,VLOOKUP(I138,DollarSteps,4))</f>
        <v>0</v>
      </c>
      <c r="BX138" s="104">
        <f>IF(ABS($B138)&lt;0.01,0,IF($J138="","",VLOOKUP($J138,Age_Steps,4)))</f>
        <v>0</v>
      </c>
      <c r="BY138" s="104">
        <f>IF(OR(ABS($B138)&lt;0.01,$E138=0),0,IF($J138="","",VLOOKUP($J138,Age_Steps,4)))</f>
        <v>0</v>
      </c>
      <c r="BZ138" s="104">
        <f>IF(ABS($B138)&lt;0.01,0,IF($J138="","",VLOOKUP($J138-1,Age_Steps,4)))</f>
        <v>0</v>
      </c>
      <c r="CA138" s="104">
        <f>IF(OR(ABS($B138)&lt;0.01,$G138=0),0,IF($J138="","",VLOOKUP($J138-1,Age_Steps,4)))</f>
        <v>0</v>
      </c>
      <c r="CB138" s="104">
        <f>IF(ABS($B138)&lt;0.01,0,IF($J138="","",VLOOKUP($J138-2,Age_Steps,4)))</f>
        <v>0</v>
      </c>
      <c r="CC138" s="104">
        <f>IF(OR(ABS($B138)&lt;0.01,$I138=0),0,IF($J138="","",VLOOKUP($J138-2,Age_Steps,4)))</f>
        <v>0</v>
      </c>
    </row>
    <row r="139" spans="2:81" ht="12.5" customHeight="1">
      <c r="B139" s="6" t="s">
        <v>9</v>
      </c>
      <c r="C139" s="6"/>
      <c r="D139" s="5">
        <v>0</v>
      </c>
      <c r="E139" s="5">
        <v>0</v>
      </c>
      <c r="F139" s="2">
        <v>0</v>
      </c>
      <c r="G139" s="2">
        <v>0</v>
      </c>
      <c r="H139" s="2">
        <v>0</v>
      </c>
      <c r="I139" s="5">
        <v>0</v>
      </c>
      <c r="J139" s="11">
        <v>20</v>
      </c>
      <c r="K139" s="12">
        <f t="shared" si="123"/>
        <v>0</v>
      </c>
      <c r="L139" s="12">
        <f t="shared" si="123"/>
        <v>0</v>
      </c>
      <c r="M139" s="14">
        <f t="shared" si="124"/>
        <v>0</v>
      </c>
      <c r="N139" s="12">
        <f t="shared" si="179"/>
        <v>0</v>
      </c>
      <c r="O139" s="14">
        <f t="shared" si="125"/>
        <v>0</v>
      </c>
      <c r="P139" s="12">
        <f t="shared" si="179"/>
        <v>0</v>
      </c>
      <c r="Q139" s="12">
        <f t="shared" si="126"/>
        <v>1</v>
      </c>
      <c r="R139" s="12">
        <f t="shared" si="127"/>
        <v>0</v>
      </c>
      <c r="S139" s="12">
        <f t="shared" si="128"/>
        <v>0</v>
      </c>
      <c r="T139" s="12">
        <f t="shared" si="129"/>
        <v>0</v>
      </c>
      <c r="U139" s="12">
        <f t="shared" si="130"/>
        <v>0</v>
      </c>
      <c r="V139" s="39">
        <f t="shared" si="131"/>
        <v>0</v>
      </c>
      <c r="W139" s="39">
        <f t="shared" si="132"/>
        <v>0</v>
      </c>
      <c r="X139" s="12">
        <f t="shared" si="120"/>
        <v>0</v>
      </c>
      <c r="Y139" s="12">
        <f t="shared" si="133"/>
        <v>0</v>
      </c>
      <c r="Z139" s="39">
        <f t="shared" si="121"/>
        <v>0</v>
      </c>
      <c r="AA139" s="12">
        <f t="shared" si="134"/>
        <v>0</v>
      </c>
      <c r="AB139" s="39">
        <f t="shared" si="135"/>
        <v>0</v>
      </c>
      <c r="AC139" s="12">
        <f t="shared" si="136"/>
        <v>0</v>
      </c>
      <c r="AD139" s="39">
        <f t="shared" si="137"/>
        <v>0</v>
      </c>
      <c r="AE139" s="39">
        <f t="shared" si="122"/>
        <v>0</v>
      </c>
      <c r="AF139" s="12">
        <f t="shared" si="138"/>
        <v>0</v>
      </c>
      <c r="AG139" s="39">
        <f t="shared" si="139"/>
        <v>0</v>
      </c>
      <c r="AH139" s="12">
        <f t="shared" si="140"/>
        <v>0</v>
      </c>
      <c r="AI139" s="39">
        <f t="shared" si="141"/>
        <v>0</v>
      </c>
      <c r="AJ139" s="39">
        <f t="shared" si="142"/>
        <v>0</v>
      </c>
      <c r="AK139" s="12">
        <f t="shared" si="143"/>
        <v>0</v>
      </c>
      <c r="AL139" s="39">
        <f t="shared" si="144"/>
        <v>0</v>
      </c>
      <c r="AM139" s="39">
        <f t="shared" si="145"/>
        <v>0</v>
      </c>
      <c r="AN139" s="39">
        <f t="shared" si="146"/>
        <v>0</v>
      </c>
      <c r="AO139" s="99">
        <f t="shared" si="147"/>
        <v>0</v>
      </c>
      <c r="AP139" s="99">
        <f t="shared" si="148"/>
        <v>0</v>
      </c>
      <c r="AQ139" s="12">
        <f t="shared" si="149"/>
        <v>0</v>
      </c>
      <c r="AR139" s="39">
        <f t="shared" si="150"/>
        <v>0</v>
      </c>
      <c r="AS139" s="39">
        <f t="shared" si="151"/>
        <v>0</v>
      </c>
      <c r="AT139" s="39">
        <f t="shared" si="152"/>
        <v>0</v>
      </c>
      <c r="AU139" s="12">
        <f t="shared" si="153"/>
        <v>0</v>
      </c>
      <c r="AV139" s="39">
        <f t="shared" si="154"/>
        <v>0</v>
      </c>
      <c r="AW139" s="39">
        <f t="shared" si="155"/>
        <v>0</v>
      </c>
      <c r="AX139" s="39">
        <f t="shared" si="156"/>
        <v>0</v>
      </c>
      <c r="AY139" s="39">
        <f t="shared" si="157"/>
        <v>0</v>
      </c>
      <c r="AZ139" s="39">
        <f t="shared" si="158"/>
        <v>0</v>
      </c>
      <c r="BA139" s="12">
        <f t="shared" si="159"/>
        <v>0</v>
      </c>
      <c r="BB139" s="39">
        <f t="shared" si="160"/>
        <v>0</v>
      </c>
      <c r="BC139" s="39">
        <f t="shared" si="161"/>
        <v>0</v>
      </c>
      <c r="BD139" s="39">
        <f t="shared" si="162"/>
        <v>0</v>
      </c>
      <c r="BE139" s="12">
        <f t="shared" si="163"/>
        <v>0</v>
      </c>
      <c r="BF139" s="39">
        <f t="shared" si="164"/>
        <v>0</v>
      </c>
      <c r="BG139" s="39">
        <f t="shared" si="165"/>
        <v>0</v>
      </c>
      <c r="BH139" s="39">
        <f t="shared" si="166"/>
        <v>0</v>
      </c>
      <c r="BI139" s="12">
        <f t="shared" si="167"/>
        <v>0</v>
      </c>
      <c r="BJ139" s="39">
        <f t="shared" si="168"/>
        <v>0</v>
      </c>
      <c r="BK139" s="39">
        <f t="shared" si="169"/>
        <v>0</v>
      </c>
      <c r="BL139" s="39">
        <f t="shared" si="170"/>
        <v>0</v>
      </c>
      <c r="BM139" s="12">
        <f t="shared" si="171"/>
        <v>0</v>
      </c>
      <c r="BN139" s="39">
        <f t="shared" si="172"/>
        <v>0</v>
      </c>
      <c r="BO139" s="39">
        <f t="shared" si="173"/>
        <v>0</v>
      </c>
      <c r="BP139" s="39">
        <f t="shared" si="174"/>
        <v>0</v>
      </c>
      <c r="BQ139" s="12">
        <f t="shared" si="175"/>
        <v>0</v>
      </c>
      <c r="BR139" s="39">
        <f t="shared" si="176"/>
        <v>0</v>
      </c>
      <c r="BS139" s="39">
        <f t="shared" si="177"/>
        <v>0</v>
      </c>
      <c r="BT139" s="39">
        <f t="shared" si="178"/>
        <v>0</v>
      </c>
      <c r="BU139" s="104">
        <f>IF(ABS($B139)&lt;0.01,0,VLOOKUP(E139,DollarSteps,4))</f>
        <v>0</v>
      </c>
      <c r="BV139" s="104">
        <f>IF(ABS($B139)&lt;0.01,0,VLOOKUP(G139,DollarSteps,4))</f>
        <v>0</v>
      </c>
      <c r="BW139" s="104">
        <f>IF(ABS($B139)&lt;0.01,0,VLOOKUP(I139,DollarSteps,4))</f>
        <v>0</v>
      </c>
      <c r="BX139" s="104">
        <f>IF(ABS($B139)&lt;0.01,0,IF($J139="","",VLOOKUP($J139,Age_Steps,4)))</f>
        <v>0</v>
      </c>
      <c r="BY139" s="104">
        <f>IF(OR(ABS($B139)&lt;0.01,$E139=0),0,IF($J139="","",VLOOKUP($J139,Age_Steps,4)))</f>
        <v>0</v>
      </c>
      <c r="BZ139" s="104">
        <f>IF(ABS($B139)&lt;0.01,0,IF($J139="","",VLOOKUP($J139-1,Age_Steps,4)))</f>
        <v>0</v>
      </c>
      <c r="CA139" s="104">
        <f>IF(OR(ABS($B139)&lt;0.01,$G139=0),0,IF($J139="","",VLOOKUP($J139-1,Age_Steps,4)))</f>
        <v>0</v>
      </c>
      <c r="CB139" s="104">
        <f>IF(ABS($B139)&lt;0.01,0,IF($J139="","",VLOOKUP($J139-2,Age_Steps,4)))</f>
        <v>0</v>
      </c>
      <c r="CC139" s="104">
        <f>IF(OR(ABS($B139)&lt;0.01,$I139=0),0,IF($J139="","",VLOOKUP($J139-2,Age_Steps,4)))</f>
        <v>0</v>
      </c>
    </row>
    <row r="140" spans="2:81" ht="12.5" customHeight="1">
      <c r="B140" s="6" t="s">
        <v>9</v>
      </c>
      <c r="C140" s="6"/>
      <c r="D140" s="5">
        <v>0</v>
      </c>
      <c r="E140" s="5">
        <v>0</v>
      </c>
      <c r="F140" s="2">
        <v>0</v>
      </c>
      <c r="G140" s="2">
        <v>0</v>
      </c>
      <c r="H140" s="2">
        <v>0</v>
      </c>
      <c r="I140" s="5">
        <v>0</v>
      </c>
      <c r="K140" s="12">
        <f t="shared" si="123"/>
        <v>0</v>
      </c>
      <c r="L140" s="12">
        <f t="shared" si="123"/>
        <v>0</v>
      </c>
      <c r="M140" s="14">
        <f t="shared" si="124"/>
        <v>0</v>
      </c>
      <c r="N140" s="12">
        <f t="shared" si="179"/>
        <v>0</v>
      </c>
      <c r="O140" s="14">
        <f t="shared" si="125"/>
        <v>0</v>
      </c>
      <c r="P140" s="12">
        <f t="shared" si="179"/>
        <v>0</v>
      </c>
      <c r="Q140" s="12">
        <f t="shared" si="126"/>
        <v>1</v>
      </c>
      <c r="R140" s="12">
        <f t="shared" si="127"/>
        <v>0</v>
      </c>
      <c r="S140" s="12">
        <f t="shared" si="128"/>
        <v>0</v>
      </c>
      <c r="T140" s="12">
        <f t="shared" si="129"/>
        <v>0</v>
      </c>
      <c r="U140" s="12">
        <f t="shared" si="130"/>
        <v>0</v>
      </c>
      <c r="V140" s="39">
        <f t="shared" si="131"/>
        <v>0</v>
      </c>
      <c r="W140" s="39">
        <f t="shared" si="132"/>
        <v>0</v>
      </c>
      <c r="X140" s="12">
        <f t="shared" ref="X140:X203" si="180">IF(I140=0,0,1)</f>
        <v>0</v>
      </c>
      <c r="Y140" s="12">
        <f t="shared" si="133"/>
        <v>0</v>
      </c>
      <c r="Z140" s="39">
        <f t="shared" ref="Z140:Z203" si="181">IF(Y140=1,I140,0)</f>
        <v>0</v>
      </c>
      <c r="AA140" s="12">
        <f t="shared" si="134"/>
        <v>0</v>
      </c>
      <c r="AB140" s="39">
        <f t="shared" si="135"/>
        <v>0</v>
      </c>
      <c r="AC140" s="12">
        <f t="shared" si="136"/>
        <v>0</v>
      </c>
      <c r="AD140" s="39">
        <f t="shared" si="137"/>
        <v>0</v>
      </c>
      <c r="AE140" s="39">
        <f t="shared" si="122"/>
        <v>0</v>
      </c>
      <c r="AF140" s="12">
        <f t="shared" si="138"/>
        <v>0</v>
      </c>
      <c r="AG140" s="39">
        <f t="shared" si="139"/>
        <v>0</v>
      </c>
      <c r="AH140" s="12">
        <f t="shared" si="140"/>
        <v>0</v>
      </c>
      <c r="AI140" s="39">
        <f t="shared" si="141"/>
        <v>0</v>
      </c>
      <c r="AJ140" s="39">
        <f t="shared" si="142"/>
        <v>0</v>
      </c>
      <c r="AK140" s="12">
        <f t="shared" si="143"/>
        <v>0</v>
      </c>
      <c r="AL140" s="39">
        <f t="shared" si="144"/>
        <v>0</v>
      </c>
      <c r="AM140" s="39">
        <f t="shared" si="145"/>
        <v>0</v>
      </c>
      <c r="AN140" s="39">
        <f t="shared" si="146"/>
        <v>0</v>
      </c>
      <c r="AO140" s="99">
        <f t="shared" si="147"/>
        <v>0</v>
      </c>
      <c r="AP140" s="99">
        <f t="shared" si="148"/>
        <v>0</v>
      </c>
      <c r="AQ140" s="12">
        <f t="shared" si="149"/>
        <v>0</v>
      </c>
      <c r="AR140" s="39">
        <f t="shared" si="150"/>
        <v>0</v>
      </c>
      <c r="AS140" s="39">
        <f t="shared" si="151"/>
        <v>0</v>
      </c>
      <c r="AT140" s="39">
        <f t="shared" si="152"/>
        <v>0</v>
      </c>
      <c r="AU140" s="12">
        <f t="shared" si="153"/>
        <v>0</v>
      </c>
      <c r="AV140" s="39">
        <f t="shared" si="154"/>
        <v>0</v>
      </c>
      <c r="AW140" s="39">
        <f t="shared" si="155"/>
        <v>0</v>
      </c>
      <c r="AX140" s="39">
        <f t="shared" si="156"/>
        <v>0</v>
      </c>
      <c r="AY140" s="39">
        <f t="shared" si="157"/>
        <v>0</v>
      </c>
      <c r="AZ140" s="39">
        <f t="shared" si="158"/>
        <v>0</v>
      </c>
      <c r="BA140" s="12">
        <f t="shared" si="159"/>
        <v>0</v>
      </c>
      <c r="BB140" s="39">
        <f t="shared" si="160"/>
        <v>0</v>
      </c>
      <c r="BC140" s="39">
        <f t="shared" si="161"/>
        <v>0</v>
      </c>
      <c r="BD140" s="39">
        <f t="shared" si="162"/>
        <v>0</v>
      </c>
      <c r="BE140" s="12">
        <f t="shared" si="163"/>
        <v>0</v>
      </c>
      <c r="BF140" s="39">
        <f t="shared" si="164"/>
        <v>0</v>
      </c>
      <c r="BG140" s="39">
        <f t="shared" si="165"/>
        <v>0</v>
      </c>
      <c r="BH140" s="39">
        <f t="shared" si="166"/>
        <v>0</v>
      </c>
      <c r="BI140" s="12">
        <f t="shared" si="167"/>
        <v>0</v>
      </c>
      <c r="BJ140" s="39">
        <f t="shared" si="168"/>
        <v>0</v>
      </c>
      <c r="BK140" s="39">
        <f t="shared" si="169"/>
        <v>0</v>
      </c>
      <c r="BL140" s="39">
        <f t="shared" si="170"/>
        <v>0</v>
      </c>
      <c r="BM140" s="12">
        <f t="shared" si="171"/>
        <v>0</v>
      </c>
      <c r="BN140" s="39">
        <f t="shared" si="172"/>
        <v>0</v>
      </c>
      <c r="BO140" s="39">
        <f t="shared" si="173"/>
        <v>0</v>
      </c>
      <c r="BP140" s="39">
        <f t="shared" si="174"/>
        <v>0</v>
      </c>
      <c r="BQ140" s="12">
        <f t="shared" si="175"/>
        <v>0</v>
      </c>
      <c r="BR140" s="39">
        <f t="shared" si="176"/>
        <v>0</v>
      </c>
      <c r="BS140" s="39">
        <f t="shared" si="177"/>
        <v>0</v>
      </c>
      <c r="BT140" s="39">
        <f t="shared" si="178"/>
        <v>0</v>
      </c>
      <c r="BU140" s="104">
        <f>IF(ABS($B140)&lt;0.01,0,VLOOKUP(E140,DollarSteps,4))</f>
        <v>0</v>
      </c>
      <c r="BV140" s="104">
        <f>IF(ABS($B140)&lt;0.01,0,VLOOKUP(G140,DollarSteps,4))</f>
        <v>0</v>
      </c>
      <c r="BW140" s="104">
        <f>IF(ABS($B140)&lt;0.01,0,VLOOKUP(I140,DollarSteps,4))</f>
        <v>0</v>
      </c>
      <c r="BX140" s="104">
        <f>IF(ABS($B140)&lt;0.01,0,IF($J140="","",VLOOKUP($J140,Age_Steps,4)))</f>
        <v>0</v>
      </c>
      <c r="BY140" s="104">
        <f>IF(OR(ABS($B140)&lt;0.01,$E140=0),0,IF($J140="","",VLOOKUP($J140,Age_Steps,4)))</f>
        <v>0</v>
      </c>
      <c r="BZ140" s="104">
        <f>IF(ABS($B140)&lt;0.01,0,IF($J140="","",VLOOKUP($J140-1,Age_Steps,4)))</f>
        <v>0</v>
      </c>
      <c r="CA140" s="104">
        <f>IF(OR(ABS($B140)&lt;0.01,$G140=0),0,IF($J140="","",VLOOKUP($J140-1,Age_Steps,4)))</f>
        <v>0</v>
      </c>
      <c r="CB140" s="104">
        <f>IF(ABS($B140)&lt;0.01,0,IF($J140="","",VLOOKUP($J140-2,Age_Steps,4)))</f>
        <v>0</v>
      </c>
      <c r="CC140" s="104">
        <f>IF(OR(ABS($B140)&lt;0.01,$I140=0),0,IF($J140="","",VLOOKUP($J140-2,Age_Steps,4)))</f>
        <v>0</v>
      </c>
    </row>
    <row r="141" spans="2:81" ht="12.5" customHeight="1">
      <c r="B141" s="6" t="s">
        <v>9</v>
      </c>
      <c r="C141" s="6"/>
      <c r="D141" s="5">
        <v>0</v>
      </c>
      <c r="E141" s="5">
        <v>0</v>
      </c>
      <c r="F141" s="2">
        <v>0</v>
      </c>
      <c r="G141" s="2">
        <v>0</v>
      </c>
      <c r="H141" s="2">
        <v>0</v>
      </c>
      <c r="I141" s="5">
        <v>0</v>
      </c>
      <c r="K141" s="12">
        <f t="shared" si="123"/>
        <v>0</v>
      </c>
      <c r="L141" s="12">
        <f t="shared" si="123"/>
        <v>0</v>
      </c>
      <c r="M141" s="14">
        <f t="shared" si="124"/>
        <v>0</v>
      </c>
      <c r="N141" s="12">
        <f t="shared" si="179"/>
        <v>0</v>
      </c>
      <c r="O141" s="14">
        <f t="shared" si="125"/>
        <v>0</v>
      </c>
      <c r="P141" s="12">
        <f t="shared" si="179"/>
        <v>0</v>
      </c>
      <c r="Q141" s="12">
        <f t="shared" si="126"/>
        <v>1</v>
      </c>
      <c r="R141" s="12">
        <f t="shared" si="127"/>
        <v>0</v>
      </c>
      <c r="S141" s="12">
        <f t="shared" si="128"/>
        <v>0</v>
      </c>
      <c r="T141" s="12">
        <f t="shared" si="129"/>
        <v>0</v>
      </c>
      <c r="U141" s="12">
        <f t="shared" si="130"/>
        <v>0</v>
      </c>
      <c r="V141" s="39">
        <f t="shared" si="131"/>
        <v>0</v>
      </c>
      <c r="W141" s="39">
        <f t="shared" si="132"/>
        <v>0</v>
      </c>
      <c r="X141" s="12">
        <f t="shared" si="180"/>
        <v>0</v>
      </c>
      <c r="Y141" s="12">
        <f t="shared" si="133"/>
        <v>0</v>
      </c>
      <c r="Z141" s="39">
        <f t="shared" si="181"/>
        <v>0</v>
      </c>
      <c r="AA141" s="12">
        <f t="shared" si="134"/>
        <v>0</v>
      </c>
      <c r="AB141" s="39">
        <f t="shared" si="135"/>
        <v>0</v>
      </c>
      <c r="AC141" s="12">
        <f t="shared" si="136"/>
        <v>0</v>
      </c>
      <c r="AD141" s="39">
        <f t="shared" si="137"/>
        <v>0</v>
      </c>
      <c r="AE141" s="39">
        <f t="shared" si="122"/>
        <v>0</v>
      </c>
      <c r="AF141" s="12">
        <f t="shared" si="138"/>
        <v>0</v>
      </c>
      <c r="AG141" s="39">
        <f t="shared" si="139"/>
        <v>0</v>
      </c>
      <c r="AH141" s="12">
        <f t="shared" si="140"/>
        <v>0</v>
      </c>
      <c r="AI141" s="39">
        <f t="shared" si="141"/>
        <v>0</v>
      </c>
      <c r="AJ141" s="39">
        <f t="shared" si="142"/>
        <v>0</v>
      </c>
      <c r="AK141" s="12">
        <f t="shared" si="143"/>
        <v>0</v>
      </c>
      <c r="AL141" s="39">
        <f t="shared" si="144"/>
        <v>0</v>
      </c>
      <c r="AM141" s="39">
        <f t="shared" si="145"/>
        <v>0</v>
      </c>
      <c r="AN141" s="39">
        <f t="shared" si="146"/>
        <v>0</v>
      </c>
      <c r="AO141" s="99">
        <f t="shared" si="147"/>
        <v>0</v>
      </c>
      <c r="AP141" s="99">
        <f t="shared" si="148"/>
        <v>0</v>
      </c>
      <c r="AQ141" s="12">
        <f t="shared" si="149"/>
        <v>0</v>
      </c>
      <c r="AR141" s="39">
        <f t="shared" si="150"/>
        <v>0</v>
      </c>
      <c r="AS141" s="39">
        <f t="shared" si="151"/>
        <v>0</v>
      </c>
      <c r="AT141" s="39">
        <f t="shared" si="152"/>
        <v>0</v>
      </c>
      <c r="AU141" s="12">
        <f t="shared" si="153"/>
        <v>0</v>
      </c>
      <c r="AV141" s="39">
        <f t="shared" si="154"/>
        <v>0</v>
      </c>
      <c r="AW141" s="39">
        <f t="shared" si="155"/>
        <v>0</v>
      </c>
      <c r="AX141" s="39">
        <f t="shared" si="156"/>
        <v>0</v>
      </c>
      <c r="AY141" s="39">
        <f t="shared" si="157"/>
        <v>0</v>
      </c>
      <c r="AZ141" s="39">
        <f t="shared" si="158"/>
        <v>0</v>
      </c>
      <c r="BA141" s="12">
        <f t="shared" si="159"/>
        <v>0</v>
      </c>
      <c r="BB141" s="39">
        <f t="shared" si="160"/>
        <v>0</v>
      </c>
      <c r="BC141" s="39">
        <f t="shared" si="161"/>
        <v>0</v>
      </c>
      <c r="BD141" s="39">
        <f t="shared" si="162"/>
        <v>0</v>
      </c>
      <c r="BE141" s="12">
        <f t="shared" si="163"/>
        <v>0</v>
      </c>
      <c r="BF141" s="39">
        <f t="shared" si="164"/>
        <v>0</v>
      </c>
      <c r="BG141" s="39">
        <f t="shared" si="165"/>
        <v>0</v>
      </c>
      <c r="BH141" s="39">
        <f t="shared" si="166"/>
        <v>0</v>
      </c>
      <c r="BI141" s="12">
        <f t="shared" si="167"/>
        <v>0</v>
      </c>
      <c r="BJ141" s="39">
        <f t="shared" si="168"/>
        <v>0</v>
      </c>
      <c r="BK141" s="39">
        <f t="shared" si="169"/>
        <v>0</v>
      </c>
      <c r="BL141" s="39">
        <f t="shared" si="170"/>
        <v>0</v>
      </c>
      <c r="BM141" s="12">
        <f t="shared" si="171"/>
        <v>0</v>
      </c>
      <c r="BN141" s="39">
        <f t="shared" si="172"/>
        <v>0</v>
      </c>
      <c r="BO141" s="39">
        <f t="shared" si="173"/>
        <v>0</v>
      </c>
      <c r="BP141" s="39">
        <f t="shared" si="174"/>
        <v>0</v>
      </c>
      <c r="BQ141" s="12">
        <f t="shared" si="175"/>
        <v>0</v>
      </c>
      <c r="BR141" s="39">
        <f t="shared" si="176"/>
        <v>0</v>
      </c>
      <c r="BS141" s="39">
        <f t="shared" si="177"/>
        <v>0</v>
      </c>
      <c r="BT141" s="39">
        <f t="shared" si="178"/>
        <v>0</v>
      </c>
      <c r="BU141" s="104">
        <f>IF(ABS($B141)&lt;0.01,0,VLOOKUP(E141,DollarSteps,4))</f>
        <v>0</v>
      </c>
      <c r="BV141" s="104">
        <f>IF(ABS($B141)&lt;0.01,0,VLOOKUP(G141,DollarSteps,4))</f>
        <v>0</v>
      </c>
      <c r="BW141" s="104">
        <f>IF(ABS($B141)&lt;0.01,0,VLOOKUP(I141,DollarSteps,4))</f>
        <v>0</v>
      </c>
      <c r="BX141" s="104">
        <f>IF(ABS($B141)&lt;0.01,0,IF($J141="","",VLOOKUP($J141,Age_Steps,4)))</f>
        <v>0</v>
      </c>
      <c r="BY141" s="104">
        <f>IF(OR(ABS($B141)&lt;0.01,$E141=0),0,IF($J141="","",VLOOKUP($J141,Age_Steps,4)))</f>
        <v>0</v>
      </c>
      <c r="BZ141" s="104">
        <f>IF(ABS($B141)&lt;0.01,0,IF($J141="","",VLOOKUP($J141-1,Age_Steps,4)))</f>
        <v>0</v>
      </c>
      <c r="CA141" s="104">
        <f>IF(OR(ABS($B141)&lt;0.01,$G141=0),0,IF($J141="","",VLOOKUP($J141-1,Age_Steps,4)))</f>
        <v>0</v>
      </c>
      <c r="CB141" s="104">
        <f>IF(ABS($B141)&lt;0.01,0,IF($J141="","",VLOOKUP($J141-2,Age_Steps,4)))</f>
        <v>0</v>
      </c>
      <c r="CC141" s="104">
        <f>IF(OR(ABS($B141)&lt;0.01,$I141=0),0,IF($J141="","",VLOOKUP($J141-2,Age_Steps,4)))</f>
        <v>0</v>
      </c>
    </row>
    <row r="142" spans="2:81" ht="12.5" customHeight="1">
      <c r="B142" s="6" t="s">
        <v>9</v>
      </c>
      <c r="C142" s="6"/>
      <c r="D142" s="5">
        <v>0</v>
      </c>
      <c r="E142" s="5">
        <v>0</v>
      </c>
      <c r="F142" s="2">
        <v>0</v>
      </c>
      <c r="G142" s="2">
        <v>0</v>
      </c>
      <c r="H142" s="2">
        <v>0</v>
      </c>
      <c r="I142" s="5">
        <v>0</v>
      </c>
      <c r="J142" s="11">
        <v>19</v>
      </c>
      <c r="K142" s="12">
        <f t="shared" si="123"/>
        <v>0</v>
      </c>
      <c r="L142" s="12">
        <f t="shared" si="123"/>
        <v>0</v>
      </c>
      <c r="M142" s="14">
        <f t="shared" si="124"/>
        <v>0</v>
      </c>
      <c r="N142" s="12">
        <f t="shared" si="179"/>
        <v>0</v>
      </c>
      <c r="O142" s="14">
        <f t="shared" si="125"/>
        <v>0</v>
      </c>
      <c r="P142" s="12">
        <f t="shared" si="179"/>
        <v>0</v>
      </c>
      <c r="Q142" s="12">
        <f t="shared" si="126"/>
        <v>1</v>
      </c>
      <c r="R142" s="12">
        <f t="shared" si="127"/>
        <v>0</v>
      </c>
      <c r="S142" s="12">
        <f t="shared" si="128"/>
        <v>0</v>
      </c>
      <c r="T142" s="12">
        <f t="shared" si="129"/>
        <v>0</v>
      </c>
      <c r="U142" s="12">
        <f t="shared" si="130"/>
        <v>0</v>
      </c>
      <c r="V142" s="39">
        <f t="shared" si="131"/>
        <v>0</v>
      </c>
      <c r="W142" s="39">
        <f t="shared" si="132"/>
        <v>0</v>
      </c>
      <c r="X142" s="12">
        <f t="shared" si="180"/>
        <v>0</v>
      </c>
      <c r="Y142" s="12">
        <f t="shared" si="133"/>
        <v>0</v>
      </c>
      <c r="Z142" s="39">
        <f t="shared" si="181"/>
        <v>0</v>
      </c>
      <c r="AA142" s="12">
        <f t="shared" si="134"/>
        <v>0</v>
      </c>
      <c r="AB142" s="39">
        <f t="shared" si="135"/>
        <v>0</v>
      </c>
      <c r="AC142" s="12">
        <f t="shared" si="136"/>
        <v>0</v>
      </c>
      <c r="AD142" s="39">
        <f t="shared" si="137"/>
        <v>0</v>
      </c>
      <c r="AE142" s="39">
        <f t="shared" si="122"/>
        <v>0</v>
      </c>
      <c r="AF142" s="12">
        <f t="shared" si="138"/>
        <v>0</v>
      </c>
      <c r="AG142" s="39">
        <f t="shared" si="139"/>
        <v>0</v>
      </c>
      <c r="AH142" s="12">
        <f t="shared" si="140"/>
        <v>0</v>
      </c>
      <c r="AI142" s="39">
        <f t="shared" si="141"/>
        <v>0</v>
      </c>
      <c r="AJ142" s="39">
        <f t="shared" si="142"/>
        <v>0</v>
      </c>
      <c r="AK142" s="12">
        <f t="shared" si="143"/>
        <v>0</v>
      </c>
      <c r="AL142" s="39">
        <f t="shared" si="144"/>
        <v>0</v>
      </c>
      <c r="AM142" s="39">
        <f t="shared" si="145"/>
        <v>0</v>
      </c>
      <c r="AN142" s="39">
        <f t="shared" si="146"/>
        <v>0</v>
      </c>
      <c r="AO142" s="99">
        <f t="shared" si="147"/>
        <v>0</v>
      </c>
      <c r="AP142" s="99">
        <f t="shared" si="148"/>
        <v>0</v>
      </c>
      <c r="AQ142" s="12">
        <f t="shared" si="149"/>
        <v>0</v>
      </c>
      <c r="AR142" s="39">
        <f t="shared" si="150"/>
        <v>0</v>
      </c>
      <c r="AS142" s="39">
        <f t="shared" si="151"/>
        <v>0</v>
      </c>
      <c r="AT142" s="39">
        <f t="shared" si="152"/>
        <v>0</v>
      </c>
      <c r="AU142" s="12">
        <f t="shared" si="153"/>
        <v>0</v>
      </c>
      <c r="AV142" s="39">
        <f t="shared" si="154"/>
        <v>0</v>
      </c>
      <c r="AW142" s="39">
        <f t="shared" si="155"/>
        <v>0</v>
      </c>
      <c r="AX142" s="39">
        <f t="shared" si="156"/>
        <v>0</v>
      </c>
      <c r="AY142" s="39">
        <f t="shared" si="157"/>
        <v>0</v>
      </c>
      <c r="AZ142" s="39">
        <f t="shared" si="158"/>
        <v>0</v>
      </c>
      <c r="BA142" s="12">
        <f t="shared" si="159"/>
        <v>0</v>
      </c>
      <c r="BB142" s="39">
        <f t="shared" si="160"/>
        <v>0</v>
      </c>
      <c r="BC142" s="39">
        <f t="shared" si="161"/>
        <v>0</v>
      </c>
      <c r="BD142" s="39">
        <f t="shared" si="162"/>
        <v>0</v>
      </c>
      <c r="BE142" s="12">
        <f t="shared" si="163"/>
        <v>0</v>
      </c>
      <c r="BF142" s="39">
        <f t="shared" si="164"/>
        <v>0</v>
      </c>
      <c r="BG142" s="39">
        <f t="shared" si="165"/>
        <v>0</v>
      </c>
      <c r="BH142" s="39">
        <f t="shared" si="166"/>
        <v>0</v>
      </c>
      <c r="BI142" s="12">
        <f t="shared" si="167"/>
        <v>0</v>
      </c>
      <c r="BJ142" s="39">
        <f t="shared" si="168"/>
        <v>0</v>
      </c>
      <c r="BK142" s="39">
        <f t="shared" si="169"/>
        <v>0</v>
      </c>
      <c r="BL142" s="39">
        <f t="shared" si="170"/>
        <v>0</v>
      </c>
      <c r="BM142" s="12">
        <f t="shared" si="171"/>
        <v>0</v>
      </c>
      <c r="BN142" s="39">
        <f t="shared" si="172"/>
        <v>0</v>
      </c>
      <c r="BO142" s="39">
        <f t="shared" si="173"/>
        <v>0</v>
      </c>
      <c r="BP142" s="39">
        <f t="shared" si="174"/>
        <v>0</v>
      </c>
      <c r="BQ142" s="12">
        <f t="shared" si="175"/>
        <v>0</v>
      </c>
      <c r="BR142" s="39">
        <f t="shared" si="176"/>
        <v>0</v>
      </c>
      <c r="BS142" s="39">
        <f t="shared" si="177"/>
        <v>0</v>
      </c>
      <c r="BT142" s="39">
        <f t="shared" si="178"/>
        <v>0</v>
      </c>
      <c r="BU142" s="104">
        <f>IF(ABS($B142)&lt;0.01,0,VLOOKUP(E142,DollarSteps,4))</f>
        <v>0</v>
      </c>
      <c r="BV142" s="104">
        <f>IF(ABS($B142)&lt;0.01,0,VLOOKUP(G142,DollarSteps,4))</f>
        <v>0</v>
      </c>
      <c r="BW142" s="104">
        <f>IF(ABS($B142)&lt;0.01,0,VLOOKUP(I142,DollarSteps,4))</f>
        <v>0</v>
      </c>
      <c r="BX142" s="104">
        <f>IF(ABS($B142)&lt;0.01,0,IF($J142="","",VLOOKUP($J142,Age_Steps,4)))</f>
        <v>0</v>
      </c>
      <c r="BY142" s="104">
        <f>IF(OR(ABS($B142)&lt;0.01,$E142=0),0,IF($J142="","",VLOOKUP($J142,Age_Steps,4)))</f>
        <v>0</v>
      </c>
      <c r="BZ142" s="104">
        <f>IF(ABS($B142)&lt;0.01,0,IF($J142="","",VLOOKUP($J142-1,Age_Steps,4)))</f>
        <v>0</v>
      </c>
      <c r="CA142" s="104">
        <f>IF(OR(ABS($B142)&lt;0.01,$G142=0),0,IF($J142="","",VLOOKUP($J142-1,Age_Steps,4)))</f>
        <v>0</v>
      </c>
      <c r="CB142" s="104">
        <f>IF(ABS($B142)&lt;0.01,0,IF($J142="","",VLOOKUP($J142-2,Age_Steps,4)))</f>
        <v>0</v>
      </c>
      <c r="CC142" s="104">
        <f>IF(OR(ABS($B142)&lt;0.01,$I142=0),0,IF($J142="","",VLOOKUP($J142-2,Age_Steps,4)))</f>
        <v>0</v>
      </c>
    </row>
    <row r="143" spans="2:81" ht="12.5" customHeight="1">
      <c r="B143" s="6" t="s">
        <v>9</v>
      </c>
      <c r="C143" s="6"/>
      <c r="D143" s="5">
        <v>0</v>
      </c>
      <c r="E143" s="5">
        <v>0</v>
      </c>
      <c r="F143" s="2">
        <v>0</v>
      </c>
      <c r="G143" s="2">
        <v>0</v>
      </c>
      <c r="H143" s="2">
        <v>0</v>
      </c>
      <c r="I143" s="5">
        <v>0</v>
      </c>
      <c r="J143" s="11">
        <v>15</v>
      </c>
      <c r="K143" s="12">
        <f t="shared" si="123"/>
        <v>0</v>
      </c>
      <c r="L143" s="12">
        <f t="shared" si="123"/>
        <v>0</v>
      </c>
      <c r="M143" s="14">
        <f t="shared" si="124"/>
        <v>0</v>
      </c>
      <c r="N143" s="12">
        <f t="shared" si="179"/>
        <v>0</v>
      </c>
      <c r="O143" s="14">
        <f t="shared" si="125"/>
        <v>0</v>
      </c>
      <c r="P143" s="12">
        <f t="shared" si="179"/>
        <v>0</v>
      </c>
      <c r="Q143" s="12">
        <f t="shared" si="126"/>
        <v>1</v>
      </c>
      <c r="R143" s="12">
        <f t="shared" si="127"/>
        <v>0</v>
      </c>
      <c r="S143" s="12">
        <f t="shared" si="128"/>
        <v>0</v>
      </c>
      <c r="T143" s="12">
        <f t="shared" si="129"/>
        <v>0</v>
      </c>
      <c r="U143" s="12">
        <f t="shared" si="130"/>
        <v>0</v>
      </c>
      <c r="V143" s="39">
        <f t="shared" si="131"/>
        <v>0</v>
      </c>
      <c r="W143" s="39">
        <f t="shared" si="132"/>
        <v>0</v>
      </c>
      <c r="X143" s="12">
        <f t="shared" si="180"/>
        <v>0</v>
      </c>
      <c r="Y143" s="12">
        <f t="shared" si="133"/>
        <v>0</v>
      </c>
      <c r="Z143" s="39">
        <f t="shared" si="181"/>
        <v>0</v>
      </c>
      <c r="AA143" s="12">
        <f t="shared" si="134"/>
        <v>0</v>
      </c>
      <c r="AB143" s="39">
        <f t="shared" si="135"/>
        <v>0</v>
      </c>
      <c r="AC143" s="12">
        <f t="shared" si="136"/>
        <v>0</v>
      </c>
      <c r="AD143" s="39">
        <f t="shared" si="137"/>
        <v>0</v>
      </c>
      <c r="AE143" s="39">
        <f t="shared" si="122"/>
        <v>0</v>
      </c>
      <c r="AF143" s="12">
        <f t="shared" si="138"/>
        <v>0</v>
      </c>
      <c r="AG143" s="39">
        <f t="shared" si="139"/>
        <v>0</v>
      </c>
      <c r="AH143" s="12">
        <f t="shared" si="140"/>
        <v>0</v>
      </c>
      <c r="AI143" s="39">
        <f t="shared" si="141"/>
        <v>0</v>
      </c>
      <c r="AJ143" s="39">
        <f t="shared" si="142"/>
        <v>0</v>
      </c>
      <c r="AK143" s="12">
        <f t="shared" si="143"/>
        <v>0</v>
      </c>
      <c r="AL143" s="39">
        <f t="shared" si="144"/>
        <v>0</v>
      </c>
      <c r="AM143" s="39">
        <f t="shared" si="145"/>
        <v>0</v>
      </c>
      <c r="AN143" s="39">
        <f t="shared" si="146"/>
        <v>0</v>
      </c>
      <c r="AO143" s="99">
        <f t="shared" si="147"/>
        <v>0</v>
      </c>
      <c r="AP143" s="99">
        <f t="shared" si="148"/>
        <v>0</v>
      </c>
      <c r="AQ143" s="12">
        <f t="shared" si="149"/>
        <v>0</v>
      </c>
      <c r="AR143" s="39">
        <f t="shared" si="150"/>
        <v>0</v>
      </c>
      <c r="AS143" s="39">
        <f t="shared" si="151"/>
        <v>0</v>
      </c>
      <c r="AT143" s="39">
        <f t="shared" si="152"/>
        <v>0</v>
      </c>
      <c r="AU143" s="12">
        <f t="shared" si="153"/>
        <v>0</v>
      </c>
      <c r="AV143" s="39">
        <f t="shared" si="154"/>
        <v>0</v>
      </c>
      <c r="AW143" s="39">
        <f t="shared" si="155"/>
        <v>0</v>
      </c>
      <c r="AX143" s="39">
        <f t="shared" si="156"/>
        <v>0</v>
      </c>
      <c r="AY143" s="39">
        <f t="shared" si="157"/>
        <v>0</v>
      </c>
      <c r="AZ143" s="39">
        <f t="shared" si="158"/>
        <v>0</v>
      </c>
      <c r="BA143" s="12">
        <f t="shared" si="159"/>
        <v>0</v>
      </c>
      <c r="BB143" s="39">
        <f t="shared" si="160"/>
        <v>0</v>
      </c>
      <c r="BC143" s="39">
        <f t="shared" si="161"/>
        <v>0</v>
      </c>
      <c r="BD143" s="39">
        <f t="shared" si="162"/>
        <v>0</v>
      </c>
      <c r="BE143" s="12">
        <f t="shared" si="163"/>
        <v>0</v>
      </c>
      <c r="BF143" s="39">
        <f t="shared" si="164"/>
        <v>0</v>
      </c>
      <c r="BG143" s="39">
        <f t="shared" si="165"/>
        <v>0</v>
      </c>
      <c r="BH143" s="39">
        <f t="shared" si="166"/>
        <v>0</v>
      </c>
      <c r="BI143" s="12">
        <f t="shared" si="167"/>
        <v>0</v>
      </c>
      <c r="BJ143" s="39">
        <f t="shared" si="168"/>
        <v>0</v>
      </c>
      <c r="BK143" s="39">
        <f t="shared" si="169"/>
        <v>0</v>
      </c>
      <c r="BL143" s="39">
        <f t="shared" si="170"/>
        <v>0</v>
      </c>
      <c r="BM143" s="12">
        <f t="shared" si="171"/>
        <v>0</v>
      </c>
      <c r="BN143" s="39">
        <f t="shared" si="172"/>
        <v>0</v>
      </c>
      <c r="BO143" s="39">
        <f t="shared" si="173"/>
        <v>0</v>
      </c>
      <c r="BP143" s="39">
        <f t="shared" si="174"/>
        <v>0</v>
      </c>
      <c r="BQ143" s="12">
        <f t="shared" si="175"/>
        <v>0</v>
      </c>
      <c r="BR143" s="39">
        <f t="shared" si="176"/>
        <v>0</v>
      </c>
      <c r="BS143" s="39">
        <f t="shared" si="177"/>
        <v>0</v>
      </c>
      <c r="BT143" s="39">
        <f t="shared" si="178"/>
        <v>0</v>
      </c>
      <c r="BU143" s="104">
        <f>IF(ABS($B143)&lt;0.01,0,VLOOKUP(E143,DollarSteps,4))</f>
        <v>0</v>
      </c>
      <c r="BV143" s="104">
        <f>IF(ABS($B143)&lt;0.01,0,VLOOKUP(G143,DollarSteps,4))</f>
        <v>0</v>
      </c>
      <c r="BW143" s="104">
        <f>IF(ABS($B143)&lt;0.01,0,VLOOKUP(I143,DollarSteps,4))</f>
        <v>0</v>
      </c>
      <c r="BX143" s="104">
        <f>IF(ABS($B143)&lt;0.01,0,IF($J143="","",VLOOKUP($J143,Age_Steps,4)))</f>
        <v>0</v>
      </c>
      <c r="BY143" s="104">
        <f>IF(OR(ABS($B143)&lt;0.01,$E143=0),0,IF($J143="","",VLOOKUP($J143,Age_Steps,4)))</f>
        <v>0</v>
      </c>
      <c r="BZ143" s="104">
        <f>IF(ABS($B143)&lt;0.01,0,IF($J143="","",VLOOKUP($J143-1,Age_Steps,4)))</f>
        <v>0</v>
      </c>
      <c r="CA143" s="104">
        <f>IF(OR(ABS($B143)&lt;0.01,$G143=0),0,IF($J143="","",VLOOKUP($J143-1,Age_Steps,4)))</f>
        <v>0</v>
      </c>
      <c r="CB143" s="104">
        <f>IF(ABS($B143)&lt;0.01,0,IF($J143="","",VLOOKUP($J143-2,Age_Steps,4)))</f>
        <v>0</v>
      </c>
      <c r="CC143" s="104">
        <f>IF(OR(ABS($B143)&lt;0.01,$I143=0),0,IF($J143="","",VLOOKUP($J143-2,Age_Steps,4)))</f>
        <v>0</v>
      </c>
    </row>
    <row r="144" spans="2:81" ht="12.5" customHeight="1">
      <c r="B144" s="6" t="s">
        <v>9</v>
      </c>
      <c r="C144" s="6"/>
      <c r="D144" s="5">
        <v>0</v>
      </c>
      <c r="E144" s="5">
        <v>0</v>
      </c>
      <c r="F144" s="2">
        <v>0</v>
      </c>
      <c r="G144" s="2">
        <v>0</v>
      </c>
      <c r="H144" s="2">
        <v>0</v>
      </c>
      <c r="I144" s="5">
        <v>0</v>
      </c>
      <c r="J144" s="11">
        <v>40</v>
      </c>
      <c r="K144" s="12">
        <f t="shared" si="123"/>
        <v>0</v>
      </c>
      <c r="L144" s="12">
        <f t="shared" si="123"/>
        <v>0</v>
      </c>
      <c r="M144" s="14">
        <f t="shared" si="124"/>
        <v>0</v>
      </c>
      <c r="N144" s="12">
        <f t="shared" si="179"/>
        <v>0</v>
      </c>
      <c r="O144" s="14">
        <f t="shared" si="125"/>
        <v>0</v>
      </c>
      <c r="P144" s="12">
        <f t="shared" si="179"/>
        <v>0</v>
      </c>
      <c r="Q144" s="12">
        <f t="shared" si="126"/>
        <v>1</v>
      </c>
      <c r="R144" s="12">
        <f t="shared" si="127"/>
        <v>0</v>
      </c>
      <c r="S144" s="12">
        <f t="shared" si="128"/>
        <v>0</v>
      </c>
      <c r="T144" s="12">
        <f t="shared" si="129"/>
        <v>0</v>
      </c>
      <c r="U144" s="12">
        <f t="shared" si="130"/>
        <v>0</v>
      </c>
      <c r="V144" s="39">
        <f t="shared" si="131"/>
        <v>0</v>
      </c>
      <c r="W144" s="39">
        <f t="shared" si="132"/>
        <v>0</v>
      </c>
      <c r="X144" s="12">
        <f t="shared" si="180"/>
        <v>0</v>
      </c>
      <c r="Y144" s="12">
        <f t="shared" si="133"/>
        <v>0</v>
      </c>
      <c r="Z144" s="39">
        <f t="shared" si="181"/>
        <v>0</v>
      </c>
      <c r="AA144" s="12">
        <f t="shared" si="134"/>
        <v>0</v>
      </c>
      <c r="AB144" s="39">
        <f t="shared" si="135"/>
        <v>0</v>
      </c>
      <c r="AC144" s="12">
        <f t="shared" si="136"/>
        <v>0</v>
      </c>
      <c r="AD144" s="39">
        <f t="shared" si="137"/>
        <v>0</v>
      </c>
      <c r="AE144" s="39">
        <f t="shared" si="122"/>
        <v>0</v>
      </c>
      <c r="AF144" s="12">
        <f t="shared" si="138"/>
        <v>0</v>
      </c>
      <c r="AG144" s="39">
        <f t="shared" si="139"/>
        <v>0</v>
      </c>
      <c r="AH144" s="12">
        <f t="shared" si="140"/>
        <v>0</v>
      </c>
      <c r="AI144" s="39">
        <f t="shared" si="141"/>
        <v>0</v>
      </c>
      <c r="AJ144" s="39">
        <f t="shared" si="142"/>
        <v>0</v>
      </c>
      <c r="AK144" s="12">
        <f t="shared" si="143"/>
        <v>0</v>
      </c>
      <c r="AL144" s="39">
        <f t="shared" si="144"/>
        <v>0</v>
      </c>
      <c r="AM144" s="39">
        <f t="shared" si="145"/>
        <v>0</v>
      </c>
      <c r="AN144" s="39">
        <f t="shared" si="146"/>
        <v>0</v>
      </c>
      <c r="AO144" s="99">
        <f t="shared" si="147"/>
        <v>0</v>
      </c>
      <c r="AP144" s="99">
        <f t="shared" si="148"/>
        <v>0</v>
      </c>
      <c r="AQ144" s="12">
        <f t="shared" si="149"/>
        <v>0</v>
      </c>
      <c r="AR144" s="39">
        <f t="shared" si="150"/>
        <v>0</v>
      </c>
      <c r="AS144" s="39">
        <f t="shared" si="151"/>
        <v>0</v>
      </c>
      <c r="AT144" s="39">
        <f t="shared" si="152"/>
        <v>0</v>
      </c>
      <c r="AU144" s="12">
        <f t="shared" si="153"/>
        <v>0</v>
      </c>
      <c r="AV144" s="39">
        <f t="shared" si="154"/>
        <v>0</v>
      </c>
      <c r="AW144" s="39">
        <f t="shared" si="155"/>
        <v>0</v>
      </c>
      <c r="AX144" s="39">
        <f t="shared" si="156"/>
        <v>0</v>
      </c>
      <c r="AY144" s="39">
        <f t="shared" si="157"/>
        <v>0</v>
      </c>
      <c r="AZ144" s="39">
        <f t="shared" si="158"/>
        <v>0</v>
      </c>
      <c r="BA144" s="12">
        <f t="shared" si="159"/>
        <v>0</v>
      </c>
      <c r="BB144" s="39">
        <f t="shared" si="160"/>
        <v>0</v>
      </c>
      <c r="BC144" s="39">
        <f t="shared" si="161"/>
        <v>0</v>
      </c>
      <c r="BD144" s="39">
        <f t="shared" si="162"/>
        <v>0</v>
      </c>
      <c r="BE144" s="12">
        <f t="shared" si="163"/>
        <v>0</v>
      </c>
      <c r="BF144" s="39">
        <f t="shared" si="164"/>
        <v>0</v>
      </c>
      <c r="BG144" s="39">
        <f t="shared" si="165"/>
        <v>0</v>
      </c>
      <c r="BH144" s="39">
        <f t="shared" si="166"/>
        <v>0</v>
      </c>
      <c r="BI144" s="12">
        <f t="shared" si="167"/>
        <v>0</v>
      </c>
      <c r="BJ144" s="39">
        <f t="shared" si="168"/>
        <v>0</v>
      </c>
      <c r="BK144" s="39">
        <f t="shared" si="169"/>
        <v>0</v>
      </c>
      <c r="BL144" s="39">
        <f t="shared" si="170"/>
        <v>0</v>
      </c>
      <c r="BM144" s="12">
        <f t="shared" si="171"/>
        <v>0</v>
      </c>
      <c r="BN144" s="39">
        <f t="shared" si="172"/>
        <v>0</v>
      </c>
      <c r="BO144" s="39">
        <f t="shared" si="173"/>
        <v>0</v>
      </c>
      <c r="BP144" s="39">
        <f t="shared" si="174"/>
        <v>0</v>
      </c>
      <c r="BQ144" s="12">
        <f t="shared" si="175"/>
        <v>0</v>
      </c>
      <c r="BR144" s="39">
        <f t="shared" si="176"/>
        <v>0</v>
      </c>
      <c r="BS144" s="39">
        <f t="shared" si="177"/>
        <v>0</v>
      </c>
      <c r="BT144" s="39">
        <f t="shared" si="178"/>
        <v>0</v>
      </c>
      <c r="BU144" s="104">
        <f>IF(ABS($B144)&lt;0.01,0,VLOOKUP(E144,DollarSteps,4))</f>
        <v>0</v>
      </c>
      <c r="BV144" s="104">
        <f>IF(ABS($B144)&lt;0.01,0,VLOOKUP(G144,DollarSteps,4))</f>
        <v>0</v>
      </c>
      <c r="BW144" s="104">
        <f>IF(ABS($B144)&lt;0.01,0,VLOOKUP(I144,DollarSteps,4))</f>
        <v>0</v>
      </c>
      <c r="BX144" s="104">
        <f>IF(ABS($B144)&lt;0.01,0,IF($J144="","",VLOOKUP($J144,Age_Steps,4)))</f>
        <v>0</v>
      </c>
      <c r="BY144" s="104">
        <f>IF(OR(ABS($B144)&lt;0.01,$E144=0),0,IF($J144="","",VLOOKUP($J144,Age_Steps,4)))</f>
        <v>0</v>
      </c>
      <c r="BZ144" s="104">
        <f>IF(ABS($B144)&lt;0.01,0,IF($J144="","",VLOOKUP($J144-1,Age_Steps,4)))</f>
        <v>0</v>
      </c>
      <c r="CA144" s="104">
        <f>IF(OR(ABS($B144)&lt;0.01,$G144=0),0,IF($J144="","",VLOOKUP($J144-1,Age_Steps,4)))</f>
        <v>0</v>
      </c>
      <c r="CB144" s="104">
        <f>IF(ABS($B144)&lt;0.01,0,IF($J144="","",VLOOKUP($J144-2,Age_Steps,4)))</f>
        <v>0</v>
      </c>
      <c r="CC144" s="104">
        <f>IF(OR(ABS($B144)&lt;0.01,$I144=0),0,IF($J144="","",VLOOKUP($J144-2,Age_Steps,4)))</f>
        <v>0</v>
      </c>
    </row>
    <row r="145" spans="2:81" ht="12.5" customHeight="1">
      <c r="B145" s="6" t="s">
        <v>9</v>
      </c>
      <c r="C145" s="6"/>
      <c r="D145" s="5">
        <v>0</v>
      </c>
      <c r="E145" s="5">
        <v>0</v>
      </c>
      <c r="F145" s="2">
        <v>0</v>
      </c>
      <c r="G145" s="2">
        <v>0</v>
      </c>
      <c r="H145" s="2">
        <v>0</v>
      </c>
      <c r="I145" s="5">
        <v>0</v>
      </c>
      <c r="J145" s="11">
        <v>14</v>
      </c>
      <c r="K145" s="12">
        <f t="shared" si="123"/>
        <v>0</v>
      </c>
      <c r="L145" s="12">
        <f t="shared" si="123"/>
        <v>0</v>
      </c>
      <c r="M145" s="14">
        <f t="shared" si="124"/>
        <v>0</v>
      </c>
      <c r="N145" s="12">
        <f t="shared" si="179"/>
        <v>0</v>
      </c>
      <c r="O145" s="14">
        <f t="shared" si="125"/>
        <v>0</v>
      </c>
      <c r="P145" s="12">
        <f t="shared" si="179"/>
        <v>0</v>
      </c>
      <c r="Q145" s="12">
        <f t="shared" si="126"/>
        <v>1</v>
      </c>
      <c r="R145" s="12">
        <f t="shared" si="127"/>
        <v>0</v>
      </c>
      <c r="S145" s="12">
        <f t="shared" si="128"/>
        <v>0</v>
      </c>
      <c r="T145" s="12">
        <f t="shared" si="129"/>
        <v>0</v>
      </c>
      <c r="U145" s="12">
        <f t="shared" si="130"/>
        <v>0</v>
      </c>
      <c r="V145" s="39">
        <f t="shared" si="131"/>
        <v>0</v>
      </c>
      <c r="W145" s="39">
        <f t="shared" si="132"/>
        <v>0</v>
      </c>
      <c r="X145" s="12">
        <f t="shared" si="180"/>
        <v>0</v>
      </c>
      <c r="Y145" s="12">
        <f t="shared" si="133"/>
        <v>0</v>
      </c>
      <c r="Z145" s="39">
        <f t="shared" si="181"/>
        <v>0</v>
      </c>
      <c r="AA145" s="12">
        <f t="shared" si="134"/>
        <v>0</v>
      </c>
      <c r="AB145" s="39">
        <f t="shared" si="135"/>
        <v>0</v>
      </c>
      <c r="AC145" s="12">
        <f t="shared" si="136"/>
        <v>0</v>
      </c>
      <c r="AD145" s="39">
        <f t="shared" si="137"/>
        <v>0</v>
      </c>
      <c r="AE145" s="39">
        <f t="shared" si="122"/>
        <v>0</v>
      </c>
      <c r="AF145" s="12">
        <f t="shared" si="138"/>
        <v>0</v>
      </c>
      <c r="AG145" s="39">
        <f t="shared" si="139"/>
        <v>0</v>
      </c>
      <c r="AH145" s="12">
        <f t="shared" si="140"/>
        <v>0</v>
      </c>
      <c r="AI145" s="39">
        <f t="shared" si="141"/>
        <v>0</v>
      </c>
      <c r="AJ145" s="39">
        <f t="shared" si="142"/>
        <v>0</v>
      </c>
      <c r="AK145" s="12">
        <f t="shared" si="143"/>
        <v>0</v>
      </c>
      <c r="AL145" s="39">
        <f t="shared" si="144"/>
        <v>0</v>
      </c>
      <c r="AM145" s="39">
        <f t="shared" si="145"/>
        <v>0</v>
      </c>
      <c r="AN145" s="39">
        <f t="shared" si="146"/>
        <v>0</v>
      </c>
      <c r="AO145" s="99">
        <f t="shared" si="147"/>
        <v>0</v>
      </c>
      <c r="AP145" s="99">
        <f t="shared" si="148"/>
        <v>0</v>
      </c>
      <c r="AQ145" s="12">
        <f t="shared" si="149"/>
        <v>0</v>
      </c>
      <c r="AR145" s="39">
        <f t="shared" si="150"/>
        <v>0</v>
      </c>
      <c r="AS145" s="39">
        <f t="shared" si="151"/>
        <v>0</v>
      </c>
      <c r="AT145" s="39">
        <f t="shared" si="152"/>
        <v>0</v>
      </c>
      <c r="AU145" s="12">
        <f t="shared" si="153"/>
        <v>0</v>
      </c>
      <c r="AV145" s="39">
        <f t="shared" si="154"/>
        <v>0</v>
      </c>
      <c r="AW145" s="39">
        <f t="shared" si="155"/>
        <v>0</v>
      </c>
      <c r="AX145" s="39">
        <f t="shared" si="156"/>
        <v>0</v>
      </c>
      <c r="AY145" s="39">
        <f t="shared" si="157"/>
        <v>0</v>
      </c>
      <c r="AZ145" s="39">
        <f t="shared" si="158"/>
        <v>0</v>
      </c>
      <c r="BA145" s="12">
        <f t="shared" si="159"/>
        <v>0</v>
      </c>
      <c r="BB145" s="39">
        <f t="shared" si="160"/>
        <v>0</v>
      </c>
      <c r="BC145" s="39">
        <f t="shared" si="161"/>
        <v>0</v>
      </c>
      <c r="BD145" s="39">
        <f t="shared" si="162"/>
        <v>0</v>
      </c>
      <c r="BE145" s="12">
        <f t="shared" si="163"/>
        <v>0</v>
      </c>
      <c r="BF145" s="39">
        <f t="shared" si="164"/>
        <v>0</v>
      </c>
      <c r="BG145" s="39">
        <f t="shared" si="165"/>
        <v>0</v>
      </c>
      <c r="BH145" s="39">
        <f t="shared" si="166"/>
        <v>0</v>
      </c>
      <c r="BI145" s="12">
        <f t="shared" si="167"/>
        <v>0</v>
      </c>
      <c r="BJ145" s="39">
        <f t="shared" si="168"/>
        <v>0</v>
      </c>
      <c r="BK145" s="39">
        <f t="shared" si="169"/>
        <v>0</v>
      </c>
      <c r="BL145" s="39">
        <f t="shared" si="170"/>
        <v>0</v>
      </c>
      <c r="BM145" s="12">
        <f t="shared" si="171"/>
        <v>0</v>
      </c>
      <c r="BN145" s="39">
        <f t="shared" si="172"/>
        <v>0</v>
      </c>
      <c r="BO145" s="39">
        <f t="shared" si="173"/>
        <v>0</v>
      </c>
      <c r="BP145" s="39">
        <f t="shared" si="174"/>
        <v>0</v>
      </c>
      <c r="BQ145" s="12">
        <f t="shared" si="175"/>
        <v>0</v>
      </c>
      <c r="BR145" s="39">
        <f t="shared" si="176"/>
        <v>0</v>
      </c>
      <c r="BS145" s="39">
        <f t="shared" si="177"/>
        <v>0</v>
      </c>
      <c r="BT145" s="39">
        <f t="shared" si="178"/>
        <v>0</v>
      </c>
      <c r="BU145" s="104">
        <f>IF(ABS($B145)&lt;0.01,0,VLOOKUP(E145,DollarSteps,4))</f>
        <v>0</v>
      </c>
      <c r="BV145" s="104">
        <f>IF(ABS($B145)&lt;0.01,0,VLOOKUP(G145,DollarSteps,4))</f>
        <v>0</v>
      </c>
      <c r="BW145" s="104">
        <f>IF(ABS($B145)&lt;0.01,0,VLOOKUP(I145,DollarSteps,4))</f>
        <v>0</v>
      </c>
      <c r="BX145" s="104">
        <f>IF(ABS($B145)&lt;0.01,0,IF($J145="","",VLOOKUP($J145,Age_Steps,4)))</f>
        <v>0</v>
      </c>
      <c r="BY145" s="104">
        <f>IF(OR(ABS($B145)&lt;0.01,$E145=0),0,IF($J145="","",VLOOKUP($J145,Age_Steps,4)))</f>
        <v>0</v>
      </c>
      <c r="BZ145" s="104">
        <f>IF(ABS($B145)&lt;0.01,0,IF($J145="","",VLOOKUP($J145-1,Age_Steps,4)))</f>
        <v>0</v>
      </c>
      <c r="CA145" s="104">
        <f>IF(OR(ABS($B145)&lt;0.01,$G145=0),0,IF($J145="","",VLOOKUP($J145-1,Age_Steps,4)))</f>
        <v>0</v>
      </c>
      <c r="CB145" s="104">
        <f>IF(ABS($B145)&lt;0.01,0,IF($J145="","",VLOOKUP($J145-2,Age_Steps,4)))</f>
        <v>0</v>
      </c>
      <c r="CC145" s="104">
        <f>IF(OR(ABS($B145)&lt;0.01,$I145=0),0,IF($J145="","",VLOOKUP($J145-2,Age_Steps,4)))</f>
        <v>0</v>
      </c>
    </row>
    <row r="146" spans="2:81" ht="12.5" customHeight="1">
      <c r="B146" s="6" t="s">
        <v>9</v>
      </c>
      <c r="C146" s="6"/>
      <c r="D146" s="5">
        <v>0</v>
      </c>
      <c r="E146" s="5">
        <v>0</v>
      </c>
      <c r="F146" s="2">
        <v>0</v>
      </c>
      <c r="G146" s="2">
        <v>0</v>
      </c>
      <c r="H146" s="2">
        <v>0</v>
      </c>
      <c r="I146" s="5">
        <v>0</v>
      </c>
      <c r="K146" s="12">
        <f t="shared" si="123"/>
        <v>0</v>
      </c>
      <c r="L146" s="12">
        <f t="shared" si="123"/>
        <v>0</v>
      </c>
      <c r="M146" s="14">
        <f t="shared" si="124"/>
        <v>0</v>
      </c>
      <c r="N146" s="12">
        <f t="shared" si="179"/>
        <v>0</v>
      </c>
      <c r="O146" s="14">
        <f t="shared" si="125"/>
        <v>0</v>
      </c>
      <c r="P146" s="12">
        <f t="shared" si="179"/>
        <v>0</v>
      </c>
      <c r="Q146" s="12">
        <f t="shared" si="126"/>
        <v>1</v>
      </c>
      <c r="R146" s="12">
        <f t="shared" si="127"/>
        <v>0</v>
      </c>
      <c r="S146" s="12">
        <f t="shared" si="128"/>
        <v>0</v>
      </c>
      <c r="T146" s="12">
        <f t="shared" si="129"/>
        <v>0</v>
      </c>
      <c r="U146" s="12">
        <f t="shared" si="130"/>
        <v>0</v>
      </c>
      <c r="V146" s="39">
        <f t="shared" si="131"/>
        <v>0</v>
      </c>
      <c r="W146" s="39">
        <f t="shared" si="132"/>
        <v>0</v>
      </c>
      <c r="X146" s="12">
        <f t="shared" si="180"/>
        <v>0</v>
      </c>
      <c r="Y146" s="12">
        <f t="shared" si="133"/>
        <v>0</v>
      </c>
      <c r="Z146" s="39">
        <f t="shared" si="181"/>
        <v>0</v>
      </c>
      <c r="AA146" s="12">
        <f t="shared" si="134"/>
        <v>0</v>
      </c>
      <c r="AB146" s="39">
        <f t="shared" si="135"/>
        <v>0</v>
      </c>
      <c r="AC146" s="12">
        <f t="shared" si="136"/>
        <v>0</v>
      </c>
      <c r="AD146" s="39">
        <f t="shared" si="137"/>
        <v>0</v>
      </c>
      <c r="AE146" s="39">
        <f t="shared" si="122"/>
        <v>0</v>
      </c>
      <c r="AF146" s="12">
        <f t="shared" si="138"/>
        <v>0</v>
      </c>
      <c r="AG146" s="39">
        <f t="shared" si="139"/>
        <v>0</v>
      </c>
      <c r="AH146" s="12">
        <f t="shared" si="140"/>
        <v>0</v>
      </c>
      <c r="AI146" s="39">
        <f t="shared" si="141"/>
        <v>0</v>
      </c>
      <c r="AJ146" s="39">
        <f t="shared" si="142"/>
        <v>0</v>
      </c>
      <c r="AK146" s="12">
        <f t="shared" si="143"/>
        <v>0</v>
      </c>
      <c r="AL146" s="39">
        <f t="shared" si="144"/>
        <v>0</v>
      </c>
      <c r="AM146" s="39">
        <f t="shared" si="145"/>
        <v>0</v>
      </c>
      <c r="AN146" s="39">
        <f t="shared" si="146"/>
        <v>0</v>
      </c>
      <c r="AO146" s="99">
        <f t="shared" si="147"/>
        <v>0</v>
      </c>
      <c r="AP146" s="99">
        <f t="shared" si="148"/>
        <v>0</v>
      </c>
      <c r="AQ146" s="12">
        <f t="shared" si="149"/>
        <v>0</v>
      </c>
      <c r="AR146" s="39">
        <f t="shared" si="150"/>
        <v>0</v>
      </c>
      <c r="AS146" s="39">
        <f t="shared" si="151"/>
        <v>0</v>
      </c>
      <c r="AT146" s="39">
        <f t="shared" si="152"/>
        <v>0</v>
      </c>
      <c r="AU146" s="12">
        <f t="shared" si="153"/>
        <v>0</v>
      </c>
      <c r="AV146" s="39">
        <f t="shared" si="154"/>
        <v>0</v>
      </c>
      <c r="AW146" s="39">
        <f t="shared" si="155"/>
        <v>0</v>
      </c>
      <c r="AX146" s="39">
        <f t="shared" si="156"/>
        <v>0</v>
      </c>
      <c r="AY146" s="39">
        <f t="shared" si="157"/>
        <v>0</v>
      </c>
      <c r="AZ146" s="39">
        <f t="shared" si="158"/>
        <v>0</v>
      </c>
      <c r="BA146" s="12">
        <f t="shared" si="159"/>
        <v>0</v>
      </c>
      <c r="BB146" s="39">
        <f t="shared" si="160"/>
        <v>0</v>
      </c>
      <c r="BC146" s="39">
        <f t="shared" si="161"/>
        <v>0</v>
      </c>
      <c r="BD146" s="39">
        <f t="shared" si="162"/>
        <v>0</v>
      </c>
      <c r="BE146" s="12">
        <f t="shared" si="163"/>
        <v>0</v>
      </c>
      <c r="BF146" s="39">
        <f t="shared" si="164"/>
        <v>0</v>
      </c>
      <c r="BG146" s="39">
        <f t="shared" si="165"/>
        <v>0</v>
      </c>
      <c r="BH146" s="39">
        <f t="shared" si="166"/>
        <v>0</v>
      </c>
      <c r="BI146" s="12">
        <f t="shared" si="167"/>
        <v>0</v>
      </c>
      <c r="BJ146" s="39">
        <f t="shared" si="168"/>
        <v>0</v>
      </c>
      <c r="BK146" s="39">
        <f t="shared" si="169"/>
        <v>0</v>
      </c>
      <c r="BL146" s="39">
        <f t="shared" si="170"/>
        <v>0</v>
      </c>
      <c r="BM146" s="12">
        <f t="shared" si="171"/>
        <v>0</v>
      </c>
      <c r="BN146" s="39">
        <f t="shared" si="172"/>
        <v>0</v>
      </c>
      <c r="BO146" s="39">
        <f t="shared" si="173"/>
        <v>0</v>
      </c>
      <c r="BP146" s="39">
        <f t="shared" si="174"/>
        <v>0</v>
      </c>
      <c r="BQ146" s="12">
        <f t="shared" si="175"/>
        <v>0</v>
      </c>
      <c r="BR146" s="39">
        <f t="shared" si="176"/>
        <v>0</v>
      </c>
      <c r="BS146" s="39">
        <f t="shared" si="177"/>
        <v>0</v>
      </c>
      <c r="BT146" s="39">
        <f t="shared" si="178"/>
        <v>0</v>
      </c>
      <c r="BU146" s="104">
        <f>IF(ABS($B146)&lt;0.01,0,VLOOKUP(E146,DollarSteps,4))</f>
        <v>0</v>
      </c>
      <c r="BV146" s="104">
        <f>IF(ABS($B146)&lt;0.01,0,VLOOKUP(G146,DollarSteps,4))</f>
        <v>0</v>
      </c>
      <c r="BW146" s="104">
        <f>IF(ABS($B146)&lt;0.01,0,VLOOKUP(I146,DollarSteps,4))</f>
        <v>0</v>
      </c>
      <c r="BX146" s="104">
        <f>IF(ABS($B146)&lt;0.01,0,IF($J146="","",VLOOKUP($J146,Age_Steps,4)))</f>
        <v>0</v>
      </c>
      <c r="BY146" s="104">
        <f>IF(OR(ABS($B146)&lt;0.01,$E146=0),0,IF($J146="","",VLOOKUP($J146,Age_Steps,4)))</f>
        <v>0</v>
      </c>
      <c r="BZ146" s="104">
        <f>IF(ABS($B146)&lt;0.01,0,IF($J146="","",VLOOKUP($J146-1,Age_Steps,4)))</f>
        <v>0</v>
      </c>
      <c r="CA146" s="104">
        <f>IF(OR(ABS($B146)&lt;0.01,$G146=0),0,IF($J146="","",VLOOKUP($J146-1,Age_Steps,4)))</f>
        <v>0</v>
      </c>
      <c r="CB146" s="104">
        <f>IF(ABS($B146)&lt;0.01,0,IF($J146="","",VLOOKUP($J146-2,Age_Steps,4)))</f>
        <v>0</v>
      </c>
      <c r="CC146" s="104">
        <f>IF(OR(ABS($B146)&lt;0.01,$I146=0),0,IF($J146="","",VLOOKUP($J146-2,Age_Steps,4)))</f>
        <v>0</v>
      </c>
    </row>
    <row r="147" spans="2:81" ht="12.5" customHeight="1">
      <c r="B147" s="6" t="s">
        <v>9</v>
      </c>
      <c r="C147" s="6"/>
      <c r="D147" s="5">
        <v>0</v>
      </c>
      <c r="E147" s="5">
        <v>0</v>
      </c>
      <c r="F147" s="2">
        <v>0</v>
      </c>
      <c r="G147" s="2">
        <v>0</v>
      </c>
      <c r="H147" s="2">
        <v>0</v>
      </c>
      <c r="I147" s="5">
        <v>0</v>
      </c>
      <c r="K147" s="12">
        <f t="shared" si="123"/>
        <v>0</v>
      </c>
      <c r="L147" s="12">
        <f t="shared" si="123"/>
        <v>0</v>
      </c>
      <c r="M147" s="14">
        <f t="shared" si="124"/>
        <v>0</v>
      </c>
      <c r="N147" s="12">
        <f t="shared" si="179"/>
        <v>0</v>
      </c>
      <c r="O147" s="14">
        <f t="shared" si="125"/>
        <v>0</v>
      </c>
      <c r="P147" s="12">
        <f t="shared" si="179"/>
        <v>0</v>
      </c>
      <c r="Q147" s="12">
        <f t="shared" si="126"/>
        <v>1</v>
      </c>
      <c r="R147" s="12">
        <f t="shared" si="127"/>
        <v>0</v>
      </c>
      <c r="S147" s="12">
        <f t="shared" si="128"/>
        <v>0</v>
      </c>
      <c r="T147" s="12">
        <f t="shared" si="129"/>
        <v>0</v>
      </c>
      <c r="U147" s="12">
        <f t="shared" si="130"/>
        <v>0</v>
      </c>
      <c r="V147" s="39">
        <f t="shared" si="131"/>
        <v>0</v>
      </c>
      <c r="W147" s="39">
        <f t="shared" si="132"/>
        <v>0</v>
      </c>
      <c r="X147" s="12">
        <f t="shared" si="180"/>
        <v>0</v>
      </c>
      <c r="Y147" s="12">
        <f t="shared" si="133"/>
        <v>0</v>
      </c>
      <c r="Z147" s="39">
        <f t="shared" si="181"/>
        <v>0</v>
      </c>
      <c r="AA147" s="12">
        <f t="shared" si="134"/>
        <v>0</v>
      </c>
      <c r="AB147" s="39">
        <f t="shared" si="135"/>
        <v>0</v>
      </c>
      <c r="AC147" s="12">
        <f t="shared" si="136"/>
        <v>0</v>
      </c>
      <c r="AD147" s="39">
        <f t="shared" si="137"/>
        <v>0</v>
      </c>
      <c r="AE147" s="39">
        <f t="shared" si="122"/>
        <v>0</v>
      </c>
      <c r="AF147" s="12">
        <f t="shared" si="138"/>
        <v>0</v>
      </c>
      <c r="AG147" s="39">
        <f t="shared" si="139"/>
        <v>0</v>
      </c>
      <c r="AH147" s="12">
        <f t="shared" si="140"/>
        <v>0</v>
      </c>
      <c r="AI147" s="39">
        <f t="shared" si="141"/>
        <v>0</v>
      </c>
      <c r="AJ147" s="39">
        <f t="shared" si="142"/>
        <v>0</v>
      </c>
      <c r="AK147" s="12">
        <f t="shared" si="143"/>
        <v>0</v>
      </c>
      <c r="AL147" s="39">
        <f t="shared" si="144"/>
        <v>0</v>
      </c>
      <c r="AM147" s="39">
        <f t="shared" si="145"/>
        <v>0</v>
      </c>
      <c r="AN147" s="39">
        <f t="shared" si="146"/>
        <v>0</v>
      </c>
      <c r="AO147" s="99">
        <f t="shared" si="147"/>
        <v>0</v>
      </c>
      <c r="AP147" s="99">
        <f t="shared" si="148"/>
        <v>0</v>
      </c>
      <c r="AQ147" s="12">
        <f t="shared" si="149"/>
        <v>0</v>
      </c>
      <c r="AR147" s="39">
        <f t="shared" si="150"/>
        <v>0</v>
      </c>
      <c r="AS147" s="39">
        <f t="shared" si="151"/>
        <v>0</v>
      </c>
      <c r="AT147" s="39">
        <f t="shared" si="152"/>
        <v>0</v>
      </c>
      <c r="AU147" s="12">
        <f t="shared" si="153"/>
        <v>0</v>
      </c>
      <c r="AV147" s="39">
        <f t="shared" si="154"/>
        <v>0</v>
      </c>
      <c r="AW147" s="39">
        <f t="shared" si="155"/>
        <v>0</v>
      </c>
      <c r="AX147" s="39">
        <f t="shared" si="156"/>
        <v>0</v>
      </c>
      <c r="AY147" s="39">
        <f t="shared" si="157"/>
        <v>0</v>
      </c>
      <c r="AZ147" s="39">
        <f t="shared" si="158"/>
        <v>0</v>
      </c>
      <c r="BA147" s="12">
        <f t="shared" si="159"/>
        <v>0</v>
      </c>
      <c r="BB147" s="39">
        <f t="shared" si="160"/>
        <v>0</v>
      </c>
      <c r="BC147" s="39">
        <f t="shared" si="161"/>
        <v>0</v>
      </c>
      <c r="BD147" s="39">
        <f t="shared" si="162"/>
        <v>0</v>
      </c>
      <c r="BE147" s="12">
        <f t="shared" si="163"/>
        <v>0</v>
      </c>
      <c r="BF147" s="39">
        <f t="shared" si="164"/>
        <v>0</v>
      </c>
      <c r="BG147" s="39">
        <f t="shared" si="165"/>
        <v>0</v>
      </c>
      <c r="BH147" s="39">
        <f t="shared" si="166"/>
        <v>0</v>
      </c>
      <c r="BI147" s="12">
        <f t="shared" si="167"/>
        <v>0</v>
      </c>
      <c r="BJ147" s="39">
        <f t="shared" si="168"/>
        <v>0</v>
      </c>
      <c r="BK147" s="39">
        <f t="shared" si="169"/>
        <v>0</v>
      </c>
      <c r="BL147" s="39">
        <f t="shared" si="170"/>
        <v>0</v>
      </c>
      <c r="BM147" s="12">
        <f t="shared" si="171"/>
        <v>0</v>
      </c>
      <c r="BN147" s="39">
        <f t="shared" si="172"/>
        <v>0</v>
      </c>
      <c r="BO147" s="39">
        <f t="shared" si="173"/>
        <v>0</v>
      </c>
      <c r="BP147" s="39">
        <f t="shared" si="174"/>
        <v>0</v>
      </c>
      <c r="BQ147" s="12">
        <f t="shared" si="175"/>
        <v>0</v>
      </c>
      <c r="BR147" s="39">
        <f t="shared" si="176"/>
        <v>0</v>
      </c>
      <c r="BS147" s="39">
        <f t="shared" si="177"/>
        <v>0</v>
      </c>
      <c r="BT147" s="39">
        <f t="shared" si="178"/>
        <v>0</v>
      </c>
      <c r="BU147" s="104">
        <f>IF(ABS($B147)&lt;0.01,0,VLOOKUP(E147,DollarSteps,4))</f>
        <v>0</v>
      </c>
      <c r="BV147" s="104">
        <f>IF(ABS($B147)&lt;0.01,0,VLOOKUP(G147,DollarSteps,4))</f>
        <v>0</v>
      </c>
      <c r="BW147" s="104">
        <f>IF(ABS($B147)&lt;0.01,0,VLOOKUP(I147,DollarSteps,4))</f>
        <v>0</v>
      </c>
      <c r="BX147" s="104">
        <f>IF(ABS($B147)&lt;0.01,0,IF($J147="","",VLOOKUP($J147,Age_Steps,4)))</f>
        <v>0</v>
      </c>
      <c r="BY147" s="104">
        <f>IF(OR(ABS($B147)&lt;0.01,$E147=0),0,IF($J147="","",VLOOKUP($J147,Age_Steps,4)))</f>
        <v>0</v>
      </c>
      <c r="BZ147" s="104">
        <f>IF(ABS($B147)&lt;0.01,0,IF($J147="","",VLOOKUP($J147-1,Age_Steps,4)))</f>
        <v>0</v>
      </c>
      <c r="CA147" s="104">
        <f>IF(OR(ABS($B147)&lt;0.01,$G147=0),0,IF($J147="","",VLOOKUP($J147-1,Age_Steps,4)))</f>
        <v>0</v>
      </c>
      <c r="CB147" s="104">
        <f>IF(ABS($B147)&lt;0.01,0,IF($J147="","",VLOOKUP($J147-2,Age_Steps,4)))</f>
        <v>0</v>
      </c>
      <c r="CC147" s="104">
        <f>IF(OR(ABS($B147)&lt;0.01,$I147=0),0,IF($J147="","",VLOOKUP($J147-2,Age_Steps,4)))</f>
        <v>0</v>
      </c>
    </row>
    <row r="148" spans="2:81" ht="12.5" customHeight="1">
      <c r="B148" s="6" t="s">
        <v>9</v>
      </c>
      <c r="C148" s="6"/>
      <c r="D148" s="5">
        <v>0</v>
      </c>
      <c r="E148" s="5">
        <v>0</v>
      </c>
      <c r="F148" s="2">
        <v>0</v>
      </c>
      <c r="G148" s="2">
        <v>0</v>
      </c>
      <c r="H148" s="2">
        <v>0</v>
      </c>
      <c r="I148" s="5">
        <v>0</v>
      </c>
      <c r="K148" s="12">
        <f t="shared" si="123"/>
        <v>0</v>
      </c>
      <c r="L148" s="12">
        <f t="shared" si="123"/>
        <v>0</v>
      </c>
      <c r="M148" s="14">
        <f t="shared" si="124"/>
        <v>0</v>
      </c>
      <c r="N148" s="12">
        <f t="shared" si="179"/>
        <v>0</v>
      </c>
      <c r="O148" s="14">
        <f t="shared" si="125"/>
        <v>0</v>
      </c>
      <c r="P148" s="12">
        <f t="shared" si="179"/>
        <v>0</v>
      </c>
      <c r="Q148" s="12">
        <f t="shared" si="126"/>
        <v>1</v>
      </c>
      <c r="R148" s="12">
        <f t="shared" si="127"/>
        <v>0</v>
      </c>
      <c r="S148" s="12">
        <f t="shared" si="128"/>
        <v>0</v>
      </c>
      <c r="T148" s="12">
        <f t="shared" si="129"/>
        <v>0</v>
      </c>
      <c r="U148" s="12">
        <f t="shared" si="130"/>
        <v>0</v>
      </c>
      <c r="V148" s="39">
        <f t="shared" si="131"/>
        <v>0</v>
      </c>
      <c r="W148" s="39">
        <f t="shared" si="132"/>
        <v>0</v>
      </c>
      <c r="X148" s="12">
        <f t="shared" si="180"/>
        <v>0</v>
      </c>
      <c r="Y148" s="12">
        <f t="shared" si="133"/>
        <v>0</v>
      </c>
      <c r="Z148" s="39">
        <f t="shared" si="181"/>
        <v>0</v>
      </c>
      <c r="AA148" s="12">
        <f t="shared" si="134"/>
        <v>0</v>
      </c>
      <c r="AB148" s="39">
        <f t="shared" si="135"/>
        <v>0</v>
      </c>
      <c r="AC148" s="12">
        <f t="shared" si="136"/>
        <v>0</v>
      </c>
      <c r="AD148" s="39">
        <f t="shared" si="137"/>
        <v>0</v>
      </c>
      <c r="AE148" s="39">
        <f t="shared" si="122"/>
        <v>0</v>
      </c>
      <c r="AF148" s="12">
        <f t="shared" si="138"/>
        <v>0</v>
      </c>
      <c r="AG148" s="39">
        <f t="shared" si="139"/>
        <v>0</v>
      </c>
      <c r="AH148" s="12">
        <f t="shared" si="140"/>
        <v>0</v>
      </c>
      <c r="AI148" s="39">
        <f t="shared" si="141"/>
        <v>0</v>
      </c>
      <c r="AJ148" s="39">
        <f t="shared" si="142"/>
        <v>0</v>
      </c>
      <c r="AK148" s="12">
        <f t="shared" si="143"/>
        <v>0</v>
      </c>
      <c r="AL148" s="39">
        <f t="shared" si="144"/>
        <v>0</v>
      </c>
      <c r="AM148" s="39">
        <f t="shared" si="145"/>
        <v>0</v>
      </c>
      <c r="AN148" s="39">
        <f t="shared" si="146"/>
        <v>0</v>
      </c>
      <c r="AO148" s="99">
        <f t="shared" si="147"/>
        <v>0</v>
      </c>
      <c r="AP148" s="99">
        <f t="shared" si="148"/>
        <v>0</v>
      </c>
      <c r="AQ148" s="12">
        <f t="shared" si="149"/>
        <v>0</v>
      </c>
      <c r="AR148" s="39">
        <f t="shared" si="150"/>
        <v>0</v>
      </c>
      <c r="AS148" s="39">
        <f t="shared" si="151"/>
        <v>0</v>
      </c>
      <c r="AT148" s="39">
        <f t="shared" si="152"/>
        <v>0</v>
      </c>
      <c r="AU148" s="12">
        <f t="shared" si="153"/>
        <v>0</v>
      </c>
      <c r="AV148" s="39">
        <f t="shared" si="154"/>
        <v>0</v>
      </c>
      <c r="AW148" s="39">
        <f t="shared" si="155"/>
        <v>0</v>
      </c>
      <c r="AX148" s="39">
        <f t="shared" si="156"/>
        <v>0</v>
      </c>
      <c r="AY148" s="39">
        <f t="shared" si="157"/>
        <v>0</v>
      </c>
      <c r="AZ148" s="39">
        <f t="shared" si="158"/>
        <v>0</v>
      </c>
      <c r="BA148" s="12">
        <f t="shared" si="159"/>
        <v>0</v>
      </c>
      <c r="BB148" s="39">
        <f t="shared" si="160"/>
        <v>0</v>
      </c>
      <c r="BC148" s="39">
        <f t="shared" si="161"/>
        <v>0</v>
      </c>
      <c r="BD148" s="39">
        <f t="shared" si="162"/>
        <v>0</v>
      </c>
      <c r="BE148" s="12">
        <f t="shared" si="163"/>
        <v>0</v>
      </c>
      <c r="BF148" s="39">
        <f t="shared" si="164"/>
        <v>0</v>
      </c>
      <c r="BG148" s="39">
        <f t="shared" si="165"/>
        <v>0</v>
      </c>
      <c r="BH148" s="39">
        <f t="shared" si="166"/>
        <v>0</v>
      </c>
      <c r="BI148" s="12">
        <f t="shared" si="167"/>
        <v>0</v>
      </c>
      <c r="BJ148" s="39">
        <f t="shared" si="168"/>
        <v>0</v>
      </c>
      <c r="BK148" s="39">
        <f t="shared" si="169"/>
        <v>0</v>
      </c>
      <c r="BL148" s="39">
        <f t="shared" si="170"/>
        <v>0</v>
      </c>
      <c r="BM148" s="12">
        <f t="shared" si="171"/>
        <v>0</v>
      </c>
      <c r="BN148" s="39">
        <f t="shared" si="172"/>
        <v>0</v>
      </c>
      <c r="BO148" s="39">
        <f t="shared" si="173"/>
        <v>0</v>
      </c>
      <c r="BP148" s="39">
        <f t="shared" si="174"/>
        <v>0</v>
      </c>
      <c r="BQ148" s="12">
        <f t="shared" si="175"/>
        <v>0</v>
      </c>
      <c r="BR148" s="39">
        <f t="shared" si="176"/>
        <v>0</v>
      </c>
      <c r="BS148" s="39">
        <f t="shared" si="177"/>
        <v>0</v>
      </c>
      <c r="BT148" s="39">
        <f t="shared" si="178"/>
        <v>0</v>
      </c>
      <c r="BU148" s="104">
        <f>IF(ABS($B148)&lt;0.01,0,VLOOKUP(E148,DollarSteps,4))</f>
        <v>0</v>
      </c>
      <c r="BV148" s="104">
        <f>IF(ABS($B148)&lt;0.01,0,VLOOKUP(G148,DollarSteps,4))</f>
        <v>0</v>
      </c>
      <c r="BW148" s="104">
        <f>IF(ABS($B148)&lt;0.01,0,VLOOKUP(I148,DollarSteps,4))</f>
        <v>0</v>
      </c>
      <c r="BX148" s="104">
        <f>IF(ABS($B148)&lt;0.01,0,IF($J148="","",VLOOKUP($J148,Age_Steps,4)))</f>
        <v>0</v>
      </c>
      <c r="BY148" s="104">
        <f>IF(OR(ABS($B148)&lt;0.01,$E148=0),0,IF($J148="","",VLOOKUP($J148,Age_Steps,4)))</f>
        <v>0</v>
      </c>
      <c r="BZ148" s="104">
        <f>IF(ABS($B148)&lt;0.01,0,IF($J148="","",VLOOKUP($J148-1,Age_Steps,4)))</f>
        <v>0</v>
      </c>
      <c r="CA148" s="104">
        <f>IF(OR(ABS($B148)&lt;0.01,$G148=0),0,IF($J148="","",VLOOKUP($J148-1,Age_Steps,4)))</f>
        <v>0</v>
      </c>
      <c r="CB148" s="104">
        <f>IF(ABS($B148)&lt;0.01,0,IF($J148="","",VLOOKUP($J148-2,Age_Steps,4)))</f>
        <v>0</v>
      </c>
      <c r="CC148" s="104">
        <f>IF(OR(ABS($B148)&lt;0.01,$I148=0),0,IF($J148="","",VLOOKUP($J148-2,Age_Steps,4)))</f>
        <v>0</v>
      </c>
    </row>
    <row r="149" spans="2:81" ht="12.5" customHeight="1">
      <c r="B149" s="6" t="s">
        <v>9</v>
      </c>
      <c r="C149" s="6"/>
      <c r="D149" s="5">
        <v>0</v>
      </c>
      <c r="E149" s="5">
        <v>0</v>
      </c>
      <c r="F149" s="2">
        <v>0</v>
      </c>
      <c r="G149" s="2">
        <v>0</v>
      </c>
      <c r="H149" s="2">
        <v>0</v>
      </c>
      <c r="I149" s="5">
        <v>0</v>
      </c>
      <c r="K149" s="12">
        <f t="shared" si="123"/>
        <v>0</v>
      </c>
      <c r="L149" s="12">
        <f t="shared" si="123"/>
        <v>0</v>
      </c>
      <c r="M149" s="14">
        <f t="shared" si="124"/>
        <v>0</v>
      </c>
      <c r="N149" s="12">
        <f t="shared" si="179"/>
        <v>0</v>
      </c>
      <c r="O149" s="14">
        <f t="shared" si="125"/>
        <v>0</v>
      </c>
      <c r="P149" s="12">
        <f t="shared" si="179"/>
        <v>0</v>
      </c>
      <c r="Q149" s="12">
        <f t="shared" si="126"/>
        <v>1</v>
      </c>
      <c r="R149" s="12">
        <f t="shared" si="127"/>
        <v>0</v>
      </c>
      <c r="S149" s="12">
        <f t="shared" si="128"/>
        <v>0</v>
      </c>
      <c r="T149" s="12">
        <f t="shared" si="129"/>
        <v>0</v>
      </c>
      <c r="U149" s="12">
        <f t="shared" si="130"/>
        <v>0</v>
      </c>
      <c r="V149" s="39">
        <f t="shared" si="131"/>
        <v>0</v>
      </c>
      <c r="W149" s="39">
        <f t="shared" si="132"/>
        <v>0</v>
      </c>
      <c r="X149" s="12">
        <f t="shared" si="180"/>
        <v>0</v>
      </c>
      <c r="Y149" s="12">
        <f t="shared" si="133"/>
        <v>0</v>
      </c>
      <c r="Z149" s="39">
        <f t="shared" si="181"/>
        <v>0</v>
      </c>
      <c r="AA149" s="12">
        <f t="shared" si="134"/>
        <v>0</v>
      </c>
      <c r="AB149" s="39">
        <f t="shared" si="135"/>
        <v>0</v>
      </c>
      <c r="AC149" s="12">
        <f t="shared" si="136"/>
        <v>0</v>
      </c>
      <c r="AD149" s="39">
        <f t="shared" si="137"/>
        <v>0</v>
      </c>
      <c r="AE149" s="39">
        <f t="shared" si="122"/>
        <v>0</v>
      </c>
      <c r="AF149" s="12">
        <f t="shared" si="138"/>
        <v>0</v>
      </c>
      <c r="AG149" s="39">
        <f t="shared" si="139"/>
        <v>0</v>
      </c>
      <c r="AH149" s="12">
        <f t="shared" si="140"/>
        <v>0</v>
      </c>
      <c r="AI149" s="39">
        <f t="shared" si="141"/>
        <v>0</v>
      </c>
      <c r="AJ149" s="39">
        <f t="shared" si="142"/>
        <v>0</v>
      </c>
      <c r="AK149" s="12">
        <f t="shared" si="143"/>
        <v>0</v>
      </c>
      <c r="AL149" s="39">
        <f t="shared" si="144"/>
        <v>0</v>
      </c>
      <c r="AM149" s="39">
        <f t="shared" si="145"/>
        <v>0</v>
      </c>
      <c r="AN149" s="39">
        <f t="shared" si="146"/>
        <v>0</v>
      </c>
      <c r="AO149" s="99">
        <f t="shared" si="147"/>
        <v>0</v>
      </c>
      <c r="AP149" s="99">
        <f t="shared" si="148"/>
        <v>0</v>
      </c>
      <c r="AQ149" s="12">
        <f t="shared" si="149"/>
        <v>0</v>
      </c>
      <c r="AR149" s="39">
        <f t="shared" si="150"/>
        <v>0</v>
      </c>
      <c r="AS149" s="39">
        <f t="shared" si="151"/>
        <v>0</v>
      </c>
      <c r="AT149" s="39">
        <f t="shared" si="152"/>
        <v>0</v>
      </c>
      <c r="AU149" s="12">
        <f t="shared" si="153"/>
        <v>0</v>
      </c>
      <c r="AV149" s="39">
        <f t="shared" si="154"/>
        <v>0</v>
      </c>
      <c r="AW149" s="39">
        <f t="shared" si="155"/>
        <v>0</v>
      </c>
      <c r="AX149" s="39">
        <f t="shared" si="156"/>
        <v>0</v>
      </c>
      <c r="AY149" s="39">
        <f t="shared" si="157"/>
        <v>0</v>
      </c>
      <c r="AZ149" s="39">
        <f t="shared" si="158"/>
        <v>0</v>
      </c>
      <c r="BA149" s="12">
        <f t="shared" si="159"/>
        <v>0</v>
      </c>
      <c r="BB149" s="39">
        <f t="shared" si="160"/>
        <v>0</v>
      </c>
      <c r="BC149" s="39">
        <f t="shared" si="161"/>
        <v>0</v>
      </c>
      <c r="BD149" s="39">
        <f t="shared" si="162"/>
        <v>0</v>
      </c>
      <c r="BE149" s="12">
        <f t="shared" si="163"/>
        <v>0</v>
      </c>
      <c r="BF149" s="39">
        <f t="shared" si="164"/>
        <v>0</v>
      </c>
      <c r="BG149" s="39">
        <f t="shared" si="165"/>
        <v>0</v>
      </c>
      <c r="BH149" s="39">
        <f t="shared" si="166"/>
        <v>0</v>
      </c>
      <c r="BI149" s="12">
        <f t="shared" si="167"/>
        <v>0</v>
      </c>
      <c r="BJ149" s="39">
        <f t="shared" si="168"/>
        <v>0</v>
      </c>
      <c r="BK149" s="39">
        <f t="shared" si="169"/>
        <v>0</v>
      </c>
      <c r="BL149" s="39">
        <f t="shared" si="170"/>
        <v>0</v>
      </c>
      <c r="BM149" s="12">
        <f t="shared" si="171"/>
        <v>0</v>
      </c>
      <c r="BN149" s="39">
        <f t="shared" si="172"/>
        <v>0</v>
      </c>
      <c r="BO149" s="39">
        <f t="shared" si="173"/>
        <v>0</v>
      </c>
      <c r="BP149" s="39">
        <f t="shared" si="174"/>
        <v>0</v>
      </c>
      <c r="BQ149" s="12">
        <f t="shared" si="175"/>
        <v>0</v>
      </c>
      <c r="BR149" s="39">
        <f t="shared" si="176"/>
        <v>0</v>
      </c>
      <c r="BS149" s="39">
        <f t="shared" si="177"/>
        <v>0</v>
      </c>
      <c r="BT149" s="39">
        <f t="shared" si="178"/>
        <v>0</v>
      </c>
      <c r="BU149" s="104">
        <f>IF(ABS($B149)&lt;0.01,0,VLOOKUP(E149,DollarSteps,4))</f>
        <v>0</v>
      </c>
      <c r="BV149" s="104">
        <f>IF(ABS($B149)&lt;0.01,0,VLOOKUP(G149,DollarSteps,4))</f>
        <v>0</v>
      </c>
      <c r="BW149" s="104">
        <f>IF(ABS($B149)&lt;0.01,0,VLOOKUP(I149,DollarSteps,4))</f>
        <v>0</v>
      </c>
      <c r="BX149" s="104">
        <f>IF(ABS($B149)&lt;0.01,0,IF($J149="","",VLOOKUP($J149,Age_Steps,4)))</f>
        <v>0</v>
      </c>
      <c r="BY149" s="104">
        <f>IF(OR(ABS($B149)&lt;0.01,$E149=0),0,IF($J149="","",VLOOKUP($J149,Age_Steps,4)))</f>
        <v>0</v>
      </c>
      <c r="BZ149" s="104">
        <f>IF(ABS($B149)&lt;0.01,0,IF($J149="","",VLOOKUP($J149-1,Age_Steps,4)))</f>
        <v>0</v>
      </c>
      <c r="CA149" s="104">
        <f>IF(OR(ABS($B149)&lt;0.01,$G149=0),0,IF($J149="","",VLOOKUP($J149-1,Age_Steps,4)))</f>
        <v>0</v>
      </c>
      <c r="CB149" s="104">
        <f>IF(ABS($B149)&lt;0.01,0,IF($J149="","",VLOOKUP($J149-2,Age_Steps,4)))</f>
        <v>0</v>
      </c>
      <c r="CC149" s="104">
        <f>IF(OR(ABS($B149)&lt;0.01,$I149=0),0,IF($J149="","",VLOOKUP($J149-2,Age_Steps,4)))</f>
        <v>0</v>
      </c>
    </row>
    <row r="150" spans="2:81" ht="12.5" customHeight="1">
      <c r="B150" s="6" t="s">
        <v>9</v>
      </c>
      <c r="C150" s="6"/>
      <c r="D150" s="5">
        <v>0</v>
      </c>
      <c r="E150" s="5">
        <v>0</v>
      </c>
      <c r="F150" s="2">
        <v>0</v>
      </c>
      <c r="G150" s="2">
        <v>0</v>
      </c>
      <c r="H150" s="2">
        <v>0</v>
      </c>
      <c r="I150" s="5">
        <v>0</v>
      </c>
      <c r="J150" s="11">
        <v>22</v>
      </c>
      <c r="K150" s="12">
        <f t="shared" si="123"/>
        <v>0</v>
      </c>
      <c r="L150" s="12">
        <f t="shared" si="123"/>
        <v>0</v>
      </c>
      <c r="M150" s="14">
        <f t="shared" si="124"/>
        <v>0</v>
      </c>
      <c r="N150" s="12">
        <f t="shared" si="179"/>
        <v>0</v>
      </c>
      <c r="O150" s="14">
        <f t="shared" si="125"/>
        <v>0</v>
      </c>
      <c r="P150" s="12">
        <f t="shared" si="179"/>
        <v>0</v>
      </c>
      <c r="Q150" s="12">
        <f t="shared" si="126"/>
        <v>1</v>
      </c>
      <c r="R150" s="12">
        <f t="shared" si="127"/>
        <v>0</v>
      </c>
      <c r="S150" s="12">
        <f t="shared" si="128"/>
        <v>0</v>
      </c>
      <c r="T150" s="12">
        <f t="shared" si="129"/>
        <v>0</v>
      </c>
      <c r="U150" s="12">
        <f t="shared" si="130"/>
        <v>0</v>
      </c>
      <c r="V150" s="39">
        <f t="shared" si="131"/>
        <v>0</v>
      </c>
      <c r="W150" s="39">
        <f t="shared" si="132"/>
        <v>0</v>
      </c>
      <c r="X150" s="12">
        <f t="shared" si="180"/>
        <v>0</v>
      </c>
      <c r="Y150" s="12">
        <f t="shared" si="133"/>
        <v>0</v>
      </c>
      <c r="Z150" s="39">
        <f t="shared" si="181"/>
        <v>0</v>
      </c>
      <c r="AA150" s="12">
        <f t="shared" si="134"/>
        <v>0</v>
      </c>
      <c r="AB150" s="39">
        <f t="shared" si="135"/>
        <v>0</v>
      </c>
      <c r="AC150" s="12">
        <f t="shared" si="136"/>
        <v>0</v>
      </c>
      <c r="AD150" s="39">
        <f t="shared" si="137"/>
        <v>0</v>
      </c>
      <c r="AE150" s="39">
        <f t="shared" si="122"/>
        <v>0</v>
      </c>
      <c r="AF150" s="12">
        <f t="shared" si="138"/>
        <v>0</v>
      </c>
      <c r="AG150" s="39">
        <f t="shared" si="139"/>
        <v>0</v>
      </c>
      <c r="AH150" s="12">
        <f t="shared" si="140"/>
        <v>0</v>
      </c>
      <c r="AI150" s="39">
        <f t="shared" si="141"/>
        <v>0</v>
      </c>
      <c r="AJ150" s="39">
        <f t="shared" si="142"/>
        <v>0</v>
      </c>
      <c r="AK150" s="12">
        <f t="shared" si="143"/>
        <v>0</v>
      </c>
      <c r="AL150" s="39">
        <f t="shared" si="144"/>
        <v>0</v>
      </c>
      <c r="AM150" s="39">
        <f t="shared" si="145"/>
        <v>0</v>
      </c>
      <c r="AN150" s="39">
        <f t="shared" si="146"/>
        <v>0</v>
      </c>
      <c r="AO150" s="99">
        <f t="shared" si="147"/>
        <v>0</v>
      </c>
      <c r="AP150" s="99">
        <f t="shared" si="148"/>
        <v>0</v>
      </c>
      <c r="AQ150" s="12">
        <f t="shared" si="149"/>
        <v>0</v>
      </c>
      <c r="AR150" s="39">
        <f t="shared" si="150"/>
        <v>0</v>
      </c>
      <c r="AS150" s="39">
        <f t="shared" si="151"/>
        <v>0</v>
      </c>
      <c r="AT150" s="39">
        <f t="shared" si="152"/>
        <v>0</v>
      </c>
      <c r="AU150" s="12">
        <f t="shared" si="153"/>
        <v>0</v>
      </c>
      <c r="AV150" s="39">
        <f t="shared" si="154"/>
        <v>0</v>
      </c>
      <c r="AW150" s="39">
        <f t="shared" si="155"/>
        <v>0</v>
      </c>
      <c r="AX150" s="39">
        <f t="shared" si="156"/>
        <v>0</v>
      </c>
      <c r="AY150" s="39">
        <f t="shared" si="157"/>
        <v>0</v>
      </c>
      <c r="AZ150" s="39">
        <f t="shared" si="158"/>
        <v>0</v>
      </c>
      <c r="BA150" s="12">
        <f t="shared" si="159"/>
        <v>0</v>
      </c>
      <c r="BB150" s="39">
        <f t="shared" si="160"/>
        <v>0</v>
      </c>
      <c r="BC150" s="39">
        <f t="shared" si="161"/>
        <v>0</v>
      </c>
      <c r="BD150" s="39">
        <f t="shared" si="162"/>
        <v>0</v>
      </c>
      <c r="BE150" s="12">
        <f t="shared" si="163"/>
        <v>0</v>
      </c>
      <c r="BF150" s="39">
        <f t="shared" si="164"/>
        <v>0</v>
      </c>
      <c r="BG150" s="39">
        <f t="shared" si="165"/>
        <v>0</v>
      </c>
      <c r="BH150" s="39">
        <f t="shared" si="166"/>
        <v>0</v>
      </c>
      <c r="BI150" s="12">
        <f t="shared" si="167"/>
        <v>0</v>
      </c>
      <c r="BJ150" s="39">
        <f t="shared" si="168"/>
        <v>0</v>
      </c>
      <c r="BK150" s="39">
        <f t="shared" si="169"/>
        <v>0</v>
      </c>
      <c r="BL150" s="39">
        <f t="shared" si="170"/>
        <v>0</v>
      </c>
      <c r="BM150" s="12">
        <f t="shared" si="171"/>
        <v>0</v>
      </c>
      <c r="BN150" s="39">
        <f t="shared" si="172"/>
        <v>0</v>
      </c>
      <c r="BO150" s="39">
        <f t="shared" si="173"/>
        <v>0</v>
      </c>
      <c r="BP150" s="39">
        <f t="shared" si="174"/>
        <v>0</v>
      </c>
      <c r="BQ150" s="12">
        <f t="shared" si="175"/>
        <v>0</v>
      </c>
      <c r="BR150" s="39">
        <f t="shared" si="176"/>
        <v>0</v>
      </c>
      <c r="BS150" s="39">
        <f t="shared" si="177"/>
        <v>0</v>
      </c>
      <c r="BT150" s="39">
        <f t="shared" si="178"/>
        <v>0</v>
      </c>
      <c r="BU150" s="104">
        <f>IF(ABS($B150)&lt;0.01,0,VLOOKUP(E150,DollarSteps,4))</f>
        <v>0</v>
      </c>
      <c r="BV150" s="104">
        <f>IF(ABS($B150)&lt;0.01,0,VLOOKUP(G150,DollarSteps,4))</f>
        <v>0</v>
      </c>
      <c r="BW150" s="104">
        <f>IF(ABS($B150)&lt;0.01,0,VLOOKUP(I150,DollarSteps,4))</f>
        <v>0</v>
      </c>
      <c r="BX150" s="104">
        <f>IF(ABS($B150)&lt;0.01,0,IF($J150="","",VLOOKUP($J150,Age_Steps,4)))</f>
        <v>0</v>
      </c>
      <c r="BY150" s="104">
        <f>IF(OR(ABS($B150)&lt;0.01,$E150=0),0,IF($J150="","",VLOOKUP($J150,Age_Steps,4)))</f>
        <v>0</v>
      </c>
      <c r="BZ150" s="104">
        <f>IF(ABS($B150)&lt;0.01,0,IF($J150="","",VLOOKUP($J150-1,Age_Steps,4)))</f>
        <v>0</v>
      </c>
      <c r="CA150" s="104">
        <f>IF(OR(ABS($B150)&lt;0.01,$G150=0),0,IF($J150="","",VLOOKUP($J150-1,Age_Steps,4)))</f>
        <v>0</v>
      </c>
      <c r="CB150" s="104">
        <f>IF(ABS($B150)&lt;0.01,0,IF($J150="","",VLOOKUP($J150-2,Age_Steps,4)))</f>
        <v>0</v>
      </c>
      <c r="CC150" s="104">
        <f>IF(OR(ABS($B150)&lt;0.01,$I150=0),0,IF($J150="","",VLOOKUP($J150-2,Age_Steps,4)))</f>
        <v>0</v>
      </c>
    </row>
    <row r="151" spans="2:81" ht="12.5" customHeight="1">
      <c r="B151" s="6" t="s">
        <v>9</v>
      </c>
      <c r="C151" s="6"/>
      <c r="D151" s="5">
        <v>0</v>
      </c>
      <c r="E151" s="5">
        <v>0</v>
      </c>
      <c r="F151" s="2">
        <v>0</v>
      </c>
      <c r="G151" s="2">
        <v>0</v>
      </c>
      <c r="H151" s="2">
        <v>0</v>
      </c>
      <c r="I151" s="5">
        <v>0</v>
      </c>
      <c r="K151" s="12">
        <f t="shared" si="123"/>
        <v>0</v>
      </c>
      <c r="L151" s="12">
        <f t="shared" si="123"/>
        <v>0</v>
      </c>
      <c r="M151" s="14">
        <f t="shared" si="124"/>
        <v>0</v>
      </c>
      <c r="N151" s="12">
        <f t="shared" si="179"/>
        <v>0</v>
      </c>
      <c r="O151" s="14">
        <f t="shared" si="125"/>
        <v>0</v>
      </c>
      <c r="P151" s="12">
        <f t="shared" si="179"/>
        <v>0</v>
      </c>
      <c r="Q151" s="12">
        <f t="shared" si="126"/>
        <v>1</v>
      </c>
      <c r="R151" s="12">
        <f t="shared" si="127"/>
        <v>0</v>
      </c>
      <c r="S151" s="12">
        <f t="shared" si="128"/>
        <v>0</v>
      </c>
      <c r="T151" s="12">
        <f t="shared" si="129"/>
        <v>0</v>
      </c>
      <c r="U151" s="12">
        <f t="shared" si="130"/>
        <v>0</v>
      </c>
      <c r="V151" s="39">
        <f t="shared" si="131"/>
        <v>0</v>
      </c>
      <c r="W151" s="39">
        <f t="shared" si="132"/>
        <v>0</v>
      </c>
      <c r="X151" s="12">
        <f t="shared" si="180"/>
        <v>0</v>
      </c>
      <c r="Y151" s="12">
        <f t="shared" si="133"/>
        <v>0</v>
      </c>
      <c r="Z151" s="39">
        <f t="shared" si="181"/>
        <v>0</v>
      </c>
      <c r="AA151" s="12">
        <f t="shared" si="134"/>
        <v>0</v>
      </c>
      <c r="AB151" s="39">
        <f t="shared" si="135"/>
        <v>0</v>
      </c>
      <c r="AC151" s="12">
        <f t="shared" si="136"/>
        <v>0</v>
      </c>
      <c r="AD151" s="39">
        <f t="shared" si="137"/>
        <v>0</v>
      </c>
      <c r="AE151" s="39">
        <f t="shared" si="122"/>
        <v>0</v>
      </c>
      <c r="AF151" s="12">
        <f t="shared" si="138"/>
        <v>0</v>
      </c>
      <c r="AG151" s="39">
        <f t="shared" si="139"/>
        <v>0</v>
      </c>
      <c r="AH151" s="12">
        <f t="shared" si="140"/>
        <v>0</v>
      </c>
      <c r="AI151" s="39">
        <f t="shared" si="141"/>
        <v>0</v>
      </c>
      <c r="AJ151" s="39">
        <f t="shared" si="142"/>
        <v>0</v>
      </c>
      <c r="AK151" s="12">
        <f t="shared" si="143"/>
        <v>0</v>
      </c>
      <c r="AL151" s="39">
        <f t="shared" si="144"/>
        <v>0</v>
      </c>
      <c r="AM151" s="39">
        <f t="shared" si="145"/>
        <v>0</v>
      </c>
      <c r="AN151" s="39">
        <f t="shared" si="146"/>
        <v>0</v>
      </c>
      <c r="AO151" s="99">
        <f t="shared" si="147"/>
        <v>0</v>
      </c>
      <c r="AP151" s="99">
        <f t="shared" si="148"/>
        <v>0</v>
      </c>
      <c r="AQ151" s="12">
        <f t="shared" si="149"/>
        <v>0</v>
      </c>
      <c r="AR151" s="39">
        <f t="shared" si="150"/>
        <v>0</v>
      </c>
      <c r="AS151" s="39">
        <f t="shared" si="151"/>
        <v>0</v>
      </c>
      <c r="AT151" s="39">
        <f t="shared" si="152"/>
        <v>0</v>
      </c>
      <c r="AU151" s="12">
        <f t="shared" si="153"/>
        <v>0</v>
      </c>
      <c r="AV151" s="39">
        <f t="shared" si="154"/>
        <v>0</v>
      </c>
      <c r="AW151" s="39">
        <f t="shared" si="155"/>
        <v>0</v>
      </c>
      <c r="AX151" s="39">
        <f t="shared" si="156"/>
        <v>0</v>
      </c>
      <c r="AY151" s="39">
        <f t="shared" si="157"/>
        <v>0</v>
      </c>
      <c r="AZ151" s="39">
        <f t="shared" si="158"/>
        <v>0</v>
      </c>
      <c r="BA151" s="12">
        <f t="shared" si="159"/>
        <v>0</v>
      </c>
      <c r="BB151" s="39">
        <f t="shared" si="160"/>
        <v>0</v>
      </c>
      <c r="BC151" s="39">
        <f t="shared" si="161"/>
        <v>0</v>
      </c>
      <c r="BD151" s="39">
        <f t="shared" si="162"/>
        <v>0</v>
      </c>
      <c r="BE151" s="12">
        <f t="shared" si="163"/>
        <v>0</v>
      </c>
      <c r="BF151" s="39">
        <f t="shared" si="164"/>
        <v>0</v>
      </c>
      <c r="BG151" s="39">
        <f t="shared" si="165"/>
        <v>0</v>
      </c>
      <c r="BH151" s="39">
        <f t="shared" si="166"/>
        <v>0</v>
      </c>
      <c r="BI151" s="12">
        <f t="shared" si="167"/>
        <v>0</v>
      </c>
      <c r="BJ151" s="39">
        <f t="shared" si="168"/>
        <v>0</v>
      </c>
      <c r="BK151" s="39">
        <f t="shared" si="169"/>
        <v>0</v>
      </c>
      <c r="BL151" s="39">
        <f t="shared" si="170"/>
        <v>0</v>
      </c>
      <c r="BM151" s="12">
        <f t="shared" si="171"/>
        <v>0</v>
      </c>
      <c r="BN151" s="39">
        <f t="shared" si="172"/>
        <v>0</v>
      </c>
      <c r="BO151" s="39">
        <f t="shared" si="173"/>
        <v>0</v>
      </c>
      <c r="BP151" s="39">
        <f t="shared" si="174"/>
        <v>0</v>
      </c>
      <c r="BQ151" s="12">
        <f t="shared" si="175"/>
        <v>0</v>
      </c>
      <c r="BR151" s="39">
        <f t="shared" si="176"/>
        <v>0</v>
      </c>
      <c r="BS151" s="39">
        <f t="shared" si="177"/>
        <v>0</v>
      </c>
      <c r="BT151" s="39">
        <f t="shared" si="178"/>
        <v>0</v>
      </c>
      <c r="BU151" s="104">
        <f>IF(ABS($B151)&lt;0.01,0,VLOOKUP(E151,DollarSteps,4))</f>
        <v>0</v>
      </c>
      <c r="BV151" s="104">
        <f>IF(ABS($B151)&lt;0.01,0,VLOOKUP(G151,DollarSteps,4))</f>
        <v>0</v>
      </c>
      <c r="BW151" s="104">
        <f>IF(ABS($B151)&lt;0.01,0,VLOOKUP(I151,DollarSteps,4))</f>
        <v>0</v>
      </c>
      <c r="BX151" s="104">
        <f>IF(ABS($B151)&lt;0.01,0,IF($J151="","",VLOOKUP($J151,Age_Steps,4)))</f>
        <v>0</v>
      </c>
      <c r="BY151" s="104">
        <f>IF(OR(ABS($B151)&lt;0.01,$E151=0),0,IF($J151="","",VLOOKUP($J151,Age_Steps,4)))</f>
        <v>0</v>
      </c>
      <c r="BZ151" s="104">
        <f>IF(ABS($B151)&lt;0.01,0,IF($J151="","",VLOOKUP($J151-1,Age_Steps,4)))</f>
        <v>0</v>
      </c>
      <c r="CA151" s="104">
        <f>IF(OR(ABS($B151)&lt;0.01,$G151=0),0,IF($J151="","",VLOOKUP($J151-1,Age_Steps,4)))</f>
        <v>0</v>
      </c>
      <c r="CB151" s="104">
        <f>IF(ABS($B151)&lt;0.01,0,IF($J151="","",VLOOKUP($J151-2,Age_Steps,4)))</f>
        <v>0</v>
      </c>
      <c r="CC151" s="104">
        <f>IF(OR(ABS($B151)&lt;0.01,$I151=0),0,IF($J151="","",VLOOKUP($J151-2,Age_Steps,4)))</f>
        <v>0</v>
      </c>
    </row>
    <row r="152" spans="2:81" ht="12.5" customHeight="1">
      <c r="B152" s="6" t="s">
        <v>9</v>
      </c>
      <c r="C152" s="6"/>
      <c r="D152" s="5">
        <v>0</v>
      </c>
      <c r="E152" s="5">
        <v>0</v>
      </c>
      <c r="F152" s="2">
        <v>0</v>
      </c>
      <c r="G152" s="2">
        <v>0</v>
      </c>
      <c r="H152" s="2">
        <v>0</v>
      </c>
      <c r="I152" s="5">
        <v>0</v>
      </c>
      <c r="J152" s="11">
        <v>22</v>
      </c>
      <c r="K152" s="12">
        <f t="shared" si="123"/>
        <v>0</v>
      </c>
      <c r="L152" s="12">
        <f t="shared" si="123"/>
        <v>0</v>
      </c>
      <c r="M152" s="14">
        <f t="shared" si="124"/>
        <v>0</v>
      </c>
      <c r="N152" s="12">
        <f t="shared" si="179"/>
        <v>0</v>
      </c>
      <c r="O152" s="14">
        <f t="shared" si="125"/>
        <v>0</v>
      </c>
      <c r="P152" s="12">
        <f t="shared" si="179"/>
        <v>0</v>
      </c>
      <c r="Q152" s="12">
        <f t="shared" si="126"/>
        <v>1</v>
      </c>
      <c r="R152" s="12">
        <f t="shared" si="127"/>
        <v>0</v>
      </c>
      <c r="S152" s="12">
        <f t="shared" si="128"/>
        <v>0</v>
      </c>
      <c r="T152" s="12">
        <f t="shared" si="129"/>
        <v>0</v>
      </c>
      <c r="U152" s="12">
        <f t="shared" si="130"/>
        <v>0</v>
      </c>
      <c r="V152" s="39">
        <f t="shared" si="131"/>
        <v>0</v>
      </c>
      <c r="W152" s="39">
        <f t="shared" si="132"/>
        <v>0</v>
      </c>
      <c r="X152" s="12">
        <f t="shared" si="180"/>
        <v>0</v>
      </c>
      <c r="Y152" s="12">
        <f t="shared" si="133"/>
        <v>0</v>
      </c>
      <c r="Z152" s="39">
        <f t="shared" si="181"/>
        <v>0</v>
      </c>
      <c r="AA152" s="12">
        <f t="shared" si="134"/>
        <v>0</v>
      </c>
      <c r="AB152" s="39">
        <f t="shared" si="135"/>
        <v>0</v>
      </c>
      <c r="AC152" s="12">
        <f t="shared" si="136"/>
        <v>0</v>
      </c>
      <c r="AD152" s="39">
        <f t="shared" si="137"/>
        <v>0</v>
      </c>
      <c r="AE152" s="39">
        <f t="shared" si="122"/>
        <v>0</v>
      </c>
      <c r="AF152" s="12">
        <f t="shared" si="138"/>
        <v>0</v>
      </c>
      <c r="AG152" s="39">
        <f t="shared" si="139"/>
        <v>0</v>
      </c>
      <c r="AH152" s="12">
        <f t="shared" si="140"/>
        <v>0</v>
      </c>
      <c r="AI152" s="39">
        <f t="shared" si="141"/>
        <v>0</v>
      </c>
      <c r="AJ152" s="39">
        <f t="shared" si="142"/>
        <v>0</v>
      </c>
      <c r="AK152" s="12">
        <f t="shared" si="143"/>
        <v>0</v>
      </c>
      <c r="AL152" s="39">
        <f t="shared" si="144"/>
        <v>0</v>
      </c>
      <c r="AM152" s="39">
        <f t="shared" si="145"/>
        <v>0</v>
      </c>
      <c r="AN152" s="39">
        <f t="shared" si="146"/>
        <v>0</v>
      </c>
      <c r="AO152" s="99">
        <f t="shared" si="147"/>
        <v>0</v>
      </c>
      <c r="AP152" s="99">
        <f t="shared" si="148"/>
        <v>0</v>
      </c>
      <c r="AQ152" s="12">
        <f t="shared" si="149"/>
        <v>0</v>
      </c>
      <c r="AR152" s="39">
        <f t="shared" si="150"/>
        <v>0</v>
      </c>
      <c r="AS152" s="39">
        <f t="shared" si="151"/>
        <v>0</v>
      </c>
      <c r="AT152" s="39">
        <f t="shared" si="152"/>
        <v>0</v>
      </c>
      <c r="AU152" s="12">
        <f t="shared" si="153"/>
        <v>0</v>
      </c>
      <c r="AV152" s="39">
        <f t="shared" si="154"/>
        <v>0</v>
      </c>
      <c r="AW152" s="39">
        <f t="shared" si="155"/>
        <v>0</v>
      </c>
      <c r="AX152" s="39">
        <f t="shared" si="156"/>
        <v>0</v>
      </c>
      <c r="AY152" s="39">
        <f t="shared" si="157"/>
        <v>0</v>
      </c>
      <c r="AZ152" s="39">
        <f t="shared" si="158"/>
        <v>0</v>
      </c>
      <c r="BA152" s="12">
        <f t="shared" si="159"/>
        <v>0</v>
      </c>
      <c r="BB152" s="39">
        <f t="shared" si="160"/>
        <v>0</v>
      </c>
      <c r="BC152" s="39">
        <f t="shared" si="161"/>
        <v>0</v>
      </c>
      <c r="BD152" s="39">
        <f t="shared" si="162"/>
        <v>0</v>
      </c>
      <c r="BE152" s="12">
        <f t="shared" si="163"/>
        <v>0</v>
      </c>
      <c r="BF152" s="39">
        <f t="shared" si="164"/>
        <v>0</v>
      </c>
      <c r="BG152" s="39">
        <f t="shared" si="165"/>
        <v>0</v>
      </c>
      <c r="BH152" s="39">
        <f t="shared" si="166"/>
        <v>0</v>
      </c>
      <c r="BI152" s="12">
        <f t="shared" si="167"/>
        <v>0</v>
      </c>
      <c r="BJ152" s="39">
        <f t="shared" si="168"/>
        <v>0</v>
      </c>
      <c r="BK152" s="39">
        <f t="shared" si="169"/>
        <v>0</v>
      </c>
      <c r="BL152" s="39">
        <f t="shared" si="170"/>
        <v>0</v>
      </c>
      <c r="BM152" s="12">
        <f t="shared" si="171"/>
        <v>0</v>
      </c>
      <c r="BN152" s="39">
        <f t="shared" si="172"/>
        <v>0</v>
      </c>
      <c r="BO152" s="39">
        <f t="shared" si="173"/>
        <v>0</v>
      </c>
      <c r="BP152" s="39">
        <f t="shared" si="174"/>
        <v>0</v>
      </c>
      <c r="BQ152" s="12">
        <f t="shared" si="175"/>
        <v>0</v>
      </c>
      <c r="BR152" s="39">
        <f t="shared" si="176"/>
        <v>0</v>
      </c>
      <c r="BS152" s="39">
        <f t="shared" si="177"/>
        <v>0</v>
      </c>
      <c r="BT152" s="39">
        <f t="shared" si="178"/>
        <v>0</v>
      </c>
      <c r="BU152" s="104">
        <f>IF(ABS($B152)&lt;0.01,0,VLOOKUP(E152,DollarSteps,4))</f>
        <v>0</v>
      </c>
      <c r="BV152" s="104">
        <f>IF(ABS($B152)&lt;0.01,0,VLOOKUP(G152,DollarSteps,4))</f>
        <v>0</v>
      </c>
      <c r="BW152" s="104">
        <f>IF(ABS($B152)&lt;0.01,0,VLOOKUP(I152,DollarSteps,4))</f>
        <v>0</v>
      </c>
      <c r="BX152" s="104">
        <f>IF(ABS($B152)&lt;0.01,0,IF($J152="","",VLOOKUP($J152,Age_Steps,4)))</f>
        <v>0</v>
      </c>
      <c r="BY152" s="104">
        <f>IF(OR(ABS($B152)&lt;0.01,$E152=0),0,IF($J152="","",VLOOKUP($J152,Age_Steps,4)))</f>
        <v>0</v>
      </c>
      <c r="BZ152" s="104">
        <f>IF(ABS($B152)&lt;0.01,0,IF($J152="","",VLOOKUP($J152-1,Age_Steps,4)))</f>
        <v>0</v>
      </c>
      <c r="CA152" s="104">
        <f>IF(OR(ABS($B152)&lt;0.01,$G152=0),0,IF($J152="","",VLOOKUP($J152-1,Age_Steps,4)))</f>
        <v>0</v>
      </c>
      <c r="CB152" s="104">
        <f>IF(ABS($B152)&lt;0.01,0,IF($J152="","",VLOOKUP($J152-2,Age_Steps,4)))</f>
        <v>0</v>
      </c>
      <c r="CC152" s="104">
        <f>IF(OR(ABS($B152)&lt;0.01,$I152=0),0,IF($J152="","",VLOOKUP($J152-2,Age_Steps,4)))</f>
        <v>0</v>
      </c>
    </row>
    <row r="153" spans="2:81" ht="12.5" customHeight="1">
      <c r="B153" s="6" t="s">
        <v>9</v>
      </c>
      <c r="C153" s="6"/>
      <c r="D153" s="5">
        <v>0</v>
      </c>
      <c r="E153" s="5">
        <v>0</v>
      </c>
      <c r="F153" s="2">
        <v>0</v>
      </c>
      <c r="G153" s="2">
        <v>0</v>
      </c>
      <c r="H153" s="2">
        <v>0</v>
      </c>
      <c r="I153" s="5">
        <v>0</v>
      </c>
      <c r="J153" s="11">
        <v>19</v>
      </c>
      <c r="K153" s="12">
        <f t="shared" si="123"/>
        <v>0</v>
      </c>
      <c r="L153" s="12">
        <f t="shared" si="123"/>
        <v>0</v>
      </c>
      <c r="M153" s="14">
        <f t="shared" si="124"/>
        <v>0</v>
      </c>
      <c r="N153" s="12">
        <f t="shared" si="179"/>
        <v>0</v>
      </c>
      <c r="O153" s="14">
        <f t="shared" si="125"/>
        <v>0</v>
      </c>
      <c r="P153" s="12">
        <f t="shared" si="179"/>
        <v>0</v>
      </c>
      <c r="Q153" s="12">
        <f t="shared" si="126"/>
        <v>1</v>
      </c>
      <c r="R153" s="12">
        <f t="shared" si="127"/>
        <v>0</v>
      </c>
      <c r="S153" s="12">
        <f t="shared" si="128"/>
        <v>0</v>
      </c>
      <c r="T153" s="12">
        <f t="shared" si="129"/>
        <v>0</v>
      </c>
      <c r="U153" s="12">
        <f t="shared" si="130"/>
        <v>0</v>
      </c>
      <c r="V153" s="39">
        <f t="shared" si="131"/>
        <v>0</v>
      </c>
      <c r="W153" s="39">
        <f t="shared" si="132"/>
        <v>0</v>
      </c>
      <c r="X153" s="12">
        <f t="shared" si="180"/>
        <v>0</v>
      </c>
      <c r="Y153" s="12">
        <f t="shared" si="133"/>
        <v>0</v>
      </c>
      <c r="Z153" s="39">
        <f t="shared" si="181"/>
        <v>0</v>
      </c>
      <c r="AA153" s="12">
        <f t="shared" si="134"/>
        <v>0</v>
      </c>
      <c r="AB153" s="39">
        <f t="shared" si="135"/>
        <v>0</v>
      </c>
      <c r="AC153" s="12">
        <f t="shared" si="136"/>
        <v>0</v>
      </c>
      <c r="AD153" s="39">
        <f t="shared" si="137"/>
        <v>0</v>
      </c>
      <c r="AE153" s="39">
        <f t="shared" si="122"/>
        <v>0</v>
      </c>
      <c r="AF153" s="12">
        <f t="shared" si="138"/>
        <v>0</v>
      </c>
      <c r="AG153" s="39">
        <f t="shared" si="139"/>
        <v>0</v>
      </c>
      <c r="AH153" s="12">
        <f t="shared" si="140"/>
        <v>0</v>
      </c>
      <c r="AI153" s="39">
        <f t="shared" si="141"/>
        <v>0</v>
      </c>
      <c r="AJ153" s="39">
        <f t="shared" si="142"/>
        <v>0</v>
      </c>
      <c r="AK153" s="12">
        <f t="shared" si="143"/>
        <v>0</v>
      </c>
      <c r="AL153" s="39">
        <f t="shared" si="144"/>
        <v>0</v>
      </c>
      <c r="AM153" s="39">
        <f t="shared" si="145"/>
        <v>0</v>
      </c>
      <c r="AN153" s="39">
        <f t="shared" si="146"/>
        <v>0</v>
      </c>
      <c r="AO153" s="99">
        <f t="shared" si="147"/>
        <v>0</v>
      </c>
      <c r="AP153" s="99">
        <f t="shared" si="148"/>
        <v>0</v>
      </c>
      <c r="AQ153" s="12">
        <f t="shared" si="149"/>
        <v>0</v>
      </c>
      <c r="AR153" s="39">
        <f t="shared" si="150"/>
        <v>0</v>
      </c>
      <c r="AS153" s="39">
        <f t="shared" si="151"/>
        <v>0</v>
      </c>
      <c r="AT153" s="39">
        <f t="shared" si="152"/>
        <v>0</v>
      </c>
      <c r="AU153" s="12">
        <f t="shared" si="153"/>
        <v>0</v>
      </c>
      <c r="AV153" s="39">
        <f t="shared" si="154"/>
        <v>0</v>
      </c>
      <c r="AW153" s="39">
        <f t="shared" si="155"/>
        <v>0</v>
      </c>
      <c r="AX153" s="39">
        <f t="shared" si="156"/>
        <v>0</v>
      </c>
      <c r="AY153" s="39">
        <f t="shared" si="157"/>
        <v>0</v>
      </c>
      <c r="AZ153" s="39">
        <f t="shared" si="158"/>
        <v>0</v>
      </c>
      <c r="BA153" s="12">
        <f t="shared" si="159"/>
        <v>0</v>
      </c>
      <c r="BB153" s="39">
        <f t="shared" si="160"/>
        <v>0</v>
      </c>
      <c r="BC153" s="39">
        <f t="shared" si="161"/>
        <v>0</v>
      </c>
      <c r="BD153" s="39">
        <f t="shared" si="162"/>
        <v>0</v>
      </c>
      <c r="BE153" s="12">
        <f t="shared" si="163"/>
        <v>0</v>
      </c>
      <c r="BF153" s="39">
        <f t="shared" si="164"/>
        <v>0</v>
      </c>
      <c r="BG153" s="39">
        <f t="shared" si="165"/>
        <v>0</v>
      </c>
      <c r="BH153" s="39">
        <f t="shared" si="166"/>
        <v>0</v>
      </c>
      <c r="BI153" s="12">
        <f t="shared" si="167"/>
        <v>0</v>
      </c>
      <c r="BJ153" s="39">
        <f t="shared" si="168"/>
        <v>0</v>
      </c>
      <c r="BK153" s="39">
        <f t="shared" si="169"/>
        <v>0</v>
      </c>
      <c r="BL153" s="39">
        <f t="shared" si="170"/>
        <v>0</v>
      </c>
      <c r="BM153" s="12">
        <f t="shared" si="171"/>
        <v>0</v>
      </c>
      <c r="BN153" s="39">
        <f t="shared" si="172"/>
        <v>0</v>
      </c>
      <c r="BO153" s="39">
        <f t="shared" si="173"/>
        <v>0</v>
      </c>
      <c r="BP153" s="39">
        <f t="shared" si="174"/>
        <v>0</v>
      </c>
      <c r="BQ153" s="12">
        <f t="shared" si="175"/>
        <v>0</v>
      </c>
      <c r="BR153" s="39">
        <f t="shared" si="176"/>
        <v>0</v>
      </c>
      <c r="BS153" s="39">
        <f t="shared" si="177"/>
        <v>0</v>
      </c>
      <c r="BT153" s="39">
        <f t="shared" si="178"/>
        <v>0</v>
      </c>
      <c r="BU153" s="104">
        <f>IF(ABS($B153)&lt;0.01,0,VLOOKUP(E153,DollarSteps,4))</f>
        <v>0</v>
      </c>
      <c r="BV153" s="104">
        <f>IF(ABS($B153)&lt;0.01,0,VLOOKUP(G153,DollarSteps,4))</f>
        <v>0</v>
      </c>
      <c r="BW153" s="104">
        <f>IF(ABS($B153)&lt;0.01,0,VLOOKUP(I153,DollarSteps,4))</f>
        <v>0</v>
      </c>
      <c r="BX153" s="104">
        <f>IF(ABS($B153)&lt;0.01,0,IF($J153="","",VLOOKUP($J153,Age_Steps,4)))</f>
        <v>0</v>
      </c>
      <c r="BY153" s="104">
        <f>IF(OR(ABS($B153)&lt;0.01,$E153=0),0,IF($J153="","",VLOOKUP($J153,Age_Steps,4)))</f>
        <v>0</v>
      </c>
      <c r="BZ153" s="104">
        <f>IF(ABS($B153)&lt;0.01,0,IF($J153="","",VLOOKUP($J153-1,Age_Steps,4)))</f>
        <v>0</v>
      </c>
      <c r="CA153" s="104">
        <f>IF(OR(ABS($B153)&lt;0.01,$G153=0),0,IF($J153="","",VLOOKUP($J153-1,Age_Steps,4)))</f>
        <v>0</v>
      </c>
      <c r="CB153" s="104">
        <f>IF(ABS($B153)&lt;0.01,0,IF($J153="","",VLOOKUP($J153-2,Age_Steps,4)))</f>
        <v>0</v>
      </c>
      <c r="CC153" s="104">
        <f>IF(OR(ABS($B153)&lt;0.01,$I153=0),0,IF($J153="","",VLOOKUP($J153-2,Age_Steps,4)))</f>
        <v>0</v>
      </c>
    </row>
    <row r="154" spans="2:81" ht="12.5" customHeight="1">
      <c r="B154" s="6" t="s">
        <v>9</v>
      </c>
      <c r="C154" s="6"/>
      <c r="D154" s="5">
        <v>0</v>
      </c>
      <c r="E154" s="5">
        <v>0</v>
      </c>
      <c r="F154" s="2">
        <v>0</v>
      </c>
      <c r="G154" s="2">
        <v>0</v>
      </c>
      <c r="H154" s="2">
        <v>0</v>
      </c>
      <c r="I154" s="5">
        <v>0</v>
      </c>
      <c r="J154" s="11">
        <v>12</v>
      </c>
      <c r="K154" s="12">
        <f t="shared" si="123"/>
        <v>0</v>
      </c>
      <c r="L154" s="12">
        <f t="shared" si="123"/>
        <v>0</v>
      </c>
      <c r="M154" s="14">
        <f t="shared" si="124"/>
        <v>0</v>
      </c>
      <c r="N154" s="12">
        <f t="shared" si="179"/>
        <v>0</v>
      </c>
      <c r="O154" s="14">
        <f t="shared" si="125"/>
        <v>0</v>
      </c>
      <c r="P154" s="12">
        <f t="shared" si="179"/>
        <v>0</v>
      </c>
      <c r="Q154" s="12">
        <f t="shared" si="126"/>
        <v>1</v>
      </c>
      <c r="R154" s="12">
        <f t="shared" si="127"/>
        <v>0</v>
      </c>
      <c r="S154" s="12">
        <f t="shared" si="128"/>
        <v>0</v>
      </c>
      <c r="T154" s="12">
        <f t="shared" si="129"/>
        <v>0</v>
      </c>
      <c r="U154" s="12">
        <f t="shared" si="130"/>
        <v>0</v>
      </c>
      <c r="V154" s="39">
        <f t="shared" si="131"/>
        <v>0</v>
      </c>
      <c r="W154" s="39">
        <f t="shared" si="132"/>
        <v>0</v>
      </c>
      <c r="X154" s="12">
        <f t="shared" si="180"/>
        <v>0</v>
      </c>
      <c r="Y154" s="12">
        <f t="shared" si="133"/>
        <v>0</v>
      </c>
      <c r="Z154" s="39">
        <f t="shared" si="181"/>
        <v>0</v>
      </c>
      <c r="AA154" s="12">
        <f t="shared" si="134"/>
        <v>0</v>
      </c>
      <c r="AB154" s="39">
        <f t="shared" si="135"/>
        <v>0</v>
      </c>
      <c r="AC154" s="12">
        <f t="shared" si="136"/>
        <v>0</v>
      </c>
      <c r="AD154" s="39">
        <f t="shared" si="137"/>
        <v>0</v>
      </c>
      <c r="AE154" s="39">
        <f t="shared" si="122"/>
        <v>0</v>
      </c>
      <c r="AF154" s="12">
        <f t="shared" si="138"/>
        <v>0</v>
      </c>
      <c r="AG154" s="39">
        <f t="shared" si="139"/>
        <v>0</v>
      </c>
      <c r="AH154" s="12">
        <f t="shared" si="140"/>
        <v>0</v>
      </c>
      <c r="AI154" s="39">
        <f t="shared" si="141"/>
        <v>0</v>
      </c>
      <c r="AJ154" s="39">
        <f t="shared" si="142"/>
        <v>0</v>
      </c>
      <c r="AK154" s="12">
        <f t="shared" si="143"/>
        <v>0</v>
      </c>
      <c r="AL154" s="39">
        <f t="shared" si="144"/>
        <v>0</v>
      </c>
      <c r="AM154" s="39">
        <f t="shared" si="145"/>
        <v>0</v>
      </c>
      <c r="AN154" s="39">
        <f t="shared" si="146"/>
        <v>0</v>
      </c>
      <c r="AO154" s="99">
        <f t="shared" si="147"/>
        <v>0</v>
      </c>
      <c r="AP154" s="99">
        <f t="shared" si="148"/>
        <v>0</v>
      </c>
      <c r="AQ154" s="12">
        <f t="shared" si="149"/>
        <v>0</v>
      </c>
      <c r="AR154" s="39">
        <f t="shared" si="150"/>
        <v>0</v>
      </c>
      <c r="AS154" s="39">
        <f t="shared" si="151"/>
        <v>0</v>
      </c>
      <c r="AT154" s="39">
        <f t="shared" si="152"/>
        <v>0</v>
      </c>
      <c r="AU154" s="12">
        <f t="shared" si="153"/>
        <v>0</v>
      </c>
      <c r="AV154" s="39">
        <f t="shared" si="154"/>
        <v>0</v>
      </c>
      <c r="AW154" s="39">
        <f t="shared" si="155"/>
        <v>0</v>
      </c>
      <c r="AX154" s="39">
        <f t="shared" si="156"/>
        <v>0</v>
      </c>
      <c r="AY154" s="39">
        <f t="shared" si="157"/>
        <v>0</v>
      </c>
      <c r="AZ154" s="39">
        <f t="shared" si="158"/>
        <v>0</v>
      </c>
      <c r="BA154" s="12">
        <f t="shared" si="159"/>
        <v>0</v>
      </c>
      <c r="BB154" s="39">
        <f t="shared" si="160"/>
        <v>0</v>
      </c>
      <c r="BC154" s="39">
        <f t="shared" si="161"/>
        <v>0</v>
      </c>
      <c r="BD154" s="39">
        <f t="shared" si="162"/>
        <v>0</v>
      </c>
      <c r="BE154" s="12">
        <f t="shared" si="163"/>
        <v>0</v>
      </c>
      <c r="BF154" s="39">
        <f t="shared" si="164"/>
        <v>0</v>
      </c>
      <c r="BG154" s="39">
        <f t="shared" si="165"/>
        <v>0</v>
      </c>
      <c r="BH154" s="39">
        <f t="shared" si="166"/>
        <v>0</v>
      </c>
      <c r="BI154" s="12">
        <f t="shared" si="167"/>
        <v>0</v>
      </c>
      <c r="BJ154" s="39">
        <f t="shared" si="168"/>
        <v>0</v>
      </c>
      <c r="BK154" s="39">
        <f t="shared" si="169"/>
        <v>0</v>
      </c>
      <c r="BL154" s="39">
        <f t="shared" si="170"/>
        <v>0</v>
      </c>
      <c r="BM154" s="12">
        <f t="shared" si="171"/>
        <v>0</v>
      </c>
      <c r="BN154" s="39">
        <f t="shared" si="172"/>
        <v>0</v>
      </c>
      <c r="BO154" s="39">
        <f t="shared" si="173"/>
        <v>0</v>
      </c>
      <c r="BP154" s="39">
        <f t="shared" si="174"/>
        <v>0</v>
      </c>
      <c r="BQ154" s="12">
        <f t="shared" si="175"/>
        <v>0</v>
      </c>
      <c r="BR154" s="39">
        <f t="shared" si="176"/>
        <v>0</v>
      </c>
      <c r="BS154" s="39">
        <f t="shared" si="177"/>
        <v>0</v>
      </c>
      <c r="BT154" s="39">
        <f t="shared" si="178"/>
        <v>0</v>
      </c>
      <c r="BU154" s="104">
        <f>IF(ABS($B154)&lt;0.01,0,VLOOKUP(E154,DollarSteps,4))</f>
        <v>0</v>
      </c>
      <c r="BV154" s="104">
        <f>IF(ABS($B154)&lt;0.01,0,VLOOKUP(G154,DollarSteps,4))</f>
        <v>0</v>
      </c>
      <c r="BW154" s="104">
        <f>IF(ABS($B154)&lt;0.01,0,VLOOKUP(I154,DollarSteps,4))</f>
        <v>0</v>
      </c>
      <c r="BX154" s="104">
        <f>IF(ABS($B154)&lt;0.01,0,IF($J154="","",VLOOKUP($J154,Age_Steps,4)))</f>
        <v>0</v>
      </c>
      <c r="BY154" s="104">
        <f>IF(OR(ABS($B154)&lt;0.01,$E154=0),0,IF($J154="","",VLOOKUP($J154,Age_Steps,4)))</f>
        <v>0</v>
      </c>
      <c r="BZ154" s="104">
        <f>IF(ABS($B154)&lt;0.01,0,IF($J154="","",VLOOKUP($J154-1,Age_Steps,4)))</f>
        <v>0</v>
      </c>
      <c r="CA154" s="104">
        <f>IF(OR(ABS($B154)&lt;0.01,$G154=0),0,IF($J154="","",VLOOKUP($J154-1,Age_Steps,4)))</f>
        <v>0</v>
      </c>
      <c r="CB154" s="104">
        <f>IF(ABS($B154)&lt;0.01,0,IF($J154="","",VLOOKUP($J154-2,Age_Steps,4)))</f>
        <v>0</v>
      </c>
      <c r="CC154" s="104">
        <f>IF(OR(ABS($B154)&lt;0.01,$I154=0),0,IF($J154="","",VLOOKUP($J154-2,Age_Steps,4)))</f>
        <v>0</v>
      </c>
    </row>
    <row r="155" spans="2:81" ht="12.5" customHeight="1">
      <c r="B155" s="6" t="s">
        <v>9</v>
      </c>
      <c r="C155" s="6"/>
      <c r="D155" s="5">
        <v>0</v>
      </c>
      <c r="E155" s="5">
        <v>0</v>
      </c>
      <c r="F155" s="2">
        <v>0</v>
      </c>
      <c r="G155" s="2">
        <v>0</v>
      </c>
      <c r="H155" s="2">
        <v>0</v>
      </c>
      <c r="I155" s="5">
        <v>0</v>
      </c>
      <c r="J155" s="11">
        <v>17</v>
      </c>
      <c r="K155" s="12">
        <f t="shared" si="123"/>
        <v>0</v>
      </c>
      <c r="L155" s="12">
        <f t="shared" si="123"/>
        <v>0</v>
      </c>
      <c r="M155" s="14">
        <f t="shared" si="124"/>
        <v>0</v>
      </c>
      <c r="N155" s="12">
        <f t="shared" si="179"/>
        <v>0</v>
      </c>
      <c r="O155" s="14">
        <f t="shared" si="125"/>
        <v>0</v>
      </c>
      <c r="P155" s="12">
        <f t="shared" si="179"/>
        <v>0</v>
      </c>
      <c r="Q155" s="12">
        <f t="shared" si="126"/>
        <v>1</v>
      </c>
      <c r="R155" s="12">
        <f t="shared" si="127"/>
        <v>0</v>
      </c>
      <c r="S155" s="12">
        <f t="shared" si="128"/>
        <v>0</v>
      </c>
      <c r="T155" s="12">
        <f t="shared" si="129"/>
        <v>0</v>
      </c>
      <c r="U155" s="12">
        <f t="shared" si="130"/>
        <v>0</v>
      </c>
      <c r="V155" s="39">
        <f t="shared" si="131"/>
        <v>0</v>
      </c>
      <c r="W155" s="39">
        <f t="shared" si="132"/>
        <v>0</v>
      </c>
      <c r="X155" s="12">
        <f t="shared" si="180"/>
        <v>0</v>
      </c>
      <c r="Y155" s="12">
        <f t="shared" si="133"/>
        <v>0</v>
      </c>
      <c r="Z155" s="39">
        <f t="shared" si="181"/>
        <v>0</v>
      </c>
      <c r="AA155" s="12">
        <f t="shared" si="134"/>
        <v>0</v>
      </c>
      <c r="AB155" s="39">
        <f t="shared" si="135"/>
        <v>0</v>
      </c>
      <c r="AC155" s="12">
        <f t="shared" si="136"/>
        <v>0</v>
      </c>
      <c r="AD155" s="39">
        <f t="shared" si="137"/>
        <v>0</v>
      </c>
      <c r="AE155" s="39">
        <f t="shared" si="122"/>
        <v>0</v>
      </c>
      <c r="AF155" s="12">
        <f t="shared" si="138"/>
        <v>0</v>
      </c>
      <c r="AG155" s="39">
        <f t="shared" si="139"/>
        <v>0</v>
      </c>
      <c r="AH155" s="12">
        <f t="shared" si="140"/>
        <v>0</v>
      </c>
      <c r="AI155" s="39">
        <f t="shared" si="141"/>
        <v>0</v>
      </c>
      <c r="AJ155" s="39">
        <f t="shared" si="142"/>
        <v>0</v>
      </c>
      <c r="AK155" s="12">
        <f t="shared" si="143"/>
        <v>0</v>
      </c>
      <c r="AL155" s="39">
        <f t="shared" si="144"/>
        <v>0</v>
      </c>
      <c r="AM155" s="39">
        <f t="shared" si="145"/>
        <v>0</v>
      </c>
      <c r="AN155" s="39">
        <f t="shared" si="146"/>
        <v>0</v>
      </c>
      <c r="AO155" s="99">
        <f t="shared" si="147"/>
        <v>0</v>
      </c>
      <c r="AP155" s="99">
        <f t="shared" si="148"/>
        <v>0</v>
      </c>
      <c r="AQ155" s="12">
        <f t="shared" si="149"/>
        <v>0</v>
      </c>
      <c r="AR155" s="39">
        <f t="shared" si="150"/>
        <v>0</v>
      </c>
      <c r="AS155" s="39">
        <f t="shared" si="151"/>
        <v>0</v>
      </c>
      <c r="AT155" s="39">
        <f t="shared" si="152"/>
        <v>0</v>
      </c>
      <c r="AU155" s="12">
        <f t="shared" si="153"/>
        <v>0</v>
      </c>
      <c r="AV155" s="39">
        <f t="shared" si="154"/>
        <v>0</v>
      </c>
      <c r="AW155" s="39">
        <f t="shared" si="155"/>
        <v>0</v>
      </c>
      <c r="AX155" s="39">
        <f t="shared" si="156"/>
        <v>0</v>
      </c>
      <c r="AY155" s="39">
        <f t="shared" si="157"/>
        <v>0</v>
      </c>
      <c r="AZ155" s="39">
        <f t="shared" si="158"/>
        <v>0</v>
      </c>
      <c r="BA155" s="12">
        <f t="shared" si="159"/>
        <v>0</v>
      </c>
      <c r="BB155" s="39">
        <f t="shared" si="160"/>
        <v>0</v>
      </c>
      <c r="BC155" s="39">
        <f t="shared" si="161"/>
        <v>0</v>
      </c>
      <c r="BD155" s="39">
        <f t="shared" si="162"/>
        <v>0</v>
      </c>
      <c r="BE155" s="12">
        <f t="shared" si="163"/>
        <v>0</v>
      </c>
      <c r="BF155" s="39">
        <f t="shared" si="164"/>
        <v>0</v>
      </c>
      <c r="BG155" s="39">
        <f t="shared" si="165"/>
        <v>0</v>
      </c>
      <c r="BH155" s="39">
        <f t="shared" si="166"/>
        <v>0</v>
      </c>
      <c r="BI155" s="12">
        <f t="shared" si="167"/>
        <v>0</v>
      </c>
      <c r="BJ155" s="39">
        <f t="shared" si="168"/>
        <v>0</v>
      </c>
      <c r="BK155" s="39">
        <f t="shared" si="169"/>
        <v>0</v>
      </c>
      <c r="BL155" s="39">
        <f t="shared" si="170"/>
        <v>0</v>
      </c>
      <c r="BM155" s="12">
        <f t="shared" si="171"/>
        <v>0</v>
      </c>
      <c r="BN155" s="39">
        <f t="shared" si="172"/>
        <v>0</v>
      </c>
      <c r="BO155" s="39">
        <f t="shared" si="173"/>
        <v>0</v>
      </c>
      <c r="BP155" s="39">
        <f t="shared" si="174"/>
        <v>0</v>
      </c>
      <c r="BQ155" s="12">
        <f t="shared" si="175"/>
        <v>0</v>
      </c>
      <c r="BR155" s="39">
        <f t="shared" si="176"/>
        <v>0</v>
      </c>
      <c r="BS155" s="39">
        <f t="shared" si="177"/>
        <v>0</v>
      </c>
      <c r="BT155" s="39">
        <f t="shared" si="178"/>
        <v>0</v>
      </c>
      <c r="BU155" s="104">
        <f>IF(ABS($B155)&lt;0.01,0,VLOOKUP(E155,DollarSteps,4))</f>
        <v>0</v>
      </c>
      <c r="BV155" s="104">
        <f>IF(ABS($B155)&lt;0.01,0,VLOOKUP(G155,DollarSteps,4))</f>
        <v>0</v>
      </c>
      <c r="BW155" s="104">
        <f>IF(ABS($B155)&lt;0.01,0,VLOOKUP(I155,DollarSteps,4))</f>
        <v>0</v>
      </c>
      <c r="BX155" s="104">
        <f>IF(ABS($B155)&lt;0.01,0,IF($J155="","",VLOOKUP($J155,Age_Steps,4)))</f>
        <v>0</v>
      </c>
      <c r="BY155" s="104">
        <f>IF(OR(ABS($B155)&lt;0.01,$E155=0),0,IF($J155="","",VLOOKUP($J155,Age_Steps,4)))</f>
        <v>0</v>
      </c>
      <c r="BZ155" s="104">
        <f>IF(ABS($B155)&lt;0.01,0,IF($J155="","",VLOOKUP($J155-1,Age_Steps,4)))</f>
        <v>0</v>
      </c>
      <c r="CA155" s="104">
        <f>IF(OR(ABS($B155)&lt;0.01,$G155=0),0,IF($J155="","",VLOOKUP($J155-1,Age_Steps,4)))</f>
        <v>0</v>
      </c>
      <c r="CB155" s="104">
        <f>IF(ABS($B155)&lt;0.01,0,IF($J155="","",VLOOKUP($J155-2,Age_Steps,4)))</f>
        <v>0</v>
      </c>
      <c r="CC155" s="104">
        <f>IF(OR(ABS($B155)&lt;0.01,$I155=0),0,IF($J155="","",VLOOKUP($J155-2,Age_Steps,4)))</f>
        <v>0</v>
      </c>
    </row>
    <row r="156" spans="2:81" ht="12.5" customHeight="1">
      <c r="B156" s="6" t="s">
        <v>9</v>
      </c>
      <c r="C156" s="6"/>
      <c r="D156" s="5">
        <v>0</v>
      </c>
      <c r="E156" s="5">
        <v>0</v>
      </c>
      <c r="F156" s="2">
        <v>0</v>
      </c>
      <c r="G156" s="2">
        <v>0</v>
      </c>
      <c r="H156" s="2">
        <v>0</v>
      </c>
      <c r="I156" s="5">
        <v>0</v>
      </c>
      <c r="J156" s="11">
        <v>23</v>
      </c>
      <c r="K156" s="12">
        <f t="shared" si="123"/>
        <v>0</v>
      </c>
      <c r="L156" s="12">
        <f t="shared" si="123"/>
        <v>0</v>
      </c>
      <c r="M156" s="14">
        <f t="shared" si="124"/>
        <v>0</v>
      </c>
      <c r="N156" s="12">
        <f t="shared" si="179"/>
        <v>0</v>
      </c>
      <c r="O156" s="14">
        <f t="shared" si="125"/>
        <v>0</v>
      </c>
      <c r="P156" s="12">
        <f t="shared" si="179"/>
        <v>0</v>
      </c>
      <c r="Q156" s="12">
        <f t="shared" si="126"/>
        <v>1</v>
      </c>
      <c r="R156" s="12">
        <f t="shared" si="127"/>
        <v>0</v>
      </c>
      <c r="S156" s="12">
        <f t="shared" si="128"/>
        <v>0</v>
      </c>
      <c r="T156" s="12">
        <f t="shared" si="129"/>
        <v>0</v>
      </c>
      <c r="U156" s="12">
        <f t="shared" si="130"/>
        <v>0</v>
      </c>
      <c r="V156" s="39">
        <f t="shared" si="131"/>
        <v>0</v>
      </c>
      <c r="W156" s="39">
        <f t="shared" si="132"/>
        <v>0</v>
      </c>
      <c r="X156" s="12">
        <f t="shared" si="180"/>
        <v>0</v>
      </c>
      <c r="Y156" s="12">
        <f t="shared" si="133"/>
        <v>0</v>
      </c>
      <c r="Z156" s="39">
        <f t="shared" si="181"/>
        <v>0</v>
      </c>
      <c r="AA156" s="12">
        <f t="shared" si="134"/>
        <v>0</v>
      </c>
      <c r="AB156" s="39">
        <f t="shared" si="135"/>
        <v>0</v>
      </c>
      <c r="AC156" s="12">
        <f t="shared" si="136"/>
        <v>0</v>
      </c>
      <c r="AD156" s="39">
        <f t="shared" si="137"/>
        <v>0</v>
      </c>
      <c r="AE156" s="39">
        <f t="shared" si="122"/>
        <v>0</v>
      </c>
      <c r="AF156" s="12">
        <f t="shared" si="138"/>
        <v>0</v>
      </c>
      <c r="AG156" s="39">
        <f t="shared" si="139"/>
        <v>0</v>
      </c>
      <c r="AH156" s="12">
        <f t="shared" si="140"/>
        <v>0</v>
      </c>
      <c r="AI156" s="39">
        <f t="shared" si="141"/>
        <v>0</v>
      </c>
      <c r="AJ156" s="39">
        <f t="shared" si="142"/>
        <v>0</v>
      </c>
      <c r="AK156" s="12">
        <f t="shared" si="143"/>
        <v>0</v>
      </c>
      <c r="AL156" s="39">
        <f t="shared" si="144"/>
        <v>0</v>
      </c>
      <c r="AM156" s="39">
        <f t="shared" si="145"/>
        <v>0</v>
      </c>
      <c r="AN156" s="39">
        <f t="shared" si="146"/>
        <v>0</v>
      </c>
      <c r="AO156" s="99">
        <f t="shared" si="147"/>
        <v>0</v>
      </c>
      <c r="AP156" s="99">
        <f t="shared" si="148"/>
        <v>0</v>
      </c>
      <c r="AQ156" s="12">
        <f t="shared" si="149"/>
        <v>0</v>
      </c>
      <c r="AR156" s="39">
        <f t="shared" si="150"/>
        <v>0</v>
      </c>
      <c r="AS156" s="39">
        <f t="shared" si="151"/>
        <v>0</v>
      </c>
      <c r="AT156" s="39">
        <f t="shared" si="152"/>
        <v>0</v>
      </c>
      <c r="AU156" s="12">
        <f t="shared" si="153"/>
        <v>0</v>
      </c>
      <c r="AV156" s="39">
        <f t="shared" si="154"/>
        <v>0</v>
      </c>
      <c r="AW156" s="39">
        <f t="shared" si="155"/>
        <v>0</v>
      </c>
      <c r="AX156" s="39">
        <f t="shared" si="156"/>
        <v>0</v>
      </c>
      <c r="AY156" s="39">
        <f t="shared" si="157"/>
        <v>0</v>
      </c>
      <c r="AZ156" s="39">
        <f t="shared" si="158"/>
        <v>0</v>
      </c>
      <c r="BA156" s="12">
        <f t="shared" si="159"/>
        <v>0</v>
      </c>
      <c r="BB156" s="39">
        <f t="shared" si="160"/>
        <v>0</v>
      </c>
      <c r="BC156" s="39">
        <f t="shared" si="161"/>
        <v>0</v>
      </c>
      <c r="BD156" s="39">
        <f t="shared" si="162"/>
        <v>0</v>
      </c>
      <c r="BE156" s="12">
        <f t="shared" si="163"/>
        <v>0</v>
      </c>
      <c r="BF156" s="39">
        <f t="shared" si="164"/>
        <v>0</v>
      </c>
      <c r="BG156" s="39">
        <f t="shared" si="165"/>
        <v>0</v>
      </c>
      <c r="BH156" s="39">
        <f t="shared" si="166"/>
        <v>0</v>
      </c>
      <c r="BI156" s="12">
        <f t="shared" si="167"/>
        <v>0</v>
      </c>
      <c r="BJ156" s="39">
        <f t="shared" si="168"/>
        <v>0</v>
      </c>
      <c r="BK156" s="39">
        <f t="shared" si="169"/>
        <v>0</v>
      </c>
      <c r="BL156" s="39">
        <f t="shared" si="170"/>
        <v>0</v>
      </c>
      <c r="BM156" s="12">
        <f t="shared" si="171"/>
        <v>0</v>
      </c>
      <c r="BN156" s="39">
        <f t="shared" si="172"/>
        <v>0</v>
      </c>
      <c r="BO156" s="39">
        <f t="shared" si="173"/>
        <v>0</v>
      </c>
      <c r="BP156" s="39">
        <f t="shared" si="174"/>
        <v>0</v>
      </c>
      <c r="BQ156" s="12">
        <f t="shared" si="175"/>
        <v>0</v>
      </c>
      <c r="BR156" s="39">
        <f t="shared" si="176"/>
        <v>0</v>
      </c>
      <c r="BS156" s="39">
        <f t="shared" si="177"/>
        <v>0</v>
      </c>
      <c r="BT156" s="39">
        <f t="shared" si="178"/>
        <v>0</v>
      </c>
      <c r="BU156" s="104">
        <f>IF(ABS($B156)&lt;0.01,0,VLOOKUP(E156,DollarSteps,4))</f>
        <v>0</v>
      </c>
      <c r="BV156" s="104">
        <f>IF(ABS($B156)&lt;0.01,0,VLOOKUP(G156,DollarSteps,4))</f>
        <v>0</v>
      </c>
      <c r="BW156" s="104">
        <f>IF(ABS($B156)&lt;0.01,0,VLOOKUP(I156,DollarSteps,4))</f>
        <v>0</v>
      </c>
      <c r="BX156" s="104">
        <f>IF(ABS($B156)&lt;0.01,0,IF($J156="","",VLOOKUP($J156,Age_Steps,4)))</f>
        <v>0</v>
      </c>
      <c r="BY156" s="104">
        <f>IF(OR(ABS($B156)&lt;0.01,$E156=0),0,IF($J156="","",VLOOKUP($J156,Age_Steps,4)))</f>
        <v>0</v>
      </c>
      <c r="BZ156" s="104">
        <f>IF(ABS($B156)&lt;0.01,0,IF($J156="","",VLOOKUP($J156-1,Age_Steps,4)))</f>
        <v>0</v>
      </c>
      <c r="CA156" s="104">
        <f>IF(OR(ABS($B156)&lt;0.01,$G156=0),0,IF($J156="","",VLOOKUP($J156-1,Age_Steps,4)))</f>
        <v>0</v>
      </c>
      <c r="CB156" s="104">
        <f>IF(ABS($B156)&lt;0.01,0,IF($J156="","",VLOOKUP($J156-2,Age_Steps,4)))</f>
        <v>0</v>
      </c>
      <c r="CC156" s="104">
        <f>IF(OR(ABS($B156)&lt;0.01,$I156=0),0,IF($J156="","",VLOOKUP($J156-2,Age_Steps,4)))</f>
        <v>0</v>
      </c>
    </row>
    <row r="157" spans="2:81" ht="12.5" customHeight="1">
      <c r="B157" s="6" t="s">
        <v>9</v>
      </c>
      <c r="C157" s="6"/>
      <c r="D157" s="5">
        <v>0</v>
      </c>
      <c r="E157" s="5">
        <v>0</v>
      </c>
      <c r="F157" s="2">
        <v>0</v>
      </c>
      <c r="G157" s="2">
        <v>0</v>
      </c>
      <c r="H157" s="2">
        <v>0</v>
      </c>
      <c r="I157" s="5">
        <v>0</v>
      </c>
      <c r="J157" s="11">
        <v>20</v>
      </c>
      <c r="K157" s="12">
        <f t="shared" si="123"/>
        <v>0</v>
      </c>
      <c r="L157" s="12">
        <f t="shared" si="123"/>
        <v>0</v>
      </c>
      <c r="M157" s="14">
        <f t="shared" si="124"/>
        <v>0</v>
      </c>
      <c r="N157" s="12">
        <f t="shared" si="179"/>
        <v>0</v>
      </c>
      <c r="O157" s="14">
        <f t="shared" si="125"/>
        <v>0</v>
      </c>
      <c r="P157" s="12">
        <f t="shared" si="179"/>
        <v>0</v>
      </c>
      <c r="Q157" s="12">
        <f t="shared" si="126"/>
        <v>1</v>
      </c>
      <c r="R157" s="12">
        <f t="shared" si="127"/>
        <v>0</v>
      </c>
      <c r="S157" s="12">
        <f t="shared" si="128"/>
        <v>0</v>
      </c>
      <c r="T157" s="12">
        <f t="shared" si="129"/>
        <v>0</v>
      </c>
      <c r="U157" s="12">
        <f t="shared" si="130"/>
        <v>0</v>
      </c>
      <c r="V157" s="39">
        <f t="shared" si="131"/>
        <v>0</v>
      </c>
      <c r="W157" s="39">
        <f t="shared" si="132"/>
        <v>0</v>
      </c>
      <c r="X157" s="12">
        <f t="shared" si="180"/>
        <v>0</v>
      </c>
      <c r="Y157" s="12">
        <f t="shared" si="133"/>
        <v>0</v>
      </c>
      <c r="Z157" s="39">
        <f t="shared" si="181"/>
        <v>0</v>
      </c>
      <c r="AA157" s="12">
        <f t="shared" si="134"/>
        <v>0</v>
      </c>
      <c r="AB157" s="39">
        <f t="shared" si="135"/>
        <v>0</v>
      </c>
      <c r="AC157" s="12">
        <f t="shared" si="136"/>
        <v>0</v>
      </c>
      <c r="AD157" s="39">
        <f t="shared" si="137"/>
        <v>0</v>
      </c>
      <c r="AE157" s="39">
        <f t="shared" si="122"/>
        <v>0</v>
      </c>
      <c r="AF157" s="12">
        <f t="shared" si="138"/>
        <v>0</v>
      </c>
      <c r="AG157" s="39">
        <f t="shared" si="139"/>
        <v>0</v>
      </c>
      <c r="AH157" s="12">
        <f t="shared" si="140"/>
        <v>0</v>
      </c>
      <c r="AI157" s="39">
        <f t="shared" si="141"/>
        <v>0</v>
      </c>
      <c r="AJ157" s="39">
        <f t="shared" si="142"/>
        <v>0</v>
      </c>
      <c r="AK157" s="12">
        <f t="shared" si="143"/>
        <v>0</v>
      </c>
      <c r="AL157" s="39">
        <f t="shared" si="144"/>
        <v>0</v>
      </c>
      <c r="AM157" s="39">
        <f t="shared" si="145"/>
        <v>0</v>
      </c>
      <c r="AN157" s="39">
        <f t="shared" si="146"/>
        <v>0</v>
      </c>
      <c r="AO157" s="99">
        <f t="shared" si="147"/>
        <v>0</v>
      </c>
      <c r="AP157" s="99">
        <f t="shared" si="148"/>
        <v>0</v>
      </c>
      <c r="AQ157" s="12">
        <f t="shared" si="149"/>
        <v>0</v>
      </c>
      <c r="AR157" s="39">
        <f t="shared" si="150"/>
        <v>0</v>
      </c>
      <c r="AS157" s="39">
        <f t="shared" si="151"/>
        <v>0</v>
      </c>
      <c r="AT157" s="39">
        <f t="shared" si="152"/>
        <v>0</v>
      </c>
      <c r="AU157" s="12">
        <f t="shared" si="153"/>
        <v>0</v>
      </c>
      <c r="AV157" s="39">
        <f t="shared" si="154"/>
        <v>0</v>
      </c>
      <c r="AW157" s="39">
        <f t="shared" si="155"/>
        <v>0</v>
      </c>
      <c r="AX157" s="39">
        <f t="shared" si="156"/>
        <v>0</v>
      </c>
      <c r="AY157" s="39">
        <f t="shared" si="157"/>
        <v>0</v>
      </c>
      <c r="AZ157" s="39">
        <f t="shared" si="158"/>
        <v>0</v>
      </c>
      <c r="BA157" s="12">
        <f t="shared" si="159"/>
        <v>0</v>
      </c>
      <c r="BB157" s="39">
        <f t="shared" si="160"/>
        <v>0</v>
      </c>
      <c r="BC157" s="39">
        <f t="shared" si="161"/>
        <v>0</v>
      </c>
      <c r="BD157" s="39">
        <f t="shared" si="162"/>
        <v>0</v>
      </c>
      <c r="BE157" s="12">
        <f t="shared" si="163"/>
        <v>0</v>
      </c>
      <c r="BF157" s="39">
        <f t="shared" si="164"/>
        <v>0</v>
      </c>
      <c r="BG157" s="39">
        <f t="shared" si="165"/>
        <v>0</v>
      </c>
      <c r="BH157" s="39">
        <f t="shared" si="166"/>
        <v>0</v>
      </c>
      <c r="BI157" s="12">
        <f t="shared" si="167"/>
        <v>0</v>
      </c>
      <c r="BJ157" s="39">
        <f t="shared" si="168"/>
        <v>0</v>
      </c>
      <c r="BK157" s="39">
        <f t="shared" si="169"/>
        <v>0</v>
      </c>
      <c r="BL157" s="39">
        <f t="shared" si="170"/>
        <v>0</v>
      </c>
      <c r="BM157" s="12">
        <f t="shared" si="171"/>
        <v>0</v>
      </c>
      <c r="BN157" s="39">
        <f t="shared" si="172"/>
        <v>0</v>
      </c>
      <c r="BO157" s="39">
        <f t="shared" si="173"/>
        <v>0</v>
      </c>
      <c r="BP157" s="39">
        <f t="shared" si="174"/>
        <v>0</v>
      </c>
      <c r="BQ157" s="12">
        <f t="shared" si="175"/>
        <v>0</v>
      </c>
      <c r="BR157" s="39">
        <f t="shared" si="176"/>
        <v>0</v>
      </c>
      <c r="BS157" s="39">
        <f t="shared" si="177"/>
        <v>0</v>
      </c>
      <c r="BT157" s="39">
        <f t="shared" si="178"/>
        <v>0</v>
      </c>
      <c r="BU157" s="104">
        <f>IF(ABS($B157)&lt;0.01,0,VLOOKUP(E157,DollarSteps,4))</f>
        <v>0</v>
      </c>
      <c r="BV157" s="104">
        <f>IF(ABS($B157)&lt;0.01,0,VLOOKUP(G157,DollarSteps,4))</f>
        <v>0</v>
      </c>
      <c r="BW157" s="104">
        <f>IF(ABS($B157)&lt;0.01,0,VLOOKUP(I157,DollarSteps,4))</f>
        <v>0</v>
      </c>
      <c r="BX157" s="104">
        <f>IF(ABS($B157)&lt;0.01,0,IF($J157="","",VLOOKUP($J157,Age_Steps,4)))</f>
        <v>0</v>
      </c>
      <c r="BY157" s="104">
        <f>IF(OR(ABS($B157)&lt;0.01,$E157=0),0,IF($J157="","",VLOOKUP($J157,Age_Steps,4)))</f>
        <v>0</v>
      </c>
      <c r="BZ157" s="104">
        <f>IF(ABS($B157)&lt;0.01,0,IF($J157="","",VLOOKUP($J157-1,Age_Steps,4)))</f>
        <v>0</v>
      </c>
      <c r="CA157" s="104">
        <f>IF(OR(ABS($B157)&lt;0.01,$G157=0),0,IF($J157="","",VLOOKUP($J157-1,Age_Steps,4)))</f>
        <v>0</v>
      </c>
      <c r="CB157" s="104">
        <f>IF(ABS($B157)&lt;0.01,0,IF($J157="","",VLOOKUP($J157-2,Age_Steps,4)))</f>
        <v>0</v>
      </c>
      <c r="CC157" s="104">
        <f>IF(OR(ABS($B157)&lt;0.01,$I157=0),0,IF($J157="","",VLOOKUP($J157-2,Age_Steps,4)))</f>
        <v>0</v>
      </c>
    </row>
    <row r="158" spans="2:81" ht="12.5" customHeight="1">
      <c r="B158" s="6" t="s">
        <v>9</v>
      </c>
      <c r="C158" s="6"/>
      <c r="D158" s="5">
        <v>0</v>
      </c>
      <c r="E158" s="5">
        <v>0</v>
      </c>
      <c r="F158" s="2">
        <v>0</v>
      </c>
      <c r="G158" s="2">
        <v>0</v>
      </c>
      <c r="H158" s="2">
        <v>0</v>
      </c>
      <c r="I158" s="5">
        <v>0</v>
      </c>
      <c r="K158" s="12">
        <f t="shared" si="123"/>
        <v>0</v>
      </c>
      <c r="L158" s="12">
        <f t="shared" si="123"/>
        <v>0</v>
      </c>
      <c r="M158" s="14">
        <f t="shared" si="124"/>
        <v>0</v>
      </c>
      <c r="N158" s="12">
        <f t="shared" si="179"/>
        <v>0</v>
      </c>
      <c r="O158" s="14">
        <f t="shared" si="125"/>
        <v>0</v>
      </c>
      <c r="P158" s="12">
        <f t="shared" si="179"/>
        <v>0</v>
      </c>
      <c r="Q158" s="12">
        <f t="shared" si="126"/>
        <v>1</v>
      </c>
      <c r="R158" s="12">
        <f t="shared" si="127"/>
        <v>0</v>
      </c>
      <c r="S158" s="12">
        <f t="shared" si="128"/>
        <v>0</v>
      </c>
      <c r="T158" s="12">
        <f t="shared" si="129"/>
        <v>0</v>
      </c>
      <c r="U158" s="12">
        <f t="shared" si="130"/>
        <v>0</v>
      </c>
      <c r="V158" s="39">
        <f t="shared" si="131"/>
        <v>0</v>
      </c>
      <c r="W158" s="39">
        <f t="shared" si="132"/>
        <v>0</v>
      </c>
      <c r="X158" s="12">
        <f t="shared" si="180"/>
        <v>0</v>
      </c>
      <c r="Y158" s="12">
        <f t="shared" si="133"/>
        <v>0</v>
      </c>
      <c r="Z158" s="39">
        <f t="shared" si="181"/>
        <v>0</v>
      </c>
      <c r="AA158" s="12">
        <f t="shared" si="134"/>
        <v>0</v>
      </c>
      <c r="AB158" s="39">
        <f t="shared" si="135"/>
        <v>0</v>
      </c>
      <c r="AC158" s="12">
        <f t="shared" si="136"/>
        <v>0</v>
      </c>
      <c r="AD158" s="39">
        <f t="shared" si="137"/>
        <v>0</v>
      </c>
      <c r="AE158" s="39">
        <f t="shared" si="122"/>
        <v>0</v>
      </c>
      <c r="AF158" s="12">
        <f t="shared" si="138"/>
        <v>0</v>
      </c>
      <c r="AG158" s="39">
        <f t="shared" si="139"/>
        <v>0</v>
      </c>
      <c r="AH158" s="12">
        <f t="shared" si="140"/>
        <v>0</v>
      </c>
      <c r="AI158" s="39">
        <f t="shared" si="141"/>
        <v>0</v>
      </c>
      <c r="AJ158" s="39">
        <f t="shared" si="142"/>
        <v>0</v>
      </c>
      <c r="AK158" s="12">
        <f t="shared" si="143"/>
        <v>0</v>
      </c>
      <c r="AL158" s="39">
        <f t="shared" si="144"/>
        <v>0</v>
      </c>
      <c r="AM158" s="39">
        <f t="shared" si="145"/>
        <v>0</v>
      </c>
      <c r="AN158" s="39">
        <f t="shared" si="146"/>
        <v>0</v>
      </c>
      <c r="AO158" s="99">
        <f t="shared" si="147"/>
        <v>0</v>
      </c>
      <c r="AP158" s="99">
        <f t="shared" si="148"/>
        <v>0</v>
      </c>
      <c r="AQ158" s="12">
        <f t="shared" si="149"/>
        <v>0</v>
      </c>
      <c r="AR158" s="39">
        <f t="shared" si="150"/>
        <v>0</v>
      </c>
      <c r="AS158" s="39">
        <f t="shared" si="151"/>
        <v>0</v>
      </c>
      <c r="AT158" s="39">
        <f t="shared" si="152"/>
        <v>0</v>
      </c>
      <c r="AU158" s="12">
        <f t="shared" si="153"/>
        <v>0</v>
      </c>
      <c r="AV158" s="39">
        <f t="shared" si="154"/>
        <v>0</v>
      </c>
      <c r="AW158" s="39">
        <f t="shared" si="155"/>
        <v>0</v>
      </c>
      <c r="AX158" s="39">
        <f t="shared" si="156"/>
        <v>0</v>
      </c>
      <c r="AY158" s="39">
        <f t="shared" si="157"/>
        <v>0</v>
      </c>
      <c r="AZ158" s="39">
        <f t="shared" si="158"/>
        <v>0</v>
      </c>
      <c r="BA158" s="12">
        <f t="shared" si="159"/>
        <v>0</v>
      </c>
      <c r="BB158" s="39">
        <f t="shared" si="160"/>
        <v>0</v>
      </c>
      <c r="BC158" s="39">
        <f t="shared" si="161"/>
        <v>0</v>
      </c>
      <c r="BD158" s="39">
        <f t="shared" si="162"/>
        <v>0</v>
      </c>
      <c r="BE158" s="12">
        <f t="shared" si="163"/>
        <v>0</v>
      </c>
      <c r="BF158" s="39">
        <f t="shared" si="164"/>
        <v>0</v>
      </c>
      <c r="BG158" s="39">
        <f t="shared" si="165"/>
        <v>0</v>
      </c>
      <c r="BH158" s="39">
        <f t="shared" si="166"/>
        <v>0</v>
      </c>
      <c r="BI158" s="12">
        <f t="shared" si="167"/>
        <v>0</v>
      </c>
      <c r="BJ158" s="39">
        <f t="shared" si="168"/>
        <v>0</v>
      </c>
      <c r="BK158" s="39">
        <f t="shared" si="169"/>
        <v>0</v>
      </c>
      <c r="BL158" s="39">
        <f t="shared" si="170"/>
        <v>0</v>
      </c>
      <c r="BM158" s="12">
        <f t="shared" si="171"/>
        <v>0</v>
      </c>
      <c r="BN158" s="39">
        <f t="shared" si="172"/>
        <v>0</v>
      </c>
      <c r="BO158" s="39">
        <f t="shared" si="173"/>
        <v>0</v>
      </c>
      <c r="BP158" s="39">
        <f t="shared" si="174"/>
        <v>0</v>
      </c>
      <c r="BQ158" s="12">
        <f t="shared" si="175"/>
        <v>0</v>
      </c>
      <c r="BR158" s="39">
        <f t="shared" si="176"/>
        <v>0</v>
      </c>
      <c r="BS158" s="39">
        <f t="shared" si="177"/>
        <v>0</v>
      </c>
      <c r="BT158" s="39">
        <f t="shared" si="178"/>
        <v>0</v>
      </c>
      <c r="BU158" s="104">
        <f>IF(ABS($B158)&lt;0.01,0,VLOOKUP(E158,DollarSteps,4))</f>
        <v>0</v>
      </c>
      <c r="BV158" s="104">
        <f>IF(ABS($B158)&lt;0.01,0,VLOOKUP(G158,DollarSteps,4))</f>
        <v>0</v>
      </c>
      <c r="BW158" s="104">
        <f>IF(ABS($B158)&lt;0.01,0,VLOOKUP(I158,DollarSteps,4))</f>
        <v>0</v>
      </c>
      <c r="BX158" s="104">
        <f>IF(ABS($B158)&lt;0.01,0,IF($J158="","",VLOOKUP($J158,Age_Steps,4)))</f>
        <v>0</v>
      </c>
      <c r="BY158" s="104">
        <f>IF(OR(ABS($B158)&lt;0.01,$E158=0),0,IF($J158="","",VLOOKUP($J158,Age_Steps,4)))</f>
        <v>0</v>
      </c>
      <c r="BZ158" s="104">
        <f>IF(ABS($B158)&lt;0.01,0,IF($J158="","",VLOOKUP($J158-1,Age_Steps,4)))</f>
        <v>0</v>
      </c>
      <c r="CA158" s="104">
        <f>IF(OR(ABS($B158)&lt;0.01,$G158=0),0,IF($J158="","",VLOOKUP($J158-1,Age_Steps,4)))</f>
        <v>0</v>
      </c>
      <c r="CB158" s="104">
        <f>IF(ABS($B158)&lt;0.01,0,IF($J158="","",VLOOKUP($J158-2,Age_Steps,4)))</f>
        <v>0</v>
      </c>
      <c r="CC158" s="104">
        <f>IF(OR(ABS($B158)&lt;0.01,$I158=0),0,IF($J158="","",VLOOKUP($J158-2,Age_Steps,4)))</f>
        <v>0</v>
      </c>
    </row>
    <row r="159" spans="2:81" ht="12.5" customHeight="1">
      <c r="B159" s="6" t="s">
        <v>9</v>
      </c>
      <c r="C159" s="6"/>
      <c r="D159" s="5">
        <v>0</v>
      </c>
      <c r="E159" s="5">
        <v>0</v>
      </c>
      <c r="F159" s="2">
        <v>0</v>
      </c>
      <c r="G159" s="2">
        <v>0</v>
      </c>
      <c r="H159" s="2">
        <v>0</v>
      </c>
      <c r="I159" s="5">
        <v>0</v>
      </c>
      <c r="J159" s="11">
        <v>11</v>
      </c>
      <c r="K159" s="12">
        <f t="shared" si="123"/>
        <v>0</v>
      </c>
      <c r="L159" s="12">
        <f t="shared" si="123"/>
        <v>0</v>
      </c>
      <c r="M159" s="14">
        <f t="shared" si="124"/>
        <v>0</v>
      </c>
      <c r="N159" s="12">
        <f t="shared" si="179"/>
        <v>0</v>
      </c>
      <c r="O159" s="14">
        <f t="shared" si="125"/>
        <v>0</v>
      </c>
      <c r="P159" s="12">
        <f t="shared" si="179"/>
        <v>0</v>
      </c>
      <c r="Q159" s="12">
        <f t="shared" si="126"/>
        <v>1</v>
      </c>
      <c r="R159" s="12">
        <f t="shared" si="127"/>
        <v>0</v>
      </c>
      <c r="S159" s="12">
        <f t="shared" si="128"/>
        <v>0</v>
      </c>
      <c r="T159" s="12">
        <f t="shared" si="129"/>
        <v>0</v>
      </c>
      <c r="U159" s="12">
        <f t="shared" si="130"/>
        <v>0</v>
      </c>
      <c r="V159" s="39">
        <f t="shared" si="131"/>
        <v>0</v>
      </c>
      <c r="W159" s="39">
        <f t="shared" si="132"/>
        <v>0</v>
      </c>
      <c r="X159" s="12">
        <f t="shared" si="180"/>
        <v>0</v>
      </c>
      <c r="Y159" s="12">
        <f t="shared" si="133"/>
        <v>0</v>
      </c>
      <c r="Z159" s="39">
        <f t="shared" si="181"/>
        <v>0</v>
      </c>
      <c r="AA159" s="12">
        <f t="shared" si="134"/>
        <v>0</v>
      </c>
      <c r="AB159" s="39">
        <f t="shared" si="135"/>
        <v>0</v>
      </c>
      <c r="AC159" s="12">
        <f t="shared" si="136"/>
        <v>0</v>
      </c>
      <c r="AD159" s="39">
        <f t="shared" si="137"/>
        <v>0</v>
      </c>
      <c r="AE159" s="39">
        <f t="shared" si="122"/>
        <v>0</v>
      </c>
      <c r="AF159" s="12">
        <f t="shared" si="138"/>
        <v>0</v>
      </c>
      <c r="AG159" s="39">
        <f t="shared" si="139"/>
        <v>0</v>
      </c>
      <c r="AH159" s="12">
        <f t="shared" si="140"/>
        <v>0</v>
      </c>
      <c r="AI159" s="39">
        <f t="shared" si="141"/>
        <v>0</v>
      </c>
      <c r="AJ159" s="39">
        <f t="shared" si="142"/>
        <v>0</v>
      </c>
      <c r="AK159" s="12">
        <f t="shared" si="143"/>
        <v>0</v>
      </c>
      <c r="AL159" s="39">
        <f t="shared" si="144"/>
        <v>0</v>
      </c>
      <c r="AM159" s="39">
        <f t="shared" si="145"/>
        <v>0</v>
      </c>
      <c r="AN159" s="39">
        <f t="shared" si="146"/>
        <v>0</v>
      </c>
      <c r="AO159" s="99">
        <f t="shared" si="147"/>
        <v>0</v>
      </c>
      <c r="AP159" s="99">
        <f t="shared" si="148"/>
        <v>0</v>
      </c>
      <c r="AQ159" s="12">
        <f t="shared" si="149"/>
        <v>0</v>
      </c>
      <c r="AR159" s="39">
        <f t="shared" si="150"/>
        <v>0</v>
      </c>
      <c r="AS159" s="39">
        <f t="shared" si="151"/>
        <v>0</v>
      </c>
      <c r="AT159" s="39">
        <f t="shared" si="152"/>
        <v>0</v>
      </c>
      <c r="AU159" s="12">
        <f t="shared" si="153"/>
        <v>0</v>
      </c>
      <c r="AV159" s="39">
        <f t="shared" si="154"/>
        <v>0</v>
      </c>
      <c r="AW159" s="39">
        <f t="shared" si="155"/>
        <v>0</v>
      </c>
      <c r="AX159" s="39">
        <f t="shared" si="156"/>
        <v>0</v>
      </c>
      <c r="AY159" s="39">
        <f t="shared" si="157"/>
        <v>0</v>
      </c>
      <c r="AZ159" s="39">
        <f t="shared" si="158"/>
        <v>0</v>
      </c>
      <c r="BA159" s="12">
        <f t="shared" si="159"/>
        <v>0</v>
      </c>
      <c r="BB159" s="39">
        <f t="shared" si="160"/>
        <v>0</v>
      </c>
      <c r="BC159" s="39">
        <f t="shared" si="161"/>
        <v>0</v>
      </c>
      <c r="BD159" s="39">
        <f t="shared" si="162"/>
        <v>0</v>
      </c>
      <c r="BE159" s="12">
        <f t="shared" si="163"/>
        <v>0</v>
      </c>
      <c r="BF159" s="39">
        <f t="shared" si="164"/>
        <v>0</v>
      </c>
      <c r="BG159" s="39">
        <f t="shared" si="165"/>
        <v>0</v>
      </c>
      <c r="BH159" s="39">
        <f t="shared" si="166"/>
        <v>0</v>
      </c>
      <c r="BI159" s="12">
        <f t="shared" si="167"/>
        <v>0</v>
      </c>
      <c r="BJ159" s="39">
        <f t="shared" si="168"/>
        <v>0</v>
      </c>
      <c r="BK159" s="39">
        <f t="shared" si="169"/>
        <v>0</v>
      </c>
      <c r="BL159" s="39">
        <f t="shared" si="170"/>
        <v>0</v>
      </c>
      <c r="BM159" s="12">
        <f t="shared" si="171"/>
        <v>0</v>
      </c>
      <c r="BN159" s="39">
        <f t="shared" si="172"/>
        <v>0</v>
      </c>
      <c r="BO159" s="39">
        <f t="shared" si="173"/>
        <v>0</v>
      </c>
      <c r="BP159" s="39">
        <f t="shared" si="174"/>
        <v>0</v>
      </c>
      <c r="BQ159" s="12">
        <f t="shared" si="175"/>
        <v>0</v>
      </c>
      <c r="BR159" s="39">
        <f t="shared" si="176"/>
        <v>0</v>
      </c>
      <c r="BS159" s="39">
        <f t="shared" si="177"/>
        <v>0</v>
      </c>
      <c r="BT159" s="39">
        <f t="shared" si="178"/>
        <v>0</v>
      </c>
      <c r="BU159" s="104">
        <f>IF(ABS($B159)&lt;0.01,0,VLOOKUP(E159,DollarSteps,4))</f>
        <v>0</v>
      </c>
      <c r="BV159" s="104">
        <f>IF(ABS($B159)&lt;0.01,0,VLOOKUP(G159,DollarSteps,4))</f>
        <v>0</v>
      </c>
      <c r="BW159" s="104">
        <f>IF(ABS($B159)&lt;0.01,0,VLOOKUP(I159,DollarSteps,4))</f>
        <v>0</v>
      </c>
      <c r="BX159" s="104">
        <f>IF(ABS($B159)&lt;0.01,0,IF($J159="","",VLOOKUP($J159,Age_Steps,4)))</f>
        <v>0</v>
      </c>
      <c r="BY159" s="104">
        <f>IF(OR(ABS($B159)&lt;0.01,$E159=0),0,IF($J159="","",VLOOKUP($J159,Age_Steps,4)))</f>
        <v>0</v>
      </c>
      <c r="BZ159" s="104">
        <f>IF(ABS($B159)&lt;0.01,0,IF($J159="","",VLOOKUP($J159-1,Age_Steps,4)))</f>
        <v>0</v>
      </c>
      <c r="CA159" s="104">
        <f>IF(OR(ABS($B159)&lt;0.01,$G159=0),0,IF($J159="","",VLOOKUP($J159-1,Age_Steps,4)))</f>
        <v>0</v>
      </c>
      <c r="CB159" s="104">
        <f>IF(ABS($B159)&lt;0.01,0,IF($J159="","",VLOOKUP($J159-2,Age_Steps,4)))</f>
        <v>0</v>
      </c>
      <c r="CC159" s="104">
        <f>IF(OR(ABS($B159)&lt;0.01,$I159=0),0,IF($J159="","",VLOOKUP($J159-2,Age_Steps,4)))</f>
        <v>0</v>
      </c>
    </row>
    <row r="160" spans="2:81" ht="12.5" customHeight="1">
      <c r="B160" s="6" t="s">
        <v>9</v>
      </c>
      <c r="C160" s="6"/>
      <c r="D160" s="5">
        <v>0</v>
      </c>
      <c r="E160" s="5">
        <v>0</v>
      </c>
      <c r="F160" s="2">
        <v>0</v>
      </c>
      <c r="G160" s="2">
        <v>0</v>
      </c>
      <c r="H160" s="2">
        <v>0</v>
      </c>
      <c r="I160" s="5">
        <v>0</v>
      </c>
      <c r="J160" s="11">
        <v>21</v>
      </c>
      <c r="K160" s="12">
        <f t="shared" si="123"/>
        <v>0</v>
      </c>
      <c r="L160" s="12">
        <f t="shared" si="123"/>
        <v>0</v>
      </c>
      <c r="M160" s="14">
        <f t="shared" si="124"/>
        <v>0</v>
      </c>
      <c r="N160" s="12">
        <f t="shared" si="179"/>
        <v>0</v>
      </c>
      <c r="O160" s="14">
        <f t="shared" si="125"/>
        <v>0</v>
      </c>
      <c r="P160" s="12">
        <f t="shared" si="179"/>
        <v>0</v>
      </c>
      <c r="Q160" s="12">
        <f t="shared" si="126"/>
        <v>1</v>
      </c>
      <c r="R160" s="12">
        <f t="shared" si="127"/>
        <v>0</v>
      </c>
      <c r="S160" s="12">
        <f t="shared" si="128"/>
        <v>0</v>
      </c>
      <c r="T160" s="12">
        <f t="shared" si="129"/>
        <v>0</v>
      </c>
      <c r="U160" s="12">
        <f t="shared" si="130"/>
        <v>0</v>
      </c>
      <c r="V160" s="39">
        <f t="shared" si="131"/>
        <v>0</v>
      </c>
      <c r="W160" s="39">
        <f t="shared" si="132"/>
        <v>0</v>
      </c>
      <c r="X160" s="12">
        <f t="shared" si="180"/>
        <v>0</v>
      </c>
      <c r="Y160" s="12">
        <f t="shared" si="133"/>
        <v>0</v>
      </c>
      <c r="Z160" s="39">
        <f t="shared" si="181"/>
        <v>0</v>
      </c>
      <c r="AA160" s="12">
        <f t="shared" si="134"/>
        <v>0</v>
      </c>
      <c r="AB160" s="39">
        <f t="shared" si="135"/>
        <v>0</v>
      </c>
      <c r="AC160" s="12">
        <f t="shared" si="136"/>
        <v>0</v>
      </c>
      <c r="AD160" s="39">
        <f t="shared" si="137"/>
        <v>0</v>
      </c>
      <c r="AE160" s="39">
        <f t="shared" si="122"/>
        <v>0</v>
      </c>
      <c r="AF160" s="12">
        <f t="shared" si="138"/>
        <v>0</v>
      </c>
      <c r="AG160" s="39">
        <f t="shared" si="139"/>
        <v>0</v>
      </c>
      <c r="AH160" s="12">
        <f t="shared" si="140"/>
        <v>0</v>
      </c>
      <c r="AI160" s="39">
        <f t="shared" si="141"/>
        <v>0</v>
      </c>
      <c r="AJ160" s="39">
        <f t="shared" si="142"/>
        <v>0</v>
      </c>
      <c r="AK160" s="12">
        <f t="shared" si="143"/>
        <v>0</v>
      </c>
      <c r="AL160" s="39">
        <f t="shared" si="144"/>
        <v>0</v>
      </c>
      <c r="AM160" s="39">
        <f t="shared" si="145"/>
        <v>0</v>
      </c>
      <c r="AN160" s="39">
        <f t="shared" si="146"/>
        <v>0</v>
      </c>
      <c r="AO160" s="99">
        <f t="shared" si="147"/>
        <v>0</v>
      </c>
      <c r="AP160" s="99">
        <f t="shared" si="148"/>
        <v>0</v>
      </c>
      <c r="AQ160" s="12">
        <f t="shared" si="149"/>
        <v>0</v>
      </c>
      <c r="AR160" s="39">
        <f t="shared" si="150"/>
        <v>0</v>
      </c>
      <c r="AS160" s="39">
        <f t="shared" si="151"/>
        <v>0</v>
      </c>
      <c r="AT160" s="39">
        <f t="shared" si="152"/>
        <v>0</v>
      </c>
      <c r="AU160" s="12">
        <f t="shared" si="153"/>
        <v>0</v>
      </c>
      <c r="AV160" s="39">
        <f t="shared" si="154"/>
        <v>0</v>
      </c>
      <c r="AW160" s="39">
        <f t="shared" si="155"/>
        <v>0</v>
      </c>
      <c r="AX160" s="39">
        <f t="shared" si="156"/>
        <v>0</v>
      </c>
      <c r="AY160" s="39">
        <f t="shared" si="157"/>
        <v>0</v>
      </c>
      <c r="AZ160" s="39">
        <f t="shared" si="158"/>
        <v>0</v>
      </c>
      <c r="BA160" s="12">
        <f t="shared" si="159"/>
        <v>0</v>
      </c>
      <c r="BB160" s="39">
        <f t="shared" si="160"/>
        <v>0</v>
      </c>
      <c r="BC160" s="39">
        <f t="shared" si="161"/>
        <v>0</v>
      </c>
      <c r="BD160" s="39">
        <f t="shared" si="162"/>
        <v>0</v>
      </c>
      <c r="BE160" s="12">
        <f t="shared" si="163"/>
        <v>0</v>
      </c>
      <c r="BF160" s="39">
        <f t="shared" si="164"/>
        <v>0</v>
      </c>
      <c r="BG160" s="39">
        <f t="shared" si="165"/>
        <v>0</v>
      </c>
      <c r="BH160" s="39">
        <f t="shared" si="166"/>
        <v>0</v>
      </c>
      <c r="BI160" s="12">
        <f t="shared" si="167"/>
        <v>0</v>
      </c>
      <c r="BJ160" s="39">
        <f t="shared" si="168"/>
        <v>0</v>
      </c>
      <c r="BK160" s="39">
        <f t="shared" si="169"/>
        <v>0</v>
      </c>
      <c r="BL160" s="39">
        <f t="shared" si="170"/>
        <v>0</v>
      </c>
      <c r="BM160" s="12">
        <f t="shared" si="171"/>
        <v>0</v>
      </c>
      <c r="BN160" s="39">
        <f t="shared" si="172"/>
        <v>0</v>
      </c>
      <c r="BO160" s="39">
        <f t="shared" si="173"/>
        <v>0</v>
      </c>
      <c r="BP160" s="39">
        <f t="shared" si="174"/>
        <v>0</v>
      </c>
      <c r="BQ160" s="12">
        <f t="shared" si="175"/>
        <v>0</v>
      </c>
      <c r="BR160" s="39">
        <f t="shared" si="176"/>
        <v>0</v>
      </c>
      <c r="BS160" s="39">
        <f t="shared" si="177"/>
        <v>0</v>
      </c>
      <c r="BT160" s="39">
        <f t="shared" si="178"/>
        <v>0</v>
      </c>
      <c r="BU160" s="104">
        <f>IF(ABS($B160)&lt;0.01,0,VLOOKUP(E160,DollarSteps,4))</f>
        <v>0</v>
      </c>
      <c r="BV160" s="104">
        <f>IF(ABS($B160)&lt;0.01,0,VLOOKUP(G160,DollarSteps,4))</f>
        <v>0</v>
      </c>
      <c r="BW160" s="104">
        <f>IF(ABS($B160)&lt;0.01,0,VLOOKUP(I160,DollarSteps,4))</f>
        <v>0</v>
      </c>
      <c r="BX160" s="104">
        <f>IF(ABS($B160)&lt;0.01,0,IF($J160="","",VLOOKUP($J160,Age_Steps,4)))</f>
        <v>0</v>
      </c>
      <c r="BY160" s="104">
        <f>IF(OR(ABS($B160)&lt;0.01,$E160=0),0,IF($J160="","",VLOOKUP($J160,Age_Steps,4)))</f>
        <v>0</v>
      </c>
      <c r="BZ160" s="104">
        <f>IF(ABS($B160)&lt;0.01,0,IF($J160="","",VLOOKUP($J160-1,Age_Steps,4)))</f>
        <v>0</v>
      </c>
      <c r="CA160" s="104">
        <f>IF(OR(ABS($B160)&lt;0.01,$G160=0),0,IF($J160="","",VLOOKUP($J160-1,Age_Steps,4)))</f>
        <v>0</v>
      </c>
      <c r="CB160" s="104">
        <f>IF(ABS($B160)&lt;0.01,0,IF($J160="","",VLOOKUP($J160-2,Age_Steps,4)))</f>
        <v>0</v>
      </c>
      <c r="CC160" s="104">
        <f>IF(OR(ABS($B160)&lt;0.01,$I160=0),0,IF($J160="","",VLOOKUP($J160-2,Age_Steps,4)))</f>
        <v>0</v>
      </c>
    </row>
    <row r="161" spans="2:81" ht="12.5" customHeight="1">
      <c r="B161" s="6" t="s">
        <v>9</v>
      </c>
      <c r="C161" s="6"/>
      <c r="D161" s="5">
        <v>0</v>
      </c>
      <c r="E161" s="5">
        <v>0</v>
      </c>
      <c r="F161" s="2">
        <v>0</v>
      </c>
      <c r="G161" s="2">
        <v>0</v>
      </c>
      <c r="H161" s="2">
        <v>0</v>
      </c>
      <c r="I161" s="5">
        <v>0</v>
      </c>
      <c r="J161" s="11">
        <v>21</v>
      </c>
      <c r="K161" s="12">
        <f t="shared" si="123"/>
        <v>0</v>
      </c>
      <c r="L161" s="12">
        <f t="shared" si="123"/>
        <v>0</v>
      </c>
      <c r="M161" s="14">
        <f t="shared" si="124"/>
        <v>0</v>
      </c>
      <c r="N161" s="12">
        <f t="shared" si="179"/>
        <v>0</v>
      </c>
      <c r="O161" s="14">
        <f t="shared" si="125"/>
        <v>0</v>
      </c>
      <c r="P161" s="12">
        <f t="shared" si="179"/>
        <v>0</v>
      </c>
      <c r="Q161" s="12">
        <f t="shared" si="126"/>
        <v>1</v>
      </c>
      <c r="R161" s="12">
        <f t="shared" si="127"/>
        <v>0</v>
      </c>
      <c r="S161" s="12">
        <f t="shared" si="128"/>
        <v>0</v>
      </c>
      <c r="T161" s="12">
        <f t="shared" si="129"/>
        <v>0</v>
      </c>
      <c r="U161" s="12">
        <f t="shared" si="130"/>
        <v>0</v>
      </c>
      <c r="V161" s="39">
        <f t="shared" si="131"/>
        <v>0</v>
      </c>
      <c r="W161" s="39">
        <f t="shared" si="132"/>
        <v>0</v>
      </c>
      <c r="X161" s="12">
        <f t="shared" si="180"/>
        <v>0</v>
      </c>
      <c r="Y161" s="12">
        <f t="shared" si="133"/>
        <v>0</v>
      </c>
      <c r="Z161" s="39">
        <f t="shared" si="181"/>
        <v>0</v>
      </c>
      <c r="AA161" s="12">
        <f t="shared" si="134"/>
        <v>0</v>
      </c>
      <c r="AB161" s="39">
        <f t="shared" si="135"/>
        <v>0</v>
      </c>
      <c r="AC161" s="12">
        <f t="shared" si="136"/>
        <v>0</v>
      </c>
      <c r="AD161" s="39">
        <f t="shared" si="137"/>
        <v>0</v>
      </c>
      <c r="AE161" s="39">
        <f t="shared" si="122"/>
        <v>0</v>
      </c>
      <c r="AF161" s="12">
        <f t="shared" si="138"/>
        <v>0</v>
      </c>
      <c r="AG161" s="39">
        <f t="shared" si="139"/>
        <v>0</v>
      </c>
      <c r="AH161" s="12">
        <f t="shared" si="140"/>
        <v>0</v>
      </c>
      <c r="AI161" s="39">
        <f t="shared" si="141"/>
        <v>0</v>
      </c>
      <c r="AJ161" s="39">
        <f t="shared" si="142"/>
        <v>0</v>
      </c>
      <c r="AK161" s="12">
        <f t="shared" si="143"/>
        <v>0</v>
      </c>
      <c r="AL161" s="39">
        <f t="shared" si="144"/>
        <v>0</v>
      </c>
      <c r="AM161" s="39">
        <f t="shared" si="145"/>
        <v>0</v>
      </c>
      <c r="AN161" s="39">
        <f t="shared" si="146"/>
        <v>0</v>
      </c>
      <c r="AO161" s="99">
        <f t="shared" si="147"/>
        <v>0</v>
      </c>
      <c r="AP161" s="99">
        <f t="shared" si="148"/>
        <v>0</v>
      </c>
      <c r="AQ161" s="12">
        <f t="shared" si="149"/>
        <v>0</v>
      </c>
      <c r="AR161" s="39">
        <f t="shared" si="150"/>
        <v>0</v>
      </c>
      <c r="AS161" s="39">
        <f t="shared" si="151"/>
        <v>0</v>
      </c>
      <c r="AT161" s="39">
        <f t="shared" si="152"/>
        <v>0</v>
      </c>
      <c r="AU161" s="12">
        <f t="shared" si="153"/>
        <v>0</v>
      </c>
      <c r="AV161" s="39">
        <f t="shared" si="154"/>
        <v>0</v>
      </c>
      <c r="AW161" s="39">
        <f t="shared" si="155"/>
        <v>0</v>
      </c>
      <c r="AX161" s="39">
        <f t="shared" si="156"/>
        <v>0</v>
      </c>
      <c r="AY161" s="39">
        <f t="shared" si="157"/>
        <v>0</v>
      </c>
      <c r="AZ161" s="39">
        <f t="shared" si="158"/>
        <v>0</v>
      </c>
      <c r="BA161" s="12">
        <f t="shared" si="159"/>
        <v>0</v>
      </c>
      <c r="BB161" s="39">
        <f t="shared" si="160"/>
        <v>0</v>
      </c>
      <c r="BC161" s="39">
        <f t="shared" si="161"/>
        <v>0</v>
      </c>
      <c r="BD161" s="39">
        <f t="shared" si="162"/>
        <v>0</v>
      </c>
      <c r="BE161" s="12">
        <f t="shared" si="163"/>
        <v>0</v>
      </c>
      <c r="BF161" s="39">
        <f t="shared" si="164"/>
        <v>0</v>
      </c>
      <c r="BG161" s="39">
        <f t="shared" si="165"/>
        <v>0</v>
      </c>
      <c r="BH161" s="39">
        <f t="shared" si="166"/>
        <v>0</v>
      </c>
      <c r="BI161" s="12">
        <f t="shared" si="167"/>
        <v>0</v>
      </c>
      <c r="BJ161" s="39">
        <f t="shared" si="168"/>
        <v>0</v>
      </c>
      <c r="BK161" s="39">
        <f t="shared" si="169"/>
        <v>0</v>
      </c>
      <c r="BL161" s="39">
        <f t="shared" si="170"/>
        <v>0</v>
      </c>
      <c r="BM161" s="12">
        <f t="shared" si="171"/>
        <v>0</v>
      </c>
      <c r="BN161" s="39">
        <f t="shared" si="172"/>
        <v>0</v>
      </c>
      <c r="BO161" s="39">
        <f t="shared" si="173"/>
        <v>0</v>
      </c>
      <c r="BP161" s="39">
        <f t="shared" si="174"/>
        <v>0</v>
      </c>
      <c r="BQ161" s="12">
        <f t="shared" si="175"/>
        <v>0</v>
      </c>
      <c r="BR161" s="39">
        <f t="shared" si="176"/>
        <v>0</v>
      </c>
      <c r="BS161" s="39">
        <f t="shared" si="177"/>
        <v>0</v>
      </c>
      <c r="BT161" s="39">
        <f t="shared" si="178"/>
        <v>0</v>
      </c>
      <c r="BU161" s="104">
        <f>IF(ABS($B161)&lt;0.01,0,VLOOKUP(E161,DollarSteps,4))</f>
        <v>0</v>
      </c>
      <c r="BV161" s="104">
        <f>IF(ABS($B161)&lt;0.01,0,VLOOKUP(G161,DollarSteps,4))</f>
        <v>0</v>
      </c>
      <c r="BW161" s="104">
        <f>IF(ABS($B161)&lt;0.01,0,VLOOKUP(I161,DollarSteps,4))</f>
        <v>0</v>
      </c>
      <c r="BX161" s="104">
        <f>IF(ABS($B161)&lt;0.01,0,IF($J161="","",VLOOKUP($J161,Age_Steps,4)))</f>
        <v>0</v>
      </c>
      <c r="BY161" s="104">
        <f>IF(OR(ABS($B161)&lt;0.01,$E161=0),0,IF($J161="","",VLOOKUP($J161,Age_Steps,4)))</f>
        <v>0</v>
      </c>
      <c r="BZ161" s="104">
        <f>IF(ABS($B161)&lt;0.01,0,IF($J161="","",VLOOKUP($J161-1,Age_Steps,4)))</f>
        <v>0</v>
      </c>
      <c r="CA161" s="104">
        <f>IF(OR(ABS($B161)&lt;0.01,$G161=0),0,IF($J161="","",VLOOKUP($J161-1,Age_Steps,4)))</f>
        <v>0</v>
      </c>
      <c r="CB161" s="104">
        <f>IF(ABS($B161)&lt;0.01,0,IF($J161="","",VLOOKUP($J161-2,Age_Steps,4)))</f>
        <v>0</v>
      </c>
      <c r="CC161" s="104">
        <f>IF(OR(ABS($B161)&lt;0.01,$I161=0),0,IF($J161="","",VLOOKUP($J161-2,Age_Steps,4)))</f>
        <v>0</v>
      </c>
    </row>
    <row r="162" spans="2:81" ht="12.5" customHeight="1">
      <c r="B162" s="6" t="s">
        <v>9</v>
      </c>
      <c r="C162" s="6"/>
      <c r="D162" s="5">
        <v>0</v>
      </c>
      <c r="E162" s="5">
        <v>0</v>
      </c>
      <c r="F162" s="2">
        <v>0</v>
      </c>
      <c r="G162" s="2">
        <v>0</v>
      </c>
      <c r="H162" s="2">
        <v>0</v>
      </c>
      <c r="I162" s="5">
        <v>0</v>
      </c>
      <c r="J162" s="11">
        <v>25</v>
      </c>
      <c r="K162" s="12">
        <f t="shared" si="123"/>
        <v>0</v>
      </c>
      <c r="L162" s="12">
        <f t="shared" si="123"/>
        <v>0</v>
      </c>
      <c r="M162" s="14">
        <f t="shared" si="124"/>
        <v>0</v>
      </c>
      <c r="N162" s="12">
        <f t="shared" si="179"/>
        <v>0</v>
      </c>
      <c r="O162" s="14">
        <f t="shared" si="125"/>
        <v>0</v>
      </c>
      <c r="P162" s="12">
        <f t="shared" si="179"/>
        <v>0</v>
      </c>
      <c r="Q162" s="12">
        <f t="shared" si="126"/>
        <v>1</v>
      </c>
      <c r="R162" s="12">
        <f t="shared" si="127"/>
        <v>0</v>
      </c>
      <c r="S162" s="12">
        <f t="shared" si="128"/>
        <v>0</v>
      </c>
      <c r="T162" s="12">
        <f t="shared" si="129"/>
        <v>0</v>
      </c>
      <c r="U162" s="12">
        <f t="shared" si="130"/>
        <v>0</v>
      </c>
      <c r="V162" s="39">
        <f t="shared" si="131"/>
        <v>0</v>
      </c>
      <c r="W162" s="39">
        <f t="shared" si="132"/>
        <v>0</v>
      </c>
      <c r="X162" s="12">
        <f t="shared" si="180"/>
        <v>0</v>
      </c>
      <c r="Y162" s="12">
        <f t="shared" si="133"/>
        <v>0</v>
      </c>
      <c r="Z162" s="39">
        <f t="shared" si="181"/>
        <v>0</v>
      </c>
      <c r="AA162" s="12">
        <f t="shared" si="134"/>
        <v>0</v>
      </c>
      <c r="AB162" s="39">
        <f t="shared" si="135"/>
        <v>0</v>
      </c>
      <c r="AC162" s="12">
        <f t="shared" si="136"/>
        <v>0</v>
      </c>
      <c r="AD162" s="39">
        <f t="shared" si="137"/>
        <v>0</v>
      </c>
      <c r="AE162" s="39">
        <f t="shared" si="122"/>
        <v>0</v>
      </c>
      <c r="AF162" s="12">
        <f t="shared" si="138"/>
        <v>0</v>
      </c>
      <c r="AG162" s="39">
        <f t="shared" si="139"/>
        <v>0</v>
      </c>
      <c r="AH162" s="12">
        <f t="shared" si="140"/>
        <v>0</v>
      </c>
      <c r="AI162" s="39">
        <f t="shared" si="141"/>
        <v>0</v>
      </c>
      <c r="AJ162" s="39">
        <f t="shared" si="142"/>
        <v>0</v>
      </c>
      <c r="AK162" s="12">
        <f t="shared" si="143"/>
        <v>0</v>
      </c>
      <c r="AL162" s="39">
        <f t="shared" si="144"/>
        <v>0</v>
      </c>
      <c r="AM162" s="39">
        <f t="shared" si="145"/>
        <v>0</v>
      </c>
      <c r="AN162" s="39">
        <f t="shared" si="146"/>
        <v>0</v>
      </c>
      <c r="AO162" s="99">
        <f t="shared" si="147"/>
        <v>0</v>
      </c>
      <c r="AP162" s="99">
        <f t="shared" si="148"/>
        <v>0</v>
      </c>
      <c r="AQ162" s="12">
        <f t="shared" si="149"/>
        <v>0</v>
      </c>
      <c r="AR162" s="39">
        <f t="shared" si="150"/>
        <v>0</v>
      </c>
      <c r="AS162" s="39">
        <f t="shared" si="151"/>
        <v>0</v>
      </c>
      <c r="AT162" s="39">
        <f t="shared" si="152"/>
        <v>0</v>
      </c>
      <c r="AU162" s="12">
        <f t="shared" si="153"/>
        <v>0</v>
      </c>
      <c r="AV162" s="39">
        <f t="shared" si="154"/>
        <v>0</v>
      </c>
      <c r="AW162" s="39">
        <f t="shared" si="155"/>
        <v>0</v>
      </c>
      <c r="AX162" s="39">
        <f t="shared" si="156"/>
        <v>0</v>
      </c>
      <c r="AY162" s="39">
        <f t="shared" si="157"/>
        <v>0</v>
      </c>
      <c r="AZ162" s="39">
        <f t="shared" si="158"/>
        <v>0</v>
      </c>
      <c r="BA162" s="12">
        <f t="shared" si="159"/>
        <v>0</v>
      </c>
      <c r="BB162" s="39">
        <f t="shared" si="160"/>
        <v>0</v>
      </c>
      <c r="BC162" s="39">
        <f t="shared" si="161"/>
        <v>0</v>
      </c>
      <c r="BD162" s="39">
        <f t="shared" si="162"/>
        <v>0</v>
      </c>
      <c r="BE162" s="12">
        <f t="shared" si="163"/>
        <v>0</v>
      </c>
      <c r="BF162" s="39">
        <f t="shared" si="164"/>
        <v>0</v>
      </c>
      <c r="BG162" s="39">
        <f t="shared" si="165"/>
        <v>0</v>
      </c>
      <c r="BH162" s="39">
        <f t="shared" si="166"/>
        <v>0</v>
      </c>
      <c r="BI162" s="12">
        <f t="shared" si="167"/>
        <v>0</v>
      </c>
      <c r="BJ162" s="39">
        <f t="shared" si="168"/>
        <v>0</v>
      </c>
      <c r="BK162" s="39">
        <f t="shared" si="169"/>
        <v>0</v>
      </c>
      <c r="BL162" s="39">
        <f t="shared" si="170"/>
        <v>0</v>
      </c>
      <c r="BM162" s="12">
        <f t="shared" si="171"/>
        <v>0</v>
      </c>
      <c r="BN162" s="39">
        <f t="shared" si="172"/>
        <v>0</v>
      </c>
      <c r="BO162" s="39">
        <f t="shared" si="173"/>
        <v>0</v>
      </c>
      <c r="BP162" s="39">
        <f t="shared" si="174"/>
        <v>0</v>
      </c>
      <c r="BQ162" s="12">
        <f t="shared" si="175"/>
        <v>0</v>
      </c>
      <c r="BR162" s="39">
        <f t="shared" si="176"/>
        <v>0</v>
      </c>
      <c r="BS162" s="39">
        <f t="shared" si="177"/>
        <v>0</v>
      </c>
      <c r="BT162" s="39">
        <f t="shared" si="178"/>
        <v>0</v>
      </c>
      <c r="BU162" s="104">
        <f>IF(ABS($B162)&lt;0.01,0,VLOOKUP(E162,DollarSteps,4))</f>
        <v>0</v>
      </c>
      <c r="BV162" s="104">
        <f>IF(ABS($B162)&lt;0.01,0,VLOOKUP(G162,DollarSteps,4))</f>
        <v>0</v>
      </c>
      <c r="BW162" s="104">
        <f>IF(ABS($B162)&lt;0.01,0,VLOOKUP(I162,DollarSteps,4))</f>
        <v>0</v>
      </c>
      <c r="BX162" s="104">
        <f>IF(ABS($B162)&lt;0.01,0,IF($J162="","",VLOOKUP($J162,Age_Steps,4)))</f>
        <v>0</v>
      </c>
      <c r="BY162" s="104">
        <f>IF(OR(ABS($B162)&lt;0.01,$E162=0),0,IF($J162="","",VLOOKUP($J162,Age_Steps,4)))</f>
        <v>0</v>
      </c>
      <c r="BZ162" s="104">
        <f>IF(ABS($B162)&lt;0.01,0,IF($J162="","",VLOOKUP($J162-1,Age_Steps,4)))</f>
        <v>0</v>
      </c>
      <c r="CA162" s="104">
        <f>IF(OR(ABS($B162)&lt;0.01,$G162=0),0,IF($J162="","",VLOOKUP($J162-1,Age_Steps,4)))</f>
        <v>0</v>
      </c>
      <c r="CB162" s="104">
        <f>IF(ABS($B162)&lt;0.01,0,IF($J162="","",VLOOKUP($J162-2,Age_Steps,4)))</f>
        <v>0</v>
      </c>
      <c r="CC162" s="104">
        <f>IF(OR(ABS($B162)&lt;0.01,$I162=0),0,IF($J162="","",VLOOKUP($J162-2,Age_Steps,4)))</f>
        <v>0</v>
      </c>
    </row>
    <row r="163" spans="2:81" ht="12.5" customHeight="1">
      <c r="B163" s="6" t="s">
        <v>9</v>
      </c>
      <c r="C163" s="6"/>
      <c r="D163" s="5">
        <v>0</v>
      </c>
      <c r="E163" s="5">
        <v>0</v>
      </c>
      <c r="F163" s="2">
        <v>0</v>
      </c>
      <c r="G163" s="2">
        <v>0</v>
      </c>
      <c r="H163" s="2">
        <v>0</v>
      </c>
      <c r="I163" s="5">
        <v>0</v>
      </c>
      <c r="J163" s="11">
        <v>11</v>
      </c>
      <c r="K163" s="12">
        <f t="shared" si="123"/>
        <v>0</v>
      </c>
      <c r="L163" s="12">
        <f t="shared" si="123"/>
        <v>0</v>
      </c>
      <c r="M163" s="14">
        <f t="shared" si="124"/>
        <v>0</v>
      </c>
      <c r="N163" s="12">
        <f t="shared" si="179"/>
        <v>0</v>
      </c>
      <c r="O163" s="14">
        <f t="shared" si="125"/>
        <v>0</v>
      </c>
      <c r="P163" s="12">
        <f t="shared" si="179"/>
        <v>0</v>
      </c>
      <c r="Q163" s="12">
        <f t="shared" si="126"/>
        <v>1</v>
      </c>
      <c r="R163" s="12">
        <f t="shared" si="127"/>
        <v>0</v>
      </c>
      <c r="S163" s="12">
        <f t="shared" si="128"/>
        <v>0</v>
      </c>
      <c r="T163" s="12">
        <f t="shared" si="129"/>
        <v>0</v>
      </c>
      <c r="U163" s="12">
        <f t="shared" si="130"/>
        <v>0</v>
      </c>
      <c r="V163" s="39">
        <f t="shared" si="131"/>
        <v>0</v>
      </c>
      <c r="W163" s="39">
        <f t="shared" si="132"/>
        <v>0</v>
      </c>
      <c r="X163" s="12">
        <f t="shared" si="180"/>
        <v>0</v>
      </c>
      <c r="Y163" s="12">
        <f t="shared" si="133"/>
        <v>0</v>
      </c>
      <c r="Z163" s="39">
        <f t="shared" si="181"/>
        <v>0</v>
      </c>
      <c r="AA163" s="12">
        <f t="shared" si="134"/>
        <v>0</v>
      </c>
      <c r="AB163" s="39">
        <f t="shared" si="135"/>
        <v>0</v>
      </c>
      <c r="AC163" s="12">
        <f t="shared" si="136"/>
        <v>0</v>
      </c>
      <c r="AD163" s="39">
        <f t="shared" si="137"/>
        <v>0</v>
      </c>
      <c r="AE163" s="39">
        <f t="shared" si="122"/>
        <v>0</v>
      </c>
      <c r="AF163" s="12">
        <f t="shared" si="138"/>
        <v>0</v>
      </c>
      <c r="AG163" s="39">
        <f t="shared" si="139"/>
        <v>0</v>
      </c>
      <c r="AH163" s="12">
        <f t="shared" si="140"/>
        <v>0</v>
      </c>
      <c r="AI163" s="39">
        <f t="shared" si="141"/>
        <v>0</v>
      </c>
      <c r="AJ163" s="39">
        <f t="shared" si="142"/>
        <v>0</v>
      </c>
      <c r="AK163" s="12">
        <f t="shared" si="143"/>
        <v>0</v>
      </c>
      <c r="AL163" s="39">
        <f t="shared" si="144"/>
        <v>0</v>
      </c>
      <c r="AM163" s="39">
        <f t="shared" si="145"/>
        <v>0</v>
      </c>
      <c r="AN163" s="39">
        <f t="shared" si="146"/>
        <v>0</v>
      </c>
      <c r="AO163" s="99">
        <f t="shared" si="147"/>
        <v>0</v>
      </c>
      <c r="AP163" s="99">
        <f t="shared" si="148"/>
        <v>0</v>
      </c>
      <c r="AQ163" s="12">
        <f t="shared" si="149"/>
        <v>0</v>
      </c>
      <c r="AR163" s="39">
        <f t="shared" si="150"/>
        <v>0</v>
      </c>
      <c r="AS163" s="39">
        <f t="shared" si="151"/>
        <v>0</v>
      </c>
      <c r="AT163" s="39">
        <f t="shared" si="152"/>
        <v>0</v>
      </c>
      <c r="AU163" s="12">
        <f t="shared" si="153"/>
        <v>0</v>
      </c>
      <c r="AV163" s="39">
        <f t="shared" si="154"/>
        <v>0</v>
      </c>
      <c r="AW163" s="39">
        <f t="shared" si="155"/>
        <v>0</v>
      </c>
      <c r="AX163" s="39">
        <f t="shared" si="156"/>
        <v>0</v>
      </c>
      <c r="AY163" s="39">
        <f t="shared" si="157"/>
        <v>0</v>
      </c>
      <c r="AZ163" s="39">
        <f t="shared" si="158"/>
        <v>0</v>
      </c>
      <c r="BA163" s="12">
        <f t="shared" si="159"/>
        <v>0</v>
      </c>
      <c r="BB163" s="39">
        <f t="shared" si="160"/>
        <v>0</v>
      </c>
      <c r="BC163" s="39">
        <f t="shared" si="161"/>
        <v>0</v>
      </c>
      <c r="BD163" s="39">
        <f t="shared" si="162"/>
        <v>0</v>
      </c>
      <c r="BE163" s="12">
        <f t="shared" si="163"/>
        <v>0</v>
      </c>
      <c r="BF163" s="39">
        <f t="shared" si="164"/>
        <v>0</v>
      </c>
      <c r="BG163" s="39">
        <f t="shared" si="165"/>
        <v>0</v>
      </c>
      <c r="BH163" s="39">
        <f t="shared" si="166"/>
        <v>0</v>
      </c>
      <c r="BI163" s="12">
        <f t="shared" si="167"/>
        <v>0</v>
      </c>
      <c r="BJ163" s="39">
        <f t="shared" si="168"/>
        <v>0</v>
      </c>
      <c r="BK163" s="39">
        <f t="shared" si="169"/>
        <v>0</v>
      </c>
      <c r="BL163" s="39">
        <f t="shared" si="170"/>
        <v>0</v>
      </c>
      <c r="BM163" s="12">
        <f t="shared" si="171"/>
        <v>0</v>
      </c>
      <c r="BN163" s="39">
        <f t="shared" si="172"/>
        <v>0</v>
      </c>
      <c r="BO163" s="39">
        <f t="shared" si="173"/>
        <v>0</v>
      </c>
      <c r="BP163" s="39">
        <f t="shared" si="174"/>
        <v>0</v>
      </c>
      <c r="BQ163" s="12">
        <f t="shared" si="175"/>
        <v>0</v>
      </c>
      <c r="BR163" s="39">
        <f t="shared" si="176"/>
        <v>0</v>
      </c>
      <c r="BS163" s="39">
        <f t="shared" si="177"/>
        <v>0</v>
      </c>
      <c r="BT163" s="39">
        <f t="shared" si="178"/>
        <v>0</v>
      </c>
      <c r="BU163" s="104">
        <f>IF(ABS($B163)&lt;0.01,0,VLOOKUP(E163,DollarSteps,4))</f>
        <v>0</v>
      </c>
      <c r="BV163" s="104">
        <f>IF(ABS($B163)&lt;0.01,0,VLOOKUP(G163,DollarSteps,4))</f>
        <v>0</v>
      </c>
      <c r="BW163" s="104">
        <f>IF(ABS($B163)&lt;0.01,0,VLOOKUP(I163,DollarSteps,4))</f>
        <v>0</v>
      </c>
      <c r="BX163" s="104">
        <f>IF(ABS($B163)&lt;0.01,0,IF($J163="","",VLOOKUP($J163,Age_Steps,4)))</f>
        <v>0</v>
      </c>
      <c r="BY163" s="104">
        <f>IF(OR(ABS($B163)&lt;0.01,$E163=0),0,IF($J163="","",VLOOKUP($J163,Age_Steps,4)))</f>
        <v>0</v>
      </c>
      <c r="BZ163" s="104">
        <f>IF(ABS($B163)&lt;0.01,0,IF($J163="","",VLOOKUP($J163-1,Age_Steps,4)))</f>
        <v>0</v>
      </c>
      <c r="CA163" s="104">
        <f>IF(OR(ABS($B163)&lt;0.01,$G163=0),0,IF($J163="","",VLOOKUP($J163-1,Age_Steps,4)))</f>
        <v>0</v>
      </c>
      <c r="CB163" s="104">
        <f>IF(ABS($B163)&lt;0.01,0,IF($J163="","",VLOOKUP($J163-2,Age_Steps,4)))</f>
        <v>0</v>
      </c>
      <c r="CC163" s="104">
        <f>IF(OR(ABS($B163)&lt;0.01,$I163=0),0,IF($J163="","",VLOOKUP($J163-2,Age_Steps,4)))</f>
        <v>0</v>
      </c>
    </row>
    <row r="164" spans="2:81" ht="12.5" customHeight="1">
      <c r="B164" s="6" t="s">
        <v>9</v>
      </c>
      <c r="C164" s="6"/>
      <c r="D164" s="5">
        <v>0</v>
      </c>
      <c r="E164" s="5">
        <v>0</v>
      </c>
      <c r="F164" s="2">
        <v>0</v>
      </c>
      <c r="G164" s="2">
        <v>0</v>
      </c>
      <c r="H164" s="2">
        <v>0</v>
      </c>
      <c r="I164" s="5">
        <v>0</v>
      </c>
      <c r="J164" s="11">
        <v>13</v>
      </c>
      <c r="K164" s="12">
        <f t="shared" si="123"/>
        <v>0</v>
      </c>
      <c r="L164" s="12">
        <f t="shared" si="123"/>
        <v>0</v>
      </c>
      <c r="M164" s="14">
        <f t="shared" si="124"/>
        <v>0</v>
      </c>
      <c r="N164" s="12">
        <f t="shared" si="179"/>
        <v>0</v>
      </c>
      <c r="O164" s="14">
        <f t="shared" si="125"/>
        <v>0</v>
      </c>
      <c r="P164" s="12">
        <f t="shared" si="179"/>
        <v>0</v>
      </c>
      <c r="Q164" s="12">
        <f t="shared" si="126"/>
        <v>1</v>
      </c>
      <c r="R164" s="12">
        <f t="shared" si="127"/>
        <v>0</v>
      </c>
      <c r="S164" s="12">
        <f t="shared" si="128"/>
        <v>0</v>
      </c>
      <c r="T164" s="12">
        <f t="shared" si="129"/>
        <v>0</v>
      </c>
      <c r="U164" s="12">
        <f t="shared" si="130"/>
        <v>0</v>
      </c>
      <c r="V164" s="39">
        <f t="shared" si="131"/>
        <v>0</v>
      </c>
      <c r="W164" s="39">
        <f t="shared" si="132"/>
        <v>0</v>
      </c>
      <c r="X164" s="12">
        <f t="shared" si="180"/>
        <v>0</v>
      </c>
      <c r="Y164" s="12">
        <f t="shared" si="133"/>
        <v>0</v>
      </c>
      <c r="Z164" s="39">
        <f t="shared" si="181"/>
        <v>0</v>
      </c>
      <c r="AA164" s="12">
        <f t="shared" si="134"/>
        <v>0</v>
      </c>
      <c r="AB164" s="39">
        <f t="shared" si="135"/>
        <v>0</v>
      </c>
      <c r="AC164" s="12">
        <f t="shared" si="136"/>
        <v>0</v>
      </c>
      <c r="AD164" s="39">
        <f t="shared" si="137"/>
        <v>0</v>
      </c>
      <c r="AE164" s="39">
        <f t="shared" si="122"/>
        <v>0</v>
      </c>
      <c r="AF164" s="12">
        <f t="shared" si="138"/>
        <v>0</v>
      </c>
      <c r="AG164" s="39">
        <f t="shared" si="139"/>
        <v>0</v>
      </c>
      <c r="AH164" s="12">
        <f t="shared" si="140"/>
        <v>0</v>
      </c>
      <c r="AI164" s="39">
        <f t="shared" si="141"/>
        <v>0</v>
      </c>
      <c r="AJ164" s="39">
        <f t="shared" si="142"/>
        <v>0</v>
      </c>
      <c r="AK164" s="12">
        <f t="shared" si="143"/>
        <v>0</v>
      </c>
      <c r="AL164" s="39">
        <f t="shared" si="144"/>
        <v>0</v>
      </c>
      <c r="AM164" s="39">
        <f t="shared" si="145"/>
        <v>0</v>
      </c>
      <c r="AN164" s="39">
        <f t="shared" si="146"/>
        <v>0</v>
      </c>
      <c r="AO164" s="99">
        <f t="shared" si="147"/>
        <v>0</v>
      </c>
      <c r="AP164" s="99">
        <f t="shared" si="148"/>
        <v>0</v>
      </c>
      <c r="AQ164" s="12">
        <f t="shared" si="149"/>
        <v>0</v>
      </c>
      <c r="AR164" s="39">
        <f t="shared" si="150"/>
        <v>0</v>
      </c>
      <c r="AS164" s="39">
        <f t="shared" si="151"/>
        <v>0</v>
      </c>
      <c r="AT164" s="39">
        <f t="shared" si="152"/>
        <v>0</v>
      </c>
      <c r="AU164" s="12">
        <f t="shared" si="153"/>
        <v>0</v>
      </c>
      <c r="AV164" s="39">
        <f t="shared" si="154"/>
        <v>0</v>
      </c>
      <c r="AW164" s="39">
        <f t="shared" si="155"/>
        <v>0</v>
      </c>
      <c r="AX164" s="39">
        <f t="shared" si="156"/>
        <v>0</v>
      </c>
      <c r="AY164" s="39">
        <f t="shared" si="157"/>
        <v>0</v>
      </c>
      <c r="AZ164" s="39">
        <f t="shared" si="158"/>
        <v>0</v>
      </c>
      <c r="BA164" s="12">
        <f t="shared" si="159"/>
        <v>0</v>
      </c>
      <c r="BB164" s="39">
        <f t="shared" si="160"/>
        <v>0</v>
      </c>
      <c r="BC164" s="39">
        <f t="shared" si="161"/>
        <v>0</v>
      </c>
      <c r="BD164" s="39">
        <f t="shared" si="162"/>
        <v>0</v>
      </c>
      <c r="BE164" s="12">
        <f t="shared" si="163"/>
        <v>0</v>
      </c>
      <c r="BF164" s="39">
        <f t="shared" si="164"/>
        <v>0</v>
      </c>
      <c r="BG164" s="39">
        <f t="shared" si="165"/>
        <v>0</v>
      </c>
      <c r="BH164" s="39">
        <f t="shared" si="166"/>
        <v>0</v>
      </c>
      <c r="BI164" s="12">
        <f t="shared" si="167"/>
        <v>0</v>
      </c>
      <c r="BJ164" s="39">
        <f t="shared" si="168"/>
        <v>0</v>
      </c>
      <c r="BK164" s="39">
        <f t="shared" si="169"/>
        <v>0</v>
      </c>
      <c r="BL164" s="39">
        <f t="shared" si="170"/>
        <v>0</v>
      </c>
      <c r="BM164" s="12">
        <f t="shared" si="171"/>
        <v>0</v>
      </c>
      <c r="BN164" s="39">
        <f t="shared" si="172"/>
        <v>0</v>
      </c>
      <c r="BO164" s="39">
        <f t="shared" si="173"/>
        <v>0</v>
      </c>
      <c r="BP164" s="39">
        <f t="shared" si="174"/>
        <v>0</v>
      </c>
      <c r="BQ164" s="12">
        <f t="shared" si="175"/>
        <v>0</v>
      </c>
      <c r="BR164" s="39">
        <f t="shared" si="176"/>
        <v>0</v>
      </c>
      <c r="BS164" s="39">
        <f t="shared" si="177"/>
        <v>0</v>
      </c>
      <c r="BT164" s="39">
        <f t="shared" si="178"/>
        <v>0</v>
      </c>
      <c r="BU164" s="104">
        <f>IF(ABS($B164)&lt;0.01,0,VLOOKUP(E164,DollarSteps,4))</f>
        <v>0</v>
      </c>
      <c r="BV164" s="104">
        <f>IF(ABS($B164)&lt;0.01,0,VLOOKUP(G164,DollarSteps,4))</f>
        <v>0</v>
      </c>
      <c r="BW164" s="104">
        <f>IF(ABS($B164)&lt;0.01,0,VLOOKUP(I164,DollarSteps,4))</f>
        <v>0</v>
      </c>
      <c r="BX164" s="104">
        <f>IF(ABS($B164)&lt;0.01,0,IF($J164="","",VLOOKUP($J164,Age_Steps,4)))</f>
        <v>0</v>
      </c>
      <c r="BY164" s="104">
        <f>IF(OR(ABS($B164)&lt;0.01,$E164=0),0,IF($J164="","",VLOOKUP($J164,Age_Steps,4)))</f>
        <v>0</v>
      </c>
      <c r="BZ164" s="104">
        <f>IF(ABS($B164)&lt;0.01,0,IF($J164="","",VLOOKUP($J164-1,Age_Steps,4)))</f>
        <v>0</v>
      </c>
      <c r="CA164" s="104">
        <f>IF(OR(ABS($B164)&lt;0.01,$G164=0),0,IF($J164="","",VLOOKUP($J164-1,Age_Steps,4)))</f>
        <v>0</v>
      </c>
      <c r="CB164" s="104">
        <f>IF(ABS($B164)&lt;0.01,0,IF($J164="","",VLOOKUP($J164-2,Age_Steps,4)))</f>
        <v>0</v>
      </c>
      <c r="CC164" s="104">
        <f>IF(OR(ABS($B164)&lt;0.01,$I164=0),0,IF($J164="","",VLOOKUP($J164-2,Age_Steps,4)))</f>
        <v>0</v>
      </c>
    </row>
    <row r="165" spans="2:81" ht="12.5" customHeight="1">
      <c r="B165" s="6" t="s">
        <v>9</v>
      </c>
      <c r="C165" s="6"/>
      <c r="D165" s="5">
        <v>0</v>
      </c>
      <c r="E165" s="5">
        <v>0</v>
      </c>
      <c r="F165" s="2">
        <v>0</v>
      </c>
      <c r="G165" s="2">
        <v>0</v>
      </c>
      <c r="H165" s="2">
        <v>0</v>
      </c>
      <c r="I165" s="5">
        <v>0</v>
      </c>
      <c r="K165" s="12">
        <f t="shared" si="123"/>
        <v>0</v>
      </c>
      <c r="L165" s="12">
        <f t="shared" si="123"/>
        <v>0</v>
      </c>
      <c r="M165" s="14">
        <f t="shared" si="124"/>
        <v>0</v>
      </c>
      <c r="N165" s="12">
        <f t="shared" si="179"/>
        <v>0</v>
      </c>
      <c r="O165" s="14">
        <f t="shared" si="125"/>
        <v>0</v>
      </c>
      <c r="P165" s="12">
        <f t="shared" si="179"/>
        <v>0</v>
      </c>
      <c r="Q165" s="12">
        <f t="shared" si="126"/>
        <v>1</v>
      </c>
      <c r="R165" s="12">
        <f t="shared" si="127"/>
        <v>0</v>
      </c>
      <c r="S165" s="12">
        <f t="shared" si="128"/>
        <v>0</v>
      </c>
      <c r="T165" s="12">
        <f t="shared" si="129"/>
        <v>0</v>
      </c>
      <c r="U165" s="12">
        <f t="shared" si="130"/>
        <v>0</v>
      </c>
      <c r="V165" s="39">
        <f t="shared" si="131"/>
        <v>0</v>
      </c>
      <c r="W165" s="39">
        <f t="shared" si="132"/>
        <v>0</v>
      </c>
      <c r="X165" s="12">
        <f t="shared" si="180"/>
        <v>0</v>
      </c>
      <c r="Y165" s="12">
        <f t="shared" si="133"/>
        <v>0</v>
      </c>
      <c r="Z165" s="39">
        <f t="shared" si="181"/>
        <v>0</v>
      </c>
      <c r="AA165" s="12">
        <f t="shared" si="134"/>
        <v>0</v>
      </c>
      <c r="AB165" s="39">
        <f t="shared" si="135"/>
        <v>0</v>
      </c>
      <c r="AC165" s="12">
        <f t="shared" si="136"/>
        <v>0</v>
      </c>
      <c r="AD165" s="39">
        <f t="shared" si="137"/>
        <v>0</v>
      </c>
      <c r="AE165" s="39">
        <f t="shared" si="122"/>
        <v>0</v>
      </c>
      <c r="AF165" s="12">
        <f t="shared" si="138"/>
        <v>0</v>
      </c>
      <c r="AG165" s="39">
        <f t="shared" si="139"/>
        <v>0</v>
      </c>
      <c r="AH165" s="12">
        <f t="shared" si="140"/>
        <v>0</v>
      </c>
      <c r="AI165" s="39">
        <f t="shared" si="141"/>
        <v>0</v>
      </c>
      <c r="AJ165" s="39">
        <f t="shared" si="142"/>
        <v>0</v>
      </c>
      <c r="AK165" s="12">
        <f t="shared" si="143"/>
        <v>0</v>
      </c>
      <c r="AL165" s="39">
        <f t="shared" si="144"/>
        <v>0</v>
      </c>
      <c r="AM165" s="39">
        <f t="shared" si="145"/>
        <v>0</v>
      </c>
      <c r="AN165" s="39">
        <f t="shared" si="146"/>
        <v>0</v>
      </c>
      <c r="AO165" s="99">
        <f t="shared" si="147"/>
        <v>0</v>
      </c>
      <c r="AP165" s="99">
        <f t="shared" si="148"/>
        <v>0</v>
      </c>
      <c r="AQ165" s="12">
        <f t="shared" si="149"/>
        <v>0</v>
      </c>
      <c r="AR165" s="39">
        <f t="shared" si="150"/>
        <v>0</v>
      </c>
      <c r="AS165" s="39">
        <f t="shared" si="151"/>
        <v>0</v>
      </c>
      <c r="AT165" s="39">
        <f t="shared" si="152"/>
        <v>0</v>
      </c>
      <c r="AU165" s="12">
        <f t="shared" si="153"/>
        <v>0</v>
      </c>
      <c r="AV165" s="39">
        <f t="shared" si="154"/>
        <v>0</v>
      </c>
      <c r="AW165" s="39">
        <f t="shared" si="155"/>
        <v>0</v>
      </c>
      <c r="AX165" s="39">
        <f t="shared" si="156"/>
        <v>0</v>
      </c>
      <c r="AY165" s="39">
        <f t="shared" si="157"/>
        <v>0</v>
      </c>
      <c r="AZ165" s="39">
        <f t="shared" si="158"/>
        <v>0</v>
      </c>
      <c r="BA165" s="12">
        <f t="shared" si="159"/>
        <v>0</v>
      </c>
      <c r="BB165" s="39">
        <f t="shared" si="160"/>
        <v>0</v>
      </c>
      <c r="BC165" s="39">
        <f t="shared" si="161"/>
        <v>0</v>
      </c>
      <c r="BD165" s="39">
        <f t="shared" si="162"/>
        <v>0</v>
      </c>
      <c r="BE165" s="12">
        <f t="shared" si="163"/>
        <v>0</v>
      </c>
      <c r="BF165" s="39">
        <f t="shared" si="164"/>
        <v>0</v>
      </c>
      <c r="BG165" s="39">
        <f t="shared" si="165"/>
        <v>0</v>
      </c>
      <c r="BH165" s="39">
        <f t="shared" si="166"/>
        <v>0</v>
      </c>
      <c r="BI165" s="12">
        <f t="shared" si="167"/>
        <v>0</v>
      </c>
      <c r="BJ165" s="39">
        <f t="shared" si="168"/>
        <v>0</v>
      </c>
      <c r="BK165" s="39">
        <f t="shared" si="169"/>
        <v>0</v>
      </c>
      <c r="BL165" s="39">
        <f t="shared" si="170"/>
        <v>0</v>
      </c>
      <c r="BM165" s="12">
        <f t="shared" si="171"/>
        <v>0</v>
      </c>
      <c r="BN165" s="39">
        <f t="shared" si="172"/>
        <v>0</v>
      </c>
      <c r="BO165" s="39">
        <f t="shared" si="173"/>
        <v>0</v>
      </c>
      <c r="BP165" s="39">
        <f t="shared" si="174"/>
        <v>0</v>
      </c>
      <c r="BQ165" s="12">
        <f t="shared" si="175"/>
        <v>0</v>
      </c>
      <c r="BR165" s="39">
        <f t="shared" si="176"/>
        <v>0</v>
      </c>
      <c r="BS165" s="39">
        <f t="shared" si="177"/>
        <v>0</v>
      </c>
      <c r="BT165" s="39">
        <f t="shared" si="178"/>
        <v>0</v>
      </c>
      <c r="BU165" s="104">
        <f>IF(ABS($B165)&lt;0.01,0,VLOOKUP(E165,DollarSteps,4))</f>
        <v>0</v>
      </c>
      <c r="BV165" s="104">
        <f>IF(ABS($B165)&lt;0.01,0,VLOOKUP(G165,DollarSteps,4))</f>
        <v>0</v>
      </c>
      <c r="BW165" s="104">
        <f>IF(ABS($B165)&lt;0.01,0,VLOOKUP(I165,DollarSteps,4))</f>
        <v>0</v>
      </c>
      <c r="BX165" s="104">
        <f>IF(ABS($B165)&lt;0.01,0,IF($J165="","",VLOOKUP($J165,Age_Steps,4)))</f>
        <v>0</v>
      </c>
      <c r="BY165" s="104">
        <f>IF(OR(ABS($B165)&lt;0.01,$E165=0),0,IF($J165="","",VLOOKUP($J165,Age_Steps,4)))</f>
        <v>0</v>
      </c>
      <c r="BZ165" s="104">
        <f>IF(ABS($B165)&lt;0.01,0,IF($J165="","",VLOOKUP($J165-1,Age_Steps,4)))</f>
        <v>0</v>
      </c>
      <c r="CA165" s="104">
        <f>IF(OR(ABS($B165)&lt;0.01,$G165=0),0,IF($J165="","",VLOOKUP($J165-1,Age_Steps,4)))</f>
        <v>0</v>
      </c>
      <c r="CB165" s="104">
        <f>IF(ABS($B165)&lt;0.01,0,IF($J165="","",VLOOKUP($J165-2,Age_Steps,4)))</f>
        <v>0</v>
      </c>
      <c r="CC165" s="104">
        <f>IF(OR(ABS($B165)&lt;0.01,$I165=0),0,IF($J165="","",VLOOKUP($J165-2,Age_Steps,4)))</f>
        <v>0</v>
      </c>
    </row>
    <row r="166" spans="2:81" ht="12.5" customHeight="1">
      <c r="B166" s="6" t="s">
        <v>9</v>
      </c>
      <c r="C166" s="6"/>
      <c r="D166" s="5">
        <v>0</v>
      </c>
      <c r="E166" s="5">
        <v>0</v>
      </c>
      <c r="F166" s="2">
        <v>0</v>
      </c>
      <c r="G166" s="2">
        <v>0</v>
      </c>
      <c r="H166" s="2">
        <v>0</v>
      </c>
      <c r="I166" s="5">
        <v>0</v>
      </c>
      <c r="J166" s="11">
        <v>11</v>
      </c>
      <c r="K166" s="12">
        <f t="shared" si="123"/>
        <v>0</v>
      </c>
      <c r="L166" s="12">
        <f t="shared" si="123"/>
        <v>0</v>
      </c>
      <c r="M166" s="14">
        <f t="shared" si="124"/>
        <v>0</v>
      </c>
      <c r="N166" s="12">
        <f t="shared" si="179"/>
        <v>0</v>
      </c>
      <c r="O166" s="14">
        <f t="shared" si="125"/>
        <v>0</v>
      </c>
      <c r="P166" s="12">
        <f t="shared" si="179"/>
        <v>0</v>
      </c>
      <c r="Q166" s="12">
        <f t="shared" si="126"/>
        <v>1</v>
      </c>
      <c r="R166" s="12">
        <f t="shared" si="127"/>
        <v>0</v>
      </c>
      <c r="S166" s="12">
        <f t="shared" si="128"/>
        <v>0</v>
      </c>
      <c r="T166" s="12">
        <f t="shared" si="129"/>
        <v>0</v>
      </c>
      <c r="U166" s="12">
        <f t="shared" si="130"/>
        <v>0</v>
      </c>
      <c r="V166" s="39">
        <f t="shared" si="131"/>
        <v>0</v>
      </c>
      <c r="W166" s="39">
        <f t="shared" si="132"/>
        <v>0</v>
      </c>
      <c r="X166" s="12">
        <f t="shared" si="180"/>
        <v>0</v>
      </c>
      <c r="Y166" s="12">
        <f t="shared" si="133"/>
        <v>0</v>
      </c>
      <c r="Z166" s="39">
        <f t="shared" si="181"/>
        <v>0</v>
      </c>
      <c r="AA166" s="12">
        <f t="shared" si="134"/>
        <v>0</v>
      </c>
      <c r="AB166" s="39">
        <f t="shared" si="135"/>
        <v>0</v>
      </c>
      <c r="AC166" s="12">
        <f t="shared" si="136"/>
        <v>0</v>
      </c>
      <c r="AD166" s="39">
        <f t="shared" si="137"/>
        <v>0</v>
      </c>
      <c r="AE166" s="39">
        <f t="shared" si="122"/>
        <v>0</v>
      </c>
      <c r="AF166" s="12">
        <f t="shared" si="138"/>
        <v>0</v>
      </c>
      <c r="AG166" s="39">
        <f t="shared" si="139"/>
        <v>0</v>
      </c>
      <c r="AH166" s="12">
        <f t="shared" si="140"/>
        <v>0</v>
      </c>
      <c r="AI166" s="39">
        <f t="shared" si="141"/>
        <v>0</v>
      </c>
      <c r="AJ166" s="39">
        <f t="shared" si="142"/>
        <v>0</v>
      </c>
      <c r="AK166" s="12">
        <f t="shared" si="143"/>
        <v>0</v>
      </c>
      <c r="AL166" s="39">
        <f t="shared" si="144"/>
        <v>0</v>
      </c>
      <c r="AM166" s="39">
        <f t="shared" si="145"/>
        <v>0</v>
      </c>
      <c r="AN166" s="39">
        <f t="shared" si="146"/>
        <v>0</v>
      </c>
      <c r="AO166" s="99">
        <f t="shared" si="147"/>
        <v>0</v>
      </c>
      <c r="AP166" s="99">
        <f t="shared" si="148"/>
        <v>0</v>
      </c>
      <c r="AQ166" s="12">
        <f t="shared" si="149"/>
        <v>0</v>
      </c>
      <c r="AR166" s="39">
        <f t="shared" si="150"/>
        <v>0</v>
      </c>
      <c r="AS166" s="39">
        <f t="shared" si="151"/>
        <v>0</v>
      </c>
      <c r="AT166" s="39">
        <f t="shared" si="152"/>
        <v>0</v>
      </c>
      <c r="AU166" s="12">
        <f t="shared" si="153"/>
        <v>0</v>
      </c>
      <c r="AV166" s="39">
        <f t="shared" si="154"/>
        <v>0</v>
      </c>
      <c r="AW166" s="39">
        <f t="shared" si="155"/>
        <v>0</v>
      </c>
      <c r="AX166" s="39">
        <f t="shared" si="156"/>
        <v>0</v>
      </c>
      <c r="AY166" s="39">
        <f t="shared" si="157"/>
        <v>0</v>
      </c>
      <c r="AZ166" s="39">
        <f t="shared" si="158"/>
        <v>0</v>
      </c>
      <c r="BA166" s="12">
        <f t="shared" si="159"/>
        <v>0</v>
      </c>
      <c r="BB166" s="39">
        <f t="shared" si="160"/>
        <v>0</v>
      </c>
      <c r="BC166" s="39">
        <f t="shared" si="161"/>
        <v>0</v>
      </c>
      <c r="BD166" s="39">
        <f t="shared" si="162"/>
        <v>0</v>
      </c>
      <c r="BE166" s="12">
        <f t="shared" si="163"/>
        <v>0</v>
      </c>
      <c r="BF166" s="39">
        <f t="shared" si="164"/>
        <v>0</v>
      </c>
      <c r="BG166" s="39">
        <f t="shared" si="165"/>
        <v>0</v>
      </c>
      <c r="BH166" s="39">
        <f t="shared" si="166"/>
        <v>0</v>
      </c>
      <c r="BI166" s="12">
        <f t="shared" si="167"/>
        <v>0</v>
      </c>
      <c r="BJ166" s="39">
        <f t="shared" si="168"/>
        <v>0</v>
      </c>
      <c r="BK166" s="39">
        <f t="shared" si="169"/>
        <v>0</v>
      </c>
      <c r="BL166" s="39">
        <f t="shared" si="170"/>
        <v>0</v>
      </c>
      <c r="BM166" s="12">
        <f t="shared" si="171"/>
        <v>0</v>
      </c>
      <c r="BN166" s="39">
        <f t="shared" si="172"/>
        <v>0</v>
      </c>
      <c r="BO166" s="39">
        <f t="shared" si="173"/>
        <v>0</v>
      </c>
      <c r="BP166" s="39">
        <f t="shared" si="174"/>
        <v>0</v>
      </c>
      <c r="BQ166" s="12">
        <f t="shared" si="175"/>
        <v>0</v>
      </c>
      <c r="BR166" s="39">
        <f t="shared" si="176"/>
        <v>0</v>
      </c>
      <c r="BS166" s="39">
        <f t="shared" si="177"/>
        <v>0</v>
      </c>
      <c r="BT166" s="39">
        <f t="shared" si="178"/>
        <v>0</v>
      </c>
      <c r="BU166" s="104">
        <f>IF(ABS($B166)&lt;0.01,0,VLOOKUP(E166,DollarSteps,4))</f>
        <v>0</v>
      </c>
      <c r="BV166" s="104">
        <f>IF(ABS($B166)&lt;0.01,0,VLOOKUP(G166,DollarSteps,4))</f>
        <v>0</v>
      </c>
      <c r="BW166" s="104">
        <f>IF(ABS($B166)&lt;0.01,0,VLOOKUP(I166,DollarSteps,4))</f>
        <v>0</v>
      </c>
      <c r="BX166" s="104">
        <f>IF(ABS($B166)&lt;0.01,0,IF($J166="","",VLOOKUP($J166,Age_Steps,4)))</f>
        <v>0</v>
      </c>
      <c r="BY166" s="104">
        <f>IF(OR(ABS($B166)&lt;0.01,$E166=0),0,IF($J166="","",VLOOKUP($J166,Age_Steps,4)))</f>
        <v>0</v>
      </c>
      <c r="BZ166" s="104">
        <f>IF(ABS($B166)&lt;0.01,0,IF($J166="","",VLOOKUP($J166-1,Age_Steps,4)))</f>
        <v>0</v>
      </c>
      <c r="CA166" s="104">
        <f>IF(OR(ABS($B166)&lt;0.01,$G166=0),0,IF($J166="","",VLOOKUP($J166-1,Age_Steps,4)))</f>
        <v>0</v>
      </c>
      <c r="CB166" s="104">
        <f>IF(ABS($B166)&lt;0.01,0,IF($J166="","",VLOOKUP($J166-2,Age_Steps,4)))</f>
        <v>0</v>
      </c>
      <c r="CC166" s="104">
        <f>IF(OR(ABS($B166)&lt;0.01,$I166=0),0,IF($J166="","",VLOOKUP($J166-2,Age_Steps,4)))</f>
        <v>0</v>
      </c>
    </row>
    <row r="167" spans="2:81" ht="12.5" customHeight="1">
      <c r="B167" s="6" t="s">
        <v>9</v>
      </c>
      <c r="C167" s="6"/>
      <c r="D167" s="5">
        <v>0</v>
      </c>
      <c r="E167" s="5">
        <v>0</v>
      </c>
      <c r="F167" s="2">
        <v>0</v>
      </c>
      <c r="G167" s="2">
        <v>0</v>
      </c>
      <c r="H167" s="2">
        <v>0</v>
      </c>
      <c r="I167" s="5">
        <v>0</v>
      </c>
      <c r="J167" s="11">
        <v>24</v>
      </c>
      <c r="K167" s="12">
        <f t="shared" si="123"/>
        <v>0</v>
      </c>
      <c r="L167" s="12">
        <f t="shared" si="123"/>
        <v>0</v>
      </c>
      <c r="M167" s="14">
        <f t="shared" si="124"/>
        <v>0</v>
      </c>
      <c r="N167" s="12">
        <f t="shared" si="179"/>
        <v>0</v>
      </c>
      <c r="O167" s="14">
        <f t="shared" si="125"/>
        <v>0</v>
      </c>
      <c r="P167" s="12">
        <f t="shared" si="179"/>
        <v>0</v>
      </c>
      <c r="Q167" s="12">
        <f t="shared" si="126"/>
        <v>1</v>
      </c>
      <c r="R167" s="12">
        <f t="shared" si="127"/>
        <v>0</v>
      </c>
      <c r="S167" s="12">
        <f t="shared" si="128"/>
        <v>0</v>
      </c>
      <c r="T167" s="12">
        <f t="shared" si="129"/>
        <v>0</v>
      </c>
      <c r="U167" s="12">
        <f t="shared" si="130"/>
        <v>0</v>
      </c>
      <c r="V167" s="39">
        <f t="shared" si="131"/>
        <v>0</v>
      </c>
      <c r="W167" s="39">
        <f t="shared" si="132"/>
        <v>0</v>
      </c>
      <c r="X167" s="12">
        <f t="shared" si="180"/>
        <v>0</v>
      </c>
      <c r="Y167" s="12">
        <f t="shared" si="133"/>
        <v>0</v>
      </c>
      <c r="Z167" s="39">
        <f t="shared" si="181"/>
        <v>0</v>
      </c>
      <c r="AA167" s="12">
        <f t="shared" si="134"/>
        <v>0</v>
      </c>
      <c r="AB167" s="39">
        <f t="shared" si="135"/>
        <v>0</v>
      </c>
      <c r="AC167" s="12">
        <f t="shared" si="136"/>
        <v>0</v>
      </c>
      <c r="AD167" s="39">
        <f t="shared" si="137"/>
        <v>0</v>
      </c>
      <c r="AE167" s="39">
        <f t="shared" si="122"/>
        <v>0</v>
      </c>
      <c r="AF167" s="12">
        <f t="shared" si="138"/>
        <v>0</v>
      </c>
      <c r="AG167" s="39">
        <f t="shared" si="139"/>
        <v>0</v>
      </c>
      <c r="AH167" s="12">
        <f t="shared" si="140"/>
        <v>0</v>
      </c>
      <c r="AI167" s="39">
        <f t="shared" si="141"/>
        <v>0</v>
      </c>
      <c r="AJ167" s="39">
        <f t="shared" si="142"/>
        <v>0</v>
      </c>
      <c r="AK167" s="12">
        <f t="shared" si="143"/>
        <v>0</v>
      </c>
      <c r="AL167" s="39">
        <f t="shared" si="144"/>
        <v>0</v>
      </c>
      <c r="AM167" s="39">
        <f t="shared" si="145"/>
        <v>0</v>
      </c>
      <c r="AN167" s="39">
        <f t="shared" si="146"/>
        <v>0</v>
      </c>
      <c r="AO167" s="99">
        <f t="shared" si="147"/>
        <v>0</v>
      </c>
      <c r="AP167" s="99">
        <f t="shared" si="148"/>
        <v>0</v>
      </c>
      <c r="AQ167" s="12">
        <f t="shared" si="149"/>
        <v>0</v>
      </c>
      <c r="AR167" s="39">
        <f t="shared" si="150"/>
        <v>0</v>
      </c>
      <c r="AS167" s="39">
        <f t="shared" si="151"/>
        <v>0</v>
      </c>
      <c r="AT167" s="39">
        <f t="shared" si="152"/>
        <v>0</v>
      </c>
      <c r="AU167" s="12">
        <f t="shared" si="153"/>
        <v>0</v>
      </c>
      <c r="AV167" s="39">
        <f t="shared" si="154"/>
        <v>0</v>
      </c>
      <c r="AW167" s="39">
        <f t="shared" si="155"/>
        <v>0</v>
      </c>
      <c r="AX167" s="39">
        <f t="shared" si="156"/>
        <v>0</v>
      </c>
      <c r="AY167" s="39">
        <f t="shared" si="157"/>
        <v>0</v>
      </c>
      <c r="AZ167" s="39">
        <f t="shared" si="158"/>
        <v>0</v>
      </c>
      <c r="BA167" s="12">
        <f t="shared" si="159"/>
        <v>0</v>
      </c>
      <c r="BB167" s="39">
        <f t="shared" si="160"/>
        <v>0</v>
      </c>
      <c r="BC167" s="39">
        <f t="shared" si="161"/>
        <v>0</v>
      </c>
      <c r="BD167" s="39">
        <f t="shared" si="162"/>
        <v>0</v>
      </c>
      <c r="BE167" s="12">
        <f t="shared" si="163"/>
        <v>0</v>
      </c>
      <c r="BF167" s="39">
        <f t="shared" si="164"/>
        <v>0</v>
      </c>
      <c r="BG167" s="39">
        <f t="shared" si="165"/>
        <v>0</v>
      </c>
      <c r="BH167" s="39">
        <f t="shared" si="166"/>
        <v>0</v>
      </c>
      <c r="BI167" s="12">
        <f t="shared" si="167"/>
        <v>0</v>
      </c>
      <c r="BJ167" s="39">
        <f t="shared" si="168"/>
        <v>0</v>
      </c>
      <c r="BK167" s="39">
        <f t="shared" si="169"/>
        <v>0</v>
      </c>
      <c r="BL167" s="39">
        <f t="shared" si="170"/>
        <v>0</v>
      </c>
      <c r="BM167" s="12">
        <f t="shared" si="171"/>
        <v>0</v>
      </c>
      <c r="BN167" s="39">
        <f t="shared" si="172"/>
        <v>0</v>
      </c>
      <c r="BO167" s="39">
        <f t="shared" si="173"/>
        <v>0</v>
      </c>
      <c r="BP167" s="39">
        <f t="shared" si="174"/>
        <v>0</v>
      </c>
      <c r="BQ167" s="12">
        <f t="shared" si="175"/>
        <v>0</v>
      </c>
      <c r="BR167" s="39">
        <f t="shared" si="176"/>
        <v>0</v>
      </c>
      <c r="BS167" s="39">
        <f t="shared" si="177"/>
        <v>0</v>
      </c>
      <c r="BT167" s="39">
        <f t="shared" si="178"/>
        <v>0</v>
      </c>
      <c r="BU167" s="104">
        <f>IF(ABS($B167)&lt;0.01,0,VLOOKUP(E167,DollarSteps,4))</f>
        <v>0</v>
      </c>
      <c r="BV167" s="104">
        <f>IF(ABS($B167)&lt;0.01,0,VLOOKUP(G167,DollarSteps,4))</f>
        <v>0</v>
      </c>
      <c r="BW167" s="104">
        <f>IF(ABS($B167)&lt;0.01,0,VLOOKUP(I167,DollarSteps,4))</f>
        <v>0</v>
      </c>
      <c r="BX167" s="104">
        <f>IF(ABS($B167)&lt;0.01,0,IF($J167="","",VLOOKUP($J167,Age_Steps,4)))</f>
        <v>0</v>
      </c>
      <c r="BY167" s="104">
        <f>IF(OR(ABS($B167)&lt;0.01,$E167=0),0,IF($J167="","",VLOOKUP($J167,Age_Steps,4)))</f>
        <v>0</v>
      </c>
      <c r="BZ167" s="104">
        <f>IF(ABS($B167)&lt;0.01,0,IF($J167="","",VLOOKUP($J167-1,Age_Steps,4)))</f>
        <v>0</v>
      </c>
      <c r="CA167" s="104">
        <f>IF(OR(ABS($B167)&lt;0.01,$G167=0),0,IF($J167="","",VLOOKUP($J167-1,Age_Steps,4)))</f>
        <v>0</v>
      </c>
      <c r="CB167" s="104">
        <f>IF(ABS($B167)&lt;0.01,0,IF($J167="","",VLOOKUP($J167-2,Age_Steps,4)))</f>
        <v>0</v>
      </c>
      <c r="CC167" s="104">
        <f>IF(OR(ABS($B167)&lt;0.01,$I167=0),0,IF($J167="","",VLOOKUP($J167-2,Age_Steps,4)))</f>
        <v>0</v>
      </c>
    </row>
    <row r="168" spans="2:81" ht="12.5" customHeight="1">
      <c r="B168" s="6" t="s">
        <v>9</v>
      </c>
      <c r="C168" s="6"/>
      <c r="D168" s="5">
        <v>0</v>
      </c>
      <c r="E168" s="5">
        <v>0</v>
      </c>
      <c r="F168" s="2">
        <v>0</v>
      </c>
      <c r="G168" s="2">
        <v>0</v>
      </c>
      <c r="H168" s="2">
        <v>0</v>
      </c>
      <c r="I168" s="5">
        <v>0</v>
      </c>
      <c r="J168" s="11">
        <v>12</v>
      </c>
      <c r="K168" s="12">
        <f t="shared" si="123"/>
        <v>0</v>
      </c>
      <c r="L168" s="12">
        <f t="shared" si="123"/>
        <v>0</v>
      </c>
      <c r="M168" s="14">
        <f t="shared" si="124"/>
        <v>0</v>
      </c>
      <c r="N168" s="12">
        <f t="shared" si="179"/>
        <v>0</v>
      </c>
      <c r="O168" s="14">
        <f t="shared" si="125"/>
        <v>0</v>
      </c>
      <c r="P168" s="12">
        <f t="shared" si="179"/>
        <v>0</v>
      </c>
      <c r="Q168" s="12">
        <f t="shared" si="126"/>
        <v>1</v>
      </c>
      <c r="R168" s="12">
        <f t="shared" si="127"/>
        <v>0</v>
      </c>
      <c r="S168" s="12">
        <f t="shared" si="128"/>
        <v>0</v>
      </c>
      <c r="T168" s="12">
        <f t="shared" si="129"/>
        <v>0</v>
      </c>
      <c r="U168" s="12">
        <f t="shared" si="130"/>
        <v>0</v>
      </c>
      <c r="V168" s="39">
        <f t="shared" si="131"/>
        <v>0</v>
      </c>
      <c r="W168" s="39">
        <f t="shared" si="132"/>
        <v>0</v>
      </c>
      <c r="X168" s="12">
        <f t="shared" si="180"/>
        <v>0</v>
      </c>
      <c r="Y168" s="12">
        <f t="shared" si="133"/>
        <v>0</v>
      </c>
      <c r="Z168" s="39">
        <f t="shared" si="181"/>
        <v>0</v>
      </c>
      <c r="AA168" s="12">
        <f t="shared" si="134"/>
        <v>0</v>
      </c>
      <c r="AB168" s="39">
        <f t="shared" si="135"/>
        <v>0</v>
      </c>
      <c r="AC168" s="12">
        <f t="shared" si="136"/>
        <v>0</v>
      </c>
      <c r="AD168" s="39">
        <f t="shared" si="137"/>
        <v>0</v>
      </c>
      <c r="AE168" s="39">
        <f t="shared" si="122"/>
        <v>0</v>
      </c>
      <c r="AF168" s="12">
        <f t="shared" si="138"/>
        <v>0</v>
      </c>
      <c r="AG168" s="39">
        <f t="shared" si="139"/>
        <v>0</v>
      </c>
      <c r="AH168" s="12">
        <f t="shared" si="140"/>
        <v>0</v>
      </c>
      <c r="AI168" s="39">
        <f t="shared" si="141"/>
        <v>0</v>
      </c>
      <c r="AJ168" s="39">
        <f t="shared" si="142"/>
        <v>0</v>
      </c>
      <c r="AK168" s="12">
        <f t="shared" si="143"/>
        <v>0</v>
      </c>
      <c r="AL168" s="39">
        <f t="shared" si="144"/>
        <v>0</v>
      </c>
      <c r="AM168" s="39">
        <f t="shared" si="145"/>
        <v>0</v>
      </c>
      <c r="AN168" s="39">
        <f t="shared" si="146"/>
        <v>0</v>
      </c>
      <c r="AO168" s="99">
        <f t="shared" si="147"/>
        <v>0</v>
      </c>
      <c r="AP168" s="99">
        <f t="shared" si="148"/>
        <v>0</v>
      </c>
      <c r="AQ168" s="12">
        <f t="shared" si="149"/>
        <v>0</v>
      </c>
      <c r="AR168" s="39">
        <f t="shared" si="150"/>
        <v>0</v>
      </c>
      <c r="AS168" s="39">
        <f t="shared" si="151"/>
        <v>0</v>
      </c>
      <c r="AT168" s="39">
        <f t="shared" si="152"/>
        <v>0</v>
      </c>
      <c r="AU168" s="12">
        <f t="shared" si="153"/>
        <v>0</v>
      </c>
      <c r="AV168" s="39">
        <f t="shared" si="154"/>
        <v>0</v>
      </c>
      <c r="AW168" s="39">
        <f t="shared" si="155"/>
        <v>0</v>
      </c>
      <c r="AX168" s="39">
        <f t="shared" si="156"/>
        <v>0</v>
      </c>
      <c r="AY168" s="39">
        <f t="shared" si="157"/>
        <v>0</v>
      </c>
      <c r="AZ168" s="39">
        <f t="shared" si="158"/>
        <v>0</v>
      </c>
      <c r="BA168" s="12">
        <f t="shared" si="159"/>
        <v>0</v>
      </c>
      <c r="BB168" s="39">
        <f t="shared" si="160"/>
        <v>0</v>
      </c>
      <c r="BC168" s="39">
        <f t="shared" si="161"/>
        <v>0</v>
      </c>
      <c r="BD168" s="39">
        <f t="shared" si="162"/>
        <v>0</v>
      </c>
      <c r="BE168" s="12">
        <f t="shared" si="163"/>
        <v>0</v>
      </c>
      <c r="BF168" s="39">
        <f t="shared" si="164"/>
        <v>0</v>
      </c>
      <c r="BG168" s="39">
        <f t="shared" si="165"/>
        <v>0</v>
      </c>
      <c r="BH168" s="39">
        <f t="shared" si="166"/>
        <v>0</v>
      </c>
      <c r="BI168" s="12">
        <f t="shared" si="167"/>
        <v>0</v>
      </c>
      <c r="BJ168" s="39">
        <f t="shared" si="168"/>
        <v>0</v>
      </c>
      <c r="BK168" s="39">
        <f t="shared" si="169"/>
        <v>0</v>
      </c>
      <c r="BL168" s="39">
        <f t="shared" si="170"/>
        <v>0</v>
      </c>
      <c r="BM168" s="12">
        <f t="shared" si="171"/>
        <v>0</v>
      </c>
      <c r="BN168" s="39">
        <f t="shared" si="172"/>
        <v>0</v>
      </c>
      <c r="BO168" s="39">
        <f t="shared" si="173"/>
        <v>0</v>
      </c>
      <c r="BP168" s="39">
        <f t="shared" si="174"/>
        <v>0</v>
      </c>
      <c r="BQ168" s="12">
        <f t="shared" si="175"/>
        <v>0</v>
      </c>
      <c r="BR168" s="39">
        <f t="shared" si="176"/>
        <v>0</v>
      </c>
      <c r="BS168" s="39">
        <f t="shared" si="177"/>
        <v>0</v>
      </c>
      <c r="BT168" s="39">
        <f t="shared" si="178"/>
        <v>0</v>
      </c>
      <c r="BU168" s="104">
        <f>IF(ABS($B168)&lt;0.01,0,VLOOKUP(E168,DollarSteps,4))</f>
        <v>0</v>
      </c>
      <c r="BV168" s="104">
        <f>IF(ABS($B168)&lt;0.01,0,VLOOKUP(G168,DollarSteps,4))</f>
        <v>0</v>
      </c>
      <c r="BW168" s="104">
        <f>IF(ABS($B168)&lt;0.01,0,VLOOKUP(I168,DollarSteps,4))</f>
        <v>0</v>
      </c>
      <c r="BX168" s="104">
        <f>IF(ABS($B168)&lt;0.01,0,IF($J168="","",VLOOKUP($J168,Age_Steps,4)))</f>
        <v>0</v>
      </c>
      <c r="BY168" s="104">
        <f>IF(OR(ABS($B168)&lt;0.01,$E168=0),0,IF($J168="","",VLOOKUP($J168,Age_Steps,4)))</f>
        <v>0</v>
      </c>
      <c r="BZ168" s="104">
        <f>IF(ABS($B168)&lt;0.01,0,IF($J168="","",VLOOKUP($J168-1,Age_Steps,4)))</f>
        <v>0</v>
      </c>
      <c r="CA168" s="104">
        <f>IF(OR(ABS($B168)&lt;0.01,$G168=0),0,IF($J168="","",VLOOKUP($J168-1,Age_Steps,4)))</f>
        <v>0</v>
      </c>
      <c r="CB168" s="104">
        <f>IF(ABS($B168)&lt;0.01,0,IF($J168="","",VLOOKUP($J168-2,Age_Steps,4)))</f>
        <v>0</v>
      </c>
      <c r="CC168" s="104">
        <f>IF(OR(ABS($B168)&lt;0.01,$I168=0),0,IF($J168="","",VLOOKUP($J168-2,Age_Steps,4)))</f>
        <v>0</v>
      </c>
    </row>
    <row r="169" spans="2:81" ht="12.5" customHeight="1">
      <c r="B169" s="6" t="s">
        <v>9</v>
      </c>
      <c r="C169" s="6"/>
      <c r="D169" s="5">
        <v>0</v>
      </c>
      <c r="E169" s="5">
        <v>0</v>
      </c>
      <c r="F169" s="2">
        <v>0</v>
      </c>
      <c r="G169" s="2">
        <v>0</v>
      </c>
      <c r="H169" s="2">
        <v>0</v>
      </c>
      <c r="I169" s="5">
        <v>0</v>
      </c>
      <c r="J169" s="11">
        <v>18</v>
      </c>
      <c r="K169" s="12">
        <f t="shared" si="123"/>
        <v>0</v>
      </c>
      <c r="L169" s="12">
        <f t="shared" si="123"/>
        <v>0</v>
      </c>
      <c r="M169" s="14">
        <f t="shared" si="124"/>
        <v>0</v>
      </c>
      <c r="N169" s="12">
        <f t="shared" si="179"/>
        <v>0</v>
      </c>
      <c r="O169" s="14">
        <f t="shared" si="125"/>
        <v>0</v>
      </c>
      <c r="P169" s="12">
        <f t="shared" si="179"/>
        <v>0</v>
      </c>
      <c r="Q169" s="12">
        <f t="shared" si="126"/>
        <v>1</v>
      </c>
      <c r="R169" s="12">
        <f t="shared" si="127"/>
        <v>0</v>
      </c>
      <c r="S169" s="12">
        <f t="shared" si="128"/>
        <v>0</v>
      </c>
      <c r="T169" s="12">
        <f t="shared" si="129"/>
        <v>0</v>
      </c>
      <c r="U169" s="12">
        <f t="shared" si="130"/>
        <v>0</v>
      </c>
      <c r="V169" s="39">
        <f t="shared" si="131"/>
        <v>0</v>
      </c>
      <c r="W169" s="39">
        <f t="shared" si="132"/>
        <v>0</v>
      </c>
      <c r="X169" s="12">
        <f t="shared" si="180"/>
        <v>0</v>
      </c>
      <c r="Y169" s="12">
        <f t="shared" si="133"/>
        <v>0</v>
      </c>
      <c r="Z169" s="39">
        <f t="shared" si="181"/>
        <v>0</v>
      </c>
      <c r="AA169" s="12">
        <f t="shared" si="134"/>
        <v>0</v>
      </c>
      <c r="AB169" s="39">
        <f t="shared" si="135"/>
        <v>0</v>
      </c>
      <c r="AC169" s="12">
        <f t="shared" si="136"/>
        <v>0</v>
      </c>
      <c r="AD169" s="39">
        <f t="shared" si="137"/>
        <v>0</v>
      </c>
      <c r="AE169" s="39">
        <f t="shared" si="122"/>
        <v>0</v>
      </c>
      <c r="AF169" s="12">
        <f t="shared" si="138"/>
        <v>0</v>
      </c>
      <c r="AG169" s="39">
        <f t="shared" si="139"/>
        <v>0</v>
      </c>
      <c r="AH169" s="12">
        <f t="shared" si="140"/>
        <v>0</v>
      </c>
      <c r="AI169" s="39">
        <f t="shared" si="141"/>
        <v>0</v>
      </c>
      <c r="AJ169" s="39">
        <f t="shared" si="142"/>
        <v>0</v>
      </c>
      <c r="AK169" s="12">
        <f t="shared" si="143"/>
        <v>0</v>
      </c>
      <c r="AL169" s="39">
        <f t="shared" si="144"/>
        <v>0</v>
      </c>
      <c r="AM169" s="39">
        <f t="shared" si="145"/>
        <v>0</v>
      </c>
      <c r="AN169" s="39">
        <f t="shared" si="146"/>
        <v>0</v>
      </c>
      <c r="AO169" s="99">
        <f t="shared" si="147"/>
        <v>0</v>
      </c>
      <c r="AP169" s="99">
        <f t="shared" si="148"/>
        <v>0</v>
      </c>
      <c r="AQ169" s="12">
        <f t="shared" si="149"/>
        <v>0</v>
      </c>
      <c r="AR169" s="39">
        <f t="shared" si="150"/>
        <v>0</v>
      </c>
      <c r="AS169" s="39">
        <f t="shared" si="151"/>
        <v>0</v>
      </c>
      <c r="AT169" s="39">
        <f t="shared" si="152"/>
        <v>0</v>
      </c>
      <c r="AU169" s="12">
        <f t="shared" si="153"/>
        <v>0</v>
      </c>
      <c r="AV169" s="39">
        <f t="shared" si="154"/>
        <v>0</v>
      </c>
      <c r="AW169" s="39">
        <f t="shared" si="155"/>
        <v>0</v>
      </c>
      <c r="AX169" s="39">
        <f t="shared" si="156"/>
        <v>0</v>
      </c>
      <c r="AY169" s="39">
        <f t="shared" si="157"/>
        <v>0</v>
      </c>
      <c r="AZ169" s="39">
        <f t="shared" si="158"/>
        <v>0</v>
      </c>
      <c r="BA169" s="12">
        <f t="shared" si="159"/>
        <v>0</v>
      </c>
      <c r="BB169" s="39">
        <f t="shared" si="160"/>
        <v>0</v>
      </c>
      <c r="BC169" s="39">
        <f t="shared" si="161"/>
        <v>0</v>
      </c>
      <c r="BD169" s="39">
        <f t="shared" si="162"/>
        <v>0</v>
      </c>
      <c r="BE169" s="12">
        <f t="shared" si="163"/>
        <v>0</v>
      </c>
      <c r="BF169" s="39">
        <f t="shared" si="164"/>
        <v>0</v>
      </c>
      <c r="BG169" s="39">
        <f t="shared" si="165"/>
        <v>0</v>
      </c>
      <c r="BH169" s="39">
        <f t="shared" si="166"/>
        <v>0</v>
      </c>
      <c r="BI169" s="12">
        <f t="shared" si="167"/>
        <v>0</v>
      </c>
      <c r="BJ169" s="39">
        <f t="shared" si="168"/>
        <v>0</v>
      </c>
      <c r="BK169" s="39">
        <f t="shared" si="169"/>
        <v>0</v>
      </c>
      <c r="BL169" s="39">
        <f t="shared" si="170"/>
        <v>0</v>
      </c>
      <c r="BM169" s="12">
        <f t="shared" si="171"/>
        <v>0</v>
      </c>
      <c r="BN169" s="39">
        <f t="shared" si="172"/>
        <v>0</v>
      </c>
      <c r="BO169" s="39">
        <f t="shared" si="173"/>
        <v>0</v>
      </c>
      <c r="BP169" s="39">
        <f t="shared" si="174"/>
        <v>0</v>
      </c>
      <c r="BQ169" s="12">
        <f t="shared" si="175"/>
        <v>0</v>
      </c>
      <c r="BR169" s="39">
        <f t="shared" si="176"/>
        <v>0</v>
      </c>
      <c r="BS169" s="39">
        <f t="shared" si="177"/>
        <v>0</v>
      </c>
      <c r="BT169" s="39">
        <f t="shared" si="178"/>
        <v>0</v>
      </c>
      <c r="BU169" s="104">
        <f>IF(ABS($B169)&lt;0.01,0,VLOOKUP(E169,DollarSteps,4))</f>
        <v>0</v>
      </c>
      <c r="BV169" s="104">
        <f>IF(ABS($B169)&lt;0.01,0,VLOOKUP(G169,DollarSteps,4))</f>
        <v>0</v>
      </c>
      <c r="BW169" s="104">
        <f>IF(ABS($B169)&lt;0.01,0,VLOOKUP(I169,DollarSteps,4))</f>
        <v>0</v>
      </c>
      <c r="BX169" s="104">
        <f>IF(ABS($B169)&lt;0.01,0,IF($J169="","",VLOOKUP($J169,Age_Steps,4)))</f>
        <v>0</v>
      </c>
      <c r="BY169" s="104">
        <f>IF(OR(ABS($B169)&lt;0.01,$E169=0),0,IF($J169="","",VLOOKUP($J169,Age_Steps,4)))</f>
        <v>0</v>
      </c>
      <c r="BZ169" s="104">
        <f>IF(ABS($B169)&lt;0.01,0,IF($J169="","",VLOOKUP($J169-1,Age_Steps,4)))</f>
        <v>0</v>
      </c>
      <c r="CA169" s="104">
        <f>IF(OR(ABS($B169)&lt;0.01,$G169=0),0,IF($J169="","",VLOOKUP($J169-1,Age_Steps,4)))</f>
        <v>0</v>
      </c>
      <c r="CB169" s="104">
        <f>IF(ABS($B169)&lt;0.01,0,IF($J169="","",VLOOKUP($J169-2,Age_Steps,4)))</f>
        <v>0</v>
      </c>
      <c r="CC169" s="104">
        <f>IF(OR(ABS($B169)&lt;0.01,$I169=0),0,IF($J169="","",VLOOKUP($J169-2,Age_Steps,4)))</f>
        <v>0</v>
      </c>
    </row>
    <row r="170" spans="2:81" ht="12.5" customHeight="1">
      <c r="B170" s="6" t="s">
        <v>9</v>
      </c>
      <c r="C170" s="6"/>
      <c r="D170" s="5">
        <v>0</v>
      </c>
      <c r="E170" s="5">
        <v>0</v>
      </c>
      <c r="F170" s="2">
        <v>0</v>
      </c>
      <c r="G170" s="2">
        <v>0</v>
      </c>
      <c r="H170" s="2">
        <v>0</v>
      </c>
      <c r="I170" s="5">
        <v>0</v>
      </c>
      <c r="J170" s="11">
        <v>10</v>
      </c>
      <c r="K170" s="12">
        <f t="shared" si="123"/>
        <v>0</v>
      </c>
      <c r="L170" s="12">
        <f t="shared" si="123"/>
        <v>0</v>
      </c>
      <c r="M170" s="14">
        <f t="shared" si="124"/>
        <v>0</v>
      </c>
      <c r="N170" s="12">
        <f t="shared" si="179"/>
        <v>0</v>
      </c>
      <c r="O170" s="14">
        <f t="shared" si="125"/>
        <v>0</v>
      </c>
      <c r="P170" s="12">
        <f t="shared" si="179"/>
        <v>0</v>
      </c>
      <c r="Q170" s="12">
        <f t="shared" si="126"/>
        <v>1</v>
      </c>
      <c r="R170" s="12">
        <f t="shared" si="127"/>
        <v>0</v>
      </c>
      <c r="S170" s="12">
        <f t="shared" si="128"/>
        <v>0</v>
      </c>
      <c r="T170" s="12">
        <f t="shared" si="129"/>
        <v>0</v>
      </c>
      <c r="U170" s="12">
        <f t="shared" si="130"/>
        <v>0</v>
      </c>
      <c r="V170" s="39">
        <f t="shared" si="131"/>
        <v>0</v>
      </c>
      <c r="W170" s="39">
        <f t="shared" si="132"/>
        <v>0</v>
      </c>
      <c r="X170" s="12">
        <f t="shared" si="180"/>
        <v>0</v>
      </c>
      <c r="Y170" s="12">
        <f t="shared" si="133"/>
        <v>0</v>
      </c>
      <c r="Z170" s="39">
        <f t="shared" si="181"/>
        <v>0</v>
      </c>
      <c r="AA170" s="12">
        <f t="shared" si="134"/>
        <v>0</v>
      </c>
      <c r="AB170" s="39">
        <f t="shared" si="135"/>
        <v>0</v>
      </c>
      <c r="AC170" s="12">
        <f t="shared" si="136"/>
        <v>0</v>
      </c>
      <c r="AD170" s="39">
        <f t="shared" si="137"/>
        <v>0</v>
      </c>
      <c r="AE170" s="39">
        <f t="shared" si="122"/>
        <v>0</v>
      </c>
      <c r="AF170" s="12">
        <f t="shared" si="138"/>
        <v>0</v>
      </c>
      <c r="AG170" s="39">
        <f t="shared" si="139"/>
        <v>0</v>
      </c>
      <c r="AH170" s="12">
        <f t="shared" si="140"/>
        <v>0</v>
      </c>
      <c r="AI170" s="39">
        <f t="shared" si="141"/>
        <v>0</v>
      </c>
      <c r="AJ170" s="39">
        <f t="shared" si="142"/>
        <v>0</v>
      </c>
      <c r="AK170" s="12">
        <f t="shared" si="143"/>
        <v>0</v>
      </c>
      <c r="AL170" s="39">
        <f t="shared" si="144"/>
        <v>0</v>
      </c>
      <c r="AM170" s="39">
        <f t="shared" si="145"/>
        <v>0</v>
      </c>
      <c r="AN170" s="39">
        <f t="shared" si="146"/>
        <v>0</v>
      </c>
      <c r="AO170" s="99">
        <f t="shared" si="147"/>
        <v>0</v>
      </c>
      <c r="AP170" s="99">
        <f t="shared" si="148"/>
        <v>0</v>
      </c>
      <c r="AQ170" s="12">
        <f t="shared" si="149"/>
        <v>0</v>
      </c>
      <c r="AR170" s="39">
        <f t="shared" si="150"/>
        <v>0</v>
      </c>
      <c r="AS170" s="39">
        <f t="shared" si="151"/>
        <v>0</v>
      </c>
      <c r="AT170" s="39">
        <f t="shared" si="152"/>
        <v>0</v>
      </c>
      <c r="AU170" s="12">
        <f t="shared" si="153"/>
        <v>0</v>
      </c>
      <c r="AV170" s="39">
        <f t="shared" si="154"/>
        <v>0</v>
      </c>
      <c r="AW170" s="39">
        <f t="shared" si="155"/>
        <v>0</v>
      </c>
      <c r="AX170" s="39">
        <f t="shared" si="156"/>
        <v>0</v>
      </c>
      <c r="AY170" s="39">
        <f t="shared" si="157"/>
        <v>0</v>
      </c>
      <c r="AZ170" s="39">
        <f t="shared" si="158"/>
        <v>0</v>
      </c>
      <c r="BA170" s="12">
        <f t="shared" si="159"/>
        <v>0</v>
      </c>
      <c r="BB170" s="39">
        <f t="shared" si="160"/>
        <v>0</v>
      </c>
      <c r="BC170" s="39">
        <f t="shared" si="161"/>
        <v>0</v>
      </c>
      <c r="BD170" s="39">
        <f t="shared" si="162"/>
        <v>0</v>
      </c>
      <c r="BE170" s="12">
        <f t="shared" si="163"/>
        <v>0</v>
      </c>
      <c r="BF170" s="39">
        <f t="shared" si="164"/>
        <v>0</v>
      </c>
      <c r="BG170" s="39">
        <f t="shared" si="165"/>
        <v>0</v>
      </c>
      <c r="BH170" s="39">
        <f t="shared" si="166"/>
        <v>0</v>
      </c>
      <c r="BI170" s="12">
        <f t="shared" si="167"/>
        <v>0</v>
      </c>
      <c r="BJ170" s="39">
        <f t="shared" si="168"/>
        <v>0</v>
      </c>
      <c r="BK170" s="39">
        <f t="shared" si="169"/>
        <v>0</v>
      </c>
      <c r="BL170" s="39">
        <f t="shared" si="170"/>
        <v>0</v>
      </c>
      <c r="BM170" s="12">
        <f t="shared" si="171"/>
        <v>0</v>
      </c>
      <c r="BN170" s="39">
        <f t="shared" si="172"/>
        <v>0</v>
      </c>
      <c r="BO170" s="39">
        <f t="shared" si="173"/>
        <v>0</v>
      </c>
      <c r="BP170" s="39">
        <f t="shared" si="174"/>
        <v>0</v>
      </c>
      <c r="BQ170" s="12">
        <f t="shared" si="175"/>
        <v>0</v>
      </c>
      <c r="BR170" s="39">
        <f t="shared" si="176"/>
        <v>0</v>
      </c>
      <c r="BS170" s="39">
        <f t="shared" si="177"/>
        <v>0</v>
      </c>
      <c r="BT170" s="39">
        <f t="shared" si="178"/>
        <v>0</v>
      </c>
      <c r="BU170" s="104">
        <f>IF(ABS($B170)&lt;0.01,0,VLOOKUP(E170,DollarSteps,4))</f>
        <v>0</v>
      </c>
      <c r="BV170" s="104">
        <f>IF(ABS($B170)&lt;0.01,0,VLOOKUP(G170,DollarSteps,4))</f>
        <v>0</v>
      </c>
      <c r="BW170" s="104">
        <f>IF(ABS($B170)&lt;0.01,0,VLOOKUP(I170,DollarSteps,4))</f>
        <v>0</v>
      </c>
      <c r="BX170" s="104">
        <f>IF(ABS($B170)&lt;0.01,0,IF($J170="","",VLOOKUP($J170,Age_Steps,4)))</f>
        <v>0</v>
      </c>
      <c r="BY170" s="104">
        <f>IF(OR(ABS($B170)&lt;0.01,$E170=0),0,IF($J170="","",VLOOKUP($J170,Age_Steps,4)))</f>
        <v>0</v>
      </c>
      <c r="BZ170" s="104">
        <f>IF(ABS($B170)&lt;0.01,0,IF($J170="","",VLOOKUP($J170-1,Age_Steps,4)))</f>
        <v>0</v>
      </c>
      <c r="CA170" s="104">
        <f>IF(OR(ABS($B170)&lt;0.01,$G170=0),0,IF($J170="","",VLOOKUP($J170-1,Age_Steps,4)))</f>
        <v>0</v>
      </c>
      <c r="CB170" s="104">
        <f>IF(ABS($B170)&lt;0.01,0,IF($J170="","",VLOOKUP($J170-2,Age_Steps,4)))</f>
        <v>0</v>
      </c>
      <c r="CC170" s="104">
        <f>IF(OR(ABS($B170)&lt;0.01,$I170=0),0,IF($J170="","",VLOOKUP($J170-2,Age_Steps,4)))</f>
        <v>0</v>
      </c>
    </row>
    <row r="171" spans="2:81" ht="12.5" customHeight="1">
      <c r="B171" s="6" t="s">
        <v>9</v>
      </c>
      <c r="C171" s="6"/>
      <c r="D171" s="5">
        <v>0</v>
      </c>
      <c r="E171" s="5">
        <v>0</v>
      </c>
      <c r="F171" s="2">
        <v>0</v>
      </c>
      <c r="G171" s="2">
        <v>0</v>
      </c>
      <c r="H171" s="2">
        <v>0</v>
      </c>
      <c r="I171" s="5">
        <v>0</v>
      </c>
      <c r="J171" s="11">
        <v>15</v>
      </c>
      <c r="K171" s="12">
        <f t="shared" si="123"/>
        <v>0</v>
      </c>
      <c r="L171" s="12">
        <f t="shared" si="123"/>
        <v>0</v>
      </c>
      <c r="M171" s="14">
        <f t="shared" si="124"/>
        <v>0</v>
      </c>
      <c r="N171" s="12">
        <f t="shared" si="179"/>
        <v>0</v>
      </c>
      <c r="O171" s="14">
        <f t="shared" si="125"/>
        <v>0</v>
      </c>
      <c r="P171" s="12">
        <f t="shared" si="179"/>
        <v>0</v>
      </c>
      <c r="Q171" s="12">
        <f t="shared" si="126"/>
        <v>1</v>
      </c>
      <c r="R171" s="12">
        <f t="shared" si="127"/>
        <v>0</v>
      </c>
      <c r="S171" s="12">
        <f t="shared" si="128"/>
        <v>0</v>
      </c>
      <c r="T171" s="12">
        <f t="shared" si="129"/>
        <v>0</v>
      </c>
      <c r="U171" s="12">
        <f t="shared" si="130"/>
        <v>0</v>
      </c>
      <c r="V171" s="39">
        <f t="shared" si="131"/>
        <v>0</v>
      </c>
      <c r="W171" s="39">
        <f t="shared" si="132"/>
        <v>0</v>
      </c>
      <c r="X171" s="12">
        <f t="shared" si="180"/>
        <v>0</v>
      </c>
      <c r="Y171" s="12">
        <f t="shared" si="133"/>
        <v>0</v>
      </c>
      <c r="Z171" s="39">
        <f t="shared" si="181"/>
        <v>0</v>
      </c>
      <c r="AA171" s="12">
        <f t="shared" si="134"/>
        <v>0</v>
      </c>
      <c r="AB171" s="39">
        <f t="shared" si="135"/>
        <v>0</v>
      </c>
      <c r="AC171" s="12">
        <f t="shared" si="136"/>
        <v>0</v>
      </c>
      <c r="AD171" s="39">
        <f t="shared" si="137"/>
        <v>0</v>
      </c>
      <c r="AE171" s="39">
        <f t="shared" si="122"/>
        <v>0</v>
      </c>
      <c r="AF171" s="12">
        <f t="shared" si="138"/>
        <v>0</v>
      </c>
      <c r="AG171" s="39">
        <f t="shared" si="139"/>
        <v>0</v>
      </c>
      <c r="AH171" s="12">
        <f t="shared" si="140"/>
        <v>0</v>
      </c>
      <c r="AI171" s="39">
        <f t="shared" si="141"/>
        <v>0</v>
      </c>
      <c r="AJ171" s="39">
        <f t="shared" si="142"/>
        <v>0</v>
      </c>
      <c r="AK171" s="12">
        <f t="shared" si="143"/>
        <v>0</v>
      </c>
      <c r="AL171" s="39">
        <f t="shared" si="144"/>
        <v>0</v>
      </c>
      <c r="AM171" s="39">
        <f t="shared" si="145"/>
        <v>0</v>
      </c>
      <c r="AN171" s="39">
        <f t="shared" si="146"/>
        <v>0</v>
      </c>
      <c r="AO171" s="99">
        <f t="shared" si="147"/>
        <v>0</v>
      </c>
      <c r="AP171" s="99">
        <f t="shared" si="148"/>
        <v>0</v>
      </c>
      <c r="AQ171" s="12">
        <f t="shared" si="149"/>
        <v>0</v>
      </c>
      <c r="AR171" s="39">
        <f t="shared" si="150"/>
        <v>0</v>
      </c>
      <c r="AS171" s="39">
        <f t="shared" si="151"/>
        <v>0</v>
      </c>
      <c r="AT171" s="39">
        <f t="shared" si="152"/>
        <v>0</v>
      </c>
      <c r="AU171" s="12">
        <f t="shared" si="153"/>
        <v>0</v>
      </c>
      <c r="AV171" s="39">
        <f t="shared" si="154"/>
        <v>0</v>
      </c>
      <c r="AW171" s="39">
        <f t="shared" si="155"/>
        <v>0</v>
      </c>
      <c r="AX171" s="39">
        <f t="shared" si="156"/>
        <v>0</v>
      </c>
      <c r="AY171" s="39">
        <f t="shared" si="157"/>
        <v>0</v>
      </c>
      <c r="AZ171" s="39">
        <f t="shared" si="158"/>
        <v>0</v>
      </c>
      <c r="BA171" s="12">
        <f t="shared" si="159"/>
        <v>0</v>
      </c>
      <c r="BB171" s="39">
        <f t="shared" si="160"/>
        <v>0</v>
      </c>
      <c r="BC171" s="39">
        <f t="shared" si="161"/>
        <v>0</v>
      </c>
      <c r="BD171" s="39">
        <f t="shared" si="162"/>
        <v>0</v>
      </c>
      <c r="BE171" s="12">
        <f t="shared" si="163"/>
        <v>0</v>
      </c>
      <c r="BF171" s="39">
        <f t="shared" si="164"/>
        <v>0</v>
      </c>
      <c r="BG171" s="39">
        <f t="shared" si="165"/>
        <v>0</v>
      </c>
      <c r="BH171" s="39">
        <f t="shared" si="166"/>
        <v>0</v>
      </c>
      <c r="BI171" s="12">
        <f t="shared" si="167"/>
        <v>0</v>
      </c>
      <c r="BJ171" s="39">
        <f t="shared" si="168"/>
        <v>0</v>
      </c>
      <c r="BK171" s="39">
        <f t="shared" si="169"/>
        <v>0</v>
      </c>
      <c r="BL171" s="39">
        <f t="shared" si="170"/>
        <v>0</v>
      </c>
      <c r="BM171" s="12">
        <f t="shared" si="171"/>
        <v>0</v>
      </c>
      <c r="BN171" s="39">
        <f t="shared" si="172"/>
        <v>0</v>
      </c>
      <c r="BO171" s="39">
        <f t="shared" si="173"/>
        <v>0</v>
      </c>
      <c r="BP171" s="39">
        <f t="shared" si="174"/>
        <v>0</v>
      </c>
      <c r="BQ171" s="12">
        <f t="shared" si="175"/>
        <v>0</v>
      </c>
      <c r="BR171" s="39">
        <f t="shared" si="176"/>
        <v>0</v>
      </c>
      <c r="BS171" s="39">
        <f t="shared" si="177"/>
        <v>0</v>
      </c>
      <c r="BT171" s="39">
        <f t="shared" si="178"/>
        <v>0</v>
      </c>
      <c r="BU171" s="104">
        <f>IF(ABS($B171)&lt;0.01,0,VLOOKUP(E171,DollarSteps,4))</f>
        <v>0</v>
      </c>
      <c r="BV171" s="104">
        <f>IF(ABS($B171)&lt;0.01,0,VLOOKUP(G171,DollarSteps,4))</f>
        <v>0</v>
      </c>
      <c r="BW171" s="104">
        <f>IF(ABS($B171)&lt;0.01,0,VLOOKUP(I171,DollarSteps,4))</f>
        <v>0</v>
      </c>
      <c r="BX171" s="104">
        <f>IF(ABS($B171)&lt;0.01,0,IF($J171="","",VLOOKUP($J171,Age_Steps,4)))</f>
        <v>0</v>
      </c>
      <c r="BY171" s="104">
        <f>IF(OR(ABS($B171)&lt;0.01,$E171=0),0,IF($J171="","",VLOOKUP($J171,Age_Steps,4)))</f>
        <v>0</v>
      </c>
      <c r="BZ171" s="104">
        <f>IF(ABS($B171)&lt;0.01,0,IF($J171="","",VLOOKUP($J171-1,Age_Steps,4)))</f>
        <v>0</v>
      </c>
      <c r="CA171" s="104">
        <f>IF(OR(ABS($B171)&lt;0.01,$G171=0),0,IF($J171="","",VLOOKUP($J171-1,Age_Steps,4)))</f>
        <v>0</v>
      </c>
      <c r="CB171" s="104">
        <f>IF(ABS($B171)&lt;0.01,0,IF($J171="","",VLOOKUP($J171-2,Age_Steps,4)))</f>
        <v>0</v>
      </c>
      <c r="CC171" s="104">
        <f>IF(OR(ABS($B171)&lt;0.01,$I171=0),0,IF($J171="","",VLOOKUP($J171-2,Age_Steps,4)))</f>
        <v>0</v>
      </c>
    </row>
    <row r="172" spans="2:81" ht="12.5" customHeight="1">
      <c r="B172" s="6" t="s">
        <v>9</v>
      </c>
      <c r="C172" s="6"/>
      <c r="D172" s="5">
        <v>0</v>
      </c>
      <c r="E172" s="5">
        <v>0</v>
      </c>
      <c r="F172" s="2">
        <v>0</v>
      </c>
      <c r="G172" s="2">
        <v>0</v>
      </c>
      <c r="H172" s="2">
        <v>0</v>
      </c>
      <c r="I172" s="5">
        <v>0</v>
      </c>
      <c r="K172" s="12">
        <f t="shared" si="123"/>
        <v>0</v>
      </c>
      <c r="L172" s="12">
        <f t="shared" si="123"/>
        <v>0</v>
      </c>
      <c r="M172" s="14">
        <f t="shared" si="124"/>
        <v>0</v>
      </c>
      <c r="N172" s="12">
        <f t="shared" si="179"/>
        <v>0</v>
      </c>
      <c r="O172" s="14">
        <f t="shared" si="125"/>
        <v>0</v>
      </c>
      <c r="P172" s="12">
        <f t="shared" si="179"/>
        <v>0</v>
      </c>
      <c r="Q172" s="12">
        <f t="shared" si="126"/>
        <v>1</v>
      </c>
      <c r="R172" s="12">
        <f t="shared" si="127"/>
        <v>0</v>
      </c>
      <c r="S172" s="12">
        <f t="shared" si="128"/>
        <v>0</v>
      </c>
      <c r="T172" s="12">
        <f t="shared" si="129"/>
        <v>0</v>
      </c>
      <c r="U172" s="12">
        <f t="shared" si="130"/>
        <v>0</v>
      </c>
      <c r="V172" s="39">
        <f t="shared" si="131"/>
        <v>0</v>
      </c>
      <c r="W172" s="39">
        <f t="shared" si="132"/>
        <v>0</v>
      </c>
      <c r="X172" s="12">
        <f t="shared" si="180"/>
        <v>0</v>
      </c>
      <c r="Y172" s="12">
        <f t="shared" si="133"/>
        <v>0</v>
      </c>
      <c r="Z172" s="39">
        <f t="shared" si="181"/>
        <v>0</v>
      </c>
      <c r="AA172" s="12">
        <f t="shared" si="134"/>
        <v>0</v>
      </c>
      <c r="AB172" s="39">
        <f t="shared" si="135"/>
        <v>0</v>
      </c>
      <c r="AC172" s="12">
        <f t="shared" si="136"/>
        <v>0</v>
      </c>
      <c r="AD172" s="39">
        <f t="shared" si="137"/>
        <v>0</v>
      </c>
      <c r="AE172" s="39">
        <f t="shared" si="122"/>
        <v>0</v>
      </c>
      <c r="AF172" s="12">
        <f t="shared" si="138"/>
        <v>0</v>
      </c>
      <c r="AG172" s="39">
        <f t="shared" si="139"/>
        <v>0</v>
      </c>
      <c r="AH172" s="12">
        <f t="shared" si="140"/>
        <v>0</v>
      </c>
      <c r="AI172" s="39">
        <f t="shared" si="141"/>
        <v>0</v>
      </c>
      <c r="AJ172" s="39">
        <f t="shared" si="142"/>
        <v>0</v>
      </c>
      <c r="AK172" s="12">
        <f t="shared" si="143"/>
        <v>0</v>
      </c>
      <c r="AL172" s="39">
        <f t="shared" si="144"/>
        <v>0</v>
      </c>
      <c r="AM172" s="39">
        <f t="shared" si="145"/>
        <v>0</v>
      </c>
      <c r="AN172" s="39">
        <f t="shared" si="146"/>
        <v>0</v>
      </c>
      <c r="AO172" s="99">
        <f t="shared" si="147"/>
        <v>0</v>
      </c>
      <c r="AP172" s="99">
        <f t="shared" si="148"/>
        <v>0</v>
      </c>
      <c r="AQ172" s="12">
        <f t="shared" si="149"/>
        <v>0</v>
      </c>
      <c r="AR172" s="39">
        <f t="shared" si="150"/>
        <v>0</v>
      </c>
      <c r="AS172" s="39">
        <f t="shared" si="151"/>
        <v>0</v>
      </c>
      <c r="AT172" s="39">
        <f t="shared" si="152"/>
        <v>0</v>
      </c>
      <c r="AU172" s="12">
        <f t="shared" si="153"/>
        <v>0</v>
      </c>
      <c r="AV172" s="39">
        <f t="shared" si="154"/>
        <v>0</v>
      </c>
      <c r="AW172" s="39">
        <f t="shared" si="155"/>
        <v>0</v>
      </c>
      <c r="AX172" s="39">
        <f t="shared" si="156"/>
        <v>0</v>
      </c>
      <c r="AY172" s="39">
        <f t="shared" si="157"/>
        <v>0</v>
      </c>
      <c r="AZ172" s="39">
        <f t="shared" si="158"/>
        <v>0</v>
      </c>
      <c r="BA172" s="12">
        <f t="shared" si="159"/>
        <v>0</v>
      </c>
      <c r="BB172" s="39">
        <f t="shared" si="160"/>
        <v>0</v>
      </c>
      <c r="BC172" s="39">
        <f t="shared" si="161"/>
        <v>0</v>
      </c>
      <c r="BD172" s="39">
        <f t="shared" si="162"/>
        <v>0</v>
      </c>
      <c r="BE172" s="12">
        <f t="shared" si="163"/>
        <v>0</v>
      </c>
      <c r="BF172" s="39">
        <f t="shared" si="164"/>
        <v>0</v>
      </c>
      <c r="BG172" s="39">
        <f t="shared" si="165"/>
        <v>0</v>
      </c>
      <c r="BH172" s="39">
        <f t="shared" si="166"/>
        <v>0</v>
      </c>
      <c r="BI172" s="12">
        <f t="shared" si="167"/>
        <v>0</v>
      </c>
      <c r="BJ172" s="39">
        <f t="shared" si="168"/>
        <v>0</v>
      </c>
      <c r="BK172" s="39">
        <f t="shared" si="169"/>
        <v>0</v>
      </c>
      <c r="BL172" s="39">
        <f t="shared" si="170"/>
        <v>0</v>
      </c>
      <c r="BM172" s="12">
        <f t="shared" si="171"/>
        <v>0</v>
      </c>
      <c r="BN172" s="39">
        <f t="shared" si="172"/>
        <v>0</v>
      </c>
      <c r="BO172" s="39">
        <f t="shared" si="173"/>
        <v>0</v>
      </c>
      <c r="BP172" s="39">
        <f t="shared" si="174"/>
        <v>0</v>
      </c>
      <c r="BQ172" s="12">
        <f t="shared" si="175"/>
        <v>0</v>
      </c>
      <c r="BR172" s="39">
        <f t="shared" si="176"/>
        <v>0</v>
      </c>
      <c r="BS172" s="39">
        <f t="shared" si="177"/>
        <v>0</v>
      </c>
      <c r="BT172" s="39">
        <f t="shared" si="178"/>
        <v>0</v>
      </c>
      <c r="BU172" s="104">
        <f>IF(ABS($B172)&lt;0.01,0,VLOOKUP(E172,DollarSteps,4))</f>
        <v>0</v>
      </c>
      <c r="BV172" s="104">
        <f>IF(ABS($B172)&lt;0.01,0,VLOOKUP(G172,DollarSteps,4))</f>
        <v>0</v>
      </c>
      <c r="BW172" s="104">
        <f>IF(ABS($B172)&lt;0.01,0,VLOOKUP(I172,DollarSteps,4))</f>
        <v>0</v>
      </c>
      <c r="BX172" s="104">
        <f>IF(ABS($B172)&lt;0.01,0,IF($J172="","",VLOOKUP($J172,Age_Steps,4)))</f>
        <v>0</v>
      </c>
      <c r="BY172" s="104">
        <f>IF(OR(ABS($B172)&lt;0.01,$E172=0),0,IF($J172="","",VLOOKUP($J172,Age_Steps,4)))</f>
        <v>0</v>
      </c>
      <c r="BZ172" s="104">
        <f>IF(ABS($B172)&lt;0.01,0,IF($J172="","",VLOOKUP($J172-1,Age_Steps,4)))</f>
        <v>0</v>
      </c>
      <c r="CA172" s="104">
        <f>IF(OR(ABS($B172)&lt;0.01,$G172=0),0,IF($J172="","",VLOOKUP($J172-1,Age_Steps,4)))</f>
        <v>0</v>
      </c>
      <c r="CB172" s="104">
        <f>IF(ABS($B172)&lt;0.01,0,IF($J172="","",VLOOKUP($J172-2,Age_Steps,4)))</f>
        <v>0</v>
      </c>
      <c r="CC172" s="104">
        <f>IF(OR(ABS($B172)&lt;0.01,$I172=0),0,IF($J172="","",VLOOKUP($J172-2,Age_Steps,4)))</f>
        <v>0</v>
      </c>
    </row>
    <row r="173" spans="2:81" ht="12.5" customHeight="1">
      <c r="B173" s="6" t="s">
        <v>9</v>
      </c>
      <c r="C173" s="6"/>
      <c r="D173" s="5">
        <v>0</v>
      </c>
      <c r="E173" s="5">
        <v>0</v>
      </c>
      <c r="F173" s="2">
        <v>0</v>
      </c>
      <c r="G173" s="2">
        <v>0</v>
      </c>
      <c r="H173" s="2">
        <v>0</v>
      </c>
      <c r="I173" s="5">
        <v>0</v>
      </c>
      <c r="J173" s="11">
        <v>14</v>
      </c>
      <c r="K173" s="12">
        <f t="shared" si="123"/>
        <v>0</v>
      </c>
      <c r="L173" s="12">
        <f t="shared" si="123"/>
        <v>0</v>
      </c>
      <c r="M173" s="14">
        <f t="shared" si="124"/>
        <v>0</v>
      </c>
      <c r="N173" s="12">
        <f t="shared" si="179"/>
        <v>0</v>
      </c>
      <c r="O173" s="14">
        <f t="shared" si="125"/>
        <v>0</v>
      </c>
      <c r="P173" s="12">
        <f t="shared" si="179"/>
        <v>0</v>
      </c>
      <c r="Q173" s="12">
        <f t="shared" si="126"/>
        <v>1</v>
      </c>
      <c r="R173" s="12">
        <f t="shared" si="127"/>
        <v>0</v>
      </c>
      <c r="S173" s="12">
        <f t="shared" si="128"/>
        <v>0</v>
      </c>
      <c r="T173" s="12">
        <f t="shared" si="129"/>
        <v>0</v>
      </c>
      <c r="U173" s="12">
        <f t="shared" si="130"/>
        <v>0</v>
      </c>
      <c r="V173" s="39">
        <f t="shared" si="131"/>
        <v>0</v>
      </c>
      <c r="W173" s="39">
        <f t="shared" si="132"/>
        <v>0</v>
      </c>
      <c r="X173" s="12">
        <f t="shared" si="180"/>
        <v>0</v>
      </c>
      <c r="Y173" s="12">
        <f t="shared" si="133"/>
        <v>0</v>
      </c>
      <c r="Z173" s="39">
        <f t="shared" si="181"/>
        <v>0</v>
      </c>
      <c r="AA173" s="12">
        <f t="shared" si="134"/>
        <v>0</v>
      </c>
      <c r="AB173" s="39">
        <f t="shared" si="135"/>
        <v>0</v>
      </c>
      <c r="AC173" s="12">
        <f t="shared" si="136"/>
        <v>0</v>
      </c>
      <c r="AD173" s="39">
        <f t="shared" si="137"/>
        <v>0</v>
      </c>
      <c r="AE173" s="39">
        <f t="shared" si="122"/>
        <v>0</v>
      </c>
      <c r="AF173" s="12">
        <f t="shared" si="138"/>
        <v>0</v>
      </c>
      <c r="AG173" s="39">
        <f t="shared" si="139"/>
        <v>0</v>
      </c>
      <c r="AH173" s="12">
        <f t="shared" si="140"/>
        <v>0</v>
      </c>
      <c r="AI173" s="39">
        <f t="shared" si="141"/>
        <v>0</v>
      </c>
      <c r="AJ173" s="39">
        <f t="shared" si="142"/>
        <v>0</v>
      </c>
      <c r="AK173" s="12">
        <f t="shared" si="143"/>
        <v>0</v>
      </c>
      <c r="AL173" s="39">
        <f t="shared" si="144"/>
        <v>0</v>
      </c>
      <c r="AM173" s="39">
        <f t="shared" si="145"/>
        <v>0</v>
      </c>
      <c r="AN173" s="39">
        <f t="shared" si="146"/>
        <v>0</v>
      </c>
      <c r="AO173" s="99">
        <f t="shared" si="147"/>
        <v>0</v>
      </c>
      <c r="AP173" s="99">
        <f t="shared" si="148"/>
        <v>0</v>
      </c>
      <c r="AQ173" s="12">
        <f t="shared" si="149"/>
        <v>0</v>
      </c>
      <c r="AR173" s="39">
        <f t="shared" si="150"/>
        <v>0</v>
      </c>
      <c r="AS173" s="39">
        <f t="shared" si="151"/>
        <v>0</v>
      </c>
      <c r="AT173" s="39">
        <f t="shared" si="152"/>
        <v>0</v>
      </c>
      <c r="AU173" s="12">
        <f t="shared" si="153"/>
        <v>0</v>
      </c>
      <c r="AV173" s="39">
        <f t="shared" si="154"/>
        <v>0</v>
      </c>
      <c r="AW173" s="39">
        <f t="shared" si="155"/>
        <v>0</v>
      </c>
      <c r="AX173" s="39">
        <f t="shared" si="156"/>
        <v>0</v>
      </c>
      <c r="AY173" s="39">
        <f t="shared" si="157"/>
        <v>0</v>
      </c>
      <c r="AZ173" s="39">
        <f t="shared" si="158"/>
        <v>0</v>
      </c>
      <c r="BA173" s="12">
        <f t="shared" si="159"/>
        <v>0</v>
      </c>
      <c r="BB173" s="39">
        <f t="shared" si="160"/>
        <v>0</v>
      </c>
      <c r="BC173" s="39">
        <f t="shared" si="161"/>
        <v>0</v>
      </c>
      <c r="BD173" s="39">
        <f t="shared" si="162"/>
        <v>0</v>
      </c>
      <c r="BE173" s="12">
        <f t="shared" si="163"/>
        <v>0</v>
      </c>
      <c r="BF173" s="39">
        <f t="shared" si="164"/>
        <v>0</v>
      </c>
      <c r="BG173" s="39">
        <f t="shared" si="165"/>
        <v>0</v>
      </c>
      <c r="BH173" s="39">
        <f t="shared" si="166"/>
        <v>0</v>
      </c>
      <c r="BI173" s="12">
        <f t="shared" si="167"/>
        <v>0</v>
      </c>
      <c r="BJ173" s="39">
        <f t="shared" si="168"/>
        <v>0</v>
      </c>
      <c r="BK173" s="39">
        <f t="shared" si="169"/>
        <v>0</v>
      </c>
      <c r="BL173" s="39">
        <f t="shared" si="170"/>
        <v>0</v>
      </c>
      <c r="BM173" s="12">
        <f t="shared" si="171"/>
        <v>0</v>
      </c>
      <c r="BN173" s="39">
        <f t="shared" si="172"/>
        <v>0</v>
      </c>
      <c r="BO173" s="39">
        <f t="shared" si="173"/>
        <v>0</v>
      </c>
      <c r="BP173" s="39">
        <f t="shared" si="174"/>
        <v>0</v>
      </c>
      <c r="BQ173" s="12">
        <f t="shared" si="175"/>
        <v>0</v>
      </c>
      <c r="BR173" s="39">
        <f t="shared" si="176"/>
        <v>0</v>
      </c>
      <c r="BS173" s="39">
        <f t="shared" si="177"/>
        <v>0</v>
      </c>
      <c r="BT173" s="39">
        <f t="shared" si="178"/>
        <v>0</v>
      </c>
      <c r="BU173" s="104">
        <f>IF(ABS($B173)&lt;0.01,0,VLOOKUP(E173,DollarSteps,4))</f>
        <v>0</v>
      </c>
      <c r="BV173" s="104">
        <f>IF(ABS($B173)&lt;0.01,0,VLOOKUP(G173,DollarSteps,4))</f>
        <v>0</v>
      </c>
      <c r="BW173" s="104">
        <f>IF(ABS($B173)&lt;0.01,0,VLOOKUP(I173,DollarSteps,4))</f>
        <v>0</v>
      </c>
      <c r="BX173" s="104">
        <f>IF(ABS($B173)&lt;0.01,0,IF($J173="","",VLOOKUP($J173,Age_Steps,4)))</f>
        <v>0</v>
      </c>
      <c r="BY173" s="104">
        <f>IF(OR(ABS($B173)&lt;0.01,$E173=0),0,IF($J173="","",VLOOKUP($J173,Age_Steps,4)))</f>
        <v>0</v>
      </c>
      <c r="BZ173" s="104">
        <f>IF(ABS($B173)&lt;0.01,0,IF($J173="","",VLOOKUP($J173-1,Age_Steps,4)))</f>
        <v>0</v>
      </c>
      <c r="CA173" s="104">
        <f>IF(OR(ABS($B173)&lt;0.01,$G173=0),0,IF($J173="","",VLOOKUP($J173-1,Age_Steps,4)))</f>
        <v>0</v>
      </c>
      <c r="CB173" s="104">
        <f>IF(ABS($B173)&lt;0.01,0,IF($J173="","",VLOOKUP($J173-2,Age_Steps,4)))</f>
        <v>0</v>
      </c>
      <c r="CC173" s="104">
        <f>IF(OR(ABS($B173)&lt;0.01,$I173=0),0,IF($J173="","",VLOOKUP($J173-2,Age_Steps,4)))</f>
        <v>0</v>
      </c>
    </row>
    <row r="174" spans="2:81" ht="12.5" customHeight="1">
      <c r="B174" s="6" t="s">
        <v>9</v>
      </c>
      <c r="C174" s="6"/>
      <c r="D174" s="5">
        <v>0</v>
      </c>
      <c r="E174" s="5">
        <v>0</v>
      </c>
      <c r="F174" s="2">
        <v>0</v>
      </c>
      <c r="G174" s="2">
        <v>0</v>
      </c>
      <c r="H174" s="2">
        <v>0</v>
      </c>
      <c r="I174" s="5">
        <v>0</v>
      </c>
      <c r="J174" s="11">
        <v>22</v>
      </c>
      <c r="K174" s="12">
        <f t="shared" si="123"/>
        <v>0</v>
      </c>
      <c r="L174" s="12">
        <f t="shared" si="123"/>
        <v>0</v>
      </c>
      <c r="M174" s="14">
        <f t="shared" si="124"/>
        <v>0</v>
      </c>
      <c r="N174" s="12">
        <f t="shared" si="179"/>
        <v>0</v>
      </c>
      <c r="O174" s="14">
        <f t="shared" si="125"/>
        <v>0</v>
      </c>
      <c r="P174" s="12">
        <f t="shared" si="179"/>
        <v>0</v>
      </c>
      <c r="Q174" s="12">
        <f t="shared" si="126"/>
        <v>1</v>
      </c>
      <c r="R174" s="12">
        <f t="shared" si="127"/>
        <v>0</v>
      </c>
      <c r="S174" s="12">
        <f t="shared" si="128"/>
        <v>0</v>
      </c>
      <c r="T174" s="12">
        <f t="shared" si="129"/>
        <v>0</v>
      </c>
      <c r="U174" s="12">
        <f t="shared" si="130"/>
        <v>0</v>
      </c>
      <c r="V174" s="39">
        <f t="shared" si="131"/>
        <v>0</v>
      </c>
      <c r="W174" s="39">
        <f t="shared" si="132"/>
        <v>0</v>
      </c>
      <c r="X174" s="12">
        <f t="shared" si="180"/>
        <v>0</v>
      </c>
      <c r="Y174" s="12">
        <f t="shared" si="133"/>
        <v>0</v>
      </c>
      <c r="Z174" s="39">
        <f t="shared" si="181"/>
        <v>0</v>
      </c>
      <c r="AA174" s="12">
        <f t="shared" si="134"/>
        <v>0</v>
      </c>
      <c r="AB174" s="39">
        <f t="shared" si="135"/>
        <v>0</v>
      </c>
      <c r="AC174" s="12">
        <f t="shared" si="136"/>
        <v>0</v>
      </c>
      <c r="AD174" s="39">
        <f t="shared" si="137"/>
        <v>0</v>
      </c>
      <c r="AE174" s="39">
        <f t="shared" si="122"/>
        <v>0</v>
      </c>
      <c r="AF174" s="12">
        <f t="shared" si="138"/>
        <v>0</v>
      </c>
      <c r="AG174" s="39">
        <f t="shared" si="139"/>
        <v>0</v>
      </c>
      <c r="AH174" s="12">
        <f t="shared" si="140"/>
        <v>0</v>
      </c>
      <c r="AI174" s="39">
        <f t="shared" si="141"/>
        <v>0</v>
      </c>
      <c r="AJ174" s="39">
        <f t="shared" si="142"/>
        <v>0</v>
      </c>
      <c r="AK174" s="12">
        <f t="shared" si="143"/>
        <v>0</v>
      </c>
      <c r="AL174" s="39">
        <f t="shared" si="144"/>
        <v>0</v>
      </c>
      <c r="AM174" s="39">
        <f t="shared" si="145"/>
        <v>0</v>
      </c>
      <c r="AN174" s="39">
        <f t="shared" si="146"/>
        <v>0</v>
      </c>
      <c r="AO174" s="99">
        <f t="shared" si="147"/>
        <v>0</v>
      </c>
      <c r="AP174" s="99">
        <f t="shared" si="148"/>
        <v>0</v>
      </c>
      <c r="AQ174" s="12">
        <f t="shared" si="149"/>
        <v>0</v>
      </c>
      <c r="AR174" s="39">
        <f t="shared" si="150"/>
        <v>0</v>
      </c>
      <c r="AS174" s="39">
        <f t="shared" si="151"/>
        <v>0</v>
      </c>
      <c r="AT174" s="39">
        <f t="shared" si="152"/>
        <v>0</v>
      </c>
      <c r="AU174" s="12">
        <f t="shared" si="153"/>
        <v>0</v>
      </c>
      <c r="AV174" s="39">
        <f t="shared" si="154"/>
        <v>0</v>
      </c>
      <c r="AW174" s="39">
        <f t="shared" si="155"/>
        <v>0</v>
      </c>
      <c r="AX174" s="39">
        <f t="shared" si="156"/>
        <v>0</v>
      </c>
      <c r="AY174" s="39">
        <f t="shared" si="157"/>
        <v>0</v>
      </c>
      <c r="AZ174" s="39">
        <f t="shared" si="158"/>
        <v>0</v>
      </c>
      <c r="BA174" s="12">
        <f t="shared" si="159"/>
        <v>0</v>
      </c>
      <c r="BB174" s="39">
        <f t="shared" si="160"/>
        <v>0</v>
      </c>
      <c r="BC174" s="39">
        <f t="shared" si="161"/>
        <v>0</v>
      </c>
      <c r="BD174" s="39">
        <f t="shared" si="162"/>
        <v>0</v>
      </c>
      <c r="BE174" s="12">
        <f t="shared" si="163"/>
        <v>0</v>
      </c>
      <c r="BF174" s="39">
        <f t="shared" si="164"/>
        <v>0</v>
      </c>
      <c r="BG174" s="39">
        <f t="shared" si="165"/>
        <v>0</v>
      </c>
      <c r="BH174" s="39">
        <f t="shared" si="166"/>
        <v>0</v>
      </c>
      <c r="BI174" s="12">
        <f t="shared" si="167"/>
        <v>0</v>
      </c>
      <c r="BJ174" s="39">
        <f t="shared" si="168"/>
        <v>0</v>
      </c>
      <c r="BK174" s="39">
        <f t="shared" si="169"/>
        <v>0</v>
      </c>
      <c r="BL174" s="39">
        <f t="shared" si="170"/>
        <v>0</v>
      </c>
      <c r="BM174" s="12">
        <f t="shared" si="171"/>
        <v>0</v>
      </c>
      <c r="BN174" s="39">
        <f t="shared" si="172"/>
        <v>0</v>
      </c>
      <c r="BO174" s="39">
        <f t="shared" si="173"/>
        <v>0</v>
      </c>
      <c r="BP174" s="39">
        <f t="shared" si="174"/>
        <v>0</v>
      </c>
      <c r="BQ174" s="12">
        <f t="shared" si="175"/>
        <v>0</v>
      </c>
      <c r="BR174" s="39">
        <f t="shared" si="176"/>
        <v>0</v>
      </c>
      <c r="BS174" s="39">
        <f t="shared" si="177"/>
        <v>0</v>
      </c>
      <c r="BT174" s="39">
        <f t="shared" si="178"/>
        <v>0</v>
      </c>
      <c r="BU174" s="104">
        <f>IF(ABS($B174)&lt;0.01,0,VLOOKUP(E174,DollarSteps,4))</f>
        <v>0</v>
      </c>
      <c r="BV174" s="104">
        <f>IF(ABS($B174)&lt;0.01,0,VLOOKUP(G174,DollarSteps,4))</f>
        <v>0</v>
      </c>
      <c r="BW174" s="104">
        <f>IF(ABS($B174)&lt;0.01,0,VLOOKUP(I174,DollarSteps,4))</f>
        <v>0</v>
      </c>
      <c r="BX174" s="104">
        <f>IF(ABS($B174)&lt;0.01,0,IF($J174="","",VLOOKUP($J174,Age_Steps,4)))</f>
        <v>0</v>
      </c>
      <c r="BY174" s="104">
        <f>IF(OR(ABS($B174)&lt;0.01,$E174=0),0,IF($J174="","",VLOOKUP($J174,Age_Steps,4)))</f>
        <v>0</v>
      </c>
      <c r="BZ174" s="104">
        <f>IF(ABS($B174)&lt;0.01,0,IF($J174="","",VLOOKUP($J174-1,Age_Steps,4)))</f>
        <v>0</v>
      </c>
      <c r="CA174" s="104">
        <f>IF(OR(ABS($B174)&lt;0.01,$G174=0),0,IF($J174="","",VLOOKUP($J174-1,Age_Steps,4)))</f>
        <v>0</v>
      </c>
      <c r="CB174" s="104">
        <f>IF(ABS($B174)&lt;0.01,0,IF($J174="","",VLOOKUP($J174-2,Age_Steps,4)))</f>
        <v>0</v>
      </c>
      <c r="CC174" s="104">
        <f>IF(OR(ABS($B174)&lt;0.01,$I174=0),0,IF($J174="","",VLOOKUP($J174-2,Age_Steps,4)))</f>
        <v>0</v>
      </c>
    </row>
    <row r="175" spans="2:81" ht="12.5" customHeight="1">
      <c r="B175" s="6" t="s">
        <v>9</v>
      </c>
      <c r="C175" s="6"/>
      <c r="D175" s="5">
        <v>0</v>
      </c>
      <c r="E175" s="5">
        <v>0</v>
      </c>
      <c r="F175" s="2">
        <v>0</v>
      </c>
      <c r="G175" s="2">
        <v>0</v>
      </c>
      <c r="H175" s="2">
        <v>0</v>
      </c>
      <c r="I175" s="5">
        <v>0</v>
      </c>
      <c r="J175" s="11">
        <v>12</v>
      </c>
      <c r="K175" s="12">
        <f t="shared" si="123"/>
        <v>0</v>
      </c>
      <c r="L175" s="12">
        <f t="shared" si="123"/>
        <v>0</v>
      </c>
      <c r="M175" s="14">
        <f t="shared" si="124"/>
        <v>0</v>
      </c>
      <c r="N175" s="12">
        <f t="shared" si="179"/>
        <v>0</v>
      </c>
      <c r="O175" s="14">
        <f t="shared" si="125"/>
        <v>0</v>
      </c>
      <c r="P175" s="12">
        <f t="shared" si="179"/>
        <v>0</v>
      </c>
      <c r="Q175" s="12">
        <f t="shared" si="126"/>
        <v>1</v>
      </c>
      <c r="R175" s="12">
        <f t="shared" si="127"/>
        <v>0</v>
      </c>
      <c r="S175" s="12">
        <f t="shared" si="128"/>
        <v>0</v>
      </c>
      <c r="T175" s="12">
        <f t="shared" si="129"/>
        <v>0</v>
      </c>
      <c r="U175" s="12">
        <f t="shared" si="130"/>
        <v>0</v>
      </c>
      <c r="V175" s="39">
        <f t="shared" si="131"/>
        <v>0</v>
      </c>
      <c r="W175" s="39">
        <f t="shared" si="132"/>
        <v>0</v>
      </c>
      <c r="X175" s="12">
        <f t="shared" si="180"/>
        <v>0</v>
      </c>
      <c r="Y175" s="12">
        <f t="shared" si="133"/>
        <v>0</v>
      </c>
      <c r="Z175" s="39">
        <f t="shared" si="181"/>
        <v>0</v>
      </c>
      <c r="AA175" s="12">
        <f t="shared" si="134"/>
        <v>0</v>
      </c>
      <c r="AB175" s="39">
        <f t="shared" si="135"/>
        <v>0</v>
      </c>
      <c r="AC175" s="12">
        <f t="shared" si="136"/>
        <v>0</v>
      </c>
      <c r="AD175" s="39">
        <f t="shared" si="137"/>
        <v>0</v>
      </c>
      <c r="AE175" s="39">
        <f t="shared" si="122"/>
        <v>0</v>
      </c>
      <c r="AF175" s="12">
        <f t="shared" si="138"/>
        <v>0</v>
      </c>
      <c r="AG175" s="39">
        <f t="shared" si="139"/>
        <v>0</v>
      </c>
      <c r="AH175" s="12">
        <f t="shared" si="140"/>
        <v>0</v>
      </c>
      <c r="AI175" s="39">
        <f t="shared" si="141"/>
        <v>0</v>
      </c>
      <c r="AJ175" s="39">
        <f t="shared" si="142"/>
        <v>0</v>
      </c>
      <c r="AK175" s="12">
        <f t="shared" si="143"/>
        <v>0</v>
      </c>
      <c r="AL175" s="39">
        <f t="shared" si="144"/>
        <v>0</v>
      </c>
      <c r="AM175" s="39">
        <f t="shared" si="145"/>
        <v>0</v>
      </c>
      <c r="AN175" s="39">
        <f t="shared" si="146"/>
        <v>0</v>
      </c>
      <c r="AO175" s="99">
        <f t="shared" si="147"/>
        <v>0</v>
      </c>
      <c r="AP175" s="99">
        <f t="shared" si="148"/>
        <v>0</v>
      </c>
      <c r="AQ175" s="12">
        <f t="shared" si="149"/>
        <v>0</v>
      </c>
      <c r="AR175" s="39">
        <f t="shared" si="150"/>
        <v>0</v>
      </c>
      <c r="AS175" s="39">
        <f t="shared" si="151"/>
        <v>0</v>
      </c>
      <c r="AT175" s="39">
        <f t="shared" si="152"/>
        <v>0</v>
      </c>
      <c r="AU175" s="12">
        <f t="shared" si="153"/>
        <v>0</v>
      </c>
      <c r="AV175" s="39">
        <f t="shared" si="154"/>
        <v>0</v>
      </c>
      <c r="AW175" s="39">
        <f t="shared" si="155"/>
        <v>0</v>
      </c>
      <c r="AX175" s="39">
        <f t="shared" si="156"/>
        <v>0</v>
      </c>
      <c r="AY175" s="39">
        <f t="shared" si="157"/>
        <v>0</v>
      </c>
      <c r="AZ175" s="39">
        <f t="shared" si="158"/>
        <v>0</v>
      </c>
      <c r="BA175" s="12">
        <f t="shared" si="159"/>
        <v>0</v>
      </c>
      <c r="BB175" s="39">
        <f t="shared" si="160"/>
        <v>0</v>
      </c>
      <c r="BC175" s="39">
        <f t="shared" si="161"/>
        <v>0</v>
      </c>
      <c r="BD175" s="39">
        <f t="shared" si="162"/>
        <v>0</v>
      </c>
      <c r="BE175" s="12">
        <f t="shared" si="163"/>
        <v>0</v>
      </c>
      <c r="BF175" s="39">
        <f t="shared" si="164"/>
        <v>0</v>
      </c>
      <c r="BG175" s="39">
        <f t="shared" si="165"/>
        <v>0</v>
      </c>
      <c r="BH175" s="39">
        <f t="shared" si="166"/>
        <v>0</v>
      </c>
      <c r="BI175" s="12">
        <f t="shared" si="167"/>
        <v>0</v>
      </c>
      <c r="BJ175" s="39">
        <f t="shared" si="168"/>
        <v>0</v>
      </c>
      <c r="BK175" s="39">
        <f t="shared" si="169"/>
        <v>0</v>
      </c>
      <c r="BL175" s="39">
        <f t="shared" si="170"/>
        <v>0</v>
      </c>
      <c r="BM175" s="12">
        <f t="shared" si="171"/>
        <v>0</v>
      </c>
      <c r="BN175" s="39">
        <f t="shared" si="172"/>
        <v>0</v>
      </c>
      <c r="BO175" s="39">
        <f t="shared" si="173"/>
        <v>0</v>
      </c>
      <c r="BP175" s="39">
        <f t="shared" si="174"/>
        <v>0</v>
      </c>
      <c r="BQ175" s="12">
        <f t="shared" si="175"/>
        <v>0</v>
      </c>
      <c r="BR175" s="39">
        <f t="shared" si="176"/>
        <v>0</v>
      </c>
      <c r="BS175" s="39">
        <f t="shared" si="177"/>
        <v>0</v>
      </c>
      <c r="BT175" s="39">
        <f t="shared" si="178"/>
        <v>0</v>
      </c>
      <c r="BU175" s="104">
        <f>IF(ABS($B175)&lt;0.01,0,VLOOKUP(E175,DollarSteps,4))</f>
        <v>0</v>
      </c>
      <c r="BV175" s="104">
        <f>IF(ABS($B175)&lt;0.01,0,VLOOKUP(G175,DollarSteps,4))</f>
        <v>0</v>
      </c>
      <c r="BW175" s="104">
        <f>IF(ABS($B175)&lt;0.01,0,VLOOKUP(I175,DollarSteps,4))</f>
        <v>0</v>
      </c>
      <c r="BX175" s="104">
        <f>IF(ABS($B175)&lt;0.01,0,IF($J175="","",VLOOKUP($J175,Age_Steps,4)))</f>
        <v>0</v>
      </c>
      <c r="BY175" s="104">
        <f>IF(OR(ABS($B175)&lt;0.01,$E175=0),0,IF($J175="","",VLOOKUP($J175,Age_Steps,4)))</f>
        <v>0</v>
      </c>
      <c r="BZ175" s="104">
        <f>IF(ABS($B175)&lt;0.01,0,IF($J175="","",VLOOKUP($J175-1,Age_Steps,4)))</f>
        <v>0</v>
      </c>
      <c r="CA175" s="104">
        <f>IF(OR(ABS($B175)&lt;0.01,$G175=0),0,IF($J175="","",VLOOKUP($J175-1,Age_Steps,4)))</f>
        <v>0</v>
      </c>
      <c r="CB175" s="104">
        <f>IF(ABS($B175)&lt;0.01,0,IF($J175="","",VLOOKUP($J175-2,Age_Steps,4)))</f>
        <v>0</v>
      </c>
      <c r="CC175" s="104">
        <f>IF(OR(ABS($B175)&lt;0.01,$I175=0),0,IF($J175="","",VLOOKUP($J175-2,Age_Steps,4)))</f>
        <v>0</v>
      </c>
    </row>
    <row r="176" spans="2:81" ht="12.5" customHeight="1">
      <c r="B176" s="6" t="s">
        <v>9</v>
      </c>
      <c r="C176" s="6"/>
      <c r="D176" s="5">
        <v>0</v>
      </c>
      <c r="E176" s="5">
        <v>0</v>
      </c>
      <c r="F176" s="2">
        <v>0</v>
      </c>
      <c r="G176" s="2">
        <v>0</v>
      </c>
      <c r="H176" s="2">
        <v>0</v>
      </c>
      <c r="I176" s="5">
        <v>0</v>
      </c>
      <c r="J176" s="11">
        <v>14</v>
      </c>
      <c r="K176" s="12">
        <f t="shared" si="123"/>
        <v>0</v>
      </c>
      <c r="L176" s="12">
        <f t="shared" si="123"/>
        <v>0</v>
      </c>
      <c r="M176" s="14">
        <f t="shared" si="124"/>
        <v>0</v>
      </c>
      <c r="N176" s="12">
        <f t="shared" si="179"/>
        <v>0</v>
      </c>
      <c r="O176" s="14">
        <f t="shared" si="125"/>
        <v>0</v>
      </c>
      <c r="P176" s="12">
        <f t="shared" si="179"/>
        <v>0</v>
      </c>
      <c r="Q176" s="12">
        <f t="shared" si="126"/>
        <v>1</v>
      </c>
      <c r="R176" s="12">
        <f t="shared" si="127"/>
        <v>0</v>
      </c>
      <c r="S176" s="12">
        <f t="shared" si="128"/>
        <v>0</v>
      </c>
      <c r="T176" s="12">
        <f t="shared" si="129"/>
        <v>0</v>
      </c>
      <c r="U176" s="12">
        <f t="shared" si="130"/>
        <v>0</v>
      </c>
      <c r="V176" s="39">
        <f t="shared" si="131"/>
        <v>0</v>
      </c>
      <c r="W176" s="39">
        <f t="shared" si="132"/>
        <v>0</v>
      </c>
      <c r="X176" s="12">
        <f t="shared" si="180"/>
        <v>0</v>
      </c>
      <c r="Y176" s="12">
        <f t="shared" si="133"/>
        <v>0</v>
      </c>
      <c r="Z176" s="39">
        <f t="shared" si="181"/>
        <v>0</v>
      </c>
      <c r="AA176" s="12">
        <f t="shared" si="134"/>
        <v>0</v>
      </c>
      <c r="AB176" s="39">
        <f t="shared" si="135"/>
        <v>0</v>
      </c>
      <c r="AC176" s="12">
        <f t="shared" si="136"/>
        <v>0</v>
      </c>
      <c r="AD176" s="39">
        <f t="shared" si="137"/>
        <v>0</v>
      </c>
      <c r="AE176" s="39">
        <f t="shared" si="122"/>
        <v>0</v>
      </c>
      <c r="AF176" s="12">
        <f t="shared" si="138"/>
        <v>0</v>
      </c>
      <c r="AG176" s="39">
        <f t="shared" si="139"/>
        <v>0</v>
      </c>
      <c r="AH176" s="12">
        <f t="shared" si="140"/>
        <v>0</v>
      </c>
      <c r="AI176" s="39">
        <f t="shared" si="141"/>
        <v>0</v>
      </c>
      <c r="AJ176" s="39">
        <f t="shared" si="142"/>
        <v>0</v>
      </c>
      <c r="AK176" s="12">
        <f t="shared" si="143"/>
        <v>0</v>
      </c>
      <c r="AL176" s="39">
        <f t="shared" si="144"/>
        <v>0</v>
      </c>
      <c r="AM176" s="39">
        <f t="shared" si="145"/>
        <v>0</v>
      </c>
      <c r="AN176" s="39">
        <f t="shared" si="146"/>
        <v>0</v>
      </c>
      <c r="AO176" s="99">
        <f t="shared" si="147"/>
        <v>0</v>
      </c>
      <c r="AP176" s="99">
        <f t="shared" si="148"/>
        <v>0</v>
      </c>
      <c r="AQ176" s="12">
        <f t="shared" si="149"/>
        <v>0</v>
      </c>
      <c r="AR176" s="39">
        <f t="shared" si="150"/>
        <v>0</v>
      </c>
      <c r="AS176" s="39">
        <f t="shared" si="151"/>
        <v>0</v>
      </c>
      <c r="AT176" s="39">
        <f t="shared" si="152"/>
        <v>0</v>
      </c>
      <c r="AU176" s="12">
        <f t="shared" si="153"/>
        <v>0</v>
      </c>
      <c r="AV176" s="39">
        <f t="shared" si="154"/>
        <v>0</v>
      </c>
      <c r="AW176" s="39">
        <f t="shared" si="155"/>
        <v>0</v>
      </c>
      <c r="AX176" s="39">
        <f t="shared" si="156"/>
        <v>0</v>
      </c>
      <c r="AY176" s="39">
        <f t="shared" si="157"/>
        <v>0</v>
      </c>
      <c r="AZ176" s="39">
        <f t="shared" si="158"/>
        <v>0</v>
      </c>
      <c r="BA176" s="12">
        <f t="shared" si="159"/>
        <v>0</v>
      </c>
      <c r="BB176" s="39">
        <f t="shared" si="160"/>
        <v>0</v>
      </c>
      <c r="BC176" s="39">
        <f t="shared" si="161"/>
        <v>0</v>
      </c>
      <c r="BD176" s="39">
        <f t="shared" si="162"/>
        <v>0</v>
      </c>
      <c r="BE176" s="12">
        <f t="shared" si="163"/>
        <v>0</v>
      </c>
      <c r="BF176" s="39">
        <f t="shared" si="164"/>
        <v>0</v>
      </c>
      <c r="BG176" s="39">
        <f t="shared" si="165"/>
        <v>0</v>
      </c>
      <c r="BH176" s="39">
        <f t="shared" si="166"/>
        <v>0</v>
      </c>
      <c r="BI176" s="12">
        <f t="shared" si="167"/>
        <v>0</v>
      </c>
      <c r="BJ176" s="39">
        <f t="shared" si="168"/>
        <v>0</v>
      </c>
      <c r="BK176" s="39">
        <f t="shared" si="169"/>
        <v>0</v>
      </c>
      <c r="BL176" s="39">
        <f t="shared" si="170"/>
        <v>0</v>
      </c>
      <c r="BM176" s="12">
        <f t="shared" si="171"/>
        <v>0</v>
      </c>
      <c r="BN176" s="39">
        <f t="shared" si="172"/>
        <v>0</v>
      </c>
      <c r="BO176" s="39">
        <f t="shared" si="173"/>
        <v>0</v>
      </c>
      <c r="BP176" s="39">
        <f t="shared" si="174"/>
        <v>0</v>
      </c>
      <c r="BQ176" s="12">
        <f t="shared" si="175"/>
        <v>0</v>
      </c>
      <c r="BR176" s="39">
        <f t="shared" si="176"/>
        <v>0</v>
      </c>
      <c r="BS176" s="39">
        <f t="shared" si="177"/>
        <v>0</v>
      </c>
      <c r="BT176" s="39">
        <f t="shared" si="178"/>
        <v>0</v>
      </c>
      <c r="BU176" s="104">
        <f>IF(ABS($B176)&lt;0.01,0,VLOOKUP(E176,DollarSteps,4))</f>
        <v>0</v>
      </c>
      <c r="BV176" s="104">
        <f>IF(ABS($B176)&lt;0.01,0,VLOOKUP(G176,DollarSteps,4))</f>
        <v>0</v>
      </c>
      <c r="BW176" s="104">
        <f>IF(ABS($B176)&lt;0.01,0,VLOOKUP(I176,DollarSteps,4))</f>
        <v>0</v>
      </c>
      <c r="BX176" s="104">
        <f>IF(ABS($B176)&lt;0.01,0,IF($J176="","",VLOOKUP($J176,Age_Steps,4)))</f>
        <v>0</v>
      </c>
      <c r="BY176" s="104">
        <f>IF(OR(ABS($B176)&lt;0.01,$E176=0),0,IF($J176="","",VLOOKUP($J176,Age_Steps,4)))</f>
        <v>0</v>
      </c>
      <c r="BZ176" s="104">
        <f>IF(ABS($B176)&lt;0.01,0,IF($J176="","",VLOOKUP($J176-1,Age_Steps,4)))</f>
        <v>0</v>
      </c>
      <c r="CA176" s="104">
        <f>IF(OR(ABS($B176)&lt;0.01,$G176=0),0,IF($J176="","",VLOOKUP($J176-1,Age_Steps,4)))</f>
        <v>0</v>
      </c>
      <c r="CB176" s="104">
        <f>IF(ABS($B176)&lt;0.01,0,IF($J176="","",VLOOKUP($J176-2,Age_Steps,4)))</f>
        <v>0</v>
      </c>
      <c r="CC176" s="104">
        <f>IF(OR(ABS($B176)&lt;0.01,$I176=0),0,IF($J176="","",VLOOKUP($J176-2,Age_Steps,4)))</f>
        <v>0</v>
      </c>
    </row>
    <row r="177" spans="2:81" ht="12.5" customHeight="1">
      <c r="B177" s="6" t="s">
        <v>9</v>
      </c>
      <c r="C177" s="6"/>
      <c r="D177" s="5">
        <v>0</v>
      </c>
      <c r="E177" s="5">
        <v>0</v>
      </c>
      <c r="F177" s="2">
        <v>0</v>
      </c>
      <c r="G177" s="2">
        <v>0</v>
      </c>
      <c r="H177" s="2">
        <v>0</v>
      </c>
      <c r="I177" s="5">
        <v>0</v>
      </c>
      <c r="J177" s="11">
        <v>10</v>
      </c>
      <c r="K177" s="12">
        <f t="shared" si="123"/>
        <v>0</v>
      </c>
      <c r="L177" s="12">
        <f t="shared" si="123"/>
        <v>0</v>
      </c>
      <c r="M177" s="14">
        <f t="shared" si="124"/>
        <v>0</v>
      </c>
      <c r="N177" s="12">
        <f t="shared" si="179"/>
        <v>0</v>
      </c>
      <c r="O177" s="14">
        <f t="shared" si="125"/>
        <v>0</v>
      </c>
      <c r="P177" s="12">
        <f t="shared" si="179"/>
        <v>0</v>
      </c>
      <c r="Q177" s="12">
        <f t="shared" si="126"/>
        <v>1</v>
      </c>
      <c r="R177" s="12">
        <f t="shared" si="127"/>
        <v>0</v>
      </c>
      <c r="S177" s="12">
        <f t="shared" si="128"/>
        <v>0</v>
      </c>
      <c r="T177" s="12">
        <f t="shared" si="129"/>
        <v>0</v>
      </c>
      <c r="U177" s="12">
        <f t="shared" si="130"/>
        <v>0</v>
      </c>
      <c r="V177" s="39">
        <f t="shared" si="131"/>
        <v>0</v>
      </c>
      <c r="W177" s="39">
        <f t="shared" si="132"/>
        <v>0</v>
      </c>
      <c r="X177" s="12">
        <f t="shared" si="180"/>
        <v>0</v>
      </c>
      <c r="Y177" s="12">
        <f t="shared" si="133"/>
        <v>0</v>
      </c>
      <c r="Z177" s="39">
        <f t="shared" si="181"/>
        <v>0</v>
      </c>
      <c r="AA177" s="12">
        <f t="shared" si="134"/>
        <v>0</v>
      </c>
      <c r="AB177" s="39">
        <f t="shared" si="135"/>
        <v>0</v>
      </c>
      <c r="AC177" s="12">
        <f t="shared" si="136"/>
        <v>0</v>
      </c>
      <c r="AD177" s="39">
        <f t="shared" si="137"/>
        <v>0</v>
      </c>
      <c r="AE177" s="39">
        <f t="shared" si="122"/>
        <v>0</v>
      </c>
      <c r="AF177" s="12">
        <f t="shared" si="138"/>
        <v>0</v>
      </c>
      <c r="AG177" s="39">
        <f t="shared" si="139"/>
        <v>0</v>
      </c>
      <c r="AH177" s="12">
        <f t="shared" si="140"/>
        <v>0</v>
      </c>
      <c r="AI177" s="39">
        <f t="shared" si="141"/>
        <v>0</v>
      </c>
      <c r="AJ177" s="39">
        <f t="shared" si="142"/>
        <v>0</v>
      </c>
      <c r="AK177" s="12">
        <f t="shared" si="143"/>
        <v>0</v>
      </c>
      <c r="AL177" s="39">
        <f t="shared" si="144"/>
        <v>0</v>
      </c>
      <c r="AM177" s="39">
        <f t="shared" si="145"/>
        <v>0</v>
      </c>
      <c r="AN177" s="39">
        <f t="shared" si="146"/>
        <v>0</v>
      </c>
      <c r="AO177" s="99">
        <f t="shared" si="147"/>
        <v>0</v>
      </c>
      <c r="AP177" s="99">
        <f t="shared" si="148"/>
        <v>0</v>
      </c>
      <c r="AQ177" s="12">
        <f t="shared" si="149"/>
        <v>0</v>
      </c>
      <c r="AR177" s="39">
        <f t="shared" si="150"/>
        <v>0</v>
      </c>
      <c r="AS177" s="39">
        <f t="shared" si="151"/>
        <v>0</v>
      </c>
      <c r="AT177" s="39">
        <f t="shared" si="152"/>
        <v>0</v>
      </c>
      <c r="AU177" s="12">
        <f t="shared" si="153"/>
        <v>0</v>
      </c>
      <c r="AV177" s="39">
        <f t="shared" si="154"/>
        <v>0</v>
      </c>
      <c r="AW177" s="39">
        <f t="shared" si="155"/>
        <v>0</v>
      </c>
      <c r="AX177" s="39">
        <f t="shared" si="156"/>
        <v>0</v>
      </c>
      <c r="AY177" s="39">
        <f t="shared" si="157"/>
        <v>0</v>
      </c>
      <c r="AZ177" s="39">
        <f t="shared" si="158"/>
        <v>0</v>
      </c>
      <c r="BA177" s="12">
        <f t="shared" si="159"/>
        <v>0</v>
      </c>
      <c r="BB177" s="39">
        <f t="shared" si="160"/>
        <v>0</v>
      </c>
      <c r="BC177" s="39">
        <f t="shared" si="161"/>
        <v>0</v>
      </c>
      <c r="BD177" s="39">
        <f t="shared" si="162"/>
        <v>0</v>
      </c>
      <c r="BE177" s="12">
        <f t="shared" si="163"/>
        <v>0</v>
      </c>
      <c r="BF177" s="39">
        <f t="shared" si="164"/>
        <v>0</v>
      </c>
      <c r="BG177" s="39">
        <f t="shared" si="165"/>
        <v>0</v>
      </c>
      <c r="BH177" s="39">
        <f t="shared" si="166"/>
        <v>0</v>
      </c>
      <c r="BI177" s="12">
        <f t="shared" si="167"/>
        <v>0</v>
      </c>
      <c r="BJ177" s="39">
        <f t="shared" si="168"/>
        <v>0</v>
      </c>
      <c r="BK177" s="39">
        <f t="shared" si="169"/>
        <v>0</v>
      </c>
      <c r="BL177" s="39">
        <f t="shared" si="170"/>
        <v>0</v>
      </c>
      <c r="BM177" s="12">
        <f t="shared" si="171"/>
        <v>0</v>
      </c>
      <c r="BN177" s="39">
        <f t="shared" si="172"/>
        <v>0</v>
      </c>
      <c r="BO177" s="39">
        <f t="shared" si="173"/>
        <v>0</v>
      </c>
      <c r="BP177" s="39">
        <f t="shared" si="174"/>
        <v>0</v>
      </c>
      <c r="BQ177" s="12">
        <f t="shared" si="175"/>
        <v>0</v>
      </c>
      <c r="BR177" s="39">
        <f t="shared" si="176"/>
        <v>0</v>
      </c>
      <c r="BS177" s="39">
        <f t="shared" si="177"/>
        <v>0</v>
      </c>
      <c r="BT177" s="39">
        <f t="shared" si="178"/>
        <v>0</v>
      </c>
      <c r="BU177" s="104">
        <f>IF(ABS($B177)&lt;0.01,0,VLOOKUP(E177,DollarSteps,4))</f>
        <v>0</v>
      </c>
      <c r="BV177" s="104">
        <f>IF(ABS($B177)&lt;0.01,0,VLOOKUP(G177,DollarSteps,4))</f>
        <v>0</v>
      </c>
      <c r="BW177" s="104">
        <f>IF(ABS($B177)&lt;0.01,0,VLOOKUP(I177,DollarSteps,4))</f>
        <v>0</v>
      </c>
      <c r="BX177" s="104">
        <f>IF(ABS($B177)&lt;0.01,0,IF($J177="","",VLOOKUP($J177,Age_Steps,4)))</f>
        <v>0</v>
      </c>
      <c r="BY177" s="104">
        <f>IF(OR(ABS($B177)&lt;0.01,$E177=0),0,IF($J177="","",VLOOKUP($J177,Age_Steps,4)))</f>
        <v>0</v>
      </c>
      <c r="BZ177" s="104">
        <f>IF(ABS($B177)&lt;0.01,0,IF($J177="","",VLOOKUP($J177-1,Age_Steps,4)))</f>
        <v>0</v>
      </c>
      <c r="CA177" s="104">
        <f>IF(OR(ABS($B177)&lt;0.01,$G177=0),0,IF($J177="","",VLOOKUP($J177-1,Age_Steps,4)))</f>
        <v>0</v>
      </c>
      <c r="CB177" s="104">
        <f>IF(ABS($B177)&lt;0.01,0,IF($J177="","",VLOOKUP($J177-2,Age_Steps,4)))</f>
        <v>0</v>
      </c>
      <c r="CC177" s="104">
        <f>IF(OR(ABS($B177)&lt;0.01,$I177=0),0,IF($J177="","",VLOOKUP($J177-2,Age_Steps,4)))</f>
        <v>0</v>
      </c>
    </row>
    <row r="178" spans="2:81" ht="12.5" customHeight="1">
      <c r="B178" s="6" t="s">
        <v>9</v>
      </c>
      <c r="C178" s="6"/>
      <c r="D178" s="5">
        <v>0</v>
      </c>
      <c r="E178" s="5">
        <v>0</v>
      </c>
      <c r="F178" s="2">
        <v>0</v>
      </c>
      <c r="G178" s="2">
        <v>0</v>
      </c>
      <c r="H178" s="2">
        <v>0</v>
      </c>
      <c r="I178" s="5">
        <v>0</v>
      </c>
      <c r="J178" s="11">
        <v>60</v>
      </c>
      <c r="K178" s="12">
        <f t="shared" si="123"/>
        <v>0</v>
      </c>
      <c r="L178" s="12">
        <f t="shared" si="123"/>
        <v>0</v>
      </c>
      <c r="M178" s="14">
        <f t="shared" si="124"/>
        <v>0</v>
      </c>
      <c r="N178" s="12">
        <f t="shared" si="179"/>
        <v>0</v>
      </c>
      <c r="O178" s="14">
        <f t="shared" si="125"/>
        <v>0</v>
      </c>
      <c r="P178" s="12">
        <f t="shared" si="179"/>
        <v>0</v>
      </c>
      <c r="Q178" s="12">
        <f t="shared" si="126"/>
        <v>1</v>
      </c>
      <c r="R178" s="12">
        <f t="shared" si="127"/>
        <v>0</v>
      </c>
      <c r="S178" s="12">
        <f t="shared" si="128"/>
        <v>0</v>
      </c>
      <c r="T178" s="12">
        <f t="shared" si="129"/>
        <v>0</v>
      </c>
      <c r="U178" s="12">
        <f t="shared" si="130"/>
        <v>0</v>
      </c>
      <c r="V178" s="39">
        <f t="shared" si="131"/>
        <v>0</v>
      </c>
      <c r="W178" s="39">
        <f t="shared" si="132"/>
        <v>0</v>
      </c>
      <c r="X178" s="12">
        <f t="shared" si="180"/>
        <v>0</v>
      </c>
      <c r="Y178" s="12">
        <f t="shared" si="133"/>
        <v>0</v>
      </c>
      <c r="Z178" s="39">
        <f t="shared" si="181"/>
        <v>0</v>
      </c>
      <c r="AA178" s="12">
        <f t="shared" si="134"/>
        <v>0</v>
      </c>
      <c r="AB178" s="39">
        <f t="shared" si="135"/>
        <v>0</v>
      </c>
      <c r="AC178" s="12">
        <f t="shared" si="136"/>
        <v>0</v>
      </c>
      <c r="AD178" s="39">
        <f t="shared" si="137"/>
        <v>0</v>
      </c>
      <c r="AE178" s="39">
        <f t="shared" si="122"/>
        <v>0</v>
      </c>
      <c r="AF178" s="12">
        <f t="shared" si="138"/>
        <v>0</v>
      </c>
      <c r="AG178" s="39">
        <f t="shared" si="139"/>
        <v>0</v>
      </c>
      <c r="AH178" s="12">
        <f t="shared" si="140"/>
        <v>0</v>
      </c>
      <c r="AI178" s="39">
        <f t="shared" si="141"/>
        <v>0</v>
      </c>
      <c r="AJ178" s="39">
        <f t="shared" si="142"/>
        <v>0</v>
      </c>
      <c r="AK178" s="12">
        <f t="shared" si="143"/>
        <v>0</v>
      </c>
      <c r="AL178" s="39">
        <f t="shared" si="144"/>
        <v>0</v>
      </c>
      <c r="AM178" s="39">
        <f t="shared" si="145"/>
        <v>0</v>
      </c>
      <c r="AN178" s="39">
        <f t="shared" si="146"/>
        <v>0</v>
      </c>
      <c r="AO178" s="99">
        <f t="shared" si="147"/>
        <v>0</v>
      </c>
      <c r="AP178" s="99">
        <f t="shared" si="148"/>
        <v>0</v>
      </c>
      <c r="AQ178" s="12">
        <f t="shared" si="149"/>
        <v>0</v>
      </c>
      <c r="AR178" s="39">
        <f t="shared" si="150"/>
        <v>0</v>
      </c>
      <c r="AS178" s="39">
        <f t="shared" si="151"/>
        <v>0</v>
      </c>
      <c r="AT178" s="39">
        <f t="shared" si="152"/>
        <v>0</v>
      </c>
      <c r="AU178" s="12">
        <f t="shared" si="153"/>
        <v>0</v>
      </c>
      <c r="AV178" s="39">
        <f t="shared" si="154"/>
        <v>0</v>
      </c>
      <c r="AW178" s="39">
        <f t="shared" si="155"/>
        <v>0</v>
      </c>
      <c r="AX178" s="39">
        <f t="shared" si="156"/>
        <v>0</v>
      </c>
      <c r="AY178" s="39">
        <f t="shared" si="157"/>
        <v>0</v>
      </c>
      <c r="AZ178" s="39">
        <f t="shared" si="158"/>
        <v>0</v>
      </c>
      <c r="BA178" s="12">
        <f t="shared" si="159"/>
        <v>0</v>
      </c>
      <c r="BB178" s="39">
        <f t="shared" si="160"/>
        <v>0</v>
      </c>
      <c r="BC178" s="39">
        <f t="shared" si="161"/>
        <v>0</v>
      </c>
      <c r="BD178" s="39">
        <f t="shared" si="162"/>
        <v>0</v>
      </c>
      <c r="BE178" s="12">
        <f t="shared" si="163"/>
        <v>0</v>
      </c>
      <c r="BF178" s="39">
        <f t="shared" si="164"/>
        <v>0</v>
      </c>
      <c r="BG178" s="39">
        <f t="shared" si="165"/>
        <v>0</v>
      </c>
      <c r="BH178" s="39">
        <f t="shared" si="166"/>
        <v>0</v>
      </c>
      <c r="BI178" s="12">
        <f t="shared" si="167"/>
        <v>0</v>
      </c>
      <c r="BJ178" s="39">
        <f t="shared" si="168"/>
        <v>0</v>
      </c>
      <c r="BK178" s="39">
        <f t="shared" si="169"/>
        <v>0</v>
      </c>
      <c r="BL178" s="39">
        <f t="shared" si="170"/>
        <v>0</v>
      </c>
      <c r="BM178" s="12">
        <f t="shared" si="171"/>
        <v>0</v>
      </c>
      <c r="BN178" s="39">
        <f t="shared" si="172"/>
        <v>0</v>
      </c>
      <c r="BO178" s="39">
        <f t="shared" si="173"/>
        <v>0</v>
      </c>
      <c r="BP178" s="39">
        <f t="shared" si="174"/>
        <v>0</v>
      </c>
      <c r="BQ178" s="12">
        <f t="shared" si="175"/>
        <v>0</v>
      </c>
      <c r="BR178" s="39">
        <f t="shared" si="176"/>
        <v>0</v>
      </c>
      <c r="BS178" s="39">
        <f t="shared" si="177"/>
        <v>0</v>
      </c>
      <c r="BT178" s="39">
        <f t="shared" si="178"/>
        <v>0</v>
      </c>
      <c r="BU178" s="104">
        <f>IF(ABS($B178)&lt;0.01,0,VLOOKUP(E178,DollarSteps,4))</f>
        <v>0</v>
      </c>
      <c r="BV178" s="104">
        <f>IF(ABS($B178)&lt;0.01,0,VLOOKUP(G178,DollarSteps,4))</f>
        <v>0</v>
      </c>
      <c r="BW178" s="104">
        <f>IF(ABS($B178)&lt;0.01,0,VLOOKUP(I178,DollarSteps,4))</f>
        <v>0</v>
      </c>
      <c r="BX178" s="104">
        <f>IF(ABS($B178)&lt;0.01,0,IF($J178="","",VLOOKUP($J178,Age_Steps,4)))</f>
        <v>0</v>
      </c>
      <c r="BY178" s="104">
        <f>IF(OR(ABS($B178)&lt;0.01,$E178=0),0,IF($J178="","",VLOOKUP($J178,Age_Steps,4)))</f>
        <v>0</v>
      </c>
      <c r="BZ178" s="104">
        <f>IF(ABS($B178)&lt;0.01,0,IF($J178="","",VLOOKUP($J178-1,Age_Steps,4)))</f>
        <v>0</v>
      </c>
      <c r="CA178" s="104">
        <f>IF(OR(ABS($B178)&lt;0.01,$G178=0),0,IF($J178="","",VLOOKUP($J178-1,Age_Steps,4)))</f>
        <v>0</v>
      </c>
      <c r="CB178" s="104">
        <f>IF(ABS($B178)&lt;0.01,0,IF($J178="","",VLOOKUP($J178-2,Age_Steps,4)))</f>
        <v>0</v>
      </c>
      <c r="CC178" s="104">
        <f>IF(OR(ABS($B178)&lt;0.01,$I178=0),0,IF($J178="","",VLOOKUP($J178-2,Age_Steps,4)))</f>
        <v>0</v>
      </c>
    </row>
    <row r="179" spans="2:81" ht="12.5" customHeight="1">
      <c r="B179" s="6" t="s">
        <v>9</v>
      </c>
      <c r="C179" s="6"/>
      <c r="D179" s="5">
        <v>0</v>
      </c>
      <c r="E179" s="5">
        <v>0</v>
      </c>
      <c r="F179" s="2">
        <v>0</v>
      </c>
      <c r="G179" s="2">
        <v>0</v>
      </c>
      <c r="H179" s="2">
        <v>0</v>
      </c>
      <c r="I179" s="5">
        <v>0</v>
      </c>
      <c r="J179" s="11">
        <v>9</v>
      </c>
      <c r="K179" s="12">
        <f t="shared" si="123"/>
        <v>0</v>
      </c>
      <c r="L179" s="12">
        <f t="shared" si="123"/>
        <v>0</v>
      </c>
      <c r="M179" s="14">
        <f t="shared" si="124"/>
        <v>0</v>
      </c>
      <c r="N179" s="12">
        <f t="shared" si="179"/>
        <v>0</v>
      </c>
      <c r="O179" s="14">
        <f t="shared" si="125"/>
        <v>0</v>
      </c>
      <c r="P179" s="12">
        <f t="shared" si="179"/>
        <v>0</v>
      </c>
      <c r="Q179" s="12">
        <f t="shared" si="126"/>
        <v>1</v>
      </c>
      <c r="R179" s="12">
        <f t="shared" si="127"/>
        <v>0</v>
      </c>
      <c r="S179" s="12">
        <f t="shared" si="128"/>
        <v>0</v>
      </c>
      <c r="T179" s="12">
        <f t="shared" si="129"/>
        <v>0</v>
      </c>
      <c r="U179" s="12">
        <f t="shared" si="130"/>
        <v>0</v>
      </c>
      <c r="V179" s="39">
        <f t="shared" si="131"/>
        <v>0</v>
      </c>
      <c r="W179" s="39">
        <f t="shared" si="132"/>
        <v>0</v>
      </c>
      <c r="X179" s="12">
        <f t="shared" si="180"/>
        <v>0</v>
      </c>
      <c r="Y179" s="12">
        <f t="shared" si="133"/>
        <v>0</v>
      </c>
      <c r="Z179" s="39">
        <f t="shared" si="181"/>
        <v>0</v>
      </c>
      <c r="AA179" s="12">
        <f t="shared" si="134"/>
        <v>0</v>
      </c>
      <c r="AB179" s="39">
        <f t="shared" si="135"/>
        <v>0</v>
      </c>
      <c r="AC179" s="12">
        <f t="shared" si="136"/>
        <v>0</v>
      </c>
      <c r="AD179" s="39">
        <f t="shared" si="137"/>
        <v>0</v>
      </c>
      <c r="AE179" s="39">
        <f t="shared" si="122"/>
        <v>0</v>
      </c>
      <c r="AF179" s="12">
        <f t="shared" si="138"/>
        <v>0</v>
      </c>
      <c r="AG179" s="39">
        <f t="shared" si="139"/>
        <v>0</v>
      </c>
      <c r="AH179" s="12">
        <f t="shared" si="140"/>
        <v>0</v>
      </c>
      <c r="AI179" s="39">
        <f t="shared" si="141"/>
        <v>0</v>
      </c>
      <c r="AJ179" s="39">
        <f t="shared" si="142"/>
        <v>0</v>
      </c>
      <c r="AK179" s="12">
        <f t="shared" si="143"/>
        <v>0</v>
      </c>
      <c r="AL179" s="39">
        <f t="shared" si="144"/>
        <v>0</v>
      </c>
      <c r="AM179" s="39">
        <f t="shared" si="145"/>
        <v>0</v>
      </c>
      <c r="AN179" s="39">
        <f t="shared" si="146"/>
        <v>0</v>
      </c>
      <c r="AO179" s="99">
        <f t="shared" si="147"/>
        <v>0</v>
      </c>
      <c r="AP179" s="99">
        <f t="shared" si="148"/>
        <v>0</v>
      </c>
      <c r="AQ179" s="12">
        <f t="shared" si="149"/>
        <v>0</v>
      </c>
      <c r="AR179" s="39">
        <f t="shared" si="150"/>
        <v>0</v>
      </c>
      <c r="AS179" s="39">
        <f t="shared" si="151"/>
        <v>0</v>
      </c>
      <c r="AT179" s="39">
        <f t="shared" si="152"/>
        <v>0</v>
      </c>
      <c r="AU179" s="12">
        <f t="shared" si="153"/>
        <v>0</v>
      </c>
      <c r="AV179" s="39">
        <f t="shared" si="154"/>
        <v>0</v>
      </c>
      <c r="AW179" s="39">
        <f t="shared" si="155"/>
        <v>0</v>
      </c>
      <c r="AX179" s="39">
        <f t="shared" si="156"/>
        <v>0</v>
      </c>
      <c r="AY179" s="39">
        <f t="shared" si="157"/>
        <v>0</v>
      </c>
      <c r="AZ179" s="39">
        <f t="shared" si="158"/>
        <v>0</v>
      </c>
      <c r="BA179" s="12">
        <f t="shared" si="159"/>
        <v>0</v>
      </c>
      <c r="BB179" s="39">
        <f t="shared" si="160"/>
        <v>0</v>
      </c>
      <c r="BC179" s="39">
        <f t="shared" si="161"/>
        <v>0</v>
      </c>
      <c r="BD179" s="39">
        <f t="shared" si="162"/>
        <v>0</v>
      </c>
      <c r="BE179" s="12">
        <f t="shared" si="163"/>
        <v>0</v>
      </c>
      <c r="BF179" s="39">
        <f t="shared" si="164"/>
        <v>0</v>
      </c>
      <c r="BG179" s="39">
        <f t="shared" si="165"/>
        <v>0</v>
      </c>
      <c r="BH179" s="39">
        <f t="shared" si="166"/>
        <v>0</v>
      </c>
      <c r="BI179" s="12">
        <f t="shared" si="167"/>
        <v>0</v>
      </c>
      <c r="BJ179" s="39">
        <f t="shared" si="168"/>
        <v>0</v>
      </c>
      <c r="BK179" s="39">
        <f t="shared" si="169"/>
        <v>0</v>
      </c>
      <c r="BL179" s="39">
        <f t="shared" si="170"/>
        <v>0</v>
      </c>
      <c r="BM179" s="12">
        <f t="shared" si="171"/>
        <v>0</v>
      </c>
      <c r="BN179" s="39">
        <f t="shared" si="172"/>
        <v>0</v>
      </c>
      <c r="BO179" s="39">
        <f t="shared" si="173"/>
        <v>0</v>
      </c>
      <c r="BP179" s="39">
        <f t="shared" si="174"/>
        <v>0</v>
      </c>
      <c r="BQ179" s="12">
        <f t="shared" si="175"/>
        <v>0</v>
      </c>
      <c r="BR179" s="39">
        <f t="shared" si="176"/>
        <v>0</v>
      </c>
      <c r="BS179" s="39">
        <f t="shared" si="177"/>
        <v>0</v>
      </c>
      <c r="BT179" s="39">
        <f t="shared" si="178"/>
        <v>0</v>
      </c>
      <c r="BU179" s="104">
        <f>IF(ABS($B179)&lt;0.01,0,VLOOKUP(E179,DollarSteps,4))</f>
        <v>0</v>
      </c>
      <c r="BV179" s="104">
        <f>IF(ABS($B179)&lt;0.01,0,VLOOKUP(G179,DollarSteps,4))</f>
        <v>0</v>
      </c>
      <c r="BW179" s="104">
        <f>IF(ABS($B179)&lt;0.01,0,VLOOKUP(I179,DollarSteps,4))</f>
        <v>0</v>
      </c>
      <c r="BX179" s="104">
        <f>IF(ABS($B179)&lt;0.01,0,IF($J179="","",VLOOKUP($J179,Age_Steps,4)))</f>
        <v>0</v>
      </c>
      <c r="BY179" s="104">
        <f>IF(OR(ABS($B179)&lt;0.01,$E179=0),0,IF($J179="","",VLOOKUP($J179,Age_Steps,4)))</f>
        <v>0</v>
      </c>
      <c r="BZ179" s="104">
        <f>IF(ABS($B179)&lt;0.01,0,IF($J179="","",VLOOKUP($J179-1,Age_Steps,4)))</f>
        <v>0</v>
      </c>
      <c r="CA179" s="104">
        <f>IF(OR(ABS($B179)&lt;0.01,$G179=0),0,IF($J179="","",VLOOKUP($J179-1,Age_Steps,4)))</f>
        <v>0</v>
      </c>
      <c r="CB179" s="104">
        <f>IF(ABS($B179)&lt;0.01,0,IF($J179="","",VLOOKUP($J179-2,Age_Steps,4)))</f>
        <v>0</v>
      </c>
      <c r="CC179" s="104">
        <f>IF(OR(ABS($B179)&lt;0.01,$I179=0),0,IF($J179="","",VLOOKUP($J179-2,Age_Steps,4)))</f>
        <v>0</v>
      </c>
    </row>
    <row r="180" spans="2:81" ht="12.5" customHeight="1">
      <c r="B180" s="6" t="s">
        <v>9</v>
      </c>
      <c r="C180" s="6"/>
      <c r="D180" s="5">
        <v>0</v>
      </c>
      <c r="E180" s="5">
        <v>0</v>
      </c>
      <c r="F180" s="2">
        <v>0</v>
      </c>
      <c r="G180" s="2">
        <v>0</v>
      </c>
      <c r="H180" s="2">
        <v>0</v>
      </c>
      <c r="I180" s="5">
        <v>0</v>
      </c>
      <c r="J180" s="11">
        <v>9</v>
      </c>
      <c r="K180" s="12">
        <f t="shared" si="123"/>
        <v>0</v>
      </c>
      <c r="L180" s="12">
        <f t="shared" si="123"/>
        <v>0</v>
      </c>
      <c r="M180" s="14">
        <f t="shared" si="124"/>
        <v>0</v>
      </c>
      <c r="N180" s="12">
        <f t="shared" si="179"/>
        <v>0</v>
      </c>
      <c r="O180" s="14">
        <f t="shared" si="125"/>
        <v>0</v>
      </c>
      <c r="P180" s="12">
        <f t="shared" si="179"/>
        <v>0</v>
      </c>
      <c r="Q180" s="12">
        <f t="shared" si="126"/>
        <v>1</v>
      </c>
      <c r="R180" s="12">
        <f t="shared" si="127"/>
        <v>0</v>
      </c>
      <c r="S180" s="12">
        <f t="shared" si="128"/>
        <v>0</v>
      </c>
      <c r="T180" s="12">
        <f t="shared" si="129"/>
        <v>0</v>
      </c>
      <c r="U180" s="12">
        <f t="shared" si="130"/>
        <v>0</v>
      </c>
      <c r="V180" s="39">
        <f t="shared" si="131"/>
        <v>0</v>
      </c>
      <c r="W180" s="39">
        <f t="shared" si="132"/>
        <v>0</v>
      </c>
      <c r="X180" s="12">
        <f t="shared" si="180"/>
        <v>0</v>
      </c>
      <c r="Y180" s="12">
        <f t="shared" si="133"/>
        <v>0</v>
      </c>
      <c r="Z180" s="39">
        <f t="shared" si="181"/>
        <v>0</v>
      </c>
      <c r="AA180" s="12">
        <f t="shared" si="134"/>
        <v>0</v>
      </c>
      <c r="AB180" s="39">
        <f t="shared" si="135"/>
        <v>0</v>
      </c>
      <c r="AC180" s="12">
        <f t="shared" si="136"/>
        <v>0</v>
      </c>
      <c r="AD180" s="39">
        <f t="shared" si="137"/>
        <v>0</v>
      </c>
      <c r="AE180" s="39">
        <f t="shared" si="122"/>
        <v>0</v>
      </c>
      <c r="AF180" s="12">
        <f t="shared" si="138"/>
        <v>0</v>
      </c>
      <c r="AG180" s="39">
        <f t="shared" si="139"/>
        <v>0</v>
      </c>
      <c r="AH180" s="12">
        <f t="shared" si="140"/>
        <v>0</v>
      </c>
      <c r="AI180" s="39">
        <f t="shared" si="141"/>
        <v>0</v>
      </c>
      <c r="AJ180" s="39">
        <f t="shared" si="142"/>
        <v>0</v>
      </c>
      <c r="AK180" s="12">
        <f t="shared" si="143"/>
        <v>0</v>
      </c>
      <c r="AL180" s="39">
        <f t="shared" si="144"/>
        <v>0</v>
      </c>
      <c r="AM180" s="39">
        <f t="shared" si="145"/>
        <v>0</v>
      </c>
      <c r="AN180" s="39">
        <f t="shared" si="146"/>
        <v>0</v>
      </c>
      <c r="AO180" s="99">
        <f t="shared" si="147"/>
        <v>0</v>
      </c>
      <c r="AP180" s="99">
        <f t="shared" si="148"/>
        <v>0</v>
      </c>
      <c r="AQ180" s="12">
        <f t="shared" si="149"/>
        <v>0</v>
      </c>
      <c r="AR180" s="39">
        <f t="shared" si="150"/>
        <v>0</v>
      </c>
      <c r="AS180" s="39">
        <f t="shared" si="151"/>
        <v>0</v>
      </c>
      <c r="AT180" s="39">
        <f t="shared" si="152"/>
        <v>0</v>
      </c>
      <c r="AU180" s="12">
        <f t="shared" si="153"/>
        <v>0</v>
      </c>
      <c r="AV180" s="39">
        <f t="shared" si="154"/>
        <v>0</v>
      </c>
      <c r="AW180" s="39">
        <f t="shared" si="155"/>
        <v>0</v>
      </c>
      <c r="AX180" s="39">
        <f t="shared" si="156"/>
        <v>0</v>
      </c>
      <c r="AY180" s="39">
        <f t="shared" si="157"/>
        <v>0</v>
      </c>
      <c r="AZ180" s="39">
        <f t="shared" si="158"/>
        <v>0</v>
      </c>
      <c r="BA180" s="12">
        <f t="shared" si="159"/>
        <v>0</v>
      </c>
      <c r="BB180" s="39">
        <f t="shared" si="160"/>
        <v>0</v>
      </c>
      <c r="BC180" s="39">
        <f t="shared" si="161"/>
        <v>0</v>
      </c>
      <c r="BD180" s="39">
        <f t="shared" si="162"/>
        <v>0</v>
      </c>
      <c r="BE180" s="12">
        <f t="shared" si="163"/>
        <v>0</v>
      </c>
      <c r="BF180" s="39">
        <f t="shared" si="164"/>
        <v>0</v>
      </c>
      <c r="BG180" s="39">
        <f t="shared" si="165"/>
        <v>0</v>
      </c>
      <c r="BH180" s="39">
        <f t="shared" si="166"/>
        <v>0</v>
      </c>
      <c r="BI180" s="12">
        <f t="shared" si="167"/>
        <v>0</v>
      </c>
      <c r="BJ180" s="39">
        <f t="shared" si="168"/>
        <v>0</v>
      </c>
      <c r="BK180" s="39">
        <f t="shared" si="169"/>
        <v>0</v>
      </c>
      <c r="BL180" s="39">
        <f t="shared" si="170"/>
        <v>0</v>
      </c>
      <c r="BM180" s="12">
        <f t="shared" si="171"/>
        <v>0</v>
      </c>
      <c r="BN180" s="39">
        <f t="shared" si="172"/>
        <v>0</v>
      </c>
      <c r="BO180" s="39">
        <f t="shared" si="173"/>
        <v>0</v>
      </c>
      <c r="BP180" s="39">
        <f t="shared" si="174"/>
        <v>0</v>
      </c>
      <c r="BQ180" s="12">
        <f t="shared" si="175"/>
        <v>0</v>
      </c>
      <c r="BR180" s="39">
        <f t="shared" si="176"/>
        <v>0</v>
      </c>
      <c r="BS180" s="39">
        <f t="shared" si="177"/>
        <v>0</v>
      </c>
      <c r="BT180" s="39">
        <f t="shared" si="178"/>
        <v>0</v>
      </c>
      <c r="BU180" s="104">
        <f>IF(ABS($B180)&lt;0.01,0,VLOOKUP(E180,DollarSteps,4))</f>
        <v>0</v>
      </c>
      <c r="BV180" s="104">
        <f>IF(ABS($B180)&lt;0.01,0,VLOOKUP(G180,DollarSteps,4))</f>
        <v>0</v>
      </c>
      <c r="BW180" s="104">
        <f>IF(ABS($B180)&lt;0.01,0,VLOOKUP(I180,DollarSteps,4))</f>
        <v>0</v>
      </c>
      <c r="BX180" s="104">
        <f>IF(ABS($B180)&lt;0.01,0,IF($J180="","",VLOOKUP($J180,Age_Steps,4)))</f>
        <v>0</v>
      </c>
      <c r="BY180" s="104">
        <f>IF(OR(ABS($B180)&lt;0.01,$E180=0),0,IF($J180="","",VLOOKUP($J180,Age_Steps,4)))</f>
        <v>0</v>
      </c>
      <c r="BZ180" s="104">
        <f>IF(ABS($B180)&lt;0.01,0,IF($J180="","",VLOOKUP($J180-1,Age_Steps,4)))</f>
        <v>0</v>
      </c>
      <c r="CA180" s="104">
        <f>IF(OR(ABS($B180)&lt;0.01,$G180=0),0,IF($J180="","",VLOOKUP($J180-1,Age_Steps,4)))</f>
        <v>0</v>
      </c>
      <c r="CB180" s="104">
        <f>IF(ABS($B180)&lt;0.01,0,IF($J180="","",VLOOKUP($J180-2,Age_Steps,4)))</f>
        <v>0</v>
      </c>
      <c r="CC180" s="104">
        <f>IF(OR(ABS($B180)&lt;0.01,$I180=0),0,IF($J180="","",VLOOKUP($J180-2,Age_Steps,4)))</f>
        <v>0</v>
      </c>
    </row>
    <row r="181" spans="2:81" ht="12.5" customHeight="1">
      <c r="B181" s="6" t="s">
        <v>9</v>
      </c>
      <c r="C181" s="6"/>
      <c r="D181" s="5">
        <v>0</v>
      </c>
      <c r="E181" s="5">
        <v>0</v>
      </c>
      <c r="F181" s="2">
        <v>0</v>
      </c>
      <c r="G181" s="2">
        <v>0</v>
      </c>
      <c r="H181" s="2">
        <v>0</v>
      </c>
      <c r="I181" s="5">
        <v>0</v>
      </c>
      <c r="J181" s="11">
        <v>18</v>
      </c>
      <c r="K181" s="12">
        <f t="shared" si="123"/>
        <v>0</v>
      </c>
      <c r="L181" s="12">
        <f t="shared" si="123"/>
        <v>0</v>
      </c>
      <c r="M181" s="14">
        <f t="shared" si="124"/>
        <v>0</v>
      </c>
      <c r="N181" s="12">
        <f t="shared" si="179"/>
        <v>0</v>
      </c>
      <c r="O181" s="14">
        <f t="shared" si="125"/>
        <v>0</v>
      </c>
      <c r="P181" s="12">
        <f t="shared" si="179"/>
        <v>0</v>
      </c>
      <c r="Q181" s="12">
        <f t="shared" si="126"/>
        <v>1</v>
      </c>
      <c r="R181" s="12">
        <f t="shared" si="127"/>
        <v>0</v>
      </c>
      <c r="S181" s="12">
        <f t="shared" si="128"/>
        <v>0</v>
      </c>
      <c r="T181" s="12">
        <f t="shared" si="129"/>
        <v>0</v>
      </c>
      <c r="U181" s="12">
        <f t="shared" si="130"/>
        <v>0</v>
      </c>
      <c r="V181" s="39">
        <f t="shared" si="131"/>
        <v>0</v>
      </c>
      <c r="W181" s="39">
        <f t="shared" si="132"/>
        <v>0</v>
      </c>
      <c r="X181" s="12">
        <f t="shared" si="180"/>
        <v>0</v>
      </c>
      <c r="Y181" s="12">
        <f t="shared" si="133"/>
        <v>0</v>
      </c>
      <c r="Z181" s="39">
        <f t="shared" si="181"/>
        <v>0</v>
      </c>
      <c r="AA181" s="12">
        <f t="shared" si="134"/>
        <v>0</v>
      </c>
      <c r="AB181" s="39">
        <f t="shared" si="135"/>
        <v>0</v>
      </c>
      <c r="AC181" s="12">
        <f t="shared" si="136"/>
        <v>0</v>
      </c>
      <c r="AD181" s="39">
        <f t="shared" si="137"/>
        <v>0</v>
      </c>
      <c r="AE181" s="39">
        <f t="shared" si="122"/>
        <v>0</v>
      </c>
      <c r="AF181" s="12">
        <f t="shared" si="138"/>
        <v>0</v>
      </c>
      <c r="AG181" s="39">
        <f t="shared" si="139"/>
        <v>0</v>
      </c>
      <c r="AH181" s="12">
        <f t="shared" si="140"/>
        <v>0</v>
      </c>
      <c r="AI181" s="39">
        <f t="shared" si="141"/>
        <v>0</v>
      </c>
      <c r="AJ181" s="39">
        <f t="shared" si="142"/>
        <v>0</v>
      </c>
      <c r="AK181" s="12">
        <f t="shared" si="143"/>
        <v>0</v>
      </c>
      <c r="AL181" s="39">
        <f t="shared" si="144"/>
        <v>0</v>
      </c>
      <c r="AM181" s="39">
        <f t="shared" si="145"/>
        <v>0</v>
      </c>
      <c r="AN181" s="39">
        <f t="shared" si="146"/>
        <v>0</v>
      </c>
      <c r="AO181" s="99">
        <f t="shared" si="147"/>
        <v>0</v>
      </c>
      <c r="AP181" s="99">
        <f t="shared" si="148"/>
        <v>0</v>
      </c>
      <c r="AQ181" s="12">
        <f t="shared" si="149"/>
        <v>0</v>
      </c>
      <c r="AR181" s="39">
        <f t="shared" si="150"/>
        <v>0</v>
      </c>
      <c r="AS181" s="39">
        <f t="shared" si="151"/>
        <v>0</v>
      </c>
      <c r="AT181" s="39">
        <f t="shared" si="152"/>
        <v>0</v>
      </c>
      <c r="AU181" s="12">
        <f t="shared" si="153"/>
        <v>0</v>
      </c>
      <c r="AV181" s="39">
        <f t="shared" si="154"/>
        <v>0</v>
      </c>
      <c r="AW181" s="39">
        <f t="shared" si="155"/>
        <v>0</v>
      </c>
      <c r="AX181" s="39">
        <f t="shared" si="156"/>
        <v>0</v>
      </c>
      <c r="AY181" s="39">
        <f t="shared" si="157"/>
        <v>0</v>
      </c>
      <c r="AZ181" s="39">
        <f t="shared" si="158"/>
        <v>0</v>
      </c>
      <c r="BA181" s="12">
        <f t="shared" si="159"/>
        <v>0</v>
      </c>
      <c r="BB181" s="39">
        <f t="shared" si="160"/>
        <v>0</v>
      </c>
      <c r="BC181" s="39">
        <f t="shared" si="161"/>
        <v>0</v>
      </c>
      <c r="BD181" s="39">
        <f t="shared" si="162"/>
        <v>0</v>
      </c>
      <c r="BE181" s="12">
        <f t="shared" si="163"/>
        <v>0</v>
      </c>
      <c r="BF181" s="39">
        <f t="shared" si="164"/>
        <v>0</v>
      </c>
      <c r="BG181" s="39">
        <f t="shared" si="165"/>
        <v>0</v>
      </c>
      <c r="BH181" s="39">
        <f t="shared" si="166"/>
        <v>0</v>
      </c>
      <c r="BI181" s="12">
        <f t="shared" si="167"/>
        <v>0</v>
      </c>
      <c r="BJ181" s="39">
        <f t="shared" si="168"/>
        <v>0</v>
      </c>
      <c r="BK181" s="39">
        <f t="shared" si="169"/>
        <v>0</v>
      </c>
      <c r="BL181" s="39">
        <f t="shared" si="170"/>
        <v>0</v>
      </c>
      <c r="BM181" s="12">
        <f t="shared" si="171"/>
        <v>0</v>
      </c>
      <c r="BN181" s="39">
        <f t="shared" si="172"/>
        <v>0</v>
      </c>
      <c r="BO181" s="39">
        <f t="shared" si="173"/>
        <v>0</v>
      </c>
      <c r="BP181" s="39">
        <f t="shared" si="174"/>
        <v>0</v>
      </c>
      <c r="BQ181" s="12">
        <f t="shared" si="175"/>
        <v>0</v>
      </c>
      <c r="BR181" s="39">
        <f t="shared" si="176"/>
        <v>0</v>
      </c>
      <c r="BS181" s="39">
        <f t="shared" si="177"/>
        <v>0</v>
      </c>
      <c r="BT181" s="39">
        <f t="shared" si="178"/>
        <v>0</v>
      </c>
      <c r="BU181" s="104">
        <f>IF(ABS($B181)&lt;0.01,0,VLOOKUP(E181,DollarSteps,4))</f>
        <v>0</v>
      </c>
      <c r="BV181" s="104">
        <f>IF(ABS($B181)&lt;0.01,0,VLOOKUP(G181,DollarSteps,4))</f>
        <v>0</v>
      </c>
      <c r="BW181" s="104">
        <f>IF(ABS($B181)&lt;0.01,0,VLOOKUP(I181,DollarSteps,4))</f>
        <v>0</v>
      </c>
      <c r="BX181" s="104">
        <f>IF(ABS($B181)&lt;0.01,0,IF($J181="","",VLOOKUP($J181,Age_Steps,4)))</f>
        <v>0</v>
      </c>
      <c r="BY181" s="104">
        <f>IF(OR(ABS($B181)&lt;0.01,$E181=0),0,IF($J181="","",VLOOKUP($J181,Age_Steps,4)))</f>
        <v>0</v>
      </c>
      <c r="BZ181" s="104">
        <f>IF(ABS($B181)&lt;0.01,0,IF($J181="","",VLOOKUP($J181-1,Age_Steps,4)))</f>
        <v>0</v>
      </c>
      <c r="CA181" s="104">
        <f>IF(OR(ABS($B181)&lt;0.01,$G181=0),0,IF($J181="","",VLOOKUP($J181-1,Age_Steps,4)))</f>
        <v>0</v>
      </c>
      <c r="CB181" s="104">
        <f>IF(ABS($B181)&lt;0.01,0,IF($J181="","",VLOOKUP($J181-2,Age_Steps,4)))</f>
        <v>0</v>
      </c>
      <c r="CC181" s="104">
        <f>IF(OR(ABS($B181)&lt;0.01,$I181=0),0,IF($J181="","",VLOOKUP($J181-2,Age_Steps,4)))</f>
        <v>0</v>
      </c>
    </row>
    <row r="182" spans="2:81" ht="12.5" customHeight="1">
      <c r="B182" s="6" t="s">
        <v>9</v>
      </c>
      <c r="C182" s="6"/>
      <c r="D182" s="5">
        <v>0</v>
      </c>
      <c r="E182" s="5">
        <v>0</v>
      </c>
      <c r="F182" s="2">
        <v>0</v>
      </c>
      <c r="G182" s="2">
        <v>0</v>
      </c>
      <c r="H182" s="2">
        <v>0</v>
      </c>
      <c r="I182" s="5">
        <v>0</v>
      </c>
      <c r="J182" s="11">
        <v>65</v>
      </c>
      <c r="K182" s="12">
        <f t="shared" si="123"/>
        <v>0</v>
      </c>
      <c r="L182" s="12">
        <f t="shared" si="123"/>
        <v>0</v>
      </c>
      <c r="M182" s="14">
        <f t="shared" si="124"/>
        <v>0</v>
      </c>
      <c r="N182" s="12">
        <f t="shared" si="179"/>
        <v>0</v>
      </c>
      <c r="O182" s="14">
        <f t="shared" si="125"/>
        <v>0</v>
      </c>
      <c r="P182" s="12">
        <f t="shared" si="179"/>
        <v>0</v>
      </c>
      <c r="Q182" s="12">
        <f t="shared" si="126"/>
        <v>1</v>
      </c>
      <c r="R182" s="12">
        <f t="shared" si="127"/>
        <v>0</v>
      </c>
      <c r="S182" s="12">
        <f t="shared" si="128"/>
        <v>0</v>
      </c>
      <c r="T182" s="12">
        <f t="shared" si="129"/>
        <v>0</v>
      </c>
      <c r="U182" s="12">
        <f t="shared" si="130"/>
        <v>0</v>
      </c>
      <c r="V182" s="39">
        <f t="shared" si="131"/>
        <v>0</v>
      </c>
      <c r="W182" s="39">
        <f t="shared" si="132"/>
        <v>0</v>
      </c>
      <c r="X182" s="12">
        <f t="shared" si="180"/>
        <v>0</v>
      </c>
      <c r="Y182" s="12">
        <f t="shared" si="133"/>
        <v>0</v>
      </c>
      <c r="Z182" s="39">
        <f t="shared" si="181"/>
        <v>0</v>
      </c>
      <c r="AA182" s="12">
        <f t="shared" si="134"/>
        <v>0</v>
      </c>
      <c r="AB182" s="39">
        <f t="shared" si="135"/>
        <v>0</v>
      </c>
      <c r="AC182" s="12">
        <f t="shared" si="136"/>
        <v>0</v>
      </c>
      <c r="AD182" s="39">
        <f t="shared" si="137"/>
        <v>0</v>
      </c>
      <c r="AE182" s="39">
        <f t="shared" si="122"/>
        <v>0</v>
      </c>
      <c r="AF182" s="12">
        <f t="shared" si="138"/>
        <v>0</v>
      </c>
      <c r="AG182" s="39">
        <f t="shared" si="139"/>
        <v>0</v>
      </c>
      <c r="AH182" s="12">
        <f t="shared" si="140"/>
        <v>0</v>
      </c>
      <c r="AI182" s="39">
        <f t="shared" si="141"/>
        <v>0</v>
      </c>
      <c r="AJ182" s="39">
        <f t="shared" si="142"/>
        <v>0</v>
      </c>
      <c r="AK182" s="12">
        <f t="shared" si="143"/>
        <v>0</v>
      </c>
      <c r="AL182" s="39">
        <f t="shared" si="144"/>
        <v>0</v>
      </c>
      <c r="AM182" s="39">
        <f t="shared" si="145"/>
        <v>0</v>
      </c>
      <c r="AN182" s="39">
        <f t="shared" si="146"/>
        <v>0</v>
      </c>
      <c r="AO182" s="99">
        <f t="shared" si="147"/>
        <v>0</v>
      </c>
      <c r="AP182" s="99">
        <f t="shared" si="148"/>
        <v>0</v>
      </c>
      <c r="AQ182" s="12">
        <f t="shared" si="149"/>
        <v>0</v>
      </c>
      <c r="AR182" s="39">
        <f t="shared" si="150"/>
        <v>0</v>
      </c>
      <c r="AS182" s="39">
        <f t="shared" si="151"/>
        <v>0</v>
      </c>
      <c r="AT182" s="39">
        <f t="shared" si="152"/>
        <v>0</v>
      </c>
      <c r="AU182" s="12">
        <f t="shared" si="153"/>
        <v>0</v>
      </c>
      <c r="AV182" s="39">
        <f t="shared" si="154"/>
        <v>0</v>
      </c>
      <c r="AW182" s="39">
        <f t="shared" si="155"/>
        <v>0</v>
      </c>
      <c r="AX182" s="39">
        <f t="shared" si="156"/>
        <v>0</v>
      </c>
      <c r="AY182" s="39">
        <f t="shared" si="157"/>
        <v>0</v>
      </c>
      <c r="AZ182" s="39">
        <f t="shared" si="158"/>
        <v>0</v>
      </c>
      <c r="BA182" s="12">
        <f t="shared" si="159"/>
        <v>0</v>
      </c>
      <c r="BB182" s="39">
        <f t="shared" si="160"/>
        <v>0</v>
      </c>
      <c r="BC182" s="39">
        <f t="shared" si="161"/>
        <v>0</v>
      </c>
      <c r="BD182" s="39">
        <f t="shared" si="162"/>
        <v>0</v>
      </c>
      <c r="BE182" s="12">
        <f t="shared" si="163"/>
        <v>0</v>
      </c>
      <c r="BF182" s="39">
        <f t="shared" si="164"/>
        <v>0</v>
      </c>
      <c r="BG182" s="39">
        <f t="shared" si="165"/>
        <v>0</v>
      </c>
      <c r="BH182" s="39">
        <f t="shared" si="166"/>
        <v>0</v>
      </c>
      <c r="BI182" s="12">
        <f t="shared" si="167"/>
        <v>0</v>
      </c>
      <c r="BJ182" s="39">
        <f t="shared" si="168"/>
        <v>0</v>
      </c>
      <c r="BK182" s="39">
        <f t="shared" si="169"/>
        <v>0</v>
      </c>
      <c r="BL182" s="39">
        <f t="shared" si="170"/>
        <v>0</v>
      </c>
      <c r="BM182" s="12">
        <f t="shared" si="171"/>
        <v>0</v>
      </c>
      <c r="BN182" s="39">
        <f t="shared" si="172"/>
        <v>0</v>
      </c>
      <c r="BO182" s="39">
        <f t="shared" si="173"/>
        <v>0</v>
      </c>
      <c r="BP182" s="39">
        <f t="shared" si="174"/>
        <v>0</v>
      </c>
      <c r="BQ182" s="12">
        <f t="shared" si="175"/>
        <v>0</v>
      </c>
      <c r="BR182" s="39">
        <f t="shared" si="176"/>
        <v>0</v>
      </c>
      <c r="BS182" s="39">
        <f t="shared" si="177"/>
        <v>0</v>
      </c>
      <c r="BT182" s="39">
        <f t="shared" si="178"/>
        <v>0</v>
      </c>
      <c r="BU182" s="104">
        <f>IF(ABS($B182)&lt;0.01,0,VLOOKUP(E182,DollarSteps,4))</f>
        <v>0</v>
      </c>
      <c r="BV182" s="104">
        <f>IF(ABS($B182)&lt;0.01,0,VLOOKUP(G182,DollarSteps,4))</f>
        <v>0</v>
      </c>
      <c r="BW182" s="104">
        <f>IF(ABS($B182)&lt;0.01,0,VLOOKUP(I182,DollarSteps,4))</f>
        <v>0</v>
      </c>
      <c r="BX182" s="104">
        <f>IF(ABS($B182)&lt;0.01,0,IF($J182="","",VLOOKUP($J182,Age_Steps,4)))</f>
        <v>0</v>
      </c>
      <c r="BY182" s="104">
        <f>IF(OR(ABS($B182)&lt;0.01,$E182=0),0,IF($J182="","",VLOOKUP($J182,Age_Steps,4)))</f>
        <v>0</v>
      </c>
      <c r="BZ182" s="104">
        <f>IF(ABS($B182)&lt;0.01,0,IF($J182="","",VLOOKUP($J182-1,Age_Steps,4)))</f>
        <v>0</v>
      </c>
      <c r="CA182" s="104">
        <f>IF(OR(ABS($B182)&lt;0.01,$G182=0),0,IF($J182="","",VLOOKUP($J182-1,Age_Steps,4)))</f>
        <v>0</v>
      </c>
      <c r="CB182" s="104">
        <f>IF(ABS($B182)&lt;0.01,0,IF($J182="","",VLOOKUP($J182-2,Age_Steps,4)))</f>
        <v>0</v>
      </c>
      <c r="CC182" s="104">
        <f>IF(OR(ABS($B182)&lt;0.01,$I182=0),0,IF($J182="","",VLOOKUP($J182-2,Age_Steps,4)))</f>
        <v>0</v>
      </c>
    </row>
    <row r="183" spans="2:81" ht="12.5" customHeight="1">
      <c r="B183" s="6" t="s">
        <v>9</v>
      </c>
      <c r="C183" s="6"/>
      <c r="D183" s="5">
        <v>0</v>
      </c>
      <c r="E183" s="5">
        <v>0</v>
      </c>
      <c r="F183" s="2">
        <v>0</v>
      </c>
      <c r="G183" s="2">
        <v>0</v>
      </c>
      <c r="H183" s="2">
        <v>0</v>
      </c>
      <c r="I183" s="5">
        <v>0</v>
      </c>
      <c r="J183" s="11">
        <v>22</v>
      </c>
      <c r="K183" s="12">
        <f t="shared" si="123"/>
        <v>0</v>
      </c>
      <c r="L183" s="12">
        <f t="shared" si="123"/>
        <v>0</v>
      </c>
      <c r="M183" s="14">
        <f t="shared" si="124"/>
        <v>0</v>
      </c>
      <c r="N183" s="12">
        <f t="shared" si="179"/>
        <v>0</v>
      </c>
      <c r="O183" s="14">
        <f t="shared" si="125"/>
        <v>0</v>
      </c>
      <c r="P183" s="12">
        <f t="shared" si="179"/>
        <v>0</v>
      </c>
      <c r="Q183" s="12">
        <f t="shared" si="126"/>
        <v>1</v>
      </c>
      <c r="R183" s="12">
        <f t="shared" si="127"/>
        <v>0</v>
      </c>
      <c r="S183" s="12">
        <f t="shared" si="128"/>
        <v>0</v>
      </c>
      <c r="T183" s="12">
        <f t="shared" si="129"/>
        <v>0</v>
      </c>
      <c r="U183" s="12">
        <f t="shared" si="130"/>
        <v>0</v>
      </c>
      <c r="V183" s="39">
        <f t="shared" si="131"/>
        <v>0</v>
      </c>
      <c r="W183" s="39">
        <f t="shared" si="132"/>
        <v>0</v>
      </c>
      <c r="X183" s="12">
        <f t="shared" si="180"/>
        <v>0</v>
      </c>
      <c r="Y183" s="12">
        <f t="shared" si="133"/>
        <v>0</v>
      </c>
      <c r="Z183" s="39">
        <f t="shared" si="181"/>
        <v>0</v>
      </c>
      <c r="AA183" s="12">
        <f t="shared" si="134"/>
        <v>0</v>
      </c>
      <c r="AB183" s="39">
        <f t="shared" si="135"/>
        <v>0</v>
      </c>
      <c r="AC183" s="12">
        <f t="shared" si="136"/>
        <v>0</v>
      </c>
      <c r="AD183" s="39">
        <f t="shared" si="137"/>
        <v>0</v>
      </c>
      <c r="AE183" s="39">
        <f t="shared" si="122"/>
        <v>0</v>
      </c>
      <c r="AF183" s="12">
        <f t="shared" si="138"/>
        <v>0</v>
      </c>
      <c r="AG183" s="39">
        <f t="shared" si="139"/>
        <v>0</v>
      </c>
      <c r="AH183" s="12">
        <f t="shared" si="140"/>
        <v>0</v>
      </c>
      <c r="AI183" s="39">
        <f t="shared" si="141"/>
        <v>0</v>
      </c>
      <c r="AJ183" s="39">
        <f t="shared" si="142"/>
        <v>0</v>
      </c>
      <c r="AK183" s="12">
        <f t="shared" si="143"/>
        <v>0</v>
      </c>
      <c r="AL183" s="39">
        <f t="shared" si="144"/>
        <v>0</v>
      </c>
      <c r="AM183" s="39">
        <f t="shared" si="145"/>
        <v>0</v>
      </c>
      <c r="AN183" s="39">
        <f t="shared" si="146"/>
        <v>0</v>
      </c>
      <c r="AO183" s="99">
        <f t="shared" si="147"/>
        <v>0</v>
      </c>
      <c r="AP183" s="99">
        <f t="shared" si="148"/>
        <v>0</v>
      </c>
      <c r="AQ183" s="12">
        <f t="shared" si="149"/>
        <v>0</v>
      </c>
      <c r="AR183" s="39">
        <f t="shared" si="150"/>
        <v>0</v>
      </c>
      <c r="AS183" s="39">
        <f t="shared" si="151"/>
        <v>0</v>
      </c>
      <c r="AT183" s="39">
        <f t="shared" si="152"/>
        <v>0</v>
      </c>
      <c r="AU183" s="12">
        <f t="shared" si="153"/>
        <v>0</v>
      </c>
      <c r="AV183" s="39">
        <f t="shared" si="154"/>
        <v>0</v>
      </c>
      <c r="AW183" s="39">
        <f t="shared" si="155"/>
        <v>0</v>
      </c>
      <c r="AX183" s="39">
        <f t="shared" si="156"/>
        <v>0</v>
      </c>
      <c r="AY183" s="39">
        <f t="shared" si="157"/>
        <v>0</v>
      </c>
      <c r="AZ183" s="39">
        <f t="shared" si="158"/>
        <v>0</v>
      </c>
      <c r="BA183" s="12">
        <f t="shared" si="159"/>
        <v>0</v>
      </c>
      <c r="BB183" s="39">
        <f t="shared" si="160"/>
        <v>0</v>
      </c>
      <c r="BC183" s="39">
        <f t="shared" si="161"/>
        <v>0</v>
      </c>
      <c r="BD183" s="39">
        <f t="shared" si="162"/>
        <v>0</v>
      </c>
      <c r="BE183" s="12">
        <f t="shared" si="163"/>
        <v>0</v>
      </c>
      <c r="BF183" s="39">
        <f t="shared" si="164"/>
        <v>0</v>
      </c>
      <c r="BG183" s="39">
        <f t="shared" si="165"/>
        <v>0</v>
      </c>
      <c r="BH183" s="39">
        <f t="shared" si="166"/>
        <v>0</v>
      </c>
      <c r="BI183" s="12">
        <f t="shared" si="167"/>
        <v>0</v>
      </c>
      <c r="BJ183" s="39">
        <f t="shared" si="168"/>
        <v>0</v>
      </c>
      <c r="BK183" s="39">
        <f t="shared" si="169"/>
        <v>0</v>
      </c>
      <c r="BL183" s="39">
        <f t="shared" si="170"/>
        <v>0</v>
      </c>
      <c r="BM183" s="12">
        <f t="shared" si="171"/>
        <v>0</v>
      </c>
      <c r="BN183" s="39">
        <f t="shared" si="172"/>
        <v>0</v>
      </c>
      <c r="BO183" s="39">
        <f t="shared" si="173"/>
        <v>0</v>
      </c>
      <c r="BP183" s="39">
        <f t="shared" si="174"/>
        <v>0</v>
      </c>
      <c r="BQ183" s="12">
        <f t="shared" si="175"/>
        <v>0</v>
      </c>
      <c r="BR183" s="39">
        <f t="shared" si="176"/>
        <v>0</v>
      </c>
      <c r="BS183" s="39">
        <f t="shared" si="177"/>
        <v>0</v>
      </c>
      <c r="BT183" s="39">
        <f t="shared" si="178"/>
        <v>0</v>
      </c>
      <c r="BU183" s="104">
        <f>IF(ABS($B183)&lt;0.01,0,VLOOKUP(E183,DollarSteps,4))</f>
        <v>0</v>
      </c>
      <c r="BV183" s="104">
        <f>IF(ABS($B183)&lt;0.01,0,VLOOKUP(G183,DollarSteps,4))</f>
        <v>0</v>
      </c>
      <c r="BW183" s="104">
        <f>IF(ABS($B183)&lt;0.01,0,VLOOKUP(I183,DollarSteps,4))</f>
        <v>0</v>
      </c>
      <c r="BX183" s="104">
        <f>IF(ABS($B183)&lt;0.01,0,IF($J183="","",VLOOKUP($J183,Age_Steps,4)))</f>
        <v>0</v>
      </c>
      <c r="BY183" s="104">
        <f>IF(OR(ABS($B183)&lt;0.01,$E183=0),0,IF($J183="","",VLOOKUP($J183,Age_Steps,4)))</f>
        <v>0</v>
      </c>
      <c r="BZ183" s="104">
        <f>IF(ABS($B183)&lt;0.01,0,IF($J183="","",VLOOKUP($J183-1,Age_Steps,4)))</f>
        <v>0</v>
      </c>
      <c r="CA183" s="104">
        <f>IF(OR(ABS($B183)&lt;0.01,$G183=0),0,IF($J183="","",VLOOKUP($J183-1,Age_Steps,4)))</f>
        <v>0</v>
      </c>
      <c r="CB183" s="104">
        <f>IF(ABS($B183)&lt;0.01,0,IF($J183="","",VLOOKUP($J183-2,Age_Steps,4)))</f>
        <v>0</v>
      </c>
      <c r="CC183" s="104">
        <f>IF(OR(ABS($B183)&lt;0.01,$I183=0),0,IF($J183="","",VLOOKUP($J183-2,Age_Steps,4)))</f>
        <v>0</v>
      </c>
    </row>
    <row r="184" spans="2:81" ht="12.5" customHeight="1">
      <c r="B184" s="6" t="s">
        <v>9</v>
      </c>
      <c r="C184" s="6"/>
      <c r="D184" s="5">
        <v>0</v>
      </c>
      <c r="E184" s="5">
        <v>0</v>
      </c>
      <c r="F184" s="2">
        <v>0</v>
      </c>
      <c r="G184" s="2">
        <v>0</v>
      </c>
      <c r="H184" s="2">
        <v>0</v>
      </c>
      <c r="I184" s="5">
        <v>0</v>
      </c>
      <c r="J184" s="11">
        <v>20</v>
      </c>
      <c r="K184" s="12">
        <f t="shared" si="123"/>
        <v>0</v>
      </c>
      <c r="L184" s="12">
        <f t="shared" si="123"/>
        <v>0</v>
      </c>
      <c r="M184" s="14">
        <f t="shared" si="124"/>
        <v>0</v>
      </c>
      <c r="N184" s="12">
        <f t="shared" si="179"/>
        <v>0</v>
      </c>
      <c r="O184" s="14">
        <f t="shared" si="125"/>
        <v>0</v>
      </c>
      <c r="P184" s="12">
        <f t="shared" si="179"/>
        <v>0</v>
      </c>
      <c r="Q184" s="12">
        <f t="shared" si="126"/>
        <v>1</v>
      </c>
      <c r="R184" s="12">
        <f t="shared" si="127"/>
        <v>0</v>
      </c>
      <c r="S184" s="12">
        <f t="shared" si="128"/>
        <v>0</v>
      </c>
      <c r="T184" s="12">
        <f t="shared" si="129"/>
        <v>0</v>
      </c>
      <c r="U184" s="12">
        <f t="shared" si="130"/>
        <v>0</v>
      </c>
      <c r="V184" s="39">
        <f t="shared" si="131"/>
        <v>0</v>
      </c>
      <c r="W184" s="39">
        <f t="shared" si="132"/>
        <v>0</v>
      </c>
      <c r="X184" s="12">
        <f t="shared" si="180"/>
        <v>0</v>
      </c>
      <c r="Y184" s="12">
        <f t="shared" si="133"/>
        <v>0</v>
      </c>
      <c r="Z184" s="39">
        <f t="shared" si="181"/>
        <v>0</v>
      </c>
      <c r="AA184" s="12">
        <f t="shared" si="134"/>
        <v>0</v>
      </c>
      <c r="AB184" s="39">
        <f t="shared" si="135"/>
        <v>0</v>
      </c>
      <c r="AC184" s="12">
        <f t="shared" si="136"/>
        <v>0</v>
      </c>
      <c r="AD184" s="39">
        <f t="shared" si="137"/>
        <v>0</v>
      </c>
      <c r="AE184" s="39">
        <f t="shared" si="122"/>
        <v>0</v>
      </c>
      <c r="AF184" s="12">
        <f t="shared" si="138"/>
        <v>0</v>
      </c>
      <c r="AG184" s="39">
        <f t="shared" si="139"/>
        <v>0</v>
      </c>
      <c r="AH184" s="12">
        <f t="shared" si="140"/>
        <v>0</v>
      </c>
      <c r="AI184" s="39">
        <f t="shared" si="141"/>
        <v>0</v>
      </c>
      <c r="AJ184" s="39">
        <f t="shared" si="142"/>
        <v>0</v>
      </c>
      <c r="AK184" s="12">
        <f t="shared" si="143"/>
        <v>0</v>
      </c>
      <c r="AL184" s="39">
        <f t="shared" si="144"/>
        <v>0</v>
      </c>
      <c r="AM184" s="39">
        <f t="shared" si="145"/>
        <v>0</v>
      </c>
      <c r="AN184" s="39">
        <f t="shared" si="146"/>
        <v>0</v>
      </c>
      <c r="AO184" s="99">
        <f t="shared" si="147"/>
        <v>0</v>
      </c>
      <c r="AP184" s="99">
        <f t="shared" si="148"/>
        <v>0</v>
      </c>
      <c r="AQ184" s="12">
        <f t="shared" si="149"/>
        <v>0</v>
      </c>
      <c r="AR184" s="39">
        <f t="shared" si="150"/>
        <v>0</v>
      </c>
      <c r="AS184" s="39">
        <f t="shared" si="151"/>
        <v>0</v>
      </c>
      <c r="AT184" s="39">
        <f t="shared" si="152"/>
        <v>0</v>
      </c>
      <c r="AU184" s="12">
        <f t="shared" si="153"/>
        <v>0</v>
      </c>
      <c r="AV184" s="39">
        <f t="shared" si="154"/>
        <v>0</v>
      </c>
      <c r="AW184" s="39">
        <f t="shared" si="155"/>
        <v>0</v>
      </c>
      <c r="AX184" s="39">
        <f t="shared" si="156"/>
        <v>0</v>
      </c>
      <c r="AY184" s="39">
        <f t="shared" si="157"/>
        <v>0</v>
      </c>
      <c r="AZ184" s="39">
        <f t="shared" si="158"/>
        <v>0</v>
      </c>
      <c r="BA184" s="12">
        <f t="shared" si="159"/>
        <v>0</v>
      </c>
      <c r="BB184" s="39">
        <f t="shared" si="160"/>
        <v>0</v>
      </c>
      <c r="BC184" s="39">
        <f t="shared" si="161"/>
        <v>0</v>
      </c>
      <c r="BD184" s="39">
        <f t="shared" si="162"/>
        <v>0</v>
      </c>
      <c r="BE184" s="12">
        <f t="shared" si="163"/>
        <v>0</v>
      </c>
      <c r="BF184" s="39">
        <f t="shared" si="164"/>
        <v>0</v>
      </c>
      <c r="BG184" s="39">
        <f t="shared" si="165"/>
        <v>0</v>
      </c>
      <c r="BH184" s="39">
        <f t="shared" si="166"/>
        <v>0</v>
      </c>
      <c r="BI184" s="12">
        <f t="shared" si="167"/>
        <v>0</v>
      </c>
      <c r="BJ184" s="39">
        <f t="shared" si="168"/>
        <v>0</v>
      </c>
      <c r="BK184" s="39">
        <f t="shared" si="169"/>
        <v>0</v>
      </c>
      <c r="BL184" s="39">
        <f t="shared" si="170"/>
        <v>0</v>
      </c>
      <c r="BM184" s="12">
        <f t="shared" si="171"/>
        <v>0</v>
      </c>
      <c r="BN184" s="39">
        <f t="shared" si="172"/>
        <v>0</v>
      </c>
      <c r="BO184" s="39">
        <f t="shared" si="173"/>
        <v>0</v>
      </c>
      <c r="BP184" s="39">
        <f t="shared" si="174"/>
        <v>0</v>
      </c>
      <c r="BQ184" s="12">
        <f t="shared" si="175"/>
        <v>0</v>
      </c>
      <c r="BR184" s="39">
        <f t="shared" si="176"/>
        <v>0</v>
      </c>
      <c r="BS184" s="39">
        <f t="shared" si="177"/>
        <v>0</v>
      </c>
      <c r="BT184" s="39">
        <f t="shared" si="178"/>
        <v>0</v>
      </c>
      <c r="BU184" s="104">
        <f>IF(ABS($B184)&lt;0.01,0,VLOOKUP(E184,DollarSteps,4))</f>
        <v>0</v>
      </c>
      <c r="BV184" s="104">
        <f>IF(ABS($B184)&lt;0.01,0,VLOOKUP(G184,DollarSteps,4))</f>
        <v>0</v>
      </c>
      <c r="BW184" s="104">
        <f>IF(ABS($B184)&lt;0.01,0,VLOOKUP(I184,DollarSteps,4))</f>
        <v>0</v>
      </c>
      <c r="BX184" s="104">
        <f>IF(ABS($B184)&lt;0.01,0,IF($J184="","",VLOOKUP($J184,Age_Steps,4)))</f>
        <v>0</v>
      </c>
      <c r="BY184" s="104">
        <f>IF(OR(ABS($B184)&lt;0.01,$E184=0),0,IF($J184="","",VLOOKUP($J184,Age_Steps,4)))</f>
        <v>0</v>
      </c>
      <c r="BZ184" s="104">
        <f>IF(ABS($B184)&lt;0.01,0,IF($J184="","",VLOOKUP($J184-1,Age_Steps,4)))</f>
        <v>0</v>
      </c>
      <c r="CA184" s="104">
        <f>IF(OR(ABS($B184)&lt;0.01,$G184=0),0,IF($J184="","",VLOOKUP($J184-1,Age_Steps,4)))</f>
        <v>0</v>
      </c>
      <c r="CB184" s="104">
        <f>IF(ABS($B184)&lt;0.01,0,IF($J184="","",VLOOKUP($J184-2,Age_Steps,4)))</f>
        <v>0</v>
      </c>
      <c r="CC184" s="104">
        <f>IF(OR(ABS($B184)&lt;0.01,$I184=0),0,IF($J184="","",VLOOKUP($J184-2,Age_Steps,4)))</f>
        <v>0</v>
      </c>
    </row>
    <row r="185" spans="2:81" ht="12.5" customHeight="1">
      <c r="B185" s="6" t="s">
        <v>9</v>
      </c>
      <c r="C185" s="6"/>
      <c r="D185" s="5">
        <v>0</v>
      </c>
      <c r="E185" s="5">
        <v>0</v>
      </c>
      <c r="F185" s="2">
        <v>0</v>
      </c>
      <c r="G185" s="2">
        <v>0</v>
      </c>
      <c r="H185" s="2">
        <v>0</v>
      </c>
      <c r="I185" s="5">
        <v>0</v>
      </c>
      <c r="J185" s="11">
        <v>59</v>
      </c>
      <c r="K185" s="12">
        <f t="shared" si="123"/>
        <v>0</v>
      </c>
      <c r="L185" s="12">
        <f t="shared" si="123"/>
        <v>0</v>
      </c>
      <c r="M185" s="14">
        <f t="shared" si="124"/>
        <v>0</v>
      </c>
      <c r="N185" s="12">
        <f t="shared" si="179"/>
        <v>0</v>
      </c>
      <c r="O185" s="14">
        <f t="shared" si="125"/>
        <v>0</v>
      </c>
      <c r="P185" s="12">
        <f t="shared" si="179"/>
        <v>0</v>
      </c>
      <c r="Q185" s="12">
        <f t="shared" si="126"/>
        <v>1</v>
      </c>
      <c r="R185" s="12">
        <f t="shared" si="127"/>
        <v>0</v>
      </c>
      <c r="S185" s="12">
        <f t="shared" si="128"/>
        <v>0</v>
      </c>
      <c r="T185" s="12">
        <f t="shared" si="129"/>
        <v>0</v>
      </c>
      <c r="U185" s="12">
        <f t="shared" si="130"/>
        <v>0</v>
      </c>
      <c r="V185" s="39">
        <f t="shared" si="131"/>
        <v>0</v>
      </c>
      <c r="W185" s="39">
        <f t="shared" si="132"/>
        <v>0</v>
      </c>
      <c r="X185" s="12">
        <f t="shared" si="180"/>
        <v>0</v>
      </c>
      <c r="Y185" s="12">
        <f t="shared" si="133"/>
        <v>0</v>
      </c>
      <c r="Z185" s="39">
        <f t="shared" si="181"/>
        <v>0</v>
      </c>
      <c r="AA185" s="12">
        <f t="shared" si="134"/>
        <v>0</v>
      </c>
      <c r="AB185" s="39">
        <f t="shared" si="135"/>
        <v>0</v>
      </c>
      <c r="AC185" s="12">
        <f t="shared" si="136"/>
        <v>0</v>
      </c>
      <c r="AD185" s="39">
        <f t="shared" si="137"/>
        <v>0</v>
      </c>
      <c r="AE185" s="39">
        <f t="shared" si="122"/>
        <v>0</v>
      </c>
      <c r="AF185" s="12">
        <f t="shared" si="138"/>
        <v>0</v>
      </c>
      <c r="AG185" s="39">
        <f t="shared" si="139"/>
        <v>0</v>
      </c>
      <c r="AH185" s="12">
        <f t="shared" si="140"/>
        <v>0</v>
      </c>
      <c r="AI185" s="39">
        <f t="shared" si="141"/>
        <v>0</v>
      </c>
      <c r="AJ185" s="39">
        <f t="shared" si="142"/>
        <v>0</v>
      </c>
      <c r="AK185" s="12">
        <f t="shared" si="143"/>
        <v>0</v>
      </c>
      <c r="AL185" s="39">
        <f t="shared" si="144"/>
        <v>0</v>
      </c>
      <c r="AM185" s="39">
        <f t="shared" si="145"/>
        <v>0</v>
      </c>
      <c r="AN185" s="39">
        <f t="shared" si="146"/>
        <v>0</v>
      </c>
      <c r="AO185" s="99">
        <f t="shared" si="147"/>
        <v>0</v>
      </c>
      <c r="AP185" s="99">
        <f t="shared" si="148"/>
        <v>0</v>
      </c>
      <c r="AQ185" s="12">
        <f t="shared" si="149"/>
        <v>0</v>
      </c>
      <c r="AR185" s="39">
        <f t="shared" si="150"/>
        <v>0</v>
      </c>
      <c r="AS185" s="39">
        <f t="shared" si="151"/>
        <v>0</v>
      </c>
      <c r="AT185" s="39">
        <f t="shared" si="152"/>
        <v>0</v>
      </c>
      <c r="AU185" s="12">
        <f t="shared" si="153"/>
        <v>0</v>
      </c>
      <c r="AV185" s="39">
        <f t="shared" si="154"/>
        <v>0</v>
      </c>
      <c r="AW185" s="39">
        <f t="shared" si="155"/>
        <v>0</v>
      </c>
      <c r="AX185" s="39">
        <f t="shared" si="156"/>
        <v>0</v>
      </c>
      <c r="AY185" s="39">
        <f t="shared" si="157"/>
        <v>0</v>
      </c>
      <c r="AZ185" s="39">
        <f t="shared" si="158"/>
        <v>0</v>
      </c>
      <c r="BA185" s="12">
        <f t="shared" si="159"/>
        <v>0</v>
      </c>
      <c r="BB185" s="39">
        <f t="shared" si="160"/>
        <v>0</v>
      </c>
      <c r="BC185" s="39">
        <f t="shared" si="161"/>
        <v>0</v>
      </c>
      <c r="BD185" s="39">
        <f t="shared" si="162"/>
        <v>0</v>
      </c>
      <c r="BE185" s="12">
        <f t="shared" si="163"/>
        <v>0</v>
      </c>
      <c r="BF185" s="39">
        <f t="shared" si="164"/>
        <v>0</v>
      </c>
      <c r="BG185" s="39">
        <f t="shared" si="165"/>
        <v>0</v>
      </c>
      <c r="BH185" s="39">
        <f t="shared" si="166"/>
        <v>0</v>
      </c>
      <c r="BI185" s="12">
        <f t="shared" si="167"/>
        <v>0</v>
      </c>
      <c r="BJ185" s="39">
        <f t="shared" si="168"/>
        <v>0</v>
      </c>
      <c r="BK185" s="39">
        <f t="shared" si="169"/>
        <v>0</v>
      </c>
      <c r="BL185" s="39">
        <f t="shared" si="170"/>
        <v>0</v>
      </c>
      <c r="BM185" s="12">
        <f t="shared" si="171"/>
        <v>0</v>
      </c>
      <c r="BN185" s="39">
        <f t="shared" si="172"/>
        <v>0</v>
      </c>
      <c r="BO185" s="39">
        <f t="shared" si="173"/>
        <v>0</v>
      </c>
      <c r="BP185" s="39">
        <f t="shared" si="174"/>
        <v>0</v>
      </c>
      <c r="BQ185" s="12">
        <f t="shared" si="175"/>
        <v>0</v>
      </c>
      <c r="BR185" s="39">
        <f t="shared" si="176"/>
        <v>0</v>
      </c>
      <c r="BS185" s="39">
        <f t="shared" si="177"/>
        <v>0</v>
      </c>
      <c r="BT185" s="39">
        <f t="shared" si="178"/>
        <v>0</v>
      </c>
      <c r="BU185" s="104">
        <f>IF(ABS($B185)&lt;0.01,0,VLOOKUP(E185,DollarSteps,4))</f>
        <v>0</v>
      </c>
      <c r="BV185" s="104">
        <f>IF(ABS($B185)&lt;0.01,0,VLOOKUP(G185,DollarSteps,4))</f>
        <v>0</v>
      </c>
      <c r="BW185" s="104">
        <f>IF(ABS($B185)&lt;0.01,0,VLOOKUP(I185,DollarSteps,4))</f>
        <v>0</v>
      </c>
      <c r="BX185" s="104">
        <f>IF(ABS($B185)&lt;0.01,0,IF($J185="","",VLOOKUP($J185,Age_Steps,4)))</f>
        <v>0</v>
      </c>
      <c r="BY185" s="104">
        <f>IF(OR(ABS($B185)&lt;0.01,$E185=0),0,IF($J185="","",VLOOKUP($J185,Age_Steps,4)))</f>
        <v>0</v>
      </c>
      <c r="BZ185" s="104">
        <f>IF(ABS($B185)&lt;0.01,0,IF($J185="","",VLOOKUP($J185-1,Age_Steps,4)))</f>
        <v>0</v>
      </c>
      <c r="CA185" s="104">
        <f>IF(OR(ABS($B185)&lt;0.01,$G185=0),0,IF($J185="","",VLOOKUP($J185-1,Age_Steps,4)))</f>
        <v>0</v>
      </c>
      <c r="CB185" s="104">
        <f>IF(ABS($B185)&lt;0.01,0,IF($J185="","",VLOOKUP($J185-2,Age_Steps,4)))</f>
        <v>0</v>
      </c>
      <c r="CC185" s="104">
        <f>IF(OR(ABS($B185)&lt;0.01,$I185=0),0,IF($J185="","",VLOOKUP($J185-2,Age_Steps,4)))</f>
        <v>0</v>
      </c>
    </row>
    <row r="186" spans="2:81" ht="12.5" customHeight="1">
      <c r="B186" s="6" t="s">
        <v>9</v>
      </c>
      <c r="C186" s="6"/>
      <c r="D186" s="5">
        <v>0</v>
      </c>
      <c r="E186" s="5">
        <v>0</v>
      </c>
      <c r="F186" s="2">
        <v>0</v>
      </c>
      <c r="G186" s="2">
        <v>0</v>
      </c>
      <c r="H186" s="2">
        <v>0</v>
      </c>
      <c r="I186" s="5">
        <v>0</v>
      </c>
      <c r="J186" s="11">
        <v>14</v>
      </c>
      <c r="K186" s="12">
        <f t="shared" si="123"/>
        <v>0</v>
      </c>
      <c r="L186" s="12">
        <f t="shared" si="123"/>
        <v>0</v>
      </c>
      <c r="M186" s="14">
        <f t="shared" si="124"/>
        <v>0</v>
      </c>
      <c r="N186" s="12">
        <f t="shared" si="179"/>
        <v>0</v>
      </c>
      <c r="O186" s="14">
        <f t="shared" si="125"/>
        <v>0</v>
      </c>
      <c r="P186" s="12">
        <f t="shared" si="179"/>
        <v>0</v>
      </c>
      <c r="Q186" s="12">
        <f t="shared" si="126"/>
        <v>1</v>
      </c>
      <c r="R186" s="12">
        <f t="shared" si="127"/>
        <v>0</v>
      </c>
      <c r="S186" s="12">
        <f t="shared" si="128"/>
        <v>0</v>
      </c>
      <c r="T186" s="12">
        <f t="shared" si="129"/>
        <v>0</v>
      </c>
      <c r="U186" s="12">
        <f t="shared" si="130"/>
        <v>0</v>
      </c>
      <c r="V186" s="39">
        <f t="shared" si="131"/>
        <v>0</v>
      </c>
      <c r="W186" s="39">
        <f t="shared" si="132"/>
        <v>0</v>
      </c>
      <c r="X186" s="12">
        <f t="shared" si="180"/>
        <v>0</v>
      </c>
      <c r="Y186" s="12">
        <f t="shared" si="133"/>
        <v>0</v>
      </c>
      <c r="Z186" s="39">
        <f t="shared" si="181"/>
        <v>0</v>
      </c>
      <c r="AA186" s="12">
        <f t="shared" si="134"/>
        <v>0</v>
      </c>
      <c r="AB186" s="39">
        <f t="shared" si="135"/>
        <v>0</v>
      </c>
      <c r="AC186" s="12">
        <f t="shared" si="136"/>
        <v>0</v>
      </c>
      <c r="AD186" s="39">
        <f t="shared" si="137"/>
        <v>0</v>
      </c>
      <c r="AE186" s="39">
        <f t="shared" si="122"/>
        <v>0</v>
      </c>
      <c r="AF186" s="12">
        <f t="shared" si="138"/>
        <v>0</v>
      </c>
      <c r="AG186" s="39">
        <f t="shared" si="139"/>
        <v>0</v>
      </c>
      <c r="AH186" s="12">
        <f t="shared" si="140"/>
        <v>0</v>
      </c>
      <c r="AI186" s="39">
        <f t="shared" si="141"/>
        <v>0</v>
      </c>
      <c r="AJ186" s="39">
        <f t="shared" si="142"/>
        <v>0</v>
      </c>
      <c r="AK186" s="12">
        <f t="shared" si="143"/>
        <v>0</v>
      </c>
      <c r="AL186" s="39">
        <f t="shared" si="144"/>
        <v>0</v>
      </c>
      <c r="AM186" s="39">
        <f t="shared" si="145"/>
        <v>0</v>
      </c>
      <c r="AN186" s="39">
        <f t="shared" si="146"/>
        <v>0</v>
      </c>
      <c r="AO186" s="99">
        <f t="shared" si="147"/>
        <v>0</v>
      </c>
      <c r="AP186" s="99">
        <f t="shared" si="148"/>
        <v>0</v>
      </c>
      <c r="AQ186" s="12">
        <f t="shared" si="149"/>
        <v>0</v>
      </c>
      <c r="AR186" s="39">
        <f t="shared" si="150"/>
        <v>0</v>
      </c>
      <c r="AS186" s="39">
        <f t="shared" si="151"/>
        <v>0</v>
      </c>
      <c r="AT186" s="39">
        <f t="shared" si="152"/>
        <v>0</v>
      </c>
      <c r="AU186" s="12">
        <f t="shared" si="153"/>
        <v>0</v>
      </c>
      <c r="AV186" s="39">
        <f t="shared" si="154"/>
        <v>0</v>
      </c>
      <c r="AW186" s="39">
        <f t="shared" si="155"/>
        <v>0</v>
      </c>
      <c r="AX186" s="39">
        <f t="shared" si="156"/>
        <v>0</v>
      </c>
      <c r="AY186" s="39">
        <f t="shared" si="157"/>
        <v>0</v>
      </c>
      <c r="AZ186" s="39">
        <f t="shared" si="158"/>
        <v>0</v>
      </c>
      <c r="BA186" s="12">
        <f t="shared" si="159"/>
        <v>0</v>
      </c>
      <c r="BB186" s="39">
        <f t="shared" si="160"/>
        <v>0</v>
      </c>
      <c r="BC186" s="39">
        <f t="shared" si="161"/>
        <v>0</v>
      </c>
      <c r="BD186" s="39">
        <f t="shared" si="162"/>
        <v>0</v>
      </c>
      <c r="BE186" s="12">
        <f t="shared" si="163"/>
        <v>0</v>
      </c>
      <c r="BF186" s="39">
        <f t="shared" si="164"/>
        <v>0</v>
      </c>
      <c r="BG186" s="39">
        <f t="shared" si="165"/>
        <v>0</v>
      </c>
      <c r="BH186" s="39">
        <f t="shared" si="166"/>
        <v>0</v>
      </c>
      <c r="BI186" s="12">
        <f t="shared" si="167"/>
        <v>0</v>
      </c>
      <c r="BJ186" s="39">
        <f t="shared" si="168"/>
        <v>0</v>
      </c>
      <c r="BK186" s="39">
        <f t="shared" si="169"/>
        <v>0</v>
      </c>
      <c r="BL186" s="39">
        <f t="shared" si="170"/>
        <v>0</v>
      </c>
      <c r="BM186" s="12">
        <f t="shared" si="171"/>
        <v>0</v>
      </c>
      <c r="BN186" s="39">
        <f t="shared" si="172"/>
        <v>0</v>
      </c>
      <c r="BO186" s="39">
        <f t="shared" si="173"/>
        <v>0</v>
      </c>
      <c r="BP186" s="39">
        <f t="shared" si="174"/>
        <v>0</v>
      </c>
      <c r="BQ186" s="12">
        <f t="shared" si="175"/>
        <v>0</v>
      </c>
      <c r="BR186" s="39">
        <f t="shared" si="176"/>
        <v>0</v>
      </c>
      <c r="BS186" s="39">
        <f t="shared" si="177"/>
        <v>0</v>
      </c>
      <c r="BT186" s="39">
        <f t="shared" si="178"/>
        <v>0</v>
      </c>
      <c r="BU186" s="104">
        <f>IF(ABS($B186)&lt;0.01,0,VLOOKUP(E186,DollarSteps,4))</f>
        <v>0</v>
      </c>
      <c r="BV186" s="104">
        <f>IF(ABS($B186)&lt;0.01,0,VLOOKUP(G186,DollarSteps,4))</f>
        <v>0</v>
      </c>
      <c r="BW186" s="104">
        <f>IF(ABS($B186)&lt;0.01,0,VLOOKUP(I186,DollarSteps,4))</f>
        <v>0</v>
      </c>
      <c r="BX186" s="104">
        <f>IF(ABS($B186)&lt;0.01,0,IF($J186="","",VLOOKUP($J186,Age_Steps,4)))</f>
        <v>0</v>
      </c>
      <c r="BY186" s="104">
        <f>IF(OR(ABS($B186)&lt;0.01,$E186=0),0,IF($J186="","",VLOOKUP($J186,Age_Steps,4)))</f>
        <v>0</v>
      </c>
      <c r="BZ186" s="104">
        <f>IF(ABS($B186)&lt;0.01,0,IF($J186="","",VLOOKUP($J186-1,Age_Steps,4)))</f>
        <v>0</v>
      </c>
      <c r="CA186" s="104">
        <f>IF(OR(ABS($B186)&lt;0.01,$G186=0),0,IF($J186="","",VLOOKUP($J186-1,Age_Steps,4)))</f>
        <v>0</v>
      </c>
      <c r="CB186" s="104">
        <f>IF(ABS($B186)&lt;0.01,0,IF($J186="","",VLOOKUP($J186-2,Age_Steps,4)))</f>
        <v>0</v>
      </c>
      <c r="CC186" s="104">
        <f>IF(OR(ABS($B186)&lt;0.01,$I186=0),0,IF($J186="","",VLOOKUP($J186-2,Age_Steps,4)))</f>
        <v>0</v>
      </c>
    </row>
    <row r="187" spans="2:81" ht="12.5" customHeight="1">
      <c r="B187" s="6" t="s">
        <v>9</v>
      </c>
      <c r="C187" s="6"/>
      <c r="D187" s="5">
        <v>0</v>
      </c>
      <c r="E187" s="5">
        <v>0</v>
      </c>
      <c r="F187" s="2">
        <v>0</v>
      </c>
      <c r="G187" s="2">
        <v>0</v>
      </c>
      <c r="H187" s="2">
        <v>0</v>
      </c>
      <c r="I187" s="5">
        <v>0</v>
      </c>
      <c r="J187" s="11">
        <v>17</v>
      </c>
      <c r="K187" s="12">
        <f t="shared" si="123"/>
        <v>0</v>
      </c>
      <c r="L187" s="12">
        <f t="shared" si="123"/>
        <v>0</v>
      </c>
      <c r="M187" s="14">
        <f t="shared" si="124"/>
        <v>0</v>
      </c>
      <c r="N187" s="12">
        <f t="shared" si="179"/>
        <v>0</v>
      </c>
      <c r="O187" s="14">
        <f t="shared" si="125"/>
        <v>0</v>
      </c>
      <c r="P187" s="12">
        <f t="shared" si="179"/>
        <v>0</v>
      </c>
      <c r="Q187" s="12">
        <f t="shared" si="126"/>
        <v>1</v>
      </c>
      <c r="R187" s="12">
        <f t="shared" si="127"/>
        <v>0</v>
      </c>
      <c r="S187" s="12">
        <f t="shared" si="128"/>
        <v>0</v>
      </c>
      <c r="T187" s="12">
        <f t="shared" si="129"/>
        <v>0</v>
      </c>
      <c r="U187" s="12">
        <f t="shared" si="130"/>
        <v>0</v>
      </c>
      <c r="V187" s="39">
        <f t="shared" si="131"/>
        <v>0</v>
      </c>
      <c r="W187" s="39">
        <f t="shared" si="132"/>
        <v>0</v>
      </c>
      <c r="X187" s="12">
        <f t="shared" si="180"/>
        <v>0</v>
      </c>
      <c r="Y187" s="12">
        <f t="shared" si="133"/>
        <v>0</v>
      </c>
      <c r="Z187" s="39">
        <f t="shared" si="181"/>
        <v>0</v>
      </c>
      <c r="AA187" s="12">
        <f t="shared" si="134"/>
        <v>0</v>
      </c>
      <c r="AB187" s="39">
        <f t="shared" si="135"/>
        <v>0</v>
      </c>
      <c r="AC187" s="12">
        <f t="shared" si="136"/>
        <v>0</v>
      </c>
      <c r="AD187" s="39">
        <f t="shared" si="137"/>
        <v>0</v>
      </c>
      <c r="AE187" s="39">
        <f t="shared" si="122"/>
        <v>0</v>
      </c>
      <c r="AF187" s="12">
        <f t="shared" si="138"/>
        <v>0</v>
      </c>
      <c r="AG187" s="39">
        <f t="shared" si="139"/>
        <v>0</v>
      </c>
      <c r="AH187" s="12">
        <f t="shared" si="140"/>
        <v>0</v>
      </c>
      <c r="AI187" s="39">
        <f t="shared" si="141"/>
        <v>0</v>
      </c>
      <c r="AJ187" s="39">
        <f t="shared" si="142"/>
        <v>0</v>
      </c>
      <c r="AK187" s="12">
        <f t="shared" si="143"/>
        <v>0</v>
      </c>
      <c r="AL187" s="39">
        <f t="shared" si="144"/>
        <v>0</v>
      </c>
      <c r="AM187" s="39">
        <f t="shared" si="145"/>
        <v>0</v>
      </c>
      <c r="AN187" s="39">
        <f t="shared" si="146"/>
        <v>0</v>
      </c>
      <c r="AO187" s="99">
        <f t="shared" si="147"/>
        <v>0</v>
      </c>
      <c r="AP187" s="99">
        <f t="shared" si="148"/>
        <v>0</v>
      </c>
      <c r="AQ187" s="12">
        <f t="shared" si="149"/>
        <v>0</v>
      </c>
      <c r="AR187" s="39">
        <f t="shared" si="150"/>
        <v>0</v>
      </c>
      <c r="AS187" s="39">
        <f t="shared" si="151"/>
        <v>0</v>
      </c>
      <c r="AT187" s="39">
        <f t="shared" si="152"/>
        <v>0</v>
      </c>
      <c r="AU187" s="12">
        <f t="shared" si="153"/>
        <v>0</v>
      </c>
      <c r="AV187" s="39">
        <f t="shared" si="154"/>
        <v>0</v>
      </c>
      <c r="AW187" s="39">
        <f t="shared" si="155"/>
        <v>0</v>
      </c>
      <c r="AX187" s="39">
        <f t="shared" si="156"/>
        <v>0</v>
      </c>
      <c r="AY187" s="39">
        <f t="shared" si="157"/>
        <v>0</v>
      </c>
      <c r="AZ187" s="39">
        <f t="shared" si="158"/>
        <v>0</v>
      </c>
      <c r="BA187" s="12">
        <f t="shared" si="159"/>
        <v>0</v>
      </c>
      <c r="BB187" s="39">
        <f t="shared" si="160"/>
        <v>0</v>
      </c>
      <c r="BC187" s="39">
        <f t="shared" si="161"/>
        <v>0</v>
      </c>
      <c r="BD187" s="39">
        <f t="shared" si="162"/>
        <v>0</v>
      </c>
      <c r="BE187" s="12">
        <f t="shared" si="163"/>
        <v>0</v>
      </c>
      <c r="BF187" s="39">
        <f t="shared" si="164"/>
        <v>0</v>
      </c>
      <c r="BG187" s="39">
        <f t="shared" si="165"/>
        <v>0</v>
      </c>
      <c r="BH187" s="39">
        <f t="shared" si="166"/>
        <v>0</v>
      </c>
      <c r="BI187" s="12">
        <f t="shared" si="167"/>
        <v>0</v>
      </c>
      <c r="BJ187" s="39">
        <f t="shared" si="168"/>
        <v>0</v>
      </c>
      <c r="BK187" s="39">
        <f t="shared" si="169"/>
        <v>0</v>
      </c>
      <c r="BL187" s="39">
        <f t="shared" si="170"/>
        <v>0</v>
      </c>
      <c r="BM187" s="12">
        <f t="shared" si="171"/>
        <v>0</v>
      </c>
      <c r="BN187" s="39">
        <f t="shared" si="172"/>
        <v>0</v>
      </c>
      <c r="BO187" s="39">
        <f t="shared" si="173"/>
        <v>0</v>
      </c>
      <c r="BP187" s="39">
        <f t="shared" si="174"/>
        <v>0</v>
      </c>
      <c r="BQ187" s="12">
        <f t="shared" si="175"/>
        <v>0</v>
      </c>
      <c r="BR187" s="39">
        <f t="shared" si="176"/>
        <v>0</v>
      </c>
      <c r="BS187" s="39">
        <f t="shared" si="177"/>
        <v>0</v>
      </c>
      <c r="BT187" s="39">
        <f t="shared" si="178"/>
        <v>0</v>
      </c>
      <c r="BU187" s="104">
        <f>IF(ABS($B187)&lt;0.01,0,VLOOKUP(E187,DollarSteps,4))</f>
        <v>0</v>
      </c>
      <c r="BV187" s="104">
        <f>IF(ABS($B187)&lt;0.01,0,VLOOKUP(G187,DollarSteps,4))</f>
        <v>0</v>
      </c>
      <c r="BW187" s="104">
        <f>IF(ABS($B187)&lt;0.01,0,VLOOKUP(I187,DollarSteps,4))</f>
        <v>0</v>
      </c>
      <c r="BX187" s="104">
        <f>IF(ABS($B187)&lt;0.01,0,IF($J187="","",VLOOKUP($J187,Age_Steps,4)))</f>
        <v>0</v>
      </c>
      <c r="BY187" s="104">
        <f>IF(OR(ABS($B187)&lt;0.01,$E187=0),0,IF($J187="","",VLOOKUP($J187,Age_Steps,4)))</f>
        <v>0</v>
      </c>
      <c r="BZ187" s="104">
        <f>IF(ABS($B187)&lt;0.01,0,IF($J187="","",VLOOKUP($J187-1,Age_Steps,4)))</f>
        <v>0</v>
      </c>
      <c r="CA187" s="104">
        <f>IF(OR(ABS($B187)&lt;0.01,$G187=0),0,IF($J187="","",VLOOKUP($J187-1,Age_Steps,4)))</f>
        <v>0</v>
      </c>
      <c r="CB187" s="104">
        <f>IF(ABS($B187)&lt;0.01,0,IF($J187="","",VLOOKUP($J187-2,Age_Steps,4)))</f>
        <v>0</v>
      </c>
      <c r="CC187" s="104">
        <f>IF(OR(ABS($B187)&lt;0.01,$I187=0),0,IF($J187="","",VLOOKUP($J187-2,Age_Steps,4)))</f>
        <v>0</v>
      </c>
    </row>
    <row r="188" spans="2:81" ht="12.5" customHeight="1">
      <c r="B188" s="6" t="s">
        <v>9</v>
      </c>
      <c r="C188" s="6"/>
      <c r="D188" s="5">
        <v>0</v>
      </c>
      <c r="E188" s="5">
        <v>0</v>
      </c>
      <c r="F188" s="2">
        <v>0</v>
      </c>
      <c r="G188" s="2">
        <v>0</v>
      </c>
      <c r="H188" s="2">
        <v>0</v>
      </c>
      <c r="I188" s="5">
        <v>0</v>
      </c>
      <c r="K188" s="12">
        <f t="shared" si="123"/>
        <v>0</v>
      </c>
      <c r="L188" s="12">
        <f t="shared" si="123"/>
        <v>0</v>
      </c>
      <c r="M188" s="14">
        <f t="shared" si="124"/>
        <v>0</v>
      </c>
      <c r="N188" s="12">
        <f t="shared" si="179"/>
        <v>0</v>
      </c>
      <c r="O188" s="14">
        <f t="shared" si="125"/>
        <v>0</v>
      </c>
      <c r="P188" s="12">
        <f t="shared" si="179"/>
        <v>0</v>
      </c>
      <c r="Q188" s="12">
        <f t="shared" si="126"/>
        <v>1</v>
      </c>
      <c r="R188" s="12">
        <f t="shared" si="127"/>
        <v>0</v>
      </c>
      <c r="S188" s="12">
        <f t="shared" si="128"/>
        <v>0</v>
      </c>
      <c r="T188" s="12">
        <f t="shared" si="129"/>
        <v>0</v>
      </c>
      <c r="U188" s="12">
        <f t="shared" si="130"/>
        <v>0</v>
      </c>
      <c r="V188" s="39">
        <f t="shared" si="131"/>
        <v>0</v>
      </c>
      <c r="W188" s="39">
        <f t="shared" si="132"/>
        <v>0</v>
      </c>
      <c r="X188" s="12">
        <f t="shared" si="180"/>
        <v>0</v>
      </c>
      <c r="Y188" s="12">
        <f t="shared" si="133"/>
        <v>0</v>
      </c>
      <c r="Z188" s="39">
        <f t="shared" si="181"/>
        <v>0</v>
      </c>
      <c r="AA188" s="12">
        <f t="shared" si="134"/>
        <v>0</v>
      </c>
      <c r="AB188" s="39">
        <f t="shared" si="135"/>
        <v>0</v>
      </c>
      <c r="AC188" s="12">
        <f t="shared" si="136"/>
        <v>0</v>
      </c>
      <c r="AD188" s="39">
        <f t="shared" si="137"/>
        <v>0</v>
      </c>
      <c r="AE188" s="39">
        <f t="shared" si="122"/>
        <v>0</v>
      </c>
      <c r="AF188" s="12">
        <f t="shared" si="138"/>
        <v>0</v>
      </c>
      <c r="AG188" s="39">
        <f t="shared" si="139"/>
        <v>0</v>
      </c>
      <c r="AH188" s="12">
        <f t="shared" si="140"/>
        <v>0</v>
      </c>
      <c r="AI188" s="39">
        <f t="shared" si="141"/>
        <v>0</v>
      </c>
      <c r="AJ188" s="39">
        <f t="shared" si="142"/>
        <v>0</v>
      </c>
      <c r="AK188" s="12">
        <f t="shared" si="143"/>
        <v>0</v>
      </c>
      <c r="AL188" s="39">
        <f t="shared" si="144"/>
        <v>0</v>
      </c>
      <c r="AM188" s="39">
        <f t="shared" si="145"/>
        <v>0</v>
      </c>
      <c r="AN188" s="39">
        <f t="shared" si="146"/>
        <v>0</v>
      </c>
      <c r="AO188" s="99">
        <f t="shared" si="147"/>
        <v>0</v>
      </c>
      <c r="AP188" s="99">
        <f t="shared" si="148"/>
        <v>0</v>
      </c>
      <c r="AQ188" s="12">
        <f t="shared" si="149"/>
        <v>0</v>
      </c>
      <c r="AR188" s="39">
        <f t="shared" si="150"/>
        <v>0</v>
      </c>
      <c r="AS188" s="39">
        <f t="shared" si="151"/>
        <v>0</v>
      </c>
      <c r="AT188" s="39">
        <f t="shared" si="152"/>
        <v>0</v>
      </c>
      <c r="AU188" s="12">
        <f t="shared" si="153"/>
        <v>0</v>
      </c>
      <c r="AV188" s="39">
        <f t="shared" si="154"/>
        <v>0</v>
      </c>
      <c r="AW188" s="39">
        <f t="shared" si="155"/>
        <v>0</v>
      </c>
      <c r="AX188" s="39">
        <f t="shared" si="156"/>
        <v>0</v>
      </c>
      <c r="AY188" s="39">
        <f t="shared" si="157"/>
        <v>0</v>
      </c>
      <c r="AZ188" s="39">
        <f t="shared" si="158"/>
        <v>0</v>
      </c>
      <c r="BA188" s="12">
        <f t="shared" si="159"/>
        <v>0</v>
      </c>
      <c r="BB188" s="39">
        <f t="shared" si="160"/>
        <v>0</v>
      </c>
      <c r="BC188" s="39">
        <f t="shared" si="161"/>
        <v>0</v>
      </c>
      <c r="BD188" s="39">
        <f t="shared" si="162"/>
        <v>0</v>
      </c>
      <c r="BE188" s="12">
        <f t="shared" si="163"/>
        <v>0</v>
      </c>
      <c r="BF188" s="39">
        <f t="shared" si="164"/>
        <v>0</v>
      </c>
      <c r="BG188" s="39">
        <f t="shared" si="165"/>
        <v>0</v>
      </c>
      <c r="BH188" s="39">
        <f t="shared" si="166"/>
        <v>0</v>
      </c>
      <c r="BI188" s="12">
        <f t="shared" si="167"/>
        <v>0</v>
      </c>
      <c r="BJ188" s="39">
        <f t="shared" si="168"/>
        <v>0</v>
      </c>
      <c r="BK188" s="39">
        <f t="shared" si="169"/>
        <v>0</v>
      </c>
      <c r="BL188" s="39">
        <f t="shared" si="170"/>
        <v>0</v>
      </c>
      <c r="BM188" s="12">
        <f t="shared" si="171"/>
        <v>0</v>
      </c>
      <c r="BN188" s="39">
        <f t="shared" si="172"/>
        <v>0</v>
      </c>
      <c r="BO188" s="39">
        <f t="shared" si="173"/>
        <v>0</v>
      </c>
      <c r="BP188" s="39">
        <f t="shared" si="174"/>
        <v>0</v>
      </c>
      <c r="BQ188" s="12">
        <f t="shared" si="175"/>
        <v>0</v>
      </c>
      <c r="BR188" s="39">
        <f t="shared" si="176"/>
        <v>0</v>
      </c>
      <c r="BS188" s="39">
        <f t="shared" si="177"/>
        <v>0</v>
      </c>
      <c r="BT188" s="39">
        <f t="shared" si="178"/>
        <v>0</v>
      </c>
      <c r="BU188" s="104">
        <f>IF(ABS($B188)&lt;0.01,0,VLOOKUP(E188,DollarSteps,4))</f>
        <v>0</v>
      </c>
      <c r="BV188" s="104">
        <f>IF(ABS($B188)&lt;0.01,0,VLOOKUP(G188,DollarSteps,4))</f>
        <v>0</v>
      </c>
      <c r="BW188" s="104">
        <f>IF(ABS($B188)&lt;0.01,0,VLOOKUP(I188,DollarSteps,4))</f>
        <v>0</v>
      </c>
      <c r="BX188" s="104">
        <f>IF(ABS($B188)&lt;0.01,0,IF($J188="","",VLOOKUP($J188,Age_Steps,4)))</f>
        <v>0</v>
      </c>
      <c r="BY188" s="104">
        <f>IF(OR(ABS($B188)&lt;0.01,$E188=0),0,IF($J188="","",VLOOKUP($J188,Age_Steps,4)))</f>
        <v>0</v>
      </c>
      <c r="BZ188" s="104">
        <f>IF(ABS($B188)&lt;0.01,0,IF($J188="","",VLOOKUP($J188-1,Age_Steps,4)))</f>
        <v>0</v>
      </c>
      <c r="CA188" s="104">
        <f>IF(OR(ABS($B188)&lt;0.01,$G188=0),0,IF($J188="","",VLOOKUP($J188-1,Age_Steps,4)))</f>
        <v>0</v>
      </c>
      <c r="CB188" s="104">
        <f>IF(ABS($B188)&lt;0.01,0,IF($J188="","",VLOOKUP($J188-2,Age_Steps,4)))</f>
        <v>0</v>
      </c>
      <c r="CC188" s="104">
        <f>IF(OR(ABS($B188)&lt;0.01,$I188=0),0,IF($J188="","",VLOOKUP($J188-2,Age_Steps,4)))</f>
        <v>0</v>
      </c>
    </row>
    <row r="189" spans="2:81" ht="12.5" customHeight="1">
      <c r="B189" s="6" t="s">
        <v>9</v>
      </c>
      <c r="C189" s="6"/>
      <c r="D189" s="5">
        <v>0</v>
      </c>
      <c r="E189" s="5">
        <v>0</v>
      </c>
      <c r="F189" s="2">
        <v>0</v>
      </c>
      <c r="G189" s="2">
        <v>0</v>
      </c>
      <c r="H189" s="2">
        <v>0</v>
      </c>
      <c r="I189" s="5">
        <v>0</v>
      </c>
      <c r="J189" s="11">
        <v>17</v>
      </c>
      <c r="K189" s="12">
        <f t="shared" si="123"/>
        <v>0</v>
      </c>
      <c r="L189" s="12">
        <f t="shared" si="123"/>
        <v>0</v>
      </c>
      <c r="M189" s="14">
        <f t="shared" si="124"/>
        <v>0</v>
      </c>
      <c r="N189" s="12">
        <f t="shared" si="179"/>
        <v>0</v>
      </c>
      <c r="O189" s="14">
        <f t="shared" si="125"/>
        <v>0</v>
      </c>
      <c r="P189" s="12">
        <f t="shared" si="179"/>
        <v>0</v>
      </c>
      <c r="Q189" s="12">
        <f t="shared" si="126"/>
        <v>1</v>
      </c>
      <c r="R189" s="12">
        <f t="shared" si="127"/>
        <v>0</v>
      </c>
      <c r="S189" s="12">
        <f t="shared" si="128"/>
        <v>0</v>
      </c>
      <c r="T189" s="12">
        <f t="shared" si="129"/>
        <v>0</v>
      </c>
      <c r="U189" s="12">
        <f t="shared" si="130"/>
        <v>0</v>
      </c>
      <c r="V189" s="39">
        <f t="shared" si="131"/>
        <v>0</v>
      </c>
      <c r="W189" s="39">
        <f t="shared" si="132"/>
        <v>0</v>
      </c>
      <c r="X189" s="12">
        <f t="shared" si="180"/>
        <v>0</v>
      </c>
      <c r="Y189" s="12">
        <f t="shared" si="133"/>
        <v>0</v>
      </c>
      <c r="Z189" s="39">
        <f t="shared" si="181"/>
        <v>0</v>
      </c>
      <c r="AA189" s="12">
        <f t="shared" si="134"/>
        <v>0</v>
      </c>
      <c r="AB189" s="39">
        <f t="shared" si="135"/>
        <v>0</v>
      </c>
      <c r="AC189" s="12">
        <f t="shared" si="136"/>
        <v>0</v>
      </c>
      <c r="AD189" s="39">
        <f t="shared" si="137"/>
        <v>0</v>
      </c>
      <c r="AE189" s="39">
        <f t="shared" si="122"/>
        <v>0</v>
      </c>
      <c r="AF189" s="12">
        <f t="shared" si="138"/>
        <v>0</v>
      </c>
      <c r="AG189" s="39">
        <f t="shared" si="139"/>
        <v>0</v>
      </c>
      <c r="AH189" s="12">
        <f t="shared" si="140"/>
        <v>0</v>
      </c>
      <c r="AI189" s="39">
        <f t="shared" si="141"/>
        <v>0</v>
      </c>
      <c r="AJ189" s="39">
        <f t="shared" si="142"/>
        <v>0</v>
      </c>
      <c r="AK189" s="12">
        <f t="shared" si="143"/>
        <v>0</v>
      </c>
      <c r="AL189" s="39">
        <f t="shared" si="144"/>
        <v>0</v>
      </c>
      <c r="AM189" s="39">
        <f t="shared" si="145"/>
        <v>0</v>
      </c>
      <c r="AN189" s="39">
        <f t="shared" si="146"/>
        <v>0</v>
      </c>
      <c r="AO189" s="99">
        <f t="shared" si="147"/>
        <v>0</v>
      </c>
      <c r="AP189" s="99">
        <f t="shared" si="148"/>
        <v>0</v>
      </c>
      <c r="AQ189" s="12">
        <f t="shared" si="149"/>
        <v>0</v>
      </c>
      <c r="AR189" s="39">
        <f t="shared" si="150"/>
        <v>0</v>
      </c>
      <c r="AS189" s="39">
        <f t="shared" si="151"/>
        <v>0</v>
      </c>
      <c r="AT189" s="39">
        <f t="shared" si="152"/>
        <v>0</v>
      </c>
      <c r="AU189" s="12">
        <f t="shared" si="153"/>
        <v>0</v>
      </c>
      <c r="AV189" s="39">
        <f t="shared" si="154"/>
        <v>0</v>
      </c>
      <c r="AW189" s="39">
        <f t="shared" si="155"/>
        <v>0</v>
      </c>
      <c r="AX189" s="39">
        <f t="shared" si="156"/>
        <v>0</v>
      </c>
      <c r="AY189" s="39">
        <f t="shared" si="157"/>
        <v>0</v>
      </c>
      <c r="AZ189" s="39">
        <f t="shared" si="158"/>
        <v>0</v>
      </c>
      <c r="BA189" s="12">
        <f t="shared" si="159"/>
        <v>0</v>
      </c>
      <c r="BB189" s="39">
        <f t="shared" si="160"/>
        <v>0</v>
      </c>
      <c r="BC189" s="39">
        <f t="shared" si="161"/>
        <v>0</v>
      </c>
      <c r="BD189" s="39">
        <f t="shared" si="162"/>
        <v>0</v>
      </c>
      <c r="BE189" s="12">
        <f t="shared" si="163"/>
        <v>0</v>
      </c>
      <c r="BF189" s="39">
        <f t="shared" si="164"/>
        <v>0</v>
      </c>
      <c r="BG189" s="39">
        <f t="shared" si="165"/>
        <v>0</v>
      </c>
      <c r="BH189" s="39">
        <f t="shared" si="166"/>
        <v>0</v>
      </c>
      <c r="BI189" s="12">
        <f t="shared" si="167"/>
        <v>0</v>
      </c>
      <c r="BJ189" s="39">
        <f t="shared" si="168"/>
        <v>0</v>
      </c>
      <c r="BK189" s="39">
        <f t="shared" si="169"/>
        <v>0</v>
      </c>
      <c r="BL189" s="39">
        <f t="shared" si="170"/>
        <v>0</v>
      </c>
      <c r="BM189" s="12">
        <f t="shared" si="171"/>
        <v>0</v>
      </c>
      <c r="BN189" s="39">
        <f t="shared" si="172"/>
        <v>0</v>
      </c>
      <c r="BO189" s="39">
        <f t="shared" si="173"/>
        <v>0</v>
      </c>
      <c r="BP189" s="39">
        <f t="shared" si="174"/>
        <v>0</v>
      </c>
      <c r="BQ189" s="12">
        <f t="shared" si="175"/>
        <v>0</v>
      </c>
      <c r="BR189" s="39">
        <f t="shared" si="176"/>
        <v>0</v>
      </c>
      <c r="BS189" s="39">
        <f t="shared" si="177"/>
        <v>0</v>
      </c>
      <c r="BT189" s="39">
        <f t="shared" si="178"/>
        <v>0</v>
      </c>
      <c r="BU189" s="104">
        <f>IF(ABS($B189)&lt;0.01,0,VLOOKUP(E189,DollarSteps,4))</f>
        <v>0</v>
      </c>
      <c r="BV189" s="104">
        <f>IF(ABS($B189)&lt;0.01,0,VLOOKUP(G189,DollarSteps,4))</f>
        <v>0</v>
      </c>
      <c r="BW189" s="104">
        <f>IF(ABS($B189)&lt;0.01,0,VLOOKUP(I189,DollarSteps,4))</f>
        <v>0</v>
      </c>
      <c r="BX189" s="104">
        <f>IF(ABS($B189)&lt;0.01,0,IF($J189="","",VLOOKUP($J189,Age_Steps,4)))</f>
        <v>0</v>
      </c>
      <c r="BY189" s="104">
        <f>IF(OR(ABS($B189)&lt;0.01,$E189=0),0,IF($J189="","",VLOOKUP($J189,Age_Steps,4)))</f>
        <v>0</v>
      </c>
      <c r="BZ189" s="104">
        <f>IF(ABS($B189)&lt;0.01,0,IF($J189="","",VLOOKUP($J189-1,Age_Steps,4)))</f>
        <v>0</v>
      </c>
      <c r="CA189" s="104">
        <f>IF(OR(ABS($B189)&lt;0.01,$G189=0),0,IF($J189="","",VLOOKUP($J189-1,Age_Steps,4)))</f>
        <v>0</v>
      </c>
      <c r="CB189" s="104">
        <f>IF(ABS($B189)&lt;0.01,0,IF($J189="","",VLOOKUP($J189-2,Age_Steps,4)))</f>
        <v>0</v>
      </c>
      <c r="CC189" s="104">
        <f>IF(OR(ABS($B189)&lt;0.01,$I189=0),0,IF($J189="","",VLOOKUP($J189-2,Age_Steps,4)))</f>
        <v>0</v>
      </c>
    </row>
    <row r="190" spans="2:81" ht="12.5" customHeight="1">
      <c r="B190" s="6" t="s">
        <v>9</v>
      </c>
      <c r="C190" s="6"/>
      <c r="D190" s="5">
        <v>0</v>
      </c>
      <c r="E190" s="5">
        <v>0</v>
      </c>
      <c r="F190" s="2">
        <v>0</v>
      </c>
      <c r="G190" s="2">
        <v>0</v>
      </c>
      <c r="H190" s="2">
        <v>0</v>
      </c>
      <c r="I190" s="5">
        <v>0</v>
      </c>
      <c r="J190" s="11">
        <v>22</v>
      </c>
      <c r="K190" s="12">
        <f t="shared" si="123"/>
        <v>0</v>
      </c>
      <c r="L190" s="12">
        <f t="shared" si="123"/>
        <v>0</v>
      </c>
      <c r="M190" s="14">
        <f t="shared" si="124"/>
        <v>0</v>
      </c>
      <c r="N190" s="12">
        <f t="shared" si="179"/>
        <v>0</v>
      </c>
      <c r="O190" s="14">
        <f t="shared" si="125"/>
        <v>0</v>
      </c>
      <c r="P190" s="12">
        <f t="shared" si="179"/>
        <v>0</v>
      </c>
      <c r="Q190" s="12">
        <f t="shared" si="126"/>
        <v>1</v>
      </c>
      <c r="R190" s="12">
        <f t="shared" si="127"/>
        <v>0</v>
      </c>
      <c r="S190" s="12">
        <f t="shared" si="128"/>
        <v>0</v>
      </c>
      <c r="T190" s="12">
        <f t="shared" si="129"/>
        <v>0</v>
      </c>
      <c r="U190" s="12">
        <f t="shared" si="130"/>
        <v>0</v>
      </c>
      <c r="V190" s="39">
        <f t="shared" si="131"/>
        <v>0</v>
      </c>
      <c r="W190" s="39">
        <f t="shared" si="132"/>
        <v>0</v>
      </c>
      <c r="X190" s="12">
        <f t="shared" si="180"/>
        <v>0</v>
      </c>
      <c r="Y190" s="12">
        <f t="shared" si="133"/>
        <v>0</v>
      </c>
      <c r="Z190" s="39">
        <f t="shared" si="181"/>
        <v>0</v>
      </c>
      <c r="AA190" s="12">
        <f t="shared" si="134"/>
        <v>0</v>
      </c>
      <c r="AB190" s="39">
        <f t="shared" si="135"/>
        <v>0</v>
      </c>
      <c r="AC190" s="12">
        <f t="shared" si="136"/>
        <v>0</v>
      </c>
      <c r="AD190" s="39">
        <f t="shared" si="137"/>
        <v>0</v>
      </c>
      <c r="AE190" s="39">
        <f t="shared" si="122"/>
        <v>0</v>
      </c>
      <c r="AF190" s="12">
        <f t="shared" si="138"/>
        <v>0</v>
      </c>
      <c r="AG190" s="39">
        <f t="shared" si="139"/>
        <v>0</v>
      </c>
      <c r="AH190" s="12">
        <f t="shared" si="140"/>
        <v>0</v>
      </c>
      <c r="AI190" s="39">
        <f t="shared" si="141"/>
        <v>0</v>
      </c>
      <c r="AJ190" s="39">
        <f t="shared" si="142"/>
        <v>0</v>
      </c>
      <c r="AK190" s="12">
        <f t="shared" si="143"/>
        <v>0</v>
      </c>
      <c r="AL190" s="39">
        <f t="shared" si="144"/>
        <v>0</v>
      </c>
      <c r="AM190" s="39">
        <f t="shared" si="145"/>
        <v>0</v>
      </c>
      <c r="AN190" s="39">
        <f t="shared" si="146"/>
        <v>0</v>
      </c>
      <c r="AO190" s="99">
        <f t="shared" si="147"/>
        <v>0</v>
      </c>
      <c r="AP190" s="99">
        <f t="shared" si="148"/>
        <v>0</v>
      </c>
      <c r="AQ190" s="12">
        <f t="shared" si="149"/>
        <v>0</v>
      </c>
      <c r="AR190" s="39">
        <f t="shared" si="150"/>
        <v>0</v>
      </c>
      <c r="AS190" s="39">
        <f t="shared" si="151"/>
        <v>0</v>
      </c>
      <c r="AT190" s="39">
        <f t="shared" si="152"/>
        <v>0</v>
      </c>
      <c r="AU190" s="12">
        <f t="shared" si="153"/>
        <v>0</v>
      </c>
      <c r="AV190" s="39">
        <f t="shared" si="154"/>
        <v>0</v>
      </c>
      <c r="AW190" s="39">
        <f t="shared" si="155"/>
        <v>0</v>
      </c>
      <c r="AX190" s="39">
        <f t="shared" si="156"/>
        <v>0</v>
      </c>
      <c r="AY190" s="39">
        <f t="shared" si="157"/>
        <v>0</v>
      </c>
      <c r="AZ190" s="39">
        <f t="shared" si="158"/>
        <v>0</v>
      </c>
      <c r="BA190" s="12">
        <f t="shared" si="159"/>
        <v>0</v>
      </c>
      <c r="BB190" s="39">
        <f t="shared" si="160"/>
        <v>0</v>
      </c>
      <c r="BC190" s="39">
        <f t="shared" si="161"/>
        <v>0</v>
      </c>
      <c r="BD190" s="39">
        <f t="shared" si="162"/>
        <v>0</v>
      </c>
      <c r="BE190" s="12">
        <f t="shared" si="163"/>
        <v>0</v>
      </c>
      <c r="BF190" s="39">
        <f t="shared" si="164"/>
        <v>0</v>
      </c>
      <c r="BG190" s="39">
        <f t="shared" si="165"/>
        <v>0</v>
      </c>
      <c r="BH190" s="39">
        <f t="shared" si="166"/>
        <v>0</v>
      </c>
      <c r="BI190" s="12">
        <f t="shared" si="167"/>
        <v>0</v>
      </c>
      <c r="BJ190" s="39">
        <f t="shared" si="168"/>
        <v>0</v>
      </c>
      <c r="BK190" s="39">
        <f t="shared" si="169"/>
        <v>0</v>
      </c>
      <c r="BL190" s="39">
        <f t="shared" si="170"/>
        <v>0</v>
      </c>
      <c r="BM190" s="12">
        <f t="shared" si="171"/>
        <v>0</v>
      </c>
      <c r="BN190" s="39">
        <f t="shared" si="172"/>
        <v>0</v>
      </c>
      <c r="BO190" s="39">
        <f t="shared" si="173"/>
        <v>0</v>
      </c>
      <c r="BP190" s="39">
        <f t="shared" si="174"/>
        <v>0</v>
      </c>
      <c r="BQ190" s="12">
        <f t="shared" si="175"/>
        <v>0</v>
      </c>
      <c r="BR190" s="39">
        <f t="shared" si="176"/>
        <v>0</v>
      </c>
      <c r="BS190" s="39">
        <f t="shared" si="177"/>
        <v>0</v>
      </c>
      <c r="BT190" s="39">
        <f t="shared" si="178"/>
        <v>0</v>
      </c>
      <c r="BU190" s="104">
        <f>IF(ABS($B190)&lt;0.01,0,VLOOKUP(E190,DollarSteps,4))</f>
        <v>0</v>
      </c>
      <c r="BV190" s="104">
        <f>IF(ABS($B190)&lt;0.01,0,VLOOKUP(G190,DollarSteps,4))</f>
        <v>0</v>
      </c>
      <c r="BW190" s="104">
        <f>IF(ABS($B190)&lt;0.01,0,VLOOKUP(I190,DollarSteps,4))</f>
        <v>0</v>
      </c>
      <c r="BX190" s="104">
        <f>IF(ABS($B190)&lt;0.01,0,IF($J190="","",VLOOKUP($J190,Age_Steps,4)))</f>
        <v>0</v>
      </c>
      <c r="BY190" s="104">
        <f>IF(OR(ABS($B190)&lt;0.01,$E190=0),0,IF($J190="","",VLOOKUP($J190,Age_Steps,4)))</f>
        <v>0</v>
      </c>
      <c r="BZ190" s="104">
        <f>IF(ABS($B190)&lt;0.01,0,IF($J190="","",VLOOKUP($J190-1,Age_Steps,4)))</f>
        <v>0</v>
      </c>
      <c r="CA190" s="104">
        <f>IF(OR(ABS($B190)&lt;0.01,$G190=0),0,IF($J190="","",VLOOKUP($J190-1,Age_Steps,4)))</f>
        <v>0</v>
      </c>
      <c r="CB190" s="104">
        <f>IF(ABS($B190)&lt;0.01,0,IF($J190="","",VLOOKUP($J190-2,Age_Steps,4)))</f>
        <v>0</v>
      </c>
      <c r="CC190" s="104">
        <f>IF(OR(ABS($B190)&lt;0.01,$I190=0),0,IF($J190="","",VLOOKUP($J190-2,Age_Steps,4)))</f>
        <v>0</v>
      </c>
    </row>
    <row r="191" spans="2:81" ht="12.5" customHeight="1">
      <c r="B191" s="6" t="s">
        <v>9</v>
      </c>
      <c r="C191" s="6"/>
      <c r="D191" s="5">
        <v>0</v>
      </c>
      <c r="E191" s="5">
        <v>0</v>
      </c>
      <c r="F191" s="2">
        <v>0</v>
      </c>
      <c r="G191" s="2">
        <v>0</v>
      </c>
      <c r="H191" s="2">
        <v>0</v>
      </c>
      <c r="I191" s="5">
        <v>0</v>
      </c>
      <c r="J191" s="11">
        <v>9</v>
      </c>
      <c r="K191" s="12">
        <f t="shared" si="123"/>
        <v>0</v>
      </c>
      <c r="L191" s="12">
        <f t="shared" si="123"/>
        <v>0</v>
      </c>
      <c r="M191" s="14">
        <f t="shared" si="124"/>
        <v>0</v>
      </c>
      <c r="N191" s="12">
        <f t="shared" si="179"/>
        <v>0</v>
      </c>
      <c r="O191" s="14">
        <f t="shared" si="125"/>
        <v>0</v>
      </c>
      <c r="P191" s="12">
        <f t="shared" si="179"/>
        <v>0</v>
      </c>
      <c r="Q191" s="12">
        <f t="shared" si="126"/>
        <v>1</v>
      </c>
      <c r="R191" s="12">
        <f t="shared" si="127"/>
        <v>0</v>
      </c>
      <c r="S191" s="12">
        <f t="shared" si="128"/>
        <v>0</v>
      </c>
      <c r="T191" s="12">
        <f t="shared" si="129"/>
        <v>0</v>
      </c>
      <c r="U191" s="12">
        <f t="shared" si="130"/>
        <v>0</v>
      </c>
      <c r="V191" s="39">
        <f t="shared" si="131"/>
        <v>0</v>
      </c>
      <c r="W191" s="39">
        <f t="shared" si="132"/>
        <v>0</v>
      </c>
      <c r="X191" s="12">
        <f t="shared" si="180"/>
        <v>0</v>
      </c>
      <c r="Y191" s="12">
        <f t="shared" si="133"/>
        <v>0</v>
      </c>
      <c r="Z191" s="39">
        <f t="shared" si="181"/>
        <v>0</v>
      </c>
      <c r="AA191" s="12">
        <f t="shared" si="134"/>
        <v>0</v>
      </c>
      <c r="AB191" s="39">
        <f t="shared" si="135"/>
        <v>0</v>
      </c>
      <c r="AC191" s="12">
        <f t="shared" si="136"/>
        <v>0</v>
      </c>
      <c r="AD191" s="39">
        <f t="shared" si="137"/>
        <v>0</v>
      </c>
      <c r="AE191" s="39">
        <f t="shared" si="122"/>
        <v>0</v>
      </c>
      <c r="AF191" s="12">
        <f t="shared" si="138"/>
        <v>0</v>
      </c>
      <c r="AG191" s="39">
        <f t="shared" si="139"/>
        <v>0</v>
      </c>
      <c r="AH191" s="12">
        <f t="shared" si="140"/>
        <v>0</v>
      </c>
      <c r="AI191" s="39">
        <f t="shared" si="141"/>
        <v>0</v>
      </c>
      <c r="AJ191" s="39">
        <f t="shared" si="142"/>
        <v>0</v>
      </c>
      <c r="AK191" s="12">
        <f t="shared" si="143"/>
        <v>0</v>
      </c>
      <c r="AL191" s="39">
        <f t="shared" si="144"/>
        <v>0</v>
      </c>
      <c r="AM191" s="39">
        <f t="shared" si="145"/>
        <v>0</v>
      </c>
      <c r="AN191" s="39">
        <f t="shared" si="146"/>
        <v>0</v>
      </c>
      <c r="AO191" s="99">
        <f t="shared" si="147"/>
        <v>0</v>
      </c>
      <c r="AP191" s="99">
        <f t="shared" si="148"/>
        <v>0</v>
      </c>
      <c r="AQ191" s="12">
        <f t="shared" si="149"/>
        <v>0</v>
      </c>
      <c r="AR191" s="39">
        <f t="shared" si="150"/>
        <v>0</v>
      </c>
      <c r="AS191" s="39">
        <f t="shared" si="151"/>
        <v>0</v>
      </c>
      <c r="AT191" s="39">
        <f t="shared" si="152"/>
        <v>0</v>
      </c>
      <c r="AU191" s="12">
        <f t="shared" si="153"/>
        <v>0</v>
      </c>
      <c r="AV191" s="39">
        <f t="shared" si="154"/>
        <v>0</v>
      </c>
      <c r="AW191" s="39">
        <f t="shared" si="155"/>
        <v>0</v>
      </c>
      <c r="AX191" s="39">
        <f t="shared" si="156"/>
        <v>0</v>
      </c>
      <c r="AY191" s="39">
        <f t="shared" si="157"/>
        <v>0</v>
      </c>
      <c r="AZ191" s="39">
        <f t="shared" si="158"/>
        <v>0</v>
      </c>
      <c r="BA191" s="12">
        <f t="shared" si="159"/>
        <v>0</v>
      </c>
      <c r="BB191" s="39">
        <f t="shared" si="160"/>
        <v>0</v>
      </c>
      <c r="BC191" s="39">
        <f t="shared" si="161"/>
        <v>0</v>
      </c>
      <c r="BD191" s="39">
        <f t="shared" si="162"/>
        <v>0</v>
      </c>
      <c r="BE191" s="12">
        <f t="shared" si="163"/>
        <v>0</v>
      </c>
      <c r="BF191" s="39">
        <f t="shared" si="164"/>
        <v>0</v>
      </c>
      <c r="BG191" s="39">
        <f t="shared" si="165"/>
        <v>0</v>
      </c>
      <c r="BH191" s="39">
        <f t="shared" si="166"/>
        <v>0</v>
      </c>
      <c r="BI191" s="12">
        <f t="shared" si="167"/>
        <v>0</v>
      </c>
      <c r="BJ191" s="39">
        <f t="shared" si="168"/>
        <v>0</v>
      </c>
      <c r="BK191" s="39">
        <f t="shared" si="169"/>
        <v>0</v>
      </c>
      <c r="BL191" s="39">
        <f t="shared" si="170"/>
        <v>0</v>
      </c>
      <c r="BM191" s="12">
        <f t="shared" si="171"/>
        <v>0</v>
      </c>
      <c r="BN191" s="39">
        <f t="shared" si="172"/>
        <v>0</v>
      </c>
      <c r="BO191" s="39">
        <f t="shared" si="173"/>
        <v>0</v>
      </c>
      <c r="BP191" s="39">
        <f t="shared" si="174"/>
        <v>0</v>
      </c>
      <c r="BQ191" s="12">
        <f t="shared" si="175"/>
        <v>0</v>
      </c>
      <c r="BR191" s="39">
        <f t="shared" si="176"/>
        <v>0</v>
      </c>
      <c r="BS191" s="39">
        <f t="shared" si="177"/>
        <v>0</v>
      </c>
      <c r="BT191" s="39">
        <f t="shared" si="178"/>
        <v>0</v>
      </c>
      <c r="BU191" s="104">
        <f>IF(ABS($B191)&lt;0.01,0,VLOOKUP(E191,DollarSteps,4))</f>
        <v>0</v>
      </c>
      <c r="BV191" s="104">
        <f>IF(ABS($B191)&lt;0.01,0,VLOOKUP(G191,DollarSteps,4))</f>
        <v>0</v>
      </c>
      <c r="BW191" s="104">
        <f>IF(ABS($B191)&lt;0.01,0,VLOOKUP(I191,DollarSteps,4))</f>
        <v>0</v>
      </c>
      <c r="BX191" s="104">
        <f>IF(ABS($B191)&lt;0.01,0,IF($J191="","",VLOOKUP($J191,Age_Steps,4)))</f>
        <v>0</v>
      </c>
      <c r="BY191" s="104">
        <f>IF(OR(ABS($B191)&lt;0.01,$E191=0),0,IF($J191="","",VLOOKUP($J191,Age_Steps,4)))</f>
        <v>0</v>
      </c>
      <c r="BZ191" s="104">
        <f>IF(ABS($B191)&lt;0.01,0,IF($J191="","",VLOOKUP($J191-1,Age_Steps,4)))</f>
        <v>0</v>
      </c>
      <c r="CA191" s="104">
        <f>IF(OR(ABS($B191)&lt;0.01,$G191=0),0,IF($J191="","",VLOOKUP($J191-1,Age_Steps,4)))</f>
        <v>0</v>
      </c>
      <c r="CB191" s="104">
        <f>IF(ABS($B191)&lt;0.01,0,IF($J191="","",VLOOKUP($J191-2,Age_Steps,4)))</f>
        <v>0</v>
      </c>
      <c r="CC191" s="104">
        <f>IF(OR(ABS($B191)&lt;0.01,$I191=0),0,IF($J191="","",VLOOKUP($J191-2,Age_Steps,4)))</f>
        <v>0</v>
      </c>
    </row>
    <row r="192" spans="2:81" ht="12.5" customHeight="1">
      <c r="B192" s="6" t="s">
        <v>9</v>
      </c>
      <c r="C192" s="6"/>
      <c r="D192" s="5">
        <v>0</v>
      </c>
      <c r="E192" s="5">
        <v>0</v>
      </c>
      <c r="F192" s="2">
        <v>0</v>
      </c>
      <c r="G192" s="2">
        <v>0</v>
      </c>
      <c r="H192" s="2">
        <v>0</v>
      </c>
      <c r="I192" s="5">
        <v>0</v>
      </c>
      <c r="J192" s="11">
        <v>9</v>
      </c>
      <c r="K192" s="12">
        <f t="shared" si="123"/>
        <v>0</v>
      </c>
      <c r="L192" s="12">
        <f t="shared" si="123"/>
        <v>0</v>
      </c>
      <c r="M192" s="14">
        <f t="shared" si="124"/>
        <v>0</v>
      </c>
      <c r="N192" s="12">
        <f t="shared" si="179"/>
        <v>0</v>
      </c>
      <c r="O192" s="14">
        <f t="shared" si="125"/>
        <v>0</v>
      </c>
      <c r="P192" s="12">
        <f t="shared" si="179"/>
        <v>0</v>
      </c>
      <c r="Q192" s="12">
        <f t="shared" si="126"/>
        <v>1</v>
      </c>
      <c r="R192" s="12">
        <f t="shared" si="127"/>
        <v>0</v>
      </c>
      <c r="S192" s="12">
        <f t="shared" si="128"/>
        <v>0</v>
      </c>
      <c r="T192" s="12">
        <f t="shared" si="129"/>
        <v>0</v>
      </c>
      <c r="U192" s="12">
        <f t="shared" si="130"/>
        <v>0</v>
      </c>
      <c r="V192" s="39">
        <f t="shared" si="131"/>
        <v>0</v>
      </c>
      <c r="W192" s="39">
        <f t="shared" si="132"/>
        <v>0</v>
      </c>
      <c r="X192" s="12">
        <f t="shared" si="180"/>
        <v>0</v>
      </c>
      <c r="Y192" s="12">
        <f t="shared" si="133"/>
        <v>0</v>
      </c>
      <c r="Z192" s="39">
        <f t="shared" si="181"/>
        <v>0</v>
      </c>
      <c r="AA192" s="12">
        <f t="shared" si="134"/>
        <v>0</v>
      </c>
      <c r="AB192" s="39">
        <f t="shared" si="135"/>
        <v>0</v>
      </c>
      <c r="AC192" s="12">
        <f t="shared" si="136"/>
        <v>0</v>
      </c>
      <c r="AD192" s="39">
        <f t="shared" si="137"/>
        <v>0</v>
      </c>
      <c r="AE192" s="39">
        <f t="shared" si="122"/>
        <v>0</v>
      </c>
      <c r="AF192" s="12">
        <f t="shared" si="138"/>
        <v>0</v>
      </c>
      <c r="AG192" s="39">
        <f t="shared" si="139"/>
        <v>0</v>
      </c>
      <c r="AH192" s="12">
        <f t="shared" si="140"/>
        <v>0</v>
      </c>
      <c r="AI192" s="39">
        <f t="shared" si="141"/>
        <v>0</v>
      </c>
      <c r="AJ192" s="39">
        <f t="shared" si="142"/>
        <v>0</v>
      </c>
      <c r="AK192" s="12">
        <f t="shared" si="143"/>
        <v>0</v>
      </c>
      <c r="AL192" s="39">
        <f t="shared" si="144"/>
        <v>0</v>
      </c>
      <c r="AM192" s="39">
        <f t="shared" si="145"/>
        <v>0</v>
      </c>
      <c r="AN192" s="39">
        <f t="shared" si="146"/>
        <v>0</v>
      </c>
      <c r="AO192" s="99">
        <f t="shared" si="147"/>
        <v>0</v>
      </c>
      <c r="AP192" s="99">
        <f t="shared" si="148"/>
        <v>0</v>
      </c>
      <c r="AQ192" s="12">
        <f t="shared" si="149"/>
        <v>0</v>
      </c>
      <c r="AR192" s="39">
        <f t="shared" si="150"/>
        <v>0</v>
      </c>
      <c r="AS192" s="39">
        <f t="shared" si="151"/>
        <v>0</v>
      </c>
      <c r="AT192" s="39">
        <f t="shared" si="152"/>
        <v>0</v>
      </c>
      <c r="AU192" s="12">
        <f t="shared" si="153"/>
        <v>0</v>
      </c>
      <c r="AV192" s="39">
        <f t="shared" si="154"/>
        <v>0</v>
      </c>
      <c r="AW192" s="39">
        <f t="shared" si="155"/>
        <v>0</v>
      </c>
      <c r="AX192" s="39">
        <f t="shared" si="156"/>
        <v>0</v>
      </c>
      <c r="AY192" s="39">
        <f t="shared" si="157"/>
        <v>0</v>
      </c>
      <c r="AZ192" s="39">
        <f t="shared" si="158"/>
        <v>0</v>
      </c>
      <c r="BA192" s="12">
        <f t="shared" si="159"/>
        <v>0</v>
      </c>
      <c r="BB192" s="39">
        <f t="shared" si="160"/>
        <v>0</v>
      </c>
      <c r="BC192" s="39">
        <f t="shared" si="161"/>
        <v>0</v>
      </c>
      <c r="BD192" s="39">
        <f t="shared" si="162"/>
        <v>0</v>
      </c>
      <c r="BE192" s="12">
        <f t="shared" si="163"/>
        <v>0</v>
      </c>
      <c r="BF192" s="39">
        <f t="shared" si="164"/>
        <v>0</v>
      </c>
      <c r="BG192" s="39">
        <f t="shared" si="165"/>
        <v>0</v>
      </c>
      <c r="BH192" s="39">
        <f t="shared" si="166"/>
        <v>0</v>
      </c>
      <c r="BI192" s="12">
        <f t="shared" si="167"/>
        <v>0</v>
      </c>
      <c r="BJ192" s="39">
        <f t="shared" si="168"/>
        <v>0</v>
      </c>
      <c r="BK192" s="39">
        <f t="shared" si="169"/>
        <v>0</v>
      </c>
      <c r="BL192" s="39">
        <f t="shared" si="170"/>
        <v>0</v>
      </c>
      <c r="BM192" s="12">
        <f t="shared" si="171"/>
        <v>0</v>
      </c>
      <c r="BN192" s="39">
        <f t="shared" si="172"/>
        <v>0</v>
      </c>
      <c r="BO192" s="39">
        <f t="shared" si="173"/>
        <v>0</v>
      </c>
      <c r="BP192" s="39">
        <f t="shared" si="174"/>
        <v>0</v>
      </c>
      <c r="BQ192" s="12">
        <f t="shared" si="175"/>
        <v>0</v>
      </c>
      <c r="BR192" s="39">
        <f t="shared" si="176"/>
        <v>0</v>
      </c>
      <c r="BS192" s="39">
        <f t="shared" si="177"/>
        <v>0</v>
      </c>
      <c r="BT192" s="39">
        <f t="shared" si="178"/>
        <v>0</v>
      </c>
      <c r="BU192" s="104">
        <f>IF(ABS($B192)&lt;0.01,0,VLOOKUP(E192,DollarSteps,4))</f>
        <v>0</v>
      </c>
      <c r="BV192" s="104">
        <f>IF(ABS($B192)&lt;0.01,0,VLOOKUP(G192,DollarSteps,4))</f>
        <v>0</v>
      </c>
      <c r="BW192" s="104">
        <f>IF(ABS($B192)&lt;0.01,0,VLOOKUP(I192,DollarSteps,4))</f>
        <v>0</v>
      </c>
      <c r="BX192" s="104">
        <f>IF(ABS($B192)&lt;0.01,0,IF($J192="","",VLOOKUP($J192,Age_Steps,4)))</f>
        <v>0</v>
      </c>
      <c r="BY192" s="104">
        <f>IF(OR(ABS($B192)&lt;0.01,$E192=0),0,IF($J192="","",VLOOKUP($J192,Age_Steps,4)))</f>
        <v>0</v>
      </c>
      <c r="BZ192" s="104">
        <f>IF(ABS($B192)&lt;0.01,0,IF($J192="","",VLOOKUP($J192-1,Age_Steps,4)))</f>
        <v>0</v>
      </c>
      <c r="CA192" s="104">
        <f>IF(OR(ABS($B192)&lt;0.01,$G192=0),0,IF($J192="","",VLOOKUP($J192-1,Age_Steps,4)))</f>
        <v>0</v>
      </c>
      <c r="CB192" s="104">
        <f>IF(ABS($B192)&lt;0.01,0,IF($J192="","",VLOOKUP($J192-2,Age_Steps,4)))</f>
        <v>0</v>
      </c>
      <c r="CC192" s="104">
        <f>IF(OR(ABS($B192)&lt;0.01,$I192=0),0,IF($J192="","",VLOOKUP($J192-2,Age_Steps,4)))</f>
        <v>0</v>
      </c>
    </row>
    <row r="193" spans="2:81" ht="12.5" customHeight="1">
      <c r="B193" s="6" t="s">
        <v>9</v>
      </c>
      <c r="C193" s="6"/>
      <c r="D193" s="5">
        <v>0</v>
      </c>
      <c r="E193" s="5">
        <v>0</v>
      </c>
      <c r="F193" s="2">
        <v>0</v>
      </c>
      <c r="G193" s="2">
        <v>0</v>
      </c>
      <c r="H193" s="2">
        <v>0</v>
      </c>
      <c r="I193" s="5">
        <v>0</v>
      </c>
      <c r="K193" s="12">
        <f t="shared" si="123"/>
        <v>0</v>
      </c>
      <c r="L193" s="12">
        <f t="shared" si="123"/>
        <v>0</v>
      </c>
      <c r="M193" s="14">
        <f t="shared" si="124"/>
        <v>0</v>
      </c>
      <c r="N193" s="12">
        <f t="shared" si="179"/>
        <v>0</v>
      </c>
      <c r="O193" s="14">
        <f t="shared" si="125"/>
        <v>0</v>
      </c>
      <c r="P193" s="12">
        <f t="shared" si="179"/>
        <v>0</v>
      </c>
      <c r="Q193" s="12">
        <f t="shared" si="126"/>
        <v>1</v>
      </c>
      <c r="R193" s="12">
        <f t="shared" si="127"/>
        <v>0</v>
      </c>
      <c r="S193" s="12">
        <f t="shared" si="128"/>
        <v>0</v>
      </c>
      <c r="T193" s="12">
        <f t="shared" si="129"/>
        <v>0</v>
      </c>
      <c r="U193" s="12">
        <f t="shared" si="130"/>
        <v>0</v>
      </c>
      <c r="V193" s="39">
        <f t="shared" si="131"/>
        <v>0</v>
      </c>
      <c r="W193" s="39">
        <f t="shared" si="132"/>
        <v>0</v>
      </c>
      <c r="X193" s="12">
        <f t="shared" si="180"/>
        <v>0</v>
      </c>
      <c r="Y193" s="12">
        <f t="shared" si="133"/>
        <v>0</v>
      </c>
      <c r="Z193" s="39">
        <f t="shared" si="181"/>
        <v>0</v>
      </c>
      <c r="AA193" s="12">
        <f t="shared" si="134"/>
        <v>0</v>
      </c>
      <c r="AB193" s="39">
        <f t="shared" si="135"/>
        <v>0</v>
      </c>
      <c r="AC193" s="12">
        <f t="shared" si="136"/>
        <v>0</v>
      </c>
      <c r="AD193" s="39">
        <f t="shared" si="137"/>
        <v>0</v>
      </c>
      <c r="AE193" s="39">
        <f t="shared" si="122"/>
        <v>0</v>
      </c>
      <c r="AF193" s="12">
        <f t="shared" si="138"/>
        <v>0</v>
      </c>
      <c r="AG193" s="39">
        <f t="shared" si="139"/>
        <v>0</v>
      </c>
      <c r="AH193" s="12">
        <f t="shared" si="140"/>
        <v>0</v>
      </c>
      <c r="AI193" s="39">
        <f t="shared" si="141"/>
        <v>0</v>
      </c>
      <c r="AJ193" s="39">
        <f t="shared" si="142"/>
        <v>0</v>
      </c>
      <c r="AK193" s="12">
        <f t="shared" si="143"/>
        <v>0</v>
      </c>
      <c r="AL193" s="39">
        <f t="shared" si="144"/>
        <v>0</v>
      </c>
      <c r="AM193" s="39">
        <f t="shared" si="145"/>
        <v>0</v>
      </c>
      <c r="AN193" s="39">
        <f t="shared" si="146"/>
        <v>0</v>
      </c>
      <c r="AO193" s="99">
        <f t="shared" si="147"/>
        <v>0</v>
      </c>
      <c r="AP193" s="99">
        <f t="shared" si="148"/>
        <v>0</v>
      </c>
      <c r="AQ193" s="12">
        <f t="shared" si="149"/>
        <v>0</v>
      </c>
      <c r="AR193" s="39">
        <f t="shared" si="150"/>
        <v>0</v>
      </c>
      <c r="AS193" s="39">
        <f t="shared" si="151"/>
        <v>0</v>
      </c>
      <c r="AT193" s="39">
        <f t="shared" si="152"/>
        <v>0</v>
      </c>
      <c r="AU193" s="12">
        <f t="shared" si="153"/>
        <v>0</v>
      </c>
      <c r="AV193" s="39">
        <f t="shared" si="154"/>
        <v>0</v>
      </c>
      <c r="AW193" s="39">
        <f t="shared" si="155"/>
        <v>0</v>
      </c>
      <c r="AX193" s="39">
        <f t="shared" si="156"/>
        <v>0</v>
      </c>
      <c r="AY193" s="39">
        <f t="shared" si="157"/>
        <v>0</v>
      </c>
      <c r="AZ193" s="39">
        <f t="shared" si="158"/>
        <v>0</v>
      </c>
      <c r="BA193" s="12">
        <f t="shared" si="159"/>
        <v>0</v>
      </c>
      <c r="BB193" s="39">
        <f t="shared" si="160"/>
        <v>0</v>
      </c>
      <c r="BC193" s="39">
        <f t="shared" si="161"/>
        <v>0</v>
      </c>
      <c r="BD193" s="39">
        <f t="shared" si="162"/>
        <v>0</v>
      </c>
      <c r="BE193" s="12">
        <f t="shared" si="163"/>
        <v>0</v>
      </c>
      <c r="BF193" s="39">
        <f t="shared" si="164"/>
        <v>0</v>
      </c>
      <c r="BG193" s="39">
        <f t="shared" si="165"/>
        <v>0</v>
      </c>
      <c r="BH193" s="39">
        <f t="shared" si="166"/>
        <v>0</v>
      </c>
      <c r="BI193" s="12">
        <f t="shared" si="167"/>
        <v>0</v>
      </c>
      <c r="BJ193" s="39">
        <f t="shared" si="168"/>
        <v>0</v>
      </c>
      <c r="BK193" s="39">
        <f t="shared" si="169"/>
        <v>0</v>
      </c>
      <c r="BL193" s="39">
        <f t="shared" si="170"/>
        <v>0</v>
      </c>
      <c r="BM193" s="12">
        <f t="shared" si="171"/>
        <v>0</v>
      </c>
      <c r="BN193" s="39">
        <f t="shared" si="172"/>
        <v>0</v>
      </c>
      <c r="BO193" s="39">
        <f t="shared" si="173"/>
        <v>0</v>
      </c>
      <c r="BP193" s="39">
        <f t="shared" si="174"/>
        <v>0</v>
      </c>
      <c r="BQ193" s="12">
        <f t="shared" si="175"/>
        <v>0</v>
      </c>
      <c r="BR193" s="39">
        <f t="shared" si="176"/>
        <v>0</v>
      </c>
      <c r="BS193" s="39">
        <f t="shared" si="177"/>
        <v>0</v>
      </c>
      <c r="BT193" s="39">
        <f t="shared" si="178"/>
        <v>0</v>
      </c>
      <c r="BU193" s="104">
        <f>IF(ABS($B193)&lt;0.01,0,VLOOKUP(E193,DollarSteps,4))</f>
        <v>0</v>
      </c>
      <c r="BV193" s="104">
        <f>IF(ABS($B193)&lt;0.01,0,VLOOKUP(G193,DollarSteps,4))</f>
        <v>0</v>
      </c>
      <c r="BW193" s="104">
        <f>IF(ABS($B193)&lt;0.01,0,VLOOKUP(I193,DollarSteps,4))</f>
        <v>0</v>
      </c>
      <c r="BX193" s="104">
        <f>IF(ABS($B193)&lt;0.01,0,IF($J193="","",VLOOKUP($J193,Age_Steps,4)))</f>
        <v>0</v>
      </c>
      <c r="BY193" s="104">
        <f>IF(OR(ABS($B193)&lt;0.01,$E193=0),0,IF($J193="","",VLOOKUP($J193,Age_Steps,4)))</f>
        <v>0</v>
      </c>
      <c r="BZ193" s="104">
        <f>IF(ABS($B193)&lt;0.01,0,IF($J193="","",VLOOKUP($J193-1,Age_Steps,4)))</f>
        <v>0</v>
      </c>
      <c r="CA193" s="104">
        <f>IF(OR(ABS($B193)&lt;0.01,$G193=0),0,IF($J193="","",VLOOKUP($J193-1,Age_Steps,4)))</f>
        <v>0</v>
      </c>
      <c r="CB193" s="104">
        <f>IF(ABS($B193)&lt;0.01,0,IF($J193="","",VLOOKUP($J193-2,Age_Steps,4)))</f>
        <v>0</v>
      </c>
      <c r="CC193" s="104">
        <f>IF(OR(ABS($B193)&lt;0.01,$I193=0),0,IF($J193="","",VLOOKUP($J193-2,Age_Steps,4)))</f>
        <v>0</v>
      </c>
    </row>
    <row r="194" spans="2:81" ht="12.5" customHeight="1">
      <c r="B194" s="6" t="s">
        <v>9</v>
      </c>
      <c r="C194" s="6"/>
      <c r="D194" s="5">
        <v>0</v>
      </c>
      <c r="E194" s="5">
        <v>0</v>
      </c>
      <c r="F194" s="2">
        <v>0</v>
      </c>
      <c r="G194" s="2">
        <v>0</v>
      </c>
      <c r="H194" s="2">
        <v>0</v>
      </c>
      <c r="I194" s="5">
        <v>0</v>
      </c>
      <c r="J194" s="11">
        <v>84</v>
      </c>
      <c r="K194" s="12">
        <f t="shared" si="123"/>
        <v>0</v>
      </c>
      <c r="L194" s="12">
        <f t="shared" si="123"/>
        <v>0</v>
      </c>
      <c r="M194" s="14">
        <f t="shared" si="124"/>
        <v>0</v>
      </c>
      <c r="N194" s="12">
        <f t="shared" si="179"/>
        <v>0</v>
      </c>
      <c r="O194" s="14">
        <f t="shared" si="125"/>
        <v>0</v>
      </c>
      <c r="P194" s="12">
        <f t="shared" si="179"/>
        <v>0</v>
      </c>
      <c r="Q194" s="12">
        <f t="shared" si="126"/>
        <v>1</v>
      </c>
      <c r="R194" s="12">
        <f t="shared" si="127"/>
        <v>0</v>
      </c>
      <c r="S194" s="12">
        <f t="shared" si="128"/>
        <v>0</v>
      </c>
      <c r="T194" s="12">
        <f t="shared" si="129"/>
        <v>0</v>
      </c>
      <c r="U194" s="12">
        <f t="shared" si="130"/>
        <v>0</v>
      </c>
      <c r="V194" s="39">
        <f t="shared" si="131"/>
        <v>0</v>
      </c>
      <c r="W194" s="39">
        <f t="shared" si="132"/>
        <v>0</v>
      </c>
      <c r="X194" s="12">
        <f t="shared" si="180"/>
        <v>0</v>
      </c>
      <c r="Y194" s="12">
        <f t="shared" si="133"/>
        <v>0</v>
      </c>
      <c r="Z194" s="39">
        <f t="shared" si="181"/>
        <v>0</v>
      </c>
      <c r="AA194" s="12">
        <f t="shared" si="134"/>
        <v>0</v>
      </c>
      <c r="AB194" s="39">
        <f t="shared" si="135"/>
        <v>0</v>
      </c>
      <c r="AC194" s="12">
        <f t="shared" si="136"/>
        <v>0</v>
      </c>
      <c r="AD194" s="39">
        <f t="shared" si="137"/>
        <v>0</v>
      </c>
      <c r="AE194" s="39">
        <f t="shared" si="122"/>
        <v>0</v>
      </c>
      <c r="AF194" s="12">
        <f t="shared" si="138"/>
        <v>0</v>
      </c>
      <c r="AG194" s="39">
        <f t="shared" si="139"/>
        <v>0</v>
      </c>
      <c r="AH194" s="12">
        <f t="shared" si="140"/>
        <v>0</v>
      </c>
      <c r="AI194" s="39">
        <f t="shared" si="141"/>
        <v>0</v>
      </c>
      <c r="AJ194" s="39">
        <f t="shared" si="142"/>
        <v>0</v>
      </c>
      <c r="AK194" s="12">
        <f t="shared" si="143"/>
        <v>0</v>
      </c>
      <c r="AL194" s="39">
        <f t="shared" si="144"/>
        <v>0</v>
      </c>
      <c r="AM194" s="39">
        <f t="shared" si="145"/>
        <v>0</v>
      </c>
      <c r="AN194" s="39">
        <f t="shared" si="146"/>
        <v>0</v>
      </c>
      <c r="AO194" s="99">
        <f t="shared" si="147"/>
        <v>0</v>
      </c>
      <c r="AP194" s="99">
        <f t="shared" si="148"/>
        <v>0</v>
      </c>
      <c r="AQ194" s="12">
        <f t="shared" si="149"/>
        <v>0</v>
      </c>
      <c r="AR194" s="39">
        <f t="shared" si="150"/>
        <v>0</v>
      </c>
      <c r="AS194" s="39">
        <f t="shared" si="151"/>
        <v>0</v>
      </c>
      <c r="AT194" s="39">
        <f t="shared" si="152"/>
        <v>0</v>
      </c>
      <c r="AU194" s="12">
        <f t="shared" si="153"/>
        <v>0</v>
      </c>
      <c r="AV194" s="39">
        <f t="shared" si="154"/>
        <v>0</v>
      </c>
      <c r="AW194" s="39">
        <f t="shared" si="155"/>
        <v>0</v>
      </c>
      <c r="AX194" s="39">
        <f t="shared" si="156"/>
        <v>0</v>
      </c>
      <c r="AY194" s="39">
        <f t="shared" si="157"/>
        <v>0</v>
      </c>
      <c r="AZ194" s="39">
        <f t="shared" si="158"/>
        <v>0</v>
      </c>
      <c r="BA194" s="12">
        <f t="shared" si="159"/>
        <v>0</v>
      </c>
      <c r="BB194" s="39">
        <f t="shared" si="160"/>
        <v>0</v>
      </c>
      <c r="BC194" s="39">
        <f t="shared" si="161"/>
        <v>0</v>
      </c>
      <c r="BD194" s="39">
        <f t="shared" si="162"/>
        <v>0</v>
      </c>
      <c r="BE194" s="12">
        <f t="shared" si="163"/>
        <v>0</v>
      </c>
      <c r="BF194" s="39">
        <f t="shared" si="164"/>
        <v>0</v>
      </c>
      <c r="BG194" s="39">
        <f t="shared" si="165"/>
        <v>0</v>
      </c>
      <c r="BH194" s="39">
        <f t="shared" si="166"/>
        <v>0</v>
      </c>
      <c r="BI194" s="12">
        <f t="shared" si="167"/>
        <v>0</v>
      </c>
      <c r="BJ194" s="39">
        <f t="shared" si="168"/>
        <v>0</v>
      </c>
      <c r="BK194" s="39">
        <f t="shared" si="169"/>
        <v>0</v>
      </c>
      <c r="BL194" s="39">
        <f t="shared" si="170"/>
        <v>0</v>
      </c>
      <c r="BM194" s="12">
        <f t="shared" si="171"/>
        <v>0</v>
      </c>
      <c r="BN194" s="39">
        <f t="shared" si="172"/>
        <v>0</v>
      </c>
      <c r="BO194" s="39">
        <f t="shared" si="173"/>
        <v>0</v>
      </c>
      <c r="BP194" s="39">
        <f t="shared" si="174"/>
        <v>0</v>
      </c>
      <c r="BQ194" s="12">
        <f t="shared" si="175"/>
        <v>0</v>
      </c>
      <c r="BR194" s="39">
        <f t="shared" si="176"/>
        <v>0</v>
      </c>
      <c r="BS194" s="39">
        <f t="shared" si="177"/>
        <v>0</v>
      </c>
      <c r="BT194" s="39">
        <f t="shared" si="178"/>
        <v>0</v>
      </c>
      <c r="BU194" s="104">
        <f>IF(ABS($B194)&lt;0.01,0,VLOOKUP(E194,DollarSteps,4))</f>
        <v>0</v>
      </c>
      <c r="BV194" s="104">
        <f>IF(ABS($B194)&lt;0.01,0,VLOOKUP(G194,DollarSteps,4))</f>
        <v>0</v>
      </c>
      <c r="BW194" s="104">
        <f>IF(ABS($B194)&lt;0.01,0,VLOOKUP(I194,DollarSteps,4))</f>
        <v>0</v>
      </c>
      <c r="BX194" s="104">
        <f>IF(ABS($B194)&lt;0.01,0,IF($J194="","",VLOOKUP($J194,Age_Steps,4)))</f>
        <v>0</v>
      </c>
      <c r="BY194" s="104">
        <f>IF(OR(ABS($B194)&lt;0.01,$E194=0),0,IF($J194="","",VLOOKUP($J194,Age_Steps,4)))</f>
        <v>0</v>
      </c>
      <c r="BZ194" s="104">
        <f>IF(ABS($B194)&lt;0.01,0,IF($J194="","",VLOOKUP($J194-1,Age_Steps,4)))</f>
        <v>0</v>
      </c>
      <c r="CA194" s="104">
        <f>IF(OR(ABS($B194)&lt;0.01,$G194=0),0,IF($J194="","",VLOOKUP($J194-1,Age_Steps,4)))</f>
        <v>0</v>
      </c>
      <c r="CB194" s="104">
        <f>IF(ABS($B194)&lt;0.01,0,IF($J194="","",VLOOKUP($J194-2,Age_Steps,4)))</f>
        <v>0</v>
      </c>
      <c r="CC194" s="104">
        <f>IF(OR(ABS($B194)&lt;0.01,$I194=0),0,IF($J194="","",VLOOKUP($J194-2,Age_Steps,4)))</f>
        <v>0</v>
      </c>
    </row>
    <row r="195" spans="2:81" ht="12.5" customHeight="1">
      <c r="B195" s="6" t="s">
        <v>9</v>
      </c>
      <c r="C195" s="6"/>
      <c r="D195" s="5">
        <v>0</v>
      </c>
      <c r="E195" s="5">
        <v>0</v>
      </c>
      <c r="F195" s="2">
        <v>0</v>
      </c>
      <c r="G195" s="2">
        <v>0</v>
      </c>
      <c r="H195" s="2">
        <v>0</v>
      </c>
      <c r="I195" s="5">
        <v>0</v>
      </c>
      <c r="J195" s="11">
        <v>9</v>
      </c>
      <c r="K195" s="12">
        <f t="shared" si="123"/>
        <v>0</v>
      </c>
      <c r="L195" s="12">
        <f t="shared" si="123"/>
        <v>0</v>
      </c>
      <c r="M195" s="14">
        <f t="shared" si="124"/>
        <v>0</v>
      </c>
      <c r="N195" s="12">
        <f t="shared" si="179"/>
        <v>0</v>
      </c>
      <c r="O195" s="14">
        <f t="shared" si="125"/>
        <v>0</v>
      </c>
      <c r="P195" s="12">
        <f t="shared" si="179"/>
        <v>0</v>
      </c>
      <c r="Q195" s="12">
        <f t="shared" si="126"/>
        <v>1</v>
      </c>
      <c r="R195" s="12">
        <f t="shared" si="127"/>
        <v>0</v>
      </c>
      <c r="S195" s="12">
        <f t="shared" si="128"/>
        <v>0</v>
      </c>
      <c r="T195" s="12">
        <f t="shared" si="129"/>
        <v>0</v>
      </c>
      <c r="U195" s="12">
        <f t="shared" si="130"/>
        <v>0</v>
      </c>
      <c r="V195" s="39">
        <f t="shared" si="131"/>
        <v>0</v>
      </c>
      <c r="W195" s="39">
        <f t="shared" si="132"/>
        <v>0</v>
      </c>
      <c r="X195" s="12">
        <f t="shared" si="180"/>
        <v>0</v>
      </c>
      <c r="Y195" s="12">
        <f t="shared" si="133"/>
        <v>0</v>
      </c>
      <c r="Z195" s="39">
        <f t="shared" si="181"/>
        <v>0</v>
      </c>
      <c r="AA195" s="12">
        <f t="shared" si="134"/>
        <v>0</v>
      </c>
      <c r="AB195" s="39">
        <f t="shared" si="135"/>
        <v>0</v>
      </c>
      <c r="AC195" s="12">
        <f t="shared" si="136"/>
        <v>0</v>
      </c>
      <c r="AD195" s="39">
        <f t="shared" si="137"/>
        <v>0</v>
      </c>
      <c r="AE195" s="39">
        <f t="shared" si="122"/>
        <v>0</v>
      </c>
      <c r="AF195" s="12">
        <f t="shared" si="138"/>
        <v>0</v>
      </c>
      <c r="AG195" s="39">
        <f t="shared" si="139"/>
        <v>0</v>
      </c>
      <c r="AH195" s="12">
        <f t="shared" si="140"/>
        <v>0</v>
      </c>
      <c r="AI195" s="39">
        <f t="shared" si="141"/>
        <v>0</v>
      </c>
      <c r="AJ195" s="39">
        <f t="shared" si="142"/>
        <v>0</v>
      </c>
      <c r="AK195" s="12">
        <f t="shared" si="143"/>
        <v>0</v>
      </c>
      <c r="AL195" s="39">
        <f t="shared" si="144"/>
        <v>0</v>
      </c>
      <c r="AM195" s="39">
        <f t="shared" si="145"/>
        <v>0</v>
      </c>
      <c r="AN195" s="39">
        <f t="shared" si="146"/>
        <v>0</v>
      </c>
      <c r="AO195" s="99">
        <f t="shared" si="147"/>
        <v>0</v>
      </c>
      <c r="AP195" s="99">
        <f t="shared" si="148"/>
        <v>0</v>
      </c>
      <c r="AQ195" s="12">
        <f t="shared" si="149"/>
        <v>0</v>
      </c>
      <c r="AR195" s="39">
        <f t="shared" si="150"/>
        <v>0</v>
      </c>
      <c r="AS195" s="39">
        <f t="shared" si="151"/>
        <v>0</v>
      </c>
      <c r="AT195" s="39">
        <f t="shared" si="152"/>
        <v>0</v>
      </c>
      <c r="AU195" s="12">
        <f t="shared" si="153"/>
        <v>0</v>
      </c>
      <c r="AV195" s="39">
        <f t="shared" si="154"/>
        <v>0</v>
      </c>
      <c r="AW195" s="39">
        <f t="shared" si="155"/>
        <v>0</v>
      </c>
      <c r="AX195" s="39">
        <f t="shared" si="156"/>
        <v>0</v>
      </c>
      <c r="AY195" s="39">
        <f t="shared" si="157"/>
        <v>0</v>
      </c>
      <c r="AZ195" s="39">
        <f t="shared" si="158"/>
        <v>0</v>
      </c>
      <c r="BA195" s="12">
        <f t="shared" si="159"/>
        <v>0</v>
      </c>
      <c r="BB195" s="39">
        <f t="shared" si="160"/>
        <v>0</v>
      </c>
      <c r="BC195" s="39">
        <f t="shared" si="161"/>
        <v>0</v>
      </c>
      <c r="BD195" s="39">
        <f t="shared" si="162"/>
        <v>0</v>
      </c>
      <c r="BE195" s="12">
        <f t="shared" si="163"/>
        <v>0</v>
      </c>
      <c r="BF195" s="39">
        <f t="shared" si="164"/>
        <v>0</v>
      </c>
      <c r="BG195" s="39">
        <f t="shared" si="165"/>
        <v>0</v>
      </c>
      <c r="BH195" s="39">
        <f t="shared" si="166"/>
        <v>0</v>
      </c>
      <c r="BI195" s="12">
        <f t="shared" si="167"/>
        <v>0</v>
      </c>
      <c r="BJ195" s="39">
        <f t="shared" si="168"/>
        <v>0</v>
      </c>
      <c r="BK195" s="39">
        <f t="shared" si="169"/>
        <v>0</v>
      </c>
      <c r="BL195" s="39">
        <f t="shared" si="170"/>
        <v>0</v>
      </c>
      <c r="BM195" s="12">
        <f t="shared" si="171"/>
        <v>0</v>
      </c>
      <c r="BN195" s="39">
        <f t="shared" si="172"/>
        <v>0</v>
      </c>
      <c r="BO195" s="39">
        <f t="shared" si="173"/>
        <v>0</v>
      </c>
      <c r="BP195" s="39">
        <f t="shared" si="174"/>
        <v>0</v>
      </c>
      <c r="BQ195" s="12">
        <f t="shared" si="175"/>
        <v>0</v>
      </c>
      <c r="BR195" s="39">
        <f t="shared" si="176"/>
        <v>0</v>
      </c>
      <c r="BS195" s="39">
        <f t="shared" si="177"/>
        <v>0</v>
      </c>
      <c r="BT195" s="39">
        <f t="shared" si="178"/>
        <v>0</v>
      </c>
      <c r="BU195" s="104">
        <f>IF(ABS($B195)&lt;0.01,0,VLOOKUP(E195,DollarSteps,4))</f>
        <v>0</v>
      </c>
      <c r="BV195" s="104">
        <f>IF(ABS($B195)&lt;0.01,0,VLOOKUP(G195,DollarSteps,4))</f>
        <v>0</v>
      </c>
      <c r="BW195" s="104">
        <f>IF(ABS($B195)&lt;0.01,0,VLOOKUP(I195,DollarSteps,4))</f>
        <v>0</v>
      </c>
      <c r="BX195" s="104">
        <f>IF(ABS($B195)&lt;0.01,0,IF($J195="","",VLOOKUP($J195,Age_Steps,4)))</f>
        <v>0</v>
      </c>
      <c r="BY195" s="104">
        <f>IF(OR(ABS($B195)&lt;0.01,$E195=0),0,IF($J195="","",VLOOKUP($J195,Age_Steps,4)))</f>
        <v>0</v>
      </c>
      <c r="BZ195" s="104">
        <f>IF(ABS($B195)&lt;0.01,0,IF($J195="","",VLOOKUP($J195-1,Age_Steps,4)))</f>
        <v>0</v>
      </c>
      <c r="CA195" s="104">
        <f>IF(OR(ABS($B195)&lt;0.01,$G195=0),0,IF($J195="","",VLOOKUP($J195-1,Age_Steps,4)))</f>
        <v>0</v>
      </c>
      <c r="CB195" s="104">
        <f>IF(ABS($B195)&lt;0.01,0,IF($J195="","",VLOOKUP($J195-2,Age_Steps,4)))</f>
        <v>0</v>
      </c>
      <c r="CC195" s="104">
        <f>IF(OR(ABS($B195)&lt;0.01,$I195=0),0,IF($J195="","",VLOOKUP($J195-2,Age_Steps,4)))</f>
        <v>0</v>
      </c>
    </row>
    <row r="196" spans="2:81" ht="12.5" customHeight="1">
      <c r="B196" s="6" t="s">
        <v>9</v>
      </c>
      <c r="C196" s="6"/>
      <c r="D196" s="5">
        <v>0</v>
      </c>
      <c r="E196" s="5">
        <v>0</v>
      </c>
      <c r="F196" s="2">
        <v>0</v>
      </c>
      <c r="G196" s="2">
        <v>0</v>
      </c>
      <c r="H196" s="2">
        <v>0</v>
      </c>
      <c r="I196" s="5">
        <v>0</v>
      </c>
      <c r="K196" s="12">
        <f t="shared" si="123"/>
        <v>0</v>
      </c>
      <c r="L196" s="12">
        <f t="shared" si="123"/>
        <v>0</v>
      </c>
      <c r="M196" s="14">
        <f t="shared" si="124"/>
        <v>0</v>
      </c>
      <c r="N196" s="12">
        <f t="shared" si="179"/>
        <v>0</v>
      </c>
      <c r="O196" s="14">
        <f t="shared" si="125"/>
        <v>0</v>
      </c>
      <c r="P196" s="12">
        <f t="shared" si="179"/>
        <v>0</v>
      </c>
      <c r="Q196" s="12">
        <f t="shared" si="126"/>
        <v>1</v>
      </c>
      <c r="R196" s="12">
        <f t="shared" si="127"/>
        <v>0</v>
      </c>
      <c r="S196" s="12">
        <f t="shared" si="128"/>
        <v>0</v>
      </c>
      <c r="T196" s="12">
        <f t="shared" si="129"/>
        <v>0</v>
      </c>
      <c r="U196" s="12">
        <f t="shared" si="130"/>
        <v>0</v>
      </c>
      <c r="V196" s="39">
        <f t="shared" si="131"/>
        <v>0</v>
      </c>
      <c r="W196" s="39">
        <f t="shared" si="132"/>
        <v>0</v>
      </c>
      <c r="X196" s="12">
        <f t="shared" si="180"/>
        <v>0</v>
      </c>
      <c r="Y196" s="12">
        <f t="shared" si="133"/>
        <v>0</v>
      </c>
      <c r="Z196" s="39">
        <f t="shared" si="181"/>
        <v>0</v>
      </c>
      <c r="AA196" s="12">
        <f t="shared" si="134"/>
        <v>0</v>
      </c>
      <c r="AB196" s="39">
        <f t="shared" si="135"/>
        <v>0</v>
      </c>
      <c r="AC196" s="12">
        <f t="shared" si="136"/>
        <v>0</v>
      </c>
      <c r="AD196" s="39">
        <f t="shared" si="137"/>
        <v>0</v>
      </c>
      <c r="AE196" s="39">
        <f t="shared" si="122"/>
        <v>0</v>
      </c>
      <c r="AF196" s="12">
        <f t="shared" si="138"/>
        <v>0</v>
      </c>
      <c r="AG196" s="39">
        <f t="shared" si="139"/>
        <v>0</v>
      </c>
      <c r="AH196" s="12">
        <f t="shared" si="140"/>
        <v>0</v>
      </c>
      <c r="AI196" s="39">
        <f t="shared" si="141"/>
        <v>0</v>
      </c>
      <c r="AJ196" s="39">
        <f t="shared" si="142"/>
        <v>0</v>
      </c>
      <c r="AK196" s="12">
        <f t="shared" si="143"/>
        <v>0</v>
      </c>
      <c r="AL196" s="39">
        <f t="shared" si="144"/>
        <v>0</v>
      </c>
      <c r="AM196" s="39">
        <f t="shared" si="145"/>
        <v>0</v>
      </c>
      <c r="AN196" s="39">
        <f t="shared" si="146"/>
        <v>0</v>
      </c>
      <c r="AO196" s="99">
        <f t="shared" si="147"/>
        <v>0</v>
      </c>
      <c r="AP196" s="99">
        <f t="shared" si="148"/>
        <v>0</v>
      </c>
      <c r="AQ196" s="12">
        <f t="shared" si="149"/>
        <v>0</v>
      </c>
      <c r="AR196" s="39">
        <f t="shared" si="150"/>
        <v>0</v>
      </c>
      <c r="AS196" s="39">
        <f t="shared" si="151"/>
        <v>0</v>
      </c>
      <c r="AT196" s="39">
        <f t="shared" si="152"/>
        <v>0</v>
      </c>
      <c r="AU196" s="12">
        <f t="shared" si="153"/>
        <v>0</v>
      </c>
      <c r="AV196" s="39">
        <f t="shared" si="154"/>
        <v>0</v>
      </c>
      <c r="AW196" s="39">
        <f t="shared" si="155"/>
        <v>0</v>
      </c>
      <c r="AX196" s="39">
        <f t="shared" si="156"/>
        <v>0</v>
      </c>
      <c r="AY196" s="39">
        <f t="shared" si="157"/>
        <v>0</v>
      </c>
      <c r="AZ196" s="39">
        <f t="shared" si="158"/>
        <v>0</v>
      </c>
      <c r="BA196" s="12">
        <f t="shared" si="159"/>
        <v>0</v>
      </c>
      <c r="BB196" s="39">
        <f t="shared" si="160"/>
        <v>0</v>
      </c>
      <c r="BC196" s="39">
        <f t="shared" si="161"/>
        <v>0</v>
      </c>
      <c r="BD196" s="39">
        <f t="shared" si="162"/>
        <v>0</v>
      </c>
      <c r="BE196" s="12">
        <f t="shared" si="163"/>
        <v>0</v>
      </c>
      <c r="BF196" s="39">
        <f t="shared" si="164"/>
        <v>0</v>
      </c>
      <c r="BG196" s="39">
        <f t="shared" si="165"/>
        <v>0</v>
      </c>
      <c r="BH196" s="39">
        <f t="shared" si="166"/>
        <v>0</v>
      </c>
      <c r="BI196" s="12">
        <f t="shared" si="167"/>
        <v>0</v>
      </c>
      <c r="BJ196" s="39">
        <f t="shared" si="168"/>
        <v>0</v>
      </c>
      <c r="BK196" s="39">
        <f t="shared" si="169"/>
        <v>0</v>
      </c>
      <c r="BL196" s="39">
        <f t="shared" si="170"/>
        <v>0</v>
      </c>
      <c r="BM196" s="12">
        <f t="shared" si="171"/>
        <v>0</v>
      </c>
      <c r="BN196" s="39">
        <f t="shared" si="172"/>
        <v>0</v>
      </c>
      <c r="BO196" s="39">
        <f t="shared" si="173"/>
        <v>0</v>
      </c>
      <c r="BP196" s="39">
        <f t="shared" si="174"/>
        <v>0</v>
      </c>
      <c r="BQ196" s="12">
        <f t="shared" si="175"/>
        <v>0</v>
      </c>
      <c r="BR196" s="39">
        <f t="shared" si="176"/>
        <v>0</v>
      </c>
      <c r="BS196" s="39">
        <f t="shared" si="177"/>
        <v>0</v>
      </c>
      <c r="BT196" s="39">
        <f t="shared" si="178"/>
        <v>0</v>
      </c>
      <c r="BU196" s="104">
        <f>IF(ABS($B196)&lt;0.01,0,VLOOKUP(E196,DollarSteps,4))</f>
        <v>0</v>
      </c>
      <c r="BV196" s="104">
        <f>IF(ABS($B196)&lt;0.01,0,VLOOKUP(G196,DollarSteps,4))</f>
        <v>0</v>
      </c>
      <c r="BW196" s="104">
        <f>IF(ABS($B196)&lt;0.01,0,VLOOKUP(I196,DollarSteps,4))</f>
        <v>0</v>
      </c>
      <c r="BX196" s="104">
        <f>IF(ABS($B196)&lt;0.01,0,IF($J196="","",VLOOKUP($J196,Age_Steps,4)))</f>
        <v>0</v>
      </c>
      <c r="BY196" s="104">
        <f>IF(OR(ABS($B196)&lt;0.01,$E196=0),0,IF($J196="","",VLOOKUP($J196,Age_Steps,4)))</f>
        <v>0</v>
      </c>
      <c r="BZ196" s="104">
        <f>IF(ABS($B196)&lt;0.01,0,IF($J196="","",VLOOKUP($J196-1,Age_Steps,4)))</f>
        <v>0</v>
      </c>
      <c r="CA196" s="104">
        <f>IF(OR(ABS($B196)&lt;0.01,$G196=0),0,IF($J196="","",VLOOKUP($J196-1,Age_Steps,4)))</f>
        <v>0</v>
      </c>
      <c r="CB196" s="104">
        <f>IF(ABS($B196)&lt;0.01,0,IF($J196="","",VLOOKUP($J196-2,Age_Steps,4)))</f>
        <v>0</v>
      </c>
      <c r="CC196" s="104">
        <f>IF(OR(ABS($B196)&lt;0.01,$I196=0),0,IF($J196="","",VLOOKUP($J196-2,Age_Steps,4)))</f>
        <v>0</v>
      </c>
    </row>
    <row r="197" spans="2:81" ht="12.5" customHeight="1">
      <c r="B197" s="6" t="s">
        <v>9</v>
      </c>
      <c r="C197" s="6"/>
      <c r="D197" s="5">
        <v>0</v>
      </c>
      <c r="E197" s="5">
        <v>0</v>
      </c>
      <c r="F197" s="2">
        <v>0</v>
      </c>
      <c r="G197" s="2">
        <v>0</v>
      </c>
      <c r="H197" s="2">
        <v>0</v>
      </c>
      <c r="I197" s="5">
        <v>0</v>
      </c>
      <c r="J197" s="11">
        <v>25</v>
      </c>
      <c r="K197" s="12">
        <f t="shared" si="123"/>
        <v>0</v>
      </c>
      <c r="L197" s="12">
        <f t="shared" si="123"/>
        <v>0</v>
      </c>
      <c r="M197" s="14">
        <f t="shared" si="124"/>
        <v>0</v>
      </c>
      <c r="N197" s="12">
        <f t="shared" si="179"/>
        <v>0</v>
      </c>
      <c r="O197" s="14">
        <f t="shared" si="125"/>
        <v>0</v>
      </c>
      <c r="P197" s="12">
        <f t="shared" si="179"/>
        <v>0</v>
      </c>
      <c r="Q197" s="12">
        <f t="shared" si="126"/>
        <v>1</v>
      </c>
      <c r="R197" s="12">
        <f t="shared" si="127"/>
        <v>0</v>
      </c>
      <c r="S197" s="12">
        <f t="shared" si="128"/>
        <v>0</v>
      </c>
      <c r="T197" s="12">
        <f t="shared" si="129"/>
        <v>0</v>
      </c>
      <c r="U197" s="12">
        <f t="shared" si="130"/>
        <v>0</v>
      </c>
      <c r="V197" s="39">
        <f t="shared" si="131"/>
        <v>0</v>
      </c>
      <c r="W197" s="39">
        <f t="shared" si="132"/>
        <v>0</v>
      </c>
      <c r="X197" s="12">
        <f t="shared" si="180"/>
        <v>0</v>
      </c>
      <c r="Y197" s="12">
        <f t="shared" si="133"/>
        <v>0</v>
      </c>
      <c r="Z197" s="39">
        <f t="shared" si="181"/>
        <v>0</v>
      </c>
      <c r="AA197" s="12">
        <f t="shared" si="134"/>
        <v>0</v>
      </c>
      <c r="AB197" s="39">
        <f t="shared" si="135"/>
        <v>0</v>
      </c>
      <c r="AC197" s="12">
        <f t="shared" si="136"/>
        <v>0</v>
      </c>
      <c r="AD197" s="39">
        <f t="shared" si="137"/>
        <v>0</v>
      </c>
      <c r="AE197" s="39">
        <f t="shared" ref="AE197:AE260" si="182">IF(AC197=1,G197,0)</f>
        <v>0</v>
      </c>
      <c r="AF197" s="12">
        <f t="shared" si="138"/>
        <v>0</v>
      </c>
      <c r="AG197" s="39">
        <f t="shared" si="139"/>
        <v>0</v>
      </c>
      <c r="AH197" s="12">
        <f t="shared" si="140"/>
        <v>0</v>
      </c>
      <c r="AI197" s="39">
        <f t="shared" si="141"/>
        <v>0</v>
      </c>
      <c r="AJ197" s="39">
        <f t="shared" si="142"/>
        <v>0</v>
      </c>
      <c r="AK197" s="12">
        <f t="shared" si="143"/>
        <v>0</v>
      </c>
      <c r="AL197" s="39">
        <f t="shared" si="144"/>
        <v>0</v>
      </c>
      <c r="AM197" s="39">
        <f t="shared" si="145"/>
        <v>0</v>
      </c>
      <c r="AN197" s="39">
        <f t="shared" si="146"/>
        <v>0</v>
      </c>
      <c r="AO197" s="99">
        <f t="shared" si="147"/>
        <v>0</v>
      </c>
      <c r="AP197" s="99">
        <f t="shared" si="148"/>
        <v>0</v>
      </c>
      <c r="AQ197" s="12">
        <f t="shared" si="149"/>
        <v>0</v>
      </c>
      <c r="AR197" s="39">
        <f t="shared" si="150"/>
        <v>0</v>
      </c>
      <c r="AS197" s="39">
        <f t="shared" si="151"/>
        <v>0</v>
      </c>
      <c r="AT197" s="39">
        <f t="shared" si="152"/>
        <v>0</v>
      </c>
      <c r="AU197" s="12">
        <f t="shared" si="153"/>
        <v>0</v>
      </c>
      <c r="AV197" s="39">
        <f t="shared" si="154"/>
        <v>0</v>
      </c>
      <c r="AW197" s="39">
        <f t="shared" si="155"/>
        <v>0</v>
      </c>
      <c r="AX197" s="39">
        <f t="shared" si="156"/>
        <v>0</v>
      </c>
      <c r="AY197" s="39">
        <f t="shared" si="157"/>
        <v>0</v>
      </c>
      <c r="AZ197" s="39">
        <f t="shared" si="158"/>
        <v>0</v>
      </c>
      <c r="BA197" s="12">
        <f t="shared" si="159"/>
        <v>0</v>
      </c>
      <c r="BB197" s="39">
        <f t="shared" si="160"/>
        <v>0</v>
      </c>
      <c r="BC197" s="39">
        <f t="shared" si="161"/>
        <v>0</v>
      </c>
      <c r="BD197" s="39">
        <f t="shared" si="162"/>
        <v>0</v>
      </c>
      <c r="BE197" s="12">
        <f t="shared" si="163"/>
        <v>0</v>
      </c>
      <c r="BF197" s="39">
        <f t="shared" si="164"/>
        <v>0</v>
      </c>
      <c r="BG197" s="39">
        <f t="shared" si="165"/>
        <v>0</v>
      </c>
      <c r="BH197" s="39">
        <f t="shared" si="166"/>
        <v>0</v>
      </c>
      <c r="BI197" s="12">
        <f t="shared" si="167"/>
        <v>0</v>
      </c>
      <c r="BJ197" s="39">
        <f t="shared" si="168"/>
        <v>0</v>
      </c>
      <c r="BK197" s="39">
        <f t="shared" si="169"/>
        <v>0</v>
      </c>
      <c r="BL197" s="39">
        <f t="shared" si="170"/>
        <v>0</v>
      </c>
      <c r="BM197" s="12">
        <f t="shared" si="171"/>
        <v>0</v>
      </c>
      <c r="BN197" s="39">
        <f t="shared" si="172"/>
        <v>0</v>
      </c>
      <c r="BO197" s="39">
        <f t="shared" si="173"/>
        <v>0</v>
      </c>
      <c r="BP197" s="39">
        <f t="shared" si="174"/>
        <v>0</v>
      </c>
      <c r="BQ197" s="12">
        <f t="shared" si="175"/>
        <v>0</v>
      </c>
      <c r="BR197" s="39">
        <f t="shared" si="176"/>
        <v>0</v>
      </c>
      <c r="BS197" s="39">
        <f t="shared" si="177"/>
        <v>0</v>
      </c>
      <c r="BT197" s="39">
        <f t="shared" si="178"/>
        <v>0</v>
      </c>
      <c r="BU197" s="104">
        <f>IF(ABS($B197)&lt;0.01,0,VLOOKUP(E197,DollarSteps,4))</f>
        <v>0</v>
      </c>
      <c r="BV197" s="104">
        <f>IF(ABS($B197)&lt;0.01,0,VLOOKUP(G197,DollarSteps,4))</f>
        <v>0</v>
      </c>
      <c r="BW197" s="104">
        <f>IF(ABS($B197)&lt;0.01,0,VLOOKUP(I197,DollarSteps,4))</f>
        <v>0</v>
      </c>
      <c r="BX197" s="104">
        <f>IF(ABS($B197)&lt;0.01,0,IF($J197="","",VLOOKUP($J197,Age_Steps,4)))</f>
        <v>0</v>
      </c>
      <c r="BY197" s="104">
        <f>IF(OR(ABS($B197)&lt;0.01,$E197=0),0,IF($J197="","",VLOOKUP($J197,Age_Steps,4)))</f>
        <v>0</v>
      </c>
      <c r="BZ197" s="104">
        <f>IF(ABS($B197)&lt;0.01,0,IF($J197="","",VLOOKUP($J197-1,Age_Steps,4)))</f>
        <v>0</v>
      </c>
      <c r="CA197" s="104">
        <f>IF(OR(ABS($B197)&lt;0.01,$G197=0),0,IF($J197="","",VLOOKUP($J197-1,Age_Steps,4)))</f>
        <v>0</v>
      </c>
      <c r="CB197" s="104">
        <f>IF(ABS($B197)&lt;0.01,0,IF($J197="","",VLOOKUP($J197-2,Age_Steps,4)))</f>
        <v>0</v>
      </c>
      <c r="CC197" s="104">
        <f>IF(OR(ABS($B197)&lt;0.01,$I197=0),0,IF($J197="","",VLOOKUP($J197-2,Age_Steps,4)))</f>
        <v>0</v>
      </c>
    </row>
    <row r="198" spans="2:81" ht="12.5" customHeight="1">
      <c r="B198" s="6" t="s">
        <v>9</v>
      </c>
      <c r="C198" s="6"/>
      <c r="D198" s="5">
        <v>0</v>
      </c>
      <c r="E198" s="5">
        <v>0</v>
      </c>
      <c r="F198" s="2">
        <v>0</v>
      </c>
      <c r="G198" s="2">
        <v>0</v>
      </c>
      <c r="H198" s="2">
        <v>0</v>
      </c>
      <c r="I198" s="5">
        <v>0</v>
      </c>
      <c r="J198" s="11">
        <v>26</v>
      </c>
      <c r="K198" s="12">
        <f t="shared" ref="K198:L261" si="183">IF(D198&gt;0.5,1,0)</f>
        <v>0</v>
      </c>
      <c r="L198" s="12">
        <f t="shared" si="183"/>
        <v>0</v>
      </c>
      <c r="M198" s="14">
        <f t="shared" ref="M198:M261" si="184">+D198-F198</f>
        <v>0</v>
      </c>
      <c r="N198" s="12">
        <f t="shared" si="179"/>
        <v>0</v>
      </c>
      <c r="O198" s="14">
        <f t="shared" ref="O198:O261" si="185">+E198-G198</f>
        <v>0</v>
      </c>
      <c r="P198" s="12">
        <f t="shared" si="179"/>
        <v>0</v>
      </c>
      <c r="Q198" s="12">
        <f t="shared" ref="Q198:Q261" si="186">IF(E198+G198+I198=0,1,0)</f>
        <v>1</v>
      </c>
      <c r="R198" s="12">
        <f t="shared" ref="R198:R261" si="187">IF(AND(Q198=0,E198=0),1,0)</f>
        <v>0</v>
      </c>
      <c r="S198" s="12">
        <f t="shared" ref="S198:S261" si="188">IF(E198=0,0,1)</f>
        <v>0</v>
      </c>
      <c r="T198" s="12">
        <f t="shared" ref="T198:T261" si="189">IF(G198=0,0,1)</f>
        <v>0</v>
      </c>
      <c r="U198" s="12">
        <f t="shared" ref="U198:U261" si="190">IF(AND(T198=1, X198=1,E198=0),1,0)</f>
        <v>0</v>
      </c>
      <c r="V198" s="39">
        <f t="shared" ref="V198:V261" si="191">IF(U198=1,G198,0)</f>
        <v>0</v>
      </c>
      <c r="W198" s="39">
        <f t="shared" ref="W198:W261" si="192">IF(U198=1,I198,0)</f>
        <v>0</v>
      </c>
      <c r="X198" s="12">
        <f t="shared" si="180"/>
        <v>0</v>
      </c>
      <c r="Y198" s="12">
        <f t="shared" ref="Y198:Y261" si="193">IF(AND(X198=1,G198=0,E198=0),1,0)</f>
        <v>0</v>
      </c>
      <c r="Z198" s="39">
        <f t="shared" si="181"/>
        <v>0</v>
      </c>
      <c r="AA198" s="12">
        <f t="shared" ref="AA198:AA261" si="194">IF(AND(S198=1,T198=0,X198=0),1,0)</f>
        <v>0</v>
      </c>
      <c r="AB198" s="39">
        <f t="shared" ref="AB198:AB261" si="195">IF(AA198=1,E198,0)</f>
        <v>0</v>
      </c>
      <c r="AC198" s="12">
        <f t="shared" ref="AC198:AC261" si="196">IF(AND(S198=1,T198=1,X198=0),1,0)</f>
        <v>0</v>
      </c>
      <c r="AD198" s="39">
        <f t="shared" ref="AD198:AD261" si="197">IF(AC198=1,E198,0)</f>
        <v>0</v>
      </c>
      <c r="AE198" s="39">
        <f t="shared" si="182"/>
        <v>0</v>
      </c>
      <c r="AF198" s="12">
        <f t="shared" ref="AF198:AF261" si="198">IF(AND(S198=0,T198=1,X198=0),1,0)</f>
        <v>0</v>
      </c>
      <c r="AG198" s="39">
        <f t="shared" ref="AG198:AG261" si="199">IF(AF198=1,G198,0)</f>
        <v>0</v>
      </c>
      <c r="AH198" s="12">
        <f t="shared" ref="AH198:AH261" si="200">IF(AND(S198=1,T198=0,X198=1),1,0)</f>
        <v>0</v>
      </c>
      <c r="AI198" s="39">
        <f t="shared" ref="AI198:AI261" si="201">IF(AH198=1,E198,0)</f>
        <v>0</v>
      </c>
      <c r="AJ198" s="39">
        <f t="shared" ref="AJ198:AJ261" si="202">IF(AH198=1,I198,0)</f>
        <v>0</v>
      </c>
      <c r="AK198" s="12">
        <f t="shared" ref="AK198:AK261" si="203">IF(AND(S198=1,T198=1,X198=1),1,0)</f>
        <v>0</v>
      </c>
      <c r="AL198" s="39">
        <f t="shared" ref="AL198:AL261" si="204">IF(AK198=1,E198,0)</f>
        <v>0</v>
      </c>
      <c r="AM198" s="39">
        <f t="shared" ref="AM198:AM261" si="205">IF(AK198=1,G198,0)</f>
        <v>0</v>
      </c>
      <c r="AN198" s="39">
        <f t="shared" ref="AN198:AN261" si="206">IF(AK198=1,I198,0)</f>
        <v>0</v>
      </c>
      <c r="AO198" s="99">
        <f t="shared" ref="AO198:AO261" si="207">IF(AK198=1,IF(+AL198-AM198&gt;0,1,IF(+AL198-AM198&lt;0,2,3)),0)</f>
        <v>0</v>
      </c>
      <c r="AP198" s="99">
        <f t="shared" ref="AP198:AP261" si="208">IF(AK198=1,IF(+AM198-AN198&gt;0,1,IF(+AM198-AN198&lt;0,2,3)),0)</f>
        <v>0</v>
      </c>
      <c r="AQ198" s="12">
        <f t="shared" ref="AQ198:AQ261" si="209">IF(AND(AK198=1,AO198=1,AP198=1),1,0)</f>
        <v>0</v>
      </c>
      <c r="AR198" s="39">
        <f t="shared" ref="AR198:AR261" si="210">IF(AND($AO198=1,$AP198=1),E198,0)</f>
        <v>0</v>
      </c>
      <c r="AS198" s="39">
        <f t="shared" ref="AS198:AS261" si="211">IF(AND($AO198=1,$AP198=1),G198,0)</f>
        <v>0</v>
      </c>
      <c r="AT198" s="39">
        <f t="shared" ref="AT198:AT261" si="212">IF(AND($AO198=1,$AP198=1),I198,0)</f>
        <v>0</v>
      </c>
      <c r="AU198" s="12">
        <f t="shared" ref="AU198:AU261" si="213">IF(AND(AK198=1,AO198=2,AP198=2),1,0)</f>
        <v>0</v>
      </c>
      <c r="AV198" s="39">
        <f t="shared" ref="AV198:AV261" si="214">IF(AND($AO198=2,$AP198=2),E198,0)</f>
        <v>0</v>
      </c>
      <c r="AW198" s="39">
        <f t="shared" ref="AW198:AW261" si="215">IF(AND($AO198=2,$AP198=2),G198,0)</f>
        <v>0</v>
      </c>
      <c r="AX198" s="39">
        <f t="shared" ref="AX198:AX261" si="216">IF(AND($AO198=2,$AP198=2),I198,0)</f>
        <v>0</v>
      </c>
      <c r="AY198" s="39">
        <f t="shared" ref="AY198:AY261" si="217">IF(AND(AO198=2,AP198=2),AL198-AM198,0)</f>
        <v>0</v>
      </c>
      <c r="AZ198" s="39">
        <f t="shared" ref="AZ198:AZ261" si="218">IF(AND(AO198=2,AP198=2),AM198-AN198,0)</f>
        <v>0</v>
      </c>
      <c r="BA198" s="12">
        <f t="shared" ref="BA198:BA261" si="219">IF(AND($AK198=1,OR($AO198=1,$AO198=3),$AP198=2),1,0)</f>
        <v>0</v>
      </c>
      <c r="BB198" s="39">
        <f t="shared" ref="BB198:BB261" si="220">IF(AND(OR($AO198=1,$AO198=3),$AP198=2),$E198,0)</f>
        <v>0</v>
      </c>
      <c r="BC198" s="39">
        <f t="shared" ref="BC198:BC261" si="221">IF(AND(OR($AO198=1,$AO198=3),$AP198=2),$G198,0)</f>
        <v>0</v>
      </c>
      <c r="BD198" s="39">
        <f t="shared" ref="BD198:BD261" si="222">IF(AND(OR($AO198=1,$AO198=3),$AP198=2),$I198,0)</f>
        <v>0</v>
      </c>
      <c r="BE198" s="12">
        <f t="shared" ref="BE198:BE261" si="223">IF(AND($AK198=1,$AO198=2,OR($AP198=1,$AP198=3)),1,0)</f>
        <v>0</v>
      </c>
      <c r="BF198" s="39">
        <f t="shared" ref="BF198:BF261" si="224">IF(AND($AO198=2,OR($AP198=1,$AP198=3)),$E198,0)</f>
        <v>0</v>
      </c>
      <c r="BG198" s="39">
        <f t="shared" ref="BG198:BG261" si="225">IF(AND($AO198=2,OR($AP198=1,$AP198=3)),$G198,0)</f>
        <v>0</v>
      </c>
      <c r="BH198" s="39">
        <f t="shared" ref="BH198:BH261" si="226">IF(AND($AO198=2,OR($AP198=1,$AP198=3)),$I198,0)</f>
        <v>0</v>
      </c>
      <c r="BI198" s="12">
        <f t="shared" ref="BI198:BI261" si="227">IF(AND($AK198=1,$AO198=1,$AP198=3),1,0)</f>
        <v>0</v>
      </c>
      <c r="BJ198" s="39">
        <f t="shared" ref="BJ198:BJ261" si="228">IF(AND($AO198=1,$AP198=3),$E198,0)</f>
        <v>0</v>
      </c>
      <c r="BK198" s="39">
        <f t="shared" ref="BK198:BK261" si="229">IF(AND($AO198=1,$AP198=3),$G198,0)</f>
        <v>0</v>
      </c>
      <c r="BL198" s="39">
        <f t="shared" ref="BL198:BL261" si="230">IF(AND($AO198=1,$AP198=3),$I198,0)</f>
        <v>0</v>
      </c>
      <c r="BM198" s="12">
        <f t="shared" ref="BM198:BM261" si="231">IF(AND($AK198=1,$AO198=3,$AP198=1),1,0)</f>
        <v>0</v>
      </c>
      <c r="BN198" s="39">
        <f t="shared" ref="BN198:BN261" si="232">IF(AND($AO198=3,$AP198=1),$E198,0)</f>
        <v>0</v>
      </c>
      <c r="BO198" s="39">
        <f t="shared" ref="BO198:BO261" si="233">IF(AND($AO198=3,$AP198=1),$G198,0)</f>
        <v>0</v>
      </c>
      <c r="BP198" s="39">
        <f t="shared" ref="BP198:BP261" si="234">IF(AND($AO198=3,$AP198=1),$I198,0)</f>
        <v>0</v>
      </c>
      <c r="BQ198" s="12">
        <f t="shared" ref="BQ198:BQ261" si="235">IF(AND($AK198=1,$AO198=3,$AP198=3),1,0)</f>
        <v>0</v>
      </c>
      <c r="BR198" s="39">
        <f t="shared" ref="BR198:BR261" si="236">IF(AND($AO198=3,$AP198=3),$E198,0)</f>
        <v>0</v>
      </c>
      <c r="BS198" s="39">
        <f t="shared" ref="BS198:BS261" si="237">IF(AND($AO198=3,$AP198=3),$G198,0)</f>
        <v>0</v>
      </c>
      <c r="BT198" s="39">
        <f t="shared" ref="BT198:BT261" si="238">IF(AND($AO198=3,$AP198=3),$I198,0)</f>
        <v>0</v>
      </c>
      <c r="BU198" s="104">
        <f>IF(ABS($B198)&lt;0.01,0,VLOOKUP(E198,DollarSteps,4))</f>
        <v>0</v>
      </c>
      <c r="BV198" s="104">
        <f>IF(ABS($B198)&lt;0.01,0,VLOOKUP(G198,DollarSteps,4))</f>
        <v>0</v>
      </c>
      <c r="BW198" s="104">
        <f>IF(ABS($B198)&lt;0.01,0,VLOOKUP(I198,DollarSteps,4))</f>
        <v>0</v>
      </c>
      <c r="BX198" s="104">
        <f>IF(ABS($B198)&lt;0.01,0,IF($J198="","",VLOOKUP($J198,Age_Steps,4)))</f>
        <v>0</v>
      </c>
      <c r="BY198" s="104">
        <f>IF(OR(ABS($B198)&lt;0.01,$E198=0),0,IF($J198="","",VLOOKUP($J198,Age_Steps,4)))</f>
        <v>0</v>
      </c>
      <c r="BZ198" s="104">
        <f>IF(ABS($B198)&lt;0.01,0,IF($J198="","",VLOOKUP($J198-1,Age_Steps,4)))</f>
        <v>0</v>
      </c>
      <c r="CA198" s="104">
        <f>IF(OR(ABS($B198)&lt;0.01,$G198=0),0,IF($J198="","",VLOOKUP($J198-1,Age_Steps,4)))</f>
        <v>0</v>
      </c>
      <c r="CB198" s="104">
        <f>IF(ABS($B198)&lt;0.01,0,IF($J198="","",VLOOKUP($J198-2,Age_Steps,4)))</f>
        <v>0</v>
      </c>
      <c r="CC198" s="104">
        <f>IF(OR(ABS($B198)&lt;0.01,$I198=0),0,IF($J198="","",VLOOKUP($J198-2,Age_Steps,4)))</f>
        <v>0</v>
      </c>
    </row>
    <row r="199" spans="2:81" ht="12.5" customHeight="1">
      <c r="B199" s="6" t="s">
        <v>9</v>
      </c>
      <c r="C199" s="6"/>
      <c r="D199" s="5">
        <v>0</v>
      </c>
      <c r="E199" s="5">
        <v>0</v>
      </c>
      <c r="F199" s="2">
        <v>0</v>
      </c>
      <c r="G199" s="2">
        <v>0</v>
      </c>
      <c r="H199" s="2">
        <v>0</v>
      </c>
      <c r="I199" s="5">
        <v>0</v>
      </c>
      <c r="J199" s="11">
        <v>17</v>
      </c>
      <c r="K199" s="12">
        <f t="shared" si="183"/>
        <v>0</v>
      </c>
      <c r="L199" s="12">
        <f t="shared" si="183"/>
        <v>0</v>
      </c>
      <c r="M199" s="14">
        <f t="shared" si="184"/>
        <v>0</v>
      </c>
      <c r="N199" s="12">
        <f t="shared" ref="N199:P262" si="239">IF(OR((M199&gt;=N$3),(M199&lt;=-N$3)),1,0)</f>
        <v>0</v>
      </c>
      <c r="O199" s="14">
        <f t="shared" si="185"/>
        <v>0</v>
      </c>
      <c r="P199" s="12">
        <f t="shared" si="239"/>
        <v>0</v>
      </c>
      <c r="Q199" s="12">
        <f t="shared" si="186"/>
        <v>1</v>
      </c>
      <c r="R199" s="12">
        <f t="shared" si="187"/>
        <v>0</v>
      </c>
      <c r="S199" s="12">
        <f t="shared" si="188"/>
        <v>0</v>
      </c>
      <c r="T199" s="12">
        <f t="shared" si="189"/>
        <v>0</v>
      </c>
      <c r="U199" s="12">
        <f t="shared" si="190"/>
        <v>0</v>
      </c>
      <c r="V199" s="39">
        <f t="shared" si="191"/>
        <v>0</v>
      </c>
      <c r="W199" s="39">
        <f t="shared" si="192"/>
        <v>0</v>
      </c>
      <c r="X199" s="12">
        <f t="shared" si="180"/>
        <v>0</v>
      </c>
      <c r="Y199" s="12">
        <f t="shared" si="193"/>
        <v>0</v>
      </c>
      <c r="Z199" s="39">
        <f t="shared" si="181"/>
        <v>0</v>
      </c>
      <c r="AA199" s="12">
        <f t="shared" si="194"/>
        <v>0</v>
      </c>
      <c r="AB199" s="39">
        <f t="shared" si="195"/>
        <v>0</v>
      </c>
      <c r="AC199" s="12">
        <f t="shared" si="196"/>
        <v>0</v>
      </c>
      <c r="AD199" s="39">
        <f t="shared" si="197"/>
        <v>0</v>
      </c>
      <c r="AE199" s="39">
        <f t="shared" si="182"/>
        <v>0</v>
      </c>
      <c r="AF199" s="12">
        <f t="shared" si="198"/>
        <v>0</v>
      </c>
      <c r="AG199" s="39">
        <f t="shared" si="199"/>
        <v>0</v>
      </c>
      <c r="AH199" s="12">
        <f t="shared" si="200"/>
        <v>0</v>
      </c>
      <c r="AI199" s="39">
        <f t="shared" si="201"/>
        <v>0</v>
      </c>
      <c r="AJ199" s="39">
        <f t="shared" si="202"/>
        <v>0</v>
      </c>
      <c r="AK199" s="12">
        <f t="shared" si="203"/>
        <v>0</v>
      </c>
      <c r="AL199" s="39">
        <f t="shared" si="204"/>
        <v>0</v>
      </c>
      <c r="AM199" s="39">
        <f t="shared" si="205"/>
        <v>0</v>
      </c>
      <c r="AN199" s="39">
        <f t="shared" si="206"/>
        <v>0</v>
      </c>
      <c r="AO199" s="99">
        <f t="shared" si="207"/>
        <v>0</v>
      </c>
      <c r="AP199" s="99">
        <f t="shared" si="208"/>
        <v>0</v>
      </c>
      <c r="AQ199" s="12">
        <f t="shared" si="209"/>
        <v>0</v>
      </c>
      <c r="AR199" s="39">
        <f t="shared" si="210"/>
        <v>0</v>
      </c>
      <c r="AS199" s="39">
        <f t="shared" si="211"/>
        <v>0</v>
      </c>
      <c r="AT199" s="39">
        <f t="shared" si="212"/>
        <v>0</v>
      </c>
      <c r="AU199" s="12">
        <f t="shared" si="213"/>
        <v>0</v>
      </c>
      <c r="AV199" s="39">
        <f t="shared" si="214"/>
        <v>0</v>
      </c>
      <c r="AW199" s="39">
        <f t="shared" si="215"/>
        <v>0</v>
      </c>
      <c r="AX199" s="39">
        <f t="shared" si="216"/>
        <v>0</v>
      </c>
      <c r="AY199" s="39">
        <f t="shared" si="217"/>
        <v>0</v>
      </c>
      <c r="AZ199" s="39">
        <f t="shared" si="218"/>
        <v>0</v>
      </c>
      <c r="BA199" s="12">
        <f t="shared" si="219"/>
        <v>0</v>
      </c>
      <c r="BB199" s="39">
        <f t="shared" si="220"/>
        <v>0</v>
      </c>
      <c r="BC199" s="39">
        <f t="shared" si="221"/>
        <v>0</v>
      </c>
      <c r="BD199" s="39">
        <f t="shared" si="222"/>
        <v>0</v>
      </c>
      <c r="BE199" s="12">
        <f t="shared" si="223"/>
        <v>0</v>
      </c>
      <c r="BF199" s="39">
        <f t="shared" si="224"/>
        <v>0</v>
      </c>
      <c r="BG199" s="39">
        <f t="shared" si="225"/>
        <v>0</v>
      </c>
      <c r="BH199" s="39">
        <f t="shared" si="226"/>
        <v>0</v>
      </c>
      <c r="BI199" s="12">
        <f t="shared" si="227"/>
        <v>0</v>
      </c>
      <c r="BJ199" s="39">
        <f t="shared" si="228"/>
        <v>0</v>
      </c>
      <c r="BK199" s="39">
        <f t="shared" si="229"/>
        <v>0</v>
      </c>
      <c r="BL199" s="39">
        <f t="shared" si="230"/>
        <v>0</v>
      </c>
      <c r="BM199" s="12">
        <f t="shared" si="231"/>
        <v>0</v>
      </c>
      <c r="BN199" s="39">
        <f t="shared" si="232"/>
        <v>0</v>
      </c>
      <c r="BO199" s="39">
        <f t="shared" si="233"/>
        <v>0</v>
      </c>
      <c r="BP199" s="39">
        <f t="shared" si="234"/>
        <v>0</v>
      </c>
      <c r="BQ199" s="12">
        <f t="shared" si="235"/>
        <v>0</v>
      </c>
      <c r="BR199" s="39">
        <f t="shared" si="236"/>
        <v>0</v>
      </c>
      <c r="BS199" s="39">
        <f t="shared" si="237"/>
        <v>0</v>
      </c>
      <c r="BT199" s="39">
        <f t="shared" si="238"/>
        <v>0</v>
      </c>
      <c r="BU199" s="104">
        <f>IF(ABS($B199)&lt;0.01,0,VLOOKUP(E199,DollarSteps,4))</f>
        <v>0</v>
      </c>
      <c r="BV199" s="104">
        <f>IF(ABS($B199)&lt;0.01,0,VLOOKUP(G199,DollarSteps,4))</f>
        <v>0</v>
      </c>
      <c r="BW199" s="104">
        <f>IF(ABS($B199)&lt;0.01,0,VLOOKUP(I199,DollarSteps,4))</f>
        <v>0</v>
      </c>
      <c r="BX199" s="104">
        <f>IF(ABS($B199)&lt;0.01,0,IF($J199="","",VLOOKUP($J199,Age_Steps,4)))</f>
        <v>0</v>
      </c>
      <c r="BY199" s="104">
        <f>IF(OR(ABS($B199)&lt;0.01,$E199=0),0,IF($J199="","",VLOOKUP($J199,Age_Steps,4)))</f>
        <v>0</v>
      </c>
      <c r="BZ199" s="104">
        <f>IF(ABS($B199)&lt;0.01,0,IF($J199="","",VLOOKUP($J199-1,Age_Steps,4)))</f>
        <v>0</v>
      </c>
      <c r="CA199" s="104">
        <f>IF(OR(ABS($B199)&lt;0.01,$G199=0),0,IF($J199="","",VLOOKUP($J199-1,Age_Steps,4)))</f>
        <v>0</v>
      </c>
      <c r="CB199" s="104">
        <f>IF(ABS($B199)&lt;0.01,0,IF($J199="","",VLOOKUP($J199-2,Age_Steps,4)))</f>
        <v>0</v>
      </c>
      <c r="CC199" s="104">
        <f>IF(OR(ABS($B199)&lt;0.01,$I199=0),0,IF($J199="","",VLOOKUP($J199-2,Age_Steps,4)))</f>
        <v>0</v>
      </c>
    </row>
    <row r="200" spans="2:81" ht="12.5" customHeight="1">
      <c r="B200" s="6" t="s">
        <v>9</v>
      </c>
      <c r="C200" s="6"/>
      <c r="D200" s="5">
        <v>0</v>
      </c>
      <c r="E200" s="5">
        <v>0</v>
      </c>
      <c r="F200" s="2">
        <v>0</v>
      </c>
      <c r="G200" s="2">
        <v>0</v>
      </c>
      <c r="H200" s="2">
        <v>0</v>
      </c>
      <c r="I200" s="5">
        <v>0</v>
      </c>
      <c r="J200" s="11">
        <v>17</v>
      </c>
      <c r="K200" s="12">
        <f t="shared" si="183"/>
        <v>0</v>
      </c>
      <c r="L200" s="12">
        <f t="shared" si="183"/>
        <v>0</v>
      </c>
      <c r="M200" s="14">
        <f t="shared" si="184"/>
        <v>0</v>
      </c>
      <c r="N200" s="12">
        <f t="shared" si="239"/>
        <v>0</v>
      </c>
      <c r="O200" s="14">
        <f t="shared" si="185"/>
        <v>0</v>
      </c>
      <c r="P200" s="12">
        <f t="shared" si="239"/>
        <v>0</v>
      </c>
      <c r="Q200" s="12">
        <f t="shared" si="186"/>
        <v>1</v>
      </c>
      <c r="R200" s="12">
        <f t="shared" si="187"/>
        <v>0</v>
      </c>
      <c r="S200" s="12">
        <f t="shared" si="188"/>
        <v>0</v>
      </c>
      <c r="T200" s="12">
        <f t="shared" si="189"/>
        <v>0</v>
      </c>
      <c r="U200" s="12">
        <f t="shared" si="190"/>
        <v>0</v>
      </c>
      <c r="V200" s="39">
        <f t="shared" si="191"/>
        <v>0</v>
      </c>
      <c r="W200" s="39">
        <f t="shared" si="192"/>
        <v>0</v>
      </c>
      <c r="X200" s="12">
        <f t="shared" si="180"/>
        <v>0</v>
      </c>
      <c r="Y200" s="12">
        <f t="shared" si="193"/>
        <v>0</v>
      </c>
      <c r="Z200" s="39">
        <f t="shared" si="181"/>
        <v>0</v>
      </c>
      <c r="AA200" s="12">
        <f t="shared" si="194"/>
        <v>0</v>
      </c>
      <c r="AB200" s="39">
        <f t="shared" si="195"/>
        <v>0</v>
      </c>
      <c r="AC200" s="12">
        <f t="shared" si="196"/>
        <v>0</v>
      </c>
      <c r="AD200" s="39">
        <f t="shared" si="197"/>
        <v>0</v>
      </c>
      <c r="AE200" s="39">
        <f t="shared" si="182"/>
        <v>0</v>
      </c>
      <c r="AF200" s="12">
        <f t="shared" si="198"/>
        <v>0</v>
      </c>
      <c r="AG200" s="39">
        <f t="shared" si="199"/>
        <v>0</v>
      </c>
      <c r="AH200" s="12">
        <f t="shared" si="200"/>
        <v>0</v>
      </c>
      <c r="AI200" s="39">
        <f t="shared" si="201"/>
        <v>0</v>
      </c>
      <c r="AJ200" s="39">
        <f t="shared" si="202"/>
        <v>0</v>
      </c>
      <c r="AK200" s="12">
        <f t="shared" si="203"/>
        <v>0</v>
      </c>
      <c r="AL200" s="39">
        <f t="shared" si="204"/>
        <v>0</v>
      </c>
      <c r="AM200" s="39">
        <f t="shared" si="205"/>
        <v>0</v>
      </c>
      <c r="AN200" s="39">
        <f t="shared" si="206"/>
        <v>0</v>
      </c>
      <c r="AO200" s="99">
        <f t="shared" si="207"/>
        <v>0</v>
      </c>
      <c r="AP200" s="99">
        <f t="shared" si="208"/>
        <v>0</v>
      </c>
      <c r="AQ200" s="12">
        <f t="shared" si="209"/>
        <v>0</v>
      </c>
      <c r="AR200" s="39">
        <f t="shared" si="210"/>
        <v>0</v>
      </c>
      <c r="AS200" s="39">
        <f t="shared" si="211"/>
        <v>0</v>
      </c>
      <c r="AT200" s="39">
        <f t="shared" si="212"/>
        <v>0</v>
      </c>
      <c r="AU200" s="12">
        <f t="shared" si="213"/>
        <v>0</v>
      </c>
      <c r="AV200" s="39">
        <f t="shared" si="214"/>
        <v>0</v>
      </c>
      <c r="AW200" s="39">
        <f t="shared" si="215"/>
        <v>0</v>
      </c>
      <c r="AX200" s="39">
        <f t="shared" si="216"/>
        <v>0</v>
      </c>
      <c r="AY200" s="39">
        <f t="shared" si="217"/>
        <v>0</v>
      </c>
      <c r="AZ200" s="39">
        <f t="shared" si="218"/>
        <v>0</v>
      </c>
      <c r="BA200" s="12">
        <f t="shared" si="219"/>
        <v>0</v>
      </c>
      <c r="BB200" s="39">
        <f t="shared" si="220"/>
        <v>0</v>
      </c>
      <c r="BC200" s="39">
        <f t="shared" si="221"/>
        <v>0</v>
      </c>
      <c r="BD200" s="39">
        <f t="shared" si="222"/>
        <v>0</v>
      </c>
      <c r="BE200" s="12">
        <f t="shared" si="223"/>
        <v>0</v>
      </c>
      <c r="BF200" s="39">
        <f t="shared" si="224"/>
        <v>0</v>
      </c>
      <c r="BG200" s="39">
        <f t="shared" si="225"/>
        <v>0</v>
      </c>
      <c r="BH200" s="39">
        <f t="shared" si="226"/>
        <v>0</v>
      </c>
      <c r="BI200" s="12">
        <f t="shared" si="227"/>
        <v>0</v>
      </c>
      <c r="BJ200" s="39">
        <f t="shared" si="228"/>
        <v>0</v>
      </c>
      <c r="BK200" s="39">
        <f t="shared" si="229"/>
        <v>0</v>
      </c>
      <c r="BL200" s="39">
        <f t="shared" si="230"/>
        <v>0</v>
      </c>
      <c r="BM200" s="12">
        <f t="shared" si="231"/>
        <v>0</v>
      </c>
      <c r="BN200" s="39">
        <f t="shared" si="232"/>
        <v>0</v>
      </c>
      <c r="BO200" s="39">
        <f t="shared" si="233"/>
        <v>0</v>
      </c>
      <c r="BP200" s="39">
        <f t="shared" si="234"/>
        <v>0</v>
      </c>
      <c r="BQ200" s="12">
        <f t="shared" si="235"/>
        <v>0</v>
      </c>
      <c r="BR200" s="39">
        <f t="shared" si="236"/>
        <v>0</v>
      </c>
      <c r="BS200" s="39">
        <f t="shared" si="237"/>
        <v>0</v>
      </c>
      <c r="BT200" s="39">
        <f t="shared" si="238"/>
        <v>0</v>
      </c>
      <c r="BU200" s="104">
        <f>IF(ABS($B200)&lt;0.01,0,VLOOKUP(E200,DollarSteps,4))</f>
        <v>0</v>
      </c>
      <c r="BV200" s="104">
        <f>IF(ABS($B200)&lt;0.01,0,VLOOKUP(G200,DollarSteps,4))</f>
        <v>0</v>
      </c>
      <c r="BW200" s="104">
        <f>IF(ABS($B200)&lt;0.01,0,VLOOKUP(I200,DollarSteps,4))</f>
        <v>0</v>
      </c>
      <c r="BX200" s="104">
        <f>IF(ABS($B200)&lt;0.01,0,IF($J200="","",VLOOKUP($J200,Age_Steps,4)))</f>
        <v>0</v>
      </c>
      <c r="BY200" s="104">
        <f>IF(OR(ABS($B200)&lt;0.01,$E200=0),0,IF($J200="","",VLOOKUP($J200,Age_Steps,4)))</f>
        <v>0</v>
      </c>
      <c r="BZ200" s="104">
        <f>IF(ABS($B200)&lt;0.01,0,IF($J200="","",VLOOKUP($J200-1,Age_Steps,4)))</f>
        <v>0</v>
      </c>
      <c r="CA200" s="104">
        <f>IF(OR(ABS($B200)&lt;0.01,$G200=0),0,IF($J200="","",VLOOKUP($J200-1,Age_Steps,4)))</f>
        <v>0</v>
      </c>
      <c r="CB200" s="104">
        <f>IF(ABS($B200)&lt;0.01,0,IF($J200="","",VLOOKUP($J200-2,Age_Steps,4)))</f>
        <v>0</v>
      </c>
      <c r="CC200" s="104">
        <f>IF(OR(ABS($B200)&lt;0.01,$I200=0),0,IF($J200="","",VLOOKUP($J200-2,Age_Steps,4)))</f>
        <v>0</v>
      </c>
    </row>
    <row r="201" spans="2:81" ht="12.5" customHeight="1">
      <c r="B201" s="6" t="s">
        <v>9</v>
      </c>
      <c r="C201" s="6"/>
      <c r="D201" s="5">
        <v>0</v>
      </c>
      <c r="E201" s="5">
        <v>0</v>
      </c>
      <c r="F201" s="2">
        <v>0</v>
      </c>
      <c r="G201" s="2">
        <v>0</v>
      </c>
      <c r="H201" s="2">
        <v>0</v>
      </c>
      <c r="I201" s="5">
        <v>0</v>
      </c>
      <c r="J201" s="11">
        <v>16</v>
      </c>
      <c r="K201" s="12">
        <f t="shared" si="183"/>
        <v>0</v>
      </c>
      <c r="L201" s="12">
        <f t="shared" si="183"/>
        <v>0</v>
      </c>
      <c r="M201" s="14">
        <f t="shared" si="184"/>
        <v>0</v>
      </c>
      <c r="N201" s="12">
        <f t="shared" si="239"/>
        <v>0</v>
      </c>
      <c r="O201" s="14">
        <f t="shared" si="185"/>
        <v>0</v>
      </c>
      <c r="P201" s="12">
        <f t="shared" si="239"/>
        <v>0</v>
      </c>
      <c r="Q201" s="12">
        <f t="shared" si="186"/>
        <v>1</v>
      </c>
      <c r="R201" s="12">
        <f t="shared" si="187"/>
        <v>0</v>
      </c>
      <c r="S201" s="12">
        <f t="shared" si="188"/>
        <v>0</v>
      </c>
      <c r="T201" s="12">
        <f t="shared" si="189"/>
        <v>0</v>
      </c>
      <c r="U201" s="12">
        <f t="shared" si="190"/>
        <v>0</v>
      </c>
      <c r="V201" s="39">
        <f t="shared" si="191"/>
        <v>0</v>
      </c>
      <c r="W201" s="39">
        <f t="shared" si="192"/>
        <v>0</v>
      </c>
      <c r="X201" s="12">
        <f t="shared" si="180"/>
        <v>0</v>
      </c>
      <c r="Y201" s="12">
        <f t="shared" si="193"/>
        <v>0</v>
      </c>
      <c r="Z201" s="39">
        <f t="shared" si="181"/>
        <v>0</v>
      </c>
      <c r="AA201" s="12">
        <f t="shared" si="194"/>
        <v>0</v>
      </c>
      <c r="AB201" s="39">
        <f t="shared" si="195"/>
        <v>0</v>
      </c>
      <c r="AC201" s="12">
        <f t="shared" si="196"/>
        <v>0</v>
      </c>
      <c r="AD201" s="39">
        <f t="shared" si="197"/>
        <v>0</v>
      </c>
      <c r="AE201" s="39">
        <f t="shared" si="182"/>
        <v>0</v>
      </c>
      <c r="AF201" s="12">
        <f t="shared" si="198"/>
        <v>0</v>
      </c>
      <c r="AG201" s="39">
        <f t="shared" si="199"/>
        <v>0</v>
      </c>
      <c r="AH201" s="12">
        <f t="shared" si="200"/>
        <v>0</v>
      </c>
      <c r="AI201" s="39">
        <f t="shared" si="201"/>
        <v>0</v>
      </c>
      <c r="AJ201" s="39">
        <f t="shared" si="202"/>
        <v>0</v>
      </c>
      <c r="AK201" s="12">
        <f t="shared" si="203"/>
        <v>0</v>
      </c>
      <c r="AL201" s="39">
        <f t="shared" si="204"/>
        <v>0</v>
      </c>
      <c r="AM201" s="39">
        <f t="shared" si="205"/>
        <v>0</v>
      </c>
      <c r="AN201" s="39">
        <f t="shared" si="206"/>
        <v>0</v>
      </c>
      <c r="AO201" s="99">
        <f t="shared" si="207"/>
        <v>0</v>
      </c>
      <c r="AP201" s="99">
        <f t="shared" si="208"/>
        <v>0</v>
      </c>
      <c r="AQ201" s="12">
        <f t="shared" si="209"/>
        <v>0</v>
      </c>
      <c r="AR201" s="39">
        <f t="shared" si="210"/>
        <v>0</v>
      </c>
      <c r="AS201" s="39">
        <f t="shared" si="211"/>
        <v>0</v>
      </c>
      <c r="AT201" s="39">
        <f t="shared" si="212"/>
        <v>0</v>
      </c>
      <c r="AU201" s="12">
        <f t="shared" si="213"/>
        <v>0</v>
      </c>
      <c r="AV201" s="39">
        <f t="shared" si="214"/>
        <v>0</v>
      </c>
      <c r="AW201" s="39">
        <f t="shared" si="215"/>
        <v>0</v>
      </c>
      <c r="AX201" s="39">
        <f t="shared" si="216"/>
        <v>0</v>
      </c>
      <c r="AY201" s="39">
        <f t="shared" si="217"/>
        <v>0</v>
      </c>
      <c r="AZ201" s="39">
        <f t="shared" si="218"/>
        <v>0</v>
      </c>
      <c r="BA201" s="12">
        <f t="shared" si="219"/>
        <v>0</v>
      </c>
      <c r="BB201" s="39">
        <f t="shared" si="220"/>
        <v>0</v>
      </c>
      <c r="BC201" s="39">
        <f t="shared" si="221"/>
        <v>0</v>
      </c>
      <c r="BD201" s="39">
        <f t="shared" si="222"/>
        <v>0</v>
      </c>
      <c r="BE201" s="12">
        <f t="shared" si="223"/>
        <v>0</v>
      </c>
      <c r="BF201" s="39">
        <f t="shared" si="224"/>
        <v>0</v>
      </c>
      <c r="BG201" s="39">
        <f t="shared" si="225"/>
        <v>0</v>
      </c>
      <c r="BH201" s="39">
        <f t="shared" si="226"/>
        <v>0</v>
      </c>
      <c r="BI201" s="12">
        <f t="shared" si="227"/>
        <v>0</v>
      </c>
      <c r="BJ201" s="39">
        <f t="shared" si="228"/>
        <v>0</v>
      </c>
      <c r="BK201" s="39">
        <f t="shared" si="229"/>
        <v>0</v>
      </c>
      <c r="BL201" s="39">
        <f t="shared" si="230"/>
        <v>0</v>
      </c>
      <c r="BM201" s="12">
        <f t="shared" si="231"/>
        <v>0</v>
      </c>
      <c r="BN201" s="39">
        <f t="shared" si="232"/>
        <v>0</v>
      </c>
      <c r="BO201" s="39">
        <f t="shared" si="233"/>
        <v>0</v>
      </c>
      <c r="BP201" s="39">
        <f t="shared" si="234"/>
        <v>0</v>
      </c>
      <c r="BQ201" s="12">
        <f t="shared" si="235"/>
        <v>0</v>
      </c>
      <c r="BR201" s="39">
        <f t="shared" si="236"/>
        <v>0</v>
      </c>
      <c r="BS201" s="39">
        <f t="shared" si="237"/>
        <v>0</v>
      </c>
      <c r="BT201" s="39">
        <f t="shared" si="238"/>
        <v>0</v>
      </c>
      <c r="BU201" s="104">
        <f>IF(ABS($B201)&lt;0.01,0,VLOOKUP(E201,DollarSteps,4))</f>
        <v>0</v>
      </c>
      <c r="BV201" s="104">
        <f>IF(ABS($B201)&lt;0.01,0,VLOOKUP(G201,DollarSteps,4))</f>
        <v>0</v>
      </c>
      <c r="BW201" s="104">
        <f>IF(ABS($B201)&lt;0.01,0,VLOOKUP(I201,DollarSteps,4))</f>
        <v>0</v>
      </c>
      <c r="BX201" s="104">
        <f>IF(ABS($B201)&lt;0.01,0,IF($J201="","",VLOOKUP($J201,Age_Steps,4)))</f>
        <v>0</v>
      </c>
      <c r="BY201" s="104">
        <f>IF(OR(ABS($B201)&lt;0.01,$E201=0),0,IF($J201="","",VLOOKUP($J201,Age_Steps,4)))</f>
        <v>0</v>
      </c>
      <c r="BZ201" s="104">
        <f>IF(ABS($B201)&lt;0.01,0,IF($J201="","",VLOOKUP($J201-1,Age_Steps,4)))</f>
        <v>0</v>
      </c>
      <c r="CA201" s="104">
        <f>IF(OR(ABS($B201)&lt;0.01,$G201=0),0,IF($J201="","",VLOOKUP($J201-1,Age_Steps,4)))</f>
        <v>0</v>
      </c>
      <c r="CB201" s="104">
        <f>IF(ABS($B201)&lt;0.01,0,IF($J201="","",VLOOKUP($J201-2,Age_Steps,4)))</f>
        <v>0</v>
      </c>
      <c r="CC201" s="104">
        <f>IF(OR(ABS($B201)&lt;0.01,$I201=0),0,IF($J201="","",VLOOKUP($J201-2,Age_Steps,4)))</f>
        <v>0</v>
      </c>
    </row>
    <row r="202" spans="2:81" ht="12.5" customHeight="1">
      <c r="B202" s="6" t="s">
        <v>9</v>
      </c>
      <c r="C202" s="6"/>
      <c r="D202" s="5">
        <v>0</v>
      </c>
      <c r="E202" s="5">
        <v>0</v>
      </c>
      <c r="F202" s="2">
        <v>0</v>
      </c>
      <c r="G202" s="2">
        <v>0</v>
      </c>
      <c r="H202" s="2">
        <v>0</v>
      </c>
      <c r="I202" s="5">
        <v>0</v>
      </c>
      <c r="K202" s="12">
        <f t="shared" si="183"/>
        <v>0</v>
      </c>
      <c r="L202" s="12">
        <f t="shared" si="183"/>
        <v>0</v>
      </c>
      <c r="M202" s="14">
        <f t="shared" si="184"/>
        <v>0</v>
      </c>
      <c r="N202" s="12">
        <f t="shared" si="239"/>
        <v>0</v>
      </c>
      <c r="O202" s="14">
        <f t="shared" si="185"/>
        <v>0</v>
      </c>
      <c r="P202" s="12">
        <f t="shared" si="239"/>
        <v>0</v>
      </c>
      <c r="Q202" s="12">
        <f t="shared" si="186"/>
        <v>1</v>
      </c>
      <c r="R202" s="12">
        <f t="shared" si="187"/>
        <v>0</v>
      </c>
      <c r="S202" s="12">
        <f t="shared" si="188"/>
        <v>0</v>
      </c>
      <c r="T202" s="12">
        <f t="shared" si="189"/>
        <v>0</v>
      </c>
      <c r="U202" s="12">
        <f t="shared" si="190"/>
        <v>0</v>
      </c>
      <c r="V202" s="39">
        <f t="shared" si="191"/>
        <v>0</v>
      </c>
      <c r="W202" s="39">
        <f t="shared" si="192"/>
        <v>0</v>
      </c>
      <c r="X202" s="12">
        <f t="shared" si="180"/>
        <v>0</v>
      </c>
      <c r="Y202" s="12">
        <f t="shared" si="193"/>
        <v>0</v>
      </c>
      <c r="Z202" s="39">
        <f t="shared" si="181"/>
        <v>0</v>
      </c>
      <c r="AA202" s="12">
        <f t="shared" si="194"/>
        <v>0</v>
      </c>
      <c r="AB202" s="39">
        <f t="shared" si="195"/>
        <v>0</v>
      </c>
      <c r="AC202" s="12">
        <f t="shared" si="196"/>
        <v>0</v>
      </c>
      <c r="AD202" s="39">
        <f t="shared" si="197"/>
        <v>0</v>
      </c>
      <c r="AE202" s="39">
        <f t="shared" si="182"/>
        <v>0</v>
      </c>
      <c r="AF202" s="12">
        <f t="shared" si="198"/>
        <v>0</v>
      </c>
      <c r="AG202" s="39">
        <f t="shared" si="199"/>
        <v>0</v>
      </c>
      <c r="AH202" s="12">
        <f t="shared" si="200"/>
        <v>0</v>
      </c>
      <c r="AI202" s="39">
        <f t="shared" si="201"/>
        <v>0</v>
      </c>
      <c r="AJ202" s="39">
        <f t="shared" si="202"/>
        <v>0</v>
      </c>
      <c r="AK202" s="12">
        <f t="shared" si="203"/>
        <v>0</v>
      </c>
      <c r="AL202" s="39">
        <f t="shared" si="204"/>
        <v>0</v>
      </c>
      <c r="AM202" s="39">
        <f t="shared" si="205"/>
        <v>0</v>
      </c>
      <c r="AN202" s="39">
        <f t="shared" si="206"/>
        <v>0</v>
      </c>
      <c r="AO202" s="99">
        <f t="shared" si="207"/>
        <v>0</v>
      </c>
      <c r="AP202" s="99">
        <f t="shared" si="208"/>
        <v>0</v>
      </c>
      <c r="AQ202" s="12">
        <f t="shared" si="209"/>
        <v>0</v>
      </c>
      <c r="AR202" s="39">
        <f t="shared" si="210"/>
        <v>0</v>
      </c>
      <c r="AS202" s="39">
        <f t="shared" si="211"/>
        <v>0</v>
      </c>
      <c r="AT202" s="39">
        <f t="shared" si="212"/>
        <v>0</v>
      </c>
      <c r="AU202" s="12">
        <f t="shared" si="213"/>
        <v>0</v>
      </c>
      <c r="AV202" s="39">
        <f t="shared" si="214"/>
        <v>0</v>
      </c>
      <c r="AW202" s="39">
        <f t="shared" si="215"/>
        <v>0</v>
      </c>
      <c r="AX202" s="39">
        <f t="shared" si="216"/>
        <v>0</v>
      </c>
      <c r="AY202" s="39">
        <f t="shared" si="217"/>
        <v>0</v>
      </c>
      <c r="AZ202" s="39">
        <f t="shared" si="218"/>
        <v>0</v>
      </c>
      <c r="BA202" s="12">
        <f t="shared" si="219"/>
        <v>0</v>
      </c>
      <c r="BB202" s="39">
        <f t="shared" si="220"/>
        <v>0</v>
      </c>
      <c r="BC202" s="39">
        <f t="shared" si="221"/>
        <v>0</v>
      </c>
      <c r="BD202" s="39">
        <f t="shared" si="222"/>
        <v>0</v>
      </c>
      <c r="BE202" s="12">
        <f t="shared" si="223"/>
        <v>0</v>
      </c>
      <c r="BF202" s="39">
        <f t="shared" si="224"/>
        <v>0</v>
      </c>
      <c r="BG202" s="39">
        <f t="shared" si="225"/>
        <v>0</v>
      </c>
      <c r="BH202" s="39">
        <f t="shared" si="226"/>
        <v>0</v>
      </c>
      <c r="BI202" s="12">
        <f t="shared" si="227"/>
        <v>0</v>
      </c>
      <c r="BJ202" s="39">
        <f t="shared" si="228"/>
        <v>0</v>
      </c>
      <c r="BK202" s="39">
        <f t="shared" si="229"/>
        <v>0</v>
      </c>
      <c r="BL202" s="39">
        <f t="shared" si="230"/>
        <v>0</v>
      </c>
      <c r="BM202" s="12">
        <f t="shared" si="231"/>
        <v>0</v>
      </c>
      <c r="BN202" s="39">
        <f t="shared" si="232"/>
        <v>0</v>
      </c>
      <c r="BO202" s="39">
        <f t="shared" si="233"/>
        <v>0</v>
      </c>
      <c r="BP202" s="39">
        <f t="shared" si="234"/>
        <v>0</v>
      </c>
      <c r="BQ202" s="12">
        <f t="shared" si="235"/>
        <v>0</v>
      </c>
      <c r="BR202" s="39">
        <f t="shared" si="236"/>
        <v>0</v>
      </c>
      <c r="BS202" s="39">
        <f t="shared" si="237"/>
        <v>0</v>
      </c>
      <c r="BT202" s="39">
        <f t="shared" si="238"/>
        <v>0</v>
      </c>
      <c r="BU202" s="104">
        <f>IF(ABS($B202)&lt;0.01,0,VLOOKUP(E202,DollarSteps,4))</f>
        <v>0</v>
      </c>
      <c r="BV202" s="104">
        <f>IF(ABS($B202)&lt;0.01,0,VLOOKUP(G202,DollarSteps,4))</f>
        <v>0</v>
      </c>
      <c r="BW202" s="104">
        <f>IF(ABS($B202)&lt;0.01,0,VLOOKUP(I202,DollarSteps,4))</f>
        <v>0</v>
      </c>
      <c r="BX202" s="104">
        <f>IF(ABS($B202)&lt;0.01,0,IF($J202="","",VLOOKUP($J202,Age_Steps,4)))</f>
        <v>0</v>
      </c>
      <c r="BY202" s="104">
        <f>IF(OR(ABS($B202)&lt;0.01,$E202=0),0,IF($J202="","",VLOOKUP($J202,Age_Steps,4)))</f>
        <v>0</v>
      </c>
      <c r="BZ202" s="104">
        <f>IF(ABS($B202)&lt;0.01,0,IF($J202="","",VLOOKUP($J202-1,Age_Steps,4)))</f>
        <v>0</v>
      </c>
      <c r="CA202" s="104">
        <f>IF(OR(ABS($B202)&lt;0.01,$G202=0),0,IF($J202="","",VLOOKUP($J202-1,Age_Steps,4)))</f>
        <v>0</v>
      </c>
      <c r="CB202" s="104">
        <f>IF(ABS($B202)&lt;0.01,0,IF($J202="","",VLOOKUP($J202-2,Age_Steps,4)))</f>
        <v>0</v>
      </c>
      <c r="CC202" s="104">
        <f>IF(OR(ABS($B202)&lt;0.01,$I202=0),0,IF($J202="","",VLOOKUP($J202-2,Age_Steps,4)))</f>
        <v>0</v>
      </c>
    </row>
    <row r="203" spans="2:81" ht="12.5" customHeight="1">
      <c r="B203" s="6" t="s">
        <v>9</v>
      </c>
      <c r="C203" s="6"/>
      <c r="D203" s="5">
        <v>0</v>
      </c>
      <c r="E203" s="5">
        <v>0</v>
      </c>
      <c r="F203" s="2">
        <v>0</v>
      </c>
      <c r="G203" s="2">
        <v>0</v>
      </c>
      <c r="H203" s="2">
        <v>0</v>
      </c>
      <c r="I203" s="5">
        <v>0</v>
      </c>
      <c r="K203" s="12">
        <f t="shared" si="183"/>
        <v>0</v>
      </c>
      <c r="L203" s="12">
        <f t="shared" si="183"/>
        <v>0</v>
      </c>
      <c r="M203" s="14">
        <f t="shared" si="184"/>
        <v>0</v>
      </c>
      <c r="N203" s="12">
        <f t="shared" si="239"/>
        <v>0</v>
      </c>
      <c r="O203" s="14">
        <f t="shared" si="185"/>
        <v>0</v>
      </c>
      <c r="P203" s="12">
        <f t="shared" si="239"/>
        <v>0</v>
      </c>
      <c r="Q203" s="12">
        <f t="shared" si="186"/>
        <v>1</v>
      </c>
      <c r="R203" s="12">
        <f t="shared" si="187"/>
        <v>0</v>
      </c>
      <c r="S203" s="12">
        <f t="shared" si="188"/>
        <v>0</v>
      </c>
      <c r="T203" s="12">
        <f t="shared" si="189"/>
        <v>0</v>
      </c>
      <c r="U203" s="12">
        <f t="shared" si="190"/>
        <v>0</v>
      </c>
      <c r="V203" s="39">
        <f t="shared" si="191"/>
        <v>0</v>
      </c>
      <c r="W203" s="39">
        <f t="shared" si="192"/>
        <v>0</v>
      </c>
      <c r="X203" s="12">
        <f t="shared" si="180"/>
        <v>0</v>
      </c>
      <c r="Y203" s="12">
        <f t="shared" si="193"/>
        <v>0</v>
      </c>
      <c r="Z203" s="39">
        <f t="shared" si="181"/>
        <v>0</v>
      </c>
      <c r="AA203" s="12">
        <f t="shared" si="194"/>
        <v>0</v>
      </c>
      <c r="AB203" s="39">
        <f t="shared" si="195"/>
        <v>0</v>
      </c>
      <c r="AC203" s="12">
        <f t="shared" si="196"/>
        <v>0</v>
      </c>
      <c r="AD203" s="39">
        <f t="shared" si="197"/>
        <v>0</v>
      </c>
      <c r="AE203" s="39">
        <f t="shared" si="182"/>
        <v>0</v>
      </c>
      <c r="AF203" s="12">
        <f t="shared" si="198"/>
        <v>0</v>
      </c>
      <c r="AG203" s="39">
        <f t="shared" si="199"/>
        <v>0</v>
      </c>
      <c r="AH203" s="12">
        <f t="shared" si="200"/>
        <v>0</v>
      </c>
      <c r="AI203" s="39">
        <f t="shared" si="201"/>
        <v>0</v>
      </c>
      <c r="AJ203" s="39">
        <f t="shared" si="202"/>
        <v>0</v>
      </c>
      <c r="AK203" s="12">
        <f t="shared" si="203"/>
        <v>0</v>
      </c>
      <c r="AL203" s="39">
        <f t="shared" si="204"/>
        <v>0</v>
      </c>
      <c r="AM203" s="39">
        <f t="shared" si="205"/>
        <v>0</v>
      </c>
      <c r="AN203" s="39">
        <f t="shared" si="206"/>
        <v>0</v>
      </c>
      <c r="AO203" s="99">
        <f t="shared" si="207"/>
        <v>0</v>
      </c>
      <c r="AP203" s="99">
        <f t="shared" si="208"/>
        <v>0</v>
      </c>
      <c r="AQ203" s="12">
        <f t="shared" si="209"/>
        <v>0</v>
      </c>
      <c r="AR203" s="39">
        <f t="shared" si="210"/>
        <v>0</v>
      </c>
      <c r="AS203" s="39">
        <f t="shared" si="211"/>
        <v>0</v>
      </c>
      <c r="AT203" s="39">
        <f t="shared" si="212"/>
        <v>0</v>
      </c>
      <c r="AU203" s="12">
        <f t="shared" si="213"/>
        <v>0</v>
      </c>
      <c r="AV203" s="39">
        <f t="shared" si="214"/>
        <v>0</v>
      </c>
      <c r="AW203" s="39">
        <f t="shared" si="215"/>
        <v>0</v>
      </c>
      <c r="AX203" s="39">
        <f t="shared" si="216"/>
        <v>0</v>
      </c>
      <c r="AY203" s="39">
        <f t="shared" si="217"/>
        <v>0</v>
      </c>
      <c r="AZ203" s="39">
        <f t="shared" si="218"/>
        <v>0</v>
      </c>
      <c r="BA203" s="12">
        <f t="shared" si="219"/>
        <v>0</v>
      </c>
      <c r="BB203" s="39">
        <f t="shared" si="220"/>
        <v>0</v>
      </c>
      <c r="BC203" s="39">
        <f t="shared" si="221"/>
        <v>0</v>
      </c>
      <c r="BD203" s="39">
        <f t="shared" si="222"/>
        <v>0</v>
      </c>
      <c r="BE203" s="12">
        <f t="shared" si="223"/>
        <v>0</v>
      </c>
      <c r="BF203" s="39">
        <f t="shared" si="224"/>
        <v>0</v>
      </c>
      <c r="BG203" s="39">
        <f t="shared" si="225"/>
        <v>0</v>
      </c>
      <c r="BH203" s="39">
        <f t="shared" si="226"/>
        <v>0</v>
      </c>
      <c r="BI203" s="12">
        <f t="shared" si="227"/>
        <v>0</v>
      </c>
      <c r="BJ203" s="39">
        <f t="shared" si="228"/>
        <v>0</v>
      </c>
      <c r="BK203" s="39">
        <f t="shared" si="229"/>
        <v>0</v>
      </c>
      <c r="BL203" s="39">
        <f t="shared" si="230"/>
        <v>0</v>
      </c>
      <c r="BM203" s="12">
        <f t="shared" si="231"/>
        <v>0</v>
      </c>
      <c r="BN203" s="39">
        <f t="shared" si="232"/>
        <v>0</v>
      </c>
      <c r="BO203" s="39">
        <f t="shared" si="233"/>
        <v>0</v>
      </c>
      <c r="BP203" s="39">
        <f t="shared" si="234"/>
        <v>0</v>
      </c>
      <c r="BQ203" s="12">
        <f t="shared" si="235"/>
        <v>0</v>
      </c>
      <c r="BR203" s="39">
        <f t="shared" si="236"/>
        <v>0</v>
      </c>
      <c r="BS203" s="39">
        <f t="shared" si="237"/>
        <v>0</v>
      </c>
      <c r="BT203" s="39">
        <f t="shared" si="238"/>
        <v>0</v>
      </c>
      <c r="BU203" s="104">
        <f>IF(ABS($B203)&lt;0.01,0,VLOOKUP(E203,DollarSteps,4))</f>
        <v>0</v>
      </c>
      <c r="BV203" s="104">
        <f>IF(ABS($B203)&lt;0.01,0,VLOOKUP(G203,DollarSteps,4))</f>
        <v>0</v>
      </c>
      <c r="BW203" s="104">
        <f>IF(ABS($B203)&lt;0.01,0,VLOOKUP(I203,DollarSteps,4))</f>
        <v>0</v>
      </c>
      <c r="BX203" s="104">
        <f>IF(ABS($B203)&lt;0.01,0,IF($J203="","",VLOOKUP($J203,Age_Steps,4)))</f>
        <v>0</v>
      </c>
      <c r="BY203" s="104">
        <f>IF(OR(ABS($B203)&lt;0.01,$E203=0),0,IF($J203="","",VLOOKUP($J203,Age_Steps,4)))</f>
        <v>0</v>
      </c>
      <c r="BZ203" s="104">
        <f>IF(ABS($B203)&lt;0.01,0,IF($J203="","",VLOOKUP($J203-1,Age_Steps,4)))</f>
        <v>0</v>
      </c>
      <c r="CA203" s="104">
        <f>IF(OR(ABS($B203)&lt;0.01,$G203=0),0,IF($J203="","",VLOOKUP($J203-1,Age_Steps,4)))</f>
        <v>0</v>
      </c>
      <c r="CB203" s="104">
        <f>IF(ABS($B203)&lt;0.01,0,IF($J203="","",VLOOKUP($J203-2,Age_Steps,4)))</f>
        <v>0</v>
      </c>
      <c r="CC203" s="104">
        <f>IF(OR(ABS($B203)&lt;0.01,$I203=0),0,IF($J203="","",VLOOKUP($J203-2,Age_Steps,4)))</f>
        <v>0</v>
      </c>
    </row>
    <row r="204" spans="2:81" ht="12.5" customHeight="1">
      <c r="B204" s="6" t="s">
        <v>9</v>
      </c>
      <c r="C204" s="6"/>
      <c r="D204" s="5">
        <v>0</v>
      </c>
      <c r="E204" s="5">
        <v>0</v>
      </c>
      <c r="F204" s="2">
        <v>0</v>
      </c>
      <c r="G204" s="2">
        <v>0</v>
      </c>
      <c r="H204" s="2">
        <v>0</v>
      </c>
      <c r="I204" s="5">
        <v>0</v>
      </c>
      <c r="J204" s="11">
        <v>19</v>
      </c>
      <c r="K204" s="12">
        <f t="shared" si="183"/>
        <v>0</v>
      </c>
      <c r="L204" s="12">
        <f t="shared" si="183"/>
        <v>0</v>
      </c>
      <c r="M204" s="14">
        <f t="shared" si="184"/>
        <v>0</v>
      </c>
      <c r="N204" s="12">
        <f t="shared" si="239"/>
        <v>0</v>
      </c>
      <c r="O204" s="14">
        <f t="shared" si="185"/>
        <v>0</v>
      </c>
      <c r="P204" s="12">
        <f t="shared" si="239"/>
        <v>0</v>
      </c>
      <c r="Q204" s="12">
        <f t="shared" si="186"/>
        <v>1</v>
      </c>
      <c r="R204" s="12">
        <f t="shared" si="187"/>
        <v>0</v>
      </c>
      <c r="S204" s="12">
        <f t="shared" si="188"/>
        <v>0</v>
      </c>
      <c r="T204" s="12">
        <f t="shared" si="189"/>
        <v>0</v>
      </c>
      <c r="U204" s="12">
        <f t="shared" si="190"/>
        <v>0</v>
      </c>
      <c r="V204" s="39">
        <f t="shared" si="191"/>
        <v>0</v>
      </c>
      <c r="W204" s="39">
        <f t="shared" si="192"/>
        <v>0</v>
      </c>
      <c r="X204" s="12">
        <f t="shared" ref="X204:X267" si="240">IF(I204=0,0,1)</f>
        <v>0</v>
      </c>
      <c r="Y204" s="12">
        <f t="shared" si="193"/>
        <v>0</v>
      </c>
      <c r="Z204" s="39">
        <f t="shared" ref="Z204:Z267" si="241">IF(Y204=1,I204,0)</f>
        <v>0</v>
      </c>
      <c r="AA204" s="12">
        <f t="shared" si="194"/>
        <v>0</v>
      </c>
      <c r="AB204" s="39">
        <f t="shared" si="195"/>
        <v>0</v>
      </c>
      <c r="AC204" s="12">
        <f t="shared" si="196"/>
        <v>0</v>
      </c>
      <c r="AD204" s="39">
        <f t="shared" si="197"/>
        <v>0</v>
      </c>
      <c r="AE204" s="39">
        <f t="shared" si="182"/>
        <v>0</v>
      </c>
      <c r="AF204" s="12">
        <f t="shared" si="198"/>
        <v>0</v>
      </c>
      <c r="AG204" s="39">
        <f t="shared" si="199"/>
        <v>0</v>
      </c>
      <c r="AH204" s="12">
        <f t="shared" si="200"/>
        <v>0</v>
      </c>
      <c r="AI204" s="39">
        <f t="shared" si="201"/>
        <v>0</v>
      </c>
      <c r="AJ204" s="39">
        <f t="shared" si="202"/>
        <v>0</v>
      </c>
      <c r="AK204" s="12">
        <f t="shared" si="203"/>
        <v>0</v>
      </c>
      <c r="AL204" s="39">
        <f t="shared" si="204"/>
        <v>0</v>
      </c>
      <c r="AM204" s="39">
        <f t="shared" si="205"/>
        <v>0</v>
      </c>
      <c r="AN204" s="39">
        <f t="shared" si="206"/>
        <v>0</v>
      </c>
      <c r="AO204" s="99">
        <f t="shared" si="207"/>
        <v>0</v>
      </c>
      <c r="AP204" s="99">
        <f t="shared" si="208"/>
        <v>0</v>
      </c>
      <c r="AQ204" s="12">
        <f t="shared" si="209"/>
        <v>0</v>
      </c>
      <c r="AR204" s="39">
        <f t="shared" si="210"/>
        <v>0</v>
      </c>
      <c r="AS204" s="39">
        <f t="shared" si="211"/>
        <v>0</v>
      </c>
      <c r="AT204" s="39">
        <f t="shared" si="212"/>
        <v>0</v>
      </c>
      <c r="AU204" s="12">
        <f t="shared" si="213"/>
        <v>0</v>
      </c>
      <c r="AV204" s="39">
        <f t="shared" si="214"/>
        <v>0</v>
      </c>
      <c r="AW204" s="39">
        <f t="shared" si="215"/>
        <v>0</v>
      </c>
      <c r="AX204" s="39">
        <f t="shared" si="216"/>
        <v>0</v>
      </c>
      <c r="AY204" s="39">
        <f t="shared" si="217"/>
        <v>0</v>
      </c>
      <c r="AZ204" s="39">
        <f t="shared" si="218"/>
        <v>0</v>
      </c>
      <c r="BA204" s="12">
        <f t="shared" si="219"/>
        <v>0</v>
      </c>
      <c r="BB204" s="39">
        <f t="shared" si="220"/>
        <v>0</v>
      </c>
      <c r="BC204" s="39">
        <f t="shared" si="221"/>
        <v>0</v>
      </c>
      <c r="BD204" s="39">
        <f t="shared" si="222"/>
        <v>0</v>
      </c>
      <c r="BE204" s="12">
        <f t="shared" si="223"/>
        <v>0</v>
      </c>
      <c r="BF204" s="39">
        <f t="shared" si="224"/>
        <v>0</v>
      </c>
      <c r="BG204" s="39">
        <f t="shared" si="225"/>
        <v>0</v>
      </c>
      <c r="BH204" s="39">
        <f t="shared" si="226"/>
        <v>0</v>
      </c>
      <c r="BI204" s="12">
        <f t="shared" si="227"/>
        <v>0</v>
      </c>
      <c r="BJ204" s="39">
        <f t="shared" si="228"/>
        <v>0</v>
      </c>
      <c r="BK204" s="39">
        <f t="shared" si="229"/>
        <v>0</v>
      </c>
      <c r="BL204" s="39">
        <f t="shared" si="230"/>
        <v>0</v>
      </c>
      <c r="BM204" s="12">
        <f t="shared" si="231"/>
        <v>0</v>
      </c>
      <c r="BN204" s="39">
        <f t="shared" si="232"/>
        <v>0</v>
      </c>
      <c r="BO204" s="39">
        <f t="shared" si="233"/>
        <v>0</v>
      </c>
      <c r="BP204" s="39">
        <f t="shared" si="234"/>
        <v>0</v>
      </c>
      <c r="BQ204" s="12">
        <f t="shared" si="235"/>
        <v>0</v>
      </c>
      <c r="BR204" s="39">
        <f t="shared" si="236"/>
        <v>0</v>
      </c>
      <c r="BS204" s="39">
        <f t="shared" si="237"/>
        <v>0</v>
      </c>
      <c r="BT204" s="39">
        <f t="shared" si="238"/>
        <v>0</v>
      </c>
      <c r="BU204" s="104">
        <f>IF(ABS($B204)&lt;0.01,0,VLOOKUP(E204,DollarSteps,4))</f>
        <v>0</v>
      </c>
      <c r="BV204" s="104">
        <f>IF(ABS($B204)&lt;0.01,0,VLOOKUP(G204,DollarSteps,4))</f>
        <v>0</v>
      </c>
      <c r="BW204" s="104">
        <f>IF(ABS($B204)&lt;0.01,0,VLOOKUP(I204,DollarSteps,4))</f>
        <v>0</v>
      </c>
      <c r="BX204" s="104">
        <f>IF(ABS($B204)&lt;0.01,0,IF($J204="","",VLOOKUP($J204,Age_Steps,4)))</f>
        <v>0</v>
      </c>
      <c r="BY204" s="104">
        <f>IF(OR(ABS($B204)&lt;0.01,$E204=0),0,IF($J204="","",VLOOKUP($J204,Age_Steps,4)))</f>
        <v>0</v>
      </c>
      <c r="BZ204" s="104">
        <f>IF(ABS($B204)&lt;0.01,0,IF($J204="","",VLOOKUP($J204-1,Age_Steps,4)))</f>
        <v>0</v>
      </c>
      <c r="CA204" s="104">
        <f>IF(OR(ABS($B204)&lt;0.01,$G204=0),0,IF($J204="","",VLOOKUP($J204-1,Age_Steps,4)))</f>
        <v>0</v>
      </c>
      <c r="CB204" s="104">
        <f>IF(ABS($B204)&lt;0.01,0,IF($J204="","",VLOOKUP($J204-2,Age_Steps,4)))</f>
        <v>0</v>
      </c>
      <c r="CC204" s="104">
        <f>IF(OR(ABS($B204)&lt;0.01,$I204=0),0,IF($J204="","",VLOOKUP($J204-2,Age_Steps,4)))</f>
        <v>0</v>
      </c>
    </row>
    <row r="205" spans="2:81" ht="12.5" customHeight="1">
      <c r="B205" s="6" t="s">
        <v>9</v>
      </c>
      <c r="C205" s="6"/>
      <c r="D205" s="5">
        <v>0</v>
      </c>
      <c r="E205" s="5">
        <v>0</v>
      </c>
      <c r="F205" s="2">
        <v>0</v>
      </c>
      <c r="G205" s="2">
        <v>0</v>
      </c>
      <c r="H205" s="2">
        <v>0</v>
      </c>
      <c r="I205" s="5">
        <v>0</v>
      </c>
      <c r="J205" s="11">
        <v>10</v>
      </c>
      <c r="K205" s="12">
        <f t="shared" si="183"/>
        <v>0</v>
      </c>
      <c r="L205" s="12">
        <f t="shared" si="183"/>
        <v>0</v>
      </c>
      <c r="M205" s="14">
        <f t="shared" si="184"/>
        <v>0</v>
      </c>
      <c r="N205" s="12">
        <f t="shared" si="239"/>
        <v>0</v>
      </c>
      <c r="O205" s="14">
        <f t="shared" si="185"/>
        <v>0</v>
      </c>
      <c r="P205" s="12">
        <f t="shared" si="239"/>
        <v>0</v>
      </c>
      <c r="Q205" s="12">
        <f t="shared" si="186"/>
        <v>1</v>
      </c>
      <c r="R205" s="12">
        <f t="shared" si="187"/>
        <v>0</v>
      </c>
      <c r="S205" s="12">
        <f t="shared" si="188"/>
        <v>0</v>
      </c>
      <c r="T205" s="12">
        <f t="shared" si="189"/>
        <v>0</v>
      </c>
      <c r="U205" s="12">
        <f t="shared" si="190"/>
        <v>0</v>
      </c>
      <c r="V205" s="39">
        <f t="shared" si="191"/>
        <v>0</v>
      </c>
      <c r="W205" s="39">
        <f t="shared" si="192"/>
        <v>0</v>
      </c>
      <c r="X205" s="12">
        <f t="shared" si="240"/>
        <v>0</v>
      </c>
      <c r="Y205" s="12">
        <f t="shared" si="193"/>
        <v>0</v>
      </c>
      <c r="Z205" s="39">
        <f t="shared" si="241"/>
        <v>0</v>
      </c>
      <c r="AA205" s="12">
        <f t="shared" si="194"/>
        <v>0</v>
      </c>
      <c r="AB205" s="39">
        <f t="shared" si="195"/>
        <v>0</v>
      </c>
      <c r="AC205" s="12">
        <f t="shared" si="196"/>
        <v>0</v>
      </c>
      <c r="AD205" s="39">
        <f t="shared" si="197"/>
        <v>0</v>
      </c>
      <c r="AE205" s="39">
        <f t="shared" si="182"/>
        <v>0</v>
      </c>
      <c r="AF205" s="12">
        <f t="shared" si="198"/>
        <v>0</v>
      </c>
      <c r="AG205" s="39">
        <f t="shared" si="199"/>
        <v>0</v>
      </c>
      <c r="AH205" s="12">
        <f t="shared" si="200"/>
        <v>0</v>
      </c>
      <c r="AI205" s="39">
        <f t="shared" si="201"/>
        <v>0</v>
      </c>
      <c r="AJ205" s="39">
        <f t="shared" si="202"/>
        <v>0</v>
      </c>
      <c r="AK205" s="12">
        <f t="shared" si="203"/>
        <v>0</v>
      </c>
      <c r="AL205" s="39">
        <f t="shared" si="204"/>
        <v>0</v>
      </c>
      <c r="AM205" s="39">
        <f t="shared" si="205"/>
        <v>0</v>
      </c>
      <c r="AN205" s="39">
        <f t="shared" si="206"/>
        <v>0</v>
      </c>
      <c r="AO205" s="99">
        <f t="shared" si="207"/>
        <v>0</v>
      </c>
      <c r="AP205" s="99">
        <f t="shared" si="208"/>
        <v>0</v>
      </c>
      <c r="AQ205" s="12">
        <f t="shared" si="209"/>
        <v>0</v>
      </c>
      <c r="AR205" s="39">
        <f t="shared" si="210"/>
        <v>0</v>
      </c>
      <c r="AS205" s="39">
        <f t="shared" si="211"/>
        <v>0</v>
      </c>
      <c r="AT205" s="39">
        <f t="shared" si="212"/>
        <v>0</v>
      </c>
      <c r="AU205" s="12">
        <f t="shared" si="213"/>
        <v>0</v>
      </c>
      <c r="AV205" s="39">
        <f t="shared" si="214"/>
        <v>0</v>
      </c>
      <c r="AW205" s="39">
        <f t="shared" si="215"/>
        <v>0</v>
      </c>
      <c r="AX205" s="39">
        <f t="shared" si="216"/>
        <v>0</v>
      </c>
      <c r="AY205" s="39">
        <f t="shared" si="217"/>
        <v>0</v>
      </c>
      <c r="AZ205" s="39">
        <f t="shared" si="218"/>
        <v>0</v>
      </c>
      <c r="BA205" s="12">
        <f t="shared" si="219"/>
        <v>0</v>
      </c>
      <c r="BB205" s="39">
        <f t="shared" si="220"/>
        <v>0</v>
      </c>
      <c r="BC205" s="39">
        <f t="shared" si="221"/>
        <v>0</v>
      </c>
      <c r="BD205" s="39">
        <f t="shared" si="222"/>
        <v>0</v>
      </c>
      <c r="BE205" s="12">
        <f t="shared" si="223"/>
        <v>0</v>
      </c>
      <c r="BF205" s="39">
        <f t="shared" si="224"/>
        <v>0</v>
      </c>
      <c r="BG205" s="39">
        <f t="shared" si="225"/>
        <v>0</v>
      </c>
      <c r="BH205" s="39">
        <f t="shared" si="226"/>
        <v>0</v>
      </c>
      <c r="BI205" s="12">
        <f t="shared" si="227"/>
        <v>0</v>
      </c>
      <c r="BJ205" s="39">
        <f t="shared" si="228"/>
        <v>0</v>
      </c>
      <c r="BK205" s="39">
        <f t="shared" si="229"/>
        <v>0</v>
      </c>
      <c r="BL205" s="39">
        <f t="shared" si="230"/>
        <v>0</v>
      </c>
      <c r="BM205" s="12">
        <f t="shared" si="231"/>
        <v>0</v>
      </c>
      <c r="BN205" s="39">
        <f t="shared" si="232"/>
        <v>0</v>
      </c>
      <c r="BO205" s="39">
        <f t="shared" si="233"/>
        <v>0</v>
      </c>
      <c r="BP205" s="39">
        <f t="shared" si="234"/>
        <v>0</v>
      </c>
      <c r="BQ205" s="12">
        <f t="shared" si="235"/>
        <v>0</v>
      </c>
      <c r="BR205" s="39">
        <f t="shared" si="236"/>
        <v>0</v>
      </c>
      <c r="BS205" s="39">
        <f t="shared" si="237"/>
        <v>0</v>
      </c>
      <c r="BT205" s="39">
        <f t="shared" si="238"/>
        <v>0</v>
      </c>
      <c r="BU205" s="104">
        <f>IF(ABS($B205)&lt;0.01,0,VLOOKUP(E205,DollarSteps,4))</f>
        <v>0</v>
      </c>
      <c r="BV205" s="104">
        <f>IF(ABS($B205)&lt;0.01,0,VLOOKUP(G205,DollarSteps,4))</f>
        <v>0</v>
      </c>
      <c r="BW205" s="104">
        <f>IF(ABS($B205)&lt;0.01,0,VLOOKUP(I205,DollarSteps,4))</f>
        <v>0</v>
      </c>
      <c r="BX205" s="104">
        <f>IF(ABS($B205)&lt;0.01,0,IF($J205="","",VLOOKUP($J205,Age_Steps,4)))</f>
        <v>0</v>
      </c>
      <c r="BY205" s="104">
        <f>IF(OR(ABS($B205)&lt;0.01,$E205=0),0,IF($J205="","",VLOOKUP($J205,Age_Steps,4)))</f>
        <v>0</v>
      </c>
      <c r="BZ205" s="104">
        <f>IF(ABS($B205)&lt;0.01,0,IF($J205="","",VLOOKUP($J205-1,Age_Steps,4)))</f>
        <v>0</v>
      </c>
      <c r="CA205" s="104">
        <f>IF(OR(ABS($B205)&lt;0.01,$G205=0),0,IF($J205="","",VLOOKUP($J205-1,Age_Steps,4)))</f>
        <v>0</v>
      </c>
      <c r="CB205" s="104">
        <f>IF(ABS($B205)&lt;0.01,0,IF($J205="","",VLOOKUP($J205-2,Age_Steps,4)))</f>
        <v>0</v>
      </c>
      <c r="CC205" s="104">
        <f>IF(OR(ABS($B205)&lt;0.01,$I205=0),0,IF($J205="","",VLOOKUP($J205-2,Age_Steps,4)))</f>
        <v>0</v>
      </c>
    </row>
    <row r="206" spans="2:81" ht="12.5" customHeight="1">
      <c r="B206" s="6" t="s">
        <v>9</v>
      </c>
      <c r="C206" s="6"/>
      <c r="D206" s="5">
        <v>0</v>
      </c>
      <c r="E206" s="5">
        <v>0</v>
      </c>
      <c r="F206" s="2">
        <v>0</v>
      </c>
      <c r="G206" s="2">
        <v>0</v>
      </c>
      <c r="H206" s="2">
        <v>0</v>
      </c>
      <c r="I206" s="5">
        <v>0</v>
      </c>
      <c r="J206" s="11">
        <v>12</v>
      </c>
      <c r="K206" s="12">
        <f t="shared" si="183"/>
        <v>0</v>
      </c>
      <c r="L206" s="12">
        <f t="shared" si="183"/>
        <v>0</v>
      </c>
      <c r="M206" s="14">
        <f t="shared" si="184"/>
        <v>0</v>
      </c>
      <c r="N206" s="12">
        <f t="shared" si="239"/>
        <v>0</v>
      </c>
      <c r="O206" s="14">
        <f t="shared" si="185"/>
        <v>0</v>
      </c>
      <c r="P206" s="12">
        <f t="shared" si="239"/>
        <v>0</v>
      </c>
      <c r="Q206" s="12">
        <f t="shared" si="186"/>
        <v>1</v>
      </c>
      <c r="R206" s="12">
        <f t="shared" si="187"/>
        <v>0</v>
      </c>
      <c r="S206" s="12">
        <f t="shared" si="188"/>
        <v>0</v>
      </c>
      <c r="T206" s="12">
        <f t="shared" si="189"/>
        <v>0</v>
      </c>
      <c r="U206" s="12">
        <f t="shared" si="190"/>
        <v>0</v>
      </c>
      <c r="V206" s="39">
        <f t="shared" si="191"/>
        <v>0</v>
      </c>
      <c r="W206" s="39">
        <f t="shared" si="192"/>
        <v>0</v>
      </c>
      <c r="X206" s="12">
        <f t="shared" si="240"/>
        <v>0</v>
      </c>
      <c r="Y206" s="12">
        <f t="shared" si="193"/>
        <v>0</v>
      </c>
      <c r="Z206" s="39">
        <f t="shared" si="241"/>
        <v>0</v>
      </c>
      <c r="AA206" s="12">
        <f t="shared" si="194"/>
        <v>0</v>
      </c>
      <c r="AB206" s="39">
        <f t="shared" si="195"/>
        <v>0</v>
      </c>
      <c r="AC206" s="12">
        <f t="shared" si="196"/>
        <v>0</v>
      </c>
      <c r="AD206" s="39">
        <f t="shared" si="197"/>
        <v>0</v>
      </c>
      <c r="AE206" s="39">
        <f t="shared" si="182"/>
        <v>0</v>
      </c>
      <c r="AF206" s="12">
        <f t="shared" si="198"/>
        <v>0</v>
      </c>
      <c r="AG206" s="39">
        <f t="shared" si="199"/>
        <v>0</v>
      </c>
      <c r="AH206" s="12">
        <f t="shared" si="200"/>
        <v>0</v>
      </c>
      <c r="AI206" s="39">
        <f t="shared" si="201"/>
        <v>0</v>
      </c>
      <c r="AJ206" s="39">
        <f t="shared" si="202"/>
        <v>0</v>
      </c>
      <c r="AK206" s="12">
        <f t="shared" si="203"/>
        <v>0</v>
      </c>
      <c r="AL206" s="39">
        <f t="shared" si="204"/>
        <v>0</v>
      </c>
      <c r="AM206" s="39">
        <f t="shared" si="205"/>
        <v>0</v>
      </c>
      <c r="AN206" s="39">
        <f t="shared" si="206"/>
        <v>0</v>
      </c>
      <c r="AO206" s="99">
        <f t="shared" si="207"/>
        <v>0</v>
      </c>
      <c r="AP206" s="99">
        <f t="shared" si="208"/>
        <v>0</v>
      </c>
      <c r="AQ206" s="12">
        <f t="shared" si="209"/>
        <v>0</v>
      </c>
      <c r="AR206" s="39">
        <f t="shared" si="210"/>
        <v>0</v>
      </c>
      <c r="AS206" s="39">
        <f t="shared" si="211"/>
        <v>0</v>
      </c>
      <c r="AT206" s="39">
        <f t="shared" si="212"/>
        <v>0</v>
      </c>
      <c r="AU206" s="12">
        <f t="shared" si="213"/>
        <v>0</v>
      </c>
      <c r="AV206" s="39">
        <f t="shared" si="214"/>
        <v>0</v>
      </c>
      <c r="AW206" s="39">
        <f t="shared" si="215"/>
        <v>0</v>
      </c>
      <c r="AX206" s="39">
        <f t="shared" si="216"/>
        <v>0</v>
      </c>
      <c r="AY206" s="39">
        <f t="shared" si="217"/>
        <v>0</v>
      </c>
      <c r="AZ206" s="39">
        <f t="shared" si="218"/>
        <v>0</v>
      </c>
      <c r="BA206" s="12">
        <f t="shared" si="219"/>
        <v>0</v>
      </c>
      <c r="BB206" s="39">
        <f t="shared" si="220"/>
        <v>0</v>
      </c>
      <c r="BC206" s="39">
        <f t="shared" si="221"/>
        <v>0</v>
      </c>
      <c r="BD206" s="39">
        <f t="shared" si="222"/>
        <v>0</v>
      </c>
      <c r="BE206" s="12">
        <f t="shared" si="223"/>
        <v>0</v>
      </c>
      <c r="BF206" s="39">
        <f t="shared" si="224"/>
        <v>0</v>
      </c>
      <c r="BG206" s="39">
        <f t="shared" si="225"/>
        <v>0</v>
      </c>
      <c r="BH206" s="39">
        <f t="shared" si="226"/>
        <v>0</v>
      </c>
      <c r="BI206" s="12">
        <f t="shared" si="227"/>
        <v>0</v>
      </c>
      <c r="BJ206" s="39">
        <f t="shared" si="228"/>
        <v>0</v>
      </c>
      <c r="BK206" s="39">
        <f t="shared" si="229"/>
        <v>0</v>
      </c>
      <c r="BL206" s="39">
        <f t="shared" si="230"/>
        <v>0</v>
      </c>
      <c r="BM206" s="12">
        <f t="shared" si="231"/>
        <v>0</v>
      </c>
      <c r="BN206" s="39">
        <f t="shared" si="232"/>
        <v>0</v>
      </c>
      <c r="BO206" s="39">
        <f t="shared" si="233"/>
        <v>0</v>
      </c>
      <c r="BP206" s="39">
        <f t="shared" si="234"/>
        <v>0</v>
      </c>
      <c r="BQ206" s="12">
        <f t="shared" si="235"/>
        <v>0</v>
      </c>
      <c r="BR206" s="39">
        <f t="shared" si="236"/>
        <v>0</v>
      </c>
      <c r="BS206" s="39">
        <f t="shared" si="237"/>
        <v>0</v>
      </c>
      <c r="BT206" s="39">
        <f t="shared" si="238"/>
        <v>0</v>
      </c>
      <c r="BU206" s="104">
        <f>IF(ABS($B206)&lt;0.01,0,VLOOKUP(E206,DollarSteps,4))</f>
        <v>0</v>
      </c>
      <c r="BV206" s="104">
        <f>IF(ABS($B206)&lt;0.01,0,VLOOKUP(G206,DollarSteps,4))</f>
        <v>0</v>
      </c>
      <c r="BW206" s="104">
        <f>IF(ABS($B206)&lt;0.01,0,VLOOKUP(I206,DollarSteps,4))</f>
        <v>0</v>
      </c>
      <c r="BX206" s="104">
        <f>IF(ABS($B206)&lt;0.01,0,IF($J206="","",VLOOKUP($J206,Age_Steps,4)))</f>
        <v>0</v>
      </c>
      <c r="BY206" s="104">
        <f>IF(OR(ABS($B206)&lt;0.01,$E206=0),0,IF($J206="","",VLOOKUP($J206,Age_Steps,4)))</f>
        <v>0</v>
      </c>
      <c r="BZ206" s="104">
        <f>IF(ABS($B206)&lt;0.01,0,IF($J206="","",VLOOKUP($J206-1,Age_Steps,4)))</f>
        <v>0</v>
      </c>
      <c r="CA206" s="104">
        <f>IF(OR(ABS($B206)&lt;0.01,$G206=0),0,IF($J206="","",VLOOKUP($J206-1,Age_Steps,4)))</f>
        <v>0</v>
      </c>
      <c r="CB206" s="104">
        <f>IF(ABS($B206)&lt;0.01,0,IF($J206="","",VLOOKUP($J206-2,Age_Steps,4)))</f>
        <v>0</v>
      </c>
      <c r="CC206" s="104">
        <f>IF(OR(ABS($B206)&lt;0.01,$I206=0),0,IF($J206="","",VLOOKUP($J206-2,Age_Steps,4)))</f>
        <v>0</v>
      </c>
    </row>
    <row r="207" spans="2:81" ht="12.5" customHeight="1">
      <c r="B207" s="6" t="s">
        <v>9</v>
      </c>
      <c r="C207" s="6"/>
      <c r="D207" s="5">
        <v>0</v>
      </c>
      <c r="E207" s="5">
        <v>0</v>
      </c>
      <c r="F207" s="2">
        <v>0</v>
      </c>
      <c r="G207" s="2">
        <v>0</v>
      </c>
      <c r="H207" s="2">
        <v>0</v>
      </c>
      <c r="I207" s="5">
        <v>0</v>
      </c>
      <c r="J207" s="11">
        <v>13</v>
      </c>
      <c r="K207" s="12">
        <f t="shared" si="183"/>
        <v>0</v>
      </c>
      <c r="L207" s="12">
        <f t="shared" si="183"/>
        <v>0</v>
      </c>
      <c r="M207" s="14">
        <f t="shared" si="184"/>
        <v>0</v>
      </c>
      <c r="N207" s="12">
        <f t="shared" si="239"/>
        <v>0</v>
      </c>
      <c r="O207" s="14">
        <f t="shared" si="185"/>
        <v>0</v>
      </c>
      <c r="P207" s="12">
        <f t="shared" si="239"/>
        <v>0</v>
      </c>
      <c r="Q207" s="12">
        <f t="shared" si="186"/>
        <v>1</v>
      </c>
      <c r="R207" s="12">
        <f t="shared" si="187"/>
        <v>0</v>
      </c>
      <c r="S207" s="12">
        <f t="shared" si="188"/>
        <v>0</v>
      </c>
      <c r="T207" s="12">
        <f t="shared" si="189"/>
        <v>0</v>
      </c>
      <c r="U207" s="12">
        <f t="shared" si="190"/>
        <v>0</v>
      </c>
      <c r="V207" s="39">
        <f t="shared" si="191"/>
        <v>0</v>
      </c>
      <c r="W207" s="39">
        <f t="shared" si="192"/>
        <v>0</v>
      </c>
      <c r="X207" s="12">
        <f t="shared" si="240"/>
        <v>0</v>
      </c>
      <c r="Y207" s="12">
        <f t="shared" si="193"/>
        <v>0</v>
      </c>
      <c r="Z207" s="39">
        <f t="shared" si="241"/>
        <v>0</v>
      </c>
      <c r="AA207" s="12">
        <f t="shared" si="194"/>
        <v>0</v>
      </c>
      <c r="AB207" s="39">
        <f t="shared" si="195"/>
        <v>0</v>
      </c>
      <c r="AC207" s="12">
        <f t="shared" si="196"/>
        <v>0</v>
      </c>
      <c r="AD207" s="39">
        <f t="shared" si="197"/>
        <v>0</v>
      </c>
      <c r="AE207" s="39">
        <f t="shared" si="182"/>
        <v>0</v>
      </c>
      <c r="AF207" s="12">
        <f t="shared" si="198"/>
        <v>0</v>
      </c>
      <c r="AG207" s="39">
        <f t="shared" si="199"/>
        <v>0</v>
      </c>
      <c r="AH207" s="12">
        <f t="shared" si="200"/>
        <v>0</v>
      </c>
      <c r="AI207" s="39">
        <f t="shared" si="201"/>
        <v>0</v>
      </c>
      <c r="AJ207" s="39">
        <f t="shared" si="202"/>
        <v>0</v>
      </c>
      <c r="AK207" s="12">
        <f t="shared" si="203"/>
        <v>0</v>
      </c>
      <c r="AL207" s="39">
        <f t="shared" si="204"/>
        <v>0</v>
      </c>
      <c r="AM207" s="39">
        <f t="shared" si="205"/>
        <v>0</v>
      </c>
      <c r="AN207" s="39">
        <f t="shared" si="206"/>
        <v>0</v>
      </c>
      <c r="AO207" s="99">
        <f t="shared" si="207"/>
        <v>0</v>
      </c>
      <c r="AP207" s="99">
        <f t="shared" si="208"/>
        <v>0</v>
      </c>
      <c r="AQ207" s="12">
        <f t="shared" si="209"/>
        <v>0</v>
      </c>
      <c r="AR207" s="39">
        <f t="shared" si="210"/>
        <v>0</v>
      </c>
      <c r="AS207" s="39">
        <f t="shared" si="211"/>
        <v>0</v>
      </c>
      <c r="AT207" s="39">
        <f t="shared" si="212"/>
        <v>0</v>
      </c>
      <c r="AU207" s="12">
        <f t="shared" si="213"/>
        <v>0</v>
      </c>
      <c r="AV207" s="39">
        <f t="shared" si="214"/>
        <v>0</v>
      </c>
      <c r="AW207" s="39">
        <f t="shared" si="215"/>
        <v>0</v>
      </c>
      <c r="AX207" s="39">
        <f t="shared" si="216"/>
        <v>0</v>
      </c>
      <c r="AY207" s="39">
        <f t="shared" si="217"/>
        <v>0</v>
      </c>
      <c r="AZ207" s="39">
        <f t="shared" si="218"/>
        <v>0</v>
      </c>
      <c r="BA207" s="12">
        <f t="shared" si="219"/>
        <v>0</v>
      </c>
      <c r="BB207" s="39">
        <f t="shared" si="220"/>
        <v>0</v>
      </c>
      <c r="BC207" s="39">
        <f t="shared" si="221"/>
        <v>0</v>
      </c>
      <c r="BD207" s="39">
        <f t="shared" si="222"/>
        <v>0</v>
      </c>
      <c r="BE207" s="12">
        <f t="shared" si="223"/>
        <v>0</v>
      </c>
      <c r="BF207" s="39">
        <f t="shared" si="224"/>
        <v>0</v>
      </c>
      <c r="BG207" s="39">
        <f t="shared" si="225"/>
        <v>0</v>
      </c>
      <c r="BH207" s="39">
        <f t="shared" si="226"/>
        <v>0</v>
      </c>
      <c r="BI207" s="12">
        <f t="shared" si="227"/>
        <v>0</v>
      </c>
      <c r="BJ207" s="39">
        <f t="shared" si="228"/>
        <v>0</v>
      </c>
      <c r="BK207" s="39">
        <f t="shared" si="229"/>
        <v>0</v>
      </c>
      <c r="BL207" s="39">
        <f t="shared" si="230"/>
        <v>0</v>
      </c>
      <c r="BM207" s="12">
        <f t="shared" si="231"/>
        <v>0</v>
      </c>
      <c r="BN207" s="39">
        <f t="shared" si="232"/>
        <v>0</v>
      </c>
      <c r="BO207" s="39">
        <f t="shared" si="233"/>
        <v>0</v>
      </c>
      <c r="BP207" s="39">
        <f t="shared" si="234"/>
        <v>0</v>
      </c>
      <c r="BQ207" s="12">
        <f t="shared" si="235"/>
        <v>0</v>
      </c>
      <c r="BR207" s="39">
        <f t="shared" si="236"/>
        <v>0</v>
      </c>
      <c r="BS207" s="39">
        <f t="shared" si="237"/>
        <v>0</v>
      </c>
      <c r="BT207" s="39">
        <f t="shared" si="238"/>
        <v>0</v>
      </c>
      <c r="BU207" s="104">
        <f>IF(ABS($B207)&lt;0.01,0,VLOOKUP(E207,DollarSteps,4))</f>
        <v>0</v>
      </c>
      <c r="BV207" s="104">
        <f>IF(ABS($B207)&lt;0.01,0,VLOOKUP(G207,DollarSteps,4))</f>
        <v>0</v>
      </c>
      <c r="BW207" s="104">
        <f>IF(ABS($B207)&lt;0.01,0,VLOOKUP(I207,DollarSteps,4))</f>
        <v>0</v>
      </c>
      <c r="BX207" s="104">
        <f>IF(ABS($B207)&lt;0.01,0,IF($J207="","",VLOOKUP($J207,Age_Steps,4)))</f>
        <v>0</v>
      </c>
      <c r="BY207" s="104">
        <f>IF(OR(ABS($B207)&lt;0.01,$E207=0),0,IF($J207="","",VLOOKUP($J207,Age_Steps,4)))</f>
        <v>0</v>
      </c>
      <c r="BZ207" s="104">
        <f>IF(ABS($B207)&lt;0.01,0,IF($J207="","",VLOOKUP($J207-1,Age_Steps,4)))</f>
        <v>0</v>
      </c>
      <c r="CA207" s="104">
        <f>IF(OR(ABS($B207)&lt;0.01,$G207=0),0,IF($J207="","",VLOOKUP($J207-1,Age_Steps,4)))</f>
        <v>0</v>
      </c>
      <c r="CB207" s="104">
        <f>IF(ABS($B207)&lt;0.01,0,IF($J207="","",VLOOKUP($J207-2,Age_Steps,4)))</f>
        <v>0</v>
      </c>
      <c r="CC207" s="104">
        <f>IF(OR(ABS($B207)&lt;0.01,$I207=0),0,IF($J207="","",VLOOKUP($J207-2,Age_Steps,4)))</f>
        <v>0</v>
      </c>
    </row>
    <row r="208" spans="2:81" ht="12.5" customHeight="1">
      <c r="B208" s="6" t="s">
        <v>9</v>
      </c>
      <c r="C208" s="6"/>
      <c r="D208" s="5">
        <v>0</v>
      </c>
      <c r="E208" s="5">
        <v>0</v>
      </c>
      <c r="F208" s="2">
        <v>0</v>
      </c>
      <c r="G208" s="2">
        <v>0</v>
      </c>
      <c r="H208" s="2">
        <v>0</v>
      </c>
      <c r="I208" s="5">
        <v>0</v>
      </c>
      <c r="K208" s="12">
        <f t="shared" si="183"/>
        <v>0</v>
      </c>
      <c r="L208" s="12">
        <f t="shared" si="183"/>
        <v>0</v>
      </c>
      <c r="M208" s="14">
        <f t="shared" si="184"/>
        <v>0</v>
      </c>
      <c r="N208" s="12">
        <f t="shared" si="239"/>
        <v>0</v>
      </c>
      <c r="O208" s="14">
        <f t="shared" si="185"/>
        <v>0</v>
      </c>
      <c r="P208" s="12">
        <f t="shared" si="239"/>
        <v>0</v>
      </c>
      <c r="Q208" s="12">
        <f t="shared" si="186"/>
        <v>1</v>
      </c>
      <c r="R208" s="12">
        <f t="shared" si="187"/>
        <v>0</v>
      </c>
      <c r="S208" s="12">
        <f t="shared" si="188"/>
        <v>0</v>
      </c>
      <c r="T208" s="12">
        <f t="shared" si="189"/>
        <v>0</v>
      </c>
      <c r="U208" s="12">
        <f t="shared" si="190"/>
        <v>0</v>
      </c>
      <c r="V208" s="39">
        <f t="shared" si="191"/>
        <v>0</v>
      </c>
      <c r="W208" s="39">
        <f t="shared" si="192"/>
        <v>0</v>
      </c>
      <c r="X208" s="12">
        <f t="shared" si="240"/>
        <v>0</v>
      </c>
      <c r="Y208" s="12">
        <f t="shared" si="193"/>
        <v>0</v>
      </c>
      <c r="Z208" s="39">
        <f t="shared" si="241"/>
        <v>0</v>
      </c>
      <c r="AA208" s="12">
        <f t="shared" si="194"/>
        <v>0</v>
      </c>
      <c r="AB208" s="39">
        <f t="shared" si="195"/>
        <v>0</v>
      </c>
      <c r="AC208" s="12">
        <f t="shared" si="196"/>
        <v>0</v>
      </c>
      <c r="AD208" s="39">
        <f t="shared" si="197"/>
        <v>0</v>
      </c>
      <c r="AE208" s="39">
        <f t="shared" si="182"/>
        <v>0</v>
      </c>
      <c r="AF208" s="12">
        <f t="shared" si="198"/>
        <v>0</v>
      </c>
      <c r="AG208" s="39">
        <f t="shared" si="199"/>
        <v>0</v>
      </c>
      <c r="AH208" s="12">
        <f t="shared" si="200"/>
        <v>0</v>
      </c>
      <c r="AI208" s="39">
        <f t="shared" si="201"/>
        <v>0</v>
      </c>
      <c r="AJ208" s="39">
        <f t="shared" si="202"/>
        <v>0</v>
      </c>
      <c r="AK208" s="12">
        <f t="shared" si="203"/>
        <v>0</v>
      </c>
      <c r="AL208" s="39">
        <f t="shared" si="204"/>
        <v>0</v>
      </c>
      <c r="AM208" s="39">
        <f t="shared" si="205"/>
        <v>0</v>
      </c>
      <c r="AN208" s="39">
        <f t="shared" si="206"/>
        <v>0</v>
      </c>
      <c r="AO208" s="99">
        <f t="shared" si="207"/>
        <v>0</v>
      </c>
      <c r="AP208" s="99">
        <f t="shared" si="208"/>
        <v>0</v>
      </c>
      <c r="AQ208" s="12">
        <f t="shared" si="209"/>
        <v>0</v>
      </c>
      <c r="AR208" s="39">
        <f t="shared" si="210"/>
        <v>0</v>
      </c>
      <c r="AS208" s="39">
        <f t="shared" si="211"/>
        <v>0</v>
      </c>
      <c r="AT208" s="39">
        <f t="shared" si="212"/>
        <v>0</v>
      </c>
      <c r="AU208" s="12">
        <f t="shared" si="213"/>
        <v>0</v>
      </c>
      <c r="AV208" s="39">
        <f t="shared" si="214"/>
        <v>0</v>
      </c>
      <c r="AW208" s="39">
        <f t="shared" si="215"/>
        <v>0</v>
      </c>
      <c r="AX208" s="39">
        <f t="shared" si="216"/>
        <v>0</v>
      </c>
      <c r="AY208" s="39">
        <f t="shared" si="217"/>
        <v>0</v>
      </c>
      <c r="AZ208" s="39">
        <f t="shared" si="218"/>
        <v>0</v>
      </c>
      <c r="BA208" s="12">
        <f t="shared" si="219"/>
        <v>0</v>
      </c>
      <c r="BB208" s="39">
        <f t="shared" si="220"/>
        <v>0</v>
      </c>
      <c r="BC208" s="39">
        <f t="shared" si="221"/>
        <v>0</v>
      </c>
      <c r="BD208" s="39">
        <f t="shared" si="222"/>
        <v>0</v>
      </c>
      <c r="BE208" s="12">
        <f t="shared" si="223"/>
        <v>0</v>
      </c>
      <c r="BF208" s="39">
        <f t="shared" si="224"/>
        <v>0</v>
      </c>
      <c r="BG208" s="39">
        <f t="shared" si="225"/>
        <v>0</v>
      </c>
      <c r="BH208" s="39">
        <f t="shared" si="226"/>
        <v>0</v>
      </c>
      <c r="BI208" s="12">
        <f t="shared" si="227"/>
        <v>0</v>
      </c>
      <c r="BJ208" s="39">
        <f t="shared" si="228"/>
        <v>0</v>
      </c>
      <c r="BK208" s="39">
        <f t="shared" si="229"/>
        <v>0</v>
      </c>
      <c r="BL208" s="39">
        <f t="shared" si="230"/>
        <v>0</v>
      </c>
      <c r="BM208" s="12">
        <f t="shared" si="231"/>
        <v>0</v>
      </c>
      <c r="BN208" s="39">
        <f t="shared" si="232"/>
        <v>0</v>
      </c>
      <c r="BO208" s="39">
        <f t="shared" si="233"/>
        <v>0</v>
      </c>
      <c r="BP208" s="39">
        <f t="shared" si="234"/>
        <v>0</v>
      </c>
      <c r="BQ208" s="12">
        <f t="shared" si="235"/>
        <v>0</v>
      </c>
      <c r="BR208" s="39">
        <f t="shared" si="236"/>
        <v>0</v>
      </c>
      <c r="BS208" s="39">
        <f t="shared" si="237"/>
        <v>0</v>
      </c>
      <c r="BT208" s="39">
        <f t="shared" si="238"/>
        <v>0</v>
      </c>
      <c r="BU208" s="104">
        <f>IF(ABS($B208)&lt;0.01,0,VLOOKUP(E208,DollarSteps,4))</f>
        <v>0</v>
      </c>
      <c r="BV208" s="104">
        <f>IF(ABS($B208)&lt;0.01,0,VLOOKUP(G208,DollarSteps,4))</f>
        <v>0</v>
      </c>
      <c r="BW208" s="104">
        <f>IF(ABS($B208)&lt;0.01,0,VLOOKUP(I208,DollarSteps,4))</f>
        <v>0</v>
      </c>
      <c r="BX208" s="104">
        <f>IF(ABS($B208)&lt;0.01,0,IF($J208="","",VLOOKUP($J208,Age_Steps,4)))</f>
        <v>0</v>
      </c>
      <c r="BY208" s="104">
        <f>IF(OR(ABS($B208)&lt;0.01,$E208=0),0,IF($J208="","",VLOOKUP($J208,Age_Steps,4)))</f>
        <v>0</v>
      </c>
      <c r="BZ208" s="104">
        <f>IF(ABS($B208)&lt;0.01,0,IF($J208="","",VLOOKUP($J208-1,Age_Steps,4)))</f>
        <v>0</v>
      </c>
      <c r="CA208" s="104">
        <f>IF(OR(ABS($B208)&lt;0.01,$G208=0),0,IF($J208="","",VLOOKUP($J208-1,Age_Steps,4)))</f>
        <v>0</v>
      </c>
      <c r="CB208" s="104">
        <f>IF(ABS($B208)&lt;0.01,0,IF($J208="","",VLOOKUP($J208-2,Age_Steps,4)))</f>
        <v>0</v>
      </c>
      <c r="CC208" s="104">
        <f>IF(OR(ABS($B208)&lt;0.01,$I208=0),0,IF($J208="","",VLOOKUP($J208-2,Age_Steps,4)))</f>
        <v>0</v>
      </c>
    </row>
    <row r="209" spans="2:81" ht="12.5" customHeight="1">
      <c r="B209" s="6" t="s">
        <v>9</v>
      </c>
      <c r="C209" s="6"/>
      <c r="D209" s="5">
        <v>0</v>
      </c>
      <c r="E209" s="5">
        <v>0</v>
      </c>
      <c r="F209" s="2">
        <v>0</v>
      </c>
      <c r="G209" s="2">
        <v>0</v>
      </c>
      <c r="H209" s="2">
        <v>0</v>
      </c>
      <c r="I209" s="5">
        <v>0</v>
      </c>
      <c r="J209" s="11">
        <v>10</v>
      </c>
      <c r="K209" s="12">
        <f t="shared" si="183"/>
        <v>0</v>
      </c>
      <c r="L209" s="12">
        <f t="shared" si="183"/>
        <v>0</v>
      </c>
      <c r="M209" s="14">
        <f t="shared" si="184"/>
        <v>0</v>
      </c>
      <c r="N209" s="12">
        <f t="shared" si="239"/>
        <v>0</v>
      </c>
      <c r="O209" s="14">
        <f t="shared" si="185"/>
        <v>0</v>
      </c>
      <c r="P209" s="12">
        <f t="shared" si="239"/>
        <v>0</v>
      </c>
      <c r="Q209" s="12">
        <f t="shared" si="186"/>
        <v>1</v>
      </c>
      <c r="R209" s="12">
        <f t="shared" si="187"/>
        <v>0</v>
      </c>
      <c r="S209" s="12">
        <f t="shared" si="188"/>
        <v>0</v>
      </c>
      <c r="T209" s="12">
        <f t="shared" si="189"/>
        <v>0</v>
      </c>
      <c r="U209" s="12">
        <f t="shared" si="190"/>
        <v>0</v>
      </c>
      <c r="V209" s="39">
        <f t="shared" si="191"/>
        <v>0</v>
      </c>
      <c r="W209" s="39">
        <f t="shared" si="192"/>
        <v>0</v>
      </c>
      <c r="X209" s="12">
        <f t="shared" si="240"/>
        <v>0</v>
      </c>
      <c r="Y209" s="12">
        <f t="shared" si="193"/>
        <v>0</v>
      </c>
      <c r="Z209" s="39">
        <f t="shared" si="241"/>
        <v>0</v>
      </c>
      <c r="AA209" s="12">
        <f t="shared" si="194"/>
        <v>0</v>
      </c>
      <c r="AB209" s="39">
        <f t="shared" si="195"/>
        <v>0</v>
      </c>
      <c r="AC209" s="12">
        <f t="shared" si="196"/>
        <v>0</v>
      </c>
      <c r="AD209" s="39">
        <f t="shared" si="197"/>
        <v>0</v>
      </c>
      <c r="AE209" s="39">
        <f t="shared" si="182"/>
        <v>0</v>
      </c>
      <c r="AF209" s="12">
        <f t="shared" si="198"/>
        <v>0</v>
      </c>
      <c r="AG209" s="39">
        <f t="shared" si="199"/>
        <v>0</v>
      </c>
      <c r="AH209" s="12">
        <f t="shared" si="200"/>
        <v>0</v>
      </c>
      <c r="AI209" s="39">
        <f t="shared" si="201"/>
        <v>0</v>
      </c>
      <c r="AJ209" s="39">
        <f t="shared" si="202"/>
        <v>0</v>
      </c>
      <c r="AK209" s="12">
        <f t="shared" si="203"/>
        <v>0</v>
      </c>
      <c r="AL209" s="39">
        <f t="shared" si="204"/>
        <v>0</v>
      </c>
      <c r="AM209" s="39">
        <f t="shared" si="205"/>
        <v>0</v>
      </c>
      <c r="AN209" s="39">
        <f t="shared" si="206"/>
        <v>0</v>
      </c>
      <c r="AO209" s="99">
        <f t="shared" si="207"/>
        <v>0</v>
      </c>
      <c r="AP209" s="99">
        <f t="shared" si="208"/>
        <v>0</v>
      </c>
      <c r="AQ209" s="12">
        <f t="shared" si="209"/>
        <v>0</v>
      </c>
      <c r="AR209" s="39">
        <f t="shared" si="210"/>
        <v>0</v>
      </c>
      <c r="AS209" s="39">
        <f t="shared" si="211"/>
        <v>0</v>
      </c>
      <c r="AT209" s="39">
        <f t="shared" si="212"/>
        <v>0</v>
      </c>
      <c r="AU209" s="12">
        <f t="shared" si="213"/>
        <v>0</v>
      </c>
      <c r="AV209" s="39">
        <f t="shared" si="214"/>
        <v>0</v>
      </c>
      <c r="AW209" s="39">
        <f t="shared" si="215"/>
        <v>0</v>
      </c>
      <c r="AX209" s="39">
        <f t="shared" si="216"/>
        <v>0</v>
      </c>
      <c r="AY209" s="39">
        <f t="shared" si="217"/>
        <v>0</v>
      </c>
      <c r="AZ209" s="39">
        <f t="shared" si="218"/>
        <v>0</v>
      </c>
      <c r="BA209" s="12">
        <f t="shared" si="219"/>
        <v>0</v>
      </c>
      <c r="BB209" s="39">
        <f t="shared" si="220"/>
        <v>0</v>
      </c>
      <c r="BC209" s="39">
        <f t="shared" si="221"/>
        <v>0</v>
      </c>
      <c r="BD209" s="39">
        <f t="shared" si="222"/>
        <v>0</v>
      </c>
      <c r="BE209" s="12">
        <f t="shared" si="223"/>
        <v>0</v>
      </c>
      <c r="BF209" s="39">
        <f t="shared" si="224"/>
        <v>0</v>
      </c>
      <c r="BG209" s="39">
        <f t="shared" si="225"/>
        <v>0</v>
      </c>
      <c r="BH209" s="39">
        <f t="shared" si="226"/>
        <v>0</v>
      </c>
      <c r="BI209" s="12">
        <f t="shared" si="227"/>
        <v>0</v>
      </c>
      <c r="BJ209" s="39">
        <f t="shared" si="228"/>
        <v>0</v>
      </c>
      <c r="BK209" s="39">
        <f t="shared" si="229"/>
        <v>0</v>
      </c>
      <c r="BL209" s="39">
        <f t="shared" si="230"/>
        <v>0</v>
      </c>
      <c r="BM209" s="12">
        <f t="shared" si="231"/>
        <v>0</v>
      </c>
      <c r="BN209" s="39">
        <f t="shared" si="232"/>
        <v>0</v>
      </c>
      <c r="BO209" s="39">
        <f t="shared" si="233"/>
        <v>0</v>
      </c>
      <c r="BP209" s="39">
        <f t="shared" si="234"/>
        <v>0</v>
      </c>
      <c r="BQ209" s="12">
        <f t="shared" si="235"/>
        <v>0</v>
      </c>
      <c r="BR209" s="39">
        <f t="shared" si="236"/>
        <v>0</v>
      </c>
      <c r="BS209" s="39">
        <f t="shared" si="237"/>
        <v>0</v>
      </c>
      <c r="BT209" s="39">
        <f t="shared" si="238"/>
        <v>0</v>
      </c>
      <c r="BU209" s="104">
        <f>IF(ABS($B209)&lt;0.01,0,VLOOKUP(E209,DollarSteps,4))</f>
        <v>0</v>
      </c>
      <c r="BV209" s="104">
        <f>IF(ABS($B209)&lt;0.01,0,VLOOKUP(G209,DollarSteps,4))</f>
        <v>0</v>
      </c>
      <c r="BW209" s="104">
        <f>IF(ABS($B209)&lt;0.01,0,VLOOKUP(I209,DollarSteps,4))</f>
        <v>0</v>
      </c>
      <c r="BX209" s="104">
        <f>IF(ABS($B209)&lt;0.01,0,IF($J209="","",VLOOKUP($J209,Age_Steps,4)))</f>
        <v>0</v>
      </c>
      <c r="BY209" s="104">
        <f>IF(OR(ABS($B209)&lt;0.01,$E209=0),0,IF($J209="","",VLOOKUP($J209,Age_Steps,4)))</f>
        <v>0</v>
      </c>
      <c r="BZ209" s="104">
        <f>IF(ABS($B209)&lt;0.01,0,IF($J209="","",VLOOKUP($J209-1,Age_Steps,4)))</f>
        <v>0</v>
      </c>
      <c r="CA209" s="104">
        <f>IF(OR(ABS($B209)&lt;0.01,$G209=0),0,IF($J209="","",VLOOKUP($J209-1,Age_Steps,4)))</f>
        <v>0</v>
      </c>
      <c r="CB209" s="104">
        <f>IF(ABS($B209)&lt;0.01,0,IF($J209="","",VLOOKUP($J209-2,Age_Steps,4)))</f>
        <v>0</v>
      </c>
      <c r="CC209" s="104">
        <f>IF(OR(ABS($B209)&lt;0.01,$I209=0),0,IF($J209="","",VLOOKUP($J209-2,Age_Steps,4)))</f>
        <v>0</v>
      </c>
    </row>
    <row r="210" spans="2:81" ht="12.5" customHeight="1">
      <c r="B210" s="6" t="s">
        <v>9</v>
      </c>
      <c r="C210" s="6"/>
      <c r="D210" s="5">
        <v>0</v>
      </c>
      <c r="E210" s="5">
        <v>0</v>
      </c>
      <c r="F210" s="2">
        <v>0</v>
      </c>
      <c r="G210" s="2">
        <v>0</v>
      </c>
      <c r="H210" s="2">
        <v>0</v>
      </c>
      <c r="I210" s="5">
        <v>0</v>
      </c>
      <c r="J210" s="11">
        <v>50</v>
      </c>
      <c r="K210" s="12">
        <f t="shared" si="183"/>
        <v>0</v>
      </c>
      <c r="L210" s="12">
        <f t="shared" si="183"/>
        <v>0</v>
      </c>
      <c r="M210" s="14">
        <f t="shared" si="184"/>
        <v>0</v>
      </c>
      <c r="N210" s="12">
        <f t="shared" si="239"/>
        <v>0</v>
      </c>
      <c r="O210" s="14">
        <f t="shared" si="185"/>
        <v>0</v>
      </c>
      <c r="P210" s="12">
        <f t="shared" si="239"/>
        <v>0</v>
      </c>
      <c r="Q210" s="12">
        <f t="shared" si="186"/>
        <v>1</v>
      </c>
      <c r="R210" s="12">
        <f t="shared" si="187"/>
        <v>0</v>
      </c>
      <c r="S210" s="12">
        <f t="shared" si="188"/>
        <v>0</v>
      </c>
      <c r="T210" s="12">
        <f t="shared" si="189"/>
        <v>0</v>
      </c>
      <c r="U210" s="12">
        <f t="shared" si="190"/>
        <v>0</v>
      </c>
      <c r="V210" s="39">
        <f t="shared" si="191"/>
        <v>0</v>
      </c>
      <c r="W210" s="39">
        <f t="shared" si="192"/>
        <v>0</v>
      </c>
      <c r="X210" s="12">
        <f t="shared" si="240"/>
        <v>0</v>
      </c>
      <c r="Y210" s="12">
        <f t="shared" si="193"/>
        <v>0</v>
      </c>
      <c r="Z210" s="39">
        <f t="shared" si="241"/>
        <v>0</v>
      </c>
      <c r="AA210" s="12">
        <f t="shared" si="194"/>
        <v>0</v>
      </c>
      <c r="AB210" s="39">
        <f t="shared" si="195"/>
        <v>0</v>
      </c>
      <c r="AC210" s="12">
        <f t="shared" si="196"/>
        <v>0</v>
      </c>
      <c r="AD210" s="39">
        <f t="shared" si="197"/>
        <v>0</v>
      </c>
      <c r="AE210" s="39">
        <f t="shared" si="182"/>
        <v>0</v>
      </c>
      <c r="AF210" s="12">
        <f t="shared" si="198"/>
        <v>0</v>
      </c>
      <c r="AG210" s="39">
        <f t="shared" si="199"/>
        <v>0</v>
      </c>
      <c r="AH210" s="12">
        <f t="shared" si="200"/>
        <v>0</v>
      </c>
      <c r="AI210" s="39">
        <f t="shared" si="201"/>
        <v>0</v>
      </c>
      <c r="AJ210" s="39">
        <f t="shared" si="202"/>
        <v>0</v>
      </c>
      <c r="AK210" s="12">
        <f t="shared" si="203"/>
        <v>0</v>
      </c>
      <c r="AL210" s="39">
        <f t="shared" si="204"/>
        <v>0</v>
      </c>
      <c r="AM210" s="39">
        <f t="shared" si="205"/>
        <v>0</v>
      </c>
      <c r="AN210" s="39">
        <f t="shared" si="206"/>
        <v>0</v>
      </c>
      <c r="AO210" s="99">
        <f t="shared" si="207"/>
        <v>0</v>
      </c>
      <c r="AP210" s="99">
        <f t="shared" si="208"/>
        <v>0</v>
      </c>
      <c r="AQ210" s="12">
        <f t="shared" si="209"/>
        <v>0</v>
      </c>
      <c r="AR210" s="39">
        <f t="shared" si="210"/>
        <v>0</v>
      </c>
      <c r="AS210" s="39">
        <f t="shared" si="211"/>
        <v>0</v>
      </c>
      <c r="AT210" s="39">
        <f t="shared" si="212"/>
        <v>0</v>
      </c>
      <c r="AU210" s="12">
        <f t="shared" si="213"/>
        <v>0</v>
      </c>
      <c r="AV210" s="39">
        <f t="shared" si="214"/>
        <v>0</v>
      </c>
      <c r="AW210" s="39">
        <f t="shared" si="215"/>
        <v>0</v>
      </c>
      <c r="AX210" s="39">
        <f t="shared" si="216"/>
        <v>0</v>
      </c>
      <c r="AY210" s="39">
        <f t="shared" si="217"/>
        <v>0</v>
      </c>
      <c r="AZ210" s="39">
        <f t="shared" si="218"/>
        <v>0</v>
      </c>
      <c r="BA210" s="12">
        <f t="shared" si="219"/>
        <v>0</v>
      </c>
      <c r="BB210" s="39">
        <f t="shared" si="220"/>
        <v>0</v>
      </c>
      <c r="BC210" s="39">
        <f t="shared" si="221"/>
        <v>0</v>
      </c>
      <c r="BD210" s="39">
        <f t="shared" si="222"/>
        <v>0</v>
      </c>
      <c r="BE210" s="12">
        <f t="shared" si="223"/>
        <v>0</v>
      </c>
      <c r="BF210" s="39">
        <f t="shared" si="224"/>
        <v>0</v>
      </c>
      <c r="BG210" s="39">
        <f t="shared" si="225"/>
        <v>0</v>
      </c>
      <c r="BH210" s="39">
        <f t="shared" si="226"/>
        <v>0</v>
      </c>
      <c r="BI210" s="12">
        <f t="shared" si="227"/>
        <v>0</v>
      </c>
      <c r="BJ210" s="39">
        <f t="shared" si="228"/>
        <v>0</v>
      </c>
      <c r="BK210" s="39">
        <f t="shared" si="229"/>
        <v>0</v>
      </c>
      <c r="BL210" s="39">
        <f t="shared" si="230"/>
        <v>0</v>
      </c>
      <c r="BM210" s="12">
        <f t="shared" si="231"/>
        <v>0</v>
      </c>
      <c r="BN210" s="39">
        <f t="shared" si="232"/>
        <v>0</v>
      </c>
      <c r="BO210" s="39">
        <f t="shared" si="233"/>
        <v>0</v>
      </c>
      <c r="BP210" s="39">
        <f t="shared" si="234"/>
        <v>0</v>
      </c>
      <c r="BQ210" s="12">
        <f t="shared" si="235"/>
        <v>0</v>
      </c>
      <c r="BR210" s="39">
        <f t="shared" si="236"/>
        <v>0</v>
      </c>
      <c r="BS210" s="39">
        <f t="shared" si="237"/>
        <v>0</v>
      </c>
      <c r="BT210" s="39">
        <f t="shared" si="238"/>
        <v>0</v>
      </c>
      <c r="BU210" s="104">
        <f>IF(ABS($B210)&lt;0.01,0,VLOOKUP(E210,DollarSteps,4))</f>
        <v>0</v>
      </c>
      <c r="BV210" s="104">
        <f>IF(ABS($B210)&lt;0.01,0,VLOOKUP(G210,DollarSteps,4))</f>
        <v>0</v>
      </c>
      <c r="BW210" s="104">
        <f>IF(ABS($B210)&lt;0.01,0,VLOOKUP(I210,DollarSteps,4))</f>
        <v>0</v>
      </c>
      <c r="BX210" s="104">
        <f>IF(ABS($B210)&lt;0.01,0,IF($J210="","",VLOOKUP($J210,Age_Steps,4)))</f>
        <v>0</v>
      </c>
      <c r="BY210" s="104">
        <f>IF(OR(ABS($B210)&lt;0.01,$E210=0),0,IF($J210="","",VLOOKUP($J210,Age_Steps,4)))</f>
        <v>0</v>
      </c>
      <c r="BZ210" s="104">
        <f>IF(ABS($B210)&lt;0.01,0,IF($J210="","",VLOOKUP($J210-1,Age_Steps,4)))</f>
        <v>0</v>
      </c>
      <c r="CA210" s="104">
        <f>IF(OR(ABS($B210)&lt;0.01,$G210=0),0,IF($J210="","",VLOOKUP($J210-1,Age_Steps,4)))</f>
        <v>0</v>
      </c>
      <c r="CB210" s="104">
        <f>IF(ABS($B210)&lt;0.01,0,IF($J210="","",VLOOKUP($J210-2,Age_Steps,4)))</f>
        <v>0</v>
      </c>
      <c r="CC210" s="104">
        <f>IF(OR(ABS($B210)&lt;0.01,$I210=0),0,IF($J210="","",VLOOKUP($J210-2,Age_Steps,4)))</f>
        <v>0</v>
      </c>
    </row>
    <row r="211" spans="2:81" ht="12.5" customHeight="1">
      <c r="B211" s="6" t="s">
        <v>9</v>
      </c>
      <c r="C211" s="6"/>
      <c r="D211" s="5">
        <v>0</v>
      </c>
      <c r="E211" s="5">
        <v>0</v>
      </c>
      <c r="F211" s="2">
        <v>0</v>
      </c>
      <c r="G211" s="2">
        <v>0</v>
      </c>
      <c r="H211" s="2">
        <v>0</v>
      </c>
      <c r="I211" s="5">
        <v>0</v>
      </c>
      <c r="J211" s="11">
        <v>10</v>
      </c>
      <c r="K211" s="12">
        <f t="shared" si="183"/>
        <v>0</v>
      </c>
      <c r="L211" s="12">
        <f t="shared" si="183"/>
        <v>0</v>
      </c>
      <c r="M211" s="14">
        <f t="shared" si="184"/>
        <v>0</v>
      </c>
      <c r="N211" s="12">
        <f t="shared" si="239"/>
        <v>0</v>
      </c>
      <c r="O211" s="14">
        <f t="shared" si="185"/>
        <v>0</v>
      </c>
      <c r="P211" s="12">
        <f t="shared" si="239"/>
        <v>0</v>
      </c>
      <c r="Q211" s="12">
        <f t="shared" si="186"/>
        <v>1</v>
      </c>
      <c r="R211" s="12">
        <f t="shared" si="187"/>
        <v>0</v>
      </c>
      <c r="S211" s="12">
        <f t="shared" si="188"/>
        <v>0</v>
      </c>
      <c r="T211" s="12">
        <f t="shared" si="189"/>
        <v>0</v>
      </c>
      <c r="U211" s="12">
        <f t="shared" si="190"/>
        <v>0</v>
      </c>
      <c r="V211" s="39">
        <f t="shared" si="191"/>
        <v>0</v>
      </c>
      <c r="W211" s="39">
        <f t="shared" si="192"/>
        <v>0</v>
      </c>
      <c r="X211" s="12">
        <f t="shared" si="240"/>
        <v>0</v>
      </c>
      <c r="Y211" s="12">
        <f t="shared" si="193"/>
        <v>0</v>
      </c>
      <c r="Z211" s="39">
        <f t="shared" si="241"/>
        <v>0</v>
      </c>
      <c r="AA211" s="12">
        <f t="shared" si="194"/>
        <v>0</v>
      </c>
      <c r="AB211" s="39">
        <f t="shared" si="195"/>
        <v>0</v>
      </c>
      <c r="AC211" s="12">
        <f t="shared" si="196"/>
        <v>0</v>
      </c>
      <c r="AD211" s="39">
        <f t="shared" si="197"/>
        <v>0</v>
      </c>
      <c r="AE211" s="39">
        <f t="shared" si="182"/>
        <v>0</v>
      </c>
      <c r="AF211" s="12">
        <f t="shared" si="198"/>
        <v>0</v>
      </c>
      <c r="AG211" s="39">
        <f t="shared" si="199"/>
        <v>0</v>
      </c>
      <c r="AH211" s="12">
        <f t="shared" si="200"/>
        <v>0</v>
      </c>
      <c r="AI211" s="39">
        <f t="shared" si="201"/>
        <v>0</v>
      </c>
      <c r="AJ211" s="39">
        <f t="shared" si="202"/>
        <v>0</v>
      </c>
      <c r="AK211" s="12">
        <f t="shared" si="203"/>
        <v>0</v>
      </c>
      <c r="AL211" s="39">
        <f t="shared" si="204"/>
        <v>0</v>
      </c>
      <c r="AM211" s="39">
        <f t="shared" si="205"/>
        <v>0</v>
      </c>
      <c r="AN211" s="39">
        <f t="shared" si="206"/>
        <v>0</v>
      </c>
      <c r="AO211" s="99">
        <f t="shared" si="207"/>
        <v>0</v>
      </c>
      <c r="AP211" s="99">
        <f t="shared" si="208"/>
        <v>0</v>
      </c>
      <c r="AQ211" s="12">
        <f t="shared" si="209"/>
        <v>0</v>
      </c>
      <c r="AR211" s="39">
        <f t="shared" si="210"/>
        <v>0</v>
      </c>
      <c r="AS211" s="39">
        <f t="shared" si="211"/>
        <v>0</v>
      </c>
      <c r="AT211" s="39">
        <f t="shared" si="212"/>
        <v>0</v>
      </c>
      <c r="AU211" s="12">
        <f t="shared" si="213"/>
        <v>0</v>
      </c>
      <c r="AV211" s="39">
        <f t="shared" si="214"/>
        <v>0</v>
      </c>
      <c r="AW211" s="39">
        <f t="shared" si="215"/>
        <v>0</v>
      </c>
      <c r="AX211" s="39">
        <f t="shared" si="216"/>
        <v>0</v>
      </c>
      <c r="AY211" s="39">
        <f t="shared" si="217"/>
        <v>0</v>
      </c>
      <c r="AZ211" s="39">
        <f t="shared" si="218"/>
        <v>0</v>
      </c>
      <c r="BA211" s="12">
        <f t="shared" si="219"/>
        <v>0</v>
      </c>
      <c r="BB211" s="39">
        <f t="shared" si="220"/>
        <v>0</v>
      </c>
      <c r="BC211" s="39">
        <f t="shared" si="221"/>
        <v>0</v>
      </c>
      <c r="BD211" s="39">
        <f t="shared" si="222"/>
        <v>0</v>
      </c>
      <c r="BE211" s="12">
        <f t="shared" si="223"/>
        <v>0</v>
      </c>
      <c r="BF211" s="39">
        <f t="shared" si="224"/>
        <v>0</v>
      </c>
      <c r="BG211" s="39">
        <f t="shared" si="225"/>
        <v>0</v>
      </c>
      <c r="BH211" s="39">
        <f t="shared" si="226"/>
        <v>0</v>
      </c>
      <c r="BI211" s="12">
        <f t="shared" si="227"/>
        <v>0</v>
      </c>
      <c r="BJ211" s="39">
        <f t="shared" si="228"/>
        <v>0</v>
      </c>
      <c r="BK211" s="39">
        <f t="shared" si="229"/>
        <v>0</v>
      </c>
      <c r="BL211" s="39">
        <f t="shared" si="230"/>
        <v>0</v>
      </c>
      <c r="BM211" s="12">
        <f t="shared" si="231"/>
        <v>0</v>
      </c>
      <c r="BN211" s="39">
        <f t="shared" si="232"/>
        <v>0</v>
      </c>
      <c r="BO211" s="39">
        <f t="shared" si="233"/>
        <v>0</v>
      </c>
      <c r="BP211" s="39">
        <f t="shared" si="234"/>
        <v>0</v>
      </c>
      <c r="BQ211" s="12">
        <f t="shared" si="235"/>
        <v>0</v>
      </c>
      <c r="BR211" s="39">
        <f t="shared" si="236"/>
        <v>0</v>
      </c>
      <c r="BS211" s="39">
        <f t="shared" si="237"/>
        <v>0</v>
      </c>
      <c r="BT211" s="39">
        <f t="shared" si="238"/>
        <v>0</v>
      </c>
      <c r="BU211" s="104">
        <f>IF(ABS($B211)&lt;0.01,0,VLOOKUP(E211,DollarSteps,4))</f>
        <v>0</v>
      </c>
      <c r="BV211" s="104">
        <f>IF(ABS($B211)&lt;0.01,0,VLOOKUP(G211,DollarSteps,4))</f>
        <v>0</v>
      </c>
      <c r="BW211" s="104">
        <f>IF(ABS($B211)&lt;0.01,0,VLOOKUP(I211,DollarSteps,4))</f>
        <v>0</v>
      </c>
      <c r="BX211" s="104">
        <f>IF(ABS($B211)&lt;0.01,0,IF($J211="","",VLOOKUP($J211,Age_Steps,4)))</f>
        <v>0</v>
      </c>
      <c r="BY211" s="104">
        <f>IF(OR(ABS($B211)&lt;0.01,$E211=0),0,IF($J211="","",VLOOKUP($J211,Age_Steps,4)))</f>
        <v>0</v>
      </c>
      <c r="BZ211" s="104">
        <f>IF(ABS($B211)&lt;0.01,0,IF($J211="","",VLOOKUP($J211-1,Age_Steps,4)))</f>
        <v>0</v>
      </c>
      <c r="CA211" s="104">
        <f>IF(OR(ABS($B211)&lt;0.01,$G211=0),0,IF($J211="","",VLOOKUP($J211-1,Age_Steps,4)))</f>
        <v>0</v>
      </c>
      <c r="CB211" s="104">
        <f>IF(ABS($B211)&lt;0.01,0,IF($J211="","",VLOOKUP($J211-2,Age_Steps,4)))</f>
        <v>0</v>
      </c>
      <c r="CC211" s="104">
        <f>IF(OR(ABS($B211)&lt;0.01,$I211=0),0,IF($J211="","",VLOOKUP($J211-2,Age_Steps,4)))</f>
        <v>0</v>
      </c>
    </row>
    <row r="212" spans="2:81" ht="12.5" customHeight="1">
      <c r="B212" s="6" t="s">
        <v>9</v>
      </c>
      <c r="C212" s="6"/>
      <c r="D212" s="5">
        <v>0</v>
      </c>
      <c r="E212" s="5">
        <v>0</v>
      </c>
      <c r="F212" s="2">
        <v>0</v>
      </c>
      <c r="G212" s="2">
        <v>0</v>
      </c>
      <c r="H212" s="2">
        <v>0</v>
      </c>
      <c r="I212" s="5">
        <v>0</v>
      </c>
      <c r="K212" s="12">
        <f t="shared" si="183"/>
        <v>0</v>
      </c>
      <c r="L212" s="12">
        <f t="shared" si="183"/>
        <v>0</v>
      </c>
      <c r="M212" s="14">
        <f t="shared" si="184"/>
        <v>0</v>
      </c>
      <c r="N212" s="12">
        <f t="shared" si="239"/>
        <v>0</v>
      </c>
      <c r="O212" s="14">
        <f t="shared" si="185"/>
        <v>0</v>
      </c>
      <c r="P212" s="12">
        <f t="shared" si="239"/>
        <v>0</v>
      </c>
      <c r="Q212" s="12">
        <f t="shared" si="186"/>
        <v>1</v>
      </c>
      <c r="R212" s="12">
        <f t="shared" si="187"/>
        <v>0</v>
      </c>
      <c r="S212" s="12">
        <f t="shared" si="188"/>
        <v>0</v>
      </c>
      <c r="T212" s="12">
        <f t="shared" si="189"/>
        <v>0</v>
      </c>
      <c r="U212" s="12">
        <f t="shared" si="190"/>
        <v>0</v>
      </c>
      <c r="V212" s="39">
        <f t="shared" si="191"/>
        <v>0</v>
      </c>
      <c r="W212" s="39">
        <f t="shared" si="192"/>
        <v>0</v>
      </c>
      <c r="X212" s="12">
        <f t="shared" si="240"/>
        <v>0</v>
      </c>
      <c r="Y212" s="12">
        <f t="shared" si="193"/>
        <v>0</v>
      </c>
      <c r="Z212" s="39">
        <f t="shared" si="241"/>
        <v>0</v>
      </c>
      <c r="AA212" s="12">
        <f t="shared" si="194"/>
        <v>0</v>
      </c>
      <c r="AB212" s="39">
        <f t="shared" si="195"/>
        <v>0</v>
      </c>
      <c r="AC212" s="12">
        <f t="shared" si="196"/>
        <v>0</v>
      </c>
      <c r="AD212" s="39">
        <f t="shared" si="197"/>
        <v>0</v>
      </c>
      <c r="AE212" s="39">
        <f t="shared" si="182"/>
        <v>0</v>
      </c>
      <c r="AF212" s="12">
        <f t="shared" si="198"/>
        <v>0</v>
      </c>
      <c r="AG212" s="39">
        <f t="shared" si="199"/>
        <v>0</v>
      </c>
      <c r="AH212" s="12">
        <f t="shared" si="200"/>
        <v>0</v>
      </c>
      <c r="AI212" s="39">
        <f t="shared" si="201"/>
        <v>0</v>
      </c>
      <c r="AJ212" s="39">
        <f t="shared" si="202"/>
        <v>0</v>
      </c>
      <c r="AK212" s="12">
        <f t="shared" si="203"/>
        <v>0</v>
      </c>
      <c r="AL212" s="39">
        <f t="shared" si="204"/>
        <v>0</v>
      </c>
      <c r="AM212" s="39">
        <f t="shared" si="205"/>
        <v>0</v>
      </c>
      <c r="AN212" s="39">
        <f t="shared" si="206"/>
        <v>0</v>
      </c>
      <c r="AO212" s="99">
        <f t="shared" si="207"/>
        <v>0</v>
      </c>
      <c r="AP212" s="99">
        <f t="shared" si="208"/>
        <v>0</v>
      </c>
      <c r="AQ212" s="12">
        <f t="shared" si="209"/>
        <v>0</v>
      </c>
      <c r="AR212" s="39">
        <f t="shared" si="210"/>
        <v>0</v>
      </c>
      <c r="AS212" s="39">
        <f t="shared" si="211"/>
        <v>0</v>
      </c>
      <c r="AT212" s="39">
        <f t="shared" si="212"/>
        <v>0</v>
      </c>
      <c r="AU212" s="12">
        <f t="shared" si="213"/>
        <v>0</v>
      </c>
      <c r="AV212" s="39">
        <f t="shared" si="214"/>
        <v>0</v>
      </c>
      <c r="AW212" s="39">
        <f t="shared" si="215"/>
        <v>0</v>
      </c>
      <c r="AX212" s="39">
        <f t="shared" si="216"/>
        <v>0</v>
      </c>
      <c r="AY212" s="39">
        <f t="shared" si="217"/>
        <v>0</v>
      </c>
      <c r="AZ212" s="39">
        <f t="shared" si="218"/>
        <v>0</v>
      </c>
      <c r="BA212" s="12">
        <f t="shared" si="219"/>
        <v>0</v>
      </c>
      <c r="BB212" s="39">
        <f t="shared" si="220"/>
        <v>0</v>
      </c>
      <c r="BC212" s="39">
        <f t="shared" si="221"/>
        <v>0</v>
      </c>
      <c r="BD212" s="39">
        <f t="shared" si="222"/>
        <v>0</v>
      </c>
      <c r="BE212" s="12">
        <f t="shared" si="223"/>
        <v>0</v>
      </c>
      <c r="BF212" s="39">
        <f t="shared" si="224"/>
        <v>0</v>
      </c>
      <c r="BG212" s="39">
        <f t="shared" si="225"/>
        <v>0</v>
      </c>
      <c r="BH212" s="39">
        <f t="shared" si="226"/>
        <v>0</v>
      </c>
      <c r="BI212" s="12">
        <f t="shared" si="227"/>
        <v>0</v>
      </c>
      <c r="BJ212" s="39">
        <f t="shared" si="228"/>
        <v>0</v>
      </c>
      <c r="BK212" s="39">
        <f t="shared" si="229"/>
        <v>0</v>
      </c>
      <c r="BL212" s="39">
        <f t="shared" si="230"/>
        <v>0</v>
      </c>
      <c r="BM212" s="12">
        <f t="shared" si="231"/>
        <v>0</v>
      </c>
      <c r="BN212" s="39">
        <f t="shared" si="232"/>
        <v>0</v>
      </c>
      <c r="BO212" s="39">
        <f t="shared" si="233"/>
        <v>0</v>
      </c>
      <c r="BP212" s="39">
        <f t="shared" si="234"/>
        <v>0</v>
      </c>
      <c r="BQ212" s="12">
        <f t="shared" si="235"/>
        <v>0</v>
      </c>
      <c r="BR212" s="39">
        <f t="shared" si="236"/>
        <v>0</v>
      </c>
      <c r="BS212" s="39">
        <f t="shared" si="237"/>
        <v>0</v>
      </c>
      <c r="BT212" s="39">
        <f t="shared" si="238"/>
        <v>0</v>
      </c>
      <c r="BU212" s="104">
        <f>IF(ABS($B212)&lt;0.01,0,VLOOKUP(E212,DollarSteps,4))</f>
        <v>0</v>
      </c>
      <c r="BV212" s="104">
        <f>IF(ABS($B212)&lt;0.01,0,VLOOKUP(G212,DollarSteps,4))</f>
        <v>0</v>
      </c>
      <c r="BW212" s="104">
        <f>IF(ABS($B212)&lt;0.01,0,VLOOKUP(I212,DollarSteps,4))</f>
        <v>0</v>
      </c>
      <c r="BX212" s="104">
        <f>IF(ABS($B212)&lt;0.01,0,IF($J212="","",VLOOKUP($J212,Age_Steps,4)))</f>
        <v>0</v>
      </c>
      <c r="BY212" s="104">
        <f>IF(OR(ABS($B212)&lt;0.01,$E212=0),0,IF($J212="","",VLOOKUP($J212,Age_Steps,4)))</f>
        <v>0</v>
      </c>
      <c r="BZ212" s="104">
        <f>IF(ABS($B212)&lt;0.01,0,IF($J212="","",VLOOKUP($J212-1,Age_Steps,4)))</f>
        <v>0</v>
      </c>
      <c r="CA212" s="104">
        <f>IF(OR(ABS($B212)&lt;0.01,$G212=0),0,IF($J212="","",VLOOKUP($J212-1,Age_Steps,4)))</f>
        <v>0</v>
      </c>
      <c r="CB212" s="104">
        <f>IF(ABS($B212)&lt;0.01,0,IF($J212="","",VLOOKUP($J212-2,Age_Steps,4)))</f>
        <v>0</v>
      </c>
      <c r="CC212" s="104">
        <f>IF(OR(ABS($B212)&lt;0.01,$I212=0),0,IF($J212="","",VLOOKUP($J212-2,Age_Steps,4)))</f>
        <v>0</v>
      </c>
    </row>
    <row r="213" spans="2:81" ht="12.5" customHeight="1">
      <c r="B213" s="6" t="s">
        <v>9</v>
      </c>
      <c r="C213" s="6"/>
      <c r="D213" s="5">
        <v>0</v>
      </c>
      <c r="E213" s="5">
        <v>0</v>
      </c>
      <c r="F213" s="2">
        <v>0</v>
      </c>
      <c r="G213" s="2">
        <v>0</v>
      </c>
      <c r="H213" s="2">
        <v>0</v>
      </c>
      <c r="I213" s="5">
        <v>0</v>
      </c>
      <c r="J213" s="11">
        <v>13</v>
      </c>
      <c r="K213" s="12">
        <f t="shared" si="183"/>
        <v>0</v>
      </c>
      <c r="L213" s="12">
        <f t="shared" si="183"/>
        <v>0</v>
      </c>
      <c r="M213" s="14">
        <f t="shared" si="184"/>
        <v>0</v>
      </c>
      <c r="N213" s="12">
        <f t="shared" si="239"/>
        <v>0</v>
      </c>
      <c r="O213" s="14">
        <f t="shared" si="185"/>
        <v>0</v>
      </c>
      <c r="P213" s="12">
        <f t="shared" si="239"/>
        <v>0</v>
      </c>
      <c r="Q213" s="12">
        <f t="shared" si="186"/>
        <v>1</v>
      </c>
      <c r="R213" s="12">
        <f t="shared" si="187"/>
        <v>0</v>
      </c>
      <c r="S213" s="12">
        <f t="shared" si="188"/>
        <v>0</v>
      </c>
      <c r="T213" s="12">
        <f t="shared" si="189"/>
        <v>0</v>
      </c>
      <c r="U213" s="12">
        <f t="shared" si="190"/>
        <v>0</v>
      </c>
      <c r="V213" s="39">
        <f t="shared" si="191"/>
        <v>0</v>
      </c>
      <c r="W213" s="39">
        <f t="shared" si="192"/>
        <v>0</v>
      </c>
      <c r="X213" s="12">
        <f t="shared" si="240"/>
        <v>0</v>
      </c>
      <c r="Y213" s="12">
        <f t="shared" si="193"/>
        <v>0</v>
      </c>
      <c r="Z213" s="39">
        <f t="shared" si="241"/>
        <v>0</v>
      </c>
      <c r="AA213" s="12">
        <f t="shared" si="194"/>
        <v>0</v>
      </c>
      <c r="AB213" s="39">
        <f t="shared" si="195"/>
        <v>0</v>
      </c>
      <c r="AC213" s="12">
        <f t="shared" si="196"/>
        <v>0</v>
      </c>
      <c r="AD213" s="39">
        <f t="shared" si="197"/>
        <v>0</v>
      </c>
      <c r="AE213" s="39">
        <f t="shared" si="182"/>
        <v>0</v>
      </c>
      <c r="AF213" s="12">
        <f t="shared" si="198"/>
        <v>0</v>
      </c>
      <c r="AG213" s="39">
        <f t="shared" si="199"/>
        <v>0</v>
      </c>
      <c r="AH213" s="12">
        <f t="shared" si="200"/>
        <v>0</v>
      </c>
      <c r="AI213" s="39">
        <f t="shared" si="201"/>
        <v>0</v>
      </c>
      <c r="AJ213" s="39">
        <f t="shared" si="202"/>
        <v>0</v>
      </c>
      <c r="AK213" s="12">
        <f t="shared" si="203"/>
        <v>0</v>
      </c>
      <c r="AL213" s="39">
        <f t="shared" si="204"/>
        <v>0</v>
      </c>
      <c r="AM213" s="39">
        <f t="shared" si="205"/>
        <v>0</v>
      </c>
      <c r="AN213" s="39">
        <f t="shared" si="206"/>
        <v>0</v>
      </c>
      <c r="AO213" s="99">
        <f t="shared" si="207"/>
        <v>0</v>
      </c>
      <c r="AP213" s="99">
        <f t="shared" si="208"/>
        <v>0</v>
      </c>
      <c r="AQ213" s="12">
        <f t="shared" si="209"/>
        <v>0</v>
      </c>
      <c r="AR213" s="39">
        <f t="shared" si="210"/>
        <v>0</v>
      </c>
      <c r="AS213" s="39">
        <f t="shared" si="211"/>
        <v>0</v>
      </c>
      <c r="AT213" s="39">
        <f t="shared" si="212"/>
        <v>0</v>
      </c>
      <c r="AU213" s="12">
        <f t="shared" si="213"/>
        <v>0</v>
      </c>
      <c r="AV213" s="39">
        <f t="shared" si="214"/>
        <v>0</v>
      </c>
      <c r="AW213" s="39">
        <f t="shared" si="215"/>
        <v>0</v>
      </c>
      <c r="AX213" s="39">
        <f t="shared" si="216"/>
        <v>0</v>
      </c>
      <c r="AY213" s="39">
        <f t="shared" si="217"/>
        <v>0</v>
      </c>
      <c r="AZ213" s="39">
        <f t="shared" si="218"/>
        <v>0</v>
      </c>
      <c r="BA213" s="12">
        <f t="shared" si="219"/>
        <v>0</v>
      </c>
      <c r="BB213" s="39">
        <f t="shared" si="220"/>
        <v>0</v>
      </c>
      <c r="BC213" s="39">
        <f t="shared" si="221"/>
        <v>0</v>
      </c>
      <c r="BD213" s="39">
        <f t="shared" si="222"/>
        <v>0</v>
      </c>
      <c r="BE213" s="12">
        <f t="shared" si="223"/>
        <v>0</v>
      </c>
      <c r="BF213" s="39">
        <f t="shared" si="224"/>
        <v>0</v>
      </c>
      <c r="BG213" s="39">
        <f t="shared" si="225"/>
        <v>0</v>
      </c>
      <c r="BH213" s="39">
        <f t="shared" si="226"/>
        <v>0</v>
      </c>
      <c r="BI213" s="12">
        <f t="shared" si="227"/>
        <v>0</v>
      </c>
      <c r="BJ213" s="39">
        <f t="shared" si="228"/>
        <v>0</v>
      </c>
      <c r="BK213" s="39">
        <f t="shared" si="229"/>
        <v>0</v>
      </c>
      <c r="BL213" s="39">
        <f t="shared" si="230"/>
        <v>0</v>
      </c>
      <c r="BM213" s="12">
        <f t="shared" si="231"/>
        <v>0</v>
      </c>
      <c r="BN213" s="39">
        <f t="shared" si="232"/>
        <v>0</v>
      </c>
      <c r="BO213" s="39">
        <f t="shared" si="233"/>
        <v>0</v>
      </c>
      <c r="BP213" s="39">
        <f t="shared" si="234"/>
        <v>0</v>
      </c>
      <c r="BQ213" s="12">
        <f t="shared" si="235"/>
        <v>0</v>
      </c>
      <c r="BR213" s="39">
        <f t="shared" si="236"/>
        <v>0</v>
      </c>
      <c r="BS213" s="39">
        <f t="shared" si="237"/>
        <v>0</v>
      </c>
      <c r="BT213" s="39">
        <f t="shared" si="238"/>
        <v>0</v>
      </c>
      <c r="BU213" s="104">
        <f>IF(ABS($B213)&lt;0.01,0,VLOOKUP(E213,DollarSteps,4))</f>
        <v>0</v>
      </c>
      <c r="BV213" s="104">
        <f>IF(ABS($B213)&lt;0.01,0,VLOOKUP(G213,DollarSteps,4))</f>
        <v>0</v>
      </c>
      <c r="BW213" s="104">
        <f>IF(ABS($B213)&lt;0.01,0,VLOOKUP(I213,DollarSteps,4))</f>
        <v>0</v>
      </c>
      <c r="BX213" s="104">
        <f>IF(ABS($B213)&lt;0.01,0,IF($J213="","",VLOOKUP($J213,Age_Steps,4)))</f>
        <v>0</v>
      </c>
      <c r="BY213" s="104">
        <f>IF(OR(ABS($B213)&lt;0.01,$E213=0),0,IF($J213="","",VLOOKUP($J213,Age_Steps,4)))</f>
        <v>0</v>
      </c>
      <c r="BZ213" s="104">
        <f>IF(ABS($B213)&lt;0.01,0,IF($J213="","",VLOOKUP($J213-1,Age_Steps,4)))</f>
        <v>0</v>
      </c>
      <c r="CA213" s="104">
        <f>IF(OR(ABS($B213)&lt;0.01,$G213=0),0,IF($J213="","",VLOOKUP($J213-1,Age_Steps,4)))</f>
        <v>0</v>
      </c>
      <c r="CB213" s="104">
        <f>IF(ABS($B213)&lt;0.01,0,IF($J213="","",VLOOKUP($J213-2,Age_Steps,4)))</f>
        <v>0</v>
      </c>
      <c r="CC213" s="104">
        <f>IF(OR(ABS($B213)&lt;0.01,$I213=0),0,IF($J213="","",VLOOKUP($J213-2,Age_Steps,4)))</f>
        <v>0</v>
      </c>
    </row>
    <row r="214" spans="2:81" ht="12.5" customHeight="1">
      <c r="B214" s="6" t="s">
        <v>9</v>
      </c>
      <c r="C214" s="6"/>
      <c r="D214" s="5">
        <v>0</v>
      </c>
      <c r="E214" s="5">
        <v>0</v>
      </c>
      <c r="F214" s="2">
        <v>0</v>
      </c>
      <c r="G214" s="2">
        <v>0</v>
      </c>
      <c r="H214" s="2">
        <v>0</v>
      </c>
      <c r="I214" s="5">
        <v>0</v>
      </c>
      <c r="K214" s="12">
        <f t="shared" si="183"/>
        <v>0</v>
      </c>
      <c r="L214" s="12">
        <f t="shared" si="183"/>
        <v>0</v>
      </c>
      <c r="M214" s="14">
        <f t="shared" si="184"/>
        <v>0</v>
      </c>
      <c r="N214" s="12">
        <f t="shared" si="239"/>
        <v>0</v>
      </c>
      <c r="O214" s="14">
        <f t="shared" si="185"/>
        <v>0</v>
      </c>
      <c r="P214" s="12">
        <f t="shared" si="239"/>
        <v>0</v>
      </c>
      <c r="Q214" s="12">
        <f t="shared" si="186"/>
        <v>1</v>
      </c>
      <c r="R214" s="12">
        <f t="shared" si="187"/>
        <v>0</v>
      </c>
      <c r="S214" s="12">
        <f t="shared" si="188"/>
        <v>0</v>
      </c>
      <c r="T214" s="12">
        <f t="shared" si="189"/>
        <v>0</v>
      </c>
      <c r="U214" s="12">
        <f t="shared" si="190"/>
        <v>0</v>
      </c>
      <c r="V214" s="39">
        <f t="shared" si="191"/>
        <v>0</v>
      </c>
      <c r="W214" s="39">
        <f t="shared" si="192"/>
        <v>0</v>
      </c>
      <c r="X214" s="12">
        <f t="shared" si="240"/>
        <v>0</v>
      </c>
      <c r="Y214" s="12">
        <f t="shared" si="193"/>
        <v>0</v>
      </c>
      <c r="Z214" s="39">
        <f t="shared" si="241"/>
        <v>0</v>
      </c>
      <c r="AA214" s="12">
        <f t="shared" si="194"/>
        <v>0</v>
      </c>
      <c r="AB214" s="39">
        <f t="shared" si="195"/>
        <v>0</v>
      </c>
      <c r="AC214" s="12">
        <f t="shared" si="196"/>
        <v>0</v>
      </c>
      <c r="AD214" s="39">
        <f t="shared" si="197"/>
        <v>0</v>
      </c>
      <c r="AE214" s="39">
        <f t="shared" si="182"/>
        <v>0</v>
      </c>
      <c r="AF214" s="12">
        <f t="shared" si="198"/>
        <v>0</v>
      </c>
      <c r="AG214" s="39">
        <f t="shared" si="199"/>
        <v>0</v>
      </c>
      <c r="AH214" s="12">
        <f t="shared" si="200"/>
        <v>0</v>
      </c>
      <c r="AI214" s="39">
        <f t="shared" si="201"/>
        <v>0</v>
      </c>
      <c r="AJ214" s="39">
        <f t="shared" si="202"/>
        <v>0</v>
      </c>
      <c r="AK214" s="12">
        <f t="shared" si="203"/>
        <v>0</v>
      </c>
      <c r="AL214" s="39">
        <f t="shared" si="204"/>
        <v>0</v>
      </c>
      <c r="AM214" s="39">
        <f t="shared" si="205"/>
        <v>0</v>
      </c>
      <c r="AN214" s="39">
        <f t="shared" si="206"/>
        <v>0</v>
      </c>
      <c r="AO214" s="99">
        <f t="shared" si="207"/>
        <v>0</v>
      </c>
      <c r="AP214" s="99">
        <f t="shared" si="208"/>
        <v>0</v>
      </c>
      <c r="AQ214" s="12">
        <f t="shared" si="209"/>
        <v>0</v>
      </c>
      <c r="AR214" s="39">
        <f t="shared" si="210"/>
        <v>0</v>
      </c>
      <c r="AS214" s="39">
        <f t="shared" si="211"/>
        <v>0</v>
      </c>
      <c r="AT214" s="39">
        <f t="shared" si="212"/>
        <v>0</v>
      </c>
      <c r="AU214" s="12">
        <f t="shared" si="213"/>
        <v>0</v>
      </c>
      <c r="AV214" s="39">
        <f t="shared" si="214"/>
        <v>0</v>
      </c>
      <c r="AW214" s="39">
        <f t="shared" si="215"/>
        <v>0</v>
      </c>
      <c r="AX214" s="39">
        <f t="shared" si="216"/>
        <v>0</v>
      </c>
      <c r="AY214" s="39">
        <f t="shared" si="217"/>
        <v>0</v>
      </c>
      <c r="AZ214" s="39">
        <f t="shared" si="218"/>
        <v>0</v>
      </c>
      <c r="BA214" s="12">
        <f t="shared" si="219"/>
        <v>0</v>
      </c>
      <c r="BB214" s="39">
        <f t="shared" si="220"/>
        <v>0</v>
      </c>
      <c r="BC214" s="39">
        <f t="shared" si="221"/>
        <v>0</v>
      </c>
      <c r="BD214" s="39">
        <f t="shared" si="222"/>
        <v>0</v>
      </c>
      <c r="BE214" s="12">
        <f t="shared" si="223"/>
        <v>0</v>
      </c>
      <c r="BF214" s="39">
        <f t="shared" si="224"/>
        <v>0</v>
      </c>
      <c r="BG214" s="39">
        <f t="shared" si="225"/>
        <v>0</v>
      </c>
      <c r="BH214" s="39">
        <f t="shared" si="226"/>
        <v>0</v>
      </c>
      <c r="BI214" s="12">
        <f t="shared" si="227"/>
        <v>0</v>
      </c>
      <c r="BJ214" s="39">
        <f t="shared" si="228"/>
        <v>0</v>
      </c>
      <c r="BK214" s="39">
        <f t="shared" si="229"/>
        <v>0</v>
      </c>
      <c r="BL214" s="39">
        <f t="shared" si="230"/>
        <v>0</v>
      </c>
      <c r="BM214" s="12">
        <f t="shared" si="231"/>
        <v>0</v>
      </c>
      <c r="BN214" s="39">
        <f t="shared" si="232"/>
        <v>0</v>
      </c>
      <c r="BO214" s="39">
        <f t="shared" si="233"/>
        <v>0</v>
      </c>
      <c r="BP214" s="39">
        <f t="shared" si="234"/>
        <v>0</v>
      </c>
      <c r="BQ214" s="12">
        <f t="shared" si="235"/>
        <v>0</v>
      </c>
      <c r="BR214" s="39">
        <f t="shared" si="236"/>
        <v>0</v>
      </c>
      <c r="BS214" s="39">
        <f t="shared" si="237"/>
        <v>0</v>
      </c>
      <c r="BT214" s="39">
        <f t="shared" si="238"/>
        <v>0</v>
      </c>
      <c r="BU214" s="104">
        <f>IF(ABS($B214)&lt;0.01,0,VLOOKUP(E214,DollarSteps,4))</f>
        <v>0</v>
      </c>
      <c r="BV214" s="104">
        <f>IF(ABS($B214)&lt;0.01,0,VLOOKUP(G214,DollarSteps,4))</f>
        <v>0</v>
      </c>
      <c r="BW214" s="104">
        <f>IF(ABS($B214)&lt;0.01,0,VLOOKUP(I214,DollarSteps,4))</f>
        <v>0</v>
      </c>
      <c r="BX214" s="104">
        <f>IF(ABS($B214)&lt;0.01,0,IF($J214="","",VLOOKUP($J214,Age_Steps,4)))</f>
        <v>0</v>
      </c>
      <c r="BY214" s="104">
        <f>IF(OR(ABS($B214)&lt;0.01,$E214=0),0,IF($J214="","",VLOOKUP($J214,Age_Steps,4)))</f>
        <v>0</v>
      </c>
      <c r="BZ214" s="104">
        <f>IF(ABS($B214)&lt;0.01,0,IF($J214="","",VLOOKUP($J214-1,Age_Steps,4)))</f>
        <v>0</v>
      </c>
      <c r="CA214" s="104">
        <f>IF(OR(ABS($B214)&lt;0.01,$G214=0),0,IF($J214="","",VLOOKUP($J214-1,Age_Steps,4)))</f>
        <v>0</v>
      </c>
      <c r="CB214" s="104">
        <f>IF(ABS($B214)&lt;0.01,0,IF($J214="","",VLOOKUP($J214-2,Age_Steps,4)))</f>
        <v>0</v>
      </c>
      <c r="CC214" s="104">
        <f>IF(OR(ABS($B214)&lt;0.01,$I214=0),0,IF($J214="","",VLOOKUP($J214-2,Age_Steps,4)))</f>
        <v>0</v>
      </c>
    </row>
    <row r="215" spans="2:81" ht="12.5" customHeight="1">
      <c r="B215" s="6" t="s">
        <v>9</v>
      </c>
      <c r="C215" s="6"/>
      <c r="D215" s="5">
        <v>0</v>
      </c>
      <c r="E215" s="5">
        <v>0</v>
      </c>
      <c r="F215" s="2">
        <v>0</v>
      </c>
      <c r="G215" s="2">
        <v>0</v>
      </c>
      <c r="H215" s="2">
        <v>0</v>
      </c>
      <c r="I215" s="5">
        <v>0</v>
      </c>
      <c r="J215" s="11">
        <v>14</v>
      </c>
      <c r="K215" s="12">
        <f t="shared" si="183"/>
        <v>0</v>
      </c>
      <c r="L215" s="12">
        <f t="shared" si="183"/>
        <v>0</v>
      </c>
      <c r="M215" s="14">
        <f t="shared" si="184"/>
        <v>0</v>
      </c>
      <c r="N215" s="12">
        <f t="shared" si="239"/>
        <v>0</v>
      </c>
      <c r="O215" s="14">
        <f t="shared" si="185"/>
        <v>0</v>
      </c>
      <c r="P215" s="12">
        <f t="shared" si="239"/>
        <v>0</v>
      </c>
      <c r="Q215" s="12">
        <f t="shared" si="186"/>
        <v>1</v>
      </c>
      <c r="R215" s="12">
        <f t="shared" si="187"/>
        <v>0</v>
      </c>
      <c r="S215" s="12">
        <f t="shared" si="188"/>
        <v>0</v>
      </c>
      <c r="T215" s="12">
        <f t="shared" si="189"/>
        <v>0</v>
      </c>
      <c r="U215" s="12">
        <f t="shared" si="190"/>
        <v>0</v>
      </c>
      <c r="V215" s="39">
        <f t="shared" si="191"/>
        <v>0</v>
      </c>
      <c r="W215" s="39">
        <f t="shared" si="192"/>
        <v>0</v>
      </c>
      <c r="X215" s="12">
        <f t="shared" si="240"/>
        <v>0</v>
      </c>
      <c r="Y215" s="12">
        <f t="shared" si="193"/>
        <v>0</v>
      </c>
      <c r="Z215" s="39">
        <f t="shared" si="241"/>
        <v>0</v>
      </c>
      <c r="AA215" s="12">
        <f t="shared" si="194"/>
        <v>0</v>
      </c>
      <c r="AB215" s="39">
        <f t="shared" si="195"/>
        <v>0</v>
      </c>
      <c r="AC215" s="12">
        <f t="shared" si="196"/>
        <v>0</v>
      </c>
      <c r="AD215" s="39">
        <f t="shared" si="197"/>
        <v>0</v>
      </c>
      <c r="AE215" s="39">
        <f t="shared" si="182"/>
        <v>0</v>
      </c>
      <c r="AF215" s="12">
        <f t="shared" si="198"/>
        <v>0</v>
      </c>
      <c r="AG215" s="39">
        <f t="shared" si="199"/>
        <v>0</v>
      </c>
      <c r="AH215" s="12">
        <f t="shared" si="200"/>
        <v>0</v>
      </c>
      <c r="AI215" s="39">
        <f t="shared" si="201"/>
        <v>0</v>
      </c>
      <c r="AJ215" s="39">
        <f t="shared" si="202"/>
        <v>0</v>
      </c>
      <c r="AK215" s="12">
        <f t="shared" si="203"/>
        <v>0</v>
      </c>
      <c r="AL215" s="39">
        <f t="shared" si="204"/>
        <v>0</v>
      </c>
      <c r="AM215" s="39">
        <f t="shared" si="205"/>
        <v>0</v>
      </c>
      <c r="AN215" s="39">
        <f t="shared" si="206"/>
        <v>0</v>
      </c>
      <c r="AO215" s="99">
        <f t="shared" si="207"/>
        <v>0</v>
      </c>
      <c r="AP215" s="99">
        <f t="shared" si="208"/>
        <v>0</v>
      </c>
      <c r="AQ215" s="12">
        <f t="shared" si="209"/>
        <v>0</v>
      </c>
      <c r="AR215" s="39">
        <f t="shared" si="210"/>
        <v>0</v>
      </c>
      <c r="AS215" s="39">
        <f t="shared" si="211"/>
        <v>0</v>
      </c>
      <c r="AT215" s="39">
        <f t="shared" si="212"/>
        <v>0</v>
      </c>
      <c r="AU215" s="12">
        <f t="shared" si="213"/>
        <v>0</v>
      </c>
      <c r="AV215" s="39">
        <f t="shared" si="214"/>
        <v>0</v>
      </c>
      <c r="AW215" s="39">
        <f t="shared" si="215"/>
        <v>0</v>
      </c>
      <c r="AX215" s="39">
        <f t="shared" si="216"/>
        <v>0</v>
      </c>
      <c r="AY215" s="39">
        <f t="shared" si="217"/>
        <v>0</v>
      </c>
      <c r="AZ215" s="39">
        <f t="shared" si="218"/>
        <v>0</v>
      </c>
      <c r="BA215" s="12">
        <f t="shared" si="219"/>
        <v>0</v>
      </c>
      <c r="BB215" s="39">
        <f t="shared" si="220"/>
        <v>0</v>
      </c>
      <c r="BC215" s="39">
        <f t="shared" si="221"/>
        <v>0</v>
      </c>
      <c r="BD215" s="39">
        <f t="shared" si="222"/>
        <v>0</v>
      </c>
      <c r="BE215" s="12">
        <f t="shared" si="223"/>
        <v>0</v>
      </c>
      <c r="BF215" s="39">
        <f t="shared" si="224"/>
        <v>0</v>
      </c>
      <c r="BG215" s="39">
        <f t="shared" si="225"/>
        <v>0</v>
      </c>
      <c r="BH215" s="39">
        <f t="shared" si="226"/>
        <v>0</v>
      </c>
      <c r="BI215" s="12">
        <f t="shared" si="227"/>
        <v>0</v>
      </c>
      <c r="BJ215" s="39">
        <f t="shared" si="228"/>
        <v>0</v>
      </c>
      <c r="BK215" s="39">
        <f t="shared" si="229"/>
        <v>0</v>
      </c>
      <c r="BL215" s="39">
        <f t="shared" si="230"/>
        <v>0</v>
      </c>
      <c r="BM215" s="12">
        <f t="shared" si="231"/>
        <v>0</v>
      </c>
      <c r="BN215" s="39">
        <f t="shared" si="232"/>
        <v>0</v>
      </c>
      <c r="BO215" s="39">
        <f t="shared" si="233"/>
        <v>0</v>
      </c>
      <c r="BP215" s="39">
        <f t="shared" si="234"/>
        <v>0</v>
      </c>
      <c r="BQ215" s="12">
        <f t="shared" si="235"/>
        <v>0</v>
      </c>
      <c r="BR215" s="39">
        <f t="shared" si="236"/>
        <v>0</v>
      </c>
      <c r="BS215" s="39">
        <f t="shared" si="237"/>
        <v>0</v>
      </c>
      <c r="BT215" s="39">
        <f t="shared" si="238"/>
        <v>0</v>
      </c>
      <c r="BU215" s="104">
        <f>IF(ABS($B215)&lt;0.01,0,VLOOKUP(E215,DollarSteps,4))</f>
        <v>0</v>
      </c>
      <c r="BV215" s="104">
        <f>IF(ABS($B215)&lt;0.01,0,VLOOKUP(G215,DollarSteps,4))</f>
        <v>0</v>
      </c>
      <c r="BW215" s="104">
        <f>IF(ABS($B215)&lt;0.01,0,VLOOKUP(I215,DollarSteps,4))</f>
        <v>0</v>
      </c>
      <c r="BX215" s="104">
        <f>IF(ABS($B215)&lt;0.01,0,IF($J215="","",VLOOKUP($J215,Age_Steps,4)))</f>
        <v>0</v>
      </c>
      <c r="BY215" s="104">
        <f>IF(OR(ABS($B215)&lt;0.01,$E215=0),0,IF($J215="","",VLOOKUP($J215,Age_Steps,4)))</f>
        <v>0</v>
      </c>
      <c r="BZ215" s="104">
        <f>IF(ABS($B215)&lt;0.01,0,IF($J215="","",VLOOKUP($J215-1,Age_Steps,4)))</f>
        <v>0</v>
      </c>
      <c r="CA215" s="104">
        <f>IF(OR(ABS($B215)&lt;0.01,$G215=0),0,IF($J215="","",VLOOKUP($J215-1,Age_Steps,4)))</f>
        <v>0</v>
      </c>
      <c r="CB215" s="104">
        <f>IF(ABS($B215)&lt;0.01,0,IF($J215="","",VLOOKUP($J215-2,Age_Steps,4)))</f>
        <v>0</v>
      </c>
      <c r="CC215" s="104">
        <f>IF(OR(ABS($B215)&lt;0.01,$I215=0),0,IF($J215="","",VLOOKUP($J215-2,Age_Steps,4)))</f>
        <v>0</v>
      </c>
    </row>
    <row r="216" spans="2:81" ht="12.5" customHeight="1">
      <c r="B216" s="6" t="s">
        <v>9</v>
      </c>
      <c r="C216" s="6"/>
      <c r="D216" s="5">
        <v>0</v>
      </c>
      <c r="E216" s="5">
        <v>0</v>
      </c>
      <c r="F216" s="2">
        <v>0</v>
      </c>
      <c r="G216" s="2">
        <v>0</v>
      </c>
      <c r="H216" s="2">
        <v>0</v>
      </c>
      <c r="I216" s="5">
        <v>0</v>
      </c>
      <c r="J216" s="11">
        <v>27</v>
      </c>
      <c r="K216" s="12">
        <f t="shared" si="183"/>
        <v>0</v>
      </c>
      <c r="L216" s="12">
        <f t="shared" si="183"/>
        <v>0</v>
      </c>
      <c r="M216" s="14">
        <f t="shared" si="184"/>
        <v>0</v>
      </c>
      <c r="N216" s="12">
        <f t="shared" si="239"/>
        <v>0</v>
      </c>
      <c r="O216" s="14">
        <f t="shared" si="185"/>
        <v>0</v>
      </c>
      <c r="P216" s="12">
        <f t="shared" si="239"/>
        <v>0</v>
      </c>
      <c r="Q216" s="12">
        <f t="shared" si="186"/>
        <v>1</v>
      </c>
      <c r="R216" s="12">
        <f t="shared" si="187"/>
        <v>0</v>
      </c>
      <c r="S216" s="12">
        <f t="shared" si="188"/>
        <v>0</v>
      </c>
      <c r="T216" s="12">
        <f t="shared" si="189"/>
        <v>0</v>
      </c>
      <c r="U216" s="12">
        <f t="shared" si="190"/>
        <v>0</v>
      </c>
      <c r="V216" s="39">
        <f t="shared" si="191"/>
        <v>0</v>
      </c>
      <c r="W216" s="39">
        <f t="shared" si="192"/>
        <v>0</v>
      </c>
      <c r="X216" s="12">
        <f t="shared" si="240"/>
        <v>0</v>
      </c>
      <c r="Y216" s="12">
        <f t="shared" si="193"/>
        <v>0</v>
      </c>
      <c r="Z216" s="39">
        <f t="shared" si="241"/>
        <v>0</v>
      </c>
      <c r="AA216" s="12">
        <f t="shared" si="194"/>
        <v>0</v>
      </c>
      <c r="AB216" s="39">
        <f t="shared" si="195"/>
        <v>0</v>
      </c>
      <c r="AC216" s="12">
        <f t="shared" si="196"/>
        <v>0</v>
      </c>
      <c r="AD216" s="39">
        <f t="shared" si="197"/>
        <v>0</v>
      </c>
      <c r="AE216" s="39">
        <f t="shared" si="182"/>
        <v>0</v>
      </c>
      <c r="AF216" s="12">
        <f t="shared" si="198"/>
        <v>0</v>
      </c>
      <c r="AG216" s="39">
        <f t="shared" si="199"/>
        <v>0</v>
      </c>
      <c r="AH216" s="12">
        <f t="shared" si="200"/>
        <v>0</v>
      </c>
      <c r="AI216" s="39">
        <f t="shared" si="201"/>
        <v>0</v>
      </c>
      <c r="AJ216" s="39">
        <f t="shared" si="202"/>
        <v>0</v>
      </c>
      <c r="AK216" s="12">
        <f t="shared" si="203"/>
        <v>0</v>
      </c>
      <c r="AL216" s="39">
        <f t="shared" si="204"/>
        <v>0</v>
      </c>
      <c r="AM216" s="39">
        <f t="shared" si="205"/>
        <v>0</v>
      </c>
      <c r="AN216" s="39">
        <f t="shared" si="206"/>
        <v>0</v>
      </c>
      <c r="AO216" s="99">
        <f t="shared" si="207"/>
        <v>0</v>
      </c>
      <c r="AP216" s="99">
        <f t="shared" si="208"/>
        <v>0</v>
      </c>
      <c r="AQ216" s="12">
        <f t="shared" si="209"/>
        <v>0</v>
      </c>
      <c r="AR216" s="39">
        <f t="shared" si="210"/>
        <v>0</v>
      </c>
      <c r="AS216" s="39">
        <f t="shared" si="211"/>
        <v>0</v>
      </c>
      <c r="AT216" s="39">
        <f t="shared" si="212"/>
        <v>0</v>
      </c>
      <c r="AU216" s="12">
        <f t="shared" si="213"/>
        <v>0</v>
      </c>
      <c r="AV216" s="39">
        <f t="shared" si="214"/>
        <v>0</v>
      </c>
      <c r="AW216" s="39">
        <f t="shared" si="215"/>
        <v>0</v>
      </c>
      <c r="AX216" s="39">
        <f t="shared" si="216"/>
        <v>0</v>
      </c>
      <c r="AY216" s="39">
        <f t="shared" si="217"/>
        <v>0</v>
      </c>
      <c r="AZ216" s="39">
        <f t="shared" si="218"/>
        <v>0</v>
      </c>
      <c r="BA216" s="12">
        <f t="shared" si="219"/>
        <v>0</v>
      </c>
      <c r="BB216" s="39">
        <f t="shared" si="220"/>
        <v>0</v>
      </c>
      <c r="BC216" s="39">
        <f t="shared" si="221"/>
        <v>0</v>
      </c>
      <c r="BD216" s="39">
        <f t="shared" si="222"/>
        <v>0</v>
      </c>
      <c r="BE216" s="12">
        <f t="shared" si="223"/>
        <v>0</v>
      </c>
      <c r="BF216" s="39">
        <f t="shared" si="224"/>
        <v>0</v>
      </c>
      <c r="BG216" s="39">
        <f t="shared" si="225"/>
        <v>0</v>
      </c>
      <c r="BH216" s="39">
        <f t="shared" si="226"/>
        <v>0</v>
      </c>
      <c r="BI216" s="12">
        <f t="shared" si="227"/>
        <v>0</v>
      </c>
      <c r="BJ216" s="39">
        <f t="shared" si="228"/>
        <v>0</v>
      </c>
      <c r="BK216" s="39">
        <f t="shared" si="229"/>
        <v>0</v>
      </c>
      <c r="BL216" s="39">
        <f t="shared" si="230"/>
        <v>0</v>
      </c>
      <c r="BM216" s="12">
        <f t="shared" si="231"/>
        <v>0</v>
      </c>
      <c r="BN216" s="39">
        <f t="shared" si="232"/>
        <v>0</v>
      </c>
      <c r="BO216" s="39">
        <f t="shared" si="233"/>
        <v>0</v>
      </c>
      <c r="BP216" s="39">
        <f t="shared" si="234"/>
        <v>0</v>
      </c>
      <c r="BQ216" s="12">
        <f t="shared" si="235"/>
        <v>0</v>
      </c>
      <c r="BR216" s="39">
        <f t="shared" si="236"/>
        <v>0</v>
      </c>
      <c r="BS216" s="39">
        <f t="shared" si="237"/>
        <v>0</v>
      </c>
      <c r="BT216" s="39">
        <f t="shared" si="238"/>
        <v>0</v>
      </c>
      <c r="BU216" s="104">
        <f>IF(ABS($B216)&lt;0.01,0,VLOOKUP(E216,DollarSteps,4))</f>
        <v>0</v>
      </c>
      <c r="BV216" s="104">
        <f>IF(ABS($B216)&lt;0.01,0,VLOOKUP(G216,DollarSteps,4))</f>
        <v>0</v>
      </c>
      <c r="BW216" s="104">
        <f>IF(ABS($B216)&lt;0.01,0,VLOOKUP(I216,DollarSteps,4))</f>
        <v>0</v>
      </c>
      <c r="BX216" s="104">
        <f>IF(ABS($B216)&lt;0.01,0,IF($J216="","",VLOOKUP($J216,Age_Steps,4)))</f>
        <v>0</v>
      </c>
      <c r="BY216" s="104">
        <f>IF(OR(ABS($B216)&lt;0.01,$E216=0),0,IF($J216="","",VLOOKUP($J216,Age_Steps,4)))</f>
        <v>0</v>
      </c>
      <c r="BZ216" s="104">
        <f>IF(ABS($B216)&lt;0.01,0,IF($J216="","",VLOOKUP($J216-1,Age_Steps,4)))</f>
        <v>0</v>
      </c>
      <c r="CA216" s="104">
        <f>IF(OR(ABS($B216)&lt;0.01,$G216=0),0,IF($J216="","",VLOOKUP($J216-1,Age_Steps,4)))</f>
        <v>0</v>
      </c>
      <c r="CB216" s="104">
        <f>IF(ABS($B216)&lt;0.01,0,IF($J216="","",VLOOKUP($J216-2,Age_Steps,4)))</f>
        <v>0</v>
      </c>
      <c r="CC216" s="104">
        <f>IF(OR(ABS($B216)&lt;0.01,$I216=0),0,IF($J216="","",VLOOKUP($J216-2,Age_Steps,4)))</f>
        <v>0</v>
      </c>
    </row>
    <row r="217" spans="2:81" ht="12.5" customHeight="1">
      <c r="B217" s="6" t="s">
        <v>9</v>
      </c>
      <c r="C217" s="6"/>
      <c r="D217" s="5">
        <v>0</v>
      </c>
      <c r="E217" s="5">
        <v>0</v>
      </c>
      <c r="F217" s="2">
        <v>0</v>
      </c>
      <c r="G217" s="2">
        <v>0</v>
      </c>
      <c r="H217" s="2">
        <v>0</v>
      </c>
      <c r="I217" s="5">
        <v>0</v>
      </c>
      <c r="J217" s="11">
        <v>27</v>
      </c>
      <c r="K217" s="12">
        <f t="shared" si="183"/>
        <v>0</v>
      </c>
      <c r="L217" s="12">
        <f t="shared" si="183"/>
        <v>0</v>
      </c>
      <c r="M217" s="14">
        <f t="shared" si="184"/>
        <v>0</v>
      </c>
      <c r="N217" s="12">
        <f t="shared" si="239"/>
        <v>0</v>
      </c>
      <c r="O217" s="14">
        <f t="shared" si="185"/>
        <v>0</v>
      </c>
      <c r="P217" s="12">
        <f t="shared" si="239"/>
        <v>0</v>
      </c>
      <c r="Q217" s="12">
        <f t="shared" si="186"/>
        <v>1</v>
      </c>
      <c r="R217" s="12">
        <f t="shared" si="187"/>
        <v>0</v>
      </c>
      <c r="S217" s="12">
        <f t="shared" si="188"/>
        <v>0</v>
      </c>
      <c r="T217" s="12">
        <f t="shared" si="189"/>
        <v>0</v>
      </c>
      <c r="U217" s="12">
        <f t="shared" si="190"/>
        <v>0</v>
      </c>
      <c r="V217" s="39">
        <f t="shared" si="191"/>
        <v>0</v>
      </c>
      <c r="W217" s="39">
        <f t="shared" si="192"/>
        <v>0</v>
      </c>
      <c r="X217" s="12">
        <f t="shared" si="240"/>
        <v>0</v>
      </c>
      <c r="Y217" s="12">
        <f t="shared" si="193"/>
        <v>0</v>
      </c>
      <c r="Z217" s="39">
        <f t="shared" si="241"/>
        <v>0</v>
      </c>
      <c r="AA217" s="12">
        <f t="shared" si="194"/>
        <v>0</v>
      </c>
      <c r="AB217" s="39">
        <f t="shared" si="195"/>
        <v>0</v>
      </c>
      <c r="AC217" s="12">
        <f t="shared" si="196"/>
        <v>0</v>
      </c>
      <c r="AD217" s="39">
        <f t="shared" si="197"/>
        <v>0</v>
      </c>
      <c r="AE217" s="39">
        <f t="shared" si="182"/>
        <v>0</v>
      </c>
      <c r="AF217" s="12">
        <f t="shared" si="198"/>
        <v>0</v>
      </c>
      <c r="AG217" s="39">
        <f t="shared" si="199"/>
        <v>0</v>
      </c>
      <c r="AH217" s="12">
        <f t="shared" si="200"/>
        <v>0</v>
      </c>
      <c r="AI217" s="39">
        <f t="shared" si="201"/>
        <v>0</v>
      </c>
      <c r="AJ217" s="39">
        <f t="shared" si="202"/>
        <v>0</v>
      </c>
      <c r="AK217" s="12">
        <f t="shared" si="203"/>
        <v>0</v>
      </c>
      <c r="AL217" s="39">
        <f t="shared" si="204"/>
        <v>0</v>
      </c>
      <c r="AM217" s="39">
        <f t="shared" si="205"/>
        <v>0</v>
      </c>
      <c r="AN217" s="39">
        <f t="shared" si="206"/>
        <v>0</v>
      </c>
      <c r="AO217" s="99">
        <f t="shared" si="207"/>
        <v>0</v>
      </c>
      <c r="AP217" s="99">
        <f t="shared" si="208"/>
        <v>0</v>
      </c>
      <c r="AQ217" s="12">
        <f t="shared" si="209"/>
        <v>0</v>
      </c>
      <c r="AR217" s="39">
        <f t="shared" si="210"/>
        <v>0</v>
      </c>
      <c r="AS217" s="39">
        <f t="shared" si="211"/>
        <v>0</v>
      </c>
      <c r="AT217" s="39">
        <f t="shared" si="212"/>
        <v>0</v>
      </c>
      <c r="AU217" s="12">
        <f t="shared" si="213"/>
        <v>0</v>
      </c>
      <c r="AV217" s="39">
        <f t="shared" si="214"/>
        <v>0</v>
      </c>
      <c r="AW217" s="39">
        <f t="shared" si="215"/>
        <v>0</v>
      </c>
      <c r="AX217" s="39">
        <f t="shared" si="216"/>
        <v>0</v>
      </c>
      <c r="AY217" s="39">
        <f t="shared" si="217"/>
        <v>0</v>
      </c>
      <c r="AZ217" s="39">
        <f t="shared" si="218"/>
        <v>0</v>
      </c>
      <c r="BA217" s="12">
        <f t="shared" si="219"/>
        <v>0</v>
      </c>
      <c r="BB217" s="39">
        <f t="shared" si="220"/>
        <v>0</v>
      </c>
      <c r="BC217" s="39">
        <f t="shared" si="221"/>
        <v>0</v>
      </c>
      <c r="BD217" s="39">
        <f t="shared" si="222"/>
        <v>0</v>
      </c>
      <c r="BE217" s="12">
        <f t="shared" si="223"/>
        <v>0</v>
      </c>
      <c r="BF217" s="39">
        <f t="shared" si="224"/>
        <v>0</v>
      </c>
      <c r="BG217" s="39">
        <f t="shared" si="225"/>
        <v>0</v>
      </c>
      <c r="BH217" s="39">
        <f t="shared" si="226"/>
        <v>0</v>
      </c>
      <c r="BI217" s="12">
        <f t="shared" si="227"/>
        <v>0</v>
      </c>
      <c r="BJ217" s="39">
        <f t="shared" si="228"/>
        <v>0</v>
      </c>
      <c r="BK217" s="39">
        <f t="shared" si="229"/>
        <v>0</v>
      </c>
      <c r="BL217" s="39">
        <f t="shared" si="230"/>
        <v>0</v>
      </c>
      <c r="BM217" s="12">
        <f t="shared" si="231"/>
        <v>0</v>
      </c>
      <c r="BN217" s="39">
        <f t="shared" si="232"/>
        <v>0</v>
      </c>
      <c r="BO217" s="39">
        <f t="shared" si="233"/>
        <v>0</v>
      </c>
      <c r="BP217" s="39">
        <f t="shared" si="234"/>
        <v>0</v>
      </c>
      <c r="BQ217" s="12">
        <f t="shared" si="235"/>
        <v>0</v>
      </c>
      <c r="BR217" s="39">
        <f t="shared" si="236"/>
        <v>0</v>
      </c>
      <c r="BS217" s="39">
        <f t="shared" si="237"/>
        <v>0</v>
      </c>
      <c r="BT217" s="39">
        <f t="shared" si="238"/>
        <v>0</v>
      </c>
      <c r="BU217" s="104">
        <f>IF(ABS($B217)&lt;0.01,0,VLOOKUP(E217,DollarSteps,4))</f>
        <v>0</v>
      </c>
      <c r="BV217" s="104">
        <f>IF(ABS($B217)&lt;0.01,0,VLOOKUP(G217,DollarSteps,4))</f>
        <v>0</v>
      </c>
      <c r="BW217" s="104">
        <f>IF(ABS($B217)&lt;0.01,0,VLOOKUP(I217,DollarSteps,4))</f>
        <v>0</v>
      </c>
      <c r="BX217" s="104">
        <f>IF(ABS($B217)&lt;0.01,0,IF($J217="","",VLOOKUP($J217,Age_Steps,4)))</f>
        <v>0</v>
      </c>
      <c r="BY217" s="104">
        <f>IF(OR(ABS($B217)&lt;0.01,$E217=0),0,IF($J217="","",VLOOKUP($J217,Age_Steps,4)))</f>
        <v>0</v>
      </c>
      <c r="BZ217" s="104">
        <f>IF(ABS($B217)&lt;0.01,0,IF($J217="","",VLOOKUP($J217-1,Age_Steps,4)))</f>
        <v>0</v>
      </c>
      <c r="CA217" s="104">
        <f>IF(OR(ABS($B217)&lt;0.01,$G217=0),0,IF($J217="","",VLOOKUP($J217-1,Age_Steps,4)))</f>
        <v>0</v>
      </c>
      <c r="CB217" s="104">
        <f>IF(ABS($B217)&lt;0.01,0,IF($J217="","",VLOOKUP($J217-2,Age_Steps,4)))</f>
        <v>0</v>
      </c>
      <c r="CC217" s="104">
        <f>IF(OR(ABS($B217)&lt;0.01,$I217=0),0,IF($J217="","",VLOOKUP($J217-2,Age_Steps,4)))</f>
        <v>0</v>
      </c>
    </row>
    <row r="218" spans="2:81" ht="12.5" customHeight="1">
      <c r="B218" s="6" t="s">
        <v>9</v>
      </c>
      <c r="C218" s="6"/>
      <c r="D218" s="5">
        <v>0</v>
      </c>
      <c r="E218" s="5">
        <v>0</v>
      </c>
      <c r="F218" s="2">
        <v>0</v>
      </c>
      <c r="G218" s="2">
        <v>0</v>
      </c>
      <c r="H218" s="2">
        <v>0</v>
      </c>
      <c r="I218" s="5">
        <v>0</v>
      </c>
      <c r="J218" s="11">
        <v>13</v>
      </c>
      <c r="K218" s="12">
        <f t="shared" si="183"/>
        <v>0</v>
      </c>
      <c r="L218" s="12">
        <f t="shared" si="183"/>
        <v>0</v>
      </c>
      <c r="M218" s="14">
        <f t="shared" si="184"/>
        <v>0</v>
      </c>
      <c r="N218" s="12">
        <f t="shared" si="239"/>
        <v>0</v>
      </c>
      <c r="O218" s="14">
        <f t="shared" si="185"/>
        <v>0</v>
      </c>
      <c r="P218" s="12">
        <f t="shared" si="239"/>
        <v>0</v>
      </c>
      <c r="Q218" s="12">
        <f t="shared" si="186"/>
        <v>1</v>
      </c>
      <c r="R218" s="12">
        <f t="shared" si="187"/>
        <v>0</v>
      </c>
      <c r="S218" s="12">
        <f t="shared" si="188"/>
        <v>0</v>
      </c>
      <c r="T218" s="12">
        <f t="shared" si="189"/>
        <v>0</v>
      </c>
      <c r="U218" s="12">
        <f t="shared" si="190"/>
        <v>0</v>
      </c>
      <c r="V218" s="39">
        <f t="shared" si="191"/>
        <v>0</v>
      </c>
      <c r="W218" s="39">
        <f t="shared" si="192"/>
        <v>0</v>
      </c>
      <c r="X218" s="12">
        <f t="shared" si="240"/>
        <v>0</v>
      </c>
      <c r="Y218" s="12">
        <f t="shared" si="193"/>
        <v>0</v>
      </c>
      <c r="Z218" s="39">
        <f t="shared" si="241"/>
        <v>0</v>
      </c>
      <c r="AA218" s="12">
        <f t="shared" si="194"/>
        <v>0</v>
      </c>
      <c r="AB218" s="39">
        <f t="shared" si="195"/>
        <v>0</v>
      </c>
      <c r="AC218" s="12">
        <f t="shared" si="196"/>
        <v>0</v>
      </c>
      <c r="AD218" s="39">
        <f t="shared" si="197"/>
        <v>0</v>
      </c>
      <c r="AE218" s="39">
        <f t="shared" si="182"/>
        <v>0</v>
      </c>
      <c r="AF218" s="12">
        <f t="shared" si="198"/>
        <v>0</v>
      </c>
      <c r="AG218" s="39">
        <f t="shared" si="199"/>
        <v>0</v>
      </c>
      <c r="AH218" s="12">
        <f t="shared" si="200"/>
        <v>0</v>
      </c>
      <c r="AI218" s="39">
        <f t="shared" si="201"/>
        <v>0</v>
      </c>
      <c r="AJ218" s="39">
        <f t="shared" si="202"/>
        <v>0</v>
      </c>
      <c r="AK218" s="12">
        <f t="shared" si="203"/>
        <v>0</v>
      </c>
      <c r="AL218" s="39">
        <f t="shared" si="204"/>
        <v>0</v>
      </c>
      <c r="AM218" s="39">
        <f t="shared" si="205"/>
        <v>0</v>
      </c>
      <c r="AN218" s="39">
        <f t="shared" si="206"/>
        <v>0</v>
      </c>
      <c r="AO218" s="99">
        <f t="shared" si="207"/>
        <v>0</v>
      </c>
      <c r="AP218" s="99">
        <f t="shared" si="208"/>
        <v>0</v>
      </c>
      <c r="AQ218" s="12">
        <f t="shared" si="209"/>
        <v>0</v>
      </c>
      <c r="AR218" s="39">
        <f t="shared" si="210"/>
        <v>0</v>
      </c>
      <c r="AS218" s="39">
        <f t="shared" si="211"/>
        <v>0</v>
      </c>
      <c r="AT218" s="39">
        <f t="shared" si="212"/>
        <v>0</v>
      </c>
      <c r="AU218" s="12">
        <f t="shared" si="213"/>
        <v>0</v>
      </c>
      <c r="AV218" s="39">
        <f t="shared" si="214"/>
        <v>0</v>
      </c>
      <c r="AW218" s="39">
        <f t="shared" si="215"/>
        <v>0</v>
      </c>
      <c r="AX218" s="39">
        <f t="shared" si="216"/>
        <v>0</v>
      </c>
      <c r="AY218" s="39">
        <f t="shared" si="217"/>
        <v>0</v>
      </c>
      <c r="AZ218" s="39">
        <f t="shared" si="218"/>
        <v>0</v>
      </c>
      <c r="BA218" s="12">
        <f t="shared" si="219"/>
        <v>0</v>
      </c>
      <c r="BB218" s="39">
        <f t="shared" si="220"/>
        <v>0</v>
      </c>
      <c r="BC218" s="39">
        <f t="shared" si="221"/>
        <v>0</v>
      </c>
      <c r="BD218" s="39">
        <f t="shared" si="222"/>
        <v>0</v>
      </c>
      <c r="BE218" s="12">
        <f t="shared" si="223"/>
        <v>0</v>
      </c>
      <c r="BF218" s="39">
        <f t="shared" si="224"/>
        <v>0</v>
      </c>
      <c r="BG218" s="39">
        <f t="shared" si="225"/>
        <v>0</v>
      </c>
      <c r="BH218" s="39">
        <f t="shared" si="226"/>
        <v>0</v>
      </c>
      <c r="BI218" s="12">
        <f t="shared" si="227"/>
        <v>0</v>
      </c>
      <c r="BJ218" s="39">
        <f t="shared" si="228"/>
        <v>0</v>
      </c>
      <c r="BK218" s="39">
        <f t="shared" si="229"/>
        <v>0</v>
      </c>
      <c r="BL218" s="39">
        <f t="shared" si="230"/>
        <v>0</v>
      </c>
      <c r="BM218" s="12">
        <f t="shared" si="231"/>
        <v>0</v>
      </c>
      <c r="BN218" s="39">
        <f t="shared" si="232"/>
        <v>0</v>
      </c>
      <c r="BO218" s="39">
        <f t="shared" si="233"/>
        <v>0</v>
      </c>
      <c r="BP218" s="39">
        <f t="shared" si="234"/>
        <v>0</v>
      </c>
      <c r="BQ218" s="12">
        <f t="shared" si="235"/>
        <v>0</v>
      </c>
      <c r="BR218" s="39">
        <f t="shared" si="236"/>
        <v>0</v>
      </c>
      <c r="BS218" s="39">
        <f t="shared" si="237"/>
        <v>0</v>
      </c>
      <c r="BT218" s="39">
        <f t="shared" si="238"/>
        <v>0</v>
      </c>
      <c r="BU218" s="104">
        <f>IF(ABS($B218)&lt;0.01,0,VLOOKUP(E218,DollarSteps,4))</f>
        <v>0</v>
      </c>
      <c r="BV218" s="104">
        <f>IF(ABS($B218)&lt;0.01,0,VLOOKUP(G218,DollarSteps,4))</f>
        <v>0</v>
      </c>
      <c r="BW218" s="104">
        <f>IF(ABS($B218)&lt;0.01,0,VLOOKUP(I218,DollarSteps,4))</f>
        <v>0</v>
      </c>
      <c r="BX218" s="104">
        <f>IF(ABS($B218)&lt;0.01,0,IF($J218="","",VLOOKUP($J218,Age_Steps,4)))</f>
        <v>0</v>
      </c>
      <c r="BY218" s="104">
        <f>IF(OR(ABS($B218)&lt;0.01,$E218=0),0,IF($J218="","",VLOOKUP($J218,Age_Steps,4)))</f>
        <v>0</v>
      </c>
      <c r="BZ218" s="104">
        <f>IF(ABS($B218)&lt;0.01,0,IF($J218="","",VLOOKUP($J218-1,Age_Steps,4)))</f>
        <v>0</v>
      </c>
      <c r="CA218" s="104">
        <f>IF(OR(ABS($B218)&lt;0.01,$G218=0),0,IF($J218="","",VLOOKUP($J218-1,Age_Steps,4)))</f>
        <v>0</v>
      </c>
      <c r="CB218" s="104">
        <f>IF(ABS($B218)&lt;0.01,0,IF($J218="","",VLOOKUP($J218-2,Age_Steps,4)))</f>
        <v>0</v>
      </c>
      <c r="CC218" s="104">
        <f>IF(OR(ABS($B218)&lt;0.01,$I218=0),0,IF($J218="","",VLOOKUP($J218-2,Age_Steps,4)))</f>
        <v>0</v>
      </c>
    </row>
    <row r="219" spans="2:81" ht="12.5" customHeight="1">
      <c r="B219" s="6" t="s">
        <v>9</v>
      </c>
      <c r="C219" s="6"/>
      <c r="D219" s="5">
        <v>0</v>
      </c>
      <c r="E219" s="5">
        <v>0</v>
      </c>
      <c r="F219" s="2">
        <v>0</v>
      </c>
      <c r="G219" s="2">
        <v>0</v>
      </c>
      <c r="H219" s="2">
        <v>0</v>
      </c>
      <c r="I219" s="5">
        <v>0</v>
      </c>
      <c r="J219" s="11">
        <v>13</v>
      </c>
      <c r="K219" s="12">
        <f t="shared" si="183"/>
        <v>0</v>
      </c>
      <c r="L219" s="12">
        <f t="shared" si="183"/>
        <v>0</v>
      </c>
      <c r="M219" s="14">
        <f t="shared" si="184"/>
        <v>0</v>
      </c>
      <c r="N219" s="12">
        <f t="shared" si="239"/>
        <v>0</v>
      </c>
      <c r="O219" s="14">
        <f t="shared" si="185"/>
        <v>0</v>
      </c>
      <c r="P219" s="12">
        <f t="shared" si="239"/>
        <v>0</v>
      </c>
      <c r="Q219" s="12">
        <f t="shared" si="186"/>
        <v>1</v>
      </c>
      <c r="R219" s="12">
        <f t="shared" si="187"/>
        <v>0</v>
      </c>
      <c r="S219" s="12">
        <f t="shared" si="188"/>
        <v>0</v>
      </c>
      <c r="T219" s="12">
        <f t="shared" si="189"/>
        <v>0</v>
      </c>
      <c r="U219" s="12">
        <f t="shared" si="190"/>
        <v>0</v>
      </c>
      <c r="V219" s="39">
        <f t="shared" si="191"/>
        <v>0</v>
      </c>
      <c r="W219" s="39">
        <f t="shared" si="192"/>
        <v>0</v>
      </c>
      <c r="X219" s="12">
        <f t="shared" si="240"/>
        <v>0</v>
      </c>
      <c r="Y219" s="12">
        <f t="shared" si="193"/>
        <v>0</v>
      </c>
      <c r="Z219" s="39">
        <f t="shared" si="241"/>
        <v>0</v>
      </c>
      <c r="AA219" s="12">
        <f t="shared" si="194"/>
        <v>0</v>
      </c>
      <c r="AB219" s="39">
        <f t="shared" si="195"/>
        <v>0</v>
      </c>
      <c r="AC219" s="12">
        <f t="shared" si="196"/>
        <v>0</v>
      </c>
      <c r="AD219" s="39">
        <f t="shared" si="197"/>
        <v>0</v>
      </c>
      <c r="AE219" s="39">
        <f t="shared" si="182"/>
        <v>0</v>
      </c>
      <c r="AF219" s="12">
        <f t="shared" si="198"/>
        <v>0</v>
      </c>
      <c r="AG219" s="39">
        <f t="shared" si="199"/>
        <v>0</v>
      </c>
      <c r="AH219" s="12">
        <f t="shared" si="200"/>
        <v>0</v>
      </c>
      <c r="AI219" s="39">
        <f t="shared" si="201"/>
        <v>0</v>
      </c>
      <c r="AJ219" s="39">
        <f t="shared" si="202"/>
        <v>0</v>
      </c>
      <c r="AK219" s="12">
        <f t="shared" si="203"/>
        <v>0</v>
      </c>
      <c r="AL219" s="39">
        <f t="shared" si="204"/>
        <v>0</v>
      </c>
      <c r="AM219" s="39">
        <f t="shared" si="205"/>
        <v>0</v>
      </c>
      <c r="AN219" s="39">
        <f t="shared" si="206"/>
        <v>0</v>
      </c>
      <c r="AO219" s="99">
        <f t="shared" si="207"/>
        <v>0</v>
      </c>
      <c r="AP219" s="99">
        <f t="shared" si="208"/>
        <v>0</v>
      </c>
      <c r="AQ219" s="12">
        <f t="shared" si="209"/>
        <v>0</v>
      </c>
      <c r="AR219" s="39">
        <f t="shared" si="210"/>
        <v>0</v>
      </c>
      <c r="AS219" s="39">
        <f t="shared" si="211"/>
        <v>0</v>
      </c>
      <c r="AT219" s="39">
        <f t="shared" si="212"/>
        <v>0</v>
      </c>
      <c r="AU219" s="12">
        <f t="shared" si="213"/>
        <v>0</v>
      </c>
      <c r="AV219" s="39">
        <f t="shared" si="214"/>
        <v>0</v>
      </c>
      <c r="AW219" s="39">
        <f t="shared" si="215"/>
        <v>0</v>
      </c>
      <c r="AX219" s="39">
        <f t="shared" si="216"/>
        <v>0</v>
      </c>
      <c r="AY219" s="39">
        <f t="shared" si="217"/>
        <v>0</v>
      </c>
      <c r="AZ219" s="39">
        <f t="shared" si="218"/>
        <v>0</v>
      </c>
      <c r="BA219" s="12">
        <f t="shared" si="219"/>
        <v>0</v>
      </c>
      <c r="BB219" s="39">
        <f t="shared" si="220"/>
        <v>0</v>
      </c>
      <c r="BC219" s="39">
        <f t="shared" si="221"/>
        <v>0</v>
      </c>
      <c r="BD219" s="39">
        <f t="shared" si="222"/>
        <v>0</v>
      </c>
      <c r="BE219" s="12">
        <f t="shared" si="223"/>
        <v>0</v>
      </c>
      <c r="BF219" s="39">
        <f t="shared" si="224"/>
        <v>0</v>
      </c>
      <c r="BG219" s="39">
        <f t="shared" si="225"/>
        <v>0</v>
      </c>
      <c r="BH219" s="39">
        <f t="shared" si="226"/>
        <v>0</v>
      </c>
      <c r="BI219" s="12">
        <f t="shared" si="227"/>
        <v>0</v>
      </c>
      <c r="BJ219" s="39">
        <f t="shared" si="228"/>
        <v>0</v>
      </c>
      <c r="BK219" s="39">
        <f t="shared" si="229"/>
        <v>0</v>
      </c>
      <c r="BL219" s="39">
        <f t="shared" si="230"/>
        <v>0</v>
      </c>
      <c r="BM219" s="12">
        <f t="shared" si="231"/>
        <v>0</v>
      </c>
      <c r="BN219" s="39">
        <f t="shared" si="232"/>
        <v>0</v>
      </c>
      <c r="BO219" s="39">
        <f t="shared" si="233"/>
        <v>0</v>
      </c>
      <c r="BP219" s="39">
        <f t="shared" si="234"/>
        <v>0</v>
      </c>
      <c r="BQ219" s="12">
        <f t="shared" si="235"/>
        <v>0</v>
      </c>
      <c r="BR219" s="39">
        <f t="shared" si="236"/>
        <v>0</v>
      </c>
      <c r="BS219" s="39">
        <f t="shared" si="237"/>
        <v>0</v>
      </c>
      <c r="BT219" s="39">
        <f t="shared" si="238"/>
        <v>0</v>
      </c>
      <c r="BU219" s="104">
        <f>IF(ABS($B219)&lt;0.01,0,VLOOKUP(E219,DollarSteps,4))</f>
        <v>0</v>
      </c>
      <c r="BV219" s="104">
        <f>IF(ABS($B219)&lt;0.01,0,VLOOKUP(G219,DollarSteps,4))</f>
        <v>0</v>
      </c>
      <c r="BW219" s="104">
        <f>IF(ABS($B219)&lt;0.01,0,VLOOKUP(I219,DollarSteps,4))</f>
        <v>0</v>
      </c>
      <c r="BX219" s="104">
        <f>IF(ABS($B219)&lt;0.01,0,IF($J219="","",VLOOKUP($J219,Age_Steps,4)))</f>
        <v>0</v>
      </c>
      <c r="BY219" s="104">
        <f>IF(OR(ABS($B219)&lt;0.01,$E219=0),0,IF($J219="","",VLOOKUP($J219,Age_Steps,4)))</f>
        <v>0</v>
      </c>
      <c r="BZ219" s="104">
        <f>IF(ABS($B219)&lt;0.01,0,IF($J219="","",VLOOKUP($J219-1,Age_Steps,4)))</f>
        <v>0</v>
      </c>
      <c r="CA219" s="104">
        <f>IF(OR(ABS($B219)&lt;0.01,$G219=0),0,IF($J219="","",VLOOKUP($J219-1,Age_Steps,4)))</f>
        <v>0</v>
      </c>
      <c r="CB219" s="104">
        <f>IF(ABS($B219)&lt;0.01,0,IF($J219="","",VLOOKUP($J219-2,Age_Steps,4)))</f>
        <v>0</v>
      </c>
      <c r="CC219" s="104">
        <f>IF(OR(ABS($B219)&lt;0.01,$I219=0),0,IF($J219="","",VLOOKUP($J219-2,Age_Steps,4)))</f>
        <v>0</v>
      </c>
    </row>
    <row r="220" spans="2:81" ht="12.5" customHeight="1">
      <c r="B220" s="6" t="s">
        <v>9</v>
      </c>
      <c r="C220" s="6"/>
      <c r="D220" s="5">
        <v>0</v>
      </c>
      <c r="E220" s="5">
        <v>0</v>
      </c>
      <c r="F220" s="2">
        <v>0</v>
      </c>
      <c r="G220" s="2">
        <v>0</v>
      </c>
      <c r="H220" s="2">
        <v>0</v>
      </c>
      <c r="I220" s="5">
        <v>0</v>
      </c>
      <c r="J220" s="11">
        <v>14</v>
      </c>
      <c r="K220" s="12">
        <f t="shared" si="183"/>
        <v>0</v>
      </c>
      <c r="L220" s="12">
        <f t="shared" si="183"/>
        <v>0</v>
      </c>
      <c r="M220" s="14">
        <f t="shared" si="184"/>
        <v>0</v>
      </c>
      <c r="N220" s="12">
        <f t="shared" si="239"/>
        <v>0</v>
      </c>
      <c r="O220" s="14">
        <f t="shared" si="185"/>
        <v>0</v>
      </c>
      <c r="P220" s="12">
        <f t="shared" si="239"/>
        <v>0</v>
      </c>
      <c r="Q220" s="12">
        <f t="shared" si="186"/>
        <v>1</v>
      </c>
      <c r="R220" s="12">
        <f t="shared" si="187"/>
        <v>0</v>
      </c>
      <c r="S220" s="12">
        <f t="shared" si="188"/>
        <v>0</v>
      </c>
      <c r="T220" s="12">
        <f t="shared" si="189"/>
        <v>0</v>
      </c>
      <c r="U220" s="12">
        <f t="shared" si="190"/>
        <v>0</v>
      </c>
      <c r="V220" s="39">
        <f t="shared" si="191"/>
        <v>0</v>
      </c>
      <c r="W220" s="39">
        <f t="shared" si="192"/>
        <v>0</v>
      </c>
      <c r="X220" s="12">
        <f t="shared" si="240"/>
        <v>0</v>
      </c>
      <c r="Y220" s="12">
        <f t="shared" si="193"/>
        <v>0</v>
      </c>
      <c r="Z220" s="39">
        <f t="shared" si="241"/>
        <v>0</v>
      </c>
      <c r="AA220" s="12">
        <f t="shared" si="194"/>
        <v>0</v>
      </c>
      <c r="AB220" s="39">
        <f t="shared" si="195"/>
        <v>0</v>
      </c>
      <c r="AC220" s="12">
        <f t="shared" si="196"/>
        <v>0</v>
      </c>
      <c r="AD220" s="39">
        <f t="shared" si="197"/>
        <v>0</v>
      </c>
      <c r="AE220" s="39">
        <f t="shared" si="182"/>
        <v>0</v>
      </c>
      <c r="AF220" s="12">
        <f t="shared" si="198"/>
        <v>0</v>
      </c>
      <c r="AG220" s="39">
        <f t="shared" si="199"/>
        <v>0</v>
      </c>
      <c r="AH220" s="12">
        <f t="shared" si="200"/>
        <v>0</v>
      </c>
      <c r="AI220" s="39">
        <f t="shared" si="201"/>
        <v>0</v>
      </c>
      <c r="AJ220" s="39">
        <f t="shared" si="202"/>
        <v>0</v>
      </c>
      <c r="AK220" s="12">
        <f t="shared" si="203"/>
        <v>0</v>
      </c>
      <c r="AL220" s="39">
        <f t="shared" si="204"/>
        <v>0</v>
      </c>
      <c r="AM220" s="39">
        <f t="shared" si="205"/>
        <v>0</v>
      </c>
      <c r="AN220" s="39">
        <f t="shared" si="206"/>
        <v>0</v>
      </c>
      <c r="AO220" s="99">
        <f t="shared" si="207"/>
        <v>0</v>
      </c>
      <c r="AP220" s="99">
        <f t="shared" si="208"/>
        <v>0</v>
      </c>
      <c r="AQ220" s="12">
        <f t="shared" si="209"/>
        <v>0</v>
      </c>
      <c r="AR220" s="39">
        <f t="shared" si="210"/>
        <v>0</v>
      </c>
      <c r="AS220" s="39">
        <f t="shared" si="211"/>
        <v>0</v>
      </c>
      <c r="AT220" s="39">
        <f t="shared" si="212"/>
        <v>0</v>
      </c>
      <c r="AU220" s="12">
        <f t="shared" si="213"/>
        <v>0</v>
      </c>
      <c r="AV220" s="39">
        <f t="shared" si="214"/>
        <v>0</v>
      </c>
      <c r="AW220" s="39">
        <f t="shared" si="215"/>
        <v>0</v>
      </c>
      <c r="AX220" s="39">
        <f t="shared" si="216"/>
        <v>0</v>
      </c>
      <c r="AY220" s="39">
        <f t="shared" si="217"/>
        <v>0</v>
      </c>
      <c r="AZ220" s="39">
        <f t="shared" si="218"/>
        <v>0</v>
      </c>
      <c r="BA220" s="12">
        <f t="shared" si="219"/>
        <v>0</v>
      </c>
      <c r="BB220" s="39">
        <f t="shared" si="220"/>
        <v>0</v>
      </c>
      <c r="BC220" s="39">
        <f t="shared" si="221"/>
        <v>0</v>
      </c>
      <c r="BD220" s="39">
        <f t="shared" si="222"/>
        <v>0</v>
      </c>
      <c r="BE220" s="12">
        <f t="shared" si="223"/>
        <v>0</v>
      </c>
      <c r="BF220" s="39">
        <f t="shared" si="224"/>
        <v>0</v>
      </c>
      <c r="BG220" s="39">
        <f t="shared" si="225"/>
        <v>0</v>
      </c>
      <c r="BH220" s="39">
        <f t="shared" si="226"/>
        <v>0</v>
      </c>
      <c r="BI220" s="12">
        <f t="shared" si="227"/>
        <v>0</v>
      </c>
      <c r="BJ220" s="39">
        <f t="shared" si="228"/>
        <v>0</v>
      </c>
      <c r="BK220" s="39">
        <f t="shared" si="229"/>
        <v>0</v>
      </c>
      <c r="BL220" s="39">
        <f t="shared" si="230"/>
        <v>0</v>
      </c>
      <c r="BM220" s="12">
        <f t="shared" si="231"/>
        <v>0</v>
      </c>
      <c r="BN220" s="39">
        <f t="shared" si="232"/>
        <v>0</v>
      </c>
      <c r="BO220" s="39">
        <f t="shared" si="233"/>
        <v>0</v>
      </c>
      <c r="BP220" s="39">
        <f t="shared" si="234"/>
        <v>0</v>
      </c>
      <c r="BQ220" s="12">
        <f t="shared" si="235"/>
        <v>0</v>
      </c>
      <c r="BR220" s="39">
        <f t="shared" si="236"/>
        <v>0</v>
      </c>
      <c r="BS220" s="39">
        <f t="shared" si="237"/>
        <v>0</v>
      </c>
      <c r="BT220" s="39">
        <f t="shared" si="238"/>
        <v>0</v>
      </c>
      <c r="BU220" s="104">
        <f>IF(ABS($B220)&lt;0.01,0,VLOOKUP(E220,DollarSteps,4))</f>
        <v>0</v>
      </c>
      <c r="BV220" s="104">
        <f>IF(ABS($B220)&lt;0.01,0,VLOOKUP(G220,DollarSteps,4))</f>
        <v>0</v>
      </c>
      <c r="BW220" s="104">
        <f>IF(ABS($B220)&lt;0.01,0,VLOOKUP(I220,DollarSteps,4))</f>
        <v>0</v>
      </c>
      <c r="BX220" s="104">
        <f>IF(ABS($B220)&lt;0.01,0,IF($J220="","",VLOOKUP($J220,Age_Steps,4)))</f>
        <v>0</v>
      </c>
      <c r="BY220" s="104">
        <f>IF(OR(ABS($B220)&lt;0.01,$E220=0),0,IF($J220="","",VLOOKUP($J220,Age_Steps,4)))</f>
        <v>0</v>
      </c>
      <c r="BZ220" s="104">
        <f>IF(ABS($B220)&lt;0.01,0,IF($J220="","",VLOOKUP($J220-1,Age_Steps,4)))</f>
        <v>0</v>
      </c>
      <c r="CA220" s="104">
        <f>IF(OR(ABS($B220)&lt;0.01,$G220=0),0,IF($J220="","",VLOOKUP($J220-1,Age_Steps,4)))</f>
        <v>0</v>
      </c>
      <c r="CB220" s="104">
        <f>IF(ABS($B220)&lt;0.01,0,IF($J220="","",VLOOKUP($J220-2,Age_Steps,4)))</f>
        <v>0</v>
      </c>
      <c r="CC220" s="104">
        <f>IF(OR(ABS($B220)&lt;0.01,$I220=0),0,IF($J220="","",VLOOKUP($J220-2,Age_Steps,4)))</f>
        <v>0</v>
      </c>
    </row>
    <row r="221" spans="2:81" ht="12.5" customHeight="1">
      <c r="B221" s="6" t="s">
        <v>9</v>
      </c>
      <c r="C221" s="6"/>
      <c r="D221" s="5">
        <v>0</v>
      </c>
      <c r="E221" s="5">
        <v>0</v>
      </c>
      <c r="F221" s="2">
        <v>0</v>
      </c>
      <c r="G221" s="2">
        <v>0</v>
      </c>
      <c r="H221" s="2">
        <v>0</v>
      </c>
      <c r="I221" s="5">
        <v>0</v>
      </c>
      <c r="J221" s="11">
        <v>22</v>
      </c>
      <c r="K221" s="12">
        <f t="shared" si="183"/>
        <v>0</v>
      </c>
      <c r="L221" s="12">
        <f t="shared" si="183"/>
        <v>0</v>
      </c>
      <c r="M221" s="14">
        <f t="shared" si="184"/>
        <v>0</v>
      </c>
      <c r="N221" s="12">
        <f t="shared" si="239"/>
        <v>0</v>
      </c>
      <c r="O221" s="14">
        <f t="shared" si="185"/>
        <v>0</v>
      </c>
      <c r="P221" s="12">
        <f t="shared" si="239"/>
        <v>0</v>
      </c>
      <c r="Q221" s="12">
        <f t="shared" si="186"/>
        <v>1</v>
      </c>
      <c r="R221" s="12">
        <f t="shared" si="187"/>
        <v>0</v>
      </c>
      <c r="S221" s="12">
        <f t="shared" si="188"/>
        <v>0</v>
      </c>
      <c r="T221" s="12">
        <f t="shared" si="189"/>
        <v>0</v>
      </c>
      <c r="U221" s="12">
        <f t="shared" si="190"/>
        <v>0</v>
      </c>
      <c r="V221" s="39">
        <f t="shared" si="191"/>
        <v>0</v>
      </c>
      <c r="W221" s="39">
        <f t="shared" si="192"/>
        <v>0</v>
      </c>
      <c r="X221" s="12">
        <f t="shared" si="240"/>
        <v>0</v>
      </c>
      <c r="Y221" s="12">
        <f t="shared" si="193"/>
        <v>0</v>
      </c>
      <c r="Z221" s="39">
        <f t="shared" si="241"/>
        <v>0</v>
      </c>
      <c r="AA221" s="12">
        <f t="shared" si="194"/>
        <v>0</v>
      </c>
      <c r="AB221" s="39">
        <f t="shared" si="195"/>
        <v>0</v>
      </c>
      <c r="AC221" s="12">
        <f t="shared" si="196"/>
        <v>0</v>
      </c>
      <c r="AD221" s="39">
        <f t="shared" si="197"/>
        <v>0</v>
      </c>
      <c r="AE221" s="39">
        <f t="shared" si="182"/>
        <v>0</v>
      </c>
      <c r="AF221" s="12">
        <f t="shared" si="198"/>
        <v>0</v>
      </c>
      <c r="AG221" s="39">
        <f t="shared" si="199"/>
        <v>0</v>
      </c>
      <c r="AH221" s="12">
        <f t="shared" si="200"/>
        <v>0</v>
      </c>
      <c r="AI221" s="39">
        <f t="shared" si="201"/>
        <v>0</v>
      </c>
      <c r="AJ221" s="39">
        <f t="shared" si="202"/>
        <v>0</v>
      </c>
      <c r="AK221" s="12">
        <f t="shared" si="203"/>
        <v>0</v>
      </c>
      <c r="AL221" s="39">
        <f t="shared" si="204"/>
        <v>0</v>
      </c>
      <c r="AM221" s="39">
        <f t="shared" si="205"/>
        <v>0</v>
      </c>
      <c r="AN221" s="39">
        <f t="shared" si="206"/>
        <v>0</v>
      </c>
      <c r="AO221" s="99">
        <f t="shared" si="207"/>
        <v>0</v>
      </c>
      <c r="AP221" s="99">
        <f t="shared" si="208"/>
        <v>0</v>
      </c>
      <c r="AQ221" s="12">
        <f t="shared" si="209"/>
        <v>0</v>
      </c>
      <c r="AR221" s="39">
        <f t="shared" si="210"/>
        <v>0</v>
      </c>
      <c r="AS221" s="39">
        <f t="shared" si="211"/>
        <v>0</v>
      </c>
      <c r="AT221" s="39">
        <f t="shared" si="212"/>
        <v>0</v>
      </c>
      <c r="AU221" s="12">
        <f t="shared" si="213"/>
        <v>0</v>
      </c>
      <c r="AV221" s="39">
        <f t="shared" si="214"/>
        <v>0</v>
      </c>
      <c r="AW221" s="39">
        <f t="shared" si="215"/>
        <v>0</v>
      </c>
      <c r="AX221" s="39">
        <f t="shared" si="216"/>
        <v>0</v>
      </c>
      <c r="AY221" s="39">
        <f t="shared" si="217"/>
        <v>0</v>
      </c>
      <c r="AZ221" s="39">
        <f t="shared" si="218"/>
        <v>0</v>
      </c>
      <c r="BA221" s="12">
        <f t="shared" si="219"/>
        <v>0</v>
      </c>
      <c r="BB221" s="39">
        <f t="shared" si="220"/>
        <v>0</v>
      </c>
      <c r="BC221" s="39">
        <f t="shared" si="221"/>
        <v>0</v>
      </c>
      <c r="BD221" s="39">
        <f t="shared" si="222"/>
        <v>0</v>
      </c>
      <c r="BE221" s="12">
        <f t="shared" si="223"/>
        <v>0</v>
      </c>
      <c r="BF221" s="39">
        <f t="shared" si="224"/>
        <v>0</v>
      </c>
      <c r="BG221" s="39">
        <f t="shared" si="225"/>
        <v>0</v>
      </c>
      <c r="BH221" s="39">
        <f t="shared" si="226"/>
        <v>0</v>
      </c>
      <c r="BI221" s="12">
        <f t="shared" si="227"/>
        <v>0</v>
      </c>
      <c r="BJ221" s="39">
        <f t="shared" si="228"/>
        <v>0</v>
      </c>
      <c r="BK221" s="39">
        <f t="shared" si="229"/>
        <v>0</v>
      </c>
      <c r="BL221" s="39">
        <f t="shared" si="230"/>
        <v>0</v>
      </c>
      <c r="BM221" s="12">
        <f t="shared" si="231"/>
        <v>0</v>
      </c>
      <c r="BN221" s="39">
        <f t="shared" si="232"/>
        <v>0</v>
      </c>
      <c r="BO221" s="39">
        <f t="shared" si="233"/>
        <v>0</v>
      </c>
      <c r="BP221" s="39">
        <f t="shared" si="234"/>
        <v>0</v>
      </c>
      <c r="BQ221" s="12">
        <f t="shared" si="235"/>
        <v>0</v>
      </c>
      <c r="BR221" s="39">
        <f t="shared" si="236"/>
        <v>0</v>
      </c>
      <c r="BS221" s="39">
        <f t="shared" si="237"/>
        <v>0</v>
      </c>
      <c r="BT221" s="39">
        <f t="shared" si="238"/>
        <v>0</v>
      </c>
      <c r="BU221" s="104">
        <f>IF(ABS($B221)&lt;0.01,0,VLOOKUP(E221,DollarSteps,4))</f>
        <v>0</v>
      </c>
      <c r="BV221" s="104">
        <f>IF(ABS($B221)&lt;0.01,0,VLOOKUP(G221,DollarSteps,4))</f>
        <v>0</v>
      </c>
      <c r="BW221" s="104">
        <f>IF(ABS($B221)&lt;0.01,0,VLOOKUP(I221,DollarSteps,4))</f>
        <v>0</v>
      </c>
      <c r="BX221" s="104">
        <f>IF(ABS($B221)&lt;0.01,0,IF($J221="","",VLOOKUP($J221,Age_Steps,4)))</f>
        <v>0</v>
      </c>
      <c r="BY221" s="104">
        <f>IF(OR(ABS($B221)&lt;0.01,$E221=0),0,IF($J221="","",VLOOKUP($J221,Age_Steps,4)))</f>
        <v>0</v>
      </c>
      <c r="BZ221" s="104">
        <f>IF(ABS($B221)&lt;0.01,0,IF($J221="","",VLOOKUP($J221-1,Age_Steps,4)))</f>
        <v>0</v>
      </c>
      <c r="CA221" s="104">
        <f>IF(OR(ABS($B221)&lt;0.01,$G221=0),0,IF($J221="","",VLOOKUP($J221-1,Age_Steps,4)))</f>
        <v>0</v>
      </c>
      <c r="CB221" s="104">
        <f>IF(ABS($B221)&lt;0.01,0,IF($J221="","",VLOOKUP($J221-2,Age_Steps,4)))</f>
        <v>0</v>
      </c>
      <c r="CC221" s="104">
        <f>IF(OR(ABS($B221)&lt;0.01,$I221=0),0,IF($J221="","",VLOOKUP($J221-2,Age_Steps,4)))</f>
        <v>0</v>
      </c>
    </row>
    <row r="222" spans="2:81" ht="12.5" customHeight="1">
      <c r="B222" s="6" t="s">
        <v>9</v>
      </c>
      <c r="C222" s="6"/>
      <c r="D222" s="5">
        <v>0</v>
      </c>
      <c r="E222" s="5">
        <v>0</v>
      </c>
      <c r="F222" s="2">
        <v>0</v>
      </c>
      <c r="G222" s="2">
        <v>0</v>
      </c>
      <c r="H222" s="2">
        <v>0</v>
      </c>
      <c r="I222" s="5">
        <v>0</v>
      </c>
      <c r="K222" s="12">
        <f t="shared" si="183"/>
        <v>0</v>
      </c>
      <c r="L222" s="12">
        <f t="shared" si="183"/>
        <v>0</v>
      </c>
      <c r="M222" s="14">
        <f t="shared" si="184"/>
        <v>0</v>
      </c>
      <c r="N222" s="12">
        <f t="shared" si="239"/>
        <v>0</v>
      </c>
      <c r="O222" s="14">
        <f t="shared" si="185"/>
        <v>0</v>
      </c>
      <c r="P222" s="12">
        <f t="shared" si="239"/>
        <v>0</v>
      </c>
      <c r="Q222" s="12">
        <f t="shared" si="186"/>
        <v>1</v>
      </c>
      <c r="R222" s="12">
        <f t="shared" si="187"/>
        <v>0</v>
      </c>
      <c r="S222" s="12">
        <f t="shared" si="188"/>
        <v>0</v>
      </c>
      <c r="T222" s="12">
        <f t="shared" si="189"/>
        <v>0</v>
      </c>
      <c r="U222" s="12">
        <f t="shared" si="190"/>
        <v>0</v>
      </c>
      <c r="V222" s="39">
        <f t="shared" si="191"/>
        <v>0</v>
      </c>
      <c r="W222" s="39">
        <f t="shared" si="192"/>
        <v>0</v>
      </c>
      <c r="X222" s="12">
        <f t="shared" si="240"/>
        <v>0</v>
      </c>
      <c r="Y222" s="12">
        <f t="shared" si="193"/>
        <v>0</v>
      </c>
      <c r="Z222" s="39">
        <f t="shared" si="241"/>
        <v>0</v>
      </c>
      <c r="AA222" s="12">
        <f t="shared" si="194"/>
        <v>0</v>
      </c>
      <c r="AB222" s="39">
        <f t="shared" si="195"/>
        <v>0</v>
      </c>
      <c r="AC222" s="12">
        <f t="shared" si="196"/>
        <v>0</v>
      </c>
      <c r="AD222" s="39">
        <f t="shared" si="197"/>
        <v>0</v>
      </c>
      <c r="AE222" s="39">
        <f t="shared" si="182"/>
        <v>0</v>
      </c>
      <c r="AF222" s="12">
        <f t="shared" si="198"/>
        <v>0</v>
      </c>
      <c r="AG222" s="39">
        <f t="shared" si="199"/>
        <v>0</v>
      </c>
      <c r="AH222" s="12">
        <f t="shared" si="200"/>
        <v>0</v>
      </c>
      <c r="AI222" s="39">
        <f t="shared" si="201"/>
        <v>0</v>
      </c>
      <c r="AJ222" s="39">
        <f t="shared" si="202"/>
        <v>0</v>
      </c>
      <c r="AK222" s="12">
        <f t="shared" si="203"/>
        <v>0</v>
      </c>
      <c r="AL222" s="39">
        <f t="shared" si="204"/>
        <v>0</v>
      </c>
      <c r="AM222" s="39">
        <f t="shared" si="205"/>
        <v>0</v>
      </c>
      <c r="AN222" s="39">
        <f t="shared" si="206"/>
        <v>0</v>
      </c>
      <c r="AO222" s="99">
        <f t="shared" si="207"/>
        <v>0</v>
      </c>
      <c r="AP222" s="99">
        <f t="shared" si="208"/>
        <v>0</v>
      </c>
      <c r="AQ222" s="12">
        <f t="shared" si="209"/>
        <v>0</v>
      </c>
      <c r="AR222" s="39">
        <f t="shared" si="210"/>
        <v>0</v>
      </c>
      <c r="AS222" s="39">
        <f t="shared" si="211"/>
        <v>0</v>
      </c>
      <c r="AT222" s="39">
        <f t="shared" si="212"/>
        <v>0</v>
      </c>
      <c r="AU222" s="12">
        <f t="shared" si="213"/>
        <v>0</v>
      </c>
      <c r="AV222" s="39">
        <f t="shared" si="214"/>
        <v>0</v>
      </c>
      <c r="AW222" s="39">
        <f t="shared" si="215"/>
        <v>0</v>
      </c>
      <c r="AX222" s="39">
        <f t="shared" si="216"/>
        <v>0</v>
      </c>
      <c r="AY222" s="39">
        <f t="shared" si="217"/>
        <v>0</v>
      </c>
      <c r="AZ222" s="39">
        <f t="shared" si="218"/>
        <v>0</v>
      </c>
      <c r="BA222" s="12">
        <f t="shared" si="219"/>
        <v>0</v>
      </c>
      <c r="BB222" s="39">
        <f t="shared" si="220"/>
        <v>0</v>
      </c>
      <c r="BC222" s="39">
        <f t="shared" si="221"/>
        <v>0</v>
      </c>
      <c r="BD222" s="39">
        <f t="shared" si="222"/>
        <v>0</v>
      </c>
      <c r="BE222" s="12">
        <f t="shared" si="223"/>
        <v>0</v>
      </c>
      <c r="BF222" s="39">
        <f t="shared" si="224"/>
        <v>0</v>
      </c>
      <c r="BG222" s="39">
        <f t="shared" si="225"/>
        <v>0</v>
      </c>
      <c r="BH222" s="39">
        <f t="shared" si="226"/>
        <v>0</v>
      </c>
      <c r="BI222" s="12">
        <f t="shared" si="227"/>
        <v>0</v>
      </c>
      <c r="BJ222" s="39">
        <f t="shared" si="228"/>
        <v>0</v>
      </c>
      <c r="BK222" s="39">
        <f t="shared" si="229"/>
        <v>0</v>
      </c>
      <c r="BL222" s="39">
        <f t="shared" si="230"/>
        <v>0</v>
      </c>
      <c r="BM222" s="12">
        <f t="shared" si="231"/>
        <v>0</v>
      </c>
      <c r="BN222" s="39">
        <f t="shared" si="232"/>
        <v>0</v>
      </c>
      <c r="BO222" s="39">
        <f t="shared" si="233"/>
        <v>0</v>
      </c>
      <c r="BP222" s="39">
        <f t="shared" si="234"/>
        <v>0</v>
      </c>
      <c r="BQ222" s="12">
        <f t="shared" si="235"/>
        <v>0</v>
      </c>
      <c r="BR222" s="39">
        <f t="shared" si="236"/>
        <v>0</v>
      </c>
      <c r="BS222" s="39">
        <f t="shared" si="237"/>
        <v>0</v>
      </c>
      <c r="BT222" s="39">
        <f t="shared" si="238"/>
        <v>0</v>
      </c>
      <c r="BU222" s="104">
        <f>IF(ABS($B222)&lt;0.01,0,VLOOKUP(E222,DollarSteps,4))</f>
        <v>0</v>
      </c>
      <c r="BV222" s="104">
        <f>IF(ABS($B222)&lt;0.01,0,VLOOKUP(G222,DollarSteps,4))</f>
        <v>0</v>
      </c>
      <c r="BW222" s="104">
        <f>IF(ABS($B222)&lt;0.01,0,VLOOKUP(I222,DollarSteps,4))</f>
        <v>0</v>
      </c>
      <c r="BX222" s="104">
        <f>IF(ABS($B222)&lt;0.01,0,IF($J222="","",VLOOKUP($J222,Age_Steps,4)))</f>
        <v>0</v>
      </c>
      <c r="BY222" s="104">
        <f>IF(OR(ABS($B222)&lt;0.01,$E222=0),0,IF($J222="","",VLOOKUP($J222,Age_Steps,4)))</f>
        <v>0</v>
      </c>
      <c r="BZ222" s="104">
        <f>IF(ABS($B222)&lt;0.01,0,IF($J222="","",VLOOKUP($J222-1,Age_Steps,4)))</f>
        <v>0</v>
      </c>
      <c r="CA222" s="104">
        <f>IF(OR(ABS($B222)&lt;0.01,$G222=0),0,IF($J222="","",VLOOKUP($J222-1,Age_Steps,4)))</f>
        <v>0</v>
      </c>
      <c r="CB222" s="104">
        <f>IF(ABS($B222)&lt;0.01,0,IF($J222="","",VLOOKUP($J222-2,Age_Steps,4)))</f>
        <v>0</v>
      </c>
      <c r="CC222" s="104">
        <f>IF(OR(ABS($B222)&lt;0.01,$I222=0),0,IF($J222="","",VLOOKUP($J222-2,Age_Steps,4)))</f>
        <v>0</v>
      </c>
    </row>
    <row r="223" spans="2:81" ht="12.5" customHeight="1">
      <c r="B223" s="6" t="s">
        <v>9</v>
      </c>
      <c r="C223" s="6"/>
      <c r="D223" s="5">
        <v>0</v>
      </c>
      <c r="E223" s="5">
        <v>0</v>
      </c>
      <c r="F223" s="2">
        <v>0</v>
      </c>
      <c r="G223" s="2">
        <v>0</v>
      </c>
      <c r="H223" s="2">
        <v>0</v>
      </c>
      <c r="I223" s="5">
        <v>0</v>
      </c>
      <c r="K223" s="12">
        <f t="shared" si="183"/>
        <v>0</v>
      </c>
      <c r="L223" s="12">
        <f t="shared" si="183"/>
        <v>0</v>
      </c>
      <c r="M223" s="14">
        <f t="shared" si="184"/>
        <v>0</v>
      </c>
      <c r="N223" s="12">
        <f t="shared" si="239"/>
        <v>0</v>
      </c>
      <c r="O223" s="14">
        <f t="shared" si="185"/>
        <v>0</v>
      </c>
      <c r="P223" s="12">
        <f t="shared" si="239"/>
        <v>0</v>
      </c>
      <c r="Q223" s="12">
        <f t="shared" si="186"/>
        <v>1</v>
      </c>
      <c r="R223" s="12">
        <f t="shared" si="187"/>
        <v>0</v>
      </c>
      <c r="S223" s="12">
        <f t="shared" si="188"/>
        <v>0</v>
      </c>
      <c r="T223" s="12">
        <f t="shared" si="189"/>
        <v>0</v>
      </c>
      <c r="U223" s="12">
        <f t="shared" si="190"/>
        <v>0</v>
      </c>
      <c r="V223" s="39">
        <f t="shared" si="191"/>
        <v>0</v>
      </c>
      <c r="W223" s="39">
        <f t="shared" si="192"/>
        <v>0</v>
      </c>
      <c r="X223" s="12">
        <f t="shared" si="240"/>
        <v>0</v>
      </c>
      <c r="Y223" s="12">
        <f t="shared" si="193"/>
        <v>0</v>
      </c>
      <c r="Z223" s="39">
        <f t="shared" si="241"/>
        <v>0</v>
      </c>
      <c r="AA223" s="12">
        <f t="shared" si="194"/>
        <v>0</v>
      </c>
      <c r="AB223" s="39">
        <f t="shared" si="195"/>
        <v>0</v>
      </c>
      <c r="AC223" s="12">
        <f t="shared" si="196"/>
        <v>0</v>
      </c>
      <c r="AD223" s="39">
        <f t="shared" si="197"/>
        <v>0</v>
      </c>
      <c r="AE223" s="39">
        <f t="shared" si="182"/>
        <v>0</v>
      </c>
      <c r="AF223" s="12">
        <f t="shared" si="198"/>
        <v>0</v>
      </c>
      <c r="AG223" s="39">
        <f t="shared" si="199"/>
        <v>0</v>
      </c>
      <c r="AH223" s="12">
        <f t="shared" si="200"/>
        <v>0</v>
      </c>
      <c r="AI223" s="39">
        <f t="shared" si="201"/>
        <v>0</v>
      </c>
      <c r="AJ223" s="39">
        <f t="shared" si="202"/>
        <v>0</v>
      </c>
      <c r="AK223" s="12">
        <f t="shared" si="203"/>
        <v>0</v>
      </c>
      <c r="AL223" s="39">
        <f t="shared" si="204"/>
        <v>0</v>
      </c>
      <c r="AM223" s="39">
        <f t="shared" si="205"/>
        <v>0</v>
      </c>
      <c r="AN223" s="39">
        <f t="shared" si="206"/>
        <v>0</v>
      </c>
      <c r="AO223" s="99">
        <f t="shared" si="207"/>
        <v>0</v>
      </c>
      <c r="AP223" s="99">
        <f t="shared" si="208"/>
        <v>0</v>
      </c>
      <c r="AQ223" s="12">
        <f t="shared" si="209"/>
        <v>0</v>
      </c>
      <c r="AR223" s="39">
        <f t="shared" si="210"/>
        <v>0</v>
      </c>
      <c r="AS223" s="39">
        <f t="shared" si="211"/>
        <v>0</v>
      </c>
      <c r="AT223" s="39">
        <f t="shared" si="212"/>
        <v>0</v>
      </c>
      <c r="AU223" s="12">
        <f t="shared" si="213"/>
        <v>0</v>
      </c>
      <c r="AV223" s="39">
        <f t="shared" si="214"/>
        <v>0</v>
      </c>
      <c r="AW223" s="39">
        <f t="shared" si="215"/>
        <v>0</v>
      </c>
      <c r="AX223" s="39">
        <f t="shared" si="216"/>
        <v>0</v>
      </c>
      <c r="AY223" s="39">
        <f t="shared" si="217"/>
        <v>0</v>
      </c>
      <c r="AZ223" s="39">
        <f t="shared" si="218"/>
        <v>0</v>
      </c>
      <c r="BA223" s="12">
        <f t="shared" si="219"/>
        <v>0</v>
      </c>
      <c r="BB223" s="39">
        <f t="shared" si="220"/>
        <v>0</v>
      </c>
      <c r="BC223" s="39">
        <f t="shared" si="221"/>
        <v>0</v>
      </c>
      <c r="BD223" s="39">
        <f t="shared" si="222"/>
        <v>0</v>
      </c>
      <c r="BE223" s="12">
        <f t="shared" si="223"/>
        <v>0</v>
      </c>
      <c r="BF223" s="39">
        <f t="shared" si="224"/>
        <v>0</v>
      </c>
      <c r="BG223" s="39">
        <f t="shared" si="225"/>
        <v>0</v>
      </c>
      <c r="BH223" s="39">
        <f t="shared" si="226"/>
        <v>0</v>
      </c>
      <c r="BI223" s="12">
        <f t="shared" si="227"/>
        <v>0</v>
      </c>
      <c r="BJ223" s="39">
        <f t="shared" si="228"/>
        <v>0</v>
      </c>
      <c r="BK223" s="39">
        <f t="shared" si="229"/>
        <v>0</v>
      </c>
      <c r="BL223" s="39">
        <f t="shared" si="230"/>
        <v>0</v>
      </c>
      <c r="BM223" s="12">
        <f t="shared" si="231"/>
        <v>0</v>
      </c>
      <c r="BN223" s="39">
        <f t="shared" si="232"/>
        <v>0</v>
      </c>
      <c r="BO223" s="39">
        <f t="shared" si="233"/>
        <v>0</v>
      </c>
      <c r="BP223" s="39">
        <f t="shared" si="234"/>
        <v>0</v>
      </c>
      <c r="BQ223" s="12">
        <f t="shared" si="235"/>
        <v>0</v>
      </c>
      <c r="BR223" s="39">
        <f t="shared" si="236"/>
        <v>0</v>
      </c>
      <c r="BS223" s="39">
        <f t="shared" si="237"/>
        <v>0</v>
      </c>
      <c r="BT223" s="39">
        <f t="shared" si="238"/>
        <v>0</v>
      </c>
      <c r="BU223" s="104">
        <f>IF(ABS($B223)&lt;0.01,0,VLOOKUP(E223,DollarSteps,4))</f>
        <v>0</v>
      </c>
      <c r="BV223" s="104">
        <f>IF(ABS($B223)&lt;0.01,0,VLOOKUP(G223,DollarSteps,4))</f>
        <v>0</v>
      </c>
      <c r="BW223" s="104">
        <f>IF(ABS($B223)&lt;0.01,0,VLOOKUP(I223,DollarSteps,4))</f>
        <v>0</v>
      </c>
      <c r="BX223" s="104">
        <f>IF(ABS($B223)&lt;0.01,0,IF($J223="","",VLOOKUP($J223,Age_Steps,4)))</f>
        <v>0</v>
      </c>
      <c r="BY223" s="104">
        <f>IF(OR(ABS($B223)&lt;0.01,$E223=0),0,IF($J223="","",VLOOKUP($J223,Age_Steps,4)))</f>
        <v>0</v>
      </c>
      <c r="BZ223" s="104">
        <f>IF(ABS($B223)&lt;0.01,0,IF($J223="","",VLOOKUP($J223-1,Age_Steps,4)))</f>
        <v>0</v>
      </c>
      <c r="CA223" s="104">
        <f>IF(OR(ABS($B223)&lt;0.01,$G223=0),0,IF($J223="","",VLOOKUP($J223-1,Age_Steps,4)))</f>
        <v>0</v>
      </c>
      <c r="CB223" s="104">
        <f>IF(ABS($B223)&lt;0.01,0,IF($J223="","",VLOOKUP($J223-2,Age_Steps,4)))</f>
        <v>0</v>
      </c>
      <c r="CC223" s="104">
        <f>IF(OR(ABS($B223)&lt;0.01,$I223=0),0,IF($J223="","",VLOOKUP($J223-2,Age_Steps,4)))</f>
        <v>0</v>
      </c>
    </row>
    <row r="224" spans="2:81" ht="12" customHeight="1">
      <c r="B224" s="6" t="s">
        <v>9</v>
      </c>
      <c r="C224" s="6"/>
      <c r="D224" s="5">
        <v>0</v>
      </c>
      <c r="E224" s="5">
        <v>0</v>
      </c>
      <c r="F224" s="2">
        <v>0</v>
      </c>
      <c r="G224" s="2">
        <v>0</v>
      </c>
      <c r="H224" s="2">
        <v>0</v>
      </c>
      <c r="I224" s="5">
        <v>0</v>
      </c>
      <c r="J224" s="11">
        <v>3</v>
      </c>
      <c r="K224" s="12">
        <f t="shared" si="183"/>
        <v>0</v>
      </c>
      <c r="L224" s="12">
        <f t="shared" si="183"/>
        <v>0</v>
      </c>
      <c r="M224" s="14">
        <f t="shared" si="184"/>
        <v>0</v>
      </c>
      <c r="N224" s="12">
        <f t="shared" si="239"/>
        <v>0</v>
      </c>
      <c r="O224" s="14">
        <f t="shared" si="185"/>
        <v>0</v>
      </c>
      <c r="P224" s="12">
        <f t="shared" si="239"/>
        <v>0</v>
      </c>
      <c r="Q224" s="12">
        <f t="shared" si="186"/>
        <v>1</v>
      </c>
      <c r="R224" s="12">
        <f t="shared" si="187"/>
        <v>0</v>
      </c>
      <c r="S224" s="12">
        <f t="shared" si="188"/>
        <v>0</v>
      </c>
      <c r="T224" s="12">
        <f t="shared" si="189"/>
        <v>0</v>
      </c>
      <c r="U224" s="12">
        <f t="shared" si="190"/>
        <v>0</v>
      </c>
      <c r="V224" s="39">
        <f t="shared" si="191"/>
        <v>0</v>
      </c>
      <c r="W224" s="39">
        <f t="shared" si="192"/>
        <v>0</v>
      </c>
      <c r="X224" s="12">
        <f t="shared" si="240"/>
        <v>0</v>
      </c>
      <c r="Y224" s="12">
        <f t="shared" si="193"/>
        <v>0</v>
      </c>
      <c r="Z224" s="39">
        <f t="shared" si="241"/>
        <v>0</v>
      </c>
      <c r="AA224" s="12">
        <f t="shared" si="194"/>
        <v>0</v>
      </c>
      <c r="AB224" s="39">
        <f t="shared" si="195"/>
        <v>0</v>
      </c>
      <c r="AC224" s="12">
        <f t="shared" si="196"/>
        <v>0</v>
      </c>
      <c r="AD224" s="39">
        <f t="shared" si="197"/>
        <v>0</v>
      </c>
      <c r="AE224" s="39">
        <f t="shared" si="182"/>
        <v>0</v>
      </c>
      <c r="AF224" s="12">
        <f t="shared" si="198"/>
        <v>0</v>
      </c>
      <c r="AG224" s="39">
        <f t="shared" si="199"/>
        <v>0</v>
      </c>
      <c r="AH224" s="12">
        <f t="shared" si="200"/>
        <v>0</v>
      </c>
      <c r="AI224" s="39">
        <f t="shared" si="201"/>
        <v>0</v>
      </c>
      <c r="AJ224" s="39">
        <f t="shared" si="202"/>
        <v>0</v>
      </c>
      <c r="AK224" s="12">
        <f t="shared" si="203"/>
        <v>0</v>
      </c>
      <c r="AL224" s="39">
        <f t="shared" si="204"/>
        <v>0</v>
      </c>
      <c r="AM224" s="39">
        <f t="shared" si="205"/>
        <v>0</v>
      </c>
      <c r="AN224" s="39">
        <f t="shared" si="206"/>
        <v>0</v>
      </c>
      <c r="AO224" s="99">
        <f t="shared" si="207"/>
        <v>0</v>
      </c>
      <c r="AP224" s="99">
        <f t="shared" si="208"/>
        <v>0</v>
      </c>
      <c r="AQ224" s="12">
        <f t="shared" si="209"/>
        <v>0</v>
      </c>
      <c r="AR224" s="39">
        <f t="shared" si="210"/>
        <v>0</v>
      </c>
      <c r="AS224" s="39">
        <f t="shared" si="211"/>
        <v>0</v>
      </c>
      <c r="AT224" s="39">
        <f t="shared" si="212"/>
        <v>0</v>
      </c>
      <c r="AU224" s="12">
        <f t="shared" si="213"/>
        <v>0</v>
      </c>
      <c r="AV224" s="39">
        <f t="shared" si="214"/>
        <v>0</v>
      </c>
      <c r="AW224" s="39">
        <f t="shared" si="215"/>
        <v>0</v>
      </c>
      <c r="AX224" s="39">
        <f t="shared" si="216"/>
        <v>0</v>
      </c>
      <c r="AY224" s="39">
        <f t="shared" si="217"/>
        <v>0</v>
      </c>
      <c r="AZ224" s="39">
        <f t="shared" si="218"/>
        <v>0</v>
      </c>
      <c r="BA224" s="12">
        <f t="shared" si="219"/>
        <v>0</v>
      </c>
      <c r="BB224" s="39">
        <f t="shared" si="220"/>
        <v>0</v>
      </c>
      <c r="BC224" s="39">
        <f t="shared" si="221"/>
        <v>0</v>
      </c>
      <c r="BD224" s="39">
        <f t="shared" si="222"/>
        <v>0</v>
      </c>
      <c r="BE224" s="12">
        <f t="shared" si="223"/>
        <v>0</v>
      </c>
      <c r="BF224" s="39">
        <f t="shared" si="224"/>
        <v>0</v>
      </c>
      <c r="BG224" s="39">
        <f t="shared" si="225"/>
        <v>0</v>
      </c>
      <c r="BH224" s="39">
        <f t="shared" si="226"/>
        <v>0</v>
      </c>
      <c r="BI224" s="12">
        <f t="shared" si="227"/>
        <v>0</v>
      </c>
      <c r="BJ224" s="39">
        <f t="shared" si="228"/>
        <v>0</v>
      </c>
      <c r="BK224" s="39">
        <f t="shared" si="229"/>
        <v>0</v>
      </c>
      <c r="BL224" s="39">
        <f t="shared" si="230"/>
        <v>0</v>
      </c>
      <c r="BM224" s="12">
        <f t="shared" si="231"/>
        <v>0</v>
      </c>
      <c r="BN224" s="39">
        <f t="shared" si="232"/>
        <v>0</v>
      </c>
      <c r="BO224" s="39">
        <f t="shared" si="233"/>
        <v>0</v>
      </c>
      <c r="BP224" s="39">
        <f t="shared" si="234"/>
        <v>0</v>
      </c>
      <c r="BQ224" s="12">
        <f t="shared" si="235"/>
        <v>0</v>
      </c>
      <c r="BR224" s="39">
        <f t="shared" si="236"/>
        <v>0</v>
      </c>
      <c r="BS224" s="39">
        <f t="shared" si="237"/>
        <v>0</v>
      </c>
      <c r="BT224" s="39">
        <f t="shared" si="238"/>
        <v>0</v>
      </c>
      <c r="BU224" s="104">
        <f>IF(ABS($B224)&lt;0.01,0,VLOOKUP(E224,DollarSteps,4))</f>
        <v>0</v>
      </c>
      <c r="BV224" s="104">
        <f>IF(ABS($B224)&lt;0.01,0,VLOOKUP(G224,DollarSteps,4))</f>
        <v>0</v>
      </c>
      <c r="BW224" s="104">
        <f>IF(ABS($B224)&lt;0.01,0,VLOOKUP(I224,DollarSteps,4))</f>
        <v>0</v>
      </c>
      <c r="BX224" s="104">
        <f>IF(ABS($B224)&lt;0.01,0,IF($J224="","",VLOOKUP($J224,Age_Steps,4)))</f>
        <v>0</v>
      </c>
      <c r="BY224" s="104">
        <f>IF(OR(ABS($B224)&lt;0.01,$E224=0),0,IF($J224="","",VLOOKUP($J224,Age_Steps,4)))</f>
        <v>0</v>
      </c>
      <c r="BZ224" s="104">
        <f>IF(ABS($B224)&lt;0.01,0,IF($J224="","",VLOOKUP($J224-1,Age_Steps,4)))</f>
        <v>0</v>
      </c>
      <c r="CA224" s="104">
        <f>IF(OR(ABS($B224)&lt;0.01,$G224=0),0,IF($J224="","",VLOOKUP($J224-1,Age_Steps,4)))</f>
        <v>0</v>
      </c>
      <c r="CB224" s="104">
        <f>IF(ABS($B224)&lt;0.01,0,IF($J224="","",VLOOKUP($J224-2,Age_Steps,4)))</f>
        <v>0</v>
      </c>
      <c r="CC224" s="104">
        <f>IF(OR(ABS($B224)&lt;0.01,$I224=0),0,IF($J224="","",VLOOKUP($J224-2,Age_Steps,4)))</f>
        <v>0</v>
      </c>
    </row>
    <row r="225" spans="2:81" ht="12.5" customHeight="1">
      <c r="B225" s="6" t="s">
        <v>9</v>
      </c>
      <c r="C225" s="6"/>
      <c r="D225" s="5">
        <v>0</v>
      </c>
      <c r="E225" s="5">
        <v>0</v>
      </c>
      <c r="F225" s="2">
        <v>0</v>
      </c>
      <c r="G225" s="2">
        <v>0</v>
      </c>
      <c r="H225" s="2">
        <v>0</v>
      </c>
      <c r="I225" s="5">
        <v>0</v>
      </c>
      <c r="J225" s="11">
        <v>45</v>
      </c>
      <c r="K225" s="12">
        <f t="shared" si="183"/>
        <v>0</v>
      </c>
      <c r="L225" s="12">
        <f t="shared" si="183"/>
        <v>0</v>
      </c>
      <c r="M225" s="14">
        <f t="shared" si="184"/>
        <v>0</v>
      </c>
      <c r="N225" s="12">
        <f t="shared" si="239"/>
        <v>0</v>
      </c>
      <c r="O225" s="14">
        <f t="shared" si="185"/>
        <v>0</v>
      </c>
      <c r="P225" s="12">
        <f t="shared" si="239"/>
        <v>0</v>
      </c>
      <c r="Q225" s="12">
        <f t="shared" si="186"/>
        <v>1</v>
      </c>
      <c r="R225" s="12">
        <f t="shared" si="187"/>
        <v>0</v>
      </c>
      <c r="S225" s="12">
        <f t="shared" si="188"/>
        <v>0</v>
      </c>
      <c r="T225" s="12">
        <f t="shared" si="189"/>
        <v>0</v>
      </c>
      <c r="U225" s="12">
        <f t="shared" si="190"/>
        <v>0</v>
      </c>
      <c r="V225" s="39">
        <f t="shared" si="191"/>
        <v>0</v>
      </c>
      <c r="W225" s="39">
        <f t="shared" si="192"/>
        <v>0</v>
      </c>
      <c r="X225" s="12">
        <f t="shared" si="240"/>
        <v>0</v>
      </c>
      <c r="Y225" s="12">
        <f t="shared" si="193"/>
        <v>0</v>
      </c>
      <c r="Z225" s="39">
        <f t="shared" si="241"/>
        <v>0</v>
      </c>
      <c r="AA225" s="12">
        <f t="shared" si="194"/>
        <v>0</v>
      </c>
      <c r="AB225" s="39">
        <f t="shared" si="195"/>
        <v>0</v>
      </c>
      <c r="AC225" s="12">
        <f t="shared" si="196"/>
        <v>0</v>
      </c>
      <c r="AD225" s="39">
        <f t="shared" si="197"/>
        <v>0</v>
      </c>
      <c r="AE225" s="39">
        <f t="shared" si="182"/>
        <v>0</v>
      </c>
      <c r="AF225" s="12">
        <f t="shared" si="198"/>
        <v>0</v>
      </c>
      <c r="AG225" s="39">
        <f t="shared" si="199"/>
        <v>0</v>
      </c>
      <c r="AH225" s="12">
        <f t="shared" si="200"/>
        <v>0</v>
      </c>
      <c r="AI225" s="39">
        <f t="shared" si="201"/>
        <v>0</v>
      </c>
      <c r="AJ225" s="39">
        <f t="shared" si="202"/>
        <v>0</v>
      </c>
      <c r="AK225" s="12">
        <f t="shared" si="203"/>
        <v>0</v>
      </c>
      <c r="AL225" s="39">
        <f t="shared" si="204"/>
        <v>0</v>
      </c>
      <c r="AM225" s="39">
        <f t="shared" si="205"/>
        <v>0</v>
      </c>
      <c r="AN225" s="39">
        <f t="shared" si="206"/>
        <v>0</v>
      </c>
      <c r="AO225" s="99">
        <f t="shared" si="207"/>
        <v>0</v>
      </c>
      <c r="AP225" s="99">
        <f t="shared" si="208"/>
        <v>0</v>
      </c>
      <c r="AQ225" s="12">
        <f t="shared" si="209"/>
        <v>0</v>
      </c>
      <c r="AR225" s="39">
        <f t="shared" si="210"/>
        <v>0</v>
      </c>
      <c r="AS225" s="39">
        <f t="shared" si="211"/>
        <v>0</v>
      </c>
      <c r="AT225" s="39">
        <f t="shared" si="212"/>
        <v>0</v>
      </c>
      <c r="AU225" s="12">
        <f t="shared" si="213"/>
        <v>0</v>
      </c>
      <c r="AV225" s="39">
        <f t="shared" si="214"/>
        <v>0</v>
      </c>
      <c r="AW225" s="39">
        <f t="shared" si="215"/>
        <v>0</v>
      </c>
      <c r="AX225" s="39">
        <f t="shared" si="216"/>
        <v>0</v>
      </c>
      <c r="AY225" s="39">
        <f t="shared" si="217"/>
        <v>0</v>
      </c>
      <c r="AZ225" s="39">
        <f t="shared" si="218"/>
        <v>0</v>
      </c>
      <c r="BA225" s="12">
        <f t="shared" si="219"/>
        <v>0</v>
      </c>
      <c r="BB225" s="39">
        <f t="shared" si="220"/>
        <v>0</v>
      </c>
      <c r="BC225" s="39">
        <f t="shared" si="221"/>
        <v>0</v>
      </c>
      <c r="BD225" s="39">
        <f t="shared" si="222"/>
        <v>0</v>
      </c>
      <c r="BE225" s="12">
        <f t="shared" si="223"/>
        <v>0</v>
      </c>
      <c r="BF225" s="39">
        <f t="shared" si="224"/>
        <v>0</v>
      </c>
      <c r="BG225" s="39">
        <f t="shared" si="225"/>
        <v>0</v>
      </c>
      <c r="BH225" s="39">
        <f t="shared" si="226"/>
        <v>0</v>
      </c>
      <c r="BI225" s="12">
        <f t="shared" si="227"/>
        <v>0</v>
      </c>
      <c r="BJ225" s="39">
        <f t="shared" si="228"/>
        <v>0</v>
      </c>
      <c r="BK225" s="39">
        <f t="shared" si="229"/>
        <v>0</v>
      </c>
      <c r="BL225" s="39">
        <f t="shared" si="230"/>
        <v>0</v>
      </c>
      <c r="BM225" s="12">
        <f t="shared" si="231"/>
        <v>0</v>
      </c>
      <c r="BN225" s="39">
        <f t="shared" si="232"/>
        <v>0</v>
      </c>
      <c r="BO225" s="39">
        <f t="shared" si="233"/>
        <v>0</v>
      </c>
      <c r="BP225" s="39">
        <f t="shared" si="234"/>
        <v>0</v>
      </c>
      <c r="BQ225" s="12">
        <f t="shared" si="235"/>
        <v>0</v>
      </c>
      <c r="BR225" s="39">
        <f t="shared" si="236"/>
        <v>0</v>
      </c>
      <c r="BS225" s="39">
        <f t="shared" si="237"/>
        <v>0</v>
      </c>
      <c r="BT225" s="39">
        <f t="shared" si="238"/>
        <v>0</v>
      </c>
      <c r="BU225" s="104">
        <f>IF(ABS($B225)&lt;0.01,0,VLOOKUP(E225,DollarSteps,4))</f>
        <v>0</v>
      </c>
      <c r="BV225" s="104">
        <f>IF(ABS($B225)&lt;0.01,0,VLOOKUP(G225,DollarSteps,4))</f>
        <v>0</v>
      </c>
      <c r="BW225" s="104">
        <f>IF(ABS($B225)&lt;0.01,0,VLOOKUP(I225,DollarSteps,4))</f>
        <v>0</v>
      </c>
      <c r="BX225" s="104">
        <f>IF(ABS($B225)&lt;0.01,0,IF($J225="","",VLOOKUP($J225,Age_Steps,4)))</f>
        <v>0</v>
      </c>
      <c r="BY225" s="104">
        <f>IF(OR(ABS($B225)&lt;0.01,$E225=0),0,IF($J225="","",VLOOKUP($J225,Age_Steps,4)))</f>
        <v>0</v>
      </c>
      <c r="BZ225" s="104">
        <f>IF(ABS($B225)&lt;0.01,0,IF($J225="","",VLOOKUP($J225-1,Age_Steps,4)))</f>
        <v>0</v>
      </c>
      <c r="CA225" s="104">
        <f>IF(OR(ABS($B225)&lt;0.01,$G225=0),0,IF($J225="","",VLOOKUP($J225-1,Age_Steps,4)))</f>
        <v>0</v>
      </c>
      <c r="CB225" s="104">
        <f>IF(ABS($B225)&lt;0.01,0,IF($J225="","",VLOOKUP($J225-2,Age_Steps,4)))</f>
        <v>0</v>
      </c>
      <c r="CC225" s="104">
        <f>IF(OR(ABS($B225)&lt;0.01,$I225=0),0,IF($J225="","",VLOOKUP($J225-2,Age_Steps,4)))</f>
        <v>0</v>
      </c>
    </row>
    <row r="226" spans="2:81" ht="12.5" customHeight="1">
      <c r="B226" s="6" t="s">
        <v>9</v>
      </c>
      <c r="C226" s="6"/>
      <c r="D226" s="5">
        <v>0</v>
      </c>
      <c r="E226" s="5">
        <v>0</v>
      </c>
      <c r="F226" s="2">
        <v>0</v>
      </c>
      <c r="G226" s="2">
        <v>0</v>
      </c>
      <c r="H226" s="2">
        <v>0</v>
      </c>
      <c r="I226" s="5">
        <v>0</v>
      </c>
      <c r="J226" s="11">
        <v>14</v>
      </c>
      <c r="K226" s="12">
        <f t="shared" si="183"/>
        <v>0</v>
      </c>
      <c r="L226" s="12">
        <f t="shared" si="183"/>
        <v>0</v>
      </c>
      <c r="M226" s="14">
        <f t="shared" si="184"/>
        <v>0</v>
      </c>
      <c r="N226" s="12">
        <f t="shared" si="239"/>
        <v>0</v>
      </c>
      <c r="O226" s="14">
        <f t="shared" si="185"/>
        <v>0</v>
      </c>
      <c r="P226" s="12">
        <f t="shared" si="239"/>
        <v>0</v>
      </c>
      <c r="Q226" s="12">
        <f t="shared" si="186"/>
        <v>1</v>
      </c>
      <c r="R226" s="12">
        <f t="shared" si="187"/>
        <v>0</v>
      </c>
      <c r="S226" s="12">
        <f t="shared" si="188"/>
        <v>0</v>
      </c>
      <c r="T226" s="12">
        <f t="shared" si="189"/>
        <v>0</v>
      </c>
      <c r="U226" s="12">
        <f t="shared" si="190"/>
        <v>0</v>
      </c>
      <c r="V226" s="39">
        <f t="shared" si="191"/>
        <v>0</v>
      </c>
      <c r="W226" s="39">
        <f t="shared" si="192"/>
        <v>0</v>
      </c>
      <c r="X226" s="12">
        <f t="shared" si="240"/>
        <v>0</v>
      </c>
      <c r="Y226" s="12">
        <f t="shared" si="193"/>
        <v>0</v>
      </c>
      <c r="Z226" s="39">
        <f t="shared" si="241"/>
        <v>0</v>
      </c>
      <c r="AA226" s="12">
        <f t="shared" si="194"/>
        <v>0</v>
      </c>
      <c r="AB226" s="39">
        <f t="shared" si="195"/>
        <v>0</v>
      </c>
      <c r="AC226" s="12">
        <f t="shared" si="196"/>
        <v>0</v>
      </c>
      <c r="AD226" s="39">
        <f t="shared" si="197"/>
        <v>0</v>
      </c>
      <c r="AE226" s="39">
        <f t="shared" si="182"/>
        <v>0</v>
      </c>
      <c r="AF226" s="12">
        <f t="shared" si="198"/>
        <v>0</v>
      </c>
      <c r="AG226" s="39">
        <f t="shared" si="199"/>
        <v>0</v>
      </c>
      <c r="AH226" s="12">
        <f t="shared" si="200"/>
        <v>0</v>
      </c>
      <c r="AI226" s="39">
        <f t="shared" si="201"/>
        <v>0</v>
      </c>
      <c r="AJ226" s="39">
        <f t="shared" si="202"/>
        <v>0</v>
      </c>
      <c r="AK226" s="12">
        <f t="shared" si="203"/>
        <v>0</v>
      </c>
      <c r="AL226" s="39">
        <f t="shared" si="204"/>
        <v>0</v>
      </c>
      <c r="AM226" s="39">
        <f t="shared" si="205"/>
        <v>0</v>
      </c>
      <c r="AN226" s="39">
        <f t="shared" si="206"/>
        <v>0</v>
      </c>
      <c r="AO226" s="99">
        <f t="shared" si="207"/>
        <v>0</v>
      </c>
      <c r="AP226" s="99">
        <f t="shared" si="208"/>
        <v>0</v>
      </c>
      <c r="AQ226" s="12">
        <f t="shared" si="209"/>
        <v>0</v>
      </c>
      <c r="AR226" s="39">
        <f t="shared" si="210"/>
        <v>0</v>
      </c>
      <c r="AS226" s="39">
        <f t="shared" si="211"/>
        <v>0</v>
      </c>
      <c r="AT226" s="39">
        <f t="shared" si="212"/>
        <v>0</v>
      </c>
      <c r="AU226" s="12">
        <f t="shared" si="213"/>
        <v>0</v>
      </c>
      <c r="AV226" s="39">
        <f t="shared" si="214"/>
        <v>0</v>
      </c>
      <c r="AW226" s="39">
        <f t="shared" si="215"/>
        <v>0</v>
      </c>
      <c r="AX226" s="39">
        <f t="shared" si="216"/>
        <v>0</v>
      </c>
      <c r="AY226" s="39">
        <f t="shared" si="217"/>
        <v>0</v>
      </c>
      <c r="AZ226" s="39">
        <f t="shared" si="218"/>
        <v>0</v>
      </c>
      <c r="BA226" s="12">
        <f t="shared" si="219"/>
        <v>0</v>
      </c>
      <c r="BB226" s="39">
        <f t="shared" si="220"/>
        <v>0</v>
      </c>
      <c r="BC226" s="39">
        <f t="shared" si="221"/>
        <v>0</v>
      </c>
      <c r="BD226" s="39">
        <f t="shared" si="222"/>
        <v>0</v>
      </c>
      <c r="BE226" s="12">
        <f t="shared" si="223"/>
        <v>0</v>
      </c>
      <c r="BF226" s="39">
        <f t="shared" si="224"/>
        <v>0</v>
      </c>
      <c r="BG226" s="39">
        <f t="shared" si="225"/>
        <v>0</v>
      </c>
      <c r="BH226" s="39">
        <f t="shared" si="226"/>
        <v>0</v>
      </c>
      <c r="BI226" s="12">
        <f t="shared" si="227"/>
        <v>0</v>
      </c>
      <c r="BJ226" s="39">
        <f t="shared" si="228"/>
        <v>0</v>
      </c>
      <c r="BK226" s="39">
        <f t="shared" si="229"/>
        <v>0</v>
      </c>
      <c r="BL226" s="39">
        <f t="shared" si="230"/>
        <v>0</v>
      </c>
      <c r="BM226" s="12">
        <f t="shared" si="231"/>
        <v>0</v>
      </c>
      <c r="BN226" s="39">
        <f t="shared" si="232"/>
        <v>0</v>
      </c>
      <c r="BO226" s="39">
        <f t="shared" si="233"/>
        <v>0</v>
      </c>
      <c r="BP226" s="39">
        <f t="shared" si="234"/>
        <v>0</v>
      </c>
      <c r="BQ226" s="12">
        <f t="shared" si="235"/>
        <v>0</v>
      </c>
      <c r="BR226" s="39">
        <f t="shared" si="236"/>
        <v>0</v>
      </c>
      <c r="BS226" s="39">
        <f t="shared" si="237"/>
        <v>0</v>
      </c>
      <c r="BT226" s="39">
        <f t="shared" si="238"/>
        <v>0</v>
      </c>
      <c r="BU226" s="104">
        <f>IF(ABS($B226)&lt;0.01,0,VLOOKUP(E226,DollarSteps,4))</f>
        <v>0</v>
      </c>
      <c r="BV226" s="104">
        <f>IF(ABS($B226)&lt;0.01,0,VLOOKUP(G226,DollarSteps,4))</f>
        <v>0</v>
      </c>
      <c r="BW226" s="104">
        <f>IF(ABS($B226)&lt;0.01,0,VLOOKUP(I226,DollarSteps,4))</f>
        <v>0</v>
      </c>
      <c r="BX226" s="104">
        <f>IF(ABS($B226)&lt;0.01,0,IF($J226="","",VLOOKUP($J226,Age_Steps,4)))</f>
        <v>0</v>
      </c>
      <c r="BY226" s="104">
        <f>IF(OR(ABS($B226)&lt;0.01,$E226=0),0,IF($J226="","",VLOOKUP($J226,Age_Steps,4)))</f>
        <v>0</v>
      </c>
      <c r="BZ226" s="104">
        <f>IF(ABS($B226)&lt;0.01,0,IF($J226="","",VLOOKUP($J226-1,Age_Steps,4)))</f>
        <v>0</v>
      </c>
      <c r="CA226" s="104">
        <f>IF(OR(ABS($B226)&lt;0.01,$G226=0),0,IF($J226="","",VLOOKUP($J226-1,Age_Steps,4)))</f>
        <v>0</v>
      </c>
      <c r="CB226" s="104">
        <f>IF(ABS($B226)&lt;0.01,0,IF($J226="","",VLOOKUP($J226-2,Age_Steps,4)))</f>
        <v>0</v>
      </c>
      <c r="CC226" s="104">
        <f>IF(OR(ABS($B226)&lt;0.01,$I226=0),0,IF($J226="","",VLOOKUP($J226-2,Age_Steps,4)))</f>
        <v>0</v>
      </c>
    </row>
    <row r="227" spans="2:81" ht="12.5" customHeight="1">
      <c r="B227" s="6" t="s">
        <v>9</v>
      </c>
      <c r="C227" s="6"/>
      <c r="D227" s="5">
        <v>0</v>
      </c>
      <c r="E227" s="5">
        <v>0</v>
      </c>
      <c r="F227" s="2">
        <v>0</v>
      </c>
      <c r="G227" s="2">
        <v>0</v>
      </c>
      <c r="H227" s="2">
        <v>0</v>
      </c>
      <c r="I227" s="5">
        <v>0</v>
      </c>
      <c r="J227" s="11">
        <v>11</v>
      </c>
      <c r="K227" s="12">
        <f t="shared" si="183"/>
        <v>0</v>
      </c>
      <c r="L227" s="12">
        <f t="shared" si="183"/>
        <v>0</v>
      </c>
      <c r="M227" s="14">
        <f t="shared" si="184"/>
        <v>0</v>
      </c>
      <c r="N227" s="12">
        <f t="shared" si="239"/>
        <v>0</v>
      </c>
      <c r="O227" s="14">
        <f t="shared" si="185"/>
        <v>0</v>
      </c>
      <c r="P227" s="12">
        <f t="shared" si="239"/>
        <v>0</v>
      </c>
      <c r="Q227" s="12">
        <f t="shared" si="186"/>
        <v>1</v>
      </c>
      <c r="R227" s="12">
        <f t="shared" si="187"/>
        <v>0</v>
      </c>
      <c r="S227" s="12">
        <f t="shared" si="188"/>
        <v>0</v>
      </c>
      <c r="T227" s="12">
        <f t="shared" si="189"/>
        <v>0</v>
      </c>
      <c r="U227" s="12">
        <f t="shared" si="190"/>
        <v>0</v>
      </c>
      <c r="V227" s="39">
        <f t="shared" si="191"/>
        <v>0</v>
      </c>
      <c r="W227" s="39">
        <f t="shared" si="192"/>
        <v>0</v>
      </c>
      <c r="X227" s="12">
        <f t="shared" si="240"/>
        <v>0</v>
      </c>
      <c r="Y227" s="12">
        <f t="shared" si="193"/>
        <v>0</v>
      </c>
      <c r="Z227" s="39">
        <f t="shared" si="241"/>
        <v>0</v>
      </c>
      <c r="AA227" s="12">
        <f t="shared" si="194"/>
        <v>0</v>
      </c>
      <c r="AB227" s="39">
        <f t="shared" si="195"/>
        <v>0</v>
      </c>
      <c r="AC227" s="12">
        <f t="shared" si="196"/>
        <v>0</v>
      </c>
      <c r="AD227" s="39">
        <f t="shared" si="197"/>
        <v>0</v>
      </c>
      <c r="AE227" s="39">
        <f t="shared" si="182"/>
        <v>0</v>
      </c>
      <c r="AF227" s="12">
        <f t="shared" si="198"/>
        <v>0</v>
      </c>
      <c r="AG227" s="39">
        <f t="shared" si="199"/>
        <v>0</v>
      </c>
      <c r="AH227" s="12">
        <f t="shared" si="200"/>
        <v>0</v>
      </c>
      <c r="AI227" s="39">
        <f t="shared" si="201"/>
        <v>0</v>
      </c>
      <c r="AJ227" s="39">
        <f t="shared" si="202"/>
        <v>0</v>
      </c>
      <c r="AK227" s="12">
        <f t="shared" si="203"/>
        <v>0</v>
      </c>
      <c r="AL227" s="39">
        <f t="shared" si="204"/>
        <v>0</v>
      </c>
      <c r="AM227" s="39">
        <f t="shared" si="205"/>
        <v>0</v>
      </c>
      <c r="AN227" s="39">
        <f t="shared" si="206"/>
        <v>0</v>
      </c>
      <c r="AO227" s="99">
        <f t="shared" si="207"/>
        <v>0</v>
      </c>
      <c r="AP227" s="99">
        <f t="shared" si="208"/>
        <v>0</v>
      </c>
      <c r="AQ227" s="12">
        <f t="shared" si="209"/>
        <v>0</v>
      </c>
      <c r="AR227" s="39">
        <f t="shared" si="210"/>
        <v>0</v>
      </c>
      <c r="AS227" s="39">
        <f t="shared" si="211"/>
        <v>0</v>
      </c>
      <c r="AT227" s="39">
        <f t="shared" si="212"/>
        <v>0</v>
      </c>
      <c r="AU227" s="12">
        <f t="shared" si="213"/>
        <v>0</v>
      </c>
      <c r="AV227" s="39">
        <f t="shared" si="214"/>
        <v>0</v>
      </c>
      <c r="AW227" s="39">
        <f t="shared" si="215"/>
        <v>0</v>
      </c>
      <c r="AX227" s="39">
        <f t="shared" si="216"/>
        <v>0</v>
      </c>
      <c r="AY227" s="39">
        <f t="shared" si="217"/>
        <v>0</v>
      </c>
      <c r="AZ227" s="39">
        <f t="shared" si="218"/>
        <v>0</v>
      </c>
      <c r="BA227" s="12">
        <f t="shared" si="219"/>
        <v>0</v>
      </c>
      <c r="BB227" s="39">
        <f t="shared" si="220"/>
        <v>0</v>
      </c>
      <c r="BC227" s="39">
        <f t="shared" si="221"/>
        <v>0</v>
      </c>
      <c r="BD227" s="39">
        <f t="shared" si="222"/>
        <v>0</v>
      </c>
      <c r="BE227" s="12">
        <f t="shared" si="223"/>
        <v>0</v>
      </c>
      <c r="BF227" s="39">
        <f t="shared" si="224"/>
        <v>0</v>
      </c>
      <c r="BG227" s="39">
        <f t="shared" si="225"/>
        <v>0</v>
      </c>
      <c r="BH227" s="39">
        <f t="shared" si="226"/>
        <v>0</v>
      </c>
      <c r="BI227" s="12">
        <f t="shared" si="227"/>
        <v>0</v>
      </c>
      <c r="BJ227" s="39">
        <f t="shared" si="228"/>
        <v>0</v>
      </c>
      <c r="BK227" s="39">
        <f t="shared" si="229"/>
        <v>0</v>
      </c>
      <c r="BL227" s="39">
        <f t="shared" si="230"/>
        <v>0</v>
      </c>
      <c r="BM227" s="12">
        <f t="shared" si="231"/>
        <v>0</v>
      </c>
      <c r="BN227" s="39">
        <f t="shared" si="232"/>
        <v>0</v>
      </c>
      <c r="BO227" s="39">
        <f t="shared" si="233"/>
        <v>0</v>
      </c>
      <c r="BP227" s="39">
        <f t="shared" si="234"/>
        <v>0</v>
      </c>
      <c r="BQ227" s="12">
        <f t="shared" si="235"/>
        <v>0</v>
      </c>
      <c r="BR227" s="39">
        <f t="shared" si="236"/>
        <v>0</v>
      </c>
      <c r="BS227" s="39">
        <f t="shared" si="237"/>
        <v>0</v>
      </c>
      <c r="BT227" s="39">
        <f t="shared" si="238"/>
        <v>0</v>
      </c>
      <c r="BU227" s="104">
        <f>IF(ABS($B227)&lt;0.01,0,VLOOKUP(E227,DollarSteps,4))</f>
        <v>0</v>
      </c>
      <c r="BV227" s="104">
        <f>IF(ABS($B227)&lt;0.01,0,VLOOKUP(G227,DollarSteps,4))</f>
        <v>0</v>
      </c>
      <c r="BW227" s="104">
        <f>IF(ABS($B227)&lt;0.01,0,VLOOKUP(I227,DollarSteps,4))</f>
        <v>0</v>
      </c>
      <c r="BX227" s="104">
        <f>IF(ABS($B227)&lt;0.01,0,IF($J227="","",VLOOKUP($J227,Age_Steps,4)))</f>
        <v>0</v>
      </c>
      <c r="BY227" s="104">
        <f>IF(OR(ABS($B227)&lt;0.01,$E227=0),0,IF($J227="","",VLOOKUP($J227,Age_Steps,4)))</f>
        <v>0</v>
      </c>
      <c r="BZ227" s="104">
        <f>IF(ABS($B227)&lt;0.01,0,IF($J227="","",VLOOKUP($J227-1,Age_Steps,4)))</f>
        <v>0</v>
      </c>
      <c r="CA227" s="104">
        <f>IF(OR(ABS($B227)&lt;0.01,$G227=0),0,IF($J227="","",VLOOKUP($J227-1,Age_Steps,4)))</f>
        <v>0</v>
      </c>
      <c r="CB227" s="104">
        <f>IF(ABS($B227)&lt;0.01,0,IF($J227="","",VLOOKUP($J227-2,Age_Steps,4)))</f>
        <v>0</v>
      </c>
      <c r="CC227" s="104">
        <f>IF(OR(ABS($B227)&lt;0.01,$I227=0),0,IF($J227="","",VLOOKUP($J227-2,Age_Steps,4)))</f>
        <v>0</v>
      </c>
    </row>
    <row r="228" spans="2:81" ht="12.5" customHeight="1">
      <c r="B228" s="6" t="s">
        <v>9</v>
      </c>
      <c r="C228" s="6"/>
      <c r="D228" s="5">
        <v>0</v>
      </c>
      <c r="E228" s="5">
        <v>0</v>
      </c>
      <c r="F228" s="2">
        <v>0</v>
      </c>
      <c r="G228" s="2">
        <v>0</v>
      </c>
      <c r="H228" s="2">
        <v>0</v>
      </c>
      <c r="I228" s="5">
        <v>0</v>
      </c>
      <c r="J228" s="11">
        <v>21</v>
      </c>
      <c r="K228" s="12">
        <f t="shared" si="183"/>
        <v>0</v>
      </c>
      <c r="L228" s="12">
        <f t="shared" si="183"/>
        <v>0</v>
      </c>
      <c r="M228" s="14">
        <f t="shared" si="184"/>
        <v>0</v>
      </c>
      <c r="N228" s="12">
        <f t="shared" si="239"/>
        <v>0</v>
      </c>
      <c r="O228" s="14">
        <f t="shared" si="185"/>
        <v>0</v>
      </c>
      <c r="P228" s="12">
        <f t="shared" si="239"/>
        <v>0</v>
      </c>
      <c r="Q228" s="12">
        <f t="shared" si="186"/>
        <v>1</v>
      </c>
      <c r="R228" s="12">
        <f t="shared" si="187"/>
        <v>0</v>
      </c>
      <c r="S228" s="12">
        <f t="shared" si="188"/>
        <v>0</v>
      </c>
      <c r="T228" s="12">
        <f t="shared" si="189"/>
        <v>0</v>
      </c>
      <c r="U228" s="12">
        <f t="shared" si="190"/>
        <v>0</v>
      </c>
      <c r="V228" s="39">
        <f t="shared" si="191"/>
        <v>0</v>
      </c>
      <c r="W228" s="39">
        <f t="shared" si="192"/>
        <v>0</v>
      </c>
      <c r="X228" s="12">
        <f t="shared" si="240"/>
        <v>0</v>
      </c>
      <c r="Y228" s="12">
        <f t="shared" si="193"/>
        <v>0</v>
      </c>
      <c r="Z228" s="39">
        <f t="shared" si="241"/>
        <v>0</v>
      </c>
      <c r="AA228" s="12">
        <f t="shared" si="194"/>
        <v>0</v>
      </c>
      <c r="AB228" s="39">
        <f t="shared" si="195"/>
        <v>0</v>
      </c>
      <c r="AC228" s="12">
        <f t="shared" si="196"/>
        <v>0</v>
      </c>
      <c r="AD228" s="39">
        <f t="shared" si="197"/>
        <v>0</v>
      </c>
      <c r="AE228" s="39">
        <f t="shared" si="182"/>
        <v>0</v>
      </c>
      <c r="AF228" s="12">
        <f t="shared" si="198"/>
        <v>0</v>
      </c>
      <c r="AG228" s="39">
        <f t="shared" si="199"/>
        <v>0</v>
      </c>
      <c r="AH228" s="12">
        <f t="shared" si="200"/>
        <v>0</v>
      </c>
      <c r="AI228" s="39">
        <f t="shared" si="201"/>
        <v>0</v>
      </c>
      <c r="AJ228" s="39">
        <f t="shared" si="202"/>
        <v>0</v>
      </c>
      <c r="AK228" s="12">
        <f t="shared" si="203"/>
        <v>0</v>
      </c>
      <c r="AL228" s="39">
        <f t="shared" si="204"/>
        <v>0</v>
      </c>
      <c r="AM228" s="39">
        <f t="shared" si="205"/>
        <v>0</v>
      </c>
      <c r="AN228" s="39">
        <f t="shared" si="206"/>
        <v>0</v>
      </c>
      <c r="AO228" s="99">
        <f t="shared" si="207"/>
        <v>0</v>
      </c>
      <c r="AP228" s="99">
        <f t="shared" si="208"/>
        <v>0</v>
      </c>
      <c r="AQ228" s="12">
        <f t="shared" si="209"/>
        <v>0</v>
      </c>
      <c r="AR228" s="39">
        <f t="shared" si="210"/>
        <v>0</v>
      </c>
      <c r="AS228" s="39">
        <f t="shared" si="211"/>
        <v>0</v>
      </c>
      <c r="AT228" s="39">
        <f t="shared" si="212"/>
        <v>0</v>
      </c>
      <c r="AU228" s="12">
        <f t="shared" si="213"/>
        <v>0</v>
      </c>
      <c r="AV228" s="39">
        <f t="shared" si="214"/>
        <v>0</v>
      </c>
      <c r="AW228" s="39">
        <f t="shared" si="215"/>
        <v>0</v>
      </c>
      <c r="AX228" s="39">
        <f t="shared" si="216"/>
        <v>0</v>
      </c>
      <c r="AY228" s="39">
        <f t="shared" si="217"/>
        <v>0</v>
      </c>
      <c r="AZ228" s="39">
        <f t="shared" si="218"/>
        <v>0</v>
      </c>
      <c r="BA228" s="12">
        <f t="shared" si="219"/>
        <v>0</v>
      </c>
      <c r="BB228" s="39">
        <f t="shared" si="220"/>
        <v>0</v>
      </c>
      <c r="BC228" s="39">
        <f t="shared" si="221"/>
        <v>0</v>
      </c>
      <c r="BD228" s="39">
        <f t="shared" si="222"/>
        <v>0</v>
      </c>
      <c r="BE228" s="12">
        <f t="shared" si="223"/>
        <v>0</v>
      </c>
      <c r="BF228" s="39">
        <f t="shared" si="224"/>
        <v>0</v>
      </c>
      <c r="BG228" s="39">
        <f t="shared" si="225"/>
        <v>0</v>
      </c>
      <c r="BH228" s="39">
        <f t="shared" si="226"/>
        <v>0</v>
      </c>
      <c r="BI228" s="12">
        <f t="shared" si="227"/>
        <v>0</v>
      </c>
      <c r="BJ228" s="39">
        <f t="shared" si="228"/>
        <v>0</v>
      </c>
      <c r="BK228" s="39">
        <f t="shared" si="229"/>
        <v>0</v>
      </c>
      <c r="BL228" s="39">
        <f t="shared" si="230"/>
        <v>0</v>
      </c>
      <c r="BM228" s="12">
        <f t="shared" si="231"/>
        <v>0</v>
      </c>
      <c r="BN228" s="39">
        <f t="shared" si="232"/>
        <v>0</v>
      </c>
      <c r="BO228" s="39">
        <f t="shared" si="233"/>
        <v>0</v>
      </c>
      <c r="BP228" s="39">
        <f t="shared" si="234"/>
        <v>0</v>
      </c>
      <c r="BQ228" s="12">
        <f t="shared" si="235"/>
        <v>0</v>
      </c>
      <c r="BR228" s="39">
        <f t="shared" si="236"/>
        <v>0</v>
      </c>
      <c r="BS228" s="39">
        <f t="shared" si="237"/>
        <v>0</v>
      </c>
      <c r="BT228" s="39">
        <f t="shared" si="238"/>
        <v>0</v>
      </c>
      <c r="BU228" s="104">
        <f>IF(ABS($B228)&lt;0.01,0,VLOOKUP(E228,DollarSteps,4))</f>
        <v>0</v>
      </c>
      <c r="BV228" s="104">
        <f>IF(ABS($B228)&lt;0.01,0,VLOOKUP(G228,DollarSteps,4))</f>
        <v>0</v>
      </c>
      <c r="BW228" s="104">
        <f>IF(ABS($B228)&lt;0.01,0,VLOOKUP(I228,DollarSteps,4))</f>
        <v>0</v>
      </c>
      <c r="BX228" s="104">
        <f>IF(ABS($B228)&lt;0.01,0,IF($J228="","",VLOOKUP($J228,Age_Steps,4)))</f>
        <v>0</v>
      </c>
      <c r="BY228" s="104">
        <f>IF(OR(ABS($B228)&lt;0.01,$E228=0),0,IF($J228="","",VLOOKUP($J228,Age_Steps,4)))</f>
        <v>0</v>
      </c>
      <c r="BZ228" s="104">
        <f>IF(ABS($B228)&lt;0.01,0,IF($J228="","",VLOOKUP($J228-1,Age_Steps,4)))</f>
        <v>0</v>
      </c>
      <c r="CA228" s="104">
        <f>IF(OR(ABS($B228)&lt;0.01,$G228=0),0,IF($J228="","",VLOOKUP($J228-1,Age_Steps,4)))</f>
        <v>0</v>
      </c>
      <c r="CB228" s="104">
        <f>IF(ABS($B228)&lt;0.01,0,IF($J228="","",VLOOKUP($J228-2,Age_Steps,4)))</f>
        <v>0</v>
      </c>
      <c r="CC228" s="104">
        <f>IF(OR(ABS($B228)&lt;0.01,$I228=0),0,IF($J228="","",VLOOKUP($J228-2,Age_Steps,4)))</f>
        <v>0</v>
      </c>
    </row>
    <row r="229" spans="2:81" ht="12.5" customHeight="1">
      <c r="B229" s="6" t="s">
        <v>9</v>
      </c>
      <c r="C229" s="6"/>
      <c r="D229" s="5">
        <v>0</v>
      </c>
      <c r="E229" s="5">
        <v>0</v>
      </c>
      <c r="F229" s="2">
        <v>0</v>
      </c>
      <c r="G229" s="2">
        <v>0</v>
      </c>
      <c r="H229" s="2">
        <v>0</v>
      </c>
      <c r="I229" s="5">
        <v>0</v>
      </c>
      <c r="J229" s="11">
        <v>22</v>
      </c>
      <c r="K229" s="12">
        <f t="shared" si="183"/>
        <v>0</v>
      </c>
      <c r="L229" s="12">
        <f t="shared" si="183"/>
        <v>0</v>
      </c>
      <c r="M229" s="14">
        <f t="shared" si="184"/>
        <v>0</v>
      </c>
      <c r="N229" s="12">
        <f t="shared" si="239"/>
        <v>0</v>
      </c>
      <c r="O229" s="14">
        <f t="shared" si="185"/>
        <v>0</v>
      </c>
      <c r="P229" s="12">
        <f t="shared" si="239"/>
        <v>0</v>
      </c>
      <c r="Q229" s="12">
        <f t="shared" si="186"/>
        <v>1</v>
      </c>
      <c r="R229" s="12">
        <f t="shared" si="187"/>
        <v>0</v>
      </c>
      <c r="S229" s="12">
        <f t="shared" si="188"/>
        <v>0</v>
      </c>
      <c r="T229" s="12">
        <f t="shared" si="189"/>
        <v>0</v>
      </c>
      <c r="U229" s="12">
        <f t="shared" si="190"/>
        <v>0</v>
      </c>
      <c r="V229" s="39">
        <f t="shared" si="191"/>
        <v>0</v>
      </c>
      <c r="W229" s="39">
        <f t="shared" si="192"/>
        <v>0</v>
      </c>
      <c r="X229" s="12">
        <f t="shared" si="240"/>
        <v>0</v>
      </c>
      <c r="Y229" s="12">
        <f t="shared" si="193"/>
        <v>0</v>
      </c>
      <c r="Z229" s="39">
        <f t="shared" si="241"/>
        <v>0</v>
      </c>
      <c r="AA229" s="12">
        <f t="shared" si="194"/>
        <v>0</v>
      </c>
      <c r="AB229" s="39">
        <f t="shared" si="195"/>
        <v>0</v>
      </c>
      <c r="AC229" s="12">
        <f t="shared" si="196"/>
        <v>0</v>
      </c>
      <c r="AD229" s="39">
        <f t="shared" si="197"/>
        <v>0</v>
      </c>
      <c r="AE229" s="39">
        <f t="shared" si="182"/>
        <v>0</v>
      </c>
      <c r="AF229" s="12">
        <f t="shared" si="198"/>
        <v>0</v>
      </c>
      <c r="AG229" s="39">
        <f t="shared" si="199"/>
        <v>0</v>
      </c>
      <c r="AH229" s="12">
        <f t="shared" si="200"/>
        <v>0</v>
      </c>
      <c r="AI229" s="39">
        <f t="shared" si="201"/>
        <v>0</v>
      </c>
      <c r="AJ229" s="39">
        <f t="shared" si="202"/>
        <v>0</v>
      </c>
      <c r="AK229" s="12">
        <f t="shared" si="203"/>
        <v>0</v>
      </c>
      <c r="AL229" s="39">
        <f t="shared" si="204"/>
        <v>0</v>
      </c>
      <c r="AM229" s="39">
        <f t="shared" si="205"/>
        <v>0</v>
      </c>
      <c r="AN229" s="39">
        <f t="shared" si="206"/>
        <v>0</v>
      </c>
      <c r="AO229" s="99">
        <f t="shared" si="207"/>
        <v>0</v>
      </c>
      <c r="AP229" s="99">
        <f t="shared" si="208"/>
        <v>0</v>
      </c>
      <c r="AQ229" s="12">
        <f t="shared" si="209"/>
        <v>0</v>
      </c>
      <c r="AR229" s="39">
        <f t="shared" si="210"/>
        <v>0</v>
      </c>
      <c r="AS229" s="39">
        <f t="shared" si="211"/>
        <v>0</v>
      </c>
      <c r="AT229" s="39">
        <f t="shared" si="212"/>
        <v>0</v>
      </c>
      <c r="AU229" s="12">
        <f t="shared" si="213"/>
        <v>0</v>
      </c>
      <c r="AV229" s="39">
        <f t="shared" si="214"/>
        <v>0</v>
      </c>
      <c r="AW229" s="39">
        <f t="shared" si="215"/>
        <v>0</v>
      </c>
      <c r="AX229" s="39">
        <f t="shared" si="216"/>
        <v>0</v>
      </c>
      <c r="AY229" s="39">
        <f t="shared" si="217"/>
        <v>0</v>
      </c>
      <c r="AZ229" s="39">
        <f t="shared" si="218"/>
        <v>0</v>
      </c>
      <c r="BA229" s="12">
        <f t="shared" si="219"/>
        <v>0</v>
      </c>
      <c r="BB229" s="39">
        <f t="shared" si="220"/>
        <v>0</v>
      </c>
      <c r="BC229" s="39">
        <f t="shared" si="221"/>
        <v>0</v>
      </c>
      <c r="BD229" s="39">
        <f t="shared" si="222"/>
        <v>0</v>
      </c>
      <c r="BE229" s="12">
        <f t="shared" si="223"/>
        <v>0</v>
      </c>
      <c r="BF229" s="39">
        <f t="shared" si="224"/>
        <v>0</v>
      </c>
      <c r="BG229" s="39">
        <f t="shared" si="225"/>
        <v>0</v>
      </c>
      <c r="BH229" s="39">
        <f t="shared" si="226"/>
        <v>0</v>
      </c>
      <c r="BI229" s="12">
        <f t="shared" si="227"/>
        <v>0</v>
      </c>
      <c r="BJ229" s="39">
        <f t="shared" si="228"/>
        <v>0</v>
      </c>
      <c r="BK229" s="39">
        <f t="shared" si="229"/>
        <v>0</v>
      </c>
      <c r="BL229" s="39">
        <f t="shared" si="230"/>
        <v>0</v>
      </c>
      <c r="BM229" s="12">
        <f t="shared" si="231"/>
        <v>0</v>
      </c>
      <c r="BN229" s="39">
        <f t="shared" si="232"/>
        <v>0</v>
      </c>
      <c r="BO229" s="39">
        <f t="shared" si="233"/>
        <v>0</v>
      </c>
      <c r="BP229" s="39">
        <f t="shared" si="234"/>
        <v>0</v>
      </c>
      <c r="BQ229" s="12">
        <f t="shared" si="235"/>
        <v>0</v>
      </c>
      <c r="BR229" s="39">
        <f t="shared" si="236"/>
        <v>0</v>
      </c>
      <c r="BS229" s="39">
        <f t="shared" si="237"/>
        <v>0</v>
      </c>
      <c r="BT229" s="39">
        <f t="shared" si="238"/>
        <v>0</v>
      </c>
      <c r="BU229" s="104">
        <f>IF(ABS($B229)&lt;0.01,0,VLOOKUP(E229,DollarSteps,4))</f>
        <v>0</v>
      </c>
      <c r="BV229" s="104">
        <f>IF(ABS($B229)&lt;0.01,0,VLOOKUP(G229,DollarSteps,4))</f>
        <v>0</v>
      </c>
      <c r="BW229" s="104">
        <f>IF(ABS($B229)&lt;0.01,0,VLOOKUP(I229,DollarSteps,4))</f>
        <v>0</v>
      </c>
      <c r="BX229" s="104">
        <f>IF(ABS($B229)&lt;0.01,0,IF($J229="","",VLOOKUP($J229,Age_Steps,4)))</f>
        <v>0</v>
      </c>
      <c r="BY229" s="104">
        <f>IF(OR(ABS($B229)&lt;0.01,$E229=0),0,IF($J229="","",VLOOKUP($J229,Age_Steps,4)))</f>
        <v>0</v>
      </c>
      <c r="BZ229" s="104">
        <f>IF(ABS($B229)&lt;0.01,0,IF($J229="","",VLOOKUP($J229-1,Age_Steps,4)))</f>
        <v>0</v>
      </c>
      <c r="CA229" s="104">
        <f>IF(OR(ABS($B229)&lt;0.01,$G229=0),0,IF($J229="","",VLOOKUP($J229-1,Age_Steps,4)))</f>
        <v>0</v>
      </c>
      <c r="CB229" s="104">
        <f>IF(ABS($B229)&lt;0.01,0,IF($J229="","",VLOOKUP($J229-2,Age_Steps,4)))</f>
        <v>0</v>
      </c>
      <c r="CC229" s="104">
        <f>IF(OR(ABS($B229)&lt;0.01,$I229=0),0,IF($J229="","",VLOOKUP($J229-2,Age_Steps,4)))</f>
        <v>0</v>
      </c>
    </row>
    <row r="230" spans="2:81" ht="12.5" customHeight="1">
      <c r="B230" s="6" t="s">
        <v>9</v>
      </c>
      <c r="C230" s="6"/>
      <c r="D230" s="5">
        <v>0</v>
      </c>
      <c r="E230" s="5">
        <v>0</v>
      </c>
      <c r="F230" s="2">
        <v>0</v>
      </c>
      <c r="G230" s="2">
        <v>0</v>
      </c>
      <c r="H230" s="2">
        <v>0</v>
      </c>
      <c r="I230" s="5">
        <v>0</v>
      </c>
      <c r="J230" s="11">
        <v>35</v>
      </c>
      <c r="K230" s="12">
        <f t="shared" si="183"/>
        <v>0</v>
      </c>
      <c r="L230" s="12">
        <f t="shared" si="183"/>
        <v>0</v>
      </c>
      <c r="M230" s="14">
        <f t="shared" si="184"/>
        <v>0</v>
      </c>
      <c r="N230" s="12">
        <f t="shared" si="239"/>
        <v>0</v>
      </c>
      <c r="O230" s="14">
        <f t="shared" si="185"/>
        <v>0</v>
      </c>
      <c r="P230" s="12">
        <f t="shared" si="239"/>
        <v>0</v>
      </c>
      <c r="Q230" s="12">
        <f t="shared" si="186"/>
        <v>1</v>
      </c>
      <c r="R230" s="12">
        <f t="shared" si="187"/>
        <v>0</v>
      </c>
      <c r="S230" s="12">
        <f t="shared" si="188"/>
        <v>0</v>
      </c>
      <c r="T230" s="12">
        <f t="shared" si="189"/>
        <v>0</v>
      </c>
      <c r="U230" s="12">
        <f t="shared" si="190"/>
        <v>0</v>
      </c>
      <c r="V230" s="39">
        <f t="shared" si="191"/>
        <v>0</v>
      </c>
      <c r="W230" s="39">
        <f t="shared" si="192"/>
        <v>0</v>
      </c>
      <c r="X230" s="12">
        <f t="shared" si="240"/>
        <v>0</v>
      </c>
      <c r="Y230" s="12">
        <f t="shared" si="193"/>
        <v>0</v>
      </c>
      <c r="Z230" s="39">
        <f t="shared" si="241"/>
        <v>0</v>
      </c>
      <c r="AA230" s="12">
        <f t="shared" si="194"/>
        <v>0</v>
      </c>
      <c r="AB230" s="39">
        <f t="shared" si="195"/>
        <v>0</v>
      </c>
      <c r="AC230" s="12">
        <f t="shared" si="196"/>
        <v>0</v>
      </c>
      <c r="AD230" s="39">
        <f t="shared" si="197"/>
        <v>0</v>
      </c>
      <c r="AE230" s="39">
        <f t="shared" si="182"/>
        <v>0</v>
      </c>
      <c r="AF230" s="12">
        <f t="shared" si="198"/>
        <v>0</v>
      </c>
      <c r="AG230" s="39">
        <f t="shared" si="199"/>
        <v>0</v>
      </c>
      <c r="AH230" s="12">
        <f t="shared" si="200"/>
        <v>0</v>
      </c>
      <c r="AI230" s="39">
        <f t="shared" si="201"/>
        <v>0</v>
      </c>
      <c r="AJ230" s="39">
        <f t="shared" si="202"/>
        <v>0</v>
      </c>
      <c r="AK230" s="12">
        <f t="shared" si="203"/>
        <v>0</v>
      </c>
      <c r="AL230" s="39">
        <f t="shared" si="204"/>
        <v>0</v>
      </c>
      <c r="AM230" s="39">
        <f t="shared" si="205"/>
        <v>0</v>
      </c>
      <c r="AN230" s="39">
        <f t="shared" si="206"/>
        <v>0</v>
      </c>
      <c r="AO230" s="99">
        <f t="shared" si="207"/>
        <v>0</v>
      </c>
      <c r="AP230" s="99">
        <f t="shared" si="208"/>
        <v>0</v>
      </c>
      <c r="AQ230" s="12">
        <f t="shared" si="209"/>
        <v>0</v>
      </c>
      <c r="AR230" s="39">
        <f t="shared" si="210"/>
        <v>0</v>
      </c>
      <c r="AS230" s="39">
        <f t="shared" si="211"/>
        <v>0</v>
      </c>
      <c r="AT230" s="39">
        <f t="shared" si="212"/>
        <v>0</v>
      </c>
      <c r="AU230" s="12">
        <f t="shared" si="213"/>
        <v>0</v>
      </c>
      <c r="AV230" s="39">
        <f t="shared" si="214"/>
        <v>0</v>
      </c>
      <c r="AW230" s="39">
        <f t="shared" si="215"/>
        <v>0</v>
      </c>
      <c r="AX230" s="39">
        <f t="shared" si="216"/>
        <v>0</v>
      </c>
      <c r="AY230" s="39">
        <f t="shared" si="217"/>
        <v>0</v>
      </c>
      <c r="AZ230" s="39">
        <f t="shared" si="218"/>
        <v>0</v>
      </c>
      <c r="BA230" s="12">
        <f t="shared" si="219"/>
        <v>0</v>
      </c>
      <c r="BB230" s="39">
        <f t="shared" si="220"/>
        <v>0</v>
      </c>
      <c r="BC230" s="39">
        <f t="shared" si="221"/>
        <v>0</v>
      </c>
      <c r="BD230" s="39">
        <f t="shared" si="222"/>
        <v>0</v>
      </c>
      <c r="BE230" s="12">
        <f t="shared" si="223"/>
        <v>0</v>
      </c>
      <c r="BF230" s="39">
        <f t="shared" si="224"/>
        <v>0</v>
      </c>
      <c r="BG230" s="39">
        <f t="shared" si="225"/>
        <v>0</v>
      </c>
      <c r="BH230" s="39">
        <f t="shared" si="226"/>
        <v>0</v>
      </c>
      <c r="BI230" s="12">
        <f t="shared" si="227"/>
        <v>0</v>
      </c>
      <c r="BJ230" s="39">
        <f t="shared" si="228"/>
        <v>0</v>
      </c>
      <c r="BK230" s="39">
        <f t="shared" si="229"/>
        <v>0</v>
      </c>
      <c r="BL230" s="39">
        <f t="shared" si="230"/>
        <v>0</v>
      </c>
      <c r="BM230" s="12">
        <f t="shared" si="231"/>
        <v>0</v>
      </c>
      <c r="BN230" s="39">
        <f t="shared" si="232"/>
        <v>0</v>
      </c>
      <c r="BO230" s="39">
        <f t="shared" si="233"/>
        <v>0</v>
      </c>
      <c r="BP230" s="39">
        <f t="shared" si="234"/>
        <v>0</v>
      </c>
      <c r="BQ230" s="12">
        <f t="shared" si="235"/>
        <v>0</v>
      </c>
      <c r="BR230" s="39">
        <f t="shared" si="236"/>
        <v>0</v>
      </c>
      <c r="BS230" s="39">
        <f t="shared" si="237"/>
        <v>0</v>
      </c>
      <c r="BT230" s="39">
        <f t="shared" si="238"/>
        <v>0</v>
      </c>
      <c r="BU230" s="104">
        <f>IF(ABS($B230)&lt;0.01,0,VLOOKUP(E230,DollarSteps,4))</f>
        <v>0</v>
      </c>
      <c r="BV230" s="104">
        <f>IF(ABS($B230)&lt;0.01,0,VLOOKUP(G230,DollarSteps,4))</f>
        <v>0</v>
      </c>
      <c r="BW230" s="104">
        <f>IF(ABS($B230)&lt;0.01,0,VLOOKUP(I230,DollarSteps,4))</f>
        <v>0</v>
      </c>
      <c r="BX230" s="104">
        <f>IF(ABS($B230)&lt;0.01,0,IF($J230="","",VLOOKUP($J230,Age_Steps,4)))</f>
        <v>0</v>
      </c>
      <c r="BY230" s="104">
        <f>IF(OR(ABS($B230)&lt;0.01,$E230=0),0,IF($J230="","",VLOOKUP($J230,Age_Steps,4)))</f>
        <v>0</v>
      </c>
      <c r="BZ230" s="104">
        <f>IF(ABS($B230)&lt;0.01,0,IF($J230="","",VLOOKUP($J230-1,Age_Steps,4)))</f>
        <v>0</v>
      </c>
      <c r="CA230" s="104">
        <f>IF(OR(ABS($B230)&lt;0.01,$G230=0),0,IF($J230="","",VLOOKUP($J230-1,Age_Steps,4)))</f>
        <v>0</v>
      </c>
      <c r="CB230" s="104">
        <f>IF(ABS($B230)&lt;0.01,0,IF($J230="","",VLOOKUP($J230-2,Age_Steps,4)))</f>
        <v>0</v>
      </c>
      <c r="CC230" s="104">
        <f>IF(OR(ABS($B230)&lt;0.01,$I230=0),0,IF($J230="","",VLOOKUP($J230-2,Age_Steps,4)))</f>
        <v>0</v>
      </c>
    </row>
    <row r="231" spans="2:81" ht="12.5" customHeight="1">
      <c r="B231" s="6" t="s">
        <v>9</v>
      </c>
      <c r="C231" s="6"/>
      <c r="D231" s="5">
        <v>0</v>
      </c>
      <c r="E231" s="5">
        <v>0</v>
      </c>
      <c r="F231" s="2">
        <v>0</v>
      </c>
      <c r="G231" s="2">
        <v>0</v>
      </c>
      <c r="H231" s="2">
        <v>0</v>
      </c>
      <c r="I231" s="5">
        <v>0</v>
      </c>
      <c r="J231" s="11">
        <v>89</v>
      </c>
      <c r="K231" s="12">
        <f t="shared" si="183"/>
        <v>0</v>
      </c>
      <c r="L231" s="12">
        <f t="shared" si="183"/>
        <v>0</v>
      </c>
      <c r="M231" s="14">
        <f t="shared" si="184"/>
        <v>0</v>
      </c>
      <c r="N231" s="12">
        <f t="shared" si="239"/>
        <v>0</v>
      </c>
      <c r="O231" s="14">
        <f t="shared" si="185"/>
        <v>0</v>
      </c>
      <c r="P231" s="12">
        <f t="shared" si="239"/>
        <v>0</v>
      </c>
      <c r="Q231" s="12">
        <f t="shared" si="186"/>
        <v>1</v>
      </c>
      <c r="R231" s="12">
        <f t="shared" si="187"/>
        <v>0</v>
      </c>
      <c r="S231" s="12">
        <f t="shared" si="188"/>
        <v>0</v>
      </c>
      <c r="T231" s="12">
        <f t="shared" si="189"/>
        <v>0</v>
      </c>
      <c r="U231" s="12">
        <f t="shared" si="190"/>
        <v>0</v>
      </c>
      <c r="V231" s="39">
        <f t="shared" si="191"/>
        <v>0</v>
      </c>
      <c r="W231" s="39">
        <f t="shared" si="192"/>
        <v>0</v>
      </c>
      <c r="X231" s="12">
        <f t="shared" si="240"/>
        <v>0</v>
      </c>
      <c r="Y231" s="12">
        <f t="shared" si="193"/>
        <v>0</v>
      </c>
      <c r="Z231" s="39">
        <f t="shared" si="241"/>
        <v>0</v>
      </c>
      <c r="AA231" s="12">
        <f t="shared" si="194"/>
        <v>0</v>
      </c>
      <c r="AB231" s="39">
        <f t="shared" si="195"/>
        <v>0</v>
      </c>
      <c r="AC231" s="12">
        <f t="shared" si="196"/>
        <v>0</v>
      </c>
      <c r="AD231" s="39">
        <f t="shared" si="197"/>
        <v>0</v>
      </c>
      <c r="AE231" s="39">
        <f t="shared" si="182"/>
        <v>0</v>
      </c>
      <c r="AF231" s="12">
        <f t="shared" si="198"/>
        <v>0</v>
      </c>
      <c r="AG231" s="39">
        <f t="shared" si="199"/>
        <v>0</v>
      </c>
      <c r="AH231" s="12">
        <f t="shared" si="200"/>
        <v>0</v>
      </c>
      <c r="AI231" s="39">
        <f t="shared" si="201"/>
        <v>0</v>
      </c>
      <c r="AJ231" s="39">
        <f t="shared" si="202"/>
        <v>0</v>
      </c>
      <c r="AK231" s="12">
        <f t="shared" si="203"/>
        <v>0</v>
      </c>
      <c r="AL231" s="39">
        <f t="shared" si="204"/>
        <v>0</v>
      </c>
      <c r="AM231" s="39">
        <f t="shared" si="205"/>
        <v>0</v>
      </c>
      <c r="AN231" s="39">
        <f t="shared" si="206"/>
        <v>0</v>
      </c>
      <c r="AO231" s="99">
        <f t="shared" si="207"/>
        <v>0</v>
      </c>
      <c r="AP231" s="99">
        <f t="shared" si="208"/>
        <v>0</v>
      </c>
      <c r="AQ231" s="12">
        <f t="shared" si="209"/>
        <v>0</v>
      </c>
      <c r="AR231" s="39">
        <f t="shared" si="210"/>
        <v>0</v>
      </c>
      <c r="AS231" s="39">
        <f t="shared" si="211"/>
        <v>0</v>
      </c>
      <c r="AT231" s="39">
        <f t="shared" si="212"/>
        <v>0</v>
      </c>
      <c r="AU231" s="12">
        <f t="shared" si="213"/>
        <v>0</v>
      </c>
      <c r="AV231" s="39">
        <f t="shared" si="214"/>
        <v>0</v>
      </c>
      <c r="AW231" s="39">
        <f t="shared" si="215"/>
        <v>0</v>
      </c>
      <c r="AX231" s="39">
        <f t="shared" si="216"/>
        <v>0</v>
      </c>
      <c r="AY231" s="39">
        <f t="shared" si="217"/>
        <v>0</v>
      </c>
      <c r="AZ231" s="39">
        <f t="shared" si="218"/>
        <v>0</v>
      </c>
      <c r="BA231" s="12">
        <f t="shared" si="219"/>
        <v>0</v>
      </c>
      <c r="BB231" s="39">
        <f t="shared" si="220"/>
        <v>0</v>
      </c>
      <c r="BC231" s="39">
        <f t="shared" si="221"/>
        <v>0</v>
      </c>
      <c r="BD231" s="39">
        <f t="shared" si="222"/>
        <v>0</v>
      </c>
      <c r="BE231" s="12">
        <f t="shared" si="223"/>
        <v>0</v>
      </c>
      <c r="BF231" s="39">
        <f t="shared" si="224"/>
        <v>0</v>
      </c>
      <c r="BG231" s="39">
        <f t="shared" si="225"/>
        <v>0</v>
      </c>
      <c r="BH231" s="39">
        <f t="shared" si="226"/>
        <v>0</v>
      </c>
      <c r="BI231" s="12">
        <f t="shared" si="227"/>
        <v>0</v>
      </c>
      <c r="BJ231" s="39">
        <f t="shared" si="228"/>
        <v>0</v>
      </c>
      <c r="BK231" s="39">
        <f t="shared" si="229"/>
        <v>0</v>
      </c>
      <c r="BL231" s="39">
        <f t="shared" si="230"/>
        <v>0</v>
      </c>
      <c r="BM231" s="12">
        <f t="shared" si="231"/>
        <v>0</v>
      </c>
      <c r="BN231" s="39">
        <f t="shared" si="232"/>
        <v>0</v>
      </c>
      <c r="BO231" s="39">
        <f t="shared" si="233"/>
        <v>0</v>
      </c>
      <c r="BP231" s="39">
        <f t="shared" si="234"/>
        <v>0</v>
      </c>
      <c r="BQ231" s="12">
        <f t="shared" si="235"/>
        <v>0</v>
      </c>
      <c r="BR231" s="39">
        <f t="shared" si="236"/>
        <v>0</v>
      </c>
      <c r="BS231" s="39">
        <f t="shared" si="237"/>
        <v>0</v>
      </c>
      <c r="BT231" s="39">
        <f t="shared" si="238"/>
        <v>0</v>
      </c>
      <c r="BU231" s="104">
        <f>IF(ABS($B231)&lt;0.01,0,VLOOKUP(E231,DollarSteps,4))</f>
        <v>0</v>
      </c>
      <c r="BV231" s="104">
        <f>IF(ABS($B231)&lt;0.01,0,VLOOKUP(G231,DollarSteps,4))</f>
        <v>0</v>
      </c>
      <c r="BW231" s="104">
        <f>IF(ABS($B231)&lt;0.01,0,VLOOKUP(I231,DollarSteps,4))</f>
        <v>0</v>
      </c>
      <c r="BX231" s="104">
        <f>IF(ABS($B231)&lt;0.01,0,IF($J231="","",VLOOKUP($J231,Age_Steps,4)))</f>
        <v>0</v>
      </c>
      <c r="BY231" s="104">
        <f>IF(OR(ABS($B231)&lt;0.01,$E231=0),0,IF($J231="","",VLOOKUP($J231,Age_Steps,4)))</f>
        <v>0</v>
      </c>
      <c r="BZ231" s="104">
        <f>IF(ABS($B231)&lt;0.01,0,IF($J231="","",VLOOKUP($J231-1,Age_Steps,4)))</f>
        <v>0</v>
      </c>
      <c r="CA231" s="104">
        <f>IF(OR(ABS($B231)&lt;0.01,$G231=0),0,IF($J231="","",VLOOKUP($J231-1,Age_Steps,4)))</f>
        <v>0</v>
      </c>
      <c r="CB231" s="104">
        <f>IF(ABS($B231)&lt;0.01,0,IF($J231="","",VLOOKUP($J231-2,Age_Steps,4)))</f>
        <v>0</v>
      </c>
      <c r="CC231" s="104">
        <f>IF(OR(ABS($B231)&lt;0.01,$I231=0),0,IF($J231="","",VLOOKUP($J231-2,Age_Steps,4)))</f>
        <v>0</v>
      </c>
    </row>
    <row r="232" spans="2:81" ht="12.5" customHeight="1">
      <c r="B232" s="6" t="s">
        <v>9</v>
      </c>
      <c r="C232" s="6"/>
      <c r="D232" s="5">
        <v>0</v>
      </c>
      <c r="E232" s="5">
        <v>0</v>
      </c>
      <c r="F232" s="2">
        <v>0</v>
      </c>
      <c r="G232" s="2">
        <v>0</v>
      </c>
      <c r="H232" s="2">
        <v>0</v>
      </c>
      <c r="I232" s="5">
        <v>0</v>
      </c>
      <c r="J232" s="11">
        <v>82</v>
      </c>
      <c r="K232" s="12">
        <f t="shared" si="183"/>
        <v>0</v>
      </c>
      <c r="L232" s="12">
        <f t="shared" si="183"/>
        <v>0</v>
      </c>
      <c r="M232" s="14">
        <f t="shared" si="184"/>
        <v>0</v>
      </c>
      <c r="N232" s="12">
        <f t="shared" si="239"/>
        <v>0</v>
      </c>
      <c r="O232" s="14">
        <f t="shared" si="185"/>
        <v>0</v>
      </c>
      <c r="P232" s="12">
        <f t="shared" si="239"/>
        <v>0</v>
      </c>
      <c r="Q232" s="12">
        <f t="shared" si="186"/>
        <v>1</v>
      </c>
      <c r="R232" s="12">
        <f t="shared" si="187"/>
        <v>0</v>
      </c>
      <c r="S232" s="12">
        <f t="shared" si="188"/>
        <v>0</v>
      </c>
      <c r="T232" s="12">
        <f t="shared" si="189"/>
        <v>0</v>
      </c>
      <c r="U232" s="12">
        <f t="shared" si="190"/>
        <v>0</v>
      </c>
      <c r="V232" s="39">
        <f t="shared" si="191"/>
        <v>0</v>
      </c>
      <c r="W232" s="39">
        <f t="shared" si="192"/>
        <v>0</v>
      </c>
      <c r="X232" s="12">
        <f t="shared" si="240"/>
        <v>0</v>
      </c>
      <c r="Y232" s="12">
        <f t="shared" si="193"/>
        <v>0</v>
      </c>
      <c r="Z232" s="39">
        <f t="shared" si="241"/>
        <v>0</v>
      </c>
      <c r="AA232" s="12">
        <f t="shared" si="194"/>
        <v>0</v>
      </c>
      <c r="AB232" s="39">
        <f t="shared" si="195"/>
        <v>0</v>
      </c>
      <c r="AC232" s="12">
        <f t="shared" si="196"/>
        <v>0</v>
      </c>
      <c r="AD232" s="39">
        <f t="shared" si="197"/>
        <v>0</v>
      </c>
      <c r="AE232" s="39">
        <f t="shared" si="182"/>
        <v>0</v>
      </c>
      <c r="AF232" s="12">
        <f t="shared" si="198"/>
        <v>0</v>
      </c>
      <c r="AG232" s="39">
        <f t="shared" si="199"/>
        <v>0</v>
      </c>
      <c r="AH232" s="12">
        <f t="shared" si="200"/>
        <v>0</v>
      </c>
      <c r="AI232" s="39">
        <f t="shared" si="201"/>
        <v>0</v>
      </c>
      <c r="AJ232" s="39">
        <f t="shared" si="202"/>
        <v>0</v>
      </c>
      <c r="AK232" s="12">
        <f t="shared" si="203"/>
        <v>0</v>
      </c>
      <c r="AL232" s="39">
        <f t="shared" si="204"/>
        <v>0</v>
      </c>
      <c r="AM232" s="39">
        <f t="shared" si="205"/>
        <v>0</v>
      </c>
      <c r="AN232" s="39">
        <f t="shared" si="206"/>
        <v>0</v>
      </c>
      <c r="AO232" s="99">
        <f t="shared" si="207"/>
        <v>0</v>
      </c>
      <c r="AP232" s="99">
        <f t="shared" si="208"/>
        <v>0</v>
      </c>
      <c r="AQ232" s="12">
        <f t="shared" si="209"/>
        <v>0</v>
      </c>
      <c r="AR232" s="39">
        <f t="shared" si="210"/>
        <v>0</v>
      </c>
      <c r="AS232" s="39">
        <f t="shared" si="211"/>
        <v>0</v>
      </c>
      <c r="AT232" s="39">
        <f t="shared" si="212"/>
        <v>0</v>
      </c>
      <c r="AU232" s="12">
        <f t="shared" si="213"/>
        <v>0</v>
      </c>
      <c r="AV232" s="39">
        <f t="shared" si="214"/>
        <v>0</v>
      </c>
      <c r="AW232" s="39">
        <f t="shared" si="215"/>
        <v>0</v>
      </c>
      <c r="AX232" s="39">
        <f t="shared" si="216"/>
        <v>0</v>
      </c>
      <c r="AY232" s="39">
        <f t="shared" si="217"/>
        <v>0</v>
      </c>
      <c r="AZ232" s="39">
        <f t="shared" si="218"/>
        <v>0</v>
      </c>
      <c r="BA232" s="12">
        <f t="shared" si="219"/>
        <v>0</v>
      </c>
      <c r="BB232" s="39">
        <f t="shared" si="220"/>
        <v>0</v>
      </c>
      <c r="BC232" s="39">
        <f t="shared" si="221"/>
        <v>0</v>
      </c>
      <c r="BD232" s="39">
        <f t="shared" si="222"/>
        <v>0</v>
      </c>
      <c r="BE232" s="12">
        <f t="shared" si="223"/>
        <v>0</v>
      </c>
      <c r="BF232" s="39">
        <f t="shared" si="224"/>
        <v>0</v>
      </c>
      <c r="BG232" s="39">
        <f t="shared" si="225"/>
        <v>0</v>
      </c>
      <c r="BH232" s="39">
        <f t="shared" si="226"/>
        <v>0</v>
      </c>
      <c r="BI232" s="12">
        <f t="shared" si="227"/>
        <v>0</v>
      </c>
      <c r="BJ232" s="39">
        <f t="shared" si="228"/>
        <v>0</v>
      </c>
      <c r="BK232" s="39">
        <f t="shared" si="229"/>
        <v>0</v>
      </c>
      <c r="BL232" s="39">
        <f t="shared" si="230"/>
        <v>0</v>
      </c>
      <c r="BM232" s="12">
        <f t="shared" si="231"/>
        <v>0</v>
      </c>
      <c r="BN232" s="39">
        <f t="shared" si="232"/>
        <v>0</v>
      </c>
      <c r="BO232" s="39">
        <f t="shared" si="233"/>
        <v>0</v>
      </c>
      <c r="BP232" s="39">
        <f t="shared" si="234"/>
        <v>0</v>
      </c>
      <c r="BQ232" s="12">
        <f t="shared" si="235"/>
        <v>0</v>
      </c>
      <c r="BR232" s="39">
        <f t="shared" si="236"/>
        <v>0</v>
      </c>
      <c r="BS232" s="39">
        <f t="shared" si="237"/>
        <v>0</v>
      </c>
      <c r="BT232" s="39">
        <f t="shared" si="238"/>
        <v>0</v>
      </c>
      <c r="BU232" s="104">
        <f>IF(ABS($B232)&lt;0.01,0,VLOOKUP(E232,DollarSteps,4))</f>
        <v>0</v>
      </c>
      <c r="BV232" s="104">
        <f>IF(ABS($B232)&lt;0.01,0,VLOOKUP(G232,DollarSteps,4))</f>
        <v>0</v>
      </c>
      <c r="BW232" s="104">
        <f>IF(ABS($B232)&lt;0.01,0,VLOOKUP(I232,DollarSteps,4))</f>
        <v>0</v>
      </c>
      <c r="BX232" s="104">
        <f>IF(ABS($B232)&lt;0.01,0,IF($J232="","",VLOOKUP($J232,Age_Steps,4)))</f>
        <v>0</v>
      </c>
      <c r="BY232" s="104">
        <f>IF(OR(ABS($B232)&lt;0.01,$E232=0),0,IF($J232="","",VLOOKUP($J232,Age_Steps,4)))</f>
        <v>0</v>
      </c>
      <c r="BZ232" s="104">
        <f>IF(ABS($B232)&lt;0.01,0,IF($J232="","",VLOOKUP($J232-1,Age_Steps,4)))</f>
        <v>0</v>
      </c>
      <c r="CA232" s="104">
        <f>IF(OR(ABS($B232)&lt;0.01,$G232=0),0,IF($J232="","",VLOOKUP($J232-1,Age_Steps,4)))</f>
        <v>0</v>
      </c>
      <c r="CB232" s="104">
        <f>IF(ABS($B232)&lt;0.01,0,IF($J232="","",VLOOKUP($J232-2,Age_Steps,4)))</f>
        <v>0</v>
      </c>
      <c r="CC232" s="104">
        <f>IF(OR(ABS($B232)&lt;0.01,$I232=0),0,IF($J232="","",VLOOKUP($J232-2,Age_Steps,4)))</f>
        <v>0</v>
      </c>
    </row>
    <row r="233" spans="2:81" ht="12.5" customHeight="1">
      <c r="B233" s="6" t="s">
        <v>9</v>
      </c>
      <c r="C233" s="6"/>
      <c r="D233" s="5">
        <v>0</v>
      </c>
      <c r="E233" s="5">
        <v>0</v>
      </c>
      <c r="F233" s="2">
        <v>0</v>
      </c>
      <c r="G233" s="2">
        <v>0</v>
      </c>
      <c r="H233" s="2">
        <v>0</v>
      </c>
      <c r="I233" s="5">
        <v>0</v>
      </c>
      <c r="J233" s="11">
        <v>22</v>
      </c>
      <c r="K233" s="12">
        <f t="shared" si="183"/>
        <v>0</v>
      </c>
      <c r="L233" s="12">
        <f t="shared" si="183"/>
        <v>0</v>
      </c>
      <c r="M233" s="14">
        <f t="shared" si="184"/>
        <v>0</v>
      </c>
      <c r="N233" s="12">
        <f t="shared" si="239"/>
        <v>0</v>
      </c>
      <c r="O233" s="14">
        <f t="shared" si="185"/>
        <v>0</v>
      </c>
      <c r="P233" s="12">
        <f t="shared" si="239"/>
        <v>0</v>
      </c>
      <c r="Q233" s="12">
        <f t="shared" si="186"/>
        <v>1</v>
      </c>
      <c r="R233" s="12">
        <f t="shared" si="187"/>
        <v>0</v>
      </c>
      <c r="S233" s="12">
        <f t="shared" si="188"/>
        <v>0</v>
      </c>
      <c r="T233" s="12">
        <f t="shared" si="189"/>
        <v>0</v>
      </c>
      <c r="U233" s="12">
        <f t="shared" si="190"/>
        <v>0</v>
      </c>
      <c r="V233" s="39">
        <f t="shared" si="191"/>
        <v>0</v>
      </c>
      <c r="W233" s="39">
        <f t="shared" si="192"/>
        <v>0</v>
      </c>
      <c r="X233" s="12">
        <f t="shared" si="240"/>
        <v>0</v>
      </c>
      <c r="Y233" s="12">
        <f t="shared" si="193"/>
        <v>0</v>
      </c>
      <c r="Z233" s="39">
        <f t="shared" si="241"/>
        <v>0</v>
      </c>
      <c r="AA233" s="12">
        <f t="shared" si="194"/>
        <v>0</v>
      </c>
      <c r="AB233" s="39">
        <f t="shared" si="195"/>
        <v>0</v>
      </c>
      <c r="AC233" s="12">
        <f t="shared" si="196"/>
        <v>0</v>
      </c>
      <c r="AD233" s="39">
        <f t="shared" si="197"/>
        <v>0</v>
      </c>
      <c r="AE233" s="39">
        <f t="shared" si="182"/>
        <v>0</v>
      </c>
      <c r="AF233" s="12">
        <f t="shared" si="198"/>
        <v>0</v>
      </c>
      <c r="AG233" s="39">
        <f t="shared" si="199"/>
        <v>0</v>
      </c>
      <c r="AH233" s="12">
        <f t="shared" si="200"/>
        <v>0</v>
      </c>
      <c r="AI233" s="39">
        <f t="shared" si="201"/>
        <v>0</v>
      </c>
      <c r="AJ233" s="39">
        <f t="shared" si="202"/>
        <v>0</v>
      </c>
      <c r="AK233" s="12">
        <f t="shared" si="203"/>
        <v>0</v>
      </c>
      <c r="AL233" s="39">
        <f t="shared" si="204"/>
        <v>0</v>
      </c>
      <c r="AM233" s="39">
        <f t="shared" si="205"/>
        <v>0</v>
      </c>
      <c r="AN233" s="39">
        <f t="shared" si="206"/>
        <v>0</v>
      </c>
      <c r="AO233" s="99">
        <f t="shared" si="207"/>
        <v>0</v>
      </c>
      <c r="AP233" s="99">
        <f t="shared" si="208"/>
        <v>0</v>
      </c>
      <c r="AQ233" s="12">
        <f t="shared" si="209"/>
        <v>0</v>
      </c>
      <c r="AR233" s="39">
        <f t="shared" si="210"/>
        <v>0</v>
      </c>
      <c r="AS233" s="39">
        <f t="shared" si="211"/>
        <v>0</v>
      </c>
      <c r="AT233" s="39">
        <f t="shared" si="212"/>
        <v>0</v>
      </c>
      <c r="AU233" s="12">
        <f t="shared" si="213"/>
        <v>0</v>
      </c>
      <c r="AV233" s="39">
        <f t="shared" si="214"/>
        <v>0</v>
      </c>
      <c r="AW233" s="39">
        <f t="shared" si="215"/>
        <v>0</v>
      </c>
      <c r="AX233" s="39">
        <f t="shared" si="216"/>
        <v>0</v>
      </c>
      <c r="AY233" s="39">
        <f t="shared" si="217"/>
        <v>0</v>
      </c>
      <c r="AZ233" s="39">
        <f t="shared" si="218"/>
        <v>0</v>
      </c>
      <c r="BA233" s="12">
        <f t="shared" si="219"/>
        <v>0</v>
      </c>
      <c r="BB233" s="39">
        <f t="shared" si="220"/>
        <v>0</v>
      </c>
      <c r="BC233" s="39">
        <f t="shared" si="221"/>
        <v>0</v>
      </c>
      <c r="BD233" s="39">
        <f t="shared" si="222"/>
        <v>0</v>
      </c>
      <c r="BE233" s="12">
        <f t="shared" si="223"/>
        <v>0</v>
      </c>
      <c r="BF233" s="39">
        <f t="shared" si="224"/>
        <v>0</v>
      </c>
      <c r="BG233" s="39">
        <f t="shared" si="225"/>
        <v>0</v>
      </c>
      <c r="BH233" s="39">
        <f t="shared" si="226"/>
        <v>0</v>
      </c>
      <c r="BI233" s="12">
        <f t="shared" si="227"/>
        <v>0</v>
      </c>
      <c r="BJ233" s="39">
        <f t="shared" si="228"/>
        <v>0</v>
      </c>
      <c r="BK233" s="39">
        <f t="shared" si="229"/>
        <v>0</v>
      </c>
      <c r="BL233" s="39">
        <f t="shared" si="230"/>
        <v>0</v>
      </c>
      <c r="BM233" s="12">
        <f t="shared" si="231"/>
        <v>0</v>
      </c>
      <c r="BN233" s="39">
        <f t="shared" si="232"/>
        <v>0</v>
      </c>
      <c r="BO233" s="39">
        <f t="shared" si="233"/>
        <v>0</v>
      </c>
      <c r="BP233" s="39">
        <f t="shared" si="234"/>
        <v>0</v>
      </c>
      <c r="BQ233" s="12">
        <f t="shared" si="235"/>
        <v>0</v>
      </c>
      <c r="BR233" s="39">
        <f t="shared" si="236"/>
        <v>0</v>
      </c>
      <c r="BS233" s="39">
        <f t="shared" si="237"/>
        <v>0</v>
      </c>
      <c r="BT233" s="39">
        <f t="shared" si="238"/>
        <v>0</v>
      </c>
      <c r="BU233" s="104">
        <f>IF(ABS($B233)&lt;0.01,0,VLOOKUP(E233,DollarSteps,4))</f>
        <v>0</v>
      </c>
      <c r="BV233" s="104">
        <f>IF(ABS($B233)&lt;0.01,0,VLOOKUP(G233,DollarSteps,4))</f>
        <v>0</v>
      </c>
      <c r="BW233" s="104">
        <f>IF(ABS($B233)&lt;0.01,0,VLOOKUP(I233,DollarSteps,4))</f>
        <v>0</v>
      </c>
      <c r="BX233" s="104">
        <f>IF(ABS($B233)&lt;0.01,0,IF($J233="","",VLOOKUP($J233,Age_Steps,4)))</f>
        <v>0</v>
      </c>
      <c r="BY233" s="104">
        <f>IF(OR(ABS($B233)&lt;0.01,$E233=0),0,IF($J233="","",VLOOKUP($J233,Age_Steps,4)))</f>
        <v>0</v>
      </c>
      <c r="BZ233" s="104">
        <f>IF(ABS($B233)&lt;0.01,0,IF($J233="","",VLOOKUP($J233-1,Age_Steps,4)))</f>
        <v>0</v>
      </c>
      <c r="CA233" s="104">
        <f>IF(OR(ABS($B233)&lt;0.01,$G233=0),0,IF($J233="","",VLOOKUP($J233-1,Age_Steps,4)))</f>
        <v>0</v>
      </c>
      <c r="CB233" s="104">
        <f>IF(ABS($B233)&lt;0.01,0,IF($J233="","",VLOOKUP($J233-2,Age_Steps,4)))</f>
        <v>0</v>
      </c>
      <c r="CC233" s="104">
        <f>IF(OR(ABS($B233)&lt;0.01,$I233=0),0,IF($J233="","",VLOOKUP($J233-2,Age_Steps,4)))</f>
        <v>0</v>
      </c>
    </row>
    <row r="234" spans="2:81" ht="12.5" customHeight="1">
      <c r="B234" s="6" t="s">
        <v>9</v>
      </c>
      <c r="C234" s="6"/>
      <c r="D234" s="5">
        <v>0</v>
      </c>
      <c r="E234" s="5">
        <v>0</v>
      </c>
      <c r="F234" s="2">
        <v>0</v>
      </c>
      <c r="G234" s="2">
        <v>0</v>
      </c>
      <c r="H234" s="2">
        <v>0</v>
      </c>
      <c r="I234" s="5">
        <v>0</v>
      </c>
      <c r="J234" s="11">
        <v>2</v>
      </c>
      <c r="K234" s="12">
        <f t="shared" si="183"/>
        <v>0</v>
      </c>
      <c r="L234" s="12">
        <f t="shared" si="183"/>
        <v>0</v>
      </c>
      <c r="M234" s="14">
        <f t="shared" si="184"/>
        <v>0</v>
      </c>
      <c r="N234" s="12">
        <f t="shared" si="239"/>
        <v>0</v>
      </c>
      <c r="O234" s="14">
        <f t="shared" si="185"/>
        <v>0</v>
      </c>
      <c r="P234" s="12">
        <f t="shared" si="239"/>
        <v>0</v>
      </c>
      <c r="Q234" s="12">
        <f t="shared" si="186"/>
        <v>1</v>
      </c>
      <c r="R234" s="12">
        <f t="shared" si="187"/>
        <v>0</v>
      </c>
      <c r="S234" s="12">
        <f t="shared" si="188"/>
        <v>0</v>
      </c>
      <c r="T234" s="12">
        <f t="shared" si="189"/>
        <v>0</v>
      </c>
      <c r="U234" s="12">
        <f t="shared" si="190"/>
        <v>0</v>
      </c>
      <c r="V234" s="39">
        <f t="shared" si="191"/>
        <v>0</v>
      </c>
      <c r="W234" s="39">
        <f t="shared" si="192"/>
        <v>0</v>
      </c>
      <c r="X234" s="12">
        <f t="shared" si="240"/>
        <v>0</v>
      </c>
      <c r="Y234" s="12">
        <f t="shared" si="193"/>
        <v>0</v>
      </c>
      <c r="Z234" s="39">
        <f t="shared" si="241"/>
        <v>0</v>
      </c>
      <c r="AA234" s="12">
        <f t="shared" si="194"/>
        <v>0</v>
      </c>
      <c r="AB234" s="39">
        <f t="shared" si="195"/>
        <v>0</v>
      </c>
      <c r="AC234" s="12">
        <f t="shared" si="196"/>
        <v>0</v>
      </c>
      <c r="AD234" s="39">
        <f t="shared" si="197"/>
        <v>0</v>
      </c>
      <c r="AE234" s="39">
        <f t="shared" si="182"/>
        <v>0</v>
      </c>
      <c r="AF234" s="12">
        <f t="shared" si="198"/>
        <v>0</v>
      </c>
      <c r="AG234" s="39">
        <f t="shared" si="199"/>
        <v>0</v>
      </c>
      <c r="AH234" s="12">
        <f t="shared" si="200"/>
        <v>0</v>
      </c>
      <c r="AI234" s="39">
        <f t="shared" si="201"/>
        <v>0</v>
      </c>
      <c r="AJ234" s="39">
        <f t="shared" si="202"/>
        <v>0</v>
      </c>
      <c r="AK234" s="12">
        <f t="shared" si="203"/>
        <v>0</v>
      </c>
      <c r="AL234" s="39">
        <f t="shared" si="204"/>
        <v>0</v>
      </c>
      <c r="AM234" s="39">
        <f t="shared" si="205"/>
        <v>0</v>
      </c>
      <c r="AN234" s="39">
        <f t="shared" si="206"/>
        <v>0</v>
      </c>
      <c r="AO234" s="99">
        <f t="shared" si="207"/>
        <v>0</v>
      </c>
      <c r="AP234" s="99">
        <f t="shared" si="208"/>
        <v>0</v>
      </c>
      <c r="AQ234" s="12">
        <f t="shared" si="209"/>
        <v>0</v>
      </c>
      <c r="AR234" s="39">
        <f t="shared" si="210"/>
        <v>0</v>
      </c>
      <c r="AS234" s="39">
        <f t="shared" si="211"/>
        <v>0</v>
      </c>
      <c r="AT234" s="39">
        <f t="shared" si="212"/>
        <v>0</v>
      </c>
      <c r="AU234" s="12">
        <f t="shared" si="213"/>
        <v>0</v>
      </c>
      <c r="AV234" s="39">
        <f t="shared" si="214"/>
        <v>0</v>
      </c>
      <c r="AW234" s="39">
        <f t="shared" si="215"/>
        <v>0</v>
      </c>
      <c r="AX234" s="39">
        <f t="shared" si="216"/>
        <v>0</v>
      </c>
      <c r="AY234" s="39">
        <f t="shared" si="217"/>
        <v>0</v>
      </c>
      <c r="AZ234" s="39">
        <f t="shared" si="218"/>
        <v>0</v>
      </c>
      <c r="BA234" s="12">
        <f t="shared" si="219"/>
        <v>0</v>
      </c>
      <c r="BB234" s="39">
        <f t="shared" si="220"/>
        <v>0</v>
      </c>
      <c r="BC234" s="39">
        <f t="shared" si="221"/>
        <v>0</v>
      </c>
      <c r="BD234" s="39">
        <f t="shared" si="222"/>
        <v>0</v>
      </c>
      <c r="BE234" s="12">
        <f t="shared" si="223"/>
        <v>0</v>
      </c>
      <c r="BF234" s="39">
        <f t="shared" si="224"/>
        <v>0</v>
      </c>
      <c r="BG234" s="39">
        <f t="shared" si="225"/>
        <v>0</v>
      </c>
      <c r="BH234" s="39">
        <f t="shared" si="226"/>
        <v>0</v>
      </c>
      <c r="BI234" s="12">
        <f t="shared" si="227"/>
        <v>0</v>
      </c>
      <c r="BJ234" s="39">
        <f t="shared" si="228"/>
        <v>0</v>
      </c>
      <c r="BK234" s="39">
        <f t="shared" si="229"/>
        <v>0</v>
      </c>
      <c r="BL234" s="39">
        <f t="shared" si="230"/>
        <v>0</v>
      </c>
      <c r="BM234" s="12">
        <f t="shared" si="231"/>
        <v>0</v>
      </c>
      <c r="BN234" s="39">
        <f t="shared" si="232"/>
        <v>0</v>
      </c>
      <c r="BO234" s="39">
        <f t="shared" si="233"/>
        <v>0</v>
      </c>
      <c r="BP234" s="39">
        <f t="shared" si="234"/>
        <v>0</v>
      </c>
      <c r="BQ234" s="12">
        <f t="shared" si="235"/>
        <v>0</v>
      </c>
      <c r="BR234" s="39">
        <f t="shared" si="236"/>
        <v>0</v>
      </c>
      <c r="BS234" s="39">
        <f t="shared" si="237"/>
        <v>0</v>
      </c>
      <c r="BT234" s="39">
        <f t="shared" si="238"/>
        <v>0</v>
      </c>
      <c r="BU234" s="104">
        <f>IF(ABS($B234)&lt;0.01,0,VLOOKUP(E234,DollarSteps,4))</f>
        <v>0</v>
      </c>
      <c r="BV234" s="104">
        <f>IF(ABS($B234)&lt;0.01,0,VLOOKUP(G234,DollarSteps,4))</f>
        <v>0</v>
      </c>
      <c r="BW234" s="104">
        <f>IF(ABS($B234)&lt;0.01,0,VLOOKUP(I234,DollarSteps,4))</f>
        <v>0</v>
      </c>
      <c r="BX234" s="104">
        <f>IF(ABS($B234)&lt;0.01,0,IF($J234="","",VLOOKUP($J234,Age_Steps,4)))</f>
        <v>0</v>
      </c>
      <c r="BY234" s="104">
        <f>IF(OR(ABS($B234)&lt;0.01,$E234=0),0,IF($J234="","",VLOOKUP($J234,Age_Steps,4)))</f>
        <v>0</v>
      </c>
      <c r="BZ234" s="104">
        <f>IF(ABS($B234)&lt;0.01,0,IF($J234="","",VLOOKUP($J234-1,Age_Steps,4)))</f>
        <v>0</v>
      </c>
      <c r="CA234" s="104">
        <f>IF(OR(ABS($B234)&lt;0.01,$G234=0),0,IF($J234="","",VLOOKUP($J234-1,Age_Steps,4)))</f>
        <v>0</v>
      </c>
      <c r="CB234" s="104">
        <f>IF(ABS($B234)&lt;0.01,0,IF($J234="","",VLOOKUP($J234-2,Age_Steps,4)))</f>
        <v>0</v>
      </c>
      <c r="CC234" s="104">
        <f>IF(OR(ABS($B234)&lt;0.01,$I234=0),0,IF($J234="","",VLOOKUP($J234-2,Age_Steps,4)))</f>
        <v>0</v>
      </c>
    </row>
    <row r="235" spans="2:81" ht="12.5" customHeight="1">
      <c r="B235" s="6" t="s">
        <v>9</v>
      </c>
      <c r="C235" s="6"/>
      <c r="D235" s="5">
        <v>0</v>
      </c>
      <c r="E235" s="5">
        <v>0</v>
      </c>
      <c r="F235" s="2">
        <v>0</v>
      </c>
      <c r="G235" s="2">
        <v>0</v>
      </c>
      <c r="H235" s="2">
        <v>0</v>
      </c>
      <c r="I235" s="5">
        <v>0</v>
      </c>
      <c r="J235" s="11">
        <v>1</v>
      </c>
      <c r="K235" s="12">
        <f t="shared" si="183"/>
        <v>0</v>
      </c>
      <c r="L235" s="12">
        <f t="shared" si="183"/>
        <v>0</v>
      </c>
      <c r="M235" s="14">
        <f t="shared" si="184"/>
        <v>0</v>
      </c>
      <c r="N235" s="12">
        <f t="shared" si="239"/>
        <v>0</v>
      </c>
      <c r="O235" s="14">
        <f t="shared" si="185"/>
        <v>0</v>
      </c>
      <c r="P235" s="12">
        <f t="shared" si="239"/>
        <v>0</v>
      </c>
      <c r="Q235" s="12">
        <f t="shared" si="186"/>
        <v>1</v>
      </c>
      <c r="R235" s="12">
        <f t="shared" si="187"/>
        <v>0</v>
      </c>
      <c r="S235" s="12">
        <f t="shared" si="188"/>
        <v>0</v>
      </c>
      <c r="T235" s="12">
        <f t="shared" si="189"/>
        <v>0</v>
      </c>
      <c r="U235" s="12">
        <f t="shared" si="190"/>
        <v>0</v>
      </c>
      <c r="V235" s="39">
        <f t="shared" si="191"/>
        <v>0</v>
      </c>
      <c r="W235" s="39">
        <f t="shared" si="192"/>
        <v>0</v>
      </c>
      <c r="X235" s="12">
        <f t="shared" si="240"/>
        <v>0</v>
      </c>
      <c r="Y235" s="12">
        <f t="shared" si="193"/>
        <v>0</v>
      </c>
      <c r="Z235" s="39">
        <f t="shared" si="241"/>
        <v>0</v>
      </c>
      <c r="AA235" s="12">
        <f t="shared" si="194"/>
        <v>0</v>
      </c>
      <c r="AB235" s="39">
        <f t="shared" si="195"/>
        <v>0</v>
      </c>
      <c r="AC235" s="12">
        <f t="shared" si="196"/>
        <v>0</v>
      </c>
      <c r="AD235" s="39">
        <f t="shared" si="197"/>
        <v>0</v>
      </c>
      <c r="AE235" s="39">
        <f t="shared" si="182"/>
        <v>0</v>
      </c>
      <c r="AF235" s="12">
        <f t="shared" si="198"/>
        <v>0</v>
      </c>
      <c r="AG235" s="39">
        <f t="shared" si="199"/>
        <v>0</v>
      </c>
      <c r="AH235" s="12">
        <f t="shared" si="200"/>
        <v>0</v>
      </c>
      <c r="AI235" s="39">
        <f t="shared" si="201"/>
        <v>0</v>
      </c>
      <c r="AJ235" s="39">
        <f t="shared" si="202"/>
        <v>0</v>
      </c>
      <c r="AK235" s="12">
        <f t="shared" si="203"/>
        <v>0</v>
      </c>
      <c r="AL235" s="39">
        <f t="shared" si="204"/>
        <v>0</v>
      </c>
      <c r="AM235" s="39">
        <f t="shared" si="205"/>
        <v>0</v>
      </c>
      <c r="AN235" s="39">
        <f t="shared" si="206"/>
        <v>0</v>
      </c>
      <c r="AO235" s="99">
        <f t="shared" si="207"/>
        <v>0</v>
      </c>
      <c r="AP235" s="99">
        <f t="shared" si="208"/>
        <v>0</v>
      </c>
      <c r="AQ235" s="12">
        <f t="shared" si="209"/>
        <v>0</v>
      </c>
      <c r="AR235" s="39">
        <f t="shared" si="210"/>
        <v>0</v>
      </c>
      <c r="AS235" s="39">
        <f t="shared" si="211"/>
        <v>0</v>
      </c>
      <c r="AT235" s="39">
        <f t="shared" si="212"/>
        <v>0</v>
      </c>
      <c r="AU235" s="12">
        <f t="shared" si="213"/>
        <v>0</v>
      </c>
      <c r="AV235" s="39">
        <f t="shared" si="214"/>
        <v>0</v>
      </c>
      <c r="AW235" s="39">
        <f t="shared" si="215"/>
        <v>0</v>
      </c>
      <c r="AX235" s="39">
        <f t="shared" si="216"/>
        <v>0</v>
      </c>
      <c r="AY235" s="39">
        <f t="shared" si="217"/>
        <v>0</v>
      </c>
      <c r="AZ235" s="39">
        <f t="shared" si="218"/>
        <v>0</v>
      </c>
      <c r="BA235" s="12">
        <f t="shared" si="219"/>
        <v>0</v>
      </c>
      <c r="BB235" s="39">
        <f t="shared" si="220"/>
        <v>0</v>
      </c>
      <c r="BC235" s="39">
        <f t="shared" si="221"/>
        <v>0</v>
      </c>
      <c r="BD235" s="39">
        <f t="shared" si="222"/>
        <v>0</v>
      </c>
      <c r="BE235" s="12">
        <f t="shared" si="223"/>
        <v>0</v>
      </c>
      <c r="BF235" s="39">
        <f t="shared" si="224"/>
        <v>0</v>
      </c>
      <c r="BG235" s="39">
        <f t="shared" si="225"/>
        <v>0</v>
      </c>
      <c r="BH235" s="39">
        <f t="shared" si="226"/>
        <v>0</v>
      </c>
      <c r="BI235" s="12">
        <f t="shared" si="227"/>
        <v>0</v>
      </c>
      <c r="BJ235" s="39">
        <f t="shared" si="228"/>
        <v>0</v>
      </c>
      <c r="BK235" s="39">
        <f t="shared" si="229"/>
        <v>0</v>
      </c>
      <c r="BL235" s="39">
        <f t="shared" si="230"/>
        <v>0</v>
      </c>
      <c r="BM235" s="12">
        <f t="shared" si="231"/>
        <v>0</v>
      </c>
      <c r="BN235" s="39">
        <f t="shared" si="232"/>
        <v>0</v>
      </c>
      <c r="BO235" s="39">
        <f t="shared" si="233"/>
        <v>0</v>
      </c>
      <c r="BP235" s="39">
        <f t="shared" si="234"/>
        <v>0</v>
      </c>
      <c r="BQ235" s="12">
        <f t="shared" si="235"/>
        <v>0</v>
      </c>
      <c r="BR235" s="39">
        <f t="shared" si="236"/>
        <v>0</v>
      </c>
      <c r="BS235" s="39">
        <f t="shared" si="237"/>
        <v>0</v>
      </c>
      <c r="BT235" s="39">
        <f t="shared" si="238"/>
        <v>0</v>
      </c>
      <c r="BU235" s="104">
        <f>IF(ABS($B235)&lt;0.01,0,VLOOKUP(E235,DollarSteps,4))</f>
        <v>0</v>
      </c>
      <c r="BV235" s="104">
        <f>IF(ABS($B235)&lt;0.01,0,VLOOKUP(G235,DollarSteps,4))</f>
        <v>0</v>
      </c>
      <c r="BW235" s="104">
        <f>IF(ABS($B235)&lt;0.01,0,VLOOKUP(I235,DollarSteps,4))</f>
        <v>0</v>
      </c>
      <c r="BX235" s="104">
        <f>IF(ABS($B235)&lt;0.01,0,IF($J235="","",VLOOKUP($J235,Age_Steps,4)))</f>
        <v>0</v>
      </c>
      <c r="BY235" s="104">
        <f>IF(OR(ABS($B235)&lt;0.01,$E235=0),0,IF($J235="","",VLOOKUP($J235,Age_Steps,4)))</f>
        <v>0</v>
      </c>
      <c r="BZ235" s="104">
        <f>IF(ABS($B235)&lt;0.01,0,IF($J235="","",VLOOKUP($J235-1,Age_Steps,4)))</f>
        <v>0</v>
      </c>
      <c r="CA235" s="104">
        <f>IF(OR(ABS($B235)&lt;0.01,$G235=0),0,IF($J235="","",VLOOKUP($J235-1,Age_Steps,4)))</f>
        <v>0</v>
      </c>
      <c r="CB235" s="104">
        <f>IF(ABS($B235)&lt;0.01,0,IF($J235="","",VLOOKUP($J235-2,Age_Steps,4)))</f>
        <v>0</v>
      </c>
      <c r="CC235" s="104">
        <f>IF(OR(ABS($B235)&lt;0.01,$I235=0),0,IF($J235="","",VLOOKUP($J235-2,Age_Steps,4)))</f>
        <v>0</v>
      </c>
    </row>
    <row r="236" spans="2:81" ht="12.5" customHeight="1">
      <c r="B236" s="6" t="s">
        <v>9</v>
      </c>
      <c r="C236" s="6"/>
      <c r="D236" s="5">
        <v>0</v>
      </c>
      <c r="E236" s="5">
        <v>0</v>
      </c>
      <c r="F236" s="2">
        <v>0</v>
      </c>
      <c r="G236" s="2">
        <v>0</v>
      </c>
      <c r="H236" s="2">
        <v>0</v>
      </c>
      <c r="I236" s="5">
        <v>0</v>
      </c>
      <c r="J236" s="11">
        <v>38</v>
      </c>
      <c r="K236" s="12">
        <f t="shared" si="183"/>
        <v>0</v>
      </c>
      <c r="L236" s="12">
        <f t="shared" si="183"/>
        <v>0</v>
      </c>
      <c r="M236" s="14">
        <f t="shared" si="184"/>
        <v>0</v>
      </c>
      <c r="N236" s="12">
        <f t="shared" si="239"/>
        <v>0</v>
      </c>
      <c r="O236" s="14">
        <f t="shared" si="185"/>
        <v>0</v>
      </c>
      <c r="P236" s="12">
        <f t="shared" si="239"/>
        <v>0</v>
      </c>
      <c r="Q236" s="12">
        <f t="shared" si="186"/>
        <v>1</v>
      </c>
      <c r="R236" s="12">
        <f t="shared" si="187"/>
        <v>0</v>
      </c>
      <c r="S236" s="12">
        <f t="shared" si="188"/>
        <v>0</v>
      </c>
      <c r="T236" s="12">
        <f t="shared" si="189"/>
        <v>0</v>
      </c>
      <c r="U236" s="12">
        <f t="shared" si="190"/>
        <v>0</v>
      </c>
      <c r="V236" s="39">
        <f t="shared" si="191"/>
        <v>0</v>
      </c>
      <c r="W236" s="39">
        <f t="shared" si="192"/>
        <v>0</v>
      </c>
      <c r="X236" s="12">
        <f t="shared" si="240"/>
        <v>0</v>
      </c>
      <c r="Y236" s="12">
        <f t="shared" si="193"/>
        <v>0</v>
      </c>
      <c r="Z236" s="39">
        <f t="shared" si="241"/>
        <v>0</v>
      </c>
      <c r="AA236" s="12">
        <f t="shared" si="194"/>
        <v>0</v>
      </c>
      <c r="AB236" s="39">
        <f t="shared" si="195"/>
        <v>0</v>
      </c>
      <c r="AC236" s="12">
        <f t="shared" si="196"/>
        <v>0</v>
      </c>
      <c r="AD236" s="39">
        <f t="shared" si="197"/>
        <v>0</v>
      </c>
      <c r="AE236" s="39">
        <f t="shared" si="182"/>
        <v>0</v>
      </c>
      <c r="AF236" s="12">
        <f t="shared" si="198"/>
        <v>0</v>
      </c>
      <c r="AG236" s="39">
        <f t="shared" si="199"/>
        <v>0</v>
      </c>
      <c r="AH236" s="12">
        <f t="shared" si="200"/>
        <v>0</v>
      </c>
      <c r="AI236" s="39">
        <f t="shared" si="201"/>
        <v>0</v>
      </c>
      <c r="AJ236" s="39">
        <f t="shared" si="202"/>
        <v>0</v>
      </c>
      <c r="AK236" s="12">
        <f t="shared" si="203"/>
        <v>0</v>
      </c>
      <c r="AL236" s="39">
        <f t="shared" si="204"/>
        <v>0</v>
      </c>
      <c r="AM236" s="39">
        <f t="shared" si="205"/>
        <v>0</v>
      </c>
      <c r="AN236" s="39">
        <f t="shared" si="206"/>
        <v>0</v>
      </c>
      <c r="AO236" s="99">
        <f t="shared" si="207"/>
        <v>0</v>
      </c>
      <c r="AP236" s="99">
        <f t="shared" si="208"/>
        <v>0</v>
      </c>
      <c r="AQ236" s="12">
        <f t="shared" si="209"/>
        <v>0</v>
      </c>
      <c r="AR236" s="39">
        <f t="shared" si="210"/>
        <v>0</v>
      </c>
      <c r="AS236" s="39">
        <f t="shared" si="211"/>
        <v>0</v>
      </c>
      <c r="AT236" s="39">
        <f t="shared" si="212"/>
        <v>0</v>
      </c>
      <c r="AU236" s="12">
        <f t="shared" si="213"/>
        <v>0</v>
      </c>
      <c r="AV236" s="39">
        <f t="shared" si="214"/>
        <v>0</v>
      </c>
      <c r="AW236" s="39">
        <f t="shared" si="215"/>
        <v>0</v>
      </c>
      <c r="AX236" s="39">
        <f t="shared" si="216"/>
        <v>0</v>
      </c>
      <c r="AY236" s="39">
        <f t="shared" si="217"/>
        <v>0</v>
      </c>
      <c r="AZ236" s="39">
        <f t="shared" si="218"/>
        <v>0</v>
      </c>
      <c r="BA236" s="12">
        <f t="shared" si="219"/>
        <v>0</v>
      </c>
      <c r="BB236" s="39">
        <f t="shared" si="220"/>
        <v>0</v>
      </c>
      <c r="BC236" s="39">
        <f t="shared" si="221"/>
        <v>0</v>
      </c>
      <c r="BD236" s="39">
        <f t="shared" si="222"/>
        <v>0</v>
      </c>
      <c r="BE236" s="12">
        <f t="shared" si="223"/>
        <v>0</v>
      </c>
      <c r="BF236" s="39">
        <f t="shared" si="224"/>
        <v>0</v>
      </c>
      <c r="BG236" s="39">
        <f t="shared" si="225"/>
        <v>0</v>
      </c>
      <c r="BH236" s="39">
        <f t="shared" si="226"/>
        <v>0</v>
      </c>
      <c r="BI236" s="12">
        <f t="shared" si="227"/>
        <v>0</v>
      </c>
      <c r="BJ236" s="39">
        <f t="shared" si="228"/>
        <v>0</v>
      </c>
      <c r="BK236" s="39">
        <f t="shared" si="229"/>
        <v>0</v>
      </c>
      <c r="BL236" s="39">
        <f t="shared" si="230"/>
        <v>0</v>
      </c>
      <c r="BM236" s="12">
        <f t="shared" si="231"/>
        <v>0</v>
      </c>
      <c r="BN236" s="39">
        <f t="shared" si="232"/>
        <v>0</v>
      </c>
      <c r="BO236" s="39">
        <f t="shared" si="233"/>
        <v>0</v>
      </c>
      <c r="BP236" s="39">
        <f t="shared" si="234"/>
        <v>0</v>
      </c>
      <c r="BQ236" s="12">
        <f t="shared" si="235"/>
        <v>0</v>
      </c>
      <c r="BR236" s="39">
        <f t="shared" si="236"/>
        <v>0</v>
      </c>
      <c r="BS236" s="39">
        <f t="shared" si="237"/>
        <v>0</v>
      </c>
      <c r="BT236" s="39">
        <f t="shared" si="238"/>
        <v>0</v>
      </c>
      <c r="BU236" s="104">
        <f>IF(ABS($B236)&lt;0.01,0,VLOOKUP(E236,DollarSteps,4))</f>
        <v>0</v>
      </c>
      <c r="BV236" s="104">
        <f>IF(ABS($B236)&lt;0.01,0,VLOOKUP(G236,DollarSteps,4))</f>
        <v>0</v>
      </c>
      <c r="BW236" s="104">
        <f>IF(ABS($B236)&lt;0.01,0,VLOOKUP(I236,DollarSteps,4))</f>
        <v>0</v>
      </c>
      <c r="BX236" s="104">
        <f>IF(ABS($B236)&lt;0.01,0,IF($J236="","",VLOOKUP($J236,Age_Steps,4)))</f>
        <v>0</v>
      </c>
      <c r="BY236" s="104">
        <f>IF(OR(ABS($B236)&lt;0.01,$E236=0),0,IF($J236="","",VLOOKUP($J236,Age_Steps,4)))</f>
        <v>0</v>
      </c>
      <c r="BZ236" s="104">
        <f>IF(ABS($B236)&lt;0.01,0,IF($J236="","",VLOOKUP($J236-1,Age_Steps,4)))</f>
        <v>0</v>
      </c>
      <c r="CA236" s="104">
        <f>IF(OR(ABS($B236)&lt;0.01,$G236=0),0,IF($J236="","",VLOOKUP($J236-1,Age_Steps,4)))</f>
        <v>0</v>
      </c>
      <c r="CB236" s="104">
        <f>IF(ABS($B236)&lt;0.01,0,IF($J236="","",VLOOKUP($J236-2,Age_Steps,4)))</f>
        <v>0</v>
      </c>
      <c r="CC236" s="104">
        <f>IF(OR(ABS($B236)&lt;0.01,$I236=0),0,IF($J236="","",VLOOKUP($J236-2,Age_Steps,4)))</f>
        <v>0</v>
      </c>
    </row>
    <row r="237" spans="2:81" ht="12.5" customHeight="1">
      <c r="B237" s="6" t="s">
        <v>9</v>
      </c>
      <c r="C237" s="6"/>
      <c r="D237" s="5">
        <v>0</v>
      </c>
      <c r="E237" s="5">
        <v>0</v>
      </c>
      <c r="F237" s="2">
        <v>0</v>
      </c>
      <c r="G237" s="2">
        <v>0</v>
      </c>
      <c r="H237" s="2">
        <v>0</v>
      </c>
      <c r="I237" s="5">
        <v>0</v>
      </c>
      <c r="J237" s="11">
        <v>16</v>
      </c>
      <c r="K237" s="12">
        <f t="shared" si="183"/>
        <v>0</v>
      </c>
      <c r="L237" s="12">
        <f t="shared" si="183"/>
        <v>0</v>
      </c>
      <c r="M237" s="14">
        <f t="shared" si="184"/>
        <v>0</v>
      </c>
      <c r="N237" s="12">
        <f t="shared" si="239"/>
        <v>0</v>
      </c>
      <c r="O237" s="14">
        <f t="shared" si="185"/>
        <v>0</v>
      </c>
      <c r="P237" s="12">
        <f t="shared" si="239"/>
        <v>0</v>
      </c>
      <c r="Q237" s="12">
        <f t="shared" si="186"/>
        <v>1</v>
      </c>
      <c r="R237" s="12">
        <f t="shared" si="187"/>
        <v>0</v>
      </c>
      <c r="S237" s="12">
        <f t="shared" si="188"/>
        <v>0</v>
      </c>
      <c r="T237" s="12">
        <f t="shared" si="189"/>
        <v>0</v>
      </c>
      <c r="U237" s="12">
        <f t="shared" si="190"/>
        <v>0</v>
      </c>
      <c r="V237" s="39">
        <f t="shared" si="191"/>
        <v>0</v>
      </c>
      <c r="W237" s="39">
        <f t="shared" si="192"/>
        <v>0</v>
      </c>
      <c r="X237" s="12">
        <f t="shared" si="240"/>
        <v>0</v>
      </c>
      <c r="Y237" s="12">
        <f t="shared" si="193"/>
        <v>0</v>
      </c>
      <c r="Z237" s="39">
        <f t="shared" si="241"/>
        <v>0</v>
      </c>
      <c r="AA237" s="12">
        <f t="shared" si="194"/>
        <v>0</v>
      </c>
      <c r="AB237" s="39">
        <f t="shared" si="195"/>
        <v>0</v>
      </c>
      <c r="AC237" s="12">
        <f t="shared" si="196"/>
        <v>0</v>
      </c>
      <c r="AD237" s="39">
        <f t="shared" si="197"/>
        <v>0</v>
      </c>
      <c r="AE237" s="39">
        <f t="shared" si="182"/>
        <v>0</v>
      </c>
      <c r="AF237" s="12">
        <f t="shared" si="198"/>
        <v>0</v>
      </c>
      <c r="AG237" s="39">
        <f t="shared" si="199"/>
        <v>0</v>
      </c>
      <c r="AH237" s="12">
        <f t="shared" si="200"/>
        <v>0</v>
      </c>
      <c r="AI237" s="39">
        <f t="shared" si="201"/>
        <v>0</v>
      </c>
      <c r="AJ237" s="39">
        <f t="shared" si="202"/>
        <v>0</v>
      </c>
      <c r="AK237" s="12">
        <f t="shared" si="203"/>
        <v>0</v>
      </c>
      <c r="AL237" s="39">
        <f t="shared" si="204"/>
        <v>0</v>
      </c>
      <c r="AM237" s="39">
        <f t="shared" si="205"/>
        <v>0</v>
      </c>
      <c r="AN237" s="39">
        <f t="shared" si="206"/>
        <v>0</v>
      </c>
      <c r="AO237" s="99">
        <f t="shared" si="207"/>
        <v>0</v>
      </c>
      <c r="AP237" s="99">
        <f t="shared" si="208"/>
        <v>0</v>
      </c>
      <c r="AQ237" s="12">
        <f t="shared" si="209"/>
        <v>0</v>
      </c>
      <c r="AR237" s="39">
        <f t="shared" si="210"/>
        <v>0</v>
      </c>
      <c r="AS237" s="39">
        <f t="shared" si="211"/>
        <v>0</v>
      </c>
      <c r="AT237" s="39">
        <f t="shared" si="212"/>
        <v>0</v>
      </c>
      <c r="AU237" s="12">
        <f t="shared" si="213"/>
        <v>0</v>
      </c>
      <c r="AV237" s="39">
        <f t="shared" si="214"/>
        <v>0</v>
      </c>
      <c r="AW237" s="39">
        <f t="shared" si="215"/>
        <v>0</v>
      </c>
      <c r="AX237" s="39">
        <f t="shared" si="216"/>
        <v>0</v>
      </c>
      <c r="AY237" s="39">
        <f t="shared" si="217"/>
        <v>0</v>
      </c>
      <c r="AZ237" s="39">
        <f t="shared" si="218"/>
        <v>0</v>
      </c>
      <c r="BA237" s="12">
        <f t="shared" si="219"/>
        <v>0</v>
      </c>
      <c r="BB237" s="39">
        <f t="shared" si="220"/>
        <v>0</v>
      </c>
      <c r="BC237" s="39">
        <f t="shared" si="221"/>
        <v>0</v>
      </c>
      <c r="BD237" s="39">
        <f t="shared" si="222"/>
        <v>0</v>
      </c>
      <c r="BE237" s="12">
        <f t="shared" si="223"/>
        <v>0</v>
      </c>
      <c r="BF237" s="39">
        <f t="shared" si="224"/>
        <v>0</v>
      </c>
      <c r="BG237" s="39">
        <f t="shared" si="225"/>
        <v>0</v>
      </c>
      <c r="BH237" s="39">
        <f t="shared" si="226"/>
        <v>0</v>
      </c>
      <c r="BI237" s="12">
        <f t="shared" si="227"/>
        <v>0</v>
      </c>
      <c r="BJ237" s="39">
        <f t="shared" si="228"/>
        <v>0</v>
      </c>
      <c r="BK237" s="39">
        <f t="shared" si="229"/>
        <v>0</v>
      </c>
      <c r="BL237" s="39">
        <f t="shared" si="230"/>
        <v>0</v>
      </c>
      <c r="BM237" s="12">
        <f t="shared" si="231"/>
        <v>0</v>
      </c>
      <c r="BN237" s="39">
        <f t="shared" si="232"/>
        <v>0</v>
      </c>
      <c r="BO237" s="39">
        <f t="shared" si="233"/>
        <v>0</v>
      </c>
      <c r="BP237" s="39">
        <f t="shared" si="234"/>
        <v>0</v>
      </c>
      <c r="BQ237" s="12">
        <f t="shared" si="235"/>
        <v>0</v>
      </c>
      <c r="BR237" s="39">
        <f t="shared" si="236"/>
        <v>0</v>
      </c>
      <c r="BS237" s="39">
        <f t="shared" si="237"/>
        <v>0</v>
      </c>
      <c r="BT237" s="39">
        <f t="shared" si="238"/>
        <v>0</v>
      </c>
      <c r="BU237" s="104">
        <f>IF(ABS($B237)&lt;0.01,0,VLOOKUP(E237,DollarSteps,4))</f>
        <v>0</v>
      </c>
      <c r="BV237" s="104">
        <f>IF(ABS($B237)&lt;0.01,0,VLOOKUP(G237,DollarSteps,4))</f>
        <v>0</v>
      </c>
      <c r="BW237" s="104">
        <f>IF(ABS($B237)&lt;0.01,0,VLOOKUP(I237,DollarSteps,4))</f>
        <v>0</v>
      </c>
      <c r="BX237" s="104">
        <f>IF(ABS($B237)&lt;0.01,0,IF($J237="","",VLOOKUP($J237,Age_Steps,4)))</f>
        <v>0</v>
      </c>
      <c r="BY237" s="104">
        <f>IF(OR(ABS($B237)&lt;0.01,$E237=0),0,IF($J237="","",VLOOKUP($J237,Age_Steps,4)))</f>
        <v>0</v>
      </c>
      <c r="BZ237" s="104">
        <f>IF(ABS($B237)&lt;0.01,0,IF($J237="","",VLOOKUP($J237-1,Age_Steps,4)))</f>
        <v>0</v>
      </c>
      <c r="CA237" s="104">
        <f>IF(OR(ABS($B237)&lt;0.01,$G237=0),0,IF($J237="","",VLOOKUP($J237-1,Age_Steps,4)))</f>
        <v>0</v>
      </c>
      <c r="CB237" s="104">
        <f>IF(ABS($B237)&lt;0.01,0,IF($J237="","",VLOOKUP($J237-2,Age_Steps,4)))</f>
        <v>0</v>
      </c>
      <c r="CC237" s="104">
        <f>IF(OR(ABS($B237)&lt;0.01,$I237=0),0,IF($J237="","",VLOOKUP($J237-2,Age_Steps,4)))</f>
        <v>0</v>
      </c>
    </row>
    <row r="238" spans="2:81" ht="12.5" customHeight="1">
      <c r="B238" s="6" t="s">
        <v>9</v>
      </c>
      <c r="C238" s="6"/>
      <c r="D238" s="5">
        <v>0</v>
      </c>
      <c r="E238" s="5">
        <v>0</v>
      </c>
      <c r="F238" s="2">
        <v>0</v>
      </c>
      <c r="G238" s="2">
        <v>0</v>
      </c>
      <c r="H238" s="2">
        <v>0</v>
      </c>
      <c r="I238" s="5">
        <v>0</v>
      </c>
      <c r="J238" s="11">
        <v>41</v>
      </c>
      <c r="K238" s="12">
        <f t="shared" si="183"/>
        <v>0</v>
      </c>
      <c r="L238" s="12">
        <f t="shared" si="183"/>
        <v>0</v>
      </c>
      <c r="M238" s="14">
        <f t="shared" si="184"/>
        <v>0</v>
      </c>
      <c r="N238" s="12">
        <f t="shared" si="239"/>
        <v>0</v>
      </c>
      <c r="O238" s="14">
        <f t="shared" si="185"/>
        <v>0</v>
      </c>
      <c r="P238" s="12">
        <f t="shared" si="239"/>
        <v>0</v>
      </c>
      <c r="Q238" s="12">
        <f t="shared" si="186"/>
        <v>1</v>
      </c>
      <c r="R238" s="12">
        <f t="shared" si="187"/>
        <v>0</v>
      </c>
      <c r="S238" s="12">
        <f t="shared" si="188"/>
        <v>0</v>
      </c>
      <c r="T238" s="12">
        <f t="shared" si="189"/>
        <v>0</v>
      </c>
      <c r="U238" s="12">
        <f t="shared" si="190"/>
        <v>0</v>
      </c>
      <c r="V238" s="39">
        <f t="shared" si="191"/>
        <v>0</v>
      </c>
      <c r="W238" s="39">
        <f t="shared" si="192"/>
        <v>0</v>
      </c>
      <c r="X238" s="12">
        <f t="shared" si="240"/>
        <v>0</v>
      </c>
      <c r="Y238" s="12">
        <f t="shared" si="193"/>
        <v>0</v>
      </c>
      <c r="Z238" s="39">
        <f t="shared" si="241"/>
        <v>0</v>
      </c>
      <c r="AA238" s="12">
        <f t="shared" si="194"/>
        <v>0</v>
      </c>
      <c r="AB238" s="39">
        <f t="shared" si="195"/>
        <v>0</v>
      </c>
      <c r="AC238" s="12">
        <f t="shared" si="196"/>
        <v>0</v>
      </c>
      <c r="AD238" s="39">
        <f t="shared" si="197"/>
        <v>0</v>
      </c>
      <c r="AE238" s="39">
        <f t="shared" si="182"/>
        <v>0</v>
      </c>
      <c r="AF238" s="12">
        <f t="shared" si="198"/>
        <v>0</v>
      </c>
      <c r="AG238" s="39">
        <f t="shared" si="199"/>
        <v>0</v>
      </c>
      <c r="AH238" s="12">
        <f t="shared" si="200"/>
        <v>0</v>
      </c>
      <c r="AI238" s="39">
        <f t="shared" si="201"/>
        <v>0</v>
      </c>
      <c r="AJ238" s="39">
        <f t="shared" si="202"/>
        <v>0</v>
      </c>
      <c r="AK238" s="12">
        <f t="shared" si="203"/>
        <v>0</v>
      </c>
      <c r="AL238" s="39">
        <f t="shared" si="204"/>
        <v>0</v>
      </c>
      <c r="AM238" s="39">
        <f t="shared" si="205"/>
        <v>0</v>
      </c>
      <c r="AN238" s="39">
        <f t="shared" si="206"/>
        <v>0</v>
      </c>
      <c r="AO238" s="99">
        <f t="shared" si="207"/>
        <v>0</v>
      </c>
      <c r="AP238" s="99">
        <f t="shared" si="208"/>
        <v>0</v>
      </c>
      <c r="AQ238" s="12">
        <f t="shared" si="209"/>
        <v>0</v>
      </c>
      <c r="AR238" s="39">
        <f t="shared" si="210"/>
        <v>0</v>
      </c>
      <c r="AS238" s="39">
        <f t="shared" si="211"/>
        <v>0</v>
      </c>
      <c r="AT238" s="39">
        <f t="shared" si="212"/>
        <v>0</v>
      </c>
      <c r="AU238" s="12">
        <f t="shared" si="213"/>
        <v>0</v>
      </c>
      <c r="AV238" s="39">
        <f t="shared" si="214"/>
        <v>0</v>
      </c>
      <c r="AW238" s="39">
        <f t="shared" si="215"/>
        <v>0</v>
      </c>
      <c r="AX238" s="39">
        <f t="shared" si="216"/>
        <v>0</v>
      </c>
      <c r="AY238" s="39">
        <f t="shared" si="217"/>
        <v>0</v>
      </c>
      <c r="AZ238" s="39">
        <f t="shared" si="218"/>
        <v>0</v>
      </c>
      <c r="BA238" s="12">
        <f t="shared" si="219"/>
        <v>0</v>
      </c>
      <c r="BB238" s="39">
        <f t="shared" si="220"/>
        <v>0</v>
      </c>
      <c r="BC238" s="39">
        <f t="shared" si="221"/>
        <v>0</v>
      </c>
      <c r="BD238" s="39">
        <f t="shared" si="222"/>
        <v>0</v>
      </c>
      <c r="BE238" s="12">
        <f t="shared" si="223"/>
        <v>0</v>
      </c>
      <c r="BF238" s="39">
        <f t="shared" si="224"/>
        <v>0</v>
      </c>
      <c r="BG238" s="39">
        <f t="shared" si="225"/>
        <v>0</v>
      </c>
      <c r="BH238" s="39">
        <f t="shared" si="226"/>
        <v>0</v>
      </c>
      <c r="BI238" s="12">
        <f t="shared" si="227"/>
        <v>0</v>
      </c>
      <c r="BJ238" s="39">
        <f t="shared" si="228"/>
        <v>0</v>
      </c>
      <c r="BK238" s="39">
        <f t="shared" si="229"/>
        <v>0</v>
      </c>
      <c r="BL238" s="39">
        <f t="shared" si="230"/>
        <v>0</v>
      </c>
      <c r="BM238" s="12">
        <f t="shared" si="231"/>
        <v>0</v>
      </c>
      <c r="BN238" s="39">
        <f t="shared" si="232"/>
        <v>0</v>
      </c>
      <c r="BO238" s="39">
        <f t="shared" si="233"/>
        <v>0</v>
      </c>
      <c r="BP238" s="39">
        <f t="shared" si="234"/>
        <v>0</v>
      </c>
      <c r="BQ238" s="12">
        <f t="shared" si="235"/>
        <v>0</v>
      </c>
      <c r="BR238" s="39">
        <f t="shared" si="236"/>
        <v>0</v>
      </c>
      <c r="BS238" s="39">
        <f t="shared" si="237"/>
        <v>0</v>
      </c>
      <c r="BT238" s="39">
        <f t="shared" si="238"/>
        <v>0</v>
      </c>
      <c r="BU238" s="104">
        <f>IF(ABS($B238)&lt;0.01,0,VLOOKUP(E238,DollarSteps,4))</f>
        <v>0</v>
      </c>
      <c r="BV238" s="104">
        <f>IF(ABS($B238)&lt;0.01,0,VLOOKUP(G238,DollarSteps,4))</f>
        <v>0</v>
      </c>
      <c r="BW238" s="104">
        <f>IF(ABS($B238)&lt;0.01,0,VLOOKUP(I238,DollarSteps,4))</f>
        <v>0</v>
      </c>
      <c r="BX238" s="104">
        <f>IF(ABS($B238)&lt;0.01,0,IF($J238="","",VLOOKUP($J238,Age_Steps,4)))</f>
        <v>0</v>
      </c>
      <c r="BY238" s="104">
        <f>IF(OR(ABS($B238)&lt;0.01,$E238=0),0,IF($J238="","",VLOOKUP($J238,Age_Steps,4)))</f>
        <v>0</v>
      </c>
      <c r="BZ238" s="104">
        <f>IF(ABS($B238)&lt;0.01,0,IF($J238="","",VLOOKUP($J238-1,Age_Steps,4)))</f>
        <v>0</v>
      </c>
      <c r="CA238" s="104">
        <f>IF(OR(ABS($B238)&lt;0.01,$G238=0),0,IF($J238="","",VLOOKUP($J238-1,Age_Steps,4)))</f>
        <v>0</v>
      </c>
      <c r="CB238" s="104">
        <f>IF(ABS($B238)&lt;0.01,0,IF($J238="","",VLOOKUP($J238-2,Age_Steps,4)))</f>
        <v>0</v>
      </c>
      <c r="CC238" s="104">
        <f>IF(OR(ABS($B238)&lt;0.01,$I238=0),0,IF($J238="","",VLOOKUP($J238-2,Age_Steps,4)))</f>
        <v>0</v>
      </c>
    </row>
    <row r="239" spans="2:81" ht="12.5" customHeight="1">
      <c r="B239" s="6" t="s">
        <v>9</v>
      </c>
      <c r="C239" s="6"/>
      <c r="D239" s="5">
        <v>0</v>
      </c>
      <c r="E239" s="5">
        <v>0</v>
      </c>
      <c r="F239" s="2">
        <v>0</v>
      </c>
      <c r="G239" s="2">
        <v>0</v>
      </c>
      <c r="H239" s="2">
        <v>0</v>
      </c>
      <c r="I239" s="5">
        <v>0</v>
      </c>
      <c r="J239" s="11">
        <v>21</v>
      </c>
      <c r="K239" s="12">
        <f t="shared" si="183"/>
        <v>0</v>
      </c>
      <c r="L239" s="12">
        <f t="shared" si="183"/>
        <v>0</v>
      </c>
      <c r="M239" s="14">
        <f t="shared" si="184"/>
        <v>0</v>
      </c>
      <c r="N239" s="12">
        <f t="shared" si="239"/>
        <v>0</v>
      </c>
      <c r="O239" s="14">
        <f t="shared" si="185"/>
        <v>0</v>
      </c>
      <c r="P239" s="12">
        <f t="shared" si="239"/>
        <v>0</v>
      </c>
      <c r="Q239" s="12">
        <f t="shared" si="186"/>
        <v>1</v>
      </c>
      <c r="R239" s="12">
        <f t="shared" si="187"/>
        <v>0</v>
      </c>
      <c r="S239" s="12">
        <f t="shared" si="188"/>
        <v>0</v>
      </c>
      <c r="T239" s="12">
        <f t="shared" si="189"/>
        <v>0</v>
      </c>
      <c r="U239" s="12">
        <f t="shared" si="190"/>
        <v>0</v>
      </c>
      <c r="V239" s="39">
        <f t="shared" si="191"/>
        <v>0</v>
      </c>
      <c r="W239" s="39">
        <f t="shared" si="192"/>
        <v>0</v>
      </c>
      <c r="X239" s="12">
        <f t="shared" si="240"/>
        <v>0</v>
      </c>
      <c r="Y239" s="12">
        <f t="shared" si="193"/>
        <v>0</v>
      </c>
      <c r="Z239" s="39">
        <f t="shared" si="241"/>
        <v>0</v>
      </c>
      <c r="AA239" s="12">
        <f t="shared" si="194"/>
        <v>0</v>
      </c>
      <c r="AB239" s="39">
        <f t="shared" si="195"/>
        <v>0</v>
      </c>
      <c r="AC239" s="12">
        <f t="shared" si="196"/>
        <v>0</v>
      </c>
      <c r="AD239" s="39">
        <f t="shared" si="197"/>
        <v>0</v>
      </c>
      <c r="AE239" s="39">
        <f t="shared" si="182"/>
        <v>0</v>
      </c>
      <c r="AF239" s="12">
        <f t="shared" si="198"/>
        <v>0</v>
      </c>
      <c r="AG239" s="39">
        <f t="shared" si="199"/>
        <v>0</v>
      </c>
      <c r="AH239" s="12">
        <f t="shared" si="200"/>
        <v>0</v>
      </c>
      <c r="AI239" s="39">
        <f t="shared" si="201"/>
        <v>0</v>
      </c>
      <c r="AJ239" s="39">
        <f t="shared" si="202"/>
        <v>0</v>
      </c>
      <c r="AK239" s="12">
        <f t="shared" si="203"/>
        <v>0</v>
      </c>
      <c r="AL239" s="39">
        <f t="shared" si="204"/>
        <v>0</v>
      </c>
      <c r="AM239" s="39">
        <f t="shared" si="205"/>
        <v>0</v>
      </c>
      <c r="AN239" s="39">
        <f t="shared" si="206"/>
        <v>0</v>
      </c>
      <c r="AO239" s="99">
        <f t="shared" si="207"/>
        <v>0</v>
      </c>
      <c r="AP239" s="99">
        <f t="shared" si="208"/>
        <v>0</v>
      </c>
      <c r="AQ239" s="12">
        <f t="shared" si="209"/>
        <v>0</v>
      </c>
      <c r="AR239" s="39">
        <f t="shared" si="210"/>
        <v>0</v>
      </c>
      <c r="AS239" s="39">
        <f t="shared" si="211"/>
        <v>0</v>
      </c>
      <c r="AT239" s="39">
        <f t="shared" si="212"/>
        <v>0</v>
      </c>
      <c r="AU239" s="12">
        <f t="shared" si="213"/>
        <v>0</v>
      </c>
      <c r="AV239" s="39">
        <f t="shared" si="214"/>
        <v>0</v>
      </c>
      <c r="AW239" s="39">
        <f t="shared" si="215"/>
        <v>0</v>
      </c>
      <c r="AX239" s="39">
        <f t="shared" si="216"/>
        <v>0</v>
      </c>
      <c r="AY239" s="39">
        <f t="shared" si="217"/>
        <v>0</v>
      </c>
      <c r="AZ239" s="39">
        <f t="shared" si="218"/>
        <v>0</v>
      </c>
      <c r="BA239" s="12">
        <f t="shared" si="219"/>
        <v>0</v>
      </c>
      <c r="BB239" s="39">
        <f t="shared" si="220"/>
        <v>0</v>
      </c>
      <c r="BC239" s="39">
        <f t="shared" si="221"/>
        <v>0</v>
      </c>
      <c r="BD239" s="39">
        <f t="shared" si="222"/>
        <v>0</v>
      </c>
      <c r="BE239" s="12">
        <f t="shared" si="223"/>
        <v>0</v>
      </c>
      <c r="BF239" s="39">
        <f t="shared" si="224"/>
        <v>0</v>
      </c>
      <c r="BG239" s="39">
        <f t="shared" si="225"/>
        <v>0</v>
      </c>
      <c r="BH239" s="39">
        <f t="shared" si="226"/>
        <v>0</v>
      </c>
      <c r="BI239" s="12">
        <f t="shared" si="227"/>
        <v>0</v>
      </c>
      <c r="BJ239" s="39">
        <f t="shared" si="228"/>
        <v>0</v>
      </c>
      <c r="BK239" s="39">
        <f t="shared" si="229"/>
        <v>0</v>
      </c>
      <c r="BL239" s="39">
        <f t="shared" si="230"/>
        <v>0</v>
      </c>
      <c r="BM239" s="12">
        <f t="shared" si="231"/>
        <v>0</v>
      </c>
      <c r="BN239" s="39">
        <f t="shared" si="232"/>
        <v>0</v>
      </c>
      <c r="BO239" s="39">
        <f t="shared" si="233"/>
        <v>0</v>
      </c>
      <c r="BP239" s="39">
        <f t="shared" si="234"/>
        <v>0</v>
      </c>
      <c r="BQ239" s="12">
        <f t="shared" si="235"/>
        <v>0</v>
      </c>
      <c r="BR239" s="39">
        <f t="shared" si="236"/>
        <v>0</v>
      </c>
      <c r="BS239" s="39">
        <f t="shared" si="237"/>
        <v>0</v>
      </c>
      <c r="BT239" s="39">
        <f t="shared" si="238"/>
        <v>0</v>
      </c>
      <c r="BU239" s="104">
        <f>IF(ABS($B239)&lt;0.01,0,VLOOKUP(E239,DollarSteps,4))</f>
        <v>0</v>
      </c>
      <c r="BV239" s="104">
        <f>IF(ABS($B239)&lt;0.01,0,VLOOKUP(G239,DollarSteps,4))</f>
        <v>0</v>
      </c>
      <c r="BW239" s="104">
        <f>IF(ABS($B239)&lt;0.01,0,VLOOKUP(I239,DollarSteps,4))</f>
        <v>0</v>
      </c>
      <c r="BX239" s="104">
        <f>IF(ABS($B239)&lt;0.01,0,IF($J239="","",VLOOKUP($J239,Age_Steps,4)))</f>
        <v>0</v>
      </c>
      <c r="BY239" s="104">
        <f>IF(OR(ABS($B239)&lt;0.01,$E239=0),0,IF($J239="","",VLOOKUP($J239,Age_Steps,4)))</f>
        <v>0</v>
      </c>
      <c r="BZ239" s="104">
        <f>IF(ABS($B239)&lt;0.01,0,IF($J239="","",VLOOKUP($J239-1,Age_Steps,4)))</f>
        <v>0</v>
      </c>
      <c r="CA239" s="104">
        <f>IF(OR(ABS($B239)&lt;0.01,$G239=0),0,IF($J239="","",VLOOKUP($J239-1,Age_Steps,4)))</f>
        <v>0</v>
      </c>
      <c r="CB239" s="104">
        <f>IF(ABS($B239)&lt;0.01,0,IF($J239="","",VLOOKUP($J239-2,Age_Steps,4)))</f>
        <v>0</v>
      </c>
      <c r="CC239" s="104">
        <f>IF(OR(ABS($B239)&lt;0.01,$I239=0),0,IF($J239="","",VLOOKUP($J239-2,Age_Steps,4)))</f>
        <v>0</v>
      </c>
    </row>
    <row r="240" spans="2:81" ht="12.5" customHeight="1">
      <c r="B240" s="6" t="s">
        <v>9</v>
      </c>
      <c r="C240" s="6"/>
      <c r="D240" s="5">
        <v>0</v>
      </c>
      <c r="E240" s="5">
        <v>0</v>
      </c>
      <c r="F240" s="2">
        <v>0</v>
      </c>
      <c r="G240" s="2">
        <v>0</v>
      </c>
      <c r="H240" s="2">
        <v>0</v>
      </c>
      <c r="I240" s="5">
        <v>0</v>
      </c>
      <c r="J240" s="11">
        <v>1</v>
      </c>
      <c r="K240" s="12">
        <f t="shared" si="183"/>
        <v>0</v>
      </c>
      <c r="L240" s="12">
        <f t="shared" si="183"/>
        <v>0</v>
      </c>
      <c r="M240" s="14">
        <f t="shared" si="184"/>
        <v>0</v>
      </c>
      <c r="N240" s="12">
        <f t="shared" si="239"/>
        <v>0</v>
      </c>
      <c r="O240" s="14">
        <f t="shared" si="185"/>
        <v>0</v>
      </c>
      <c r="P240" s="12">
        <f t="shared" si="239"/>
        <v>0</v>
      </c>
      <c r="Q240" s="12">
        <f t="shared" si="186"/>
        <v>1</v>
      </c>
      <c r="R240" s="12">
        <f t="shared" si="187"/>
        <v>0</v>
      </c>
      <c r="S240" s="12">
        <f t="shared" si="188"/>
        <v>0</v>
      </c>
      <c r="T240" s="12">
        <f t="shared" si="189"/>
        <v>0</v>
      </c>
      <c r="U240" s="12">
        <f t="shared" si="190"/>
        <v>0</v>
      </c>
      <c r="V240" s="39">
        <f t="shared" si="191"/>
        <v>0</v>
      </c>
      <c r="W240" s="39">
        <f t="shared" si="192"/>
        <v>0</v>
      </c>
      <c r="X240" s="12">
        <f t="shared" si="240"/>
        <v>0</v>
      </c>
      <c r="Y240" s="12">
        <f t="shared" si="193"/>
        <v>0</v>
      </c>
      <c r="Z240" s="39">
        <f t="shared" si="241"/>
        <v>0</v>
      </c>
      <c r="AA240" s="12">
        <f t="shared" si="194"/>
        <v>0</v>
      </c>
      <c r="AB240" s="39">
        <f t="shared" si="195"/>
        <v>0</v>
      </c>
      <c r="AC240" s="12">
        <f t="shared" si="196"/>
        <v>0</v>
      </c>
      <c r="AD240" s="39">
        <f t="shared" si="197"/>
        <v>0</v>
      </c>
      <c r="AE240" s="39">
        <f t="shared" si="182"/>
        <v>0</v>
      </c>
      <c r="AF240" s="12">
        <f t="shared" si="198"/>
        <v>0</v>
      </c>
      <c r="AG240" s="39">
        <f t="shared" si="199"/>
        <v>0</v>
      </c>
      <c r="AH240" s="12">
        <f t="shared" si="200"/>
        <v>0</v>
      </c>
      <c r="AI240" s="39">
        <f t="shared" si="201"/>
        <v>0</v>
      </c>
      <c r="AJ240" s="39">
        <f t="shared" si="202"/>
        <v>0</v>
      </c>
      <c r="AK240" s="12">
        <f t="shared" si="203"/>
        <v>0</v>
      </c>
      <c r="AL240" s="39">
        <f t="shared" si="204"/>
        <v>0</v>
      </c>
      <c r="AM240" s="39">
        <f t="shared" si="205"/>
        <v>0</v>
      </c>
      <c r="AN240" s="39">
        <f t="shared" si="206"/>
        <v>0</v>
      </c>
      <c r="AO240" s="99">
        <f t="shared" si="207"/>
        <v>0</v>
      </c>
      <c r="AP240" s="99">
        <f t="shared" si="208"/>
        <v>0</v>
      </c>
      <c r="AQ240" s="12">
        <f t="shared" si="209"/>
        <v>0</v>
      </c>
      <c r="AR240" s="39">
        <f t="shared" si="210"/>
        <v>0</v>
      </c>
      <c r="AS240" s="39">
        <f t="shared" si="211"/>
        <v>0</v>
      </c>
      <c r="AT240" s="39">
        <f t="shared" si="212"/>
        <v>0</v>
      </c>
      <c r="AU240" s="12">
        <f t="shared" si="213"/>
        <v>0</v>
      </c>
      <c r="AV240" s="39">
        <f t="shared" si="214"/>
        <v>0</v>
      </c>
      <c r="AW240" s="39">
        <f t="shared" si="215"/>
        <v>0</v>
      </c>
      <c r="AX240" s="39">
        <f t="shared" si="216"/>
        <v>0</v>
      </c>
      <c r="AY240" s="39">
        <f t="shared" si="217"/>
        <v>0</v>
      </c>
      <c r="AZ240" s="39">
        <f t="shared" si="218"/>
        <v>0</v>
      </c>
      <c r="BA240" s="12">
        <f t="shared" si="219"/>
        <v>0</v>
      </c>
      <c r="BB240" s="39">
        <f t="shared" si="220"/>
        <v>0</v>
      </c>
      <c r="BC240" s="39">
        <f t="shared" si="221"/>
        <v>0</v>
      </c>
      <c r="BD240" s="39">
        <f t="shared" si="222"/>
        <v>0</v>
      </c>
      <c r="BE240" s="12">
        <f t="shared" si="223"/>
        <v>0</v>
      </c>
      <c r="BF240" s="39">
        <f t="shared" si="224"/>
        <v>0</v>
      </c>
      <c r="BG240" s="39">
        <f t="shared" si="225"/>
        <v>0</v>
      </c>
      <c r="BH240" s="39">
        <f t="shared" si="226"/>
        <v>0</v>
      </c>
      <c r="BI240" s="12">
        <f t="shared" si="227"/>
        <v>0</v>
      </c>
      <c r="BJ240" s="39">
        <f t="shared" si="228"/>
        <v>0</v>
      </c>
      <c r="BK240" s="39">
        <f t="shared" si="229"/>
        <v>0</v>
      </c>
      <c r="BL240" s="39">
        <f t="shared" si="230"/>
        <v>0</v>
      </c>
      <c r="BM240" s="12">
        <f t="shared" si="231"/>
        <v>0</v>
      </c>
      <c r="BN240" s="39">
        <f t="shared" si="232"/>
        <v>0</v>
      </c>
      <c r="BO240" s="39">
        <f t="shared" si="233"/>
        <v>0</v>
      </c>
      <c r="BP240" s="39">
        <f t="shared" si="234"/>
        <v>0</v>
      </c>
      <c r="BQ240" s="12">
        <f t="shared" si="235"/>
        <v>0</v>
      </c>
      <c r="BR240" s="39">
        <f t="shared" si="236"/>
        <v>0</v>
      </c>
      <c r="BS240" s="39">
        <f t="shared" si="237"/>
        <v>0</v>
      </c>
      <c r="BT240" s="39">
        <f t="shared" si="238"/>
        <v>0</v>
      </c>
      <c r="BU240" s="104">
        <f>IF(ABS($B240)&lt;0.01,0,VLOOKUP(E240,DollarSteps,4))</f>
        <v>0</v>
      </c>
      <c r="BV240" s="104">
        <f>IF(ABS($B240)&lt;0.01,0,VLOOKUP(G240,DollarSteps,4))</f>
        <v>0</v>
      </c>
      <c r="BW240" s="104">
        <f>IF(ABS($B240)&lt;0.01,0,VLOOKUP(I240,DollarSteps,4))</f>
        <v>0</v>
      </c>
      <c r="BX240" s="104">
        <f>IF(ABS($B240)&lt;0.01,0,IF($J240="","",VLOOKUP($J240,Age_Steps,4)))</f>
        <v>0</v>
      </c>
      <c r="BY240" s="104">
        <f>IF(OR(ABS($B240)&lt;0.01,$E240=0),0,IF($J240="","",VLOOKUP($J240,Age_Steps,4)))</f>
        <v>0</v>
      </c>
      <c r="BZ240" s="104">
        <f>IF(ABS($B240)&lt;0.01,0,IF($J240="","",VLOOKUP($J240-1,Age_Steps,4)))</f>
        <v>0</v>
      </c>
      <c r="CA240" s="104">
        <f>IF(OR(ABS($B240)&lt;0.01,$G240=0),0,IF($J240="","",VLOOKUP($J240-1,Age_Steps,4)))</f>
        <v>0</v>
      </c>
      <c r="CB240" s="104">
        <f>IF(ABS($B240)&lt;0.01,0,IF($J240="","",VLOOKUP($J240-2,Age_Steps,4)))</f>
        <v>0</v>
      </c>
      <c r="CC240" s="104">
        <f>IF(OR(ABS($B240)&lt;0.01,$I240=0),0,IF($J240="","",VLOOKUP($J240-2,Age_Steps,4)))</f>
        <v>0</v>
      </c>
    </row>
    <row r="241" spans="2:81" ht="12.5" customHeight="1">
      <c r="B241" s="6" t="s">
        <v>9</v>
      </c>
      <c r="C241" s="6"/>
      <c r="D241" s="5">
        <v>0</v>
      </c>
      <c r="E241" s="5">
        <v>0</v>
      </c>
      <c r="F241" s="2">
        <v>0</v>
      </c>
      <c r="G241" s="2">
        <v>0</v>
      </c>
      <c r="H241" s="2">
        <v>0</v>
      </c>
      <c r="I241" s="5">
        <v>0</v>
      </c>
      <c r="J241" s="11">
        <v>16</v>
      </c>
      <c r="K241" s="12">
        <f t="shared" si="183"/>
        <v>0</v>
      </c>
      <c r="L241" s="12">
        <f t="shared" si="183"/>
        <v>0</v>
      </c>
      <c r="M241" s="14">
        <f t="shared" si="184"/>
        <v>0</v>
      </c>
      <c r="N241" s="12">
        <f t="shared" si="239"/>
        <v>0</v>
      </c>
      <c r="O241" s="14">
        <f t="shared" si="185"/>
        <v>0</v>
      </c>
      <c r="P241" s="12">
        <f t="shared" si="239"/>
        <v>0</v>
      </c>
      <c r="Q241" s="12">
        <f t="shared" si="186"/>
        <v>1</v>
      </c>
      <c r="R241" s="12">
        <f t="shared" si="187"/>
        <v>0</v>
      </c>
      <c r="S241" s="12">
        <f t="shared" si="188"/>
        <v>0</v>
      </c>
      <c r="T241" s="12">
        <f t="shared" si="189"/>
        <v>0</v>
      </c>
      <c r="U241" s="12">
        <f t="shared" si="190"/>
        <v>0</v>
      </c>
      <c r="V241" s="39">
        <f t="shared" si="191"/>
        <v>0</v>
      </c>
      <c r="W241" s="39">
        <f t="shared" si="192"/>
        <v>0</v>
      </c>
      <c r="X241" s="12">
        <f t="shared" si="240"/>
        <v>0</v>
      </c>
      <c r="Y241" s="12">
        <f t="shared" si="193"/>
        <v>0</v>
      </c>
      <c r="Z241" s="39">
        <f t="shared" si="241"/>
        <v>0</v>
      </c>
      <c r="AA241" s="12">
        <f t="shared" si="194"/>
        <v>0</v>
      </c>
      <c r="AB241" s="39">
        <f t="shared" si="195"/>
        <v>0</v>
      </c>
      <c r="AC241" s="12">
        <f t="shared" si="196"/>
        <v>0</v>
      </c>
      <c r="AD241" s="39">
        <f t="shared" si="197"/>
        <v>0</v>
      </c>
      <c r="AE241" s="39">
        <f t="shared" si="182"/>
        <v>0</v>
      </c>
      <c r="AF241" s="12">
        <f t="shared" si="198"/>
        <v>0</v>
      </c>
      <c r="AG241" s="39">
        <f t="shared" si="199"/>
        <v>0</v>
      </c>
      <c r="AH241" s="12">
        <f t="shared" si="200"/>
        <v>0</v>
      </c>
      <c r="AI241" s="39">
        <f t="shared" si="201"/>
        <v>0</v>
      </c>
      <c r="AJ241" s="39">
        <f t="shared" si="202"/>
        <v>0</v>
      </c>
      <c r="AK241" s="12">
        <f t="shared" si="203"/>
        <v>0</v>
      </c>
      <c r="AL241" s="39">
        <f t="shared" si="204"/>
        <v>0</v>
      </c>
      <c r="AM241" s="39">
        <f t="shared" si="205"/>
        <v>0</v>
      </c>
      <c r="AN241" s="39">
        <f t="shared" si="206"/>
        <v>0</v>
      </c>
      <c r="AO241" s="99">
        <f t="shared" si="207"/>
        <v>0</v>
      </c>
      <c r="AP241" s="99">
        <f t="shared" si="208"/>
        <v>0</v>
      </c>
      <c r="AQ241" s="12">
        <f t="shared" si="209"/>
        <v>0</v>
      </c>
      <c r="AR241" s="39">
        <f t="shared" si="210"/>
        <v>0</v>
      </c>
      <c r="AS241" s="39">
        <f t="shared" si="211"/>
        <v>0</v>
      </c>
      <c r="AT241" s="39">
        <f t="shared" si="212"/>
        <v>0</v>
      </c>
      <c r="AU241" s="12">
        <f t="shared" si="213"/>
        <v>0</v>
      </c>
      <c r="AV241" s="39">
        <f t="shared" si="214"/>
        <v>0</v>
      </c>
      <c r="AW241" s="39">
        <f t="shared" si="215"/>
        <v>0</v>
      </c>
      <c r="AX241" s="39">
        <f t="shared" si="216"/>
        <v>0</v>
      </c>
      <c r="AY241" s="39">
        <f t="shared" si="217"/>
        <v>0</v>
      </c>
      <c r="AZ241" s="39">
        <f t="shared" si="218"/>
        <v>0</v>
      </c>
      <c r="BA241" s="12">
        <f t="shared" si="219"/>
        <v>0</v>
      </c>
      <c r="BB241" s="39">
        <f t="shared" si="220"/>
        <v>0</v>
      </c>
      <c r="BC241" s="39">
        <f t="shared" si="221"/>
        <v>0</v>
      </c>
      <c r="BD241" s="39">
        <f t="shared" si="222"/>
        <v>0</v>
      </c>
      <c r="BE241" s="12">
        <f t="shared" si="223"/>
        <v>0</v>
      </c>
      <c r="BF241" s="39">
        <f t="shared" si="224"/>
        <v>0</v>
      </c>
      <c r="BG241" s="39">
        <f t="shared" si="225"/>
        <v>0</v>
      </c>
      <c r="BH241" s="39">
        <f t="shared" si="226"/>
        <v>0</v>
      </c>
      <c r="BI241" s="12">
        <f t="shared" si="227"/>
        <v>0</v>
      </c>
      <c r="BJ241" s="39">
        <f t="shared" si="228"/>
        <v>0</v>
      </c>
      <c r="BK241" s="39">
        <f t="shared" si="229"/>
        <v>0</v>
      </c>
      <c r="BL241" s="39">
        <f t="shared" si="230"/>
        <v>0</v>
      </c>
      <c r="BM241" s="12">
        <f t="shared" si="231"/>
        <v>0</v>
      </c>
      <c r="BN241" s="39">
        <f t="shared" si="232"/>
        <v>0</v>
      </c>
      <c r="BO241" s="39">
        <f t="shared" si="233"/>
        <v>0</v>
      </c>
      <c r="BP241" s="39">
        <f t="shared" si="234"/>
        <v>0</v>
      </c>
      <c r="BQ241" s="12">
        <f t="shared" si="235"/>
        <v>0</v>
      </c>
      <c r="BR241" s="39">
        <f t="shared" si="236"/>
        <v>0</v>
      </c>
      <c r="BS241" s="39">
        <f t="shared" si="237"/>
        <v>0</v>
      </c>
      <c r="BT241" s="39">
        <f t="shared" si="238"/>
        <v>0</v>
      </c>
      <c r="BU241" s="104">
        <f>IF(ABS($B241)&lt;0.01,0,VLOOKUP(E241,DollarSteps,4))</f>
        <v>0</v>
      </c>
      <c r="BV241" s="104">
        <f>IF(ABS($B241)&lt;0.01,0,VLOOKUP(G241,DollarSteps,4))</f>
        <v>0</v>
      </c>
      <c r="BW241" s="104">
        <f>IF(ABS($B241)&lt;0.01,0,VLOOKUP(I241,DollarSteps,4))</f>
        <v>0</v>
      </c>
      <c r="BX241" s="104">
        <f>IF(ABS($B241)&lt;0.01,0,IF($J241="","",VLOOKUP($J241,Age_Steps,4)))</f>
        <v>0</v>
      </c>
      <c r="BY241" s="104">
        <f>IF(OR(ABS($B241)&lt;0.01,$E241=0),0,IF($J241="","",VLOOKUP($J241,Age_Steps,4)))</f>
        <v>0</v>
      </c>
      <c r="BZ241" s="104">
        <f>IF(ABS($B241)&lt;0.01,0,IF($J241="","",VLOOKUP($J241-1,Age_Steps,4)))</f>
        <v>0</v>
      </c>
      <c r="CA241" s="104">
        <f>IF(OR(ABS($B241)&lt;0.01,$G241=0),0,IF($J241="","",VLOOKUP($J241-1,Age_Steps,4)))</f>
        <v>0</v>
      </c>
      <c r="CB241" s="104">
        <f>IF(ABS($B241)&lt;0.01,0,IF($J241="","",VLOOKUP($J241-2,Age_Steps,4)))</f>
        <v>0</v>
      </c>
      <c r="CC241" s="104">
        <f>IF(OR(ABS($B241)&lt;0.01,$I241=0),0,IF($J241="","",VLOOKUP($J241-2,Age_Steps,4)))</f>
        <v>0</v>
      </c>
    </row>
    <row r="242" spans="2:81" ht="12.5" customHeight="1">
      <c r="B242" s="6" t="s">
        <v>9</v>
      </c>
      <c r="C242" s="6"/>
      <c r="D242" s="5">
        <v>0</v>
      </c>
      <c r="E242" s="5">
        <v>0</v>
      </c>
      <c r="F242" s="2">
        <v>0</v>
      </c>
      <c r="G242" s="2">
        <v>0</v>
      </c>
      <c r="H242" s="2">
        <v>0</v>
      </c>
      <c r="I242" s="5">
        <v>0</v>
      </c>
      <c r="J242" s="11">
        <v>35</v>
      </c>
      <c r="K242" s="12">
        <f t="shared" si="183"/>
        <v>0</v>
      </c>
      <c r="L242" s="12">
        <f t="shared" si="183"/>
        <v>0</v>
      </c>
      <c r="M242" s="14">
        <f t="shared" si="184"/>
        <v>0</v>
      </c>
      <c r="N242" s="12">
        <f t="shared" si="239"/>
        <v>0</v>
      </c>
      <c r="O242" s="14">
        <f t="shared" si="185"/>
        <v>0</v>
      </c>
      <c r="P242" s="12">
        <f t="shared" si="239"/>
        <v>0</v>
      </c>
      <c r="Q242" s="12">
        <f t="shared" si="186"/>
        <v>1</v>
      </c>
      <c r="R242" s="12">
        <f t="shared" si="187"/>
        <v>0</v>
      </c>
      <c r="S242" s="12">
        <f t="shared" si="188"/>
        <v>0</v>
      </c>
      <c r="T242" s="12">
        <f t="shared" si="189"/>
        <v>0</v>
      </c>
      <c r="U242" s="12">
        <f t="shared" si="190"/>
        <v>0</v>
      </c>
      <c r="V242" s="39">
        <f t="shared" si="191"/>
        <v>0</v>
      </c>
      <c r="W242" s="39">
        <f t="shared" si="192"/>
        <v>0</v>
      </c>
      <c r="X242" s="12">
        <f t="shared" si="240"/>
        <v>0</v>
      </c>
      <c r="Y242" s="12">
        <f t="shared" si="193"/>
        <v>0</v>
      </c>
      <c r="Z242" s="39">
        <f t="shared" si="241"/>
        <v>0</v>
      </c>
      <c r="AA242" s="12">
        <f t="shared" si="194"/>
        <v>0</v>
      </c>
      <c r="AB242" s="39">
        <f t="shared" si="195"/>
        <v>0</v>
      </c>
      <c r="AC242" s="12">
        <f t="shared" si="196"/>
        <v>0</v>
      </c>
      <c r="AD242" s="39">
        <f t="shared" si="197"/>
        <v>0</v>
      </c>
      <c r="AE242" s="39">
        <f t="shared" si="182"/>
        <v>0</v>
      </c>
      <c r="AF242" s="12">
        <f t="shared" si="198"/>
        <v>0</v>
      </c>
      <c r="AG242" s="39">
        <f t="shared" si="199"/>
        <v>0</v>
      </c>
      <c r="AH242" s="12">
        <f t="shared" si="200"/>
        <v>0</v>
      </c>
      <c r="AI242" s="39">
        <f t="shared" si="201"/>
        <v>0</v>
      </c>
      <c r="AJ242" s="39">
        <f t="shared" si="202"/>
        <v>0</v>
      </c>
      <c r="AK242" s="12">
        <f t="shared" si="203"/>
        <v>0</v>
      </c>
      <c r="AL242" s="39">
        <f t="shared" si="204"/>
        <v>0</v>
      </c>
      <c r="AM242" s="39">
        <f t="shared" si="205"/>
        <v>0</v>
      </c>
      <c r="AN242" s="39">
        <f t="shared" si="206"/>
        <v>0</v>
      </c>
      <c r="AO242" s="99">
        <f t="shared" si="207"/>
        <v>0</v>
      </c>
      <c r="AP242" s="99">
        <f t="shared" si="208"/>
        <v>0</v>
      </c>
      <c r="AQ242" s="12">
        <f t="shared" si="209"/>
        <v>0</v>
      </c>
      <c r="AR242" s="39">
        <f t="shared" si="210"/>
        <v>0</v>
      </c>
      <c r="AS242" s="39">
        <f t="shared" si="211"/>
        <v>0</v>
      </c>
      <c r="AT242" s="39">
        <f t="shared" si="212"/>
        <v>0</v>
      </c>
      <c r="AU242" s="12">
        <f t="shared" si="213"/>
        <v>0</v>
      </c>
      <c r="AV242" s="39">
        <f t="shared" si="214"/>
        <v>0</v>
      </c>
      <c r="AW242" s="39">
        <f t="shared" si="215"/>
        <v>0</v>
      </c>
      <c r="AX242" s="39">
        <f t="shared" si="216"/>
        <v>0</v>
      </c>
      <c r="AY242" s="39">
        <f t="shared" si="217"/>
        <v>0</v>
      </c>
      <c r="AZ242" s="39">
        <f t="shared" si="218"/>
        <v>0</v>
      </c>
      <c r="BA242" s="12">
        <f t="shared" si="219"/>
        <v>0</v>
      </c>
      <c r="BB242" s="39">
        <f t="shared" si="220"/>
        <v>0</v>
      </c>
      <c r="BC242" s="39">
        <f t="shared" si="221"/>
        <v>0</v>
      </c>
      <c r="BD242" s="39">
        <f t="shared" si="222"/>
        <v>0</v>
      </c>
      <c r="BE242" s="12">
        <f t="shared" si="223"/>
        <v>0</v>
      </c>
      <c r="BF242" s="39">
        <f t="shared" si="224"/>
        <v>0</v>
      </c>
      <c r="BG242" s="39">
        <f t="shared" si="225"/>
        <v>0</v>
      </c>
      <c r="BH242" s="39">
        <f t="shared" si="226"/>
        <v>0</v>
      </c>
      <c r="BI242" s="12">
        <f t="shared" si="227"/>
        <v>0</v>
      </c>
      <c r="BJ242" s="39">
        <f t="shared" si="228"/>
        <v>0</v>
      </c>
      <c r="BK242" s="39">
        <f t="shared" si="229"/>
        <v>0</v>
      </c>
      <c r="BL242" s="39">
        <f t="shared" si="230"/>
        <v>0</v>
      </c>
      <c r="BM242" s="12">
        <f t="shared" si="231"/>
        <v>0</v>
      </c>
      <c r="BN242" s="39">
        <f t="shared" si="232"/>
        <v>0</v>
      </c>
      <c r="BO242" s="39">
        <f t="shared" si="233"/>
        <v>0</v>
      </c>
      <c r="BP242" s="39">
        <f t="shared" si="234"/>
        <v>0</v>
      </c>
      <c r="BQ242" s="12">
        <f t="shared" si="235"/>
        <v>0</v>
      </c>
      <c r="BR242" s="39">
        <f t="shared" si="236"/>
        <v>0</v>
      </c>
      <c r="BS242" s="39">
        <f t="shared" si="237"/>
        <v>0</v>
      </c>
      <c r="BT242" s="39">
        <f t="shared" si="238"/>
        <v>0</v>
      </c>
      <c r="BU242" s="104">
        <f>IF(ABS($B242)&lt;0.01,0,VLOOKUP(E242,DollarSteps,4))</f>
        <v>0</v>
      </c>
      <c r="BV242" s="104">
        <f>IF(ABS($B242)&lt;0.01,0,VLOOKUP(G242,DollarSteps,4))</f>
        <v>0</v>
      </c>
      <c r="BW242" s="104">
        <f>IF(ABS($B242)&lt;0.01,0,VLOOKUP(I242,DollarSteps,4))</f>
        <v>0</v>
      </c>
      <c r="BX242" s="104">
        <f>IF(ABS($B242)&lt;0.01,0,IF($J242="","",VLOOKUP($J242,Age_Steps,4)))</f>
        <v>0</v>
      </c>
      <c r="BY242" s="104">
        <f>IF(OR(ABS($B242)&lt;0.01,$E242=0),0,IF($J242="","",VLOOKUP($J242,Age_Steps,4)))</f>
        <v>0</v>
      </c>
      <c r="BZ242" s="104">
        <f>IF(ABS($B242)&lt;0.01,0,IF($J242="","",VLOOKUP($J242-1,Age_Steps,4)))</f>
        <v>0</v>
      </c>
      <c r="CA242" s="104">
        <f>IF(OR(ABS($B242)&lt;0.01,$G242=0),0,IF($J242="","",VLOOKUP($J242-1,Age_Steps,4)))</f>
        <v>0</v>
      </c>
      <c r="CB242" s="104">
        <f>IF(ABS($B242)&lt;0.01,0,IF($J242="","",VLOOKUP($J242-2,Age_Steps,4)))</f>
        <v>0</v>
      </c>
      <c r="CC242" s="104">
        <f>IF(OR(ABS($B242)&lt;0.01,$I242=0),0,IF($J242="","",VLOOKUP($J242-2,Age_Steps,4)))</f>
        <v>0</v>
      </c>
    </row>
    <row r="243" spans="2:81" ht="12.5" customHeight="1">
      <c r="B243" s="6" t="s">
        <v>9</v>
      </c>
      <c r="C243" s="6"/>
      <c r="D243" s="5">
        <v>0</v>
      </c>
      <c r="E243" s="5">
        <v>0</v>
      </c>
      <c r="F243" s="2">
        <v>0</v>
      </c>
      <c r="G243" s="2">
        <v>0</v>
      </c>
      <c r="H243" s="2">
        <v>0</v>
      </c>
      <c r="I243" s="5">
        <v>0</v>
      </c>
      <c r="J243" s="11">
        <v>32</v>
      </c>
      <c r="K243" s="12">
        <f t="shared" si="183"/>
        <v>0</v>
      </c>
      <c r="L243" s="12">
        <f t="shared" si="183"/>
        <v>0</v>
      </c>
      <c r="M243" s="14">
        <f t="shared" si="184"/>
        <v>0</v>
      </c>
      <c r="N243" s="12">
        <f t="shared" si="239"/>
        <v>0</v>
      </c>
      <c r="O243" s="14">
        <f t="shared" si="185"/>
        <v>0</v>
      </c>
      <c r="P243" s="12">
        <f t="shared" si="239"/>
        <v>0</v>
      </c>
      <c r="Q243" s="12">
        <f t="shared" si="186"/>
        <v>1</v>
      </c>
      <c r="R243" s="12">
        <f t="shared" si="187"/>
        <v>0</v>
      </c>
      <c r="S243" s="12">
        <f t="shared" si="188"/>
        <v>0</v>
      </c>
      <c r="T243" s="12">
        <f t="shared" si="189"/>
        <v>0</v>
      </c>
      <c r="U243" s="12">
        <f t="shared" si="190"/>
        <v>0</v>
      </c>
      <c r="V243" s="39">
        <f t="shared" si="191"/>
        <v>0</v>
      </c>
      <c r="W243" s="39">
        <f t="shared" si="192"/>
        <v>0</v>
      </c>
      <c r="X243" s="12">
        <f t="shared" si="240"/>
        <v>0</v>
      </c>
      <c r="Y243" s="12">
        <f t="shared" si="193"/>
        <v>0</v>
      </c>
      <c r="Z243" s="39">
        <f t="shared" si="241"/>
        <v>0</v>
      </c>
      <c r="AA243" s="12">
        <f t="shared" si="194"/>
        <v>0</v>
      </c>
      <c r="AB243" s="39">
        <f t="shared" si="195"/>
        <v>0</v>
      </c>
      <c r="AC243" s="12">
        <f t="shared" si="196"/>
        <v>0</v>
      </c>
      <c r="AD243" s="39">
        <f t="shared" si="197"/>
        <v>0</v>
      </c>
      <c r="AE243" s="39">
        <f t="shared" si="182"/>
        <v>0</v>
      </c>
      <c r="AF243" s="12">
        <f t="shared" si="198"/>
        <v>0</v>
      </c>
      <c r="AG243" s="39">
        <f t="shared" si="199"/>
        <v>0</v>
      </c>
      <c r="AH243" s="12">
        <f t="shared" si="200"/>
        <v>0</v>
      </c>
      <c r="AI243" s="39">
        <f t="shared" si="201"/>
        <v>0</v>
      </c>
      <c r="AJ243" s="39">
        <f t="shared" si="202"/>
        <v>0</v>
      </c>
      <c r="AK243" s="12">
        <f t="shared" si="203"/>
        <v>0</v>
      </c>
      <c r="AL243" s="39">
        <f t="shared" si="204"/>
        <v>0</v>
      </c>
      <c r="AM243" s="39">
        <f t="shared" si="205"/>
        <v>0</v>
      </c>
      <c r="AN243" s="39">
        <f t="shared" si="206"/>
        <v>0</v>
      </c>
      <c r="AO243" s="99">
        <f t="shared" si="207"/>
        <v>0</v>
      </c>
      <c r="AP243" s="99">
        <f t="shared" si="208"/>
        <v>0</v>
      </c>
      <c r="AQ243" s="12">
        <f t="shared" si="209"/>
        <v>0</v>
      </c>
      <c r="AR243" s="39">
        <f t="shared" si="210"/>
        <v>0</v>
      </c>
      <c r="AS243" s="39">
        <f t="shared" si="211"/>
        <v>0</v>
      </c>
      <c r="AT243" s="39">
        <f t="shared" si="212"/>
        <v>0</v>
      </c>
      <c r="AU243" s="12">
        <f t="shared" si="213"/>
        <v>0</v>
      </c>
      <c r="AV243" s="39">
        <f t="shared" si="214"/>
        <v>0</v>
      </c>
      <c r="AW243" s="39">
        <f t="shared" si="215"/>
        <v>0</v>
      </c>
      <c r="AX243" s="39">
        <f t="shared" si="216"/>
        <v>0</v>
      </c>
      <c r="AY243" s="39">
        <f t="shared" si="217"/>
        <v>0</v>
      </c>
      <c r="AZ243" s="39">
        <f t="shared" si="218"/>
        <v>0</v>
      </c>
      <c r="BA243" s="12">
        <f t="shared" si="219"/>
        <v>0</v>
      </c>
      <c r="BB243" s="39">
        <f t="shared" si="220"/>
        <v>0</v>
      </c>
      <c r="BC243" s="39">
        <f t="shared" si="221"/>
        <v>0</v>
      </c>
      <c r="BD243" s="39">
        <f t="shared" si="222"/>
        <v>0</v>
      </c>
      <c r="BE243" s="12">
        <f t="shared" si="223"/>
        <v>0</v>
      </c>
      <c r="BF243" s="39">
        <f t="shared" si="224"/>
        <v>0</v>
      </c>
      <c r="BG243" s="39">
        <f t="shared" si="225"/>
        <v>0</v>
      </c>
      <c r="BH243" s="39">
        <f t="shared" si="226"/>
        <v>0</v>
      </c>
      <c r="BI243" s="12">
        <f t="shared" si="227"/>
        <v>0</v>
      </c>
      <c r="BJ243" s="39">
        <f t="shared" si="228"/>
        <v>0</v>
      </c>
      <c r="BK243" s="39">
        <f t="shared" si="229"/>
        <v>0</v>
      </c>
      <c r="BL243" s="39">
        <f t="shared" si="230"/>
        <v>0</v>
      </c>
      <c r="BM243" s="12">
        <f t="shared" si="231"/>
        <v>0</v>
      </c>
      <c r="BN243" s="39">
        <f t="shared" si="232"/>
        <v>0</v>
      </c>
      <c r="BO243" s="39">
        <f t="shared" si="233"/>
        <v>0</v>
      </c>
      <c r="BP243" s="39">
        <f t="shared" si="234"/>
        <v>0</v>
      </c>
      <c r="BQ243" s="12">
        <f t="shared" si="235"/>
        <v>0</v>
      </c>
      <c r="BR243" s="39">
        <f t="shared" si="236"/>
        <v>0</v>
      </c>
      <c r="BS243" s="39">
        <f t="shared" si="237"/>
        <v>0</v>
      </c>
      <c r="BT243" s="39">
        <f t="shared" si="238"/>
        <v>0</v>
      </c>
      <c r="BU243" s="104">
        <f>IF(ABS($B243)&lt;0.01,0,VLOOKUP(E243,DollarSteps,4))</f>
        <v>0</v>
      </c>
      <c r="BV243" s="104">
        <f>IF(ABS($B243)&lt;0.01,0,VLOOKUP(G243,DollarSteps,4))</f>
        <v>0</v>
      </c>
      <c r="BW243" s="104">
        <f>IF(ABS($B243)&lt;0.01,0,VLOOKUP(I243,DollarSteps,4))</f>
        <v>0</v>
      </c>
      <c r="BX243" s="104">
        <f>IF(ABS($B243)&lt;0.01,0,IF($J243="","",VLOOKUP($J243,Age_Steps,4)))</f>
        <v>0</v>
      </c>
      <c r="BY243" s="104">
        <f>IF(OR(ABS($B243)&lt;0.01,$E243=0),0,IF($J243="","",VLOOKUP($J243,Age_Steps,4)))</f>
        <v>0</v>
      </c>
      <c r="BZ243" s="104">
        <f>IF(ABS($B243)&lt;0.01,0,IF($J243="","",VLOOKUP($J243-1,Age_Steps,4)))</f>
        <v>0</v>
      </c>
      <c r="CA243" s="104">
        <f>IF(OR(ABS($B243)&lt;0.01,$G243=0),0,IF($J243="","",VLOOKUP($J243-1,Age_Steps,4)))</f>
        <v>0</v>
      </c>
      <c r="CB243" s="104">
        <f>IF(ABS($B243)&lt;0.01,0,IF($J243="","",VLOOKUP($J243-2,Age_Steps,4)))</f>
        <v>0</v>
      </c>
      <c r="CC243" s="104">
        <f>IF(OR(ABS($B243)&lt;0.01,$I243=0),0,IF($J243="","",VLOOKUP($J243-2,Age_Steps,4)))</f>
        <v>0</v>
      </c>
    </row>
    <row r="244" spans="2:81" ht="12.5" customHeight="1">
      <c r="B244" s="6" t="s">
        <v>9</v>
      </c>
      <c r="C244" s="6"/>
      <c r="D244" s="5">
        <v>0</v>
      </c>
      <c r="E244" s="5">
        <v>0</v>
      </c>
      <c r="F244" s="2">
        <v>0</v>
      </c>
      <c r="G244" s="2">
        <v>0</v>
      </c>
      <c r="H244" s="2">
        <v>0</v>
      </c>
      <c r="I244" s="5">
        <v>0</v>
      </c>
      <c r="J244" s="11">
        <v>61</v>
      </c>
      <c r="K244" s="12">
        <f t="shared" si="183"/>
        <v>0</v>
      </c>
      <c r="L244" s="12">
        <f t="shared" si="183"/>
        <v>0</v>
      </c>
      <c r="M244" s="14">
        <f t="shared" si="184"/>
        <v>0</v>
      </c>
      <c r="N244" s="12">
        <f t="shared" si="239"/>
        <v>0</v>
      </c>
      <c r="O244" s="14">
        <f t="shared" si="185"/>
        <v>0</v>
      </c>
      <c r="P244" s="12">
        <f t="shared" si="239"/>
        <v>0</v>
      </c>
      <c r="Q244" s="12">
        <f t="shared" si="186"/>
        <v>1</v>
      </c>
      <c r="R244" s="12">
        <f t="shared" si="187"/>
        <v>0</v>
      </c>
      <c r="S244" s="12">
        <f t="shared" si="188"/>
        <v>0</v>
      </c>
      <c r="T244" s="12">
        <f t="shared" si="189"/>
        <v>0</v>
      </c>
      <c r="U244" s="12">
        <f t="shared" si="190"/>
        <v>0</v>
      </c>
      <c r="V244" s="39">
        <f t="shared" si="191"/>
        <v>0</v>
      </c>
      <c r="W244" s="39">
        <f t="shared" si="192"/>
        <v>0</v>
      </c>
      <c r="X244" s="12">
        <f t="shared" si="240"/>
        <v>0</v>
      </c>
      <c r="Y244" s="12">
        <f t="shared" si="193"/>
        <v>0</v>
      </c>
      <c r="Z244" s="39">
        <f t="shared" si="241"/>
        <v>0</v>
      </c>
      <c r="AA244" s="12">
        <f t="shared" si="194"/>
        <v>0</v>
      </c>
      <c r="AB244" s="39">
        <f t="shared" si="195"/>
        <v>0</v>
      </c>
      <c r="AC244" s="12">
        <f t="shared" si="196"/>
        <v>0</v>
      </c>
      <c r="AD244" s="39">
        <f t="shared" si="197"/>
        <v>0</v>
      </c>
      <c r="AE244" s="39">
        <f t="shared" si="182"/>
        <v>0</v>
      </c>
      <c r="AF244" s="12">
        <f t="shared" si="198"/>
        <v>0</v>
      </c>
      <c r="AG244" s="39">
        <f t="shared" si="199"/>
        <v>0</v>
      </c>
      <c r="AH244" s="12">
        <f t="shared" si="200"/>
        <v>0</v>
      </c>
      <c r="AI244" s="39">
        <f t="shared" si="201"/>
        <v>0</v>
      </c>
      <c r="AJ244" s="39">
        <f t="shared" si="202"/>
        <v>0</v>
      </c>
      <c r="AK244" s="12">
        <f t="shared" si="203"/>
        <v>0</v>
      </c>
      <c r="AL244" s="39">
        <f t="shared" si="204"/>
        <v>0</v>
      </c>
      <c r="AM244" s="39">
        <f t="shared" si="205"/>
        <v>0</v>
      </c>
      <c r="AN244" s="39">
        <f t="shared" si="206"/>
        <v>0</v>
      </c>
      <c r="AO244" s="99">
        <f t="shared" si="207"/>
        <v>0</v>
      </c>
      <c r="AP244" s="99">
        <f t="shared" si="208"/>
        <v>0</v>
      </c>
      <c r="AQ244" s="12">
        <f t="shared" si="209"/>
        <v>0</v>
      </c>
      <c r="AR244" s="39">
        <f t="shared" si="210"/>
        <v>0</v>
      </c>
      <c r="AS244" s="39">
        <f t="shared" si="211"/>
        <v>0</v>
      </c>
      <c r="AT244" s="39">
        <f t="shared" si="212"/>
        <v>0</v>
      </c>
      <c r="AU244" s="12">
        <f t="shared" si="213"/>
        <v>0</v>
      </c>
      <c r="AV244" s="39">
        <f t="shared" si="214"/>
        <v>0</v>
      </c>
      <c r="AW244" s="39">
        <f t="shared" si="215"/>
        <v>0</v>
      </c>
      <c r="AX244" s="39">
        <f t="shared" si="216"/>
        <v>0</v>
      </c>
      <c r="AY244" s="39">
        <f t="shared" si="217"/>
        <v>0</v>
      </c>
      <c r="AZ244" s="39">
        <f t="shared" si="218"/>
        <v>0</v>
      </c>
      <c r="BA244" s="12">
        <f t="shared" si="219"/>
        <v>0</v>
      </c>
      <c r="BB244" s="39">
        <f t="shared" si="220"/>
        <v>0</v>
      </c>
      <c r="BC244" s="39">
        <f t="shared" si="221"/>
        <v>0</v>
      </c>
      <c r="BD244" s="39">
        <f t="shared" si="222"/>
        <v>0</v>
      </c>
      <c r="BE244" s="12">
        <f t="shared" si="223"/>
        <v>0</v>
      </c>
      <c r="BF244" s="39">
        <f t="shared" si="224"/>
        <v>0</v>
      </c>
      <c r="BG244" s="39">
        <f t="shared" si="225"/>
        <v>0</v>
      </c>
      <c r="BH244" s="39">
        <f t="shared" si="226"/>
        <v>0</v>
      </c>
      <c r="BI244" s="12">
        <f t="shared" si="227"/>
        <v>0</v>
      </c>
      <c r="BJ244" s="39">
        <f t="shared" si="228"/>
        <v>0</v>
      </c>
      <c r="BK244" s="39">
        <f t="shared" si="229"/>
        <v>0</v>
      </c>
      <c r="BL244" s="39">
        <f t="shared" si="230"/>
        <v>0</v>
      </c>
      <c r="BM244" s="12">
        <f t="shared" si="231"/>
        <v>0</v>
      </c>
      <c r="BN244" s="39">
        <f t="shared" si="232"/>
        <v>0</v>
      </c>
      <c r="BO244" s="39">
        <f t="shared" si="233"/>
        <v>0</v>
      </c>
      <c r="BP244" s="39">
        <f t="shared" si="234"/>
        <v>0</v>
      </c>
      <c r="BQ244" s="12">
        <f t="shared" si="235"/>
        <v>0</v>
      </c>
      <c r="BR244" s="39">
        <f t="shared" si="236"/>
        <v>0</v>
      </c>
      <c r="BS244" s="39">
        <f t="shared" si="237"/>
        <v>0</v>
      </c>
      <c r="BT244" s="39">
        <f t="shared" si="238"/>
        <v>0</v>
      </c>
      <c r="BU244" s="104">
        <f>IF(ABS($B244)&lt;0.01,0,VLOOKUP(E244,DollarSteps,4))</f>
        <v>0</v>
      </c>
      <c r="BV244" s="104">
        <f>IF(ABS($B244)&lt;0.01,0,VLOOKUP(G244,DollarSteps,4))</f>
        <v>0</v>
      </c>
      <c r="BW244" s="104">
        <f>IF(ABS($B244)&lt;0.01,0,VLOOKUP(I244,DollarSteps,4))</f>
        <v>0</v>
      </c>
      <c r="BX244" s="104">
        <f>IF(ABS($B244)&lt;0.01,0,IF($J244="","",VLOOKUP($J244,Age_Steps,4)))</f>
        <v>0</v>
      </c>
      <c r="BY244" s="104">
        <f>IF(OR(ABS($B244)&lt;0.01,$E244=0),0,IF($J244="","",VLOOKUP($J244,Age_Steps,4)))</f>
        <v>0</v>
      </c>
      <c r="BZ244" s="104">
        <f>IF(ABS($B244)&lt;0.01,0,IF($J244="","",VLOOKUP($J244-1,Age_Steps,4)))</f>
        <v>0</v>
      </c>
      <c r="CA244" s="104">
        <f>IF(OR(ABS($B244)&lt;0.01,$G244=0),0,IF($J244="","",VLOOKUP($J244-1,Age_Steps,4)))</f>
        <v>0</v>
      </c>
      <c r="CB244" s="104">
        <f>IF(ABS($B244)&lt;0.01,0,IF($J244="","",VLOOKUP($J244-2,Age_Steps,4)))</f>
        <v>0</v>
      </c>
      <c r="CC244" s="104">
        <f>IF(OR(ABS($B244)&lt;0.01,$I244=0),0,IF($J244="","",VLOOKUP($J244-2,Age_Steps,4)))</f>
        <v>0</v>
      </c>
    </row>
    <row r="245" spans="2:81" ht="12.5" customHeight="1">
      <c r="B245" s="6" t="s">
        <v>9</v>
      </c>
      <c r="C245" s="6"/>
      <c r="D245" s="5">
        <v>0</v>
      </c>
      <c r="E245" s="5">
        <v>0</v>
      </c>
      <c r="F245" s="2">
        <v>0</v>
      </c>
      <c r="G245" s="2">
        <v>0</v>
      </c>
      <c r="H245" s="2">
        <v>0</v>
      </c>
      <c r="I245" s="5">
        <v>0</v>
      </c>
      <c r="J245" s="11">
        <v>36</v>
      </c>
      <c r="K245" s="12">
        <f t="shared" si="183"/>
        <v>0</v>
      </c>
      <c r="L245" s="12">
        <f t="shared" si="183"/>
        <v>0</v>
      </c>
      <c r="M245" s="14">
        <f t="shared" si="184"/>
        <v>0</v>
      </c>
      <c r="N245" s="12">
        <f t="shared" si="239"/>
        <v>0</v>
      </c>
      <c r="O245" s="14">
        <f t="shared" si="185"/>
        <v>0</v>
      </c>
      <c r="P245" s="12">
        <f t="shared" si="239"/>
        <v>0</v>
      </c>
      <c r="Q245" s="12">
        <f t="shared" si="186"/>
        <v>1</v>
      </c>
      <c r="R245" s="12">
        <f t="shared" si="187"/>
        <v>0</v>
      </c>
      <c r="S245" s="12">
        <f t="shared" si="188"/>
        <v>0</v>
      </c>
      <c r="T245" s="12">
        <f t="shared" si="189"/>
        <v>0</v>
      </c>
      <c r="U245" s="12">
        <f t="shared" si="190"/>
        <v>0</v>
      </c>
      <c r="V245" s="39">
        <f t="shared" si="191"/>
        <v>0</v>
      </c>
      <c r="W245" s="39">
        <f t="shared" si="192"/>
        <v>0</v>
      </c>
      <c r="X245" s="12">
        <f t="shared" si="240"/>
        <v>0</v>
      </c>
      <c r="Y245" s="12">
        <f t="shared" si="193"/>
        <v>0</v>
      </c>
      <c r="Z245" s="39">
        <f t="shared" si="241"/>
        <v>0</v>
      </c>
      <c r="AA245" s="12">
        <f t="shared" si="194"/>
        <v>0</v>
      </c>
      <c r="AB245" s="39">
        <f t="shared" si="195"/>
        <v>0</v>
      </c>
      <c r="AC245" s="12">
        <f t="shared" si="196"/>
        <v>0</v>
      </c>
      <c r="AD245" s="39">
        <f t="shared" si="197"/>
        <v>0</v>
      </c>
      <c r="AE245" s="39">
        <f t="shared" si="182"/>
        <v>0</v>
      </c>
      <c r="AF245" s="12">
        <f t="shared" si="198"/>
        <v>0</v>
      </c>
      <c r="AG245" s="39">
        <f t="shared" si="199"/>
        <v>0</v>
      </c>
      <c r="AH245" s="12">
        <f t="shared" si="200"/>
        <v>0</v>
      </c>
      <c r="AI245" s="39">
        <f t="shared" si="201"/>
        <v>0</v>
      </c>
      <c r="AJ245" s="39">
        <f t="shared" si="202"/>
        <v>0</v>
      </c>
      <c r="AK245" s="12">
        <f t="shared" si="203"/>
        <v>0</v>
      </c>
      <c r="AL245" s="39">
        <f t="shared" si="204"/>
        <v>0</v>
      </c>
      <c r="AM245" s="39">
        <f t="shared" si="205"/>
        <v>0</v>
      </c>
      <c r="AN245" s="39">
        <f t="shared" si="206"/>
        <v>0</v>
      </c>
      <c r="AO245" s="99">
        <f t="shared" si="207"/>
        <v>0</v>
      </c>
      <c r="AP245" s="99">
        <f t="shared" si="208"/>
        <v>0</v>
      </c>
      <c r="AQ245" s="12">
        <f t="shared" si="209"/>
        <v>0</v>
      </c>
      <c r="AR245" s="39">
        <f t="shared" si="210"/>
        <v>0</v>
      </c>
      <c r="AS245" s="39">
        <f t="shared" si="211"/>
        <v>0</v>
      </c>
      <c r="AT245" s="39">
        <f t="shared" si="212"/>
        <v>0</v>
      </c>
      <c r="AU245" s="12">
        <f t="shared" si="213"/>
        <v>0</v>
      </c>
      <c r="AV245" s="39">
        <f t="shared" si="214"/>
        <v>0</v>
      </c>
      <c r="AW245" s="39">
        <f t="shared" si="215"/>
        <v>0</v>
      </c>
      <c r="AX245" s="39">
        <f t="shared" si="216"/>
        <v>0</v>
      </c>
      <c r="AY245" s="39">
        <f t="shared" si="217"/>
        <v>0</v>
      </c>
      <c r="AZ245" s="39">
        <f t="shared" si="218"/>
        <v>0</v>
      </c>
      <c r="BA245" s="12">
        <f t="shared" si="219"/>
        <v>0</v>
      </c>
      <c r="BB245" s="39">
        <f t="shared" si="220"/>
        <v>0</v>
      </c>
      <c r="BC245" s="39">
        <f t="shared" si="221"/>
        <v>0</v>
      </c>
      <c r="BD245" s="39">
        <f t="shared" si="222"/>
        <v>0</v>
      </c>
      <c r="BE245" s="12">
        <f t="shared" si="223"/>
        <v>0</v>
      </c>
      <c r="BF245" s="39">
        <f t="shared" si="224"/>
        <v>0</v>
      </c>
      <c r="BG245" s="39">
        <f t="shared" si="225"/>
        <v>0</v>
      </c>
      <c r="BH245" s="39">
        <f t="shared" si="226"/>
        <v>0</v>
      </c>
      <c r="BI245" s="12">
        <f t="shared" si="227"/>
        <v>0</v>
      </c>
      <c r="BJ245" s="39">
        <f t="shared" si="228"/>
        <v>0</v>
      </c>
      <c r="BK245" s="39">
        <f t="shared" si="229"/>
        <v>0</v>
      </c>
      <c r="BL245" s="39">
        <f t="shared" si="230"/>
        <v>0</v>
      </c>
      <c r="BM245" s="12">
        <f t="shared" si="231"/>
        <v>0</v>
      </c>
      <c r="BN245" s="39">
        <f t="shared" si="232"/>
        <v>0</v>
      </c>
      <c r="BO245" s="39">
        <f t="shared" si="233"/>
        <v>0</v>
      </c>
      <c r="BP245" s="39">
        <f t="shared" si="234"/>
        <v>0</v>
      </c>
      <c r="BQ245" s="12">
        <f t="shared" si="235"/>
        <v>0</v>
      </c>
      <c r="BR245" s="39">
        <f t="shared" si="236"/>
        <v>0</v>
      </c>
      <c r="BS245" s="39">
        <f t="shared" si="237"/>
        <v>0</v>
      </c>
      <c r="BT245" s="39">
        <f t="shared" si="238"/>
        <v>0</v>
      </c>
      <c r="BU245" s="104">
        <f>IF(ABS($B245)&lt;0.01,0,VLOOKUP(E245,DollarSteps,4))</f>
        <v>0</v>
      </c>
      <c r="BV245" s="104">
        <f>IF(ABS($B245)&lt;0.01,0,VLOOKUP(G245,DollarSteps,4))</f>
        <v>0</v>
      </c>
      <c r="BW245" s="104">
        <f>IF(ABS($B245)&lt;0.01,0,VLOOKUP(I245,DollarSteps,4))</f>
        <v>0</v>
      </c>
      <c r="BX245" s="104">
        <f>IF(ABS($B245)&lt;0.01,0,IF($J245="","",VLOOKUP($J245,Age_Steps,4)))</f>
        <v>0</v>
      </c>
      <c r="BY245" s="104">
        <f>IF(OR(ABS($B245)&lt;0.01,$E245=0),0,IF($J245="","",VLOOKUP($J245,Age_Steps,4)))</f>
        <v>0</v>
      </c>
      <c r="BZ245" s="104">
        <f>IF(ABS($B245)&lt;0.01,0,IF($J245="","",VLOOKUP($J245-1,Age_Steps,4)))</f>
        <v>0</v>
      </c>
      <c r="CA245" s="104">
        <f>IF(OR(ABS($B245)&lt;0.01,$G245=0),0,IF($J245="","",VLOOKUP($J245-1,Age_Steps,4)))</f>
        <v>0</v>
      </c>
      <c r="CB245" s="104">
        <f>IF(ABS($B245)&lt;0.01,0,IF($J245="","",VLOOKUP($J245-2,Age_Steps,4)))</f>
        <v>0</v>
      </c>
      <c r="CC245" s="104">
        <f>IF(OR(ABS($B245)&lt;0.01,$I245=0),0,IF($J245="","",VLOOKUP($J245-2,Age_Steps,4)))</f>
        <v>0</v>
      </c>
    </row>
    <row r="246" spans="2:81" ht="12.5" customHeight="1">
      <c r="B246" s="6" t="s">
        <v>9</v>
      </c>
      <c r="C246" s="6"/>
      <c r="D246" s="5">
        <v>0</v>
      </c>
      <c r="E246" s="5">
        <v>0</v>
      </c>
      <c r="F246" s="2">
        <v>0</v>
      </c>
      <c r="G246" s="2">
        <v>0</v>
      </c>
      <c r="H246" s="2">
        <v>0</v>
      </c>
      <c r="I246" s="5">
        <v>0</v>
      </c>
      <c r="J246" s="11">
        <v>31</v>
      </c>
      <c r="K246" s="12">
        <f t="shared" si="183"/>
        <v>0</v>
      </c>
      <c r="L246" s="12">
        <f t="shared" si="183"/>
        <v>0</v>
      </c>
      <c r="M246" s="14">
        <f t="shared" si="184"/>
        <v>0</v>
      </c>
      <c r="N246" s="12">
        <f t="shared" si="239"/>
        <v>0</v>
      </c>
      <c r="O246" s="14">
        <f t="shared" si="185"/>
        <v>0</v>
      </c>
      <c r="P246" s="12">
        <f t="shared" si="239"/>
        <v>0</v>
      </c>
      <c r="Q246" s="12">
        <f t="shared" si="186"/>
        <v>1</v>
      </c>
      <c r="R246" s="12">
        <f t="shared" si="187"/>
        <v>0</v>
      </c>
      <c r="S246" s="12">
        <f t="shared" si="188"/>
        <v>0</v>
      </c>
      <c r="T246" s="12">
        <f t="shared" si="189"/>
        <v>0</v>
      </c>
      <c r="U246" s="12">
        <f t="shared" si="190"/>
        <v>0</v>
      </c>
      <c r="V246" s="39">
        <f t="shared" si="191"/>
        <v>0</v>
      </c>
      <c r="W246" s="39">
        <f t="shared" si="192"/>
        <v>0</v>
      </c>
      <c r="X246" s="12">
        <f t="shared" si="240"/>
        <v>0</v>
      </c>
      <c r="Y246" s="12">
        <f t="shared" si="193"/>
        <v>0</v>
      </c>
      <c r="Z246" s="39">
        <f t="shared" si="241"/>
        <v>0</v>
      </c>
      <c r="AA246" s="12">
        <f t="shared" si="194"/>
        <v>0</v>
      </c>
      <c r="AB246" s="39">
        <f t="shared" si="195"/>
        <v>0</v>
      </c>
      <c r="AC246" s="12">
        <f t="shared" si="196"/>
        <v>0</v>
      </c>
      <c r="AD246" s="39">
        <f t="shared" si="197"/>
        <v>0</v>
      </c>
      <c r="AE246" s="39">
        <f t="shared" si="182"/>
        <v>0</v>
      </c>
      <c r="AF246" s="12">
        <f t="shared" si="198"/>
        <v>0</v>
      </c>
      <c r="AG246" s="39">
        <f t="shared" si="199"/>
        <v>0</v>
      </c>
      <c r="AH246" s="12">
        <f t="shared" si="200"/>
        <v>0</v>
      </c>
      <c r="AI246" s="39">
        <f t="shared" si="201"/>
        <v>0</v>
      </c>
      <c r="AJ246" s="39">
        <f t="shared" si="202"/>
        <v>0</v>
      </c>
      <c r="AK246" s="12">
        <f t="shared" si="203"/>
        <v>0</v>
      </c>
      <c r="AL246" s="39">
        <f t="shared" si="204"/>
        <v>0</v>
      </c>
      <c r="AM246" s="39">
        <f t="shared" si="205"/>
        <v>0</v>
      </c>
      <c r="AN246" s="39">
        <f t="shared" si="206"/>
        <v>0</v>
      </c>
      <c r="AO246" s="99">
        <f t="shared" si="207"/>
        <v>0</v>
      </c>
      <c r="AP246" s="99">
        <f t="shared" si="208"/>
        <v>0</v>
      </c>
      <c r="AQ246" s="12">
        <f t="shared" si="209"/>
        <v>0</v>
      </c>
      <c r="AR246" s="39">
        <f t="shared" si="210"/>
        <v>0</v>
      </c>
      <c r="AS246" s="39">
        <f t="shared" si="211"/>
        <v>0</v>
      </c>
      <c r="AT246" s="39">
        <f t="shared" si="212"/>
        <v>0</v>
      </c>
      <c r="AU246" s="12">
        <f t="shared" si="213"/>
        <v>0</v>
      </c>
      <c r="AV246" s="39">
        <f t="shared" si="214"/>
        <v>0</v>
      </c>
      <c r="AW246" s="39">
        <f t="shared" si="215"/>
        <v>0</v>
      </c>
      <c r="AX246" s="39">
        <f t="shared" si="216"/>
        <v>0</v>
      </c>
      <c r="AY246" s="39">
        <f t="shared" si="217"/>
        <v>0</v>
      </c>
      <c r="AZ246" s="39">
        <f t="shared" si="218"/>
        <v>0</v>
      </c>
      <c r="BA246" s="12">
        <f t="shared" si="219"/>
        <v>0</v>
      </c>
      <c r="BB246" s="39">
        <f t="shared" si="220"/>
        <v>0</v>
      </c>
      <c r="BC246" s="39">
        <f t="shared" si="221"/>
        <v>0</v>
      </c>
      <c r="BD246" s="39">
        <f t="shared" si="222"/>
        <v>0</v>
      </c>
      <c r="BE246" s="12">
        <f t="shared" si="223"/>
        <v>0</v>
      </c>
      <c r="BF246" s="39">
        <f t="shared" si="224"/>
        <v>0</v>
      </c>
      <c r="BG246" s="39">
        <f t="shared" si="225"/>
        <v>0</v>
      </c>
      <c r="BH246" s="39">
        <f t="shared" si="226"/>
        <v>0</v>
      </c>
      <c r="BI246" s="12">
        <f t="shared" si="227"/>
        <v>0</v>
      </c>
      <c r="BJ246" s="39">
        <f t="shared" si="228"/>
        <v>0</v>
      </c>
      <c r="BK246" s="39">
        <f t="shared" si="229"/>
        <v>0</v>
      </c>
      <c r="BL246" s="39">
        <f t="shared" si="230"/>
        <v>0</v>
      </c>
      <c r="BM246" s="12">
        <f t="shared" si="231"/>
        <v>0</v>
      </c>
      <c r="BN246" s="39">
        <f t="shared" si="232"/>
        <v>0</v>
      </c>
      <c r="BO246" s="39">
        <f t="shared" si="233"/>
        <v>0</v>
      </c>
      <c r="BP246" s="39">
        <f t="shared" si="234"/>
        <v>0</v>
      </c>
      <c r="BQ246" s="12">
        <f t="shared" si="235"/>
        <v>0</v>
      </c>
      <c r="BR246" s="39">
        <f t="shared" si="236"/>
        <v>0</v>
      </c>
      <c r="BS246" s="39">
        <f t="shared" si="237"/>
        <v>0</v>
      </c>
      <c r="BT246" s="39">
        <f t="shared" si="238"/>
        <v>0</v>
      </c>
      <c r="BU246" s="104">
        <f>IF(ABS($B246)&lt;0.01,0,VLOOKUP(E246,DollarSteps,4))</f>
        <v>0</v>
      </c>
      <c r="BV246" s="104">
        <f>IF(ABS($B246)&lt;0.01,0,VLOOKUP(G246,DollarSteps,4))</f>
        <v>0</v>
      </c>
      <c r="BW246" s="104">
        <f>IF(ABS($B246)&lt;0.01,0,VLOOKUP(I246,DollarSteps,4))</f>
        <v>0</v>
      </c>
      <c r="BX246" s="104">
        <f>IF(ABS($B246)&lt;0.01,0,IF($J246="","",VLOOKUP($J246,Age_Steps,4)))</f>
        <v>0</v>
      </c>
      <c r="BY246" s="104">
        <f>IF(OR(ABS($B246)&lt;0.01,$E246=0),0,IF($J246="","",VLOOKUP($J246,Age_Steps,4)))</f>
        <v>0</v>
      </c>
      <c r="BZ246" s="104">
        <f>IF(ABS($B246)&lt;0.01,0,IF($J246="","",VLOOKUP($J246-1,Age_Steps,4)))</f>
        <v>0</v>
      </c>
      <c r="CA246" s="104">
        <f>IF(OR(ABS($B246)&lt;0.01,$G246=0),0,IF($J246="","",VLOOKUP($J246-1,Age_Steps,4)))</f>
        <v>0</v>
      </c>
      <c r="CB246" s="104">
        <f>IF(ABS($B246)&lt;0.01,0,IF($J246="","",VLOOKUP($J246-2,Age_Steps,4)))</f>
        <v>0</v>
      </c>
      <c r="CC246" s="104">
        <f>IF(OR(ABS($B246)&lt;0.01,$I246=0),0,IF($J246="","",VLOOKUP($J246-2,Age_Steps,4)))</f>
        <v>0</v>
      </c>
    </row>
    <row r="247" spans="2:81" ht="12.5" customHeight="1">
      <c r="B247" s="6" t="s">
        <v>9</v>
      </c>
      <c r="C247" s="6"/>
      <c r="D247" s="5">
        <v>0</v>
      </c>
      <c r="E247" s="5">
        <v>0</v>
      </c>
      <c r="F247" s="2">
        <v>0</v>
      </c>
      <c r="G247" s="2">
        <v>0</v>
      </c>
      <c r="H247" s="2">
        <v>0</v>
      </c>
      <c r="I247" s="5">
        <v>0</v>
      </c>
      <c r="J247" s="11">
        <v>3</v>
      </c>
      <c r="K247" s="12">
        <f t="shared" si="183"/>
        <v>0</v>
      </c>
      <c r="L247" s="12">
        <f t="shared" si="183"/>
        <v>0</v>
      </c>
      <c r="M247" s="14">
        <f t="shared" si="184"/>
        <v>0</v>
      </c>
      <c r="N247" s="12">
        <f t="shared" si="239"/>
        <v>0</v>
      </c>
      <c r="O247" s="14">
        <f t="shared" si="185"/>
        <v>0</v>
      </c>
      <c r="P247" s="12">
        <f t="shared" si="239"/>
        <v>0</v>
      </c>
      <c r="Q247" s="12">
        <f t="shared" si="186"/>
        <v>1</v>
      </c>
      <c r="R247" s="12">
        <f t="shared" si="187"/>
        <v>0</v>
      </c>
      <c r="S247" s="12">
        <f t="shared" si="188"/>
        <v>0</v>
      </c>
      <c r="T247" s="12">
        <f t="shared" si="189"/>
        <v>0</v>
      </c>
      <c r="U247" s="12">
        <f t="shared" si="190"/>
        <v>0</v>
      </c>
      <c r="V247" s="39">
        <f t="shared" si="191"/>
        <v>0</v>
      </c>
      <c r="W247" s="39">
        <f t="shared" si="192"/>
        <v>0</v>
      </c>
      <c r="X247" s="12">
        <f t="shared" si="240"/>
        <v>0</v>
      </c>
      <c r="Y247" s="12">
        <f t="shared" si="193"/>
        <v>0</v>
      </c>
      <c r="Z247" s="39">
        <f t="shared" si="241"/>
        <v>0</v>
      </c>
      <c r="AA247" s="12">
        <f t="shared" si="194"/>
        <v>0</v>
      </c>
      <c r="AB247" s="39">
        <f t="shared" si="195"/>
        <v>0</v>
      </c>
      <c r="AC247" s="12">
        <f t="shared" si="196"/>
        <v>0</v>
      </c>
      <c r="AD247" s="39">
        <f t="shared" si="197"/>
        <v>0</v>
      </c>
      <c r="AE247" s="39">
        <f t="shared" si="182"/>
        <v>0</v>
      </c>
      <c r="AF247" s="12">
        <f t="shared" si="198"/>
        <v>0</v>
      </c>
      <c r="AG247" s="39">
        <f t="shared" si="199"/>
        <v>0</v>
      </c>
      <c r="AH247" s="12">
        <f t="shared" si="200"/>
        <v>0</v>
      </c>
      <c r="AI247" s="39">
        <f t="shared" si="201"/>
        <v>0</v>
      </c>
      <c r="AJ247" s="39">
        <f t="shared" si="202"/>
        <v>0</v>
      </c>
      <c r="AK247" s="12">
        <f t="shared" si="203"/>
        <v>0</v>
      </c>
      <c r="AL247" s="39">
        <f t="shared" si="204"/>
        <v>0</v>
      </c>
      <c r="AM247" s="39">
        <f t="shared" si="205"/>
        <v>0</v>
      </c>
      <c r="AN247" s="39">
        <f t="shared" si="206"/>
        <v>0</v>
      </c>
      <c r="AO247" s="99">
        <f t="shared" si="207"/>
        <v>0</v>
      </c>
      <c r="AP247" s="99">
        <f t="shared" si="208"/>
        <v>0</v>
      </c>
      <c r="AQ247" s="12">
        <f t="shared" si="209"/>
        <v>0</v>
      </c>
      <c r="AR247" s="39">
        <f t="shared" si="210"/>
        <v>0</v>
      </c>
      <c r="AS247" s="39">
        <f t="shared" si="211"/>
        <v>0</v>
      </c>
      <c r="AT247" s="39">
        <f t="shared" si="212"/>
        <v>0</v>
      </c>
      <c r="AU247" s="12">
        <f t="shared" si="213"/>
        <v>0</v>
      </c>
      <c r="AV247" s="39">
        <f t="shared" si="214"/>
        <v>0</v>
      </c>
      <c r="AW247" s="39">
        <f t="shared" si="215"/>
        <v>0</v>
      </c>
      <c r="AX247" s="39">
        <f t="shared" si="216"/>
        <v>0</v>
      </c>
      <c r="AY247" s="39">
        <f t="shared" si="217"/>
        <v>0</v>
      </c>
      <c r="AZ247" s="39">
        <f t="shared" si="218"/>
        <v>0</v>
      </c>
      <c r="BA247" s="12">
        <f t="shared" si="219"/>
        <v>0</v>
      </c>
      <c r="BB247" s="39">
        <f t="shared" si="220"/>
        <v>0</v>
      </c>
      <c r="BC247" s="39">
        <f t="shared" si="221"/>
        <v>0</v>
      </c>
      <c r="BD247" s="39">
        <f t="shared" si="222"/>
        <v>0</v>
      </c>
      <c r="BE247" s="12">
        <f t="shared" si="223"/>
        <v>0</v>
      </c>
      <c r="BF247" s="39">
        <f t="shared" si="224"/>
        <v>0</v>
      </c>
      <c r="BG247" s="39">
        <f t="shared" si="225"/>
        <v>0</v>
      </c>
      <c r="BH247" s="39">
        <f t="shared" si="226"/>
        <v>0</v>
      </c>
      <c r="BI247" s="12">
        <f t="shared" si="227"/>
        <v>0</v>
      </c>
      <c r="BJ247" s="39">
        <f t="shared" si="228"/>
        <v>0</v>
      </c>
      <c r="BK247" s="39">
        <f t="shared" si="229"/>
        <v>0</v>
      </c>
      <c r="BL247" s="39">
        <f t="shared" si="230"/>
        <v>0</v>
      </c>
      <c r="BM247" s="12">
        <f t="shared" si="231"/>
        <v>0</v>
      </c>
      <c r="BN247" s="39">
        <f t="shared" si="232"/>
        <v>0</v>
      </c>
      <c r="BO247" s="39">
        <f t="shared" si="233"/>
        <v>0</v>
      </c>
      <c r="BP247" s="39">
        <f t="shared" si="234"/>
        <v>0</v>
      </c>
      <c r="BQ247" s="12">
        <f t="shared" si="235"/>
        <v>0</v>
      </c>
      <c r="BR247" s="39">
        <f t="shared" si="236"/>
        <v>0</v>
      </c>
      <c r="BS247" s="39">
        <f t="shared" si="237"/>
        <v>0</v>
      </c>
      <c r="BT247" s="39">
        <f t="shared" si="238"/>
        <v>0</v>
      </c>
      <c r="BU247" s="104">
        <f>IF(ABS($B247)&lt;0.01,0,VLOOKUP(E247,DollarSteps,4))</f>
        <v>0</v>
      </c>
      <c r="BV247" s="104">
        <f>IF(ABS($B247)&lt;0.01,0,VLOOKUP(G247,DollarSteps,4))</f>
        <v>0</v>
      </c>
      <c r="BW247" s="104">
        <f>IF(ABS($B247)&lt;0.01,0,VLOOKUP(I247,DollarSteps,4))</f>
        <v>0</v>
      </c>
      <c r="BX247" s="104">
        <f>IF(ABS($B247)&lt;0.01,0,IF($J247="","",VLOOKUP($J247,Age_Steps,4)))</f>
        <v>0</v>
      </c>
      <c r="BY247" s="104">
        <f>IF(OR(ABS($B247)&lt;0.01,$E247=0),0,IF($J247="","",VLOOKUP($J247,Age_Steps,4)))</f>
        <v>0</v>
      </c>
      <c r="BZ247" s="104">
        <f>IF(ABS($B247)&lt;0.01,0,IF($J247="","",VLOOKUP($J247-1,Age_Steps,4)))</f>
        <v>0</v>
      </c>
      <c r="CA247" s="104">
        <f>IF(OR(ABS($B247)&lt;0.01,$G247=0),0,IF($J247="","",VLOOKUP($J247-1,Age_Steps,4)))</f>
        <v>0</v>
      </c>
      <c r="CB247" s="104">
        <f>IF(ABS($B247)&lt;0.01,0,IF($J247="","",VLOOKUP($J247-2,Age_Steps,4)))</f>
        <v>0</v>
      </c>
      <c r="CC247" s="104">
        <f>IF(OR(ABS($B247)&lt;0.01,$I247=0),0,IF($J247="","",VLOOKUP($J247-2,Age_Steps,4)))</f>
        <v>0</v>
      </c>
    </row>
    <row r="248" spans="2:81" ht="12.5" customHeight="1">
      <c r="B248" s="6" t="s">
        <v>9</v>
      </c>
      <c r="C248" s="6"/>
      <c r="D248" s="5">
        <v>0</v>
      </c>
      <c r="E248" s="5">
        <v>0</v>
      </c>
      <c r="F248" s="2">
        <v>0</v>
      </c>
      <c r="G248" s="2">
        <v>0</v>
      </c>
      <c r="H248" s="2">
        <v>0</v>
      </c>
      <c r="I248" s="5">
        <v>0</v>
      </c>
      <c r="J248" s="11">
        <v>1</v>
      </c>
      <c r="K248" s="12">
        <f t="shared" si="183"/>
        <v>0</v>
      </c>
      <c r="L248" s="12">
        <f t="shared" si="183"/>
        <v>0</v>
      </c>
      <c r="M248" s="14">
        <f t="shared" si="184"/>
        <v>0</v>
      </c>
      <c r="N248" s="12">
        <f t="shared" si="239"/>
        <v>0</v>
      </c>
      <c r="O248" s="14">
        <f t="shared" si="185"/>
        <v>0</v>
      </c>
      <c r="P248" s="12">
        <f t="shared" si="239"/>
        <v>0</v>
      </c>
      <c r="Q248" s="12">
        <f t="shared" si="186"/>
        <v>1</v>
      </c>
      <c r="R248" s="12">
        <f t="shared" si="187"/>
        <v>0</v>
      </c>
      <c r="S248" s="12">
        <f t="shared" si="188"/>
        <v>0</v>
      </c>
      <c r="T248" s="12">
        <f t="shared" si="189"/>
        <v>0</v>
      </c>
      <c r="U248" s="12">
        <f t="shared" si="190"/>
        <v>0</v>
      </c>
      <c r="V248" s="39">
        <f t="shared" si="191"/>
        <v>0</v>
      </c>
      <c r="W248" s="39">
        <f t="shared" si="192"/>
        <v>0</v>
      </c>
      <c r="X248" s="12">
        <f t="shared" si="240"/>
        <v>0</v>
      </c>
      <c r="Y248" s="12">
        <f t="shared" si="193"/>
        <v>0</v>
      </c>
      <c r="Z248" s="39">
        <f t="shared" si="241"/>
        <v>0</v>
      </c>
      <c r="AA248" s="12">
        <f t="shared" si="194"/>
        <v>0</v>
      </c>
      <c r="AB248" s="39">
        <f t="shared" si="195"/>
        <v>0</v>
      </c>
      <c r="AC248" s="12">
        <f t="shared" si="196"/>
        <v>0</v>
      </c>
      <c r="AD248" s="39">
        <f t="shared" si="197"/>
        <v>0</v>
      </c>
      <c r="AE248" s="39">
        <f t="shared" si="182"/>
        <v>0</v>
      </c>
      <c r="AF248" s="12">
        <f t="shared" si="198"/>
        <v>0</v>
      </c>
      <c r="AG248" s="39">
        <f t="shared" si="199"/>
        <v>0</v>
      </c>
      <c r="AH248" s="12">
        <f t="shared" si="200"/>
        <v>0</v>
      </c>
      <c r="AI248" s="39">
        <f t="shared" si="201"/>
        <v>0</v>
      </c>
      <c r="AJ248" s="39">
        <f t="shared" si="202"/>
        <v>0</v>
      </c>
      <c r="AK248" s="12">
        <f t="shared" si="203"/>
        <v>0</v>
      </c>
      <c r="AL248" s="39">
        <f t="shared" si="204"/>
        <v>0</v>
      </c>
      <c r="AM248" s="39">
        <f t="shared" si="205"/>
        <v>0</v>
      </c>
      <c r="AN248" s="39">
        <f t="shared" si="206"/>
        <v>0</v>
      </c>
      <c r="AO248" s="99">
        <f t="shared" si="207"/>
        <v>0</v>
      </c>
      <c r="AP248" s="99">
        <f t="shared" si="208"/>
        <v>0</v>
      </c>
      <c r="AQ248" s="12">
        <f t="shared" si="209"/>
        <v>0</v>
      </c>
      <c r="AR248" s="39">
        <f t="shared" si="210"/>
        <v>0</v>
      </c>
      <c r="AS248" s="39">
        <f t="shared" si="211"/>
        <v>0</v>
      </c>
      <c r="AT248" s="39">
        <f t="shared" si="212"/>
        <v>0</v>
      </c>
      <c r="AU248" s="12">
        <f t="shared" si="213"/>
        <v>0</v>
      </c>
      <c r="AV248" s="39">
        <f t="shared" si="214"/>
        <v>0</v>
      </c>
      <c r="AW248" s="39">
        <f t="shared" si="215"/>
        <v>0</v>
      </c>
      <c r="AX248" s="39">
        <f t="shared" si="216"/>
        <v>0</v>
      </c>
      <c r="AY248" s="39">
        <f t="shared" si="217"/>
        <v>0</v>
      </c>
      <c r="AZ248" s="39">
        <f t="shared" si="218"/>
        <v>0</v>
      </c>
      <c r="BA248" s="12">
        <f t="shared" si="219"/>
        <v>0</v>
      </c>
      <c r="BB248" s="39">
        <f t="shared" si="220"/>
        <v>0</v>
      </c>
      <c r="BC248" s="39">
        <f t="shared" si="221"/>
        <v>0</v>
      </c>
      <c r="BD248" s="39">
        <f t="shared" si="222"/>
        <v>0</v>
      </c>
      <c r="BE248" s="12">
        <f t="shared" si="223"/>
        <v>0</v>
      </c>
      <c r="BF248" s="39">
        <f t="shared" si="224"/>
        <v>0</v>
      </c>
      <c r="BG248" s="39">
        <f t="shared" si="225"/>
        <v>0</v>
      </c>
      <c r="BH248" s="39">
        <f t="shared" si="226"/>
        <v>0</v>
      </c>
      <c r="BI248" s="12">
        <f t="shared" si="227"/>
        <v>0</v>
      </c>
      <c r="BJ248" s="39">
        <f t="shared" si="228"/>
        <v>0</v>
      </c>
      <c r="BK248" s="39">
        <f t="shared" si="229"/>
        <v>0</v>
      </c>
      <c r="BL248" s="39">
        <f t="shared" si="230"/>
        <v>0</v>
      </c>
      <c r="BM248" s="12">
        <f t="shared" si="231"/>
        <v>0</v>
      </c>
      <c r="BN248" s="39">
        <f t="shared" si="232"/>
        <v>0</v>
      </c>
      <c r="BO248" s="39">
        <f t="shared" si="233"/>
        <v>0</v>
      </c>
      <c r="BP248" s="39">
        <f t="shared" si="234"/>
        <v>0</v>
      </c>
      <c r="BQ248" s="12">
        <f t="shared" si="235"/>
        <v>0</v>
      </c>
      <c r="BR248" s="39">
        <f t="shared" si="236"/>
        <v>0</v>
      </c>
      <c r="BS248" s="39">
        <f t="shared" si="237"/>
        <v>0</v>
      </c>
      <c r="BT248" s="39">
        <f t="shared" si="238"/>
        <v>0</v>
      </c>
      <c r="BU248" s="104">
        <f>IF(ABS($B248)&lt;0.01,0,VLOOKUP(E248,DollarSteps,4))</f>
        <v>0</v>
      </c>
      <c r="BV248" s="104">
        <f>IF(ABS($B248)&lt;0.01,0,VLOOKUP(G248,DollarSteps,4))</f>
        <v>0</v>
      </c>
      <c r="BW248" s="104">
        <f>IF(ABS($B248)&lt;0.01,0,VLOOKUP(I248,DollarSteps,4))</f>
        <v>0</v>
      </c>
      <c r="BX248" s="104">
        <f>IF(ABS($B248)&lt;0.01,0,IF($J248="","",VLOOKUP($J248,Age_Steps,4)))</f>
        <v>0</v>
      </c>
      <c r="BY248" s="104">
        <f>IF(OR(ABS($B248)&lt;0.01,$E248=0),0,IF($J248="","",VLOOKUP($J248,Age_Steps,4)))</f>
        <v>0</v>
      </c>
      <c r="BZ248" s="104">
        <f>IF(ABS($B248)&lt;0.01,0,IF($J248="","",VLOOKUP($J248-1,Age_Steps,4)))</f>
        <v>0</v>
      </c>
      <c r="CA248" s="104">
        <f>IF(OR(ABS($B248)&lt;0.01,$G248=0),0,IF($J248="","",VLOOKUP($J248-1,Age_Steps,4)))</f>
        <v>0</v>
      </c>
      <c r="CB248" s="104">
        <f>IF(ABS($B248)&lt;0.01,0,IF($J248="","",VLOOKUP($J248-2,Age_Steps,4)))</f>
        <v>0</v>
      </c>
      <c r="CC248" s="104">
        <f>IF(OR(ABS($B248)&lt;0.01,$I248=0),0,IF($J248="","",VLOOKUP($J248-2,Age_Steps,4)))</f>
        <v>0</v>
      </c>
    </row>
    <row r="249" spans="2:81" ht="12.5" customHeight="1">
      <c r="B249" s="6" t="s">
        <v>9</v>
      </c>
      <c r="C249" s="6"/>
      <c r="D249" s="5">
        <v>0</v>
      </c>
      <c r="E249" s="5">
        <v>0</v>
      </c>
      <c r="F249" s="2">
        <v>0</v>
      </c>
      <c r="G249" s="2">
        <v>0</v>
      </c>
      <c r="H249" s="2">
        <v>0</v>
      </c>
      <c r="I249" s="5">
        <v>0</v>
      </c>
      <c r="K249" s="12">
        <f t="shared" si="183"/>
        <v>0</v>
      </c>
      <c r="L249" s="12">
        <f t="shared" si="183"/>
        <v>0</v>
      </c>
      <c r="M249" s="14">
        <f t="shared" si="184"/>
        <v>0</v>
      </c>
      <c r="N249" s="12">
        <f t="shared" si="239"/>
        <v>0</v>
      </c>
      <c r="O249" s="14">
        <f t="shared" si="185"/>
        <v>0</v>
      </c>
      <c r="P249" s="12">
        <f t="shared" si="239"/>
        <v>0</v>
      </c>
      <c r="Q249" s="12">
        <f t="shared" si="186"/>
        <v>1</v>
      </c>
      <c r="R249" s="12">
        <f t="shared" si="187"/>
        <v>0</v>
      </c>
      <c r="S249" s="12">
        <f t="shared" si="188"/>
        <v>0</v>
      </c>
      <c r="T249" s="12">
        <f t="shared" si="189"/>
        <v>0</v>
      </c>
      <c r="U249" s="12">
        <f t="shared" si="190"/>
        <v>0</v>
      </c>
      <c r="V249" s="39">
        <f t="shared" si="191"/>
        <v>0</v>
      </c>
      <c r="W249" s="39">
        <f t="shared" si="192"/>
        <v>0</v>
      </c>
      <c r="X249" s="12">
        <f t="shared" si="240"/>
        <v>0</v>
      </c>
      <c r="Y249" s="12">
        <f t="shared" si="193"/>
        <v>0</v>
      </c>
      <c r="Z249" s="39">
        <f t="shared" si="241"/>
        <v>0</v>
      </c>
      <c r="AA249" s="12">
        <f t="shared" si="194"/>
        <v>0</v>
      </c>
      <c r="AB249" s="39">
        <f t="shared" si="195"/>
        <v>0</v>
      </c>
      <c r="AC249" s="12">
        <f t="shared" si="196"/>
        <v>0</v>
      </c>
      <c r="AD249" s="39">
        <f t="shared" si="197"/>
        <v>0</v>
      </c>
      <c r="AE249" s="39">
        <f t="shared" si="182"/>
        <v>0</v>
      </c>
      <c r="AF249" s="12">
        <f t="shared" si="198"/>
        <v>0</v>
      </c>
      <c r="AG249" s="39">
        <f t="shared" si="199"/>
        <v>0</v>
      </c>
      <c r="AH249" s="12">
        <f t="shared" si="200"/>
        <v>0</v>
      </c>
      <c r="AI249" s="39">
        <f t="shared" si="201"/>
        <v>0</v>
      </c>
      <c r="AJ249" s="39">
        <f t="shared" si="202"/>
        <v>0</v>
      </c>
      <c r="AK249" s="12">
        <f t="shared" si="203"/>
        <v>0</v>
      </c>
      <c r="AL249" s="39">
        <f t="shared" si="204"/>
        <v>0</v>
      </c>
      <c r="AM249" s="39">
        <f t="shared" si="205"/>
        <v>0</v>
      </c>
      <c r="AN249" s="39">
        <f t="shared" si="206"/>
        <v>0</v>
      </c>
      <c r="AO249" s="99">
        <f t="shared" si="207"/>
        <v>0</v>
      </c>
      <c r="AP249" s="99">
        <f t="shared" si="208"/>
        <v>0</v>
      </c>
      <c r="AQ249" s="12">
        <f t="shared" si="209"/>
        <v>0</v>
      </c>
      <c r="AR249" s="39">
        <f t="shared" si="210"/>
        <v>0</v>
      </c>
      <c r="AS249" s="39">
        <f t="shared" si="211"/>
        <v>0</v>
      </c>
      <c r="AT249" s="39">
        <f t="shared" si="212"/>
        <v>0</v>
      </c>
      <c r="AU249" s="12">
        <f t="shared" si="213"/>
        <v>0</v>
      </c>
      <c r="AV249" s="39">
        <f t="shared" si="214"/>
        <v>0</v>
      </c>
      <c r="AW249" s="39">
        <f t="shared" si="215"/>
        <v>0</v>
      </c>
      <c r="AX249" s="39">
        <f t="shared" si="216"/>
        <v>0</v>
      </c>
      <c r="AY249" s="39">
        <f t="shared" si="217"/>
        <v>0</v>
      </c>
      <c r="AZ249" s="39">
        <f t="shared" si="218"/>
        <v>0</v>
      </c>
      <c r="BA249" s="12">
        <f t="shared" si="219"/>
        <v>0</v>
      </c>
      <c r="BB249" s="39">
        <f t="shared" si="220"/>
        <v>0</v>
      </c>
      <c r="BC249" s="39">
        <f t="shared" si="221"/>
        <v>0</v>
      </c>
      <c r="BD249" s="39">
        <f t="shared" si="222"/>
        <v>0</v>
      </c>
      <c r="BE249" s="12">
        <f t="shared" si="223"/>
        <v>0</v>
      </c>
      <c r="BF249" s="39">
        <f t="shared" si="224"/>
        <v>0</v>
      </c>
      <c r="BG249" s="39">
        <f t="shared" si="225"/>
        <v>0</v>
      </c>
      <c r="BH249" s="39">
        <f t="shared" si="226"/>
        <v>0</v>
      </c>
      <c r="BI249" s="12">
        <f t="shared" si="227"/>
        <v>0</v>
      </c>
      <c r="BJ249" s="39">
        <f t="shared" si="228"/>
        <v>0</v>
      </c>
      <c r="BK249" s="39">
        <f t="shared" si="229"/>
        <v>0</v>
      </c>
      <c r="BL249" s="39">
        <f t="shared" si="230"/>
        <v>0</v>
      </c>
      <c r="BM249" s="12">
        <f t="shared" si="231"/>
        <v>0</v>
      </c>
      <c r="BN249" s="39">
        <f t="shared" si="232"/>
        <v>0</v>
      </c>
      <c r="BO249" s="39">
        <f t="shared" si="233"/>
        <v>0</v>
      </c>
      <c r="BP249" s="39">
        <f t="shared" si="234"/>
        <v>0</v>
      </c>
      <c r="BQ249" s="12">
        <f t="shared" si="235"/>
        <v>0</v>
      </c>
      <c r="BR249" s="39">
        <f t="shared" si="236"/>
        <v>0</v>
      </c>
      <c r="BS249" s="39">
        <f t="shared" si="237"/>
        <v>0</v>
      </c>
      <c r="BT249" s="39">
        <f t="shared" si="238"/>
        <v>0</v>
      </c>
      <c r="BU249" s="104">
        <f>IF(ABS($B249)&lt;0.01,0,VLOOKUP(E249,DollarSteps,4))</f>
        <v>0</v>
      </c>
      <c r="BV249" s="104">
        <f>IF(ABS($B249)&lt;0.01,0,VLOOKUP(G249,DollarSteps,4))</f>
        <v>0</v>
      </c>
      <c r="BW249" s="104">
        <f>IF(ABS($B249)&lt;0.01,0,VLOOKUP(I249,DollarSteps,4))</f>
        <v>0</v>
      </c>
      <c r="BX249" s="104">
        <f>IF(ABS($B249)&lt;0.01,0,IF($J249="","",VLOOKUP($J249,Age_Steps,4)))</f>
        <v>0</v>
      </c>
      <c r="BY249" s="104">
        <f>IF(OR(ABS($B249)&lt;0.01,$E249=0),0,IF($J249="","",VLOOKUP($J249,Age_Steps,4)))</f>
        <v>0</v>
      </c>
      <c r="BZ249" s="104">
        <f>IF(ABS($B249)&lt;0.01,0,IF($J249="","",VLOOKUP($J249-1,Age_Steps,4)))</f>
        <v>0</v>
      </c>
      <c r="CA249" s="104">
        <f>IF(OR(ABS($B249)&lt;0.01,$G249=0),0,IF($J249="","",VLOOKUP($J249-1,Age_Steps,4)))</f>
        <v>0</v>
      </c>
      <c r="CB249" s="104">
        <f>IF(ABS($B249)&lt;0.01,0,IF($J249="","",VLOOKUP($J249-2,Age_Steps,4)))</f>
        <v>0</v>
      </c>
      <c r="CC249" s="104">
        <f>IF(OR(ABS($B249)&lt;0.01,$I249=0),0,IF($J249="","",VLOOKUP($J249-2,Age_Steps,4)))</f>
        <v>0</v>
      </c>
    </row>
    <row r="250" spans="2:81" ht="12.5" customHeight="1">
      <c r="B250" s="6" t="s">
        <v>9</v>
      </c>
      <c r="C250" s="6"/>
      <c r="D250" s="5">
        <v>0</v>
      </c>
      <c r="E250" s="5">
        <v>0</v>
      </c>
      <c r="F250" s="2">
        <v>0</v>
      </c>
      <c r="G250" s="2">
        <v>0</v>
      </c>
      <c r="H250" s="2">
        <v>0</v>
      </c>
      <c r="I250" s="5">
        <v>0</v>
      </c>
      <c r="J250" s="11">
        <v>2</v>
      </c>
      <c r="K250" s="12">
        <f t="shared" si="183"/>
        <v>0</v>
      </c>
      <c r="L250" s="12">
        <f t="shared" si="183"/>
        <v>0</v>
      </c>
      <c r="M250" s="14">
        <f t="shared" si="184"/>
        <v>0</v>
      </c>
      <c r="N250" s="12">
        <f t="shared" si="239"/>
        <v>0</v>
      </c>
      <c r="O250" s="14">
        <f t="shared" si="185"/>
        <v>0</v>
      </c>
      <c r="P250" s="12">
        <f t="shared" si="239"/>
        <v>0</v>
      </c>
      <c r="Q250" s="12">
        <f t="shared" si="186"/>
        <v>1</v>
      </c>
      <c r="R250" s="12">
        <f t="shared" si="187"/>
        <v>0</v>
      </c>
      <c r="S250" s="12">
        <f t="shared" si="188"/>
        <v>0</v>
      </c>
      <c r="T250" s="12">
        <f t="shared" si="189"/>
        <v>0</v>
      </c>
      <c r="U250" s="12">
        <f t="shared" si="190"/>
        <v>0</v>
      </c>
      <c r="V250" s="39">
        <f t="shared" si="191"/>
        <v>0</v>
      </c>
      <c r="W250" s="39">
        <f t="shared" si="192"/>
        <v>0</v>
      </c>
      <c r="X250" s="12">
        <f t="shared" si="240"/>
        <v>0</v>
      </c>
      <c r="Y250" s="12">
        <f t="shared" si="193"/>
        <v>0</v>
      </c>
      <c r="Z250" s="39">
        <f t="shared" si="241"/>
        <v>0</v>
      </c>
      <c r="AA250" s="12">
        <f t="shared" si="194"/>
        <v>0</v>
      </c>
      <c r="AB250" s="39">
        <f t="shared" si="195"/>
        <v>0</v>
      </c>
      <c r="AC250" s="12">
        <f t="shared" si="196"/>
        <v>0</v>
      </c>
      <c r="AD250" s="39">
        <f t="shared" si="197"/>
        <v>0</v>
      </c>
      <c r="AE250" s="39">
        <f t="shared" si="182"/>
        <v>0</v>
      </c>
      <c r="AF250" s="12">
        <f t="shared" si="198"/>
        <v>0</v>
      </c>
      <c r="AG250" s="39">
        <f t="shared" si="199"/>
        <v>0</v>
      </c>
      <c r="AH250" s="12">
        <f t="shared" si="200"/>
        <v>0</v>
      </c>
      <c r="AI250" s="39">
        <f t="shared" si="201"/>
        <v>0</v>
      </c>
      <c r="AJ250" s="39">
        <f t="shared" si="202"/>
        <v>0</v>
      </c>
      <c r="AK250" s="12">
        <f t="shared" si="203"/>
        <v>0</v>
      </c>
      <c r="AL250" s="39">
        <f t="shared" si="204"/>
        <v>0</v>
      </c>
      <c r="AM250" s="39">
        <f t="shared" si="205"/>
        <v>0</v>
      </c>
      <c r="AN250" s="39">
        <f t="shared" si="206"/>
        <v>0</v>
      </c>
      <c r="AO250" s="99">
        <f t="shared" si="207"/>
        <v>0</v>
      </c>
      <c r="AP250" s="99">
        <f t="shared" si="208"/>
        <v>0</v>
      </c>
      <c r="AQ250" s="12">
        <f t="shared" si="209"/>
        <v>0</v>
      </c>
      <c r="AR250" s="39">
        <f t="shared" si="210"/>
        <v>0</v>
      </c>
      <c r="AS250" s="39">
        <f t="shared" si="211"/>
        <v>0</v>
      </c>
      <c r="AT250" s="39">
        <f t="shared" si="212"/>
        <v>0</v>
      </c>
      <c r="AU250" s="12">
        <f t="shared" si="213"/>
        <v>0</v>
      </c>
      <c r="AV250" s="39">
        <f t="shared" si="214"/>
        <v>0</v>
      </c>
      <c r="AW250" s="39">
        <f t="shared" si="215"/>
        <v>0</v>
      </c>
      <c r="AX250" s="39">
        <f t="shared" si="216"/>
        <v>0</v>
      </c>
      <c r="AY250" s="39">
        <f t="shared" si="217"/>
        <v>0</v>
      </c>
      <c r="AZ250" s="39">
        <f t="shared" si="218"/>
        <v>0</v>
      </c>
      <c r="BA250" s="12">
        <f t="shared" si="219"/>
        <v>0</v>
      </c>
      <c r="BB250" s="39">
        <f t="shared" si="220"/>
        <v>0</v>
      </c>
      <c r="BC250" s="39">
        <f t="shared" si="221"/>
        <v>0</v>
      </c>
      <c r="BD250" s="39">
        <f t="shared" si="222"/>
        <v>0</v>
      </c>
      <c r="BE250" s="12">
        <f t="shared" si="223"/>
        <v>0</v>
      </c>
      <c r="BF250" s="39">
        <f t="shared" si="224"/>
        <v>0</v>
      </c>
      <c r="BG250" s="39">
        <f t="shared" si="225"/>
        <v>0</v>
      </c>
      <c r="BH250" s="39">
        <f t="shared" si="226"/>
        <v>0</v>
      </c>
      <c r="BI250" s="12">
        <f t="shared" si="227"/>
        <v>0</v>
      </c>
      <c r="BJ250" s="39">
        <f t="shared" si="228"/>
        <v>0</v>
      </c>
      <c r="BK250" s="39">
        <f t="shared" si="229"/>
        <v>0</v>
      </c>
      <c r="BL250" s="39">
        <f t="shared" si="230"/>
        <v>0</v>
      </c>
      <c r="BM250" s="12">
        <f t="shared" si="231"/>
        <v>0</v>
      </c>
      <c r="BN250" s="39">
        <f t="shared" si="232"/>
        <v>0</v>
      </c>
      <c r="BO250" s="39">
        <f t="shared" si="233"/>
        <v>0</v>
      </c>
      <c r="BP250" s="39">
        <f t="shared" si="234"/>
        <v>0</v>
      </c>
      <c r="BQ250" s="12">
        <f t="shared" si="235"/>
        <v>0</v>
      </c>
      <c r="BR250" s="39">
        <f t="shared" si="236"/>
        <v>0</v>
      </c>
      <c r="BS250" s="39">
        <f t="shared" si="237"/>
        <v>0</v>
      </c>
      <c r="BT250" s="39">
        <f t="shared" si="238"/>
        <v>0</v>
      </c>
      <c r="BU250" s="104">
        <f>IF(ABS($B250)&lt;0.01,0,VLOOKUP(E250,DollarSteps,4))</f>
        <v>0</v>
      </c>
      <c r="BV250" s="104">
        <f>IF(ABS($B250)&lt;0.01,0,VLOOKUP(G250,DollarSteps,4))</f>
        <v>0</v>
      </c>
      <c r="BW250" s="104">
        <f>IF(ABS($B250)&lt;0.01,0,VLOOKUP(I250,DollarSteps,4))</f>
        <v>0</v>
      </c>
      <c r="BX250" s="104">
        <f>IF(ABS($B250)&lt;0.01,0,IF($J250="","",VLOOKUP($J250,Age_Steps,4)))</f>
        <v>0</v>
      </c>
      <c r="BY250" s="104">
        <f>IF(OR(ABS($B250)&lt;0.01,$E250=0),0,IF($J250="","",VLOOKUP($J250,Age_Steps,4)))</f>
        <v>0</v>
      </c>
      <c r="BZ250" s="104">
        <f>IF(ABS($B250)&lt;0.01,0,IF($J250="","",VLOOKUP($J250-1,Age_Steps,4)))</f>
        <v>0</v>
      </c>
      <c r="CA250" s="104">
        <f>IF(OR(ABS($B250)&lt;0.01,$G250=0),0,IF($J250="","",VLOOKUP($J250-1,Age_Steps,4)))</f>
        <v>0</v>
      </c>
      <c r="CB250" s="104">
        <f>IF(ABS($B250)&lt;0.01,0,IF($J250="","",VLOOKUP($J250-2,Age_Steps,4)))</f>
        <v>0</v>
      </c>
      <c r="CC250" s="104">
        <f>IF(OR(ABS($B250)&lt;0.01,$I250=0),0,IF($J250="","",VLOOKUP($J250-2,Age_Steps,4)))</f>
        <v>0</v>
      </c>
    </row>
    <row r="251" spans="2:81" ht="12.5" customHeight="1">
      <c r="B251" s="6" t="s">
        <v>9</v>
      </c>
      <c r="C251" s="6"/>
      <c r="D251" s="5">
        <v>0</v>
      </c>
      <c r="E251" s="5">
        <v>0</v>
      </c>
      <c r="F251" s="2">
        <v>0</v>
      </c>
      <c r="G251" s="2">
        <v>0</v>
      </c>
      <c r="H251" s="2">
        <v>0</v>
      </c>
      <c r="I251" s="5">
        <v>0</v>
      </c>
      <c r="J251" s="11">
        <v>2</v>
      </c>
      <c r="K251" s="12">
        <f t="shared" si="183"/>
        <v>0</v>
      </c>
      <c r="L251" s="12">
        <f t="shared" si="183"/>
        <v>0</v>
      </c>
      <c r="M251" s="14">
        <f t="shared" si="184"/>
        <v>0</v>
      </c>
      <c r="N251" s="12">
        <f t="shared" si="239"/>
        <v>0</v>
      </c>
      <c r="O251" s="14">
        <f t="shared" si="185"/>
        <v>0</v>
      </c>
      <c r="P251" s="12">
        <f t="shared" si="239"/>
        <v>0</v>
      </c>
      <c r="Q251" s="12">
        <f t="shared" si="186"/>
        <v>1</v>
      </c>
      <c r="R251" s="12">
        <f t="shared" si="187"/>
        <v>0</v>
      </c>
      <c r="S251" s="12">
        <f t="shared" si="188"/>
        <v>0</v>
      </c>
      <c r="T251" s="12">
        <f t="shared" si="189"/>
        <v>0</v>
      </c>
      <c r="U251" s="12">
        <f t="shared" si="190"/>
        <v>0</v>
      </c>
      <c r="V251" s="39">
        <f t="shared" si="191"/>
        <v>0</v>
      </c>
      <c r="W251" s="39">
        <f t="shared" si="192"/>
        <v>0</v>
      </c>
      <c r="X251" s="12">
        <f t="shared" si="240"/>
        <v>0</v>
      </c>
      <c r="Y251" s="12">
        <f t="shared" si="193"/>
        <v>0</v>
      </c>
      <c r="Z251" s="39">
        <f t="shared" si="241"/>
        <v>0</v>
      </c>
      <c r="AA251" s="12">
        <f t="shared" si="194"/>
        <v>0</v>
      </c>
      <c r="AB251" s="39">
        <f t="shared" si="195"/>
        <v>0</v>
      </c>
      <c r="AC251" s="12">
        <f t="shared" si="196"/>
        <v>0</v>
      </c>
      <c r="AD251" s="39">
        <f t="shared" si="197"/>
        <v>0</v>
      </c>
      <c r="AE251" s="39">
        <f t="shared" si="182"/>
        <v>0</v>
      </c>
      <c r="AF251" s="12">
        <f t="shared" si="198"/>
        <v>0</v>
      </c>
      <c r="AG251" s="39">
        <f t="shared" si="199"/>
        <v>0</v>
      </c>
      <c r="AH251" s="12">
        <f t="shared" si="200"/>
        <v>0</v>
      </c>
      <c r="AI251" s="39">
        <f t="shared" si="201"/>
        <v>0</v>
      </c>
      <c r="AJ251" s="39">
        <f t="shared" si="202"/>
        <v>0</v>
      </c>
      <c r="AK251" s="12">
        <f t="shared" si="203"/>
        <v>0</v>
      </c>
      <c r="AL251" s="39">
        <f t="shared" si="204"/>
        <v>0</v>
      </c>
      <c r="AM251" s="39">
        <f t="shared" si="205"/>
        <v>0</v>
      </c>
      <c r="AN251" s="39">
        <f t="shared" si="206"/>
        <v>0</v>
      </c>
      <c r="AO251" s="99">
        <f t="shared" si="207"/>
        <v>0</v>
      </c>
      <c r="AP251" s="99">
        <f t="shared" si="208"/>
        <v>0</v>
      </c>
      <c r="AQ251" s="12">
        <f t="shared" si="209"/>
        <v>0</v>
      </c>
      <c r="AR251" s="39">
        <f t="shared" si="210"/>
        <v>0</v>
      </c>
      <c r="AS251" s="39">
        <f t="shared" si="211"/>
        <v>0</v>
      </c>
      <c r="AT251" s="39">
        <f t="shared" si="212"/>
        <v>0</v>
      </c>
      <c r="AU251" s="12">
        <f t="shared" si="213"/>
        <v>0</v>
      </c>
      <c r="AV251" s="39">
        <f t="shared" si="214"/>
        <v>0</v>
      </c>
      <c r="AW251" s="39">
        <f t="shared" si="215"/>
        <v>0</v>
      </c>
      <c r="AX251" s="39">
        <f t="shared" si="216"/>
        <v>0</v>
      </c>
      <c r="AY251" s="39">
        <f t="shared" si="217"/>
        <v>0</v>
      </c>
      <c r="AZ251" s="39">
        <f t="shared" si="218"/>
        <v>0</v>
      </c>
      <c r="BA251" s="12">
        <f t="shared" si="219"/>
        <v>0</v>
      </c>
      <c r="BB251" s="39">
        <f t="shared" si="220"/>
        <v>0</v>
      </c>
      <c r="BC251" s="39">
        <f t="shared" si="221"/>
        <v>0</v>
      </c>
      <c r="BD251" s="39">
        <f t="shared" si="222"/>
        <v>0</v>
      </c>
      <c r="BE251" s="12">
        <f t="shared" si="223"/>
        <v>0</v>
      </c>
      <c r="BF251" s="39">
        <f t="shared" si="224"/>
        <v>0</v>
      </c>
      <c r="BG251" s="39">
        <f t="shared" si="225"/>
        <v>0</v>
      </c>
      <c r="BH251" s="39">
        <f t="shared" si="226"/>
        <v>0</v>
      </c>
      <c r="BI251" s="12">
        <f t="shared" si="227"/>
        <v>0</v>
      </c>
      <c r="BJ251" s="39">
        <f t="shared" si="228"/>
        <v>0</v>
      </c>
      <c r="BK251" s="39">
        <f t="shared" si="229"/>
        <v>0</v>
      </c>
      <c r="BL251" s="39">
        <f t="shared" si="230"/>
        <v>0</v>
      </c>
      <c r="BM251" s="12">
        <f t="shared" si="231"/>
        <v>0</v>
      </c>
      <c r="BN251" s="39">
        <f t="shared" si="232"/>
        <v>0</v>
      </c>
      <c r="BO251" s="39">
        <f t="shared" si="233"/>
        <v>0</v>
      </c>
      <c r="BP251" s="39">
        <f t="shared" si="234"/>
        <v>0</v>
      </c>
      <c r="BQ251" s="12">
        <f t="shared" si="235"/>
        <v>0</v>
      </c>
      <c r="BR251" s="39">
        <f t="shared" si="236"/>
        <v>0</v>
      </c>
      <c r="BS251" s="39">
        <f t="shared" si="237"/>
        <v>0</v>
      </c>
      <c r="BT251" s="39">
        <f t="shared" si="238"/>
        <v>0</v>
      </c>
      <c r="BU251" s="104">
        <f>IF(ABS($B251)&lt;0.01,0,VLOOKUP(E251,DollarSteps,4))</f>
        <v>0</v>
      </c>
      <c r="BV251" s="104">
        <f>IF(ABS($B251)&lt;0.01,0,VLOOKUP(G251,DollarSteps,4))</f>
        <v>0</v>
      </c>
      <c r="BW251" s="104">
        <f>IF(ABS($B251)&lt;0.01,0,VLOOKUP(I251,DollarSteps,4))</f>
        <v>0</v>
      </c>
      <c r="BX251" s="104">
        <f>IF(ABS($B251)&lt;0.01,0,IF($J251="","",VLOOKUP($J251,Age_Steps,4)))</f>
        <v>0</v>
      </c>
      <c r="BY251" s="104">
        <f>IF(OR(ABS($B251)&lt;0.01,$E251=0),0,IF($J251="","",VLOOKUP($J251,Age_Steps,4)))</f>
        <v>0</v>
      </c>
      <c r="BZ251" s="104">
        <f>IF(ABS($B251)&lt;0.01,0,IF($J251="","",VLOOKUP($J251-1,Age_Steps,4)))</f>
        <v>0</v>
      </c>
      <c r="CA251" s="104">
        <f>IF(OR(ABS($B251)&lt;0.01,$G251=0),0,IF($J251="","",VLOOKUP($J251-1,Age_Steps,4)))</f>
        <v>0</v>
      </c>
      <c r="CB251" s="104">
        <f>IF(ABS($B251)&lt;0.01,0,IF($J251="","",VLOOKUP($J251-2,Age_Steps,4)))</f>
        <v>0</v>
      </c>
      <c r="CC251" s="104">
        <f>IF(OR(ABS($B251)&lt;0.01,$I251=0),0,IF($J251="","",VLOOKUP($J251-2,Age_Steps,4)))</f>
        <v>0</v>
      </c>
    </row>
    <row r="252" spans="2:81" ht="12.5" customHeight="1">
      <c r="B252" s="6" t="s">
        <v>9</v>
      </c>
      <c r="C252" s="6"/>
      <c r="D252" s="5">
        <v>0</v>
      </c>
      <c r="E252" s="5">
        <v>0</v>
      </c>
      <c r="F252" s="2">
        <v>0</v>
      </c>
      <c r="G252" s="2">
        <v>0</v>
      </c>
      <c r="H252" s="2">
        <v>0</v>
      </c>
      <c r="I252" s="5">
        <v>0</v>
      </c>
      <c r="J252" s="11">
        <v>60</v>
      </c>
      <c r="K252" s="12">
        <f t="shared" si="183"/>
        <v>0</v>
      </c>
      <c r="L252" s="12">
        <f t="shared" si="183"/>
        <v>0</v>
      </c>
      <c r="M252" s="14">
        <f t="shared" si="184"/>
        <v>0</v>
      </c>
      <c r="N252" s="12">
        <f t="shared" si="239"/>
        <v>0</v>
      </c>
      <c r="O252" s="14">
        <f t="shared" si="185"/>
        <v>0</v>
      </c>
      <c r="P252" s="12">
        <f t="shared" si="239"/>
        <v>0</v>
      </c>
      <c r="Q252" s="12">
        <f t="shared" si="186"/>
        <v>1</v>
      </c>
      <c r="R252" s="12">
        <f t="shared" si="187"/>
        <v>0</v>
      </c>
      <c r="S252" s="12">
        <f t="shared" si="188"/>
        <v>0</v>
      </c>
      <c r="T252" s="12">
        <f t="shared" si="189"/>
        <v>0</v>
      </c>
      <c r="U252" s="12">
        <f t="shared" si="190"/>
        <v>0</v>
      </c>
      <c r="V252" s="39">
        <f t="shared" si="191"/>
        <v>0</v>
      </c>
      <c r="W252" s="39">
        <f t="shared" si="192"/>
        <v>0</v>
      </c>
      <c r="X252" s="12">
        <f t="shared" si="240"/>
        <v>0</v>
      </c>
      <c r="Y252" s="12">
        <f t="shared" si="193"/>
        <v>0</v>
      </c>
      <c r="Z252" s="39">
        <f t="shared" si="241"/>
        <v>0</v>
      </c>
      <c r="AA252" s="12">
        <f t="shared" si="194"/>
        <v>0</v>
      </c>
      <c r="AB252" s="39">
        <f t="shared" si="195"/>
        <v>0</v>
      </c>
      <c r="AC252" s="12">
        <f t="shared" si="196"/>
        <v>0</v>
      </c>
      <c r="AD252" s="39">
        <f t="shared" si="197"/>
        <v>0</v>
      </c>
      <c r="AE252" s="39">
        <f t="shared" si="182"/>
        <v>0</v>
      </c>
      <c r="AF252" s="12">
        <f t="shared" si="198"/>
        <v>0</v>
      </c>
      <c r="AG252" s="39">
        <f t="shared" si="199"/>
        <v>0</v>
      </c>
      <c r="AH252" s="12">
        <f t="shared" si="200"/>
        <v>0</v>
      </c>
      <c r="AI252" s="39">
        <f t="shared" si="201"/>
        <v>0</v>
      </c>
      <c r="AJ252" s="39">
        <f t="shared" si="202"/>
        <v>0</v>
      </c>
      <c r="AK252" s="12">
        <f t="shared" si="203"/>
        <v>0</v>
      </c>
      <c r="AL252" s="39">
        <f t="shared" si="204"/>
        <v>0</v>
      </c>
      <c r="AM252" s="39">
        <f t="shared" si="205"/>
        <v>0</v>
      </c>
      <c r="AN252" s="39">
        <f t="shared" si="206"/>
        <v>0</v>
      </c>
      <c r="AO252" s="99">
        <f t="shared" si="207"/>
        <v>0</v>
      </c>
      <c r="AP252" s="99">
        <f t="shared" si="208"/>
        <v>0</v>
      </c>
      <c r="AQ252" s="12">
        <f t="shared" si="209"/>
        <v>0</v>
      </c>
      <c r="AR252" s="39">
        <f t="shared" si="210"/>
        <v>0</v>
      </c>
      <c r="AS252" s="39">
        <f t="shared" si="211"/>
        <v>0</v>
      </c>
      <c r="AT252" s="39">
        <f t="shared" si="212"/>
        <v>0</v>
      </c>
      <c r="AU252" s="12">
        <f t="shared" si="213"/>
        <v>0</v>
      </c>
      <c r="AV252" s="39">
        <f t="shared" si="214"/>
        <v>0</v>
      </c>
      <c r="AW252" s="39">
        <f t="shared" si="215"/>
        <v>0</v>
      </c>
      <c r="AX252" s="39">
        <f t="shared" si="216"/>
        <v>0</v>
      </c>
      <c r="AY252" s="39">
        <f t="shared" si="217"/>
        <v>0</v>
      </c>
      <c r="AZ252" s="39">
        <f t="shared" si="218"/>
        <v>0</v>
      </c>
      <c r="BA252" s="12">
        <f t="shared" si="219"/>
        <v>0</v>
      </c>
      <c r="BB252" s="39">
        <f t="shared" si="220"/>
        <v>0</v>
      </c>
      <c r="BC252" s="39">
        <f t="shared" si="221"/>
        <v>0</v>
      </c>
      <c r="BD252" s="39">
        <f t="shared" si="222"/>
        <v>0</v>
      </c>
      <c r="BE252" s="12">
        <f t="shared" si="223"/>
        <v>0</v>
      </c>
      <c r="BF252" s="39">
        <f t="shared" si="224"/>
        <v>0</v>
      </c>
      <c r="BG252" s="39">
        <f t="shared" si="225"/>
        <v>0</v>
      </c>
      <c r="BH252" s="39">
        <f t="shared" si="226"/>
        <v>0</v>
      </c>
      <c r="BI252" s="12">
        <f t="shared" si="227"/>
        <v>0</v>
      </c>
      <c r="BJ252" s="39">
        <f t="shared" si="228"/>
        <v>0</v>
      </c>
      <c r="BK252" s="39">
        <f t="shared" si="229"/>
        <v>0</v>
      </c>
      <c r="BL252" s="39">
        <f t="shared" si="230"/>
        <v>0</v>
      </c>
      <c r="BM252" s="12">
        <f t="shared" si="231"/>
        <v>0</v>
      </c>
      <c r="BN252" s="39">
        <f t="shared" si="232"/>
        <v>0</v>
      </c>
      <c r="BO252" s="39">
        <f t="shared" si="233"/>
        <v>0</v>
      </c>
      <c r="BP252" s="39">
        <f t="shared" si="234"/>
        <v>0</v>
      </c>
      <c r="BQ252" s="12">
        <f t="shared" si="235"/>
        <v>0</v>
      </c>
      <c r="BR252" s="39">
        <f t="shared" si="236"/>
        <v>0</v>
      </c>
      <c r="BS252" s="39">
        <f t="shared" si="237"/>
        <v>0</v>
      </c>
      <c r="BT252" s="39">
        <f t="shared" si="238"/>
        <v>0</v>
      </c>
      <c r="BU252" s="104">
        <f>IF(ABS($B252)&lt;0.01,0,VLOOKUP(E252,DollarSteps,4))</f>
        <v>0</v>
      </c>
      <c r="BV252" s="104">
        <f>IF(ABS($B252)&lt;0.01,0,VLOOKUP(G252,DollarSteps,4))</f>
        <v>0</v>
      </c>
      <c r="BW252" s="104">
        <f>IF(ABS($B252)&lt;0.01,0,VLOOKUP(I252,DollarSteps,4))</f>
        <v>0</v>
      </c>
      <c r="BX252" s="104">
        <f>IF(ABS($B252)&lt;0.01,0,IF($J252="","",VLOOKUP($J252,Age_Steps,4)))</f>
        <v>0</v>
      </c>
      <c r="BY252" s="104">
        <f>IF(OR(ABS($B252)&lt;0.01,$E252=0),0,IF($J252="","",VLOOKUP($J252,Age_Steps,4)))</f>
        <v>0</v>
      </c>
      <c r="BZ252" s="104">
        <f>IF(ABS($B252)&lt;0.01,0,IF($J252="","",VLOOKUP($J252-1,Age_Steps,4)))</f>
        <v>0</v>
      </c>
      <c r="CA252" s="104">
        <f>IF(OR(ABS($B252)&lt;0.01,$G252=0),0,IF($J252="","",VLOOKUP($J252-1,Age_Steps,4)))</f>
        <v>0</v>
      </c>
      <c r="CB252" s="104">
        <f>IF(ABS($B252)&lt;0.01,0,IF($J252="","",VLOOKUP($J252-2,Age_Steps,4)))</f>
        <v>0</v>
      </c>
      <c r="CC252" s="104">
        <f>IF(OR(ABS($B252)&lt;0.01,$I252=0),0,IF($J252="","",VLOOKUP($J252-2,Age_Steps,4)))</f>
        <v>0</v>
      </c>
    </row>
    <row r="253" spans="2:81" ht="12.5" customHeight="1">
      <c r="B253" s="6" t="s">
        <v>9</v>
      </c>
      <c r="C253" s="6"/>
      <c r="D253" s="5">
        <v>0</v>
      </c>
      <c r="E253" s="5">
        <v>0</v>
      </c>
      <c r="F253" s="2">
        <v>0</v>
      </c>
      <c r="G253" s="2">
        <v>0</v>
      </c>
      <c r="H253" s="2">
        <v>0</v>
      </c>
      <c r="I253" s="5">
        <v>0</v>
      </c>
      <c r="J253" s="11">
        <v>48</v>
      </c>
      <c r="K253" s="12">
        <f t="shared" si="183"/>
        <v>0</v>
      </c>
      <c r="L253" s="12">
        <f t="shared" si="183"/>
        <v>0</v>
      </c>
      <c r="M253" s="14">
        <f t="shared" si="184"/>
        <v>0</v>
      </c>
      <c r="N253" s="12">
        <f t="shared" si="239"/>
        <v>0</v>
      </c>
      <c r="O253" s="14">
        <f t="shared" si="185"/>
        <v>0</v>
      </c>
      <c r="P253" s="12">
        <f t="shared" si="239"/>
        <v>0</v>
      </c>
      <c r="Q253" s="12">
        <f t="shared" si="186"/>
        <v>1</v>
      </c>
      <c r="R253" s="12">
        <f t="shared" si="187"/>
        <v>0</v>
      </c>
      <c r="S253" s="12">
        <f t="shared" si="188"/>
        <v>0</v>
      </c>
      <c r="T253" s="12">
        <f t="shared" si="189"/>
        <v>0</v>
      </c>
      <c r="U253" s="12">
        <f t="shared" si="190"/>
        <v>0</v>
      </c>
      <c r="V253" s="39">
        <f t="shared" si="191"/>
        <v>0</v>
      </c>
      <c r="W253" s="39">
        <f t="shared" si="192"/>
        <v>0</v>
      </c>
      <c r="X253" s="12">
        <f t="shared" si="240"/>
        <v>0</v>
      </c>
      <c r="Y253" s="12">
        <f t="shared" si="193"/>
        <v>0</v>
      </c>
      <c r="Z253" s="39">
        <f t="shared" si="241"/>
        <v>0</v>
      </c>
      <c r="AA253" s="12">
        <f t="shared" si="194"/>
        <v>0</v>
      </c>
      <c r="AB253" s="39">
        <f t="shared" si="195"/>
        <v>0</v>
      </c>
      <c r="AC253" s="12">
        <f t="shared" si="196"/>
        <v>0</v>
      </c>
      <c r="AD253" s="39">
        <f t="shared" si="197"/>
        <v>0</v>
      </c>
      <c r="AE253" s="39">
        <f t="shared" si="182"/>
        <v>0</v>
      </c>
      <c r="AF253" s="12">
        <f t="shared" si="198"/>
        <v>0</v>
      </c>
      <c r="AG253" s="39">
        <f t="shared" si="199"/>
        <v>0</v>
      </c>
      <c r="AH253" s="12">
        <f t="shared" si="200"/>
        <v>0</v>
      </c>
      <c r="AI253" s="39">
        <f t="shared" si="201"/>
        <v>0</v>
      </c>
      <c r="AJ253" s="39">
        <f t="shared" si="202"/>
        <v>0</v>
      </c>
      <c r="AK253" s="12">
        <f t="shared" si="203"/>
        <v>0</v>
      </c>
      <c r="AL253" s="39">
        <f t="shared" si="204"/>
        <v>0</v>
      </c>
      <c r="AM253" s="39">
        <f t="shared" si="205"/>
        <v>0</v>
      </c>
      <c r="AN253" s="39">
        <f t="shared" si="206"/>
        <v>0</v>
      </c>
      <c r="AO253" s="99">
        <f t="shared" si="207"/>
        <v>0</v>
      </c>
      <c r="AP253" s="99">
        <f t="shared" si="208"/>
        <v>0</v>
      </c>
      <c r="AQ253" s="12">
        <f t="shared" si="209"/>
        <v>0</v>
      </c>
      <c r="AR253" s="39">
        <f t="shared" si="210"/>
        <v>0</v>
      </c>
      <c r="AS253" s="39">
        <f t="shared" si="211"/>
        <v>0</v>
      </c>
      <c r="AT253" s="39">
        <f t="shared" si="212"/>
        <v>0</v>
      </c>
      <c r="AU253" s="12">
        <f t="shared" si="213"/>
        <v>0</v>
      </c>
      <c r="AV253" s="39">
        <f t="shared" si="214"/>
        <v>0</v>
      </c>
      <c r="AW253" s="39">
        <f t="shared" si="215"/>
        <v>0</v>
      </c>
      <c r="AX253" s="39">
        <f t="shared" si="216"/>
        <v>0</v>
      </c>
      <c r="AY253" s="39">
        <f t="shared" si="217"/>
        <v>0</v>
      </c>
      <c r="AZ253" s="39">
        <f t="shared" si="218"/>
        <v>0</v>
      </c>
      <c r="BA253" s="12">
        <f t="shared" si="219"/>
        <v>0</v>
      </c>
      <c r="BB253" s="39">
        <f t="shared" si="220"/>
        <v>0</v>
      </c>
      <c r="BC253" s="39">
        <f t="shared" si="221"/>
        <v>0</v>
      </c>
      <c r="BD253" s="39">
        <f t="shared" si="222"/>
        <v>0</v>
      </c>
      <c r="BE253" s="12">
        <f t="shared" si="223"/>
        <v>0</v>
      </c>
      <c r="BF253" s="39">
        <f t="shared" si="224"/>
        <v>0</v>
      </c>
      <c r="BG253" s="39">
        <f t="shared" si="225"/>
        <v>0</v>
      </c>
      <c r="BH253" s="39">
        <f t="shared" si="226"/>
        <v>0</v>
      </c>
      <c r="BI253" s="12">
        <f t="shared" si="227"/>
        <v>0</v>
      </c>
      <c r="BJ253" s="39">
        <f t="shared" si="228"/>
        <v>0</v>
      </c>
      <c r="BK253" s="39">
        <f t="shared" si="229"/>
        <v>0</v>
      </c>
      <c r="BL253" s="39">
        <f t="shared" si="230"/>
        <v>0</v>
      </c>
      <c r="BM253" s="12">
        <f t="shared" si="231"/>
        <v>0</v>
      </c>
      <c r="BN253" s="39">
        <f t="shared" si="232"/>
        <v>0</v>
      </c>
      <c r="BO253" s="39">
        <f t="shared" si="233"/>
        <v>0</v>
      </c>
      <c r="BP253" s="39">
        <f t="shared" si="234"/>
        <v>0</v>
      </c>
      <c r="BQ253" s="12">
        <f t="shared" si="235"/>
        <v>0</v>
      </c>
      <c r="BR253" s="39">
        <f t="shared" si="236"/>
        <v>0</v>
      </c>
      <c r="BS253" s="39">
        <f t="shared" si="237"/>
        <v>0</v>
      </c>
      <c r="BT253" s="39">
        <f t="shared" si="238"/>
        <v>0</v>
      </c>
      <c r="BU253" s="104">
        <f>IF(ABS($B253)&lt;0.01,0,VLOOKUP(E253,DollarSteps,4))</f>
        <v>0</v>
      </c>
      <c r="BV253" s="104">
        <f>IF(ABS($B253)&lt;0.01,0,VLOOKUP(G253,DollarSteps,4))</f>
        <v>0</v>
      </c>
      <c r="BW253" s="104">
        <f>IF(ABS($B253)&lt;0.01,0,VLOOKUP(I253,DollarSteps,4))</f>
        <v>0</v>
      </c>
      <c r="BX253" s="104">
        <f>IF(ABS($B253)&lt;0.01,0,IF($J253="","",VLOOKUP($J253,Age_Steps,4)))</f>
        <v>0</v>
      </c>
      <c r="BY253" s="104">
        <f>IF(OR(ABS($B253)&lt;0.01,$E253=0),0,IF($J253="","",VLOOKUP($J253,Age_Steps,4)))</f>
        <v>0</v>
      </c>
      <c r="BZ253" s="104">
        <f>IF(ABS($B253)&lt;0.01,0,IF($J253="","",VLOOKUP($J253-1,Age_Steps,4)))</f>
        <v>0</v>
      </c>
      <c r="CA253" s="104">
        <f>IF(OR(ABS($B253)&lt;0.01,$G253=0),0,IF($J253="","",VLOOKUP($J253-1,Age_Steps,4)))</f>
        <v>0</v>
      </c>
      <c r="CB253" s="104">
        <f>IF(ABS($B253)&lt;0.01,0,IF($J253="","",VLOOKUP($J253-2,Age_Steps,4)))</f>
        <v>0</v>
      </c>
      <c r="CC253" s="104">
        <f>IF(OR(ABS($B253)&lt;0.01,$I253=0),0,IF($J253="","",VLOOKUP($J253-2,Age_Steps,4)))</f>
        <v>0</v>
      </c>
    </row>
    <row r="254" spans="2:81" ht="12.5" customHeight="1">
      <c r="B254" s="6" t="s">
        <v>9</v>
      </c>
      <c r="C254" s="6"/>
      <c r="D254" s="5">
        <v>0</v>
      </c>
      <c r="E254" s="5">
        <v>0</v>
      </c>
      <c r="F254" s="2">
        <v>0</v>
      </c>
      <c r="G254" s="2">
        <v>0</v>
      </c>
      <c r="H254" s="2">
        <v>0</v>
      </c>
      <c r="I254" s="5">
        <v>0</v>
      </c>
      <c r="J254" s="11">
        <v>37</v>
      </c>
      <c r="K254" s="12">
        <f t="shared" si="183"/>
        <v>0</v>
      </c>
      <c r="L254" s="12">
        <f t="shared" si="183"/>
        <v>0</v>
      </c>
      <c r="M254" s="14">
        <f t="shared" si="184"/>
        <v>0</v>
      </c>
      <c r="N254" s="12">
        <f t="shared" si="239"/>
        <v>0</v>
      </c>
      <c r="O254" s="14">
        <f t="shared" si="185"/>
        <v>0</v>
      </c>
      <c r="P254" s="12">
        <f t="shared" si="239"/>
        <v>0</v>
      </c>
      <c r="Q254" s="12">
        <f t="shared" si="186"/>
        <v>1</v>
      </c>
      <c r="R254" s="12">
        <f t="shared" si="187"/>
        <v>0</v>
      </c>
      <c r="S254" s="12">
        <f t="shared" si="188"/>
        <v>0</v>
      </c>
      <c r="T254" s="12">
        <f t="shared" si="189"/>
        <v>0</v>
      </c>
      <c r="U254" s="12">
        <f t="shared" si="190"/>
        <v>0</v>
      </c>
      <c r="V254" s="39">
        <f t="shared" si="191"/>
        <v>0</v>
      </c>
      <c r="W254" s="39">
        <f t="shared" si="192"/>
        <v>0</v>
      </c>
      <c r="X254" s="12">
        <f t="shared" si="240"/>
        <v>0</v>
      </c>
      <c r="Y254" s="12">
        <f t="shared" si="193"/>
        <v>0</v>
      </c>
      <c r="Z254" s="39">
        <f t="shared" si="241"/>
        <v>0</v>
      </c>
      <c r="AA254" s="12">
        <f t="shared" si="194"/>
        <v>0</v>
      </c>
      <c r="AB254" s="39">
        <f t="shared" si="195"/>
        <v>0</v>
      </c>
      <c r="AC254" s="12">
        <f t="shared" si="196"/>
        <v>0</v>
      </c>
      <c r="AD254" s="39">
        <f t="shared" si="197"/>
        <v>0</v>
      </c>
      <c r="AE254" s="39">
        <f t="shared" si="182"/>
        <v>0</v>
      </c>
      <c r="AF254" s="12">
        <f t="shared" si="198"/>
        <v>0</v>
      </c>
      <c r="AG254" s="39">
        <f t="shared" si="199"/>
        <v>0</v>
      </c>
      <c r="AH254" s="12">
        <f t="shared" si="200"/>
        <v>0</v>
      </c>
      <c r="AI254" s="39">
        <f t="shared" si="201"/>
        <v>0</v>
      </c>
      <c r="AJ254" s="39">
        <f t="shared" si="202"/>
        <v>0</v>
      </c>
      <c r="AK254" s="12">
        <f t="shared" si="203"/>
        <v>0</v>
      </c>
      <c r="AL254" s="39">
        <f t="shared" si="204"/>
        <v>0</v>
      </c>
      <c r="AM254" s="39">
        <f t="shared" si="205"/>
        <v>0</v>
      </c>
      <c r="AN254" s="39">
        <f t="shared" si="206"/>
        <v>0</v>
      </c>
      <c r="AO254" s="99">
        <f t="shared" si="207"/>
        <v>0</v>
      </c>
      <c r="AP254" s="99">
        <f t="shared" si="208"/>
        <v>0</v>
      </c>
      <c r="AQ254" s="12">
        <f t="shared" si="209"/>
        <v>0</v>
      </c>
      <c r="AR254" s="39">
        <f t="shared" si="210"/>
        <v>0</v>
      </c>
      <c r="AS254" s="39">
        <f t="shared" si="211"/>
        <v>0</v>
      </c>
      <c r="AT254" s="39">
        <f t="shared" si="212"/>
        <v>0</v>
      </c>
      <c r="AU254" s="12">
        <f t="shared" si="213"/>
        <v>0</v>
      </c>
      <c r="AV254" s="39">
        <f t="shared" si="214"/>
        <v>0</v>
      </c>
      <c r="AW254" s="39">
        <f t="shared" si="215"/>
        <v>0</v>
      </c>
      <c r="AX254" s="39">
        <f t="shared" si="216"/>
        <v>0</v>
      </c>
      <c r="AY254" s="39">
        <f t="shared" si="217"/>
        <v>0</v>
      </c>
      <c r="AZ254" s="39">
        <f t="shared" si="218"/>
        <v>0</v>
      </c>
      <c r="BA254" s="12">
        <f t="shared" si="219"/>
        <v>0</v>
      </c>
      <c r="BB254" s="39">
        <f t="shared" si="220"/>
        <v>0</v>
      </c>
      <c r="BC254" s="39">
        <f t="shared" si="221"/>
        <v>0</v>
      </c>
      <c r="BD254" s="39">
        <f t="shared" si="222"/>
        <v>0</v>
      </c>
      <c r="BE254" s="12">
        <f t="shared" si="223"/>
        <v>0</v>
      </c>
      <c r="BF254" s="39">
        <f t="shared" si="224"/>
        <v>0</v>
      </c>
      <c r="BG254" s="39">
        <f t="shared" si="225"/>
        <v>0</v>
      </c>
      <c r="BH254" s="39">
        <f t="shared" si="226"/>
        <v>0</v>
      </c>
      <c r="BI254" s="12">
        <f t="shared" si="227"/>
        <v>0</v>
      </c>
      <c r="BJ254" s="39">
        <f t="shared" si="228"/>
        <v>0</v>
      </c>
      <c r="BK254" s="39">
        <f t="shared" si="229"/>
        <v>0</v>
      </c>
      <c r="BL254" s="39">
        <f t="shared" si="230"/>
        <v>0</v>
      </c>
      <c r="BM254" s="12">
        <f t="shared" si="231"/>
        <v>0</v>
      </c>
      <c r="BN254" s="39">
        <f t="shared" si="232"/>
        <v>0</v>
      </c>
      <c r="BO254" s="39">
        <f t="shared" si="233"/>
        <v>0</v>
      </c>
      <c r="BP254" s="39">
        <f t="shared" si="234"/>
        <v>0</v>
      </c>
      <c r="BQ254" s="12">
        <f t="shared" si="235"/>
        <v>0</v>
      </c>
      <c r="BR254" s="39">
        <f t="shared" si="236"/>
        <v>0</v>
      </c>
      <c r="BS254" s="39">
        <f t="shared" si="237"/>
        <v>0</v>
      </c>
      <c r="BT254" s="39">
        <f t="shared" si="238"/>
        <v>0</v>
      </c>
      <c r="BU254" s="104">
        <f>IF(ABS($B254)&lt;0.01,0,VLOOKUP(E254,DollarSteps,4))</f>
        <v>0</v>
      </c>
      <c r="BV254" s="104">
        <f>IF(ABS($B254)&lt;0.01,0,VLOOKUP(G254,DollarSteps,4))</f>
        <v>0</v>
      </c>
      <c r="BW254" s="104">
        <f>IF(ABS($B254)&lt;0.01,0,VLOOKUP(I254,DollarSteps,4))</f>
        <v>0</v>
      </c>
      <c r="BX254" s="104">
        <f>IF(ABS($B254)&lt;0.01,0,IF($J254="","",VLOOKUP($J254,Age_Steps,4)))</f>
        <v>0</v>
      </c>
      <c r="BY254" s="104">
        <f>IF(OR(ABS($B254)&lt;0.01,$E254=0),0,IF($J254="","",VLOOKUP($J254,Age_Steps,4)))</f>
        <v>0</v>
      </c>
      <c r="BZ254" s="104">
        <f>IF(ABS($B254)&lt;0.01,0,IF($J254="","",VLOOKUP($J254-1,Age_Steps,4)))</f>
        <v>0</v>
      </c>
      <c r="CA254" s="104">
        <f>IF(OR(ABS($B254)&lt;0.01,$G254=0),0,IF($J254="","",VLOOKUP($J254-1,Age_Steps,4)))</f>
        <v>0</v>
      </c>
      <c r="CB254" s="104">
        <f>IF(ABS($B254)&lt;0.01,0,IF($J254="","",VLOOKUP($J254-2,Age_Steps,4)))</f>
        <v>0</v>
      </c>
      <c r="CC254" s="104">
        <f>IF(OR(ABS($B254)&lt;0.01,$I254=0),0,IF($J254="","",VLOOKUP($J254-2,Age_Steps,4)))</f>
        <v>0</v>
      </c>
    </row>
    <row r="255" spans="2:81" ht="12.5" customHeight="1">
      <c r="B255" s="6" t="s">
        <v>9</v>
      </c>
      <c r="C255" s="6"/>
      <c r="D255" s="5">
        <v>0</v>
      </c>
      <c r="E255" s="5">
        <v>0</v>
      </c>
      <c r="F255" s="2">
        <v>0</v>
      </c>
      <c r="G255" s="2">
        <v>0</v>
      </c>
      <c r="H255" s="2">
        <v>0</v>
      </c>
      <c r="I255" s="5">
        <v>0</v>
      </c>
      <c r="J255" s="11">
        <v>14</v>
      </c>
      <c r="K255" s="12">
        <f t="shared" si="183"/>
        <v>0</v>
      </c>
      <c r="L255" s="12">
        <f t="shared" si="183"/>
        <v>0</v>
      </c>
      <c r="M255" s="14">
        <f t="shared" si="184"/>
        <v>0</v>
      </c>
      <c r="N255" s="12">
        <f t="shared" si="239"/>
        <v>0</v>
      </c>
      <c r="O255" s="14">
        <f t="shared" si="185"/>
        <v>0</v>
      </c>
      <c r="P255" s="12">
        <f t="shared" si="239"/>
        <v>0</v>
      </c>
      <c r="Q255" s="12">
        <f t="shared" si="186"/>
        <v>1</v>
      </c>
      <c r="R255" s="12">
        <f t="shared" si="187"/>
        <v>0</v>
      </c>
      <c r="S255" s="12">
        <f t="shared" si="188"/>
        <v>0</v>
      </c>
      <c r="T255" s="12">
        <f t="shared" si="189"/>
        <v>0</v>
      </c>
      <c r="U255" s="12">
        <f t="shared" si="190"/>
        <v>0</v>
      </c>
      <c r="V255" s="39">
        <f t="shared" si="191"/>
        <v>0</v>
      </c>
      <c r="W255" s="39">
        <f t="shared" si="192"/>
        <v>0</v>
      </c>
      <c r="X255" s="12">
        <f t="shared" si="240"/>
        <v>0</v>
      </c>
      <c r="Y255" s="12">
        <f t="shared" si="193"/>
        <v>0</v>
      </c>
      <c r="Z255" s="39">
        <f t="shared" si="241"/>
        <v>0</v>
      </c>
      <c r="AA255" s="12">
        <f t="shared" si="194"/>
        <v>0</v>
      </c>
      <c r="AB255" s="39">
        <f t="shared" si="195"/>
        <v>0</v>
      </c>
      <c r="AC255" s="12">
        <f t="shared" si="196"/>
        <v>0</v>
      </c>
      <c r="AD255" s="39">
        <f t="shared" si="197"/>
        <v>0</v>
      </c>
      <c r="AE255" s="39">
        <f t="shared" si="182"/>
        <v>0</v>
      </c>
      <c r="AF255" s="12">
        <f t="shared" si="198"/>
        <v>0</v>
      </c>
      <c r="AG255" s="39">
        <f t="shared" si="199"/>
        <v>0</v>
      </c>
      <c r="AH255" s="12">
        <f t="shared" si="200"/>
        <v>0</v>
      </c>
      <c r="AI255" s="39">
        <f t="shared" si="201"/>
        <v>0</v>
      </c>
      <c r="AJ255" s="39">
        <f t="shared" si="202"/>
        <v>0</v>
      </c>
      <c r="AK255" s="12">
        <f t="shared" si="203"/>
        <v>0</v>
      </c>
      <c r="AL255" s="39">
        <f t="shared" si="204"/>
        <v>0</v>
      </c>
      <c r="AM255" s="39">
        <f t="shared" si="205"/>
        <v>0</v>
      </c>
      <c r="AN255" s="39">
        <f t="shared" si="206"/>
        <v>0</v>
      </c>
      <c r="AO255" s="99">
        <f t="shared" si="207"/>
        <v>0</v>
      </c>
      <c r="AP255" s="99">
        <f t="shared" si="208"/>
        <v>0</v>
      </c>
      <c r="AQ255" s="12">
        <f t="shared" si="209"/>
        <v>0</v>
      </c>
      <c r="AR255" s="39">
        <f t="shared" si="210"/>
        <v>0</v>
      </c>
      <c r="AS255" s="39">
        <f t="shared" si="211"/>
        <v>0</v>
      </c>
      <c r="AT255" s="39">
        <f t="shared" si="212"/>
        <v>0</v>
      </c>
      <c r="AU255" s="12">
        <f t="shared" si="213"/>
        <v>0</v>
      </c>
      <c r="AV255" s="39">
        <f t="shared" si="214"/>
        <v>0</v>
      </c>
      <c r="AW255" s="39">
        <f t="shared" si="215"/>
        <v>0</v>
      </c>
      <c r="AX255" s="39">
        <f t="shared" si="216"/>
        <v>0</v>
      </c>
      <c r="AY255" s="39">
        <f t="shared" si="217"/>
        <v>0</v>
      </c>
      <c r="AZ255" s="39">
        <f t="shared" si="218"/>
        <v>0</v>
      </c>
      <c r="BA255" s="12">
        <f t="shared" si="219"/>
        <v>0</v>
      </c>
      <c r="BB255" s="39">
        <f t="shared" si="220"/>
        <v>0</v>
      </c>
      <c r="BC255" s="39">
        <f t="shared" si="221"/>
        <v>0</v>
      </c>
      <c r="BD255" s="39">
        <f t="shared" si="222"/>
        <v>0</v>
      </c>
      <c r="BE255" s="12">
        <f t="shared" si="223"/>
        <v>0</v>
      </c>
      <c r="BF255" s="39">
        <f t="shared" si="224"/>
        <v>0</v>
      </c>
      <c r="BG255" s="39">
        <f t="shared" si="225"/>
        <v>0</v>
      </c>
      <c r="BH255" s="39">
        <f t="shared" si="226"/>
        <v>0</v>
      </c>
      <c r="BI255" s="12">
        <f t="shared" si="227"/>
        <v>0</v>
      </c>
      <c r="BJ255" s="39">
        <f t="shared" si="228"/>
        <v>0</v>
      </c>
      <c r="BK255" s="39">
        <f t="shared" si="229"/>
        <v>0</v>
      </c>
      <c r="BL255" s="39">
        <f t="shared" si="230"/>
        <v>0</v>
      </c>
      <c r="BM255" s="12">
        <f t="shared" si="231"/>
        <v>0</v>
      </c>
      <c r="BN255" s="39">
        <f t="shared" si="232"/>
        <v>0</v>
      </c>
      <c r="BO255" s="39">
        <f t="shared" si="233"/>
        <v>0</v>
      </c>
      <c r="BP255" s="39">
        <f t="shared" si="234"/>
        <v>0</v>
      </c>
      <c r="BQ255" s="12">
        <f t="shared" si="235"/>
        <v>0</v>
      </c>
      <c r="BR255" s="39">
        <f t="shared" si="236"/>
        <v>0</v>
      </c>
      <c r="BS255" s="39">
        <f t="shared" si="237"/>
        <v>0</v>
      </c>
      <c r="BT255" s="39">
        <f t="shared" si="238"/>
        <v>0</v>
      </c>
      <c r="BU255" s="104">
        <f>IF(ABS($B255)&lt;0.01,0,VLOOKUP(E255,DollarSteps,4))</f>
        <v>0</v>
      </c>
      <c r="BV255" s="104">
        <f>IF(ABS($B255)&lt;0.01,0,VLOOKUP(G255,DollarSteps,4))</f>
        <v>0</v>
      </c>
      <c r="BW255" s="104">
        <f>IF(ABS($B255)&lt;0.01,0,VLOOKUP(I255,DollarSteps,4))</f>
        <v>0</v>
      </c>
      <c r="BX255" s="104">
        <f>IF(ABS($B255)&lt;0.01,0,IF($J255="","",VLOOKUP($J255,Age_Steps,4)))</f>
        <v>0</v>
      </c>
      <c r="BY255" s="104">
        <f>IF(OR(ABS($B255)&lt;0.01,$E255=0),0,IF($J255="","",VLOOKUP($J255,Age_Steps,4)))</f>
        <v>0</v>
      </c>
      <c r="BZ255" s="104">
        <f>IF(ABS($B255)&lt;0.01,0,IF($J255="","",VLOOKUP($J255-1,Age_Steps,4)))</f>
        <v>0</v>
      </c>
      <c r="CA255" s="104">
        <f>IF(OR(ABS($B255)&lt;0.01,$G255=0),0,IF($J255="","",VLOOKUP($J255-1,Age_Steps,4)))</f>
        <v>0</v>
      </c>
      <c r="CB255" s="104">
        <f>IF(ABS($B255)&lt;0.01,0,IF($J255="","",VLOOKUP($J255-2,Age_Steps,4)))</f>
        <v>0</v>
      </c>
      <c r="CC255" s="104">
        <f>IF(OR(ABS($B255)&lt;0.01,$I255=0),0,IF($J255="","",VLOOKUP($J255-2,Age_Steps,4)))</f>
        <v>0</v>
      </c>
    </row>
    <row r="256" spans="2:81" ht="12.5" customHeight="1">
      <c r="B256" s="6" t="s">
        <v>9</v>
      </c>
      <c r="C256" s="6"/>
      <c r="D256" s="5">
        <v>0</v>
      </c>
      <c r="E256" s="5">
        <v>0</v>
      </c>
      <c r="F256" s="2">
        <v>0</v>
      </c>
      <c r="G256" s="2">
        <v>0</v>
      </c>
      <c r="H256" s="2">
        <v>0</v>
      </c>
      <c r="I256" s="5">
        <v>0</v>
      </c>
      <c r="J256" s="11">
        <v>2</v>
      </c>
      <c r="K256" s="12">
        <f t="shared" si="183"/>
        <v>0</v>
      </c>
      <c r="L256" s="12">
        <f t="shared" si="183"/>
        <v>0</v>
      </c>
      <c r="M256" s="14">
        <f t="shared" si="184"/>
        <v>0</v>
      </c>
      <c r="N256" s="12">
        <f t="shared" si="239"/>
        <v>0</v>
      </c>
      <c r="O256" s="14">
        <f t="shared" si="185"/>
        <v>0</v>
      </c>
      <c r="P256" s="12">
        <f t="shared" si="239"/>
        <v>0</v>
      </c>
      <c r="Q256" s="12">
        <f t="shared" si="186"/>
        <v>1</v>
      </c>
      <c r="R256" s="12">
        <f t="shared" si="187"/>
        <v>0</v>
      </c>
      <c r="S256" s="12">
        <f t="shared" si="188"/>
        <v>0</v>
      </c>
      <c r="T256" s="12">
        <f t="shared" si="189"/>
        <v>0</v>
      </c>
      <c r="U256" s="12">
        <f t="shared" si="190"/>
        <v>0</v>
      </c>
      <c r="V256" s="39">
        <f t="shared" si="191"/>
        <v>0</v>
      </c>
      <c r="W256" s="39">
        <f t="shared" si="192"/>
        <v>0</v>
      </c>
      <c r="X256" s="12">
        <f t="shared" si="240"/>
        <v>0</v>
      </c>
      <c r="Y256" s="12">
        <f t="shared" si="193"/>
        <v>0</v>
      </c>
      <c r="Z256" s="39">
        <f t="shared" si="241"/>
        <v>0</v>
      </c>
      <c r="AA256" s="12">
        <f t="shared" si="194"/>
        <v>0</v>
      </c>
      <c r="AB256" s="39">
        <f t="shared" si="195"/>
        <v>0</v>
      </c>
      <c r="AC256" s="12">
        <f t="shared" si="196"/>
        <v>0</v>
      </c>
      <c r="AD256" s="39">
        <f t="shared" si="197"/>
        <v>0</v>
      </c>
      <c r="AE256" s="39">
        <f t="shared" si="182"/>
        <v>0</v>
      </c>
      <c r="AF256" s="12">
        <f t="shared" si="198"/>
        <v>0</v>
      </c>
      <c r="AG256" s="39">
        <f t="shared" si="199"/>
        <v>0</v>
      </c>
      <c r="AH256" s="12">
        <f t="shared" si="200"/>
        <v>0</v>
      </c>
      <c r="AI256" s="39">
        <f t="shared" si="201"/>
        <v>0</v>
      </c>
      <c r="AJ256" s="39">
        <f t="shared" si="202"/>
        <v>0</v>
      </c>
      <c r="AK256" s="12">
        <f t="shared" si="203"/>
        <v>0</v>
      </c>
      <c r="AL256" s="39">
        <f t="shared" si="204"/>
        <v>0</v>
      </c>
      <c r="AM256" s="39">
        <f t="shared" si="205"/>
        <v>0</v>
      </c>
      <c r="AN256" s="39">
        <f t="shared" si="206"/>
        <v>0</v>
      </c>
      <c r="AO256" s="99">
        <f t="shared" si="207"/>
        <v>0</v>
      </c>
      <c r="AP256" s="99">
        <f t="shared" si="208"/>
        <v>0</v>
      </c>
      <c r="AQ256" s="12">
        <f t="shared" si="209"/>
        <v>0</v>
      </c>
      <c r="AR256" s="39">
        <f t="shared" si="210"/>
        <v>0</v>
      </c>
      <c r="AS256" s="39">
        <f t="shared" si="211"/>
        <v>0</v>
      </c>
      <c r="AT256" s="39">
        <f t="shared" si="212"/>
        <v>0</v>
      </c>
      <c r="AU256" s="12">
        <f t="shared" si="213"/>
        <v>0</v>
      </c>
      <c r="AV256" s="39">
        <f t="shared" si="214"/>
        <v>0</v>
      </c>
      <c r="AW256" s="39">
        <f t="shared" si="215"/>
        <v>0</v>
      </c>
      <c r="AX256" s="39">
        <f t="shared" si="216"/>
        <v>0</v>
      </c>
      <c r="AY256" s="39">
        <f t="shared" si="217"/>
        <v>0</v>
      </c>
      <c r="AZ256" s="39">
        <f t="shared" si="218"/>
        <v>0</v>
      </c>
      <c r="BA256" s="12">
        <f t="shared" si="219"/>
        <v>0</v>
      </c>
      <c r="BB256" s="39">
        <f t="shared" si="220"/>
        <v>0</v>
      </c>
      <c r="BC256" s="39">
        <f t="shared" si="221"/>
        <v>0</v>
      </c>
      <c r="BD256" s="39">
        <f t="shared" si="222"/>
        <v>0</v>
      </c>
      <c r="BE256" s="12">
        <f t="shared" si="223"/>
        <v>0</v>
      </c>
      <c r="BF256" s="39">
        <f t="shared" si="224"/>
        <v>0</v>
      </c>
      <c r="BG256" s="39">
        <f t="shared" si="225"/>
        <v>0</v>
      </c>
      <c r="BH256" s="39">
        <f t="shared" si="226"/>
        <v>0</v>
      </c>
      <c r="BI256" s="12">
        <f t="shared" si="227"/>
        <v>0</v>
      </c>
      <c r="BJ256" s="39">
        <f t="shared" si="228"/>
        <v>0</v>
      </c>
      <c r="BK256" s="39">
        <f t="shared" si="229"/>
        <v>0</v>
      </c>
      <c r="BL256" s="39">
        <f t="shared" si="230"/>
        <v>0</v>
      </c>
      <c r="BM256" s="12">
        <f t="shared" si="231"/>
        <v>0</v>
      </c>
      <c r="BN256" s="39">
        <f t="shared" si="232"/>
        <v>0</v>
      </c>
      <c r="BO256" s="39">
        <f t="shared" si="233"/>
        <v>0</v>
      </c>
      <c r="BP256" s="39">
        <f t="shared" si="234"/>
        <v>0</v>
      </c>
      <c r="BQ256" s="12">
        <f t="shared" si="235"/>
        <v>0</v>
      </c>
      <c r="BR256" s="39">
        <f t="shared" si="236"/>
        <v>0</v>
      </c>
      <c r="BS256" s="39">
        <f t="shared" si="237"/>
        <v>0</v>
      </c>
      <c r="BT256" s="39">
        <f t="shared" si="238"/>
        <v>0</v>
      </c>
      <c r="BU256" s="104">
        <f>IF(ABS($B256)&lt;0.01,0,VLOOKUP(E256,DollarSteps,4))</f>
        <v>0</v>
      </c>
      <c r="BV256" s="104">
        <f>IF(ABS($B256)&lt;0.01,0,VLOOKUP(G256,DollarSteps,4))</f>
        <v>0</v>
      </c>
      <c r="BW256" s="104">
        <f>IF(ABS($B256)&lt;0.01,0,VLOOKUP(I256,DollarSteps,4))</f>
        <v>0</v>
      </c>
      <c r="BX256" s="104">
        <f>IF(ABS($B256)&lt;0.01,0,IF($J256="","",VLOOKUP($J256,Age_Steps,4)))</f>
        <v>0</v>
      </c>
      <c r="BY256" s="104">
        <f>IF(OR(ABS($B256)&lt;0.01,$E256=0),0,IF($J256="","",VLOOKUP($J256,Age_Steps,4)))</f>
        <v>0</v>
      </c>
      <c r="BZ256" s="104">
        <f>IF(ABS($B256)&lt;0.01,0,IF($J256="","",VLOOKUP($J256-1,Age_Steps,4)))</f>
        <v>0</v>
      </c>
      <c r="CA256" s="104">
        <f>IF(OR(ABS($B256)&lt;0.01,$G256=0),0,IF($J256="","",VLOOKUP($J256-1,Age_Steps,4)))</f>
        <v>0</v>
      </c>
      <c r="CB256" s="104">
        <f>IF(ABS($B256)&lt;0.01,0,IF($J256="","",VLOOKUP($J256-2,Age_Steps,4)))</f>
        <v>0</v>
      </c>
      <c r="CC256" s="104">
        <f>IF(OR(ABS($B256)&lt;0.01,$I256=0),0,IF($J256="","",VLOOKUP($J256-2,Age_Steps,4)))</f>
        <v>0</v>
      </c>
    </row>
    <row r="257" spans="2:81" ht="12.5" customHeight="1">
      <c r="B257" s="6" t="s">
        <v>9</v>
      </c>
      <c r="C257" s="6"/>
      <c r="D257" s="5">
        <v>0</v>
      </c>
      <c r="E257" s="5">
        <v>0</v>
      </c>
      <c r="F257" s="2">
        <v>0</v>
      </c>
      <c r="G257" s="2">
        <v>0</v>
      </c>
      <c r="H257" s="2">
        <v>0</v>
      </c>
      <c r="I257" s="5">
        <v>0</v>
      </c>
      <c r="J257" s="11">
        <v>2</v>
      </c>
      <c r="K257" s="12">
        <f t="shared" si="183"/>
        <v>0</v>
      </c>
      <c r="L257" s="12">
        <f t="shared" si="183"/>
        <v>0</v>
      </c>
      <c r="M257" s="14">
        <f t="shared" si="184"/>
        <v>0</v>
      </c>
      <c r="N257" s="12">
        <f t="shared" si="239"/>
        <v>0</v>
      </c>
      <c r="O257" s="14">
        <f t="shared" si="185"/>
        <v>0</v>
      </c>
      <c r="P257" s="12">
        <f t="shared" si="239"/>
        <v>0</v>
      </c>
      <c r="Q257" s="12">
        <f t="shared" si="186"/>
        <v>1</v>
      </c>
      <c r="R257" s="12">
        <f t="shared" si="187"/>
        <v>0</v>
      </c>
      <c r="S257" s="12">
        <f t="shared" si="188"/>
        <v>0</v>
      </c>
      <c r="T257" s="12">
        <f t="shared" si="189"/>
        <v>0</v>
      </c>
      <c r="U257" s="12">
        <f t="shared" si="190"/>
        <v>0</v>
      </c>
      <c r="V257" s="39">
        <f t="shared" si="191"/>
        <v>0</v>
      </c>
      <c r="W257" s="39">
        <f t="shared" si="192"/>
        <v>0</v>
      </c>
      <c r="X257" s="12">
        <f t="shared" si="240"/>
        <v>0</v>
      </c>
      <c r="Y257" s="12">
        <f t="shared" si="193"/>
        <v>0</v>
      </c>
      <c r="Z257" s="39">
        <f t="shared" si="241"/>
        <v>0</v>
      </c>
      <c r="AA257" s="12">
        <f t="shared" si="194"/>
        <v>0</v>
      </c>
      <c r="AB257" s="39">
        <f t="shared" si="195"/>
        <v>0</v>
      </c>
      <c r="AC257" s="12">
        <f t="shared" si="196"/>
        <v>0</v>
      </c>
      <c r="AD257" s="39">
        <f t="shared" si="197"/>
        <v>0</v>
      </c>
      <c r="AE257" s="39">
        <f t="shared" si="182"/>
        <v>0</v>
      </c>
      <c r="AF257" s="12">
        <f t="shared" si="198"/>
        <v>0</v>
      </c>
      <c r="AG257" s="39">
        <f t="shared" si="199"/>
        <v>0</v>
      </c>
      <c r="AH257" s="12">
        <f t="shared" si="200"/>
        <v>0</v>
      </c>
      <c r="AI257" s="39">
        <f t="shared" si="201"/>
        <v>0</v>
      </c>
      <c r="AJ257" s="39">
        <f t="shared" si="202"/>
        <v>0</v>
      </c>
      <c r="AK257" s="12">
        <f t="shared" si="203"/>
        <v>0</v>
      </c>
      <c r="AL257" s="39">
        <f t="shared" si="204"/>
        <v>0</v>
      </c>
      <c r="AM257" s="39">
        <f t="shared" si="205"/>
        <v>0</v>
      </c>
      <c r="AN257" s="39">
        <f t="shared" si="206"/>
        <v>0</v>
      </c>
      <c r="AO257" s="99">
        <f t="shared" si="207"/>
        <v>0</v>
      </c>
      <c r="AP257" s="99">
        <f t="shared" si="208"/>
        <v>0</v>
      </c>
      <c r="AQ257" s="12">
        <f t="shared" si="209"/>
        <v>0</v>
      </c>
      <c r="AR257" s="39">
        <f t="shared" si="210"/>
        <v>0</v>
      </c>
      <c r="AS257" s="39">
        <f t="shared" si="211"/>
        <v>0</v>
      </c>
      <c r="AT257" s="39">
        <f t="shared" si="212"/>
        <v>0</v>
      </c>
      <c r="AU257" s="12">
        <f t="shared" si="213"/>
        <v>0</v>
      </c>
      <c r="AV257" s="39">
        <f t="shared" si="214"/>
        <v>0</v>
      </c>
      <c r="AW257" s="39">
        <f t="shared" si="215"/>
        <v>0</v>
      </c>
      <c r="AX257" s="39">
        <f t="shared" si="216"/>
        <v>0</v>
      </c>
      <c r="AY257" s="39">
        <f t="shared" si="217"/>
        <v>0</v>
      </c>
      <c r="AZ257" s="39">
        <f t="shared" si="218"/>
        <v>0</v>
      </c>
      <c r="BA257" s="12">
        <f t="shared" si="219"/>
        <v>0</v>
      </c>
      <c r="BB257" s="39">
        <f t="shared" si="220"/>
        <v>0</v>
      </c>
      <c r="BC257" s="39">
        <f t="shared" si="221"/>
        <v>0</v>
      </c>
      <c r="BD257" s="39">
        <f t="shared" si="222"/>
        <v>0</v>
      </c>
      <c r="BE257" s="12">
        <f t="shared" si="223"/>
        <v>0</v>
      </c>
      <c r="BF257" s="39">
        <f t="shared" si="224"/>
        <v>0</v>
      </c>
      <c r="BG257" s="39">
        <f t="shared" si="225"/>
        <v>0</v>
      </c>
      <c r="BH257" s="39">
        <f t="shared" si="226"/>
        <v>0</v>
      </c>
      <c r="BI257" s="12">
        <f t="shared" si="227"/>
        <v>0</v>
      </c>
      <c r="BJ257" s="39">
        <f t="shared" si="228"/>
        <v>0</v>
      </c>
      <c r="BK257" s="39">
        <f t="shared" si="229"/>
        <v>0</v>
      </c>
      <c r="BL257" s="39">
        <f t="shared" si="230"/>
        <v>0</v>
      </c>
      <c r="BM257" s="12">
        <f t="shared" si="231"/>
        <v>0</v>
      </c>
      <c r="BN257" s="39">
        <f t="shared" si="232"/>
        <v>0</v>
      </c>
      <c r="BO257" s="39">
        <f t="shared" si="233"/>
        <v>0</v>
      </c>
      <c r="BP257" s="39">
        <f t="shared" si="234"/>
        <v>0</v>
      </c>
      <c r="BQ257" s="12">
        <f t="shared" si="235"/>
        <v>0</v>
      </c>
      <c r="BR257" s="39">
        <f t="shared" si="236"/>
        <v>0</v>
      </c>
      <c r="BS257" s="39">
        <f t="shared" si="237"/>
        <v>0</v>
      </c>
      <c r="BT257" s="39">
        <f t="shared" si="238"/>
        <v>0</v>
      </c>
      <c r="BU257" s="104">
        <f>IF(ABS($B257)&lt;0.01,0,VLOOKUP(E257,DollarSteps,4))</f>
        <v>0</v>
      </c>
      <c r="BV257" s="104">
        <f>IF(ABS($B257)&lt;0.01,0,VLOOKUP(G257,DollarSteps,4))</f>
        <v>0</v>
      </c>
      <c r="BW257" s="104">
        <f>IF(ABS($B257)&lt;0.01,0,VLOOKUP(I257,DollarSteps,4))</f>
        <v>0</v>
      </c>
      <c r="BX257" s="104">
        <f>IF(ABS($B257)&lt;0.01,0,IF($J257="","",VLOOKUP($J257,Age_Steps,4)))</f>
        <v>0</v>
      </c>
      <c r="BY257" s="104">
        <f>IF(OR(ABS($B257)&lt;0.01,$E257=0),0,IF($J257="","",VLOOKUP($J257,Age_Steps,4)))</f>
        <v>0</v>
      </c>
      <c r="BZ257" s="104">
        <f>IF(ABS($B257)&lt;0.01,0,IF($J257="","",VLOOKUP($J257-1,Age_Steps,4)))</f>
        <v>0</v>
      </c>
      <c r="CA257" s="104">
        <f>IF(OR(ABS($B257)&lt;0.01,$G257=0),0,IF($J257="","",VLOOKUP($J257-1,Age_Steps,4)))</f>
        <v>0</v>
      </c>
      <c r="CB257" s="104">
        <f>IF(ABS($B257)&lt;0.01,0,IF($J257="","",VLOOKUP($J257-2,Age_Steps,4)))</f>
        <v>0</v>
      </c>
      <c r="CC257" s="104">
        <f>IF(OR(ABS($B257)&lt;0.01,$I257=0),0,IF($J257="","",VLOOKUP($J257-2,Age_Steps,4)))</f>
        <v>0</v>
      </c>
    </row>
    <row r="258" spans="2:81" ht="12.5" customHeight="1">
      <c r="B258" s="6" t="s">
        <v>9</v>
      </c>
      <c r="C258" s="6"/>
      <c r="D258" s="5">
        <v>0</v>
      </c>
      <c r="E258" s="5">
        <v>0</v>
      </c>
      <c r="F258" s="2">
        <v>0</v>
      </c>
      <c r="G258" s="2">
        <v>0</v>
      </c>
      <c r="H258" s="2">
        <v>0</v>
      </c>
      <c r="I258" s="5">
        <v>0</v>
      </c>
      <c r="J258" s="11">
        <v>3</v>
      </c>
      <c r="K258" s="12">
        <f t="shared" si="183"/>
        <v>0</v>
      </c>
      <c r="L258" s="12">
        <f t="shared" si="183"/>
        <v>0</v>
      </c>
      <c r="M258" s="14">
        <f t="shared" si="184"/>
        <v>0</v>
      </c>
      <c r="N258" s="12">
        <f t="shared" si="239"/>
        <v>0</v>
      </c>
      <c r="O258" s="14">
        <f t="shared" si="185"/>
        <v>0</v>
      </c>
      <c r="P258" s="12">
        <f t="shared" si="239"/>
        <v>0</v>
      </c>
      <c r="Q258" s="12">
        <f t="shared" si="186"/>
        <v>1</v>
      </c>
      <c r="R258" s="12">
        <f t="shared" si="187"/>
        <v>0</v>
      </c>
      <c r="S258" s="12">
        <f t="shared" si="188"/>
        <v>0</v>
      </c>
      <c r="T258" s="12">
        <f t="shared" si="189"/>
        <v>0</v>
      </c>
      <c r="U258" s="12">
        <f t="shared" si="190"/>
        <v>0</v>
      </c>
      <c r="V258" s="39">
        <f t="shared" si="191"/>
        <v>0</v>
      </c>
      <c r="W258" s="39">
        <f t="shared" si="192"/>
        <v>0</v>
      </c>
      <c r="X258" s="12">
        <f t="shared" si="240"/>
        <v>0</v>
      </c>
      <c r="Y258" s="12">
        <f t="shared" si="193"/>
        <v>0</v>
      </c>
      <c r="Z258" s="39">
        <f t="shared" si="241"/>
        <v>0</v>
      </c>
      <c r="AA258" s="12">
        <f t="shared" si="194"/>
        <v>0</v>
      </c>
      <c r="AB258" s="39">
        <f t="shared" si="195"/>
        <v>0</v>
      </c>
      <c r="AC258" s="12">
        <f t="shared" si="196"/>
        <v>0</v>
      </c>
      <c r="AD258" s="39">
        <f t="shared" si="197"/>
        <v>0</v>
      </c>
      <c r="AE258" s="39">
        <f t="shared" si="182"/>
        <v>0</v>
      </c>
      <c r="AF258" s="12">
        <f t="shared" si="198"/>
        <v>0</v>
      </c>
      <c r="AG258" s="39">
        <f t="shared" si="199"/>
        <v>0</v>
      </c>
      <c r="AH258" s="12">
        <f t="shared" si="200"/>
        <v>0</v>
      </c>
      <c r="AI258" s="39">
        <f t="shared" si="201"/>
        <v>0</v>
      </c>
      <c r="AJ258" s="39">
        <f t="shared" si="202"/>
        <v>0</v>
      </c>
      <c r="AK258" s="12">
        <f t="shared" si="203"/>
        <v>0</v>
      </c>
      <c r="AL258" s="39">
        <f t="shared" si="204"/>
        <v>0</v>
      </c>
      <c r="AM258" s="39">
        <f t="shared" si="205"/>
        <v>0</v>
      </c>
      <c r="AN258" s="39">
        <f t="shared" si="206"/>
        <v>0</v>
      </c>
      <c r="AO258" s="99">
        <f t="shared" si="207"/>
        <v>0</v>
      </c>
      <c r="AP258" s="99">
        <f t="shared" si="208"/>
        <v>0</v>
      </c>
      <c r="AQ258" s="12">
        <f t="shared" si="209"/>
        <v>0</v>
      </c>
      <c r="AR258" s="39">
        <f t="shared" si="210"/>
        <v>0</v>
      </c>
      <c r="AS258" s="39">
        <f t="shared" si="211"/>
        <v>0</v>
      </c>
      <c r="AT258" s="39">
        <f t="shared" si="212"/>
        <v>0</v>
      </c>
      <c r="AU258" s="12">
        <f t="shared" si="213"/>
        <v>0</v>
      </c>
      <c r="AV258" s="39">
        <f t="shared" si="214"/>
        <v>0</v>
      </c>
      <c r="AW258" s="39">
        <f t="shared" si="215"/>
        <v>0</v>
      </c>
      <c r="AX258" s="39">
        <f t="shared" si="216"/>
        <v>0</v>
      </c>
      <c r="AY258" s="39">
        <f t="shared" si="217"/>
        <v>0</v>
      </c>
      <c r="AZ258" s="39">
        <f t="shared" si="218"/>
        <v>0</v>
      </c>
      <c r="BA258" s="12">
        <f t="shared" si="219"/>
        <v>0</v>
      </c>
      <c r="BB258" s="39">
        <f t="shared" si="220"/>
        <v>0</v>
      </c>
      <c r="BC258" s="39">
        <f t="shared" si="221"/>
        <v>0</v>
      </c>
      <c r="BD258" s="39">
        <f t="shared" si="222"/>
        <v>0</v>
      </c>
      <c r="BE258" s="12">
        <f t="shared" si="223"/>
        <v>0</v>
      </c>
      <c r="BF258" s="39">
        <f t="shared" si="224"/>
        <v>0</v>
      </c>
      <c r="BG258" s="39">
        <f t="shared" si="225"/>
        <v>0</v>
      </c>
      <c r="BH258" s="39">
        <f t="shared" si="226"/>
        <v>0</v>
      </c>
      <c r="BI258" s="12">
        <f t="shared" si="227"/>
        <v>0</v>
      </c>
      <c r="BJ258" s="39">
        <f t="shared" si="228"/>
        <v>0</v>
      </c>
      <c r="BK258" s="39">
        <f t="shared" si="229"/>
        <v>0</v>
      </c>
      <c r="BL258" s="39">
        <f t="shared" si="230"/>
        <v>0</v>
      </c>
      <c r="BM258" s="12">
        <f t="shared" si="231"/>
        <v>0</v>
      </c>
      <c r="BN258" s="39">
        <f t="shared" si="232"/>
        <v>0</v>
      </c>
      <c r="BO258" s="39">
        <f t="shared" si="233"/>
        <v>0</v>
      </c>
      <c r="BP258" s="39">
        <f t="shared" si="234"/>
        <v>0</v>
      </c>
      <c r="BQ258" s="12">
        <f t="shared" si="235"/>
        <v>0</v>
      </c>
      <c r="BR258" s="39">
        <f t="shared" si="236"/>
        <v>0</v>
      </c>
      <c r="BS258" s="39">
        <f t="shared" si="237"/>
        <v>0</v>
      </c>
      <c r="BT258" s="39">
        <f t="shared" si="238"/>
        <v>0</v>
      </c>
      <c r="BU258" s="104">
        <f>IF(ABS($B258)&lt;0.01,0,VLOOKUP(E258,DollarSteps,4))</f>
        <v>0</v>
      </c>
      <c r="BV258" s="104">
        <f>IF(ABS($B258)&lt;0.01,0,VLOOKUP(G258,DollarSteps,4))</f>
        <v>0</v>
      </c>
      <c r="BW258" s="104">
        <f>IF(ABS($B258)&lt;0.01,0,VLOOKUP(I258,DollarSteps,4))</f>
        <v>0</v>
      </c>
      <c r="BX258" s="104">
        <f>IF(ABS($B258)&lt;0.01,0,IF($J258="","",VLOOKUP($J258,Age_Steps,4)))</f>
        <v>0</v>
      </c>
      <c r="BY258" s="104">
        <f>IF(OR(ABS($B258)&lt;0.01,$E258=0),0,IF($J258="","",VLOOKUP($J258,Age_Steps,4)))</f>
        <v>0</v>
      </c>
      <c r="BZ258" s="104">
        <f>IF(ABS($B258)&lt;0.01,0,IF($J258="","",VLOOKUP($J258-1,Age_Steps,4)))</f>
        <v>0</v>
      </c>
      <c r="CA258" s="104">
        <f>IF(OR(ABS($B258)&lt;0.01,$G258=0),0,IF($J258="","",VLOOKUP($J258-1,Age_Steps,4)))</f>
        <v>0</v>
      </c>
      <c r="CB258" s="104">
        <f>IF(ABS($B258)&lt;0.01,0,IF($J258="","",VLOOKUP($J258-2,Age_Steps,4)))</f>
        <v>0</v>
      </c>
      <c r="CC258" s="104">
        <f>IF(OR(ABS($B258)&lt;0.01,$I258=0),0,IF($J258="","",VLOOKUP($J258-2,Age_Steps,4)))</f>
        <v>0</v>
      </c>
    </row>
    <row r="259" spans="2:81" ht="12.5" customHeight="1">
      <c r="B259" s="6" t="s">
        <v>9</v>
      </c>
      <c r="C259" s="6"/>
      <c r="D259" s="5">
        <v>0</v>
      </c>
      <c r="E259" s="5">
        <v>0</v>
      </c>
      <c r="F259" s="2">
        <v>0</v>
      </c>
      <c r="G259" s="2">
        <v>0</v>
      </c>
      <c r="H259" s="2">
        <v>0</v>
      </c>
      <c r="I259" s="5">
        <v>0</v>
      </c>
      <c r="K259" s="12">
        <f t="shared" si="183"/>
        <v>0</v>
      </c>
      <c r="L259" s="12">
        <f t="shared" si="183"/>
        <v>0</v>
      </c>
      <c r="M259" s="14">
        <f t="shared" si="184"/>
        <v>0</v>
      </c>
      <c r="N259" s="12">
        <f t="shared" si="239"/>
        <v>0</v>
      </c>
      <c r="O259" s="14">
        <f t="shared" si="185"/>
        <v>0</v>
      </c>
      <c r="P259" s="12">
        <f t="shared" si="239"/>
        <v>0</v>
      </c>
      <c r="Q259" s="12">
        <f t="shared" si="186"/>
        <v>1</v>
      </c>
      <c r="R259" s="12">
        <f t="shared" si="187"/>
        <v>0</v>
      </c>
      <c r="S259" s="12">
        <f t="shared" si="188"/>
        <v>0</v>
      </c>
      <c r="T259" s="12">
        <f t="shared" si="189"/>
        <v>0</v>
      </c>
      <c r="U259" s="12">
        <f t="shared" si="190"/>
        <v>0</v>
      </c>
      <c r="V259" s="39">
        <f t="shared" si="191"/>
        <v>0</v>
      </c>
      <c r="W259" s="39">
        <f t="shared" si="192"/>
        <v>0</v>
      </c>
      <c r="X259" s="12">
        <f t="shared" si="240"/>
        <v>0</v>
      </c>
      <c r="Y259" s="12">
        <f t="shared" si="193"/>
        <v>0</v>
      </c>
      <c r="Z259" s="39">
        <f t="shared" si="241"/>
        <v>0</v>
      </c>
      <c r="AA259" s="12">
        <f t="shared" si="194"/>
        <v>0</v>
      </c>
      <c r="AB259" s="39">
        <f t="shared" si="195"/>
        <v>0</v>
      </c>
      <c r="AC259" s="12">
        <f t="shared" si="196"/>
        <v>0</v>
      </c>
      <c r="AD259" s="39">
        <f t="shared" si="197"/>
        <v>0</v>
      </c>
      <c r="AE259" s="39">
        <f t="shared" si="182"/>
        <v>0</v>
      </c>
      <c r="AF259" s="12">
        <f t="shared" si="198"/>
        <v>0</v>
      </c>
      <c r="AG259" s="39">
        <f t="shared" si="199"/>
        <v>0</v>
      </c>
      <c r="AH259" s="12">
        <f t="shared" si="200"/>
        <v>0</v>
      </c>
      <c r="AI259" s="39">
        <f t="shared" si="201"/>
        <v>0</v>
      </c>
      <c r="AJ259" s="39">
        <f t="shared" si="202"/>
        <v>0</v>
      </c>
      <c r="AK259" s="12">
        <f t="shared" si="203"/>
        <v>0</v>
      </c>
      <c r="AL259" s="39">
        <f t="shared" si="204"/>
        <v>0</v>
      </c>
      <c r="AM259" s="39">
        <f t="shared" si="205"/>
        <v>0</v>
      </c>
      <c r="AN259" s="39">
        <f t="shared" si="206"/>
        <v>0</v>
      </c>
      <c r="AO259" s="99">
        <f t="shared" si="207"/>
        <v>0</v>
      </c>
      <c r="AP259" s="99">
        <f t="shared" si="208"/>
        <v>0</v>
      </c>
      <c r="AQ259" s="12">
        <f t="shared" si="209"/>
        <v>0</v>
      </c>
      <c r="AR259" s="39">
        <f t="shared" si="210"/>
        <v>0</v>
      </c>
      <c r="AS259" s="39">
        <f t="shared" si="211"/>
        <v>0</v>
      </c>
      <c r="AT259" s="39">
        <f t="shared" si="212"/>
        <v>0</v>
      </c>
      <c r="AU259" s="12">
        <f t="shared" si="213"/>
        <v>0</v>
      </c>
      <c r="AV259" s="39">
        <f t="shared" si="214"/>
        <v>0</v>
      </c>
      <c r="AW259" s="39">
        <f t="shared" si="215"/>
        <v>0</v>
      </c>
      <c r="AX259" s="39">
        <f t="shared" si="216"/>
        <v>0</v>
      </c>
      <c r="AY259" s="39">
        <f t="shared" si="217"/>
        <v>0</v>
      </c>
      <c r="AZ259" s="39">
        <f t="shared" si="218"/>
        <v>0</v>
      </c>
      <c r="BA259" s="12">
        <f t="shared" si="219"/>
        <v>0</v>
      </c>
      <c r="BB259" s="39">
        <f t="shared" si="220"/>
        <v>0</v>
      </c>
      <c r="BC259" s="39">
        <f t="shared" si="221"/>
        <v>0</v>
      </c>
      <c r="BD259" s="39">
        <f t="shared" si="222"/>
        <v>0</v>
      </c>
      <c r="BE259" s="12">
        <f t="shared" si="223"/>
        <v>0</v>
      </c>
      <c r="BF259" s="39">
        <f t="shared" si="224"/>
        <v>0</v>
      </c>
      <c r="BG259" s="39">
        <f t="shared" si="225"/>
        <v>0</v>
      </c>
      <c r="BH259" s="39">
        <f t="shared" si="226"/>
        <v>0</v>
      </c>
      <c r="BI259" s="12">
        <f t="shared" si="227"/>
        <v>0</v>
      </c>
      <c r="BJ259" s="39">
        <f t="shared" si="228"/>
        <v>0</v>
      </c>
      <c r="BK259" s="39">
        <f t="shared" si="229"/>
        <v>0</v>
      </c>
      <c r="BL259" s="39">
        <f t="shared" si="230"/>
        <v>0</v>
      </c>
      <c r="BM259" s="12">
        <f t="shared" si="231"/>
        <v>0</v>
      </c>
      <c r="BN259" s="39">
        <f t="shared" si="232"/>
        <v>0</v>
      </c>
      <c r="BO259" s="39">
        <f t="shared" si="233"/>
        <v>0</v>
      </c>
      <c r="BP259" s="39">
        <f t="shared" si="234"/>
        <v>0</v>
      </c>
      <c r="BQ259" s="12">
        <f t="shared" si="235"/>
        <v>0</v>
      </c>
      <c r="BR259" s="39">
        <f t="shared" si="236"/>
        <v>0</v>
      </c>
      <c r="BS259" s="39">
        <f t="shared" si="237"/>
        <v>0</v>
      </c>
      <c r="BT259" s="39">
        <f t="shared" si="238"/>
        <v>0</v>
      </c>
      <c r="BU259" s="104">
        <f>IF(ABS($B259)&lt;0.01,0,VLOOKUP(E259,DollarSteps,4))</f>
        <v>0</v>
      </c>
      <c r="BV259" s="104">
        <f>IF(ABS($B259)&lt;0.01,0,VLOOKUP(G259,DollarSteps,4))</f>
        <v>0</v>
      </c>
      <c r="BW259" s="104">
        <f>IF(ABS($B259)&lt;0.01,0,VLOOKUP(I259,DollarSteps,4))</f>
        <v>0</v>
      </c>
      <c r="BX259" s="104">
        <f>IF(ABS($B259)&lt;0.01,0,IF($J259="","",VLOOKUP($J259,Age_Steps,4)))</f>
        <v>0</v>
      </c>
      <c r="BY259" s="104">
        <f>IF(OR(ABS($B259)&lt;0.01,$E259=0),0,IF($J259="","",VLOOKUP($J259,Age_Steps,4)))</f>
        <v>0</v>
      </c>
      <c r="BZ259" s="104">
        <f>IF(ABS($B259)&lt;0.01,0,IF($J259="","",VLOOKUP($J259-1,Age_Steps,4)))</f>
        <v>0</v>
      </c>
      <c r="CA259" s="104">
        <f>IF(OR(ABS($B259)&lt;0.01,$G259=0),0,IF($J259="","",VLOOKUP($J259-1,Age_Steps,4)))</f>
        <v>0</v>
      </c>
      <c r="CB259" s="104">
        <f>IF(ABS($B259)&lt;0.01,0,IF($J259="","",VLOOKUP($J259-2,Age_Steps,4)))</f>
        <v>0</v>
      </c>
      <c r="CC259" s="104">
        <f>IF(OR(ABS($B259)&lt;0.01,$I259=0),0,IF($J259="","",VLOOKUP($J259-2,Age_Steps,4)))</f>
        <v>0</v>
      </c>
    </row>
    <row r="260" spans="2:81" ht="12.5" customHeight="1">
      <c r="B260" s="6" t="s">
        <v>9</v>
      </c>
      <c r="C260" s="6"/>
      <c r="D260" s="5">
        <v>0</v>
      </c>
      <c r="E260" s="5">
        <v>0</v>
      </c>
      <c r="F260" s="2">
        <v>0</v>
      </c>
      <c r="G260" s="2">
        <v>0</v>
      </c>
      <c r="H260" s="2">
        <v>0</v>
      </c>
      <c r="I260" s="5">
        <v>0</v>
      </c>
      <c r="J260" s="11">
        <v>19</v>
      </c>
      <c r="K260" s="12">
        <f t="shared" si="183"/>
        <v>0</v>
      </c>
      <c r="L260" s="12">
        <f t="shared" si="183"/>
        <v>0</v>
      </c>
      <c r="M260" s="14">
        <f t="shared" si="184"/>
        <v>0</v>
      </c>
      <c r="N260" s="12">
        <f t="shared" si="239"/>
        <v>0</v>
      </c>
      <c r="O260" s="14">
        <f t="shared" si="185"/>
        <v>0</v>
      </c>
      <c r="P260" s="12">
        <f t="shared" si="239"/>
        <v>0</v>
      </c>
      <c r="Q260" s="12">
        <f t="shared" si="186"/>
        <v>1</v>
      </c>
      <c r="R260" s="12">
        <f t="shared" si="187"/>
        <v>0</v>
      </c>
      <c r="S260" s="12">
        <f t="shared" si="188"/>
        <v>0</v>
      </c>
      <c r="T260" s="12">
        <f t="shared" si="189"/>
        <v>0</v>
      </c>
      <c r="U260" s="12">
        <f t="shared" si="190"/>
        <v>0</v>
      </c>
      <c r="V260" s="39">
        <f t="shared" si="191"/>
        <v>0</v>
      </c>
      <c r="W260" s="39">
        <f t="shared" si="192"/>
        <v>0</v>
      </c>
      <c r="X260" s="12">
        <f t="shared" si="240"/>
        <v>0</v>
      </c>
      <c r="Y260" s="12">
        <f t="shared" si="193"/>
        <v>0</v>
      </c>
      <c r="Z260" s="39">
        <f t="shared" si="241"/>
        <v>0</v>
      </c>
      <c r="AA260" s="12">
        <f t="shared" si="194"/>
        <v>0</v>
      </c>
      <c r="AB260" s="39">
        <f t="shared" si="195"/>
        <v>0</v>
      </c>
      <c r="AC260" s="12">
        <f t="shared" si="196"/>
        <v>0</v>
      </c>
      <c r="AD260" s="39">
        <f t="shared" si="197"/>
        <v>0</v>
      </c>
      <c r="AE260" s="39">
        <f t="shared" si="182"/>
        <v>0</v>
      </c>
      <c r="AF260" s="12">
        <f t="shared" si="198"/>
        <v>0</v>
      </c>
      <c r="AG260" s="39">
        <f t="shared" si="199"/>
        <v>0</v>
      </c>
      <c r="AH260" s="12">
        <f t="shared" si="200"/>
        <v>0</v>
      </c>
      <c r="AI260" s="39">
        <f t="shared" si="201"/>
        <v>0</v>
      </c>
      <c r="AJ260" s="39">
        <f t="shared" si="202"/>
        <v>0</v>
      </c>
      <c r="AK260" s="12">
        <f t="shared" si="203"/>
        <v>0</v>
      </c>
      <c r="AL260" s="39">
        <f t="shared" si="204"/>
        <v>0</v>
      </c>
      <c r="AM260" s="39">
        <f t="shared" si="205"/>
        <v>0</v>
      </c>
      <c r="AN260" s="39">
        <f t="shared" si="206"/>
        <v>0</v>
      </c>
      <c r="AO260" s="99">
        <f t="shared" si="207"/>
        <v>0</v>
      </c>
      <c r="AP260" s="99">
        <f t="shared" si="208"/>
        <v>0</v>
      </c>
      <c r="AQ260" s="12">
        <f t="shared" si="209"/>
        <v>0</v>
      </c>
      <c r="AR260" s="39">
        <f t="shared" si="210"/>
        <v>0</v>
      </c>
      <c r="AS260" s="39">
        <f t="shared" si="211"/>
        <v>0</v>
      </c>
      <c r="AT260" s="39">
        <f t="shared" si="212"/>
        <v>0</v>
      </c>
      <c r="AU260" s="12">
        <f t="shared" si="213"/>
        <v>0</v>
      </c>
      <c r="AV260" s="39">
        <f t="shared" si="214"/>
        <v>0</v>
      </c>
      <c r="AW260" s="39">
        <f t="shared" si="215"/>
        <v>0</v>
      </c>
      <c r="AX260" s="39">
        <f t="shared" si="216"/>
        <v>0</v>
      </c>
      <c r="AY260" s="39">
        <f t="shared" si="217"/>
        <v>0</v>
      </c>
      <c r="AZ260" s="39">
        <f t="shared" si="218"/>
        <v>0</v>
      </c>
      <c r="BA260" s="12">
        <f t="shared" si="219"/>
        <v>0</v>
      </c>
      <c r="BB260" s="39">
        <f t="shared" si="220"/>
        <v>0</v>
      </c>
      <c r="BC260" s="39">
        <f t="shared" si="221"/>
        <v>0</v>
      </c>
      <c r="BD260" s="39">
        <f t="shared" si="222"/>
        <v>0</v>
      </c>
      <c r="BE260" s="12">
        <f t="shared" si="223"/>
        <v>0</v>
      </c>
      <c r="BF260" s="39">
        <f t="shared" si="224"/>
        <v>0</v>
      </c>
      <c r="BG260" s="39">
        <f t="shared" si="225"/>
        <v>0</v>
      </c>
      <c r="BH260" s="39">
        <f t="shared" si="226"/>
        <v>0</v>
      </c>
      <c r="BI260" s="12">
        <f t="shared" si="227"/>
        <v>0</v>
      </c>
      <c r="BJ260" s="39">
        <f t="shared" si="228"/>
        <v>0</v>
      </c>
      <c r="BK260" s="39">
        <f t="shared" si="229"/>
        <v>0</v>
      </c>
      <c r="BL260" s="39">
        <f t="shared" si="230"/>
        <v>0</v>
      </c>
      <c r="BM260" s="12">
        <f t="shared" si="231"/>
        <v>0</v>
      </c>
      <c r="BN260" s="39">
        <f t="shared" si="232"/>
        <v>0</v>
      </c>
      <c r="BO260" s="39">
        <f t="shared" si="233"/>
        <v>0</v>
      </c>
      <c r="BP260" s="39">
        <f t="shared" si="234"/>
        <v>0</v>
      </c>
      <c r="BQ260" s="12">
        <f t="shared" si="235"/>
        <v>0</v>
      </c>
      <c r="BR260" s="39">
        <f t="shared" si="236"/>
        <v>0</v>
      </c>
      <c r="BS260" s="39">
        <f t="shared" si="237"/>
        <v>0</v>
      </c>
      <c r="BT260" s="39">
        <f t="shared" si="238"/>
        <v>0</v>
      </c>
      <c r="BU260" s="104">
        <f>IF(ABS($B260)&lt;0.01,0,VLOOKUP(E260,DollarSteps,4))</f>
        <v>0</v>
      </c>
      <c r="BV260" s="104">
        <f>IF(ABS($B260)&lt;0.01,0,VLOOKUP(G260,DollarSteps,4))</f>
        <v>0</v>
      </c>
      <c r="BW260" s="104">
        <f>IF(ABS($B260)&lt;0.01,0,VLOOKUP(I260,DollarSteps,4))</f>
        <v>0</v>
      </c>
      <c r="BX260" s="104">
        <f>IF(ABS($B260)&lt;0.01,0,IF($J260="","",VLOOKUP($J260,Age_Steps,4)))</f>
        <v>0</v>
      </c>
      <c r="BY260" s="104">
        <f>IF(OR(ABS($B260)&lt;0.01,$E260=0),0,IF($J260="","",VLOOKUP($J260,Age_Steps,4)))</f>
        <v>0</v>
      </c>
      <c r="BZ260" s="104">
        <f>IF(ABS($B260)&lt;0.01,0,IF($J260="","",VLOOKUP($J260-1,Age_Steps,4)))</f>
        <v>0</v>
      </c>
      <c r="CA260" s="104">
        <f>IF(OR(ABS($B260)&lt;0.01,$G260=0),0,IF($J260="","",VLOOKUP($J260-1,Age_Steps,4)))</f>
        <v>0</v>
      </c>
      <c r="CB260" s="104">
        <f>IF(ABS($B260)&lt;0.01,0,IF($J260="","",VLOOKUP($J260-2,Age_Steps,4)))</f>
        <v>0</v>
      </c>
      <c r="CC260" s="104">
        <f>IF(OR(ABS($B260)&lt;0.01,$I260=0),0,IF($J260="","",VLOOKUP($J260-2,Age_Steps,4)))</f>
        <v>0</v>
      </c>
    </row>
    <row r="261" spans="2:81" ht="12.5" customHeight="1">
      <c r="B261" s="6" t="s">
        <v>9</v>
      </c>
      <c r="C261" s="6"/>
      <c r="D261" s="5">
        <v>0</v>
      </c>
      <c r="E261" s="5">
        <v>0</v>
      </c>
      <c r="F261" s="2">
        <v>0</v>
      </c>
      <c r="G261" s="2">
        <v>0</v>
      </c>
      <c r="H261" s="2">
        <v>0</v>
      </c>
      <c r="I261" s="5">
        <v>0</v>
      </c>
      <c r="J261" s="11">
        <v>19</v>
      </c>
      <c r="K261" s="12">
        <f t="shared" si="183"/>
        <v>0</v>
      </c>
      <c r="L261" s="12">
        <f t="shared" si="183"/>
        <v>0</v>
      </c>
      <c r="M261" s="14">
        <f t="shared" si="184"/>
        <v>0</v>
      </c>
      <c r="N261" s="12">
        <f t="shared" si="239"/>
        <v>0</v>
      </c>
      <c r="O261" s="14">
        <f t="shared" si="185"/>
        <v>0</v>
      </c>
      <c r="P261" s="12">
        <f t="shared" si="239"/>
        <v>0</v>
      </c>
      <c r="Q261" s="12">
        <f t="shared" si="186"/>
        <v>1</v>
      </c>
      <c r="R261" s="12">
        <f t="shared" si="187"/>
        <v>0</v>
      </c>
      <c r="S261" s="12">
        <f t="shared" si="188"/>
        <v>0</v>
      </c>
      <c r="T261" s="12">
        <f t="shared" si="189"/>
        <v>0</v>
      </c>
      <c r="U261" s="12">
        <f t="shared" si="190"/>
        <v>0</v>
      </c>
      <c r="V261" s="39">
        <f t="shared" si="191"/>
        <v>0</v>
      </c>
      <c r="W261" s="39">
        <f t="shared" si="192"/>
        <v>0</v>
      </c>
      <c r="X261" s="12">
        <f t="shared" si="240"/>
        <v>0</v>
      </c>
      <c r="Y261" s="12">
        <f t="shared" si="193"/>
        <v>0</v>
      </c>
      <c r="Z261" s="39">
        <f t="shared" si="241"/>
        <v>0</v>
      </c>
      <c r="AA261" s="12">
        <f t="shared" si="194"/>
        <v>0</v>
      </c>
      <c r="AB261" s="39">
        <f t="shared" si="195"/>
        <v>0</v>
      </c>
      <c r="AC261" s="12">
        <f t="shared" si="196"/>
        <v>0</v>
      </c>
      <c r="AD261" s="39">
        <f t="shared" si="197"/>
        <v>0</v>
      </c>
      <c r="AE261" s="39">
        <f t="shared" ref="AE261:AE324" si="242">IF(AC261=1,G261,0)</f>
        <v>0</v>
      </c>
      <c r="AF261" s="12">
        <f t="shared" si="198"/>
        <v>0</v>
      </c>
      <c r="AG261" s="39">
        <f t="shared" si="199"/>
        <v>0</v>
      </c>
      <c r="AH261" s="12">
        <f t="shared" si="200"/>
        <v>0</v>
      </c>
      <c r="AI261" s="39">
        <f t="shared" si="201"/>
        <v>0</v>
      </c>
      <c r="AJ261" s="39">
        <f t="shared" si="202"/>
        <v>0</v>
      </c>
      <c r="AK261" s="12">
        <f t="shared" si="203"/>
        <v>0</v>
      </c>
      <c r="AL261" s="39">
        <f t="shared" si="204"/>
        <v>0</v>
      </c>
      <c r="AM261" s="39">
        <f t="shared" si="205"/>
        <v>0</v>
      </c>
      <c r="AN261" s="39">
        <f t="shared" si="206"/>
        <v>0</v>
      </c>
      <c r="AO261" s="99">
        <f t="shared" si="207"/>
        <v>0</v>
      </c>
      <c r="AP261" s="99">
        <f t="shared" si="208"/>
        <v>0</v>
      </c>
      <c r="AQ261" s="12">
        <f t="shared" si="209"/>
        <v>0</v>
      </c>
      <c r="AR261" s="39">
        <f t="shared" si="210"/>
        <v>0</v>
      </c>
      <c r="AS261" s="39">
        <f t="shared" si="211"/>
        <v>0</v>
      </c>
      <c r="AT261" s="39">
        <f t="shared" si="212"/>
        <v>0</v>
      </c>
      <c r="AU261" s="12">
        <f t="shared" si="213"/>
        <v>0</v>
      </c>
      <c r="AV261" s="39">
        <f t="shared" si="214"/>
        <v>0</v>
      </c>
      <c r="AW261" s="39">
        <f t="shared" si="215"/>
        <v>0</v>
      </c>
      <c r="AX261" s="39">
        <f t="shared" si="216"/>
        <v>0</v>
      </c>
      <c r="AY261" s="39">
        <f t="shared" si="217"/>
        <v>0</v>
      </c>
      <c r="AZ261" s="39">
        <f t="shared" si="218"/>
        <v>0</v>
      </c>
      <c r="BA261" s="12">
        <f t="shared" si="219"/>
        <v>0</v>
      </c>
      <c r="BB261" s="39">
        <f t="shared" si="220"/>
        <v>0</v>
      </c>
      <c r="BC261" s="39">
        <f t="shared" si="221"/>
        <v>0</v>
      </c>
      <c r="BD261" s="39">
        <f t="shared" si="222"/>
        <v>0</v>
      </c>
      <c r="BE261" s="12">
        <f t="shared" si="223"/>
        <v>0</v>
      </c>
      <c r="BF261" s="39">
        <f t="shared" si="224"/>
        <v>0</v>
      </c>
      <c r="BG261" s="39">
        <f t="shared" si="225"/>
        <v>0</v>
      </c>
      <c r="BH261" s="39">
        <f t="shared" si="226"/>
        <v>0</v>
      </c>
      <c r="BI261" s="12">
        <f t="shared" si="227"/>
        <v>0</v>
      </c>
      <c r="BJ261" s="39">
        <f t="shared" si="228"/>
        <v>0</v>
      </c>
      <c r="BK261" s="39">
        <f t="shared" si="229"/>
        <v>0</v>
      </c>
      <c r="BL261" s="39">
        <f t="shared" si="230"/>
        <v>0</v>
      </c>
      <c r="BM261" s="12">
        <f t="shared" si="231"/>
        <v>0</v>
      </c>
      <c r="BN261" s="39">
        <f t="shared" si="232"/>
        <v>0</v>
      </c>
      <c r="BO261" s="39">
        <f t="shared" si="233"/>
        <v>0</v>
      </c>
      <c r="BP261" s="39">
        <f t="shared" si="234"/>
        <v>0</v>
      </c>
      <c r="BQ261" s="12">
        <f t="shared" si="235"/>
        <v>0</v>
      </c>
      <c r="BR261" s="39">
        <f t="shared" si="236"/>
        <v>0</v>
      </c>
      <c r="BS261" s="39">
        <f t="shared" si="237"/>
        <v>0</v>
      </c>
      <c r="BT261" s="39">
        <f t="shared" si="238"/>
        <v>0</v>
      </c>
      <c r="BU261" s="104">
        <f>IF(ABS($B261)&lt;0.01,0,VLOOKUP(E261,DollarSteps,4))</f>
        <v>0</v>
      </c>
      <c r="BV261" s="104">
        <f>IF(ABS($B261)&lt;0.01,0,VLOOKUP(G261,DollarSteps,4))</f>
        <v>0</v>
      </c>
      <c r="BW261" s="104">
        <f>IF(ABS($B261)&lt;0.01,0,VLOOKUP(I261,DollarSteps,4))</f>
        <v>0</v>
      </c>
      <c r="BX261" s="104">
        <f>IF(ABS($B261)&lt;0.01,0,IF($J261="","",VLOOKUP($J261,Age_Steps,4)))</f>
        <v>0</v>
      </c>
      <c r="BY261" s="104">
        <f>IF(OR(ABS($B261)&lt;0.01,$E261=0),0,IF($J261="","",VLOOKUP($J261,Age_Steps,4)))</f>
        <v>0</v>
      </c>
      <c r="BZ261" s="104">
        <f>IF(ABS($B261)&lt;0.01,0,IF($J261="","",VLOOKUP($J261-1,Age_Steps,4)))</f>
        <v>0</v>
      </c>
      <c r="CA261" s="104">
        <f>IF(OR(ABS($B261)&lt;0.01,$G261=0),0,IF($J261="","",VLOOKUP($J261-1,Age_Steps,4)))</f>
        <v>0</v>
      </c>
      <c r="CB261" s="104">
        <f>IF(ABS($B261)&lt;0.01,0,IF($J261="","",VLOOKUP($J261-2,Age_Steps,4)))</f>
        <v>0</v>
      </c>
      <c r="CC261" s="104">
        <f>IF(OR(ABS($B261)&lt;0.01,$I261=0),0,IF($J261="","",VLOOKUP($J261-2,Age_Steps,4)))</f>
        <v>0</v>
      </c>
    </row>
    <row r="262" spans="2:81" ht="12.5" customHeight="1">
      <c r="B262" s="6" t="s">
        <v>9</v>
      </c>
      <c r="C262" s="6"/>
      <c r="D262" s="5">
        <v>0</v>
      </c>
      <c r="E262" s="5">
        <v>0</v>
      </c>
      <c r="F262" s="2">
        <v>0</v>
      </c>
      <c r="G262" s="2">
        <v>0</v>
      </c>
      <c r="H262" s="2">
        <v>0</v>
      </c>
      <c r="I262" s="5">
        <v>0</v>
      </c>
      <c r="J262" s="11">
        <v>19</v>
      </c>
      <c r="K262" s="12">
        <f t="shared" ref="K262:L325" si="243">IF(D262&gt;0.5,1,0)</f>
        <v>0</v>
      </c>
      <c r="L262" s="12">
        <f t="shared" si="243"/>
        <v>0</v>
      </c>
      <c r="M262" s="14">
        <f t="shared" ref="M262:M325" si="244">+D262-F262</f>
        <v>0</v>
      </c>
      <c r="N262" s="12">
        <f t="shared" si="239"/>
        <v>0</v>
      </c>
      <c r="O262" s="14">
        <f t="shared" ref="O262:O325" si="245">+E262-G262</f>
        <v>0</v>
      </c>
      <c r="P262" s="12">
        <f t="shared" si="239"/>
        <v>0</v>
      </c>
      <c r="Q262" s="12">
        <f t="shared" ref="Q262:Q325" si="246">IF(E262+G262+I262=0,1,0)</f>
        <v>1</v>
      </c>
      <c r="R262" s="12">
        <f t="shared" ref="R262:R325" si="247">IF(AND(Q262=0,E262=0),1,0)</f>
        <v>0</v>
      </c>
      <c r="S262" s="12">
        <f t="shared" ref="S262:S325" si="248">IF(E262=0,0,1)</f>
        <v>0</v>
      </c>
      <c r="T262" s="12">
        <f t="shared" ref="T262:T325" si="249">IF(G262=0,0,1)</f>
        <v>0</v>
      </c>
      <c r="U262" s="12">
        <f t="shared" ref="U262:U325" si="250">IF(AND(T262=1, X262=1,E262=0),1,0)</f>
        <v>0</v>
      </c>
      <c r="V262" s="39">
        <f t="shared" ref="V262:V325" si="251">IF(U262=1,G262,0)</f>
        <v>0</v>
      </c>
      <c r="W262" s="39">
        <f t="shared" ref="W262:W325" si="252">IF(U262=1,I262,0)</f>
        <v>0</v>
      </c>
      <c r="X262" s="12">
        <f t="shared" si="240"/>
        <v>0</v>
      </c>
      <c r="Y262" s="12">
        <f t="shared" ref="Y262:Y325" si="253">IF(AND(X262=1,G262=0,E262=0),1,0)</f>
        <v>0</v>
      </c>
      <c r="Z262" s="39">
        <f t="shared" si="241"/>
        <v>0</v>
      </c>
      <c r="AA262" s="12">
        <f t="shared" ref="AA262:AA325" si="254">IF(AND(S262=1,T262=0,X262=0),1,0)</f>
        <v>0</v>
      </c>
      <c r="AB262" s="39">
        <f t="shared" ref="AB262:AB325" si="255">IF(AA262=1,E262,0)</f>
        <v>0</v>
      </c>
      <c r="AC262" s="12">
        <f t="shared" ref="AC262:AC325" si="256">IF(AND(S262=1,T262=1,X262=0),1,0)</f>
        <v>0</v>
      </c>
      <c r="AD262" s="39">
        <f t="shared" ref="AD262:AD325" si="257">IF(AC262=1,E262,0)</f>
        <v>0</v>
      </c>
      <c r="AE262" s="39">
        <f t="shared" si="242"/>
        <v>0</v>
      </c>
      <c r="AF262" s="12">
        <f t="shared" ref="AF262:AF325" si="258">IF(AND(S262=0,T262=1,X262=0),1,0)</f>
        <v>0</v>
      </c>
      <c r="AG262" s="39">
        <f t="shared" ref="AG262:AG325" si="259">IF(AF262=1,G262,0)</f>
        <v>0</v>
      </c>
      <c r="AH262" s="12">
        <f t="shared" ref="AH262:AH325" si="260">IF(AND(S262=1,T262=0,X262=1),1,0)</f>
        <v>0</v>
      </c>
      <c r="AI262" s="39">
        <f t="shared" ref="AI262:AI325" si="261">IF(AH262=1,E262,0)</f>
        <v>0</v>
      </c>
      <c r="AJ262" s="39">
        <f t="shared" ref="AJ262:AJ325" si="262">IF(AH262=1,I262,0)</f>
        <v>0</v>
      </c>
      <c r="AK262" s="12">
        <f t="shared" ref="AK262:AK325" si="263">IF(AND(S262=1,T262=1,X262=1),1,0)</f>
        <v>0</v>
      </c>
      <c r="AL262" s="39">
        <f t="shared" ref="AL262:AL325" si="264">IF(AK262=1,E262,0)</f>
        <v>0</v>
      </c>
      <c r="AM262" s="39">
        <f t="shared" ref="AM262:AM325" si="265">IF(AK262=1,G262,0)</f>
        <v>0</v>
      </c>
      <c r="AN262" s="39">
        <f t="shared" ref="AN262:AN325" si="266">IF(AK262=1,I262,0)</f>
        <v>0</v>
      </c>
      <c r="AO262" s="99">
        <f t="shared" ref="AO262:AO325" si="267">IF(AK262=1,IF(+AL262-AM262&gt;0,1,IF(+AL262-AM262&lt;0,2,3)),0)</f>
        <v>0</v>
      </c>
      <c r="AP262" s="99">
        <f t="shared" ref="AP262:AP325" si="268">IF(AK262=1,IF(+AM262-AN262&gt;0,1,IF(+AM262-AN262&lt;0,2,3)),0)</f>
        <v>0</v>
      </c>
      <c r="AQ262" s="12">
        <f t="shared" ref="AQ262:AQ325" si="269">IF(AND(AK262=1,AO262=1,AP262=1),1,0)</f>
        <v>0</v>
      </c>
      <c r="AR262" s="39">
        <f t="shared" ref="AR262:AR325" si="270">IF(AND($AO262=1,$AP262=1),E262,0)</f>
        <v>0</v>
      </c>
      <c r="AS262" s="39">
        <f t="shared" ref="AS262:AS325" si="271">IF(AND($AO262=1,$AP262=1),G262,0)</f>
        <v>0</v>
      </c>
      <c r="AT262" s="39">
        <f t="shared" ref="AT262:AT325" si="272">IF(AND($AO262=1,$AP262=1),I262,0)</f>
        <v>0</v>
      </c>
      <c r="AU262" s="12">
        <f t="shared" ref="AU262:AU325" si="273">IF(AND(AK262=1,AO262=2,AP262=2),1,0)</f>
        <v>0</v>
      </c>
      <c r="AV262" s="39">
        <f t="shared" ref="AV262:AV325" si="274">IF(AND($AO262=2,$AP262=2),E262,0)</f>
        <v>0</v>
      </c>
      <c r="AW262" s="39">
        <f t="shared" ref="AW262:AW325" si="275">IF(AND($AO262=2,$AP262=2),G262,0)</f>
        <v>0</v>
      </c>
      <c r="AX262" s="39">
        <f t="shared" ref="AX262:AX325" si="276">IF(AND($AO262=2,$AP262=2),I262,0)</f>
        <v>0</v>
      </c>
      <c r="AY262" s="39">
        <f t="shared" ref="AY262:AY325" si="277">IF(AND(AO262=2,AP262=2),AL262-AM262,0)</f>
        <v>0</v>
      </c>
      <c r="AZ262" s="39">
        <f t="shared" ref="AZ262:AZ325" si="278">IF(AND(AO262=2,AP262=2),AM262-AN262,0)</f>
        <v>0</v>
      </c>
      <c r="BA262" s="12">
        <f t="shared" ref="BA262:BA325" si="279">IF(AND($AK262=1,OR($AO262=1,$AO262=3),$AP262=2),1,0)</f>
        <v>0</v>
      </c>
      <c r="BB262" s="39">
        <f t="shared" ref="BB262:BB325" si="280">IF(AND(OR($AO262=1,$AO262=3),$AP262=2),$E262,0)</f>
        <v>0</v>
      </c>
      <c r="BC262" s="39">
        <f t="shared" ref="BC262:BC325" si="281">IF(AND(OR($AO262=1,$AO262=3),$AP262=2),$G262,0)</f>
        <v>0</v>
      </c>
      <c r="BD262" s="39">
        <f t="shared" ref="BD262:BD325" si="282">IF(AND(OR($AO262=1,$AO262=3),$AP262=2),$I262,0)</f>
        <v>0</v>
      </c>
      <c r="BE262" s="12">
        <f t="shared" ref="BE262:BE325" si="283">IF(AND($AK262=1,$AO262=2,OR($AP262=1,$AP262=3)),1,0)</f>
        <v>0</v>
      </c>
      <c r="BF262" s="39">
        <f t="shared" ref="BF262:BF325" si="284">IF(AND($AO262=2,OR($AP262=1,$AP262=3)),$E262,0)</f>
        <v>0</v>
      </c>
      <c r="BG262" s="39">
        <f t="shared" ref="BG262:BG325" si="285">IF(AND($AO262=2,OR($AP262=1,$AP262=3)),$G262,0)</f>
        <v>0</v>
      </c>
      <c r="BH262" s="39">
        <f t="shared" ref="BH262:BH325" si="286">IF(AND($AO262=2,OR($AP262=1,$AP262=3)),$I262,0)</f>
        <v>0</v>
      </c>
      <c r="BI262" s="12">
        <f t="shared" ref="BI262:BI325" si="287">IF(AND($AK262=1,$AO262=1,$AP262=3),1,0)</f>
        <v>0</v>
      </c>
      <c r="BJ262" s="39">
        <f t="shared" ref="BJ262:BJ325" si="288">IF(AND($AO262=1,$AP262=3),$E262,0)</f>
        <v>0</v>
      </c>
      <c r="BK262" s="39">
        <f t="shared" ref="BK262:BK325" si="289">IF(AND($AO262=1,$AP262=3),$G262,0)</f>
        <v>0</v>
      </c>
      <c r="BL262" s="39">
        <f t="shared" ref="BL262:BL325" si="290">IF(AND($AO262=1,$AP262=3),$I262,0)</f>
        <v>0</v>
      </c>
      <c r="BM262" s="12">
        <f t="shared" ref="BM262:BM325" si="291">IF(AND($AK262=1,$AO262=3,$AP262=1),1,0)</f>
        <v>0</v>
      </c>
      <c r="BN262" s="39">
        <f t="shared" ref="BN262:BN325" si="292">IF(AND($AO262=3,$AP262=1),$E262,0)</f>
        <v>0</v>
      </c>
      <c r="BO262" s="39">
        <f t="shared" ref="BO262:BO325" si="293">IF(AND($AO262=3,$AP262=1),$G262,0)</f>
        <v>0</v>
      </c>
      <c r="BP262" s="39">
        <f t="shared" ref="BP262:BP325" si="294">IF(AND($AO262=3,$AP262=1),$I262,0)</f>
        <v>0</v>
      </c>
      <c r="BQ262" s="12">
        <f t="shared" ref="BQ262:BQ325" si="295">IF(AND($AK262=1,$AO262=3,$AP262=3),1,0)</f>
        <v>0</v>
      </c>
      <c r="BR262" s="39">
        <f t="shared" ref="BR262:BR325" si="296">IF(AND($AO262=3,$AP262=3),$E262,0)</f>
        <v>0</v>
      </c>
      <c r="BS262" s="39">
        <f t="shared" ref="BS262:BS325" si="297">IF(AND($AO262=3,$AP262=3),$G262,0)</f>
        <v>0</v>
      </c>
      <c r="BT262" s="39">
        <f t="shared" ref="BT262:BT325" si="298">IF(AND($AO262=3,$AP262=3),$I262,0)</f>
        <v>0</v>
      </c>
      <c r="BU262" s="104">
        <f>IF(ABS($B262)&lt;0.01,0,VLOOKUP(E262,DollarSteps,4))</f>
        <v>0</v>
      </c>
      <c r="BV262" s="104">
        <f>IF(ABS($B262)&lt;0.01,0,VLOOKUP(G262,DollarSteps,4))</f>
        <v>0</v>
      </c>
      <c r="BW262" s="104">
        <f>IF(ABS($B262)&lt;0.01,0,VLOOKUP(I262,DollarSteps,4))</f>
        <v>0</v>
      </c>
      <c r="BX262" s="104">
        <f>IF(ABS($B262)&lt;0.01,0,IF($J262="","",VLOOKUP($J262,Age_Steps,4)))</f>
        <v>0</v>
      </c>
      <c r="BY262" s="104">
        <f>IF(OR(ABS($B262)&lt;0.01,$E262=0),0,IF($J262="","",VLOOKUP($J262,Age_Steps,4)))</f>
        <v>0</v>
      </c>
      <c r="BZ262" s="104">
        <f>IF(ABS($B262)&lt;0.01,0,IF($J262="","",VLOOKUP($J262-1,Age_Steps,4)))</f>
        <v>0</v>
      </c>
      <c r="CA262" s="104">
        <f>IF(OR(ABS($B262)&lt;0.01,$G262=0),0,IF($J262="","",VLOOKUP($J262-1,Age_Steps,4)))</f>
        <v>0</v>
      </c>
      <c r="CB262" s="104">
        <f>IF(ABS($B262)&lt;0.01,0,IF($J262="","",VLOOKUP($J262-2,Age_Steps,4)))</f>
        <v>0</v>
      </c>
      <c r="CC262" s="104">
        <f>IF(OR(ABS($B262)&lt;0.01,$I262=0),0,IF($J262="","",VLOOKUP($J262-2,Age_Steps,4)))</f>
        <v>0</v>
      </c>
    </row>
    <row r="263" spans="2:81" ht="12.5" customHeight="1">
      <c r="B263" s="6" t="s">
        <v>9</v>
      </c>
      <c r="C263" s="6"/>
      <c r="D263" s="5">
        <v>0</v>
      </c>
      <c r="E263" s="5">
        <v>0</v>
      </c>
      <c r="F263" s="2">
        <v>0</v>
      </c>
      <c r="G263" s="2">
        <v>0</v>
      </c>
      <c r="H263" s="2">
        <v>0</v>
      </c>
      <c r="I263" s="5">
        <v>0</v>
      </c>
      <c r="J263" s="11">
        <v>11</v>
      </c>
      <c r="K263" s="12">
        <f t="shared" si="243"/>
        <v>0</v>
      </c>
      <c r="L263" s="12">
        <f t="shared" si="243"/>
        <v>0</v>
      </c>
      <c r="M263" s="14">
        <f t="shared" si="244"/>
        <v>0</v>
      </c>
      <c r="N263" s="12">
        <f t="shared" ref="N263:P326" si="299">IF(OR((M263&gt;=N$3),(M263&lt;=-N$3)),1,0)</f>
        <v>0</v>
      </c>
      <c r="O263" s="14">
        <f t="shared" si="245"/>
        <v>0</v>
      </c>
      <c r="P263" s="12">
        <f t="shared" si="299"/>
        <v>0</v>
      </c>
      <c r="Q263" s="12">
        <f t="shared" si="246"/>
        <v>1</v>
      </c>
      <c r="R263" s="12">
        <f t="shared" si="247"/>
        <v>0</v>
      </c>
      <c r="S263" s="12">
        <f t="shared" si="248"/>
        <v>0</v>
      </c>
      <c r="T263" s="12">
        <f t="shared" si="249"/>
        <v>0</v>
      </c>
      <c r="U263" s="12">
        <f t="shared" si="250"/>
        <v>0</v>
      </c>
      <c r="V263" s="39">
        <f t="shared" si="251"/>
        <v>0</v>
      </c>
      <c r="W263" s="39">
        <f t="shared" si="252"/>
        <v>0</v>
      </c>
      <c r="X263" s="12">
        <f t="shared" si="240"/>
        <v>0</v>
      </c>
      <c r="Y263" s="12">
        <f t="shared" si="253"/>
        <v>0</v>
      </c>
      <c r="Z263" s="39">
        <f t="shared" si="241"/>
        <v>0</v>
      </c>
      <c r="AA263" s="12">
        <f t="shared" si="254"/>
        <v>0</v>
      </c>
      <c r="AB263" s="39">
        <f t="shared" si="255"/>
        <v>0</v>
      </c>
      <c r="AC263" s="12">
        <f t="shared" si="256"/>
        <v>0</v>
      </c>
      <c r="AD263" s="39">
        <f t="shared" si="257"/>
        <v>0</v>
      </c>
      <c r="AE263" s="39">
        <f t="shared" si="242"/>
        <v>0</v>
      </c>
      <c r="AF263" s="12">
        <f t="shared" si="258"/>
        <v>0</v>
      </c>
      <c r="AG263" s="39">
        <f t="shared" si="259"/>
        <v>0</v>
      </c>
      <c r="AH263" s="12">
        <f t="shared" si="260"/>
        <v>0</v>
      </c>
      <c r="AI263" s="39">
        <f t="shared" si="261"/>
        <v>0</v>
      </c>
      <c r="AJ263" s="39">
        <f t="shared" si="262"/>
        <v>0</v>
      </c>
      <c r="AK263" s="12">
        <f t="shared" si="263"/>
        <v>0</v>
      </c>
      <c r="AL263" s="39">
        <f t="shared" si="264"/>
        <v>0</v>
      </c>
      <c r="AM263" s="39">
        <f t="shared" si="265"/>
        <v>0</v>
      </c>
      <c r="AN263" s="39">
        <f t="shared" si="266"/>
        <v>0</v>
      </c>
      <c r="AO263" s="99">
        <f t="shared" si="267"/>
        <v>0</v>
      </c>
      <c r="AP263" s="99">
        <f t="shared" si="268"/>
        <v>0</v>
      </c>
      <c r="AQ263" s="12">
        <f t="shared" si="269"/>
        <v>0</v>
      </c>
      <c r="AR263" s="39">
        <f t="shared" si="270"/>
        <v>0</v>
      </c>
      <c r="AS263" s="39">
        <f t="shared" si="271"/>
        <v>0</v>
      </c>
      <c r="AT263" s="39">
        <f t="shared" si="272"/>
        <v>0</v>
      </c>
      <c r="AU263" s="12">
        <f t="shared" si="273"/>
        <v>0</v>
      </c>
      <c r="AV263" s="39">
        <f t="shared" si="274"/>
        <v>0</v>
      </c>
      <c r="AW263" s="39">
        <f t="shared" si="275"/>
        <v>0</v>
      </c>
      <c r="AX263" s="39">
        <f t="shared" si="276"/>
        <v>0</v>
      </c>
      <c r="AY263" s="39">
        <f t="shared" si="277"/>
        <v>0</v>
      </c>
      <c r="AZ263" s="39">
        <f t="shared" si="278"/>
        <v>0</v>
      </c>
      <c r="BA263" s="12">
        <f t="shared" si="279"/>
        <v>0</v>
      </c>
      <c r="BB263" s="39">
        <f t="shared" si="280"/>
        <v>0</v>
      </c>
      <c r="BC263" s="39">
        <f t="shared" si="281"/>
        <v>0</v>
      </c>
      <c r="BD263" s="39">
        <f t="shared" si="282"/>
        <v>0</v>
      </c>
      <c r="BE263" s="12">
        <f t="shared" si="283"/>
        <v>0</v>
      </c>
      <c r="BF263" s="39">
        <f t="shared" si="284"/>
        <v>0</v>
      </c>
      <c r="BG263" s="39">
        <f t="shared" si="285"/>
        <v>0</v>
      </c>
      <c r="BH263" s="39">
        <f t="shared" si="286"/>
        <v>0</v>
      </c>
      <c r="BI263" s="12">
        <f t="shared" si="287"/>
        <v>0</v>
      </c>
      <c r="BJ263" s="39">
        <f t="shared" si="288"/>
        <v>0</v>
      </c>
      <c r="BK263" s="39">
        <f t="shared" si="289"/>
        <v>0</v>
      </c>
      <c r="BL263" s="39">
        <f t="shared" si="290"/>
        <v>0</v>
      </c>
      <c r="BM263" s="12">
        <f t="shared" si="291"/>
        <v>0</v>
      </c>
      <c r="BN263" s="39">
        <f t="shared" si="292"/>
        <v>0</v>
      </c>
      <c r="BO263" s="39">
        <f t="shared" si="293"/>
        <v>0</v>
      </c>
      <c r="BP263" s="39">
        <f t="shared" si="294"/>
        <v>0</v>
      </c>
      <c r="BQ263" s="12">
        <f t="shared" si="295"/>
        <v>0</v>
      </c>
      <c r="BR263" s="39">
        <f t="shared" si="296"/>
        <v>0</v>
      </c>
      <c r="BS263" s="39">
        <f t="shared" si="297"/>
        <v>0</v>
      </c>
      <c r="BT263" s="39">
        <f t="shared" si="298"/>
        <v>0</v>
      </c>
      <c r="BU263" s="104">
        <f>IF(ABS($B263)&lt;0.01,0,VLOOKUP(E263,DollarSteps,4))</f>
        <v>0</v>
      </c>
      <c r="BV263" s="104">
        <f>IF(ABS($B263)&lt;0.01,0,VLOOKUP(G263,DollarSteps,4))</f>
        <v>0</v>
      </c>
      <c r="BW263" s="104">
        <f>IF(ABS($B263)&lt;0.01,0,VLOOKUP(I263,DollarSteps,4))</f>
        <v>0</v>
      </c>
      <c r="BX263" s="104">
        <f>IF(ABS($B263)&lt;0.01,0,IF($J263="","",VLOOKUP($J263,Age_Steps,4)))</f>
        <v>0</v>
      </c>
      <c r="BY263" s="104">
        <f>IF(OR(ABS($B263)&lt;0.01,$E263=0),0,IF($J263="","",VLOOKUP($J263,Age_Steps,4)))</f>
        <v>0</v>
      </c>
      <c r="BZ263" s="104">
        <f>IF(ABS($B263)&lt;0.01,0,IF($J263="","",VLOOKUP($J263-1,Age_Steps,4)))</f>
        <v>0</v>
      </c>
      <c r="CA263" s="104">
        <f>IF(OR(ABS($B263)&lt;0.01,$G263=0),0,IF($J263="","",VLOOKUP($J263-1,Age_Steps,4)))</f>
        <v>0</v>
      </c>
      <c r="CB263" s="104">
        <f>IF(ABS($B263)&lt;0.01,0,IF($J263="","",VLOOKUP($J263-2,Age_Steps,4)))</f>
        <v>0</v>
      </c>
      <c r="CC263" s="104">
        <f>IF(OR(ABS($B263)&lt;0.01,$I263=0),0,IF($J263="","",VLOOKUP($J263-2,Age_Steps,4)))</f>
        <v>0</v>
      </c>
    </row>
    <row r="264" spans="2:81" ht="12.5" customHeight="1">
      <c r="B264" s="6" t="s">
        <v>9</v>
      </c>
      <c r="C264" s="6"/>
      <c r="D264" s="5">
        <v>0</v>
      </c>
      <c r="E264" s="5">
        <v>0</v>
      </c>
      <c r="F264" s="2">
        <v>0</v>
      </c>
      <c r="G264" s="2">
        <v>0</v>
      </c>
      <c r="H264" s="2">
        <v>0</v>
      </c>
      <c r="I264" s="5">
        <v>0</v>
      </c>
      <c r="J264" s="11">
        <v>26</v>
      </c>
      <c r="K264" s="12">
        <f t="shared" si="243"/>
        <v>0</v>
      </c>
      <c r="L264" s="12">
        <f t="shared" si="243"/>
        <v>0</v>
      </c>
      <c r="M264" s="14">
        <f t="shared" si="244"/>
        <v>0</v>
      </c>
      <c r="N264" s="12">
        <f t="shared" si="299"/>
        <v>0</v>
      </c>
      <c r="O264" s="14">
        <f t="shared" si="245"/>
        <v>0</v>
      </c>
      <c r="P264" s="12">
        <f t="shared" si="299"/>
        <v>0</v>
      </c>
      <c r="Q264" s="12">
        <f t="shared" si="246"/>
        <v>1</v>
      </c>
      <c r="R264" s="12">
        <f t="shared" si="247"/>
        <v>0</v>
      </c>
      <c r="S264" s="12">
        <f t="shared" si="248"/>
        <v>0</v>
      </c>
      <c r="T264" s="12">
        <f t="shared" si="249"/>
        <v>0</v>
      </c>
      <c r="U264" s="12">
        <f t="shared" si="250"/>
        <v>0</v>
      </c>
      <c r="V264" s="39">
        <f t="shared" si="251"/>
        <v>0</v>
      </c>
      <c r="W264" s="39">
        <f t="shared" si="252"/>
        <v>0</v>
      </c>
      <c r="X264" s="12">
        <f t="shared" si="240"/>
        <v>0</v>
      </c>
      <c r="Y264" s="12">
        <f t="shared" si="253"/>
        <v>0</v>
      </c>
      <c r="Z264" s="39">
        <f t="shared" si="241"/>
        <v>0</v>
      </c>
      <c r="AA264" s="12">
        <f t="shared" si="254"/>
        <v>0</v>
      </c>
      <c r="AB264" s="39">
        <f t="shared" si="255"/>
        <v>0</v>
      </c>
      <c r="AC264" s="12">
        <f t="shared" si="256"/>
        <v>0</v>
      </c>
      <c r="AD264" s="39">
        <f t="shared" si="257"/>
        <v>0</v>
      </c>
      <c r="AE264" s="39">
        <f t="shared" si="242"/>
        <v>0</v>
      </c>
      <c r="AF264" s="12">
        <f t="shared" si="258"/>
        <v>0</v>
      </c>
      <c r="AG264" s="39">
        <f t="shared" si="259"/>
        <v>0</v>
      </c>
      <c r="AH264" s="12">
        <f t="shared" si="260"/>
        <v>0</v>
      </c>
      <c r="AI264" s="39">
        <f t="shared" si="261"/>
        <v>0</v>
      </c>
      <c r="AJ264" s="39">
        <f t="shared" si="262"/>
        <v>0</v>
      </c>
      <c r="AK264" s="12">
        <f t="shared" si="263"/>
        <v>0</v>
      </c>
      <c r="AL264" s="39">
        <f t="shared" si="264"/>
        <v>0</v>
      </c>
      <c r="AM264" s="39">
        <f t="shared" si="265"/>
        <v>0</v>
      </c>
      <c r="AN264" s="39">
        <f t="shared" si="266"/>
        <v>0</v>
      </c>
      <c r="AO264" s="99">
        <f t="shared" si="267"/>
        <v>0</v>
      </c>
      <c r="AP264" s="99">
        <f t="shared" si="268"/>
        <v>0</v>
      </c>
      <c r="AQ264" s="12">
        <f t="shared" si="269"/>
        <v>0</v>
      </c>
      <c r="AR264" s="39">
        <f t="shared" si="270"/>
        <v>0</v>
      </c>
      <c r="AS264" s="39">
        <f t="shared" si="271"/>
        <v>0</v>
      </c>
      <c r="AT264" s="39">
        <f t="shared" si="272"/>
        <v>0</v>
      </c>
      <c r="AU264" s="12">
        <f t="shared" si="273"/>
        <v>0</v>
      </c>
      <c r="AV264" s="39">
        <f t="shared" si="274"/>
        <v>0</v>
      </c>
      <c r="AW264" s="39">
        <f t="shared" si="275"/>
        <v>0</v>
      </c>
      <c r="AX264" s="39">
        <f t="shared" si="276"/>
        <v>0</v>
      </c>
      <c r="AY264" s="39">
        <f t="shared" si="277"/>
        <v>0</v>
      </c>
      <c r="AZ264" s="39">
        <f t="shared" si="278"/>
        <v>0</v>
      </c>
      <c r="BA264" s="12">
        <f t="shared" si="279"/>
        <v>0</v>
      </c>
      <c r="BB264" s="39">
        <f t="shared" si="280"/>
        <v>0</v>
      </c>
      <c r="BC264" s="39">
        <f t="shared" si="281"/>
        <v>0</v>
      </c>
      <c r="BD264" s="39">
        <f t="shared" si="282"/>
        <v>0</v>
      </c>
      <c r="BE264" s="12">
        <f t="shared" si="283"/>
        <v>0</v>
      </c>
      <c r="BF264" s="39">
        <f t="shared" si="284"/>
        <v>0</v>
      </c>
      <c r="BG264" s="39">
        <f t="shared" si="285"/>
        <v>0</v>
      </c>
      <c r="BH264" s="39">
        <f t="shared" si="286"/>
        <v>0</v>
      </c>
      <c r="BI264" s="12">
        <f t="shared" si="287"/>
        <v>0</v>
      </c>
      <c r="BJ264" s="39">
        <f t="shared" si="288"/>
        <v>0</v>
      </c>
      <c r="BK264" s="39">
        <f t="shared" si="289"/>
        <v>0</v>
      </c>
      <c r="BL264" s="39">
        <f t="shared" si="290"/>
        <v>0</v>
      </c>
      <c r="BM264" s="12">
        <f t="shared" si="291"/>
        <v>0</v>
      </c>
      <c r="BN264" s="39">
        <f t="shared" si="292"/>
        <v>0</v>
      </c>
      <c r="BO264" s="39">
        <f t="shared" si="293"/>
        <v>0</v>
      </c>
      <c r="BP264" s="39">
        <f t="shared" si="294"/>
        <v>0</v>
      </c>
      <c r="BQ264" s="12">
        <f t="shared" si="295"/>
        <v>0</v>
      </c>
      <c r="BR264" s="39">
        <f t="shared" si="296"/>
        <v>0</v>
      </c>
      <c r="BS264" s="39">
        <f t="shared" si="297"/>
        <v>0</v>
      </c>
      <c r="BT264" s="39">
        <f t="shared" si="298"/>
        <v>0</v>
      </c>
      <c r="BU264" s="104">
        <f>IF(ABS($B264)&lt;0.01,0,VLOOKUP(E264,DollarSteps,4))</f>
        <v>0</v>
      </c>
      <c r="BV264" s="104">
        <f>IF(ABS($B264)&lt;0.01,0,VLOOKUP(G264,DollarSteps,4))</f>
        <v>0</v>
      </c>
      <c r="BW264" s="104">
        <f>IF(ABS($B264)&lt;0.01,0,VLOOKUP(I264,DollarSteps,4))</f>
        <v>0</v>
      </c>
      <c r="BX264" s="104">
        <f>IF(ABS($B264)&lt;0.01,0,IF($J264="","",VLOOKUP($J264,Age_Steps,4)))</f>
        <v>0</v>
      </c>
      <c r="BY264" s="104">
        <f>IF(OR(ABS($B264)&lt;0.01,$E264=0),0,IF($J264="","",VLOOKUP($J264,Age_Steps,4)))</f>
        <v>0</v>
      </c>
      <c r="BZ264" s="104">
        <f>IF(ABS($B264)&lt;0.01,0,IF($J264="","",VLOOKUP($J264-1,Age_Steps,4)))</f>
        <v>0</v>
      </c>
      <c r="CA264" s="104">
        <f>IF(OR(ABS($B264)&lt;0.01,$G264=0),0,IF($J264="","",VLOOKUP($J264-1,Age_Steps,4)))</f>
        <v>0</v>
      </c>
      <c r="CB264" s="104">
        <f>IF(ABS($B264)&lt;0.01,0,IF($J264="","",VLOOKUP($J264-2,Age_Steps,4)))</f>
        <v>0</v>
      </c>
      <c r="CC264" s="104">
        <f>IF(OR(ABS($B264)&lt;0.01,$I264=0),0,IF($J264="","",VLOOKUP($J264-2,Age_Steps,4)))</f>
        <v>0</v>
      </c>
    </row>
    <row r="265" spans="2:81" ht="12.5" customHeight="1">
      <c r="B265" s="6" t="s">
        <v>9</v>
      </c>
      <c r="C265" s="6"/>
      <c r="D265" s="5">
        <v>0</v>
      </c>
      <c r="E265" s="5">
        <v>0</v>
      </c>
      <c r="F265" s="2">
        <v>0</v>
      </c>
      <c r="G265" s="2">
        <v>0</v>
      </c>
      <c r="H265" s="2">
        <v>0</v>
      </c>
      <c r="I265" s="5">
        <v>0</v>
      </c>
      <c r="J265" s="11">
        <v>16</v>
      </c>
      <c r="K265" s="12">
        <f t="shared" si="243"/>
        <v>0</v>
      </c>
      <c r="L265" s="12">
        <f t="shared" si="243"/>
        <v>0</v>
      </c>
      <c r="M265" s="14">
        <f t="shared" si="244"/>
        <v>0</v>
      </c>
      <c r="N265" s="12">
        <f t="shared" si="299"/>
        <v>0</v>
      </c>
      <c r="O265" s="14">
        <f t="shared" si="245"/>
        <v>0</v>
      </c>
      <c r="P265" s="12">
        <f t="shared" si="299"/>
        <v>0</v>
      </c>
      <c r="Q265" s="12">
        <f t="shared" si="246"/>
        <v>1</v>
      </c>
      <c r="R265" s="12">
        <f t="shared" si="247"/>
        <v>0</v>
      </c>
      <c r="S265" s="12">
        <f t="shared" si="248"/>
        <v>0</v>
      </c>
      <c r="T265" s="12">
        <f t="shared" si="249"/>
        <v>0</v>
      </c>
      <c r="U265" s="12">
        <f t="shared" si="250"/>
        <v>0</v>
      </c>
      <c r="V265" s="39">
        <f t="shared" si="251"/>
        <v>0</v>
      </c>
      <c r="W265" s="39">
        <f t="shared" si="252"/>
        <v>0</v>
      </c>
      <c r="X265" s="12">
        <f t="shared" si="240"/>
        <v>0</v>
      </c>
      <c r="Y265" s="12">
        <f t="shared" si="253"/>
        <v>0</v>
      </c>
      <c r="Z265" s="39">
        <f t="shared" si="241"/>
        <v>0</v>
      </c>
      <c r="AA265" s="12">
        <f t="shared" si="254"/>
        <v>0</v>
      </c>
      <c r="AB265" s="39">
        <f t="shared" si="255"/>
        <v>0</v>
      </c>
      <c r="AC265" s="12">
        <f t="shared" si="256"/>
        <v>0</v>
      </c>
      <c r="AD265" s="39">
        <f t="shared" si="257"/>
        <v>0</v>
      </c>
      <c r="AE265" s="39">
        <f t="shared" si="242"/>
        <v>0</v>
      </c>
      <c r="AF265" s="12">
        <f t="shared" si="258"/>
        <v>0</v>
      </c>
      <c r="AG265" s="39">
        <f t="shared" si="259"/>
        <v>0</v>
      </c>
      <c r="AH265" s="12">
        <f t="shared" si="260"/>
        <v>0</v>
      </c>
      <c r="AI265" s="39">
        <f t="shared" si="261"/>
        <v>0</v>
      </c>
      <c r="AJ265" s="39">
        <f t="shared" si="262"/>
        <v>0</v>
      </c>
      <c r="AK265" s="12">
        <f t="shared" si="263"/>
        <v>0</v>
      </c>
      <c r="AL265" s="39">
        <f t="shared" si="264"/>
        <v>0</v>
      </c>
      <c r="AM265" s="39">
        <f t="shared" si="265"/>
        <v>0</v>
      </c>
      <c r="AN265" s="39">
        <f t="shared" si="266"/>
        <v>0</v>
      </c>
      <c r="AO265" s="99">
        <f t="shared" si="267"/>
        <v>0</v>
      </c>
      <c r="AP265" s="99">
        <f t="shared" si="268"/>
        <v>0</v>
      </c>
      <c r="AQ265" s="12">
        <f t="shared" si="269"/>
        <v>0</v>
      </c>
      <c r="AR265" s="39">
        <f t="shared" si="270"/>
        <v>0</v>
      </c>
      <c r="AS265" s="39">
        <f t="shared" si="271"/>
        <v>0</v>
      </c>
      <c r="AT265" s="39">
        <f t="shared" si="272"/>
        <v>0</v>
      </c>
      <c r="AU265" s="12">
        <f t="shared" si="273"/>
        <v>0</v>
      </c>
      <c r="AV265" s="39">
        <f t="shared" si="274"/>
        <v>0</v>
      </c>
      <c r="AW265" s="39">
        <f t="shared" si="275"/>
        <v>0</v>
      </c>
      <c r="AX265" s="39">
        <f t="shared" si="276"/>
        <v>0</v>
      </c>
      <c r="AY265" s="39">
        <f t="shared" si="277"/>
        <v>0</v>
      </c>
      <c r="AZ265" s="39">
        <f t="shared" si="278"/>
        <v>0</v>
      </c>
      <c r="BA265" s="12">
        <f t="shared" si="279"/>
        <v>0</v>
      </c>
      <c r="BB265" s="39">
        <f t="shared" si="280"/>
        <v>0</v>
      </c>
      <c r="BC265" s="39">
        <f t="shared" si="281"/>
        <v>0</v>
      </c>
      <c r="BD265" s="39">
        <f t="shared" si="282"/>
        <v>0</v>
      </c>
      <c r="BE265" s="12">
        <f t="shared" si="283"/>
        <v>0</v>
      </c>
      <c r="BF265" s="39">
        <f t="shared" si="284"/>
        <v>0</v>
      </c>
      <c r="BG265" s="39">
        <f t="shared" si="285"/>
        <v>0</v>
      </c>
      <c r="BH265" s="39">
        <f t="shared" si="286"/>
        <v>0</v>
      </c>
      <c r="BI265" s="12">
        <f t="shared" si="287"/>
        <v>0</v>
      </c>
      <c r="BJ265" s="39">
        <f t="shared" si="288"/>
        <v>0</v>
      </c>
      <c r="BK265" s="39">
        <f t="shared" si="289"/>
        <v>0</v>
      </c>
      <c r="BL265" s="39">
        <f t="shared" si="290"/>
        <v>0</v>
      </c>
      <c r="BM265" s="12">
        <f t="shared" si="291"/>
        <v>0</v>
      </c>
      <c r="BN265" s="39">
        <f t="shared" si="292"/>
        <v>0</v>
      </c>
      <c r="BO265" s="39">
        <f t="shared" si="293"/>
        <v>0</v>
      </c>
      <c r="BP265" s="39">
        <f t="shared" si="294"/>
        <v>0</v>
      </c>
      <c r="BQ265" s="12">
        <f t="shared" si="295"/>
        <v>0</v>
      </c>
      <c r="BR265" s="39">
        <f t="shared" si="296"/>
        <v>0</v>
      </c>
      <c r="BS265" s="39">
        <f t="shared" si="297"/>
        <v>0</v>
      </c>
      <c r="BT265" s="39">
        <f t="shared" si="298"/>
        <v>0</v>
      </c>
      <c r="BU265" s="104">
        <f>IF(ABS($B265)&lt;0.01,0,VLOOKUP(E265,DollarSteps,4))</f>
        <v>0</v>
      </c>
      <c r="BV265" s="104">
        <f>IF(ABS($B265)&lt;0.01,0,VLOOKUP(G265,DollarSteps,4))</f>
        <v>0</v>
      </c>
      <c r="BW265" s="104">
        <f>IF(ABS($B265)&lt;0.01,0,VLOOKUP(I265,DollarSteps,4))</f>
        <v>0</v>
      </c>
      <c r="BX265" s="104">
        <f>IF(ABS($B265)&lt;0.01,0,IF($J265="","",VLOOKUP($J265,Age_Steps,4)))</f>
        <v>0</v>
      </c>
      <c r="BY265" s="104">
        <f>IF(OR(ABS($B265)&lt;0.01,$E265=0),0,IF($J265="","",VLOOKUP($J265,Age_Steps,4)))</f>
        <v>0</v>
      </c>
      <c r="BZ265" s="104">
        <f>IF(ABS($B265)&lt;0.01,0,IF($J265="","",VLOOKUP($J265-1,Age_Steps,4)))</f>
        <v>0</v>
      </c>
      <c r="CA265" s="104">
        <f>IF(OR(ABS($B265)&lt;0.01,$G265=0),0,IF($J265="","",VLOOKUP($J265-1,Age_Steps,4)))</f>
        <v>0</v>
      </c>
      <c r="CB265" s="104">
        <f>IF(ABS($B265)&lt;0.01,0,IF($J265="","",VLOOKUP($J265-2,Age_Steps,4)))</f>
        <v>0</v>
      </c>
      <c r="CC265" s="104">
        <f>IF(OR(ABS($B265)&lt;0.01,$I265=0),0,IF($J265="","",VLOOKUP($J265-2,Age_Steps,4)))</f>
        <v>0</v>
      </c>
    </row>
    <row r="266" spans="2:81" ht="12.5" customHeight="1">
      <c r="B266" s="6" t="s">
        <v>9</v>
      </c>
      <c r="C266" s="6"/>
      <c r="D266" s="5">
        <v>0</v>
      </c>
      <c r="E266" s="5">
        <v>0</v>
      </c>
      <c r="F266" s="2">
        <v>0</v>
      </c>
      <c r="G266" s="2">
        <v>0</v>
      </c>
      <c r="H266" s="2">
        <v>0</v>
      </c>
      <c r="I266" s="5">
        <v>0</v>
      </c>
      <c r="J266" s="11">
        <v>2</v>
      </c>
      <c r="K266" s="12">
        <f t="shared" si="243"/>
        <v>0</v>
      </c>
      <c r="L266" s="12">
        <f t="shared" si="243"/>
        <v>0</v>
      </c>
      <c r="M266" s="14">
        <f t="shared" si="244"/>
        <v>0</v>
      </c>
      <c r="N266" s="12">
        <f t="shared" si="299"/>
        <v>0</v>
      </c>
      <c r="O266" s="14">
        <f t="shared" si="245"/>
        <v>0</v>
      </c>
      <c r="P266" s="12">
        <f t="shared" si="299"/>
        <v>0</v>
      </c>
      <c r="Q266" s="12">
        <f t="shared" si="246"/>
        <v>1</v>
      </c>
      <c r="R266" s="12">
        <f t="shared" si="247"/>
        <v>0</v>
      </c>
      <c r="S266" s="12">
        <f t="shared" si="248"/>
        <v>0</v>
      </c>
      <c r="T266" s="12">
        <f t="shared" si="249"/>
        <v>0</v>
      </c>
      <c r="U266" s="12">
        <f t="shared" si="250"/>
        <v>0</v>
      </c>
      <c r="V266" s="39">
        <f t="shared" si="251"/>
        <v>0</v>
      </c>
      <c r="W266" s="39">
        <f t="shared" si="252"/>
        <v>0</v>
      </c>
      <c r="X266" s="12">
        <f t="shared" si="240"/>
        <v>0</v>
      </c>
      <c r="Y266" s="12">
        <f t="shared" si="253"/>
        <v>0</v>
      </c>
      <c r="Z266" s="39">
        <f t="shared" si="241"/>
        <v>0</v>
      </c>
      <c r="AA266" s="12">
        <f t="shared" si="254"/>
        <v>0</v>
      </c>
      <c r="AB266" s="39">
        <f t="shared" si="255"/>
        <v>0</v>
      </c>
      <c r="AC266" s="12">
        <f t="shared" si="256"/>
        <v>0</v>
      </c>
      <c r="AD266" s="39">
        <f t="shared" si="257"/>
        <v>0</v>
      </c>
      <c r="AE266" s="39">
        <f t="shared" si="242"/>
        <v>0</v>
      </c>
      <c r="AF266" s="12">
        <f t="shared" si="258"/>
        <v>0</v>
      </c>
      <c r="AG266" s="39">
        <f t="shared" si="259"/>
        <v>0</v>
      </c>
      <c r="AH266" s="12">
        <f t="shared" si="260"/>
        <v>0</v>
      </c>
      <c r="AI266" s="39">
        <f t="shared" si="261"/>
        <v>0</v>
      </c>
      <c r="AJ266" s="39">
        <f t="shared" si="262"/>
        <v>0</v>
      </c>
      <c r="AK266" s="12">
        <f t="shared" si="263"/>
        <v>0</v>
      </c>
      <c r="AL266" s="39">
        <f t="shared" si="264"/>
        <v>0</v>
      </c>
      <c r="AM266" s="39">
        <f t="shared" si="265"/>
        <v>0</v>
      </c>
      <c r="AN266" s="39">
        <f t="shared" si="266"/>
        <v>0</v>
      </c>
      <c r="AO266" s="99">
        <f t="shared" si="267"/>
        <v>0</v>
      </c>
      <c r="AP266" s="99">
        <f t="shared" si="268"/>
        <v>0</v>
      </c>
      <c r="AQ266" s="12">
        <f t="shared" si="269"/>
        <v>0</v>
      </c>
      <c r="AR266" s="39">
        <f t="shared" si="270"/>
        <v>0</v>
      </c>
      <c r="AS266" s="39">
        <f t="shared" si="271"/>
        <v>0</v>
      </c>
      <c r="AT266" s="39">
        <f t="shared" si="272"/>
        <v>0</v>
      </c>
      <c r="AU266" s="12">
        <f t="shared" si="273"/>
        <v>0</v>
      </c>
      <c r="AV266" s="39">
        <f t="shared" si="274"/>
        <v>0</v>
      </c>
      <c r="AW266" s="39">
        <f t="shared" si="275"/>
        <v>0</v>
      </c>
      <c r="AX266" s="39">
        <f t="shared" si="276"/>
        <v>0</v>
      </c>
      <c r="AY266" s="39">
        <f t="shared" si="277"/>
        <v>0</v>
      </c>
      <c r="AZ266" s="39">
        <f t="shared" si="278"/>
        <v>0</v>
      </c>
      <c r="BA266" s="12">
        <f t="shared" si="279"/>
        <v>0</v>
      </c>
      <c r="BB266" s="39">
        <f t="shared" si="280"/>
        <v>0</v>
      </c>
      <c r="BC266" s="39">
        <f t="shared" si="281"/>
        <v>0</v>
      </c>
      <c r="BD266" s="39">
        <f t="shared" si="282"/>
        <v>0</v>
      </c>
      <c r="BE266" s="12">
        <f t="shared" si="283"/>
        <v>0</v>
      </c>
      <c r="BF266" s="39">
        <f t="shared" si="284"/>
        <v>0</v>
      </c>
      <c r="BG266" s="39">
        <f t="shared" si="285"/>
        <v>0</v>
      </c>
      <c r="BH266" s="39">
        <f t="shared" si="286"/>
        <v>0</v>
      </c>
      <c r="BI266" s="12">
        <f t="shared" si="287"/>
        <v>0</v>
      </c>
      <c r="BJ266" s="39">
        <f t="shared" si="288"/>
        <v>0</v>
      </c>
      <c r="BK266" s="39">
        <f t="shared" si="289"/>
        <v>0</v>
      </c>
      <c r="BL266" s="39">
        <f t="shared" si="290"/>
        <v>0</v>
      </c>
      <c r="BM266" s="12">
        <f t="shared" si="291"/>
        <v>0</v>
      </c>
      <c r="BN266" s="39">
        <f t="shared" si="292"/>
        <v>0</v>
      </c>
      <c r="BO266" s="39">
        <f t="shared" si="293"/>
        <v>0</v>
      </c>
      <c r="BP266" s="39">
        <f t="shared" si="294"/>
        <v>0</v>
      </c>
      <c r="BQ266" s="12">
        <f t="shared" si="295"/>
        <v>0</v>
      </c>
      <c r="BR266" s="39">
        <f t="shared" si="296"/>
        <v>0</v>
      </c>
      <c r="BS266" s="39">
        <f t="shared" si="297"/>
        <v>0</v>
      </c>
      <c r="BT266" s="39">
        <f t="shared" si="298"/>
        <v>0</v>
      </c>
      <c r="BU266" s="104">
        <f>IF(ABS($B266)&lt;0.01,0,VLOOKUP(E266,DollarSteps,4))</f>
        <v>0</v>
      </c>
      <c r="BV266" s="104">
        <f>IF(ABS($B266)&lt;0.01,0,VLOOKUP(G266,DollarSteps,4))</f>
        <v>0</v>
      </c>
      <c r="BW266" s="104">
        <f>IF(ABS($B266)&lt;0.01,0,VLOOKUP(I266,DollarSteps,4))</f>
        <v>0</v>
      </c>
      <c r="BX266" s="104">
        <f>IF(ABS($B266)&lt;0.01,0,IF($J266="","",VLOOKUP($J266,Age_Steps,4)))</f>
        <v>0</v>
      </c>
      <c r="BY266" s="104">
        <f>IF(OR(ABS($B266)&lt;0.01,$E266=0),0,IF($J266="","",VLOOKUP($J266,Age_Steps,4)))</f>
        <v>0</v>
      </c>
      <c r="BZ266" s="104">
        <f>IF(ABS($B266)&lt;0.01,0,IF($J266="","",VLOOKUP($J266-1,Age_Steps,4)))</f>
        <v>0</v>
      </c>
      <c r="CA266" s="104">
        <f>IF(OR(ABS($B266)&lt;0.01,$G266=0),0,IF($J266="","",VLOOKUP($J266-1,Age_Steps,4)))</f>
        <v>0</v>
      </c>
      <c r="CB266" s="104">
        <f>IF(ABS($B266)&lt;0.01,0,IF($J266="","",VLOOKUP($J266-2,Age_Steps,4)))</f>
        <v>0</v>
      </c>
      <c r="CC266" s="104">
        <f>IF(OR(ABS($B266)&lt;0.01,$I266=0),0,IF($J266="","",VLOOKUP($J266-2,Age_Steps,4)))</f>
        <v>0</v>
      </c>
    </row>
    <row r="267" spans="2:81" ht="12.5" customHeight="1">
      <c r="B267" s="6" t="s">
        <v>9</v>
      </c>
      <c r="C267" s="6"/>
      <c r="D267" s="5">
        <v>0</v>
      </c>
      <c r="E267" s="5">
        <v>0</v>
      </c>
      <c r="F267" s="2">
        <v>0</v>
      </c>
      <c r="G267" s="2">
        <v>0</v>
      </c>
      <c r="H267" s="2">
        <v>0</v>
      </c>
      <c r="I267" s="5">
        <v>0</v>
      </c>
      <c r="J267" s="11">
        <v>37</v>
      </c>
      <c r="K267" s="12">
        <f t="shared" si="243"/>
        <v>0</v>
      </c>
      <c r="L267" s="12">
        <f t="shared" si="243"/>
        <v>0</v>
      </c>
      <c r="M267" s="14">
        <f t="shared" si="244"/>
        <v>0</v>
      </c>
      <c r="N267" s="12">
        <f t="shared" si="299"/>
        <v>0</v>
      </c>
      <c r="O267" s="14">
        <f t="shared" si="245"/>
        <v>0</v>
      </c>
      <c r="P267" s="12">
        <f t="shared" si="299"/>
        <v>0</v>
      </c>
      <c r="Q267" s="12">
        <f t="shared" si="246"/>
        <v>1</v>
      </c>
      <c r="R267" s="12">
        <f t="shared" si="247"/>
        <v>0</v>
      </c>
      <c r="S267" s="12">
        <f t="shared" si="248"/>
        <v>0</v>
      </c>
      <c r="T267" s="12">
        <f t="shared" si="249"/>
        <v>0</v>
      </c>
      <c r="U267" s="12">
        <f t="shared" si="250"/>
        <v>0</v>
      </c>
      <c r="V267" s="39">
        <f t="shared" si="251"/>
        <v>0</v>
      </c>
      <c r="W267" s="39">
        <f t="shared" si="252"/>
        <v>0</v>
      </c>
      <c r="X267" s="12">
        <f t="shared" si="240"/>
        <v>0</v>
      </c>
      <c r="Y267" s="12">
        <f t="shared" si="253"/>
        <v>0</v>
      </c>
      <c r="Z267" s="39">
        <f t="shared" si="241"/>
        <v>0</v>
      </c>
      <c r="AA267" s="12">
        <f t="shared" si="254"/>
        <v>0</v>
      </c>
      <c r="AB267" s="39">
        <f t="shared" si="255"/>
        <v>0</v>
      </c>
      <c r="AC267" s="12">
        <f t="shared" si="256"/>
        <v>0</v>
      </c>
      <c r="AD267" s="39">
        <f t="shared" si="257"/>
        <v>0</v>
      </c>
      <c r="AE267" s="39">
        <f t="shared" si="242"/>
        <v>0</v>
      </c>
      <c r="AF267" s="12">
        <f t="shared" si="258"/>
        <v>0</v>
      </c>
      <c r="AG267" s="39">
        <f t="shared" si="259"/>
        <v>0</v>
      </c>
      <c r="AH267" s="12">
        <f t="shared" si="260"/>
        <v>0</v>
      </c>
      <c r="AI267" s="39">
        <f t="shared" si="261"/>
        <v>0</v>
      </c>
      <c r="AJ267" s="39">
        <f t="shared" si="262"/>
        <v>0</v>
      </c>
      <c r="AK267" s="12">
        <f t="shared" si="263"/>
        <v>0</v>
      </c>
      <c r="AL267" s="39">
        <f t="shared" si="264"/>
        <v>0</v>
      </c>
      <c r="AM267" s="39">
        <f t="shared" si="265"/>
        <v>0</v>
      </c>
      <c r="AN267" s="39">
        <f t="shared" si="266"/>
        <v>0</v>
      </c>
      <c r="AO267" s="99">
        <f t="shared" si="267"/>
        <v>0</v>
      </c>
      <c r="AP267" s="99">
        <f t="shared" si="268"/>
        <v>0</v>
      </c>
      <c r="AQ267" s="12">
        <f t="shared" si="269"/>
        <v>0</v>
      </c>
      <c r="AR267" s="39">
        <f t="shared" si="270"/>
        <v>0</v>
      </c>
      <c r="AS267" s="39">
        <f t="shared" si="271"/>
        <v>0</v>
      </c>
      <c r="AT267" s="39">
        <f t="shared" si="272"/>
        <v>0</v>
      </c>
      <c r="AU267" s="12">
        <f t="shared" si="273"/>
        <v>0</v>
      </c>
      <c r="AV267" s="39">
        <f t="shared" si="274"/>
        <v>0</v>
      </c>
      <c r="AW267" s="39">
        <f t="shared" si="275"/>
        <v>0</v>
      </c>
      <c r="AX267" s="39">
        <f t="shared" si="276"/>
        <v>0</v>
      </c>
      <c r="AY267" s="39">
        <f t="shared" si="277"/>
        <v>0</v>
      </c>
      <c r="AZ267" s="39">
        <f t="shared" si="278"/>
        <v>0</v>
      </c>
      <c r="BA267" s="12">
        <f t="shared" si="279"/>
        <v>0</v>
      </c>
      <c r="BB267" s="39">
        <f t="shared" si="280"/>
        <v>0</v>
      </c>
      <c r="BC267" s="39">
        <f t="shared" si="281"/>
        <v>0</v>
      </c>
      <c r="BD267" s="39">
        <f t="shared" si="282"/>
        <v>0</v>
      </c>
      <c r="BE267" s="12">
        <f t="shared" si="283"/>
        <v>0</v>
      </c>
      <c r="BF267" s="39">
        <f t="shared" si="284"/>
        <v>0</v>
      </c>
      <c r="BG267" s="39">
        <f t="shared" si="285"/>
        <v>0</v>
      </c>
      <c r="BH267" s="39">
        <f t="shared" si="286"/>
        <v>0</v>
      </c>
      <c r="BI267" s="12">
        <f t="shared" si="287"/>
        <v>0</v>
      </c>
      <c r="BJ267" s="39">
        <f t="shared" si="288"/>
        <v>0</v>
      </c>
      <c r="BK267" s="39">
        <f t="shared" si="289"/>
        <v>0</v>
      </c>
      <c r="BL267" s="39">
        <f t="shared" si="290"/>
        <v>0</v>
      </c>
      <c r="BM267" s="12">
        <f t="shared" si="291"/>
        <v>0</v>
      </c>
      <c r="BN267" s="39">
        <f t="shared" si="292"/>
        <v>0</v>
      </c>
      <c r="BO267" s="39">
        <f t="shared" si="293"/>
        <v>0</v>
      </c>
      <c r="BP267" s="39">
        <f t="shared" si="294"/>
        <v>0</v>
      </c>
      <c r="BQ267" s="12">
        <f t="shared" si="295"/>
        <v>0</v>
      </c>
      <c r="BR267" s="39">
        <f t="shared" si="296"/>
        <v>0</v>
      </c>
      <c r="BS267" s="39">
        <f t="shared" si="297"/>
        <v>0</v>
      </c>
      <c r="BT267" s="39">
        <f t="shared" si="298"/>
        <v>0</v>
      </c>
      <c r="BU267" s="104">
        <f>IF(ABS($B267)&lt;0.01,0,VLOOKUP(E267,DollarSteps,4))</f>
        <v>0</v>
      </c>
      <c r="BV267" s="104">
        <f>IF(ABS($B267)&lt;0.01,0,VLOOKUP(G267,DollarSteps,4))</f>
        <v>0</v>
      </c>
      <c r="BW267" s="104">
        <f>IF(ABS($B267)&lt;0.01,0,VLOOKUP(I267,DollarSteps,4))</f>
        <v>0</v>
      </c>
      <c r="BX267" s="104">
        <f>IF(ABS($B267)&lt;0.01,0,IF($J267="","",VLOOKUP($J267,Age_Steps,4)))</f>
        <v>0</v>
      </c>
      <c r="BY267" s="104">
        <f>IF(OR(ABS($B267)&lt;0.01,$E267=0),0,IF($J267="","",VLOOKUP($J267,Age_Steps,4)))</f>
        <v>0</v>
      </c>
      <c r="BZ267" s="104">
        <f>IF(ABS($B267)&lt;0.01,0,IF($J267="","",VLOOKUP($J267-1,Age_Steps,4)))</f>
        <v>0</v>
      </c>
      <c r="CA267" s="104">
        <f>IF(OR(ABS($B267)&lt;0.01,$G267=0),0,IF($J267="","",VLOOKUP($J267-1,Age_Steps,4)))</f>
        <v>0</v>
      </c>
      <c r="CB267" s="104">
        <f>IF(ABS($B267)&lt;0.01,0,IF($J267="","",VLOOKUP($J267-2,Age_Steps,4)))</f>
        <v>0</v>
      </c>
      <c r="CC267" s="104">
        <f>IF(OR(ABS($B267)&lt;0.01,$I267=0),0,IF($J267="","",VLOOKUP($J267-2,Age_Steps,4)))</f>
        <v>0</v>
      </c>
    </row>
    <row r="268" spans="2:81" ht="12.5" customHeight="1">
      <c r="B268" s="6" t="s">
        <v>9</v>
      </c>
      <c r="C268" s="6"/>
      <c r="D268" s="5">
        <v>0</v>
      </c>
      <c r="E268" s="5">
        <v>0</v>
      </c>
      <c r="F268" s="2">
        <v>0</v>
      </c>
      <c r="G268" s="2">
        <v>0</v>
      </c>
      <c r="H268" s="2">
        <v>0</v>
      </c>
      <c r="I268" s="5">
        <v>0</v>
      </c>
      <c r="J268" s="11">
        <v>29</v>
      </c>
      <c r="K268" s="12">
        <f t="shared" si="243"/>
        <v>0</v>
      </c>
      <c r="L268" s="12">
        <f t="shared" si="243"/>
        <v>0</v>
      </c>
      <c r="M268" s="14">
        <f t="shared" si="244"/>
        <v>0</v>
      </c>
      <c r="N268" s="12">
        <f t="shared" si="299"/>
        <v>0</v>
      </c>
      <c r="O268" s="14">
        <f t="shared" si="245"/>
        <v>0</v>
      </c>
      <c r="P268" s="12">
        <f t="shared" si="299"/>
        <v>0</v>
      </c>
      <c r="Q268" s="12">
        <f t="shared" si="246"/>
        <v>1</v>
      </c>
      <c r="R268" s="12">
        <f t="shared" si="247"/>
        <v>0</v>
      </c>
      <c r="S268" s="12">
        <f t="shared" si="248"/>
        <v>0</v>
      </c>
      <c r="T268" s="12">
        <f t="shared" si="249"/>
        <v>0</v>
      </c>
      <c r="U268" s="12">
        <f t="shared" si="250"/>
        <v>0</v>
      </c>
      <c r="V268" s="39">
        <f t="shared" si="251"/>
        <v>0</v>
      </c>
      <c r="W268" s="39">
        <f t="shared" si="252"/>
        <v>0</v>
      </c>
      <c r="X268" s="12">
        <f t="shared" ref="X268:X331" si="300">IF(I268=0,0,1)</f>
        <v>0</v>
      </c>
      <c r="Y268" s="12">
        <f t="shared" si="253"/>
        <v>0</v>
      </c>
      <c r="Z268" s="39">
        <f t="shared" ref="Z268:Z331" si="301">IF(Y268=1,I268,0)</f>
        <v>0</v>
      </c>
      <c r="AA268" s="12">
        <f t="shared" si="254"/>
        <v>0</v>
      </c>
      <c r="AB268" s="39">
        <f t="shared" si="255"/>
        <v>0</v>
      </c>
      <c r="AC268" s="12">
        <f t="shared" si="256"/>
        <v>0</v>
      </c>
      <c r="AD268" s="39">
        <f t="shared" si="257"/>
        <v>0</v>
      </c>
      <c r="AE268" s="39">
        <f t="shared" si="242"/>
        <v>0</v>
      </c>
      <c r="AF268" s="12">
        <f t="shared" si="258"/>
        <v>0</v>
      </c>
      <c r="AG268" s="39">
        <f t="shared" si="259"/>
        <v>0</v>
      </c>
      <c r="AH268" s="12">
        <f t="shared" si="260"/>
        <v>0</v>
      </c>
      <c r="AI268" s="39">
        <f t="shared" si="261"/>
        <v>0</v>
      </c>
      <c r="AJ268" s="39">
        <f t="shared" si="262"/>
        <v>0</v>
      </c>
      <c r="AK268" s="12">
        <f t="shared" si="263"/>
        <v>0</v>
      </c>
      <c r="AL268" s="39">
        <f t="shared" si="264"/>
        <v>0</v>
      </c>
      <c r="AM268" s="39">
        <f t="shared" si="265"/>
        <v>0</v>
      </c>
      <c r="AN268" s="39">
        <f t="shared" si="266"/>
        <v>0</v>
      </c>
      <c r="AO268" s="99">
        <f t="shared" si="267"/>
        <v>0</v>
      </c>
      <c r="AP268" s="99">
        <f t="shared" si="268"/>
        <v>0</v>
      </c>
      <c r="AQ268" s="12">
        <f t="shared" si="269"/>
        <v>0</v>
      </c>
      <c r="AR268" s="39">
        <f t="shared" si="270"/>
        <v>0</v>
      </c>
      <c r="AS268" s="39">
        <f t="shared" si="271"/>
        <v>0</v>
      </c>
      <c r="AT268" s="39">
        <f t="shared" si="272"/>
        <v>0</v>
      </c>
      <c r="AU268" s="12">
        <f t="shared" si="273"/>
        <v>0</v>
      </c>
      <c r="AV268" s="39">
        <f t="shared" si="274"/>
        <v>0</v>
      </c>
      <c r="AW268" s="39">
        <f t="shared" si="275"/>
        <v>0</v>
      </c>
      <c r="AX268" s="39">
        <f t="shared" si="276"/>
        <v>0</v>
      </c>
      <c r="AY268" s="39">
        <f t="shared" si="277"/>
        <v>0</v>
      </c>
      <c r="AZ268" s="39">
        <f t="shared" si="278"/>
        <v>0</v>
      </c>
      <c r="BA268" s="12">
        <f t="shared" si="279"/>
        <v>0</v>
      </c>
      <c r="BB268" s="39">
        <f t="shared" si="280"/>
        <v>0</v>
      </c>
      <c r="BC268" s="39">
        <f t="shared" si="281"/>
        <v>0</v>
      </c>
      <c r="BD268" s="39">
        <f t="shared" si="282"/>
        <v>0</v>
      </c>
      <c r="BE268" s="12">
        <f t="shared" si="283"/>
        <v>0</v>
      </c>
      <c r="BF268" s="39">
        <f t="shared" si="284"/>
        <v>0</v>
      </c>
      <c r="BG268" s="39">
        <f t="shared" si="285"/>
        <v>0</v>
      </c>
      <c r="BH268" s="39">
        <f t="shared" si="286"/>
        <v>0</v>
      </c>
      <c r="BI268" s="12">
        <f t="shared" si="287"/>
        <v>0</v>
      </c>
      <c r="BJ268" s="39">
        <f t="shared" si="288"/>
        <v>0</v>
      </c>
      <c r="BK268" s="39">
        <f t="shared" si="289"/>
        <v>0</v>
      </c>
      <c r="BL268" s="39">
        <f t="shared" si="290"/>
        <v>0</v>
      </c>
      <c r="BM268" s="12">
        <f t="shared" si="291"/>
        <v>0</v>
      </c>
      <c r="BN268" s="39">
        <f t="shared" si="292"/>
        <v>0</v>
      </c>
      <c r="BO268" s="39">
        <f t="shared" si="293"/>
        <v>0</v>
      </c>
      <c r="BP268" s="39">
        <f t="shared" si="294"/>
        <v>0</v>
      </c>
      <c r="BQ268" s="12">
        <f t="shared" si="295"/>
        <v>0</v>
      </c>
      <c r="BR268" s="39">
        <f t="shared" si="296"/>
        <v>0</v>
      </c>
      <c r="BS268" s="39">
        <f t="shared" si="297"/>
        <v>0</v>
      </c>
      <c r="BT268" s="39">
        <f t="shared" si="298"/>
        <v>0</v>
      </c>
      <c r="BU268" s="104">
        <f>IF(ABS($B268)&lt;0.01,0,VLOOKUP(E268,DollarSteps,4))</f>
        <v>0</v>
      </c>
      <c r="BV268" s="104">
        <f>IF(ABS($B268)&lt;0.01,0,VLOOKUP(G268,DollarSteps,4))</f>
        <v>0</v>
      </c>
      <c r="BW268" s="104">
        <f>IF(ABS($B268)&lt;0.01,0,VLOOKUP(I268,DollarSteps,4))</f>
        <v>0</v>
      </c>
      <c r="BX268" s="104">
        <f>IF(ABS($B268)&lt;0.01,0,IF($J268="","",VLOOKUP($J268,Age_Steps,4)))</f>
        <v>0</v>
      </c>
      <c r="BY268" s="104">
        <f>IF(OR(ABS($B268)&lt;0.01,$E268=0),0,IF($J268="","",VLOOKUP($J268,Age_Steps,4)))</f>
        <v>0</v>
      </c>
      <c r="BZ268" s="104">
        <f>IF(ABS($B268)&lt;0.01,0,IF($J268="","",VLOOKUP($J268-1,Age_Steps,4)))</f>
        <v>0</v>
      </c>
      <c r="CA268" s="104">
        <f>IF(OR(ABS($B268)&lt;0.01,$G268=0),0,IF($J268="","",VLOOKUP($J268-1,Age_Steps,4)))</f>
        <v>0</v>
      </c>
      <c r="CB268" s="104">
        <f>IF(ABS($B268)&lt;0.01,0,IF($J268="","",VLOOKUP($J268-2,Age_Steps,4)))</f>
        <v>0</v>
      </c>
      <c r="CC268" s="104">
        <f>IF(OR(ABS($B268)&lt;0.01,$I268=0),0,IF($J268="","",VLOOKUP($J268-2,Age_Steps,4)))</f>
        <v>0</v>
      </c>
    </row>
    <row r="269" spans="2:81" ht="12.5" customHeight="1">
      <c r="B269" s="6" t="s">
        <v>9</v>
      </c>
      <c r="C269" s="6"/>
      <c r="D269" s="5">
        <v>0</v>
      </c>
      <c r="E269" s="5">
        <v>0</v>
      </c>
      <c r="F269" s="2">
        <v>0</v>
      </c>
      <c r="G269" s="2">
        <v>0</v>
      </c>
      <c r="H269" s="2">
        <v>0</v>
      </c>
      <c r="I269" s="5">
        <v>0</v>
      </c>
      <c r="J269" s="11">
        <v>14</v>
      </c>
      <c r="K269" s="12">
        <f t="shared" si="243"/>
        <v>0</v>
      </c>
      <c r="L269" s="12">
        <f t="shared" si="243"/>
        <v>0</v>
      </c>
      <c r="M269" s="14">
        <f t="shared" si="244"/>
        <v>0</v>
      </c>
      <c r="N269" s="12">
        <f t="shared" si="299"/>
        <v>0</v>
      </c>
      <c r="O269" s="14">
        <f t="shared" si="245"/>
        <v>0</v>
      </c>
      <c r="P269" s="12">
        <f t="shared" si="299"/>
        <v>0</v>
      </c>
      <c r="Q269" s="12">
        <f t="shared" si="246"/>
        <v>1</v>
      </c>
      <c r="R269" s="12">
        <f t="shared" si="247"/>
        <v>0</v>
      </c>
      <c r="S269" s="12">
        <f t="shared" si="248"/>
        <v>0</v>
      </c>
      <c r="T269" s="12">
        <f t="shared" si="249"/>
        <v>0</v>
      </c>
      <c r="U269" s="12">
        <f t="shared" si="250"/>
        <v>0</v>
      </c>
      <c r="V269" s="39">
        <f t="shared" si="251"/>
        <v>0</v>
      </c>
      <c r="W269" s="39">
        <f t="shared" si="252"/>
        <v>0</v>
      </c>
      <c r="X269" s="12">
        <f t="shared" si="300"/>
        <v>0</v>
      </c>
      <c r="Y269" s="12">
        <f t="shared" si="253"/>
        <v>0</v>
      </c>
      <c r="Z269" s="39">
        <f t="shared" si="301"/>
        <v>0</v>
      </c>
      <c r="AA269" s="12">
        <f t="shared" si="254"/>
        <v>0</v>
      </c>
      <c r="AB269" s="39">
        <f t="shared" si="255"/>
        <v>0</v>
      </c>
      <c r="AC269" s="12">
        <f t="shared" si="256"/>
        <v>0</v>
      </c>
      <c r="AD269" s="39">
        <f t="shared" si="257"/>
        <v>0</v>
      </c>
      <c r="AE269" s="39">
        <f t="shared" si="242"/>
        <v>0</v>
      </c>
      <c r="AF269" s="12">
        <f t="shared" si="258"/>
        <v>0</v>
      </c>
      <c r="AG269" s="39">
        <f t="shared" si="259"/>
        <v>0</v>
      </c>
      <c r="AH269" s="12">
        <f t="shared" si="260"/>
        <v>0</v>
      </c>
      <c r="AI269" s="39">
        <f t="shared" si="261"/>
        <v>0</v>
      </c>
      <c r="AJ269" s="39">
        <f t="shared" si="262"/>
        <v>0</v>
      </c>
      <c r="AK269" s="12">
        <f t="shared" si="263"/>
        <v>0</v>
      </c>
      <c r="AL269" s="39">
        <f t="shared" si="264"/>
        <v>0</v>
      </c>
      <c r="AM269" s="39">
        <f t="shared" si="265"/>
        <v>0</v>
      </c>
      <c r="AN269" s="39">
        <f t="shared" si="266"/>
        <v>0</v>
      </c>
      <c r="AO269" s="99">
        <f t="shared" si="267"/>
        <v>0</v>
      </c>
      <c r="AP269" s="99">
        <f t="shared" si="268"/>
        <v>0</v>
      </c>
      <c r="AQ269" s="12">
        <f t="shared" si="269"/>
        <v>0</v>
      </c>
      <c r="AR269" s="39">
        <f t="shared" si="270"/>
        <v>0</v>
      </c>
      <c r="AS269" s="39">
        <f t="shared" si="271"/>
        <v>0</v>
      </c>
      <c r="AT269" s="39">
        <f t="shared" si="272"/>
        <v>0</v>
      </c>
      <c r="AU269" s="12">
        <f t="shared" si="273"/>
        <v>0</v>
      </c>
      <c r="AV269" s="39">
        <f t="shared" si="274"/>
        <v>0</v>
      </c>
      <c r="AW269" s="39">
        <f t="shared" si="275"/>
        <v>0</v>
      </c>
      <c r="AX269" s="39">
        <f t="shared" si="276"/>
        <v>0</v>
      </c>
      <c r="AY269" s="39">
        <f t="shared" si="277"/>
        <v>0</v>
      </c>
      <c r="AZ269" s="39">
        <f t="shared" si="278"/>
        <v>0</v>
      </c>
      <c r="BA269" s="12">
        <f t="shared" si="279"/>
        <v>0</v>
      </c>
      <c r="BB269" s="39">
        <f t="shared" si="280"/>
        <v>0</v>
      </c>
      <c r="BC269" s="39">
        <f t="shared" si="281"/>
        <v>0</v>
      </c>
      <c r="BD269" s="39">
        <f t="shared" si="282"/>
        <v>0</v>
      </c>
      <c r="BE269" s="12">
        <f t="shared" si="283"/>
        <v>0</v>
      </c>
      <c r="BF269" s="39">
        <f t="shared" si="284"/>
        <v>0</v>
      </c>
      <c r="BG269" s="39">
        <f t="shared" si="285"/>
        <v>0</v>
      </c>
      <c r="BH269" s="39">
        <f t="shared" si="286"/>
        <v>0</v>
      </c>
      <c r="BI269" s="12">
        <f t="shared" si="287"/>
        <v>0</v>
      </c>
      <c r="BJ269" s="39">
        <f t="shared" si="288"/>
        <v>0</v>
      </c>
      <c r="BK269" s="39">
        <f t="shared" si="289"/>
        <v>0</v>
      </c>
      <c r="BL269" s="39">
        <f t="shared" si="290"/>
        <v>0</v>
      </c>
      <c r="BM269" s="12">
        <f t="shared" si="291"/>
        <v>0</v>
      </c>
      <c r="BN269" s="39">
        <f t="shared" si="292"/>
        <v>0</v>
      </c>
      <c r="BO269" s="39">
        <f t="shared" si="293"/>
        <v>0</v>
      </c>
      <c r="BP269" s="39">
        <f t="shared" si="294"/>
        <v>0</v>
      </c>
      <c r="BQ269" s="12">
        <f t="shared" si="295"/>
        <v>0</v>
      </c>
      <c r="BR269" s="39">
        <f t="shared" si="296"/>
        <v>0</v>
      </c>
      <c r="BS269" s="39">
        <f t="shared" si="297"/>
        <v>0</v>
      </c>
      <c r="BT269" s="39">
        <f t="shared" si="298"/>
        <v>0</v>
      </c>
      <c r="BU269" s="104">
        <f>IF(ABS($B269)&lt;0.01,0,VLOOKUP(E269,DollarSteps,4))</f>
        <v>0</v>
      </c>
      <c r="BV269" s="104">
        <f>IF(ABS($B269)&lt;0.01,0,VLOOKUP(G269,DollarSteps,4))</f>
        <v>0</v>
      </c>
      <c r="BW269" s="104">
        <f>IF(ABS($B269)&lt;0.01,0,VLOOKUP(I269,DollarSteps,4))</f>
        <v>0</v>
      </c>
      <c r="BX269" s="104">
        <f>IF(ABS($B269)&lt;0.01,0,IF($J269="","",VLOOKUP($J269,Age_Steps,4)))</f>
        <v>0</v>
      </c>
      <c r="BY269" s="104">
        <f>IF(OR(ABS($B269)&lt;0.01,$E269=0),0,IF($J269="","",VLOOKUP($J269,Age_Steps,4)))</f>
        <v>0</v>
      </c>
      <c r="BZ269" s="104">
        <f>IF(ABS($B269)&lt;0.01,0,IF($J269="","",VLOOKUP($J269-1,Age_Steps,4)))</f>
        <v>0</v>
      </c>
      <c r="CA269" s="104">
        <f>IF(OR(ABS($B269)&lt;0.01,$G269=0),0,IF($J269="","",VLOOKUP($J269-1,Age_Steps,4)))</f>
        <v>0</v>
      </c>
      <c r="CB269" s="104">
        <f>IF(ABS($B269)&lt;0.01,0,IF($J269="","",VLOOKUP($J269-2,Age_Steps,4)))</f>
        <v>0</v>
      </c>
      <c r="CC269" s="104">
        <f>IF(OR(ABS($B269)&lt;0.01,$I269=0),0,IF($J269="","",VLOOKUP($J269-2,Age_Steps,4)))</f>
        <v>0</v>
      </c>
    </row>
    <row r="270" spans="2:81" ht="12.5" customHeight="1">
      <c r="B270" s="6" t="s">
        <v>9</v>
      </c>
      <c r="C270" s="6"/>
      <c r="D270" s="5">
        <v>0</v>
      </c>
      <c r="E270" s="5">
        <v>0</v>
      </c>
      <c r="F270" s="2">
        <v>0</v>
      </c>
      <c r="G270" s="2">
        <v>0</v>
      </c>
      <c r="H270" s="2">
        <v>0</v>
      </c>
      <c r="I270" s="5">
        <v>0</v>
      </c>
      <c r="J270" s="11">
        <v>15</v>
      </c>
      <c r="K270" s="12">
        <f t="shared" si="243"/>
        <v>0</v>
      </c>
      <c r="L270" s="12">
        <f t="shared" si="243"/>
        <v>0</v>
      </c>
      <c r="M270" s="14">
        <f t="shared" si="244"/>
        <v>0</v>
      </c>
      <c r="N270" s="12">
        <f t="shared" si="299"/>
        <v>0</v>
      </c>
      <c r="O270" s="14">
        <f t="shared" si="245"/>
        <v>0</v>
      </c>
      <c r="P270" s="12">
        <f t="shared" si="299"/>
        <v>0</v>
      </c>
      <c r="Q270" s="12">
        <f t="shared" si="246"/>
        <v>1</v>
      </c>
      <c r="R270" s="12">
        <f t="shared" si="247"/>
        <v>0</v>
      </c>
      <c r="S270" s="12">
        <f t="shared" si="248"/>
        <v>0</v>
      </c>
      <c r="T270" s="12">
        <f t="shared" si="249"/>
        <v>0</v>
      </c>
      <c r="U270" s="12">
        <f t="shared" si="250"/>
        <v>0</v>
      </c>
      <c r="V270" s="39">
        <f t="shared" si="251"/>
        <v>0</v>
      </c>
      <c r="W270" s="39">
        <f t="shared" si="252"/>
        <v>0</v>
      </c>
      <c r="X270" s="12">
        <f t="shared" si="300"/>
        <v>0</v>
      </c>
      <c r="Y270" s="12">
        <f t="shared" si="253"/>
        <v>0</v>
      </c>
      <c r="Z270" s="39">
        <f t="shared" si="301"/>
        <v>0</v>
      </c>
      <c r="AA270" s="12">
        <f t="shared" si="254"/>
        <v>0</v>
      </c>
      <c r="AB270" s="39">
        <f t="shared" si="255"/>
        <v>0</v>
      </c>
      <c r="AC270" s="12">
        <f t="shared" si="256"/>
        <v>0</v>
      </c>
      <c r="AD270" s="39">
        <f t="shared" si="257"/>
        <v>0</v>
      </c>
      <c r="AE270" s="39">
        <f t="shared" si="242"/>
        <v>0</v>
      </c>
      <c r="AF270" s="12">
        <f t="shared" si="258"/>
        <v>0</v>
      </c>
      <c r="AG270" s="39">
        <f t="shared" si="259"/>
        <v>0</v>
      </c>
      <c r="AH270" s="12">
        <f t="shared" si="260"/>
        <v>0</v>
      </c>
      <c r="AI270" s="39">
        <f t="shared" si="261"/>
        <v>0</v>
      </c>
      <c r="AJ270" s="39">
        <f t="shared" si="262"/>
        <v>0</v>
      </c>
      <c r="AK270" s="12">
        <f t="shared" si="263"/>
        <v>0</v>
      </c>
      <c r="AL270" s="39">
        <f t="shared" si="264"/>
        <v>0</v>
      </c>
      <c r="AM270" s="39">
        <f t="shared" si="265"/>
        <v>0</v>
      </c>
      <c r="AN270" s="39">
        <f t="shared" si="266"/>
        <v>0</v>
      </c>
      <c r="AO270" s="99">
        <f t="shared" si="267"/>
        <v>0</v>
      </c>
      <c r="AP270" s="99">
        <f t="shared" si="268"/>
        <v>0</v>
      </c>
      <c r="AQ270" s="12">
        <f t="shared" si="269"/>
        <v>0</v>
      </c>
      <c r="AR270" s="39">
        <f t="shared" si="270"/>
        <v>0</v>
      </c>
      <c r="AS270" s="39">
        <f t="shared" si="271"/>
        <v>0</v>
      </c>
      <c r="AT270" s="39">
        <f t="shared" si="272"/>
        <v>0</v>
      </c>
      <c r="AU270" s="12">
        <f t="shared" si="273"/>
        <v>0</v>
      </c>
      <c r="AV270" s="39">
        <f t="shared" si="274"/>
        <v>0</v>
      </c>
      <c r="AW270" s="39">
        <f t="shared" si="275"/>
        <v>0</v>
      </c>
      <c r="AX270" s="39">
        <f t="shared" si="276"/>
        <v>0</v>
      </c>
      <c r="AY270" s="39">
        <f t="shared" si="277"/>
        <v>0</v>
      </c>
      <c r="AZ270" s="39">
        <f t="shared" si="278"/>
        <v>0</v>
      </c>
      <c r="BA270" s="12">
        <f t="shared" si="279"/>
        <v>0</v>
      </c>
      <c r="BB270" s="39">
        <f t="shared" si="280"/>
        <v>0</v>
      </c>
      <c r="BC270" s="39">
        <f t="shared" si="281"/>
        <v>0</v>
      </c>
      <c r="BD270" s="39">
        <f t="shared" si="282"/>
        <v>0</v>
      </c>
      <c r="BE270" s="12">
        <f t="shared" si="283"/>
        <v>0</v>
      </c>
      <c r="BF270" s="39">
        <f t="shared" si="284"/>
        <v>0</v>
      </c>
      <c r="BG270" s="39">
        <f t="shared" si="285"/>
        <v>0</v>
      </c>
      <c r="BH270" s="39">
        <f t="shared" si="286"/>
        <v>0</v>
      </c>
      <c r="BI270" s="12">
        <f t="shared" si="287"/>
        <v>0</v>
      </c>
      <c r="BJ270" s="39">
        <f t="shared" si="288"/>
        <v>0</v>
      </c>
      <c r="BK270" s="39">
        <f t="shared" si="289"/>
        <v>0</v>
      </c>
      <c r="BL270" s="39">
        <f t="shared" si="290"/>
        <v>0</v>
      </c>
      <c r="BM270" s="12">
        <f t="shared" si="291"/>
        <v>0</v>
      </c>
      <c r="BN270" s="39">
        <f t="shared" si="292"/>
        <v>0</v>
      </c>
      <c r="BO270" s="39">
        <f t="shared" si="293"/>
        <v>0</v>
      </c>
      <c r="BP270" s="39">
        <f t="shared" si="294"/>
        <v>0</v>
      </c>
      <c r="BQ270" s="12">
        <f t="shared" si="295"/>
        <v>0</v>
      </c>
      <c r="BR270" s="39">
        <f t="shared" si="296"/>
        <v>0</v>
      </c>
      <c r="BS270" s="39">
        <f t="shared" si="297"/>
        <v>0</v>
      </c>
      <c r="BT270" s="39">
        <f t="shared" si="298"/>
        <v>0</v>
      </c>
      <c r="BU270" s="104">
        <f>IF(ABS($B270)&lt;0.01,0,VLOOKUP(E270,DollarSteps,4))</f>
        <v>0</v>
      </c>
      <c r="BV270" s="104">
        <f>IF(ABS($B270)&lt;0.01,0,VLOOKUP(G270,DollarSteps,4))</f>
        <v>0</v>
      </c>
      <c r="BW270" s="104">
        <f>IF(ABS($B270)&lt;0.01,0,VLOOKUP(I270,DollarSteps,4))</f>
        <v>0</v>
      </c>
      <c r="BX270" s="104">
        <f>IF(ABS($B270)&lt;0.01,0,IF($J270="","",VLOOKUP($J270,Age_Steps,4)))</f>
        <v>0</v>
      </c>
      <c r="BY270" s="104">
        <f>IF(OR(ABS($B270)&lt;0.01,$E270=0),0,IF($J270="","",VLOOKUP($J270,Age_Steps,4)))</f>
        <v>0</v>
      </c>
      <c r="BZ270" s="104">
        <f>IF(ABS($B270)&lt;0.01,0,IF($J270="","",VLOOKUP($J270-1,Age_Steps,4)))</f>
        <v>0</v>
      </c>
      <c r="CA270" s="104">
        <f>IF(OR(ABS($B270)&lt;0.01,$G270=0),0,IF($J270="","",VLOOKUP($J270-1,Age_Steps,4)))</f>
        <v>0</v>
      </c>
      <c r="CB270" s="104">
        <f>IF(ABS($B270)&lt;0.01,0,IF($J270="","",VLOOKUP($J270-2,Age_Steps,4)))</f>
        <v>0</v>
      </c>
      <c r="CC270" s="104">
        <f>IF(OR(ABS($B270)&lt;0.01,$I270=0),0,IF($J270="","",VLOOKUP($J270-2,Age_Steps,4)))</f>
        <v>0</v>
      </c>
    </row>
    <row r="271" spans="2:81" ht="12.5" customHeight="1">
      <c r="B271" s="6" t="s">
        <v>9</v>
      </c>
      <c r="C271" s="6"/>
      <c r="D271" s="5">
        <v>0</v>
      </c>
      <c r="E271" s="5">
        <v>0</v>
      </c>
      <c r="F271" s="2">
        <v>0</v>
      </c>
      <c r="G271" s="2">
        <v>0</v>
      </c>
      <c r="H271" s="2">
        <v>0</v>
      </c>
      <c r="I271" s="5">
        <v>0</v>
      </c>
      <c r="J271" s="11">
        <v>15</v>
      </c>
      <c r="K271" s="12">
        <f t="shared" si="243"/>
        <v>0</v>
      </c>
      <c r="L271" s="12">
        <f t="shared" si="243"/>
        <v>0</v>
      </c>
      <c r="M271" s="14">
        <f t="shared" si="244"/>
        <v>0</v>
      </c>
      <c r="N271" s="12">
        <f t="shared" si="299"/>
        <v>0</v>
      </c>
      <c r="O271" s="14">
        <f t="shared" si="245"/>
        <v>0</v>
      </c>
      <c r="P271" s="12">
        <f t="shared" si="299"/>
        <v>0</v>
      </c>
      <c r="Q271" s="12">
        <f t="shared" si="246"/>
        <v>1</v>
      </c>
      <c r="R271" s="12">
        <f t="shared" si="247"/>
        <v>0</v>
      </c>
      <c r="S271" s="12">
        <f t="shared" si="248"/>
        <v>0</v>
      </c>
      <c r="T271" s="12">
        <f t="shared" si="249"/>
        <v>0</v>
      </c>
      <c r="U271" s="12">
        <f t="shared" si="250"/>
        <v>0</v>
      </c>
      <c r="V271" s="39">
        <f t="shared" si="251"/>
        <v>0</v>
      </c>
      <c r="W271" s="39">
        <f t="shared" si="252"/>
        <v>0</v>
      </c>
      <c r="X271" s="12">
        <f t="shared" si="300"/>
        <v>0</v>
      </c>
      <c r="Y271" s="12">
        <f t="shared" si="253"/>
        <v>0</v>
      </c>
      <c r="Z271" s="39">
        <f t="shared" si="301"/>
        <v>0</v>
      </c>
      <c r="AA271" s="12">
        <f t="shared" si="254"/>
        <v>0</v>
      </c>
      <c r="AB271" s="39">
        <f t="shared" si="255"/>
        <v>0</v>
      </c>
      <c r="AC271" s="12">
        <f t="shared" si="256"/>
        <v>0</v>
      </c>
      <c r="AD271" s="39">
        <f t="shared" si="257"/>
        <v>0</v>
      </c>
      <c r="AE271" s="39">
        <f t="shared" si="242"/>
        <v>0</v>
      </c>
      <c r="AF271" s="12">
        <f t="shared" si="258"/>
        <v>0</v>
      </c>
      <c r="AG271" s="39">
        <f t="shared" si="259"/>
        <v>0</v>
      </c>
      <c r="AH271" s="12">
        <f t="shared" si="260"/>
        <v>0</v>
      </c>
      <c r="AI271" s="39">
        <f t="shared" si="261"/>
        <v>0</v>
      </c>
      <c r="AJ271" s="39">
        <f t="shared" si="262"/>
        <v>0</v>
      </c>
      <c r="AK271" s="12">
        <f t="shared" si="263"/>
        <v>0</v>
      </c>
      <c r="AL271" s="39">
        <f t="shared" si="264"/>
        <v>0</v>
      </c>
      <c r="AM271" s="39">
        <f t="shared" si="265"/>
        <v>0</v>
      </c>
      <c r="AN271" s="39">
        <f t="shared" si="266"/>
        <v>0</v>
      </c>
      <c r="AO271" s="99">
        <f t="shared" si="267"/>
        <v>0</v>
      </c>
      <c r="AP271" s="99">
        <f t="shared" si="268"/>
        <v>0</v>
      </c>
      <c r="AQ271" s="12">
        <f t="shared" si="269"/>
        <v>0</v>
      </c>
      <c r="AR271" s="39">
        <f t="shared" si="270"/>
        <v>0</v>
      </c>
      <c r="AS271" s="39">
        <f t="shared" si="271"/>
        <v>0</v>
      </c>
      <c r="AT271" s="39">
        <f t="shared" si="272"/>
        <v>0</v>
      </c>
      <c r="AU271" s="12">
        <f t="shared" si="273"/>
        <v>0</v>
      </c>
      <c r="AV271" s="39">
        <f t="shared" si="274"/>
        <v>0</v>
      </c>
      <c r="AW271" s="39">
        <f t="shared" si="275"/>
        <v>0</v>
      </c>
      <c r="AX271" s="39">
        <f t="shared" si="276"/>
        <v>0</v>
      </c>
      <c r="AY271" s="39">
        <f t="shared" si="277"/>
        <v>0</v>
      </c>
      <c r="AZ271" s="39">
        <f t="shared" si="278"/>
        <v>0</v>
      </c>
      <c r="BA271" s="12">
        <f t="shared" si="279"/>
        <v>0</v>
      </c>
      <c r="BB271" s="39">
        <f t="shared" si="280"/>
        <v>0</v>
      </c>
      <c r="BC271" s="39">
        <f t="shared" si="281"/>
        <v>0</v>
      </c>
      <c r="BD271" s="39">
        <f t="shared" si="282"/>
        <v>0</v>
      </c>
      <c r="BE271" s="12">
        <f t="shared" si="283"/>
        <v>0</v>
      </c>
      <c r="BF271" s="39">
        <f t="shared" si="284"/>
        <v>0</v>
      </c>
      <c r="BG271" s="39">
        <f t="shared" si="285"/>
        <v>0</v>
      </c>
      <c r="BH271" s="39">
        <f t="shared" si="286"/>
        <v>0</v>
      </c>
      <c r="BI271" s="12">
        <f t="shared" si="287"/>
        <v>0</v>
      </c>
      <c r="BJ271" s="39">
        <f t="shared" si="288"/>
        <v>0</v>
      </c>
      <c r="BK271" s="39">
        <f t="shared" si="289"/>
        <v>0</v>
      </c>
      <c r="BL271" s="39">
        <f t="shared" si="290"/>
        <v>0</v>
      </c>
      <c r="BM271" s="12">
        <f t="shared" si="291"/>
        <v>0</v>
      </c>
      <c r="BN271" s="39">
        <f t="shared" si="292"/>
        <v>0</v>
      </c>
      <c r="BO271" s="39">
        <f t="shared" si="293"/>
        <v>0</v>
      </c>
      <c r="BP271" s="39">
        <f t="shared" si="294"/>
        <v>0</v>
      </c>
      <c r="BQ271" s="12">
        <f t="shared" si="295"/>
        <v>0</v>
      </c>
      <c r="BR271" s="39">
        <f t="shared" si="296"/>
        <v>0</v>
      </c>
      <c r="BS271" s="39">
        <f t="shared" si="297"/>
        <v>0</v>
      </c>
      <c r="BT271" s="39">
        <f t="shared" si="298"/>
        <v>0</v>
      </c>
      <c r="BU271" s="104">
        <f>IF(ABS($B271)&lt;0.01,0,VLOOKUP(E271,DollarSteps,4))</f>
        <v>0</v>
      </c>
      <c r="BV271" s="104">
        <f>IF(ABS($B271)&lt;0.01,0,VLOOKUP(G271,DollarSteps,4))</f>
        <v>0</v>
      </c>
      <c r="BW271" s="104">
        <f>IF(ABS($B271)&lt;0.01,0,VLOOKUP(I271,DollarSteps,4))</f>
        <v>0</v>
      </c>
      <c r="BX271" s="104">
        <f>IF(ABS($B271)&lt;0.01,0,IF($J271="","",VLOOKUP($J271,Age_Steps,4)))</f>
        <v>0</v>
      </c>
      <c r="BY271" s="104">
        <f>IF(OR(ABS($B271)&lt;0.01,$E271=0),0,IF($J271="","",VLOOKUP($J271,Age_Steps,4)))</f>
        <v>0</v>
      </c>
      <c r="BZ271" s="104">
        <f>IF(ABS($B271)&lt;0.01,0,IF($J271="","",VLOOKUP($J271-1,Age_Steps,4)))</f>
        <v>0</v>
      </c>
      <c r="CA271" s="104">
        <f>IF(OR(ABS($B271)&lt;0.01,$G271=0),0,IF($J271="","",VLOOKUP($J271-1,Age_Steps,4)))</f>
        <v>0</v>
      </c>
      <c r="CB271" s="104">
        <f>IF(ABS($B271)&lt;0.01,0,IF($J271="","",VLOOKUP($J271-2,Age_Steps,4)))</f>
        <v>0</v>
      </c>
      <c r="CC271" s="104">
        <f>IF(OR(ABS($B271)&lt;0.01,$I271=0),0,IF($J271="","",VLOOKUP($J271-2,Age_Steps,4)))</f>
        <v>0</v>
      </c>
    </row>
    <row r="272" spans="2:81" ht="12.5" customHeight="1">
      <c r="B272" s="6" t="s">
        <v>9</v>
      </c>
      <c r="C272" s="6"/>
      <c r="D272" s="5">
        <v>0</v>
      </c>
      <c r="E272" s="5">
        <v>0</v>
      </c>
      <c r="F272" s="2">
        <v>0</v>
      </c>
      <c r="G272" s="2">
        <v>0</v>
      </c>
      <c r="H272" s="2">
        <v>0</v>
      </c>
      <c r="I272" s="5">
        <v>0</v>
      </c>
      <c r="J272" s="11">
        <v>2</v>
      </c>
      <c r="K272" s="12">
        <f t="shared" si="243"/>
        <v>0</v>
      </c>
      <c r="L272" s="12">
        <f t="shared" si="243"/>
        <v>0</v>
      </c>
      <c r="M272" s="14">
        <f t="shared" si="244"/>
        <v>0</v>
      </c>
      <c r="N272" s="12">
        <f t="shared" si="299"/>
        <v>0</v>
      </c>
      <c r="O272" s="14">
        <f t="shared" si="245"/>
        <v>0</v>
      </c>
      <c r="P272" s="12">
        <f t="shared" si="299"/>
        <v>0</v>
      </c>
      <c r="Q272" s="12">
        <f t="shared" si="246"/>
        <v>1</v>
      </c>
      <c r="R272" s="12">
        <f t="shared" si="247"/>
        <v>0</v>
      </c>
      <c r="S272" s="12">
        <f t="shared" si="248"/>
        <v>0</v>
      </c>
      <c r="T272" s="12">
        <f t="shared" si="249"/>
        <v>0</v>
      </c>
      <c r="U272" s="12">
        <f t="shared" si="250"/>
        <v>0</v>
      </c>
      <c r="V272" s="39">
        <f t="shared" si="251"/>
        <v>0</v>
      </c>
      <c r="W272" s="39">
        <f t="shared" si="252"/>
        <v>0</v>
      </c>
      <c r="X272" s="12">
        <f t="shared" si="300"/>
        <v>0</v>
      </c>
      <c r="Y272" s="12">
        <f t="shared" si="253"/>
        <v>0</v>
      </c>
      <c r="Z272" s="39">
        <f t="shared" si="301"/>
        <v>0</v>
      </c>
      <c r="AA272" s="12">
        <f t="shared" si="254"/>
        <v>0</v>
      </c>
      <c r="AB272" s="39">
        <f t="shared" si="255"/>
        <v>0</v>
      </c>
      <c r="AC272" s="12">
        <f t="shared" si="256"/>
        <v>0</v>
      </c>
      <c r="AD272" s="39">
        <f t="shared" si="257"/>
        <v>0</v>
      </c>
      <c r="AE272" s="39">
        <f t="shared" si="242"/>
        <v>0</v>
      </c>
      <c r="AF272" s="12">
        <f t="shared" si="258"/>
        <v>0</v>
      </c>
      <c r="AG272" s="39">
        <f t="shared" si="259"/>
        <v>0</v>
      </c>
      <c r="AH272" s="12">
        <f t="shared" si="260"/>
        <v>0</v>
      </c>
      <c r="AI272" s="39">
        <f t="shared" si="261"/>
        <v>0</v>
      </c>
      <c r="AJ272" s="39">
        <f t="shared" si="262"/>
        <v>0</v>
      </c>
      <c r="AK272" s="12">
        <f t="shared" si="263"/>
        <v>0</v>
      </c>
      <c r="AL272" s="39">
        <f t="shared" si="264"/>
        <v>0</v>
      </c>
      <c r="AM272" s="39">
        <f t="shared" si="265"/>
        <v>0</v>
      </c>
      <c r="AN272" s="39">
        <f t="shared" si="266"/>
        <v>0</v>
      </c>
      <c r="AO272" s="99">
        <f t="shared" si="267"/>
        <v>0</v>
      </c>
      <c r="AP272" s="99">
        <f t="shared" si="268"/>
        <v>0</v>
      </c>
      <c r="AQ272" s="12">
        <f t="shared" si="269"/>
        <v>0</v>
      </c>
      <c r="AR272" s="39">
        <f t="shared" si="270"/>
        <v>0</v>
      </c>
      <c r="AS272" s="39">
        <f t="shared" si="271"/>
        <v>0</v>
      </c>
      <c r="AT272" s="39">
        <f t="shared" si="272"/>
        <v>0</v>
      </c>
      <c r="AU272" s="12">
        <f t="shared" si="273"/>
        <v>0</v>
      </c>
      <c r="AV272" s="39">
        <f t="shared" si="274"/>
        <v>0</v>
      </c>
      <c r="AW272" s="39">
        <f t="shared" si="275"/>
        <v>0</v>
      </c>
      <c r="AX272" s="39">
        <f t="shared" si="276"/>
        <v>0</v>
      </c>
      <c r="AY272" s="39">
        <f t="shared" si="277"/>
        <v>0</v>
      </c>
      <c r="AZ272" s="39">
        <f t="shared" si="278"/>
        <v>0</v>
      </c>
      <c r="BA272" s="12">
        <f t="shared" si="279"/>
        <v>0</v>
      </c>
      <c r="BB272" s="39">
        <f t="shared" si="280"/>
        <v>0</v>
      </c>
      <c r="BC272" s="39">
        <f t="shared" si="281"/>
        <v>0</v>
      </c>
      <c r="BD272" s="39">
        <f t="shared" si="282"/>
        <v>0</v>
      </c>
      <c r="BE272" s="12">
        <f t="shared" si="283"/>
        <v>0</v>
      </c>
      <c r="BF272" s="39">
        <f t="shared" si="284"/>
        <v>0</v>
      </c>
      <c r="BG272" s="39">
        <f t="shared" si="285"/>
        <v>0</v>
      </c>
      <c r="BH272" s="39">
        <f t="shared" si="286"/>
        <v>0</v>
      </c>
      <c r="BI272" s="12">
        <f t="shared" si="287"/>
        <v>0</v>
      </c>
      <c r="BJ272" s="39">
        <f t="shared" si="288"/>
        <v>0</v>
      </c>
      <c r="BK272" s="39">
        <f t="shared" si="289"/>
        <v>0</v>
      </c>
      <c r="BL272" s="39">
        <f t="shared" si="290"/>
        <v>0</v>
      </c>
      <c r="BM272" s="12">
        <f t="shared" si="291"/>
        <v>0</v>
      </c>
      <c r="BN272" s="39">
        <f t="shared" si="292"/>
        <v>0</v>
      </c>
      <c r="BO272" s="39">
        <f t="shared" si="293"/>
        <v>0</v>
      </c>
      <c r="BP272" s="39">
        <f t="shared" si="294"/>
        <v>0</v>
      </c>
      <c r="BQ272" s="12">
        <f t="shared" si="295"/>
        <v>0</v>
      </c>
      <c r="BR272" s="39">
        <f t="shared" si="296"/>
        <v>0</v>
      </c>
      <c r="BS272" s="39">
        <f t="shared" si="297"/>
        <v>0</v>
      </c>
      <c r="BT272" s="39">
        <f t="shared" si="298"/>
        <v>0</v>
      </c>
      <c r="BU272" s="104">
        <f>IF(ABS($B272)&lt;0.01,0,VLOOKUP(E272,DollarSteps,4))</f>
        <v>0</v>
      </c>
      <c r="BV272" s="104">
        <f>IF(ABS($B272)&lt;0.01,0,VLOOKUP(G272,DollarSteps,4))</f>
        <v>0</v>
      </c>
      <c r="BW272" s="104">
        <f>IF(ABS($B272)&lt;0.01,0,VLOOKUP(I272,DollarSteps,4))</f>
        <v>0</v>
      </c>
      <c r="BX272" s="104">
        <f>IF(ABS($B272)&lt;0.01,0,IF($J272="","",VLOOKUP($J272,Age_Steps,4)))</f>
        <v>0</v>
      </c>
      <c r="BY272" s="104">
        <f>IF(OR(ABS($B272)&lt;0.01,$E272=0),0,IF($J272="","",VLOOKUP($J272,Age_Steps,4)))</f>
        <v>0</v>
      </c>
      <c r="BZ272" s="104">
        <f>IF(ABS($B272)&lt;0.01,0,IF($J272="","",VLOOKUP($J272-1,Age_Steps,4)))</f>
        <v>0</v>
      </c>
      <c r="CA272" s="104">
        <f>IF(OR(ABS($B272)&lt;0.01,$G272=0),0,IF($J272="","",VLOOKUP($J272-1,Age_Steps,4)))</f>
        <v>0</v>
      </c>
      <c r="CB272" s="104">
        <f>IF(ABS($B272)&lt;0.01,0,IF($J272="","",VLOOKUP($J272-2,Age_Steps,4)))</f>
        <v>0</v>
      </c>
      <c r="CC272" s="104">
        <f>IF(OR(ABS($B272)&lt;0.01,$I272=0),0,IF($J272="","",VLOOKUP($J272-2,Age_Steps,4)))</f>
        <v>0</v>
      </c>
    </row>
    <row r="273" spans="2:81" ht="12.5" customHeight="1">
      <c r="B273" s="6" t="s">
        <v>9</v>
      </c>
      <c r="C273" s="6"/>
      <c r="D273" s="5">
        <v>0</v>
      </c>
      <c r="E273" s="5">
        <v>0</v>
      </c>
      <c r="F273" s="2">
        <v>0</v>
      </c>
      <c r="G273" s="2">
        <v>0</v>
      </c>
      <c r="H273" s="2">
        <v>0</v>
      </c>
      <c r="I273" s="5">
        <v>0</v>
      </c>
      <c r="J273" s="11">
        <v>2</v>
      </c>
      <c r="K273" s="12">
        <f t="shared" si="243"/>
        <v>0</v>
      </c>
      <c r="L273" s="12">
        <f t="shared" si="243"/>
        <v>0</v>
      </c>
      <c r="M273" s="14">
        <f t="shared" si="244"/>
        <v>0</v>
      </c>
      <c r="N273" s="12">
        <f t="shared" si="299"/>
        <v>0</v>
      </c>
      <c r="O273" s="14">
        <f t="shared" si="245"/>
        <v>0</v>
      </c>
      <c r="P273" s="12">
        <f t="shared" si="299"/>
        <v>0</v>
      </c>
      <c r="Q273" s="12">
        <f t="shared" si="246"/>
        <v>1</v>
      </c>
      <c r="R273" s="12">
        <f t="shared" si="247"/>
        <v>0</v>
      </c>
      <c r="S273" s="12">
        <f t="shared" si="248"/>
        <v>0</v>
      </c>
      <c r="T273" s="12">
        <f t="shared" si="249"/>
        <v>0</v>
      </c>
      <c r="U273" s="12">
        <f t="shared" si="250"/>
        <v>0</v>
      </c>
      <c r="V273" s="39">
        <f t="shared" si="251"/>
        <v>0</v>
      </c>
      <c r="W273" s="39">
        <f t="shared" si="252"/>
        <v>0</v>
      </c>
      <c r="X273" s="12">
        <f t="shared" si="300"/>
        <v>0</v>
      </c>
      <c r="Y273" s="12">
        <f t="shared" si="253"/>
        <v>0</v>
      </c>
      <c r="Z273" s="39">
        <f t="shared" si="301"/>
        <v>0</v>
      </c>
      <c r="AA273" s="12">
        <f t="shared" si="254"/>
        <v>0</v>
      </c>
      <c r="AB273" s="39">
        <f t="shared" si="255"/>
        <v>0</v>
      </c>
      <c r="AC273" s="12">
        <f t="shared" si="256"/>
        <v>0</v>
      </c>
      <c r="AD273" s="39">
        <f t="shared" si="257"/>
        <v>0</v>
      </c>
      <c r="AE273" s="39">
        <f t="shared" si="242"/>
        <v>0</v>
      </c>
      <c r="AF273" s="12">
        <f t="shared" si="258"/>
        <v>0</v>
      </c>
      <c r="AG273" s="39">
        <f t="shared" si="259"/>
        <v>0</v>
      </c>
      <c r="AH273" s="12">
        <f t="shared" si="260"/>
        <v>0</v>
      </c>
      <c r="AI273" s="39">
        <f t="shared" si="261"/>
        <v>0</v>
      </c>
      <c r="AJ273" s="39">
        <f t="shared" si="262"/>
        <v>0</v>
      </c>
      <c r="AK273" s="12">
        <f t="shared" si="263"/>
        <v>0</v>
      </c>
      <c r="AL273" s="39">
        <f t="shared" si="264"/>
        <v>0</v>
      </c>
      <c r="AM273" s="39">
        <f t="shared" si="265"/>
        <v>0</v>
      </c>
      <c r="AN273" s="39">
        <f t="shared" si="266"/>
        <v>0</v>
      </c>
      <c r="AO273" s="99">
        <f t="shared" si="267"/>
        <v>0</v>
      </c>
      <c r="AP273" s="99">
        <f t="shared" si="268"/>
        <v>0</v>
      </c>
      <c r="AQ273" s="12">
        <f t="shared" si="269"/>
        <v>0</v>
      </c>
      <c r="AR273" s="39">
        <f t="shared" si="270"/>
        <v>0</v>
      </c>
      <c r="AS273" s="39">
        <f t="shared" si="271"/>
        <v>0</v>
      </c>
      <c r="AT273" s="39">
        <f t="shared" si="272"/>
        <v>0</v>
      </c>
      <c r="AU273" s="12">
        <f t="shared" si="273"/>
        <v>0</v>
      </c>
      <c r="AV273" s="39">
        <f t="shared" si="274"/>
        <v>0</v>
      </c>
      <c r="AW273" s="39">
        <f t="shared" si="275"/>
        <v>0</v>
      </c>
      <c r="AX273" s="39">
        <f t="shared" si="276"/>
        <v>0</v>
      </c>
      <c r="AY273" s="39">
        <f t="shared" si="277"/>
        <v>0</v>
      </c>
      <c r="AZ273" s="39">
        <f t="shared" si="278"/>
        <v>0</v>
      </c>
      <c r="BA273" s="12">
        <f t="shared" si="279"/>
        <v>0</v>
      </c>
      <c r="BB273" s="39">
        <f t="shared" si="280"/>
        <v>0</v>
      </c>
      <c r="BC273" s="39">
        <f t="shared" si="281"/>
        <v>0</v>
      </c>
      <c r="BD273" s="39">
        <f t="shared" si="282"/>
        <v>0</v>
      </c>
      <c r="BE273" s="12">
        <f t="shared" si="283"/>
        <v>0</v>
      </c>
      <c r="BF273" s="39">
        <f t="shared" si="284"/>
        <v>0</v>
      </c>
      <c r="BG273" s="39">
        <f t="shared" si="285"/>
        <v>0</v>
      </c>
      <c r="BH273" s="39">
        <f t="shared" si="286"/>
        <v>0</v>
      </c>
      <c r="BI273" s="12">
        <f t="shared" si="287"/>
        <v>0</v>
      </c>
      <c r="BJ273" s="39">
        <f t="shared" si="288"/>
        <v>0</v>
      </c>
      <c r="BK273" s="39">
        <f t="shared" si="289"/>
        <v>0</v>
      </c>
      <c r="BL273" s="39">
        <f t="shared" si="290"/>
        <v>0</v>
      </c>
      <c r="BM273" s="12">
        <f t="shared" si="291"/>
        <v>0</v>
      </c>
      <c r="BN273" s="39">
        <f t="shared" si="292"/>
        <v>0</v>
      </c>
      <c r="BO273" s="39">
        <f t="shared" si="293"/>
        <v>0</v>
      </c>
      <c r="BP273" s="39">
        <f t="shared" si="294"/>
        <v>0</v>
      </c>
      <c r="BQ273" s="12">
        <f t="shared" si="295"/>
        <v>0</v>
      </c>
      <c r="BR273" s="39">
        <f t="shared" si="296"/>
        <v>0</v>
      </c>
      <c r="BS273" s="39">
        <f t="shared" si="297"/>
        <v>0</v>
      </c>
      <c r="BT273" s="39">
        <f t="shared" si="298"/>
        <v>0</v>
      </c>
      <c r="BU273" s="104">
        <f>IF(ABS($B273)&lt;0.01,0,VLOOKUP(E273,DollarSteps,4))</f>
        <v>0</v>
      </c>
      <c r="BV273" s="104">
        <f>IF(ABS($B273)&lt;0.01,0,VLOOKUP(G273,DollarSteps,4))</f>
        <v>0</v>
      </c>
      <c r="BW273" s="104">
        <f>IF(ABS($B273)&lt;0.01,0,VLOOKUP(I273,DollarSteps,4))</f>
        <v>0</v>
      </c>
      <c r="BX273" s="104">
        <f>IF(ABS($B273)&lt;0.01,0,IF($J273="","",VLOOKUP($J273,Age_Steps,4)))</f>
        <v>0</v>
      </c>
      <c r="BY273" s="104">
        <f>IF(OR(ABS($B273)&lt;0.01,$E273=0),0,IF($J273="","",VLOOKUP($J273,Age_Steps,4)))</f>
        <v>0</v>
      </c>
      <c r="BZ273" s="104">
        <f>IF(ABS($B273)&lt;0.01,0,IF($J273="","",VLOOKUP($J273-1,Age_Steps,4)))</f>
        <v>0</v>
      </c>
      <c r="CA273" s="104">
        <f>IF(OR(ABS($B273)&lt;0.01,$G273=0),0,IF($J273="","",VLOOKUP($J273-1,Age_Steps,4)))</f>
        <v>0</v>
      </c>
      <c r="CB273" s="104">
        <f>IF(ABS($B273)&lt;0.01,0,IF($J273="","",VLOOKUP($J273-2,Age_Steps,4)))</f>
        <v>0</v>
      </c>
      <c r="CC273" s="104">
        <f>IF(OR(ABS($B273)&lt;0.01,$I273=0),0,IF($J273="","",VLOOKUP($J273-2,Age_Steps,4)))</f>
        <v>0</v>
      </c>
    </row>
    <row r="274" spans="2:81" ht="12.5" customHeight="1">
      <c r="B274" s="6" t="s">
        <v>9</v>
      </c>
      <c r="C274" s="6"/>
      <c r="D274" s="5">
        <v>0</v>
      </c>
      <c r="E274" s="5">
        <v>0</v>
      </c>
      <c r="F274" s="2">
        <v>0</v>
      </c>
      <c r="G274" s="2">
        <v>0</v>
      </c>
      <c r="H274" s="2">
        <v>0</v>
      </c>
      <c r="I274" s="5">
        <v>0</v>
      </c>
      <c r="J274" s="11">
        <v>28</v>
      </c>
      <c r="K274" s="12">
        <f t="shared" si="243"/>
        <v>0</v>
      </c>
      <c r="L274" s="12">
        <f t="shared" si="243"/>
        <v>0</v>
      </c>
      <c r="M274" s="14">
        <f t="shared" si="244"/>
        <v>0</v>
      </c>
      <c r="N274" s="12">
        <f t="shared" si="299"/>
        <v>0</v>
      </c>
      <c r="O274" s="14">
        <f t="shared" si="245"/>
        <v>0</v>
      </c>
      <c r="P274" s="12">
        <f t="shared" si="299"/>
        <v>0</v>
      </c>
      <c r="Q274" s="12">
        <f t="shared" si="246"/>
        <v>1</v>
      </c>
      <c r="R274" s="12">
        <f t="shared" si="247"/>
        <v>0</v>
      </c>
      <c r="S274" s="12">
        <f t="shared" si="248"/>
        <v>0</v>
      </c>
      <c r="T274" s="12">
        <f t="shared" si="249"/>
        <v>0</v>
      </c>
      <c r="U274" s="12">
        <f t="shared" si="250"/>
        <v>0</v>
      </c>
      <c r="V274" s="39">
        <f t="shared" si="251"/>
        <v>0</v>
      </c>
      <c r="W274" s="39">
        <f t="shared" si="252"/>
        <v>0</v>
      </c>
      <c r="X274" s="12">
        <f t="shared" si="300"/>
        <v>0</v>
      </c>
      <c r="Y274" s="12">
        <f t="shared" si="253"/>
        <v>0</v>
      </c>
      <c r="Z274" s="39">
        <f t="shared" si="301"/>
        <v>0</v>
      </c>
      <c r="AA274" s="12">
        <f t="shared" si="254"/>
        <v>0</v>
      </c>
      <c r="AB274" s="39">
        <f t="shared" si="255"/>
        <v>0</v>
      </c>
      <c r="AC274" s="12">
        <f t="shared" si="256"/>
        <v>0</v>
      </c>
      <c r="AD274" s="39">
        <f t="shared" si="257"/>
        <v>0</v>
      </c>
      <c r="AE274" s="39">
        <f t="shared" si="242"/>
        <v>0</v>
      </c>
      <c r="AF274" s="12">
        <f t="shared" si="258"/>
        <v>0</v>
      </c>
      <c r="AG274" s="39">
        <f t="shared" si="259"/>
        <v>0</v>
      </c>
      <c r="AH274" s="12">
        <f t="shared" si="260"/>
        <v>0</v>
      </c>
      <c r="AI274" s="39">
        <f t="shared" si="261"/>
        <v>0</v>
      </c>
      <c r="AJ274" s="39">
        <f t="shared" si="262"/>
        <v>0</v>
      </c>
      <c r="AK274" s="12">
        <f t="shared" si="263"/>
        <v>0</v>
      </c>
      <c r="AL274" s="39">
        <f t="shared" si="264"/>
        <v>0</v>
      </c>
      <c r="AM274" s="39">
        <f t="shared" si="265"/>
        <v>0</v>
      </c>
      <c r="AN274" s="39">
        <f t="shared" si="266"/>
        <v>0</v>
      </c>
      <c r="AO274" s="99">
        <f t="shared" si="267"/>
        <v>0</v>
      </c>
      <c r="AP274" s="99">
        <f t="shared" si="268"/>
        <v>0</v>
      </c>
      <c r="AQ274" s="12">
        <f t="shared" si="269"/>
        <v>0</v>
      </c>
      <c r="AR274" s="39">
        <f t="shared" si="270"/>
        <v>0</v>
      </c>
      <c r="AS274" s="39">
        <f t="shared" si="271"/>
        <v>0</v>
      </c>
      <c r="AT274" s="39">
        <f t="shared" si="272"/>
        <v>0</v>
      </c>
      <c r="AU274" s="12">
        <f t="shared" si="273"/>
        <v>0</v>
      </c>
      <c r="AV274" s="39">
        <f t="shared" si="274"/>
        <v>0</v>
      </c>
      <c r="AW274" s="39">
        <f t="shared" si="275"/>
        <v>0</v>
      </c>
      <c r="AX274" s="39">
        <f t="shared" si="276"/>
        <v>0</v>
      </c>
      <c r="AY274" s="39">
        <f t="shared" si="277"/>
        <v>0</v>
      </c>
      <c r="AZ274" s="39">
        <f t="shared" si="278"/>
        <v>0</v>
      </c>
      <c r="BA274" s="12">
        <f t="shared" si="279"/>
        <v>0</v>
      </c>
      <c r="BB274" s="39">
        <f t="shared" si="280"/>
        <v>0</v>
      </c>
      <c r="BC274" s="39">
        <f t="shared" si="281"/>
        <v>0</v>
      </c>
      <c r="BD274" s="39">
        <f t="shared" si="282"/>
        <v>0</v>
      </c>
      <c r="BE274" s="12">
        <f t="shared" si="283"/>
        <v>0</v>
      </c>
      <c r="BF274" s="39">
        <f t="shared" si="284"/>
        <v>0</v>
      </c>
      <c r="BG274" s="39">
        <f t="shared" si="285"/>
        <v>0</v>
      </c>
      <c r="BH274" s="39">
        <f t="shared" si="286"/>
        <v>0</v>
      </c>
      <c r="BI274" s="12">
        <f t="shared" si="287"/>
        <v>0</v>
      </c>
      <c r="BJ274" s="39">
        <f t="shared" si="288"/>
        <v>0</v>
      </c>
      <c r="BK274" s="39">
        <f t="shared" si="289"/>
        <v>0</v>
      </c>
      <c r="BL274" s="39">
        <f t="shared" si="290"/>
        <v>0</v>
      </c>
      <c r="BM274" s="12">
        <f t="shared" si="291"/>
        <v>0</v>
      </c>
      <c r="BN274" s="39">
        <f t="shared" si="292"/>
        <v>0</v>
      </c>
      <c r="BO274" s="39">
        <f t="shared" si="293"/>
        <v>0</v>
      </c>
      <c r="BP274" s="39">
        <f t="shared" si="294"/>
        <v>0</v>
      </c>
      <c r="BQ274" s="12">
        <f t="shared" si="295"/>
        <v>0</v>
      </c>
      <c r="BR274" s="39">
        <f t="shared" si="296"/>
        <v>0</v>
      </c>
      <c r="BS274" s="39">
        <f t="shared" si="297"/>
        <v>0</v>
      </c>
      <c r="BT274" s="39">
        <f t="shared" si="298"/>
        <v>0</v>
      </c>
      <c r="BU274" s="104">
        <f>IF(ABS($B274)&lt;0.01,0,VLOOKUP(E274,DollarSteps,4))</f>
        <v>0</v>
      </c>
      <c r="BV274" s="104">
        <f>IF(ABS($B274)&lt;0.01,0,VLOOKUP(G274,DollarSteps,4))</f>
        <v>0</v>
      </c>
      <c r="BW274" s="104">
        <f>IF(ABS($B274)&lt;0.01,0,VLOOKUP(I274,DollarSteps,4))</f>
        <v>0</v>
      </c>
      <c r="BX274" s="104">
        <f>IF(ABS($B274)&lt;0.01,0,IF($J274="","",VLOOKUP($J274,Age_Steps,4)))</f>
        <v>0</v>
      </c>
      <c r="BY274" s="104">
        <f>IF(OR(ABS($B274)&lt;0.01,$E274=0),0,IF($J274="","",VLOOKUP($J274,Age_Steps,4)))</f>
        <v>0</v>
      </c>
      <c r="BZ274" s="104">
        <f>IF(ABS($B274)&lt;0.01,0,IF($J274="","",VLOOKUP($J274-1,Age_Steps,4)))</f>
        <v>0</v>
      </c>
      <c r="CA274" s="104">
        <f>IF(OR(ABS($B274)&lt;0.01,$G274=0),0,IF($J274="","",VLOOKUP($J274-1,Age_Steps,4)))</f>
        <v>0</v>
      </c>
      <c r="CB274" s="104">
        <f>IF(ABS($B274)&lt;0.01,0,IF($J274="","",VLOOKUP($J274-2,Age_Steps,4)))</f>
        <v>0</v>
      </c>
      <c r="CC274" s="104">
        <f>IF(OR(ABS($B274)&lt;0.01,$I274=0),0,IF($J274="","",VLOOKUP($J274-2,Age_Steps,4)))</f>
        <v>0</v>
      </c>
    </row>
    <row r="275" spans="2:81" ht="12.5" customHeight="1">
      <c r="B275" s="6" t="s">
        <v>9</v>
      </c>
      <c r="C275" s="6"/>
      <c r="D275" s="5">
        <v>0</v>
      </c>
      <c r="E275" s="5">
        <v>0</v>
      </c>
      <c r="F275" s="2">
        <v>0</v>
      </c>
      <c r="G275" s="2">
        <v>0</v>
      </c>
      <c r="H275" s="2">
        <v>0</v>
      </c>
      <c r="I275" s="5">
        <v>0</v>
      </c>
      <c r="K275" s="12">
        <f t="shared" si="243"/>
        <v>0</v>
      </c>
      <c r="L275" s="12">
        <f t="shared" si="243"/>
        <v>0</v>
      </c>
      <c r="M275" s="14">
        <f t="shared" si="244"/>
        <v>0</v>
      </c>
      <c r="N275" s="12">
        <f t="shared" si="299"/>
        <v>0</v>
      </c>
      <c r="O275" s="14">
        <f t="shared" si="245"/>
        <v>0</v>
      </c>
      <c r="P275" s="12">
        <f t="shared" si="299"/>
        <v>0</v>
      </c>
      <c r="Q275" s="12">
        <f t="shared" si="246"/>
        <v>1</v>
      </c>
      <c r="R275" s="12">
        <f t="shared" si="247"/>
        <v>0</v>
      </c>
      <c r="S275" s="12">
        <f t="shared" si="248"/>
        <v>0</v>
      </c>
      <c r="T275" s="12">
        <f t="shared" si="249"/>
        <v>0</v>
      </c>
      <c r="U275" s="12">
        <f t="shared" si="250"/>
        <v>0</v>
      </c>
      <c r="V275" s="39">
        <f t="shared" si="251"/>
        <v>0</v>
      </c>
      <c r="W275" s="39">
        <f t="shared" si="252"/>
        <v>0</v>
      </c>
      <c r="X275" s="12">
        <f t="shared" si="300"/>
        <v>0</v>
      </c>
      <c r="Y275" s="12">
        <f t="shared" si="253"/>
        <v>0</v>
      </c>
      <c r="Z275" s="39">
        <f t="shared" si="301"/>
        <v>0</v>
      </c>
      <c r="AA275" s="12">
        <f t="shared" si="254"/>
        <v>0</v>
      </c>
      <c r="AB275" s="39">
        <f t="shared" si="255"/>
        <v>0</v>
      </c>
      <c r="AC275" s="12">
        <f t="shared" si="256"/>
        <v>0</v>
      </c>
      <c r="AD275" s="39">
        <f t="shared" si="257"/>
        <v>0</v>
      </c>
      <c r="AE275" s="39">
        <f t="shared" si="242"/>
        <v>0</v>
      </c>
      <c r="AF275" s="12">
        <f t="shared" si="258"/>
        <v>0</v>
      </c>
      <c r="AG275" s="39">
        <f t="shared" si="259"/>
        <v>0</v>
      </c>
      <c r="AH275" s="12">
        <f t="shared" si="260"/>
        <v>0</v>
      </c>
      <c r="AI275" s="39">
        <f t="shared" si="261"/>
        <v>0</v>
      </c>
      <c r="AJ275" s="39">
        <f t="shared" si="262"/>
        <v>0</v>
      </c>
      <c r="AK275" s="12">
        <f t="shared" si="263"/>
        <v>0</v>
      </c>
      <c r="AL275" s="39">
        <f t="shared" si="264"/>
        <v>0</v>
      </c>
      <c r="AM275" s="39">
        <f t="shared" si="265"/>
        <v>0</v>
      </c>
      <c r="AN275" s="39">
        <f t="shared" si="266"/>
        <v>0</v>
      </c>
      <c r="AO275" s="99">
        <f t="shared" si="267"/>
        <v>0</v>
      </c>
      <c r="AP275" s="99">
        <f t="shared" si="268"/>
        <v>0</v>
      </c>
      <c r="AQ275" s="12">
        <f t="shared" si="269"/>
        <v>0</v>
      </c>
      <c r="AR275" s="39">
        <f t="shared" si="270"/>
        <v>0</v>
      </c>
      <c r="AS275" s="39">
        <f t="shared" si="271"/>
        <v>0</v>
      </c>
      <c r="AT275" s="39">
        <f t="shared" si="272"/>
        <v>0</v>
      </c>
      <c r="AU275" s="12">
        <f t="shared" si="273"/>
        <v>0</v>
      </c>
      <c r="AV275" s="39">
        <f t="shared" si="274"/>
        <v>0</v>
      </c>
      <c r="AW275" s="39">
        <f t="shared" si="275"/>
        <v>0</v>
      </c>
      <c r="AX275" s="39">
        <f t="shared" si="276"/>
        <v>0</v>
      </c>
      <c r="AY275" s="39">
        <f t="shared" si="277"/>
        <v>0</v>
      </c>
      <c r="AZ275" s="39">
        <f t="shared" si="278"/>
        <v>0</v>
      </c>
      <c r="BA275" s="12">
        <f t="shared" si="279"/>
        <v>0</v>
      </c>
      <c r="BB275" s="39">
        <f t="shared" si="280"/>
        <v>0</v>
      </c>
      <c r="BC275" s="39">
        <f t="shared" si="281"/>
        <v>0</v>
      </c>
      <c r="BD275" s="39">
        <f t="shared" si="282"/>
        <v>0</v>
      </c>
      <c r="BE275" s="12">
        <f t="shared" si="283"/>
        <v>0</v>
      </c>
      <c r="BF275" s="39">
        <f t="shared" si="284"/>
        <v>0</v>
      </c>
      <c r="BG275" s="39">
        <f t="shared" si="285"/>
        <v>0</v>
      </c>
      <c r="BH275" s="39">
        <f t="shared" si="286"/>
        <v>0</v>
      </c>
      <c r="BI275" s="12">
        <f t="shared" si="287"/>
        <v>0</v>
      </c>
      <c r="BJ275" s="39">
        <f t="shared" si="288"/>
        <v>0</v>
      </c>
      <c r="BK275" s="39">
        <f t="shared" si="289"/>
        <v>0</v>
      </c>
      <c r="BL275" s="39">
        <f t="shared" si="290"/>
        <v>0</v>
      </c>
      <c r="BM275" s="12">
        <f t="shared" si="291"/>
        <v>0</v>
      </c>
      <c r="BN275" s="39">
        <f t="shared" si="292"/>
        <v>0</v>
      </c>
      <c r="BO275" s="39">
        <f t="shared" si="293"/>
        <v>0</v>
      </c>
      <c r="BP275" s="39">
        <f t="shared" si="294"/>
        <v>0</v>
      </c>
      <c r="BQ275" s="12">
        <f t="shared" si="295"/>
        <v>0</v>
      </c>
      <c r="BR275" s="39">
        <f t="shared" si="296"/>
        <v>0</v>
      </c>
      <c r="BS275" s="39">
        <f t="shared" si="297"/>
        <v>0</v>
      </c>
      <c r="BT275" s="39">
        <f t="shared" si="298"/>
        <v>0</v>
      </c>
      <c r="BU275" s="104">
        <f>IF(ABS($B275)&lt;0.01,0,VLOOKUP(E275,DollarSteps,4))</f>
        <v>0</v>
      </c>
      <c r="BV275" s="104">
        <f>IF(ABS($B275)&lt;0.01,0,VLOOKUP(G275,DollarSteps,4))</f>
        <v>0</v>
      </c>
      <c r="BW275" s="104">
        <f>IF(ABS($B275)&lt;0.01,0,VLOOKUP(I275,DollarSteps,4))</f>
        <v>0</v>
      </c>
      <c r="BX275" s="104">
        <f>IF(ABS($B275)&lt;0.01,0,IF($J275="","",VLOOKUP($J275,Age_Steps,4)))</f>
        <v>0</v>
      </c>
      <c r="BY275" s="104">
        <f>IF(OR(ABS($B275)&lt;0.01,$E275=0),0,IF($J275="","",VLOOKUP($J275,Age_Steps,4)))</f>
        <v>0</v>
      </c>
      <c r="BZ275" s="104">
        <f>IF(ABS($B275)&lt;0.01,0,IF($J275="","",VLOOKUP($J275-1,Age_Steps,4)))</f>
        <v>0</v>
      </c>
      <c r="CA275" s="104">
        <f>IF(OR(ABS($B275)&lt;0.01,$G275=0),0,IF($J275="","",VLOOKUP($J275-1,Age_Steps,4)))</f>
        <v>0</v>
      </c>
      <c r="CB275" s="104">
        <f>IF(ABS($B275)&lt;0.01,0,IF($J275="","",VLOOKUP($J275-2,Age_Steps,4)))</f>
        <v>0</v>
      </c>
      <c r="CC275" s="104">
        <f>IF(OR(ABS($B275)&lt;0.01,$I275=0),0,IF($J275="","",VLOOKUP($J275-2,Age_Steps,4)))</f>
        <v>0</v>
      </c>
    </row>
    <row r="276" spans="2:81" ht="12.5" customHeight="1">
      <c r="B276" s="6" t="s">
        <v>9</v>
      </c>
      <c r="C276" s="6"/>
      <c r="D276" s="5">
        <v>0</v>
      </c>
      <c r="E276" s="5">
        <v>0</v>
      </c>
      <c r="F276" s="2">
        <v>0</v>
      </c>
      <c r="G276" s="2">
        <v>0</v>
      </c>
      <c r="H276" s="2">
        <v>0</v>
      </c>
      <c r="I276" s="5">
        <v>0</v>
      </c>
      <c r="J276" s="11">
        <v>38</v>
      </c>
      <c r="K276" s="12">
        <f t="shared" si="243"/>
        <v>0</v>
      </c>
      <c r="L276" s="12">
        <f t="shared" si="243"/>
        <v>0</v>
      </c>
      <c r="M276" s="14">
        <f t="shared" si="244"/>
        <v>0</v>
      </c>
      <c r="N276" s="12">
        <f t="shared" si="299"/>
        <v>0</v>
      </c>
      <c r="O276" s="14">
        <f t="shared" si="245"/>
        <v>0</v>
      </c>
      <c r="P276" s="12">
        <f t="shared" si="299"/>
        <v>0</v>
      </c>
      <c r="Q276" s="12">
        <f t="shared" si="246"/>
        <v>1</v>
      </c>
      <c r="R276" s="12">
        <f t="shared" si="247"/>
        <v>0</v>
      </c>
      <c r="S276" s="12">
        <f t="shared" si="248"/>
        <v>0</v>
      </c>
      <c r="T276" s="12">
        <f t="shared" si="249"/>
        <v>0</v>
      </c>
      <c r="U276" s="12">
        <f t="shared" si="250"/>
        <v>0</v>
      </c>
      <c r="V276" s="39">
        <f t="shared" si="251"/>
        <v>0</v>
      </c>
      <c r="W276" s="39">
        <f t="shared" si="252"/>
        <v>0</v>
      </c>
      <c r="X276" s="12">
        <f t="shared" si="300"/>
        <v>0</v>
      </c>
      <c r="Y276" s="12">
        <f t="shared" si="253"/>
        <v>0</v>
      </c>
      <c r="Z276" s="39">
        <f t="shared" si="301"/>
        <v>0</v>
      </c>
      <c r="AA276" s="12">
        <f t="shared" si="254"/>
        <v>0</v>
      </c>
      <c r="AB276" s="39">
        <f t="shared" si="255"/>
        <v>0</v>
      </c>
      <c r="AC276" s="12">
        <f t="shared" si="256"/>
        <v>0</v>
      </c>
      <c r="AD276" s="39">
        <f t="shared" si="257"/>
        <v>0</v>
      </c>
      <c r="AE276" s="39">
        <f t="shared" si="242"/>
        <v>0</v>
      </c>
      <c r="AF276" s="12">
        <f t="shared" si="258"/>
        <v>0</v>
      </c>
      <c r="AG276" s="39">
        <f t="shared" si="259"/>
        <v>0</v>
      </c>
      <c r="AH276" s="12">
        <f t="shared" si="260"/>
        <v>0</v>
      </c>
      <c r="AI276" s="39">
        <f t="shared" si="261"/>
        <v>0</v>
      </c>
      <c r="AJ276" s="39">
        <f t="shared" si="262"/>
        <v>0</v>
      </c>
      <c r="AK276" s="12">
        <f t="shared" si="263"/>
        <v>0</v>
      </c>
      <c r="AL276" s="39">
        <f t="shared" si="264"/>
        <v>0</v>
      </c>
      <c r="AM276" s="39">
        <f t="shared" si="265"/>
        <v>0</v>
      </c>
      <c r="AN276" s="39">
        <f t="shared" si="266"/>
        <v>0</v>
      </c>
      <c r="AO276" s="99">
        <f t="shared" si="267"/>
        <v>0</v>
      </c>
      <c r="AP276" s="99">
        <f t="shared" si="268"/>
        <v>0</v>
      </c>
      <c r="AQ276" s="12">
        <f t="shared" si="269"/>
        <v>0</v>
      </c>
      <c r="AR276" s="39">
        <f t="shared" si="270"/>
        <v>0</v>
      </c>
      <c r="AS276" s="39">
        <f t="shared" si="271"/>
        <v>0</v>
      </c>
      <c r="AT276" s="39">
        <f t="shared" si="272"/>
        <v>0</v>
      </c>
      <c r="AU276" s="12">
        <f t="shared" si="273"/>
        <v>0</v>
      </c>
      <c r="AV276" s="39">
        <f t="shared" si="274"/>
        <v>0</v>
      </c>
      <c r="AW276" s="39">
        <f t="shared" si="275"/>
        <v>0</v>
      </c>
      <c r="AX276" s="39">
        <f t="shared" si="276"/>
        <v>0</v>
      </c>
      <c r="AY276" s="39">
        <f t="shared" si="277"/>
        <v>0</v>
      </c>
      <c r="AZ276" s="39">
        <f t="shared" si="278"/>
        <v>0</v>
      </c>
      <c r="BA276" s="12">
        <f t="shared" si="279"/>
        <v>0</v>
      </c>
      <c r="BB276" s="39">
        <f t="shared" si="280"/>
        <v>0</v>
      </c>
      <c r="BC276" s="39">
        <f t="shared" si="281"/>
        <v>0</v>
      </c>
      <c r="BD276" s="39">
        <f t="shared" si="282"/>
        <v>0</v>
      </c>
      <c r="BE276" s="12">
        <f t="shared" si="283"/>
        <v>0</v>
      </c>
      <c r="BF276" s="39">
        <f t="shared" si="284"/>
        <v>0</v>
      </c>
      <c r="BG276" s="39">
        <f t="shared" si="285"/>
        <v>0</v>
      </c>
      <c r="BH276" s="39">
        <f t="shared" si="286"/>
        <v>0</v>
      </c>
      <c r="BI276" s="12">
        <f t="shared" si="287"/>
        <v>0</v>
      </c>
      <c r="BJ276" s="39">
        <f t="shared" si="288"/>
        <v>0</v>
      </c>
      <c r="BK276" s="39">
        <f t="shared" si="289"/>
        <v>0</v>
      </c>
      <c r="BL276" s="39">
        <f t="shared" si="290"/>
        <v>0</v>
      </c>
      <c r="BM276" s="12">
        <f t="shared" si="291"/>
        <v>0</v>
      </c>
      <c r="BN276" s="39">
        <f t="shared" si="292"/>
        <v>0</v>
      </c>
      <c r="BO276" s="39">
        <f t="shared" si="293"/>
        <v>0</v>
      </c>
      <c r="BP276" s="39">
        <f t="shared" si="294"/>
        <v>0</v>
      </c>
      <c r="BQ276" s="12">
        <f t="shared" si="295"/>
        <v>0</v>
      </c>
      <c r="BR276" s="39">
        <f t="shared" si="296"/>
        <v>0</v>
      </c>
      <c r="BS276" s="39">
        <f t="shared" si="297"/>
        <v>0</v>
      </c>
      <c r="BT276" s="39">
        <f t="shared" si="298"/>
        <v>0</v>
      </c>
      <c r="BU276" s="104">
        <f>IF(ABS($B276)&lt;0.01,0,VLOOKUP(E276,DollarSteps,4))</f>
        <v>0</v>
      </c>
      <c r="BV276" s="104">
        <f>IF(ABS($B276)&lt;0.01,0,VLOOKUP(G276,DollarSteps,4))</f>
        <v>0</v>
      </c>
      <c r="BW276" s="104">
        <f>IF(ABS($B276)&lt;0.01,0,VLOOKUP(I276,DollarSteps,4))</f>
        <v>0</v>
      </c>
      <c r="BX276" s="104">
        <f>IF(ABS($B276)&lt;0.01,0,IF($J276="","",VLOOKUP($J276,Age_Steps,4)))</f>
        <v>0</v>
      </c>
      <c r="BY276" s="104">
        <f>IF(OR(ABS($B276)&lt;0.01,$E276=0),0,IF($J276="","",VLOOKUP($J276,Age_Steps,4)))</f>
        <v>0</v>
      </c>
      <c r="BZ276" s="104">
        <f>IF(ABS($B276)&lt;0.01,0,IF($J276="","",VLOOKUP($J276-1,Age_Steps,4)))</f>
        <v>0</v>
      </c>
      <c r="CA276" s="104">
        <f>IF(OR(ABS($B276)&lt;0.01,$G276=0),0,IF($J276="","",VLOOKUP($J276-1,Age_Steps,4)))</f>
        <v>0</v>
      </c>
      <c r="CB276" s="104">
        <f>IF(ABS($B276)&lt;0.01,0,IF($J276="","",VLOOKUP($J276-2,Age_Steps,4)))</f>
        <v>0</v>
      </c>
      <c r="CC276" s="104">
        <f>IF(OR(ABS($B276)&lt;0.01,$I276=0),0,IF($J276="","",VLOOKUP($J276-2,Age_Steps,4)))</f>
        <v>0</v>
      </c>
    </row>
    <row r="277" spans="2:81" ht="12.5" customHeight="1">
      <c r="B277" s="6" t="s">
        <v>9</v>
      </c>
      <c r="C277" s="6"/>
      <c r="D277" s="5">
        <v>0</v>
      </c>
      <c r="E277" s="5">
        <v>0</v>
      </c>
      <c r="F277" s="2">
        <v>0</v>
      </c>
      <c r="G277" s="2">
        <v>0</v>
      </c>
      <c r="H277" s="2">
        <v>0</v>
      </c>
      <c r="I277" s="5">
        <v>0</v>
      </c>
      <c r="J277" s="11">
        <v>97</v>
      </c>
      <c r="K277" s="12">
        <f t="shared" si="243"/>
        <v>0</v>
      </c>
      <c r="L277" s="12">
        <f t="shared" si="243"/>
        <v>0</v>
      </c>
      <c r="M277" s="14">
        <f t="shared" si="244"/>
        <v>0</v>
      </c>
      <c r="N277" s="12">
        <f t="shared" si="299"/>
        <v>0</v>
      </c>
      <c r="O277" s="14">
        <f t="shared" si="245"/>
        <v>0</v>
      </c>
      <c r="P277" s="12">
        <f t="shared" si="299"/>
        <v>0</v>
      </c>
      <c r="Q277" s="12">
        <f t="shared" si="246"/>
        <v>1</v>
      </c>
      <c r="R277" s="12">
        <f t="shared" si="247"/>
        <v>0</v>
      </c>
      <c r="S277" s="12">
        <f t="shared" si="248"/>
        <v>0</v>
      </c>
      <c r="T277" s="12">
        <f t="shared" si="249"/>
        <v>0</v>
      </c>
      <c r="U277" s="12">
        <f t="shared" si="250"/>
        <v>0</v>
      </c>
      <c r="V277" s="39">
        <f t="shared" si="251"/>
        <v>0</v>
      </c>
      <c r="W277" s="39">
        <f t="shared" si="252"/>
        <v>0</v>
      </c>
      <c r="X277" s="12">
        <f t="shared" si="300"/>
        <v>0</v>
      </c>
      <c r="Y277" s="12">
        <f t="shared" si="253"/>
        <v>0</v>
      </c>
      <c r="Z277" s="39">
        <f t="shared" si="301"/>
        <v>0</v>
      </c>
      <c r="AA277" s="12">
        <f t="shared" si="254"/>
        <v>0</v>
      </c>
      <c r="AB277" s="39">
        <f t="shared" si="255"/>
        <v>0</v>
      </c>
      <c r="AC277" s="12">
        <f t="shared" si="256"/>
        <v>0</v>
      </c>
      <c r="AD277" s="39">
        <f t="shared" si="257"/>
        <v>0</v>
      </c>
      <c r="AE277" s="39">
        <f t="shared" si="242"/>
        <v>0</v>
      </c>
      <c r="AF277" s="12">
        <f t="shared" si="258"/>
        <v>0</v>
      </c>
      <c r="AG277" s="39">
        <f t="shared" si="259"/>
        <v>0</v>
      </c>
      <c r="AH277" s="12">
        <f t="shared" si="260"/>
        <v>0</v>
      </c>
      <c r="AI277" s="39">
        <f t="shared" si="261"/>
        <v>0</v>
      </c>
      <c r="AJ277" s="39">
        <f t="shared" si="262"/>
        <v>0</v>
      </c>
      <c r="AK277" s="12">
        <f t="shared" si="263"/>
        <v>0</v>
      </c>
      <c r="AL277" s="39">
        <f t="shared" si="264"/>
        <v>0</v>
      </c>
      <c r="AM277" s="39">
        <f t="shared" si="265"/>
        <v>0</v>
      </c>
      <c r="AN277" s="39">
        <f t="shared" si="266"/>
        <v>0</v>
      </c>
      <c r="AO277" s="99">
        <f t="shared" si="267"/>
        <v>0</v>
      </c>
      <c r="AP277" s="99">
        <f t="shared" si="268"/>
        <v>0</v>
      </c>
      <c r="AQ277" s="12">
        <f t="shared" si="269"/>
        <v>0</v>
      </c>
      <c r="AR277" s="39">
        <f t="shared" si="270"/>
        <v>0</v>
      </c>
      <c r="AS277" s="39">
        <f t="shared" si="271"/>
        <v>0</v>
      </c>
      <c r="AT277" s="39">
        <f t="shared" si="272"/>
        <v>0</v>
      </c>
      <c r="AU277" s="12">
        <f t="shared" si="273"/>
        <v>0</v>
      </c>
      <c r="AV277" s="39">
        <f t="shared" si="274"/>
        <v>0</v>
      </c>
      <c r="AW277" s="39">
        <f t="shared" si="275"/>
        <v>0</v>
      </c>
      <c r="AX277" s="39">
        <f t="shared" si="276"/>
        <v>0</v>
      </c>
      <c r="AY277" s="39">
        <f t="shared" si="277"/>
        <v>0</v>
      </c>
      <c r="AZ277" s="39">
        <f t="shared" si="278"/>
        <v>0</v>
      </c>
      <c r="BA277" s="12">
        <f t="shared" si="279"/>
        <v>0</v>
      </c>
      <c r="BB277" s="39">
        <f t="shared" si="280"/>
        <v>0</v>
      </c>
      <c r="BC277" s="39">
        <f t="shared" si="281"/>
        <v>0</v>
      </c>
      <c r="BD277" s="39">
        <f t="shared" si="282"/>
        <v>0</v>
      </c>
      <c r="BE277" s="12">
        <f t="shared" si="283"/>
        <v>0</v>
      </c>
      <c r="BF277" s="39">
        <f t="shared" si="284"/>
        <v>0</v>
      </c>
      <c r="BG277" s="39">
        <f t="shared" si="285"/>
        <v>0</v>
      </c>
      <c r="BH277" s="39">
        <f t="shared" si="286"/>
        <v>0</v>
      </c>
      <c r="BI277" s="12">
        <f t="shared" si="287"/>
        <v>0</v>
      </c>
      <c r="BJ277" s="39">
        <f t="shared" si="288"/>
        <v>0</v>
      </c>
      <c r="BK277" s="39">
        <f t="shared" si="289"/>
        <v>0</v>
      </c>
      <c r="BL277" s="39">
        <f t="shared" si="290"/>
        <v>0</v>
      </c>
      <c r="BM277" s="12">
        <f t="shared" si="291"/>
        <v>0</v>
      </c>
      <c r="BN277" s="39">
        <f t="shared" si="292"/>
        <v>0</v>
      </c>
      <c r="BO277" s="39">
        <f t="shared" si="293"/>
        <v>0</v>
      </c>
      <c r="BP277" s="39">
        <f t="shared" si="294"/>
        <v>0</v>
      </c>
      <c r="BQ277" s="12">
        <f t="shared" si="295"/>
        <v>0</v>
      </c>
      <c r="BR277" s="39">
        <f t="shared" si="296"/>
        <v>0</v>
      </c>
      <c r="BS277" s="39">
        <f t="shared" si="297"/>
        <v>0</v>
      </c>
      <c r="BT277" s="39">
        <f t="shared" si="298"/>
        <v>0</v>
      </c>
      <c r="BU277" s="104">
        <f>IF(ABS($B277)&lt;0.01,0,VLOOKUP(E277,DollarSteps,4))</f>
        <v>0</v>
      </c>
      <c r="BV277" s="104">
        <f>IF(ABS($B277)&lt;0.01,0,VLOOKUP(G277,DollarSteps,4))</f>
        <v>0</v>
      </c>
      <c r="BW277" s="104">
        <f>IF(ABS($B277)&lt;0.01,0,VLOOKUP(I277,DollarSteps,4))</f>
        <v>0</v>
      </c>
      <c r="BX277" s="104">
        <f>IF(ABS($B277)&lt;0.01,0,IF($J277="","",VLOOKUP($J277,Age_Steps,4)))</f>
        <v>0</v>
      </c>
      <c r="BY277" s="104">
        <f>IF(OR(ABS($B277)&lt;0.01,$E277=0),0,IF($J277="","",VLOOKUP($J277,Age_Steps,4)))</f>
        <v>0</v>
      </c>
      <c r="BZ277" s="104">
        <f>IF(ABS($B277)&lt;0.01,0,IF($J277="","",VLOOKUP($J277-1,Age_Steps,4)))</f>
        <v>0</v>
      </c>
      <c r="CA277" s="104">
        <f>IF(OR(ABS($B277)&lt;0.01,$G277=0),0,IF($J277="","",VLOOKUP($J277-1,Age_Steps,4)))</f>
        <v>0</v>
      </c>
      <c r="CB277" s="104">
        <f>IF(ABS($B277)&lt;0.01,0,IF($J277="","",VLOOKUP($J277-2,Age_Steps,4)))</f>
        <v>0</v>
      </c>
      <c r="CC277" s="104">
        <f>IF(OR(ABS($B277)&lt;0.01,$I277=0),0,IF($J277="","",VLOOKUP($J277-2,Age_Steps,4)))</f>
        <v>0</v>
      </c>
    </row>
    <row r="278" spans="2:81" ht="12.5" customHeight="1">
      <c r="B278" s="6" t="s">
        <v>9</v>
      </c>
      <c r="C278" s="6"/>
      <c r="D278" s="5">
        <v>0</v>
      </c>
      <c r="E278" s="5">
        <v>0</v>
      </c>
      <c r="F278" s="2">
        <v>0</v>
      </c>
      <c r="G278" s="2">
        <v>0</v>
      </c>
      <c r="H278" s="2">
        <v>0</v>
      </c>
      <c r="I278" s="5">
        <v>0</v>
      </c>
      <c r="J278" s="11">
        <v>47</v>
      </c>
      <c r="K278" s="12">
        <f t="shared" si="243"/>
        <v>0</v>
      </c>
      <c r="L278" s="12">
        <f t="shared" si="243"/>
        <v>0</v>
      </c>
      <c r="M278" s="14">
        <f t="shared" si="244"/>
        <v>0</v>
      </c>
      <c r="N278" s="12">
        <f t="shared" si="299"/>
        <v>0</v>
      </c>
      <c r="O278" s="14">
        <f t="shared" si="245"/>
        <v>0</v>
      </c>
      <c r="P278" s="12">
        <f t="shared" si="299"/>
        <v>0</v>
      </c>
      <c r="Q278" s="12">
        <f t="shared" si="246"/>
        <v>1</v>
      </c>
      <c r="R278" s="12">
        <f t="shared" si="247"/>
        <v>0</v>
      </c>
      <c r="S278" s="12">
        <f t="shared" si="248"/>
        <v>0</v>
      </c>
      <c r="T278" s="12">
        <f t="shared" si="249"/>
        <v>0</v>
      </c>
      <c r="U278" s="12">
        <f t="shared" si="250"/>
        <v>0</v>
      </c>
      <c r="V278" s="39">
        <f t="shared" si="251"/>
        <v>0</v>
      </c>
      <c r="W278" s="39">
        <f t="shared" si="252"/>
        <v>0</v>
      </c>
      <c r="X278" s="12">
        <f t="shared" si="300"/>
        <v>0</v>
      </c>
      <c r="Y278" s="12">
        <f t="shared" si="253"/>
        <v>0</v>
      </c>
      <c r="Z278" s="39">
        <f t="shared" si="301"/>
        <v>0</v>
      </c>
      <c r="AA278" s="12">
        <f t="shared" si="254"/>
        <v>0</v>
      </c>
      <c r="AB278" s="39">
        <f t="shared" si="255"/>
        <v>0</v>
      </c>
      <c r="AC278" s="12">
        <f t="shared" si="256"/>
        <v>0</v>
      </c>
      <c r="AD278" s="39">
        <f t="shared" si="257"/>
        <v>0</v>
      </c>
      <c r="AE278" s="39">
        <f t="shared" si="242"/>
        <v>0</v>
      </c>
      <c r="AF278" s="12">
        <f t="shared" si="258"/>
        <v>0</v>
      </c>
      <c r="AG278" s="39">
        <f t="shared" si="259"/>
        <v>0</v>
      </c>
      <c r="AH278" s="12">
        <f t="shared" si="260"/>
        <v>0</v>
      </c>
      <c r="AI278" s="39">
        <f t="shared" si="261"/>
        <v>0</v>
      </c>
      <c r="AJ278" s="39">
        <f t="shared" si="262"/>
        <v>0</v>
      </c>
      <c r="AK278" s="12">
        <f t="shared" si="263"/>
        <v>0</v>
      </c>
      <c r="AL278" s="39">
        <f t="shared" si="264"/>
        <v>0</v>
      </c>
      <c r="AM278" s="39">
        <f t="shared" si="265"/>
        <v>0</v>
      </c>
      <c r="AN278" s="39">
        <f t="shared" si="266"/>
        <v>0</v>
      </c>
      <c r="AO278" s="99">
        <f t="shared" si="267"/>
        <v>0</v>
      </c>
      <c r="AP278" s="99">
        <f t="shared" si="268"/>
        <v>0</v>
      </c>
      <c r="AQ278" s="12">
        <f t="shared" si="269"/>
        <v>0</v>
      </c>
      <c r="AR278" s="39">
        <f t="shared" si="270"/>
        <v>0</v>
      </c>
      <c r="AS278" s="39">
        <f t="shared" si="271"/>
        <v>0</v>
      </c>
      <c r="AT278" s="39">
        <f t="shared" si="272"/>
        <v>0</v>
      </c>
      <c r="AU278" s="12">
        <f t="shared" si="273"/>
        <v>0</v>
      </c>
      <c r="AV278" s="39">
        <f t="shared" si="274"/>
        <v>0</v>
      </c>
      <c r="AW278" s="39">
        <f t="shared" si="275"/>
        <v>0</v>
      </c>
      <c r="AX278" s="39">
        <f t="shared" si="276"/>
        <v>0</v>
      </c>
      <c r="AY278" s="39">
        <f t="shared" si="277"/>
        <v>0</v>
      </c>
      <c r="AZ278" s="39">
        <f t="shared" si="278"/>
        <v>0</v>
      </c>
      <c r="BA278" s="12">
        <f t="shared" si="279"/>
        <v>0</v>
      </c>
      <c r="BB278" s="39">
        <f t="shared" si="280"/>
        <v>0</v>
      </c>
      <c r="BC278" s="39">
        <f t="shared" si="281"/>
        <v>0</v>
      </c>
      <c r="BD278" s="39">
        <f t="shared" si="282"/>
        <v>0</v>
      </c>
      <c r="BE278" s="12">
        <f t="shared" si="283"/>
        <v>0</v>
      </c>
      <c r="BF278" s="39">
        <f t="shared" si="284"/>
        <v>0</v>
      </c>
      <c r="BG278" s="39">
        <f t="shared" si="285"/>
        <v>0</v>
      </c>
      <c r="BH278" s="39">
        <f t="shared" si="286"/>
        <v>0</v>
      </c>
      <c r="BI278" s="12">
        <f t="shared" si="287"/>
        <v>0</v>
      </c>
      <c r="BJ278" s="39">
        <f t="shared" si="288"/>
        <v>0</v>
      </c>
      <c r="BK278" s="39">
        <f t="shared" si="289"/>
        <v>0</v>
      </c>
      <c r="BL278" s="39">
        <f t="shared" si="290"/>
        <v>0</v>
      </c>
      <c r="BM278" s="12">
        <f t="shared" si="291"/>
        <v>0</v>
      </c>
      <c r="BN278" s="39">
        <f t="shared" si="292"/>
        <v>0</v>
      </c>
      <c r="BO278" s="39">
        <f t="shared" si="293"/>
        <v>0</v>
      </c>
      <c r="BP278" s="39">
        <f t="shared" si="294"/>
        <v>0</v>
      </c>
      <c r="BQ278" s="12">
        <f t="shared" si="295"/>
        <v>0</v>
      </c>
      <c r="BR278" s="39">
        <f t="shared" si="296"/>
        <v>0</v>
      </c>
      <c r="BS278" s="39">
        <f t="shared" si="297"/>
        <v>0</v>
      </c>
      <c r="BT278" s="39">
        <f t="shared" si="298"/>
        <v>0</v>
      </c>
      <c r="BU278" s="104">
        <f>IF(ABS($B278)&lt;0.01,0,VLOOKUP(E278,DollarSteps,4))</f>
        <v>0</v>
      </c>
      <c r="BV278" s="104">
        <f>IF(ABS($B278)&lt;0.01,0,VLOOKUP(G278,DollarSteps,4))</f>
        <v>0</v>
      </c>
      <c r="BW278" s="104">
        <f>IF(ABS($B278)&lt;0.01,0,VLOOKUP(I278,DollarSteps,4))</f>
        <v>0</v>
      </c>
      <c r="BX278" s="104">
        <f>IF(ABS($B278)&lt;0.01,0,IF($J278="","",VLOOKUP($J278,Age_Steps,4)))</f>
        <v>0</v>
      </c>
      <c r="BY278" s="104">
        <f>IF(OR(ABS($B278)&lt;0.01,$E278=0),0,IF($J278="","",VLOOKUP($J278,Age_Steps,4)))</f>
        <v>0</v>
      </c>
      <c r="BZ278" s="104">
        <f>IF(ABS($B278)&lt;0.01,0,IF($J278="","",VLOOKUP($J278-1,Age_Steps,4)))</f>
        <v>0</v>
      </c>
      <c r="CA278" s="104">
        <f>IF(OR(ABS($B278)&lt;0.01,$G278=0),0,IF($J278="","",VLOOKUP($J278-1,Age_Steps,4)))</f>
        <v>0</v>
      </c>
      <c r="CB278" s="104">
        <f>IF(ABS($B278)&lt;0.01,0,IF($J278="","",VLOOKUP($J278-2,Age_Steps,4)))</f>
        <v>0</v>
      </c>
      <c r="CC278" s="104">
        <f>IF(OR(ABS($B278)&lt;0.01,$I278=0),0,IF($J278="","",VLOOKUP($J278-2,Age_Steps,4)))</f>
        <v>0</v>
      </c>
    </row>
    <row r="279" spans="2:81" ht="12.5" customHeight="1">
      <c r="B279" s="6" t="s">
        <v>9</v>
      </c>
      <c r="C279" s="6"/>
      <c r="D279" s="5">
        <v>0</v>
      </c>
      <c r="E279" s="5">
        <v>0</v>
      </c>
      <c r="F279" s="2">
        <v>0</v>
      </c>
      <c r="G279" s="2">
        <v>0</v>
      </c>
      <c r="H279" s="2">
        <v>0</v>
      </c>
      <c r="I279" s="5">
        <v>0</v>
      </c>
      <c r="J279" s="11">
        <v>8</v>
      </c>
      <c r="K279" s="12">
        <f t="shared" si="243"/>
        <v>0</v>
      </c>
      <c r="L279" s="12">
        <f t="shared" si="243"/>
        <v>0</v>
      </c>
      <c r="M279" s="14">
        <f t="shared" si="244"/>
        <v>0</v>
      </c>
      <c r="N279" s="12">
        <f t="shared" si="299"/>
        <v>0</v>
      </c>
      <c r="O279" s="14">
        <f t="shared" si="245"/>
        <v>0</v>
      </c>
      <c r="P279" s="12">
        <f t="shared" si="299"/>
        <v>0</v>
      </c>
      <c r="Q279" s="12">
        <f t="shared" si="246"/>
        <v>1</v>
      </c>
      <c r="R279" s="12">
        <f t="shared" si="247"/>
        <v>0</v>
      </c>
      <c r="S279" s="12">
        <f t="shared" si="248"/>
        <v>0</v>
      </c>
      <c r="T279" s="12">
        <f t="shared" si="249"/>
        <v>0</v>
      </c>
      <c r="U279" s="12">
        <f t="shared" si="250"/>
        <v>0</v>
      </c>
      <c r="V279" s="39">
        <f t="shared" si="251"/>
        <v>0</v>
      </c>
      <c r="W279" s="39">
        <f t="shared" si="252"/>
        <v>0</v>
      </c>
      <c r="X279" s="12">
        <f t="shared" si="300"/>
        <v>0</v>
      </c>
      <c r="Y279" s="12">
        <f t="shared" si="253"/>
        <v>0</v>
      </c>
      <c r="Z279" s="39">
        <f t="shared" si="301"/>
        <v>0</v>
      </c>
      <c r="AA279" s="12">
        <f t="shared" si="254"/>
        <v>0</v>
      </c>
      <c r="AB279" s="39">
        <f t="shared" si="255"/>
        <v>0</v>
      </c>
      <c r="AC279" s="12">
        <f t="shared" si="256"/>
        <v>0</v>
      </c>
      <c r="AD279" s="39">
        <f t="shared" si="257"/>
        <v>0</v>
      </c>
      <c r="AE279" s="39">
        <f t="shared" si="242"/>
        <v>0</v>
      </c>
      <c r="AF279" s="12">
        <f t="shared" si="258"/>
        <v>0</v>
      </c>
      <c r="AG279" s="39">
        <f t="shared" si="259"/>
        <v>0</v>
      </c>
      <c r="AH279" s="12">
        <f t="shared" si="260"/>
        <v>0</v>
      </c>
      <c r="AI279" s="39">
        <f t="shared" si="261"/>
        <v>0</v>
      </c>
      <c r="AJ279" s="39">
        <f t="shared" si="262"/>
        <v>0</v>
      </c>
      <c r="AK279" s="12">
        <f t="shared" si="263"/>
        <v>0</v>
      </c>
      <c r="AL279" s="39">
        <f t="shared" si="264"/>
        <v>0</v>
      </c>
      <c r="AM279" s="39">
        <f t="shared" si="265"/>
        <v>0</v>
      </c>
      <c r="AN279" s="39">
        <f t="shared" si="266"/>
        <v>0</v>
      </c>
      <c r="AO279" s="99">
        <f t="shared" si="267"/>
        <v>0</v>
      </c>
      <c r="AP279" s="99">
        <f t="shared" si="268"/>
        <v>0</v>
      </c>
      <c r="AQ279" s="12">
        <f t="shared" si="269"/>
        <v>0</v>
      </c>
      <c r="AR279" s="39">
        <f t="shared" si="270"/>
        <v>0</v>
      </c>
      <c r="AS279" s="39">
        <f t="shared" si="271"/>
        <v>0</v>
      </c>
      <c r="AT279" s="39">
        <f t="shared" si="272"/>
        <v>0</v>
      </c>
      <c r="AU279" s="12">
        <f t="shared" si="273"/>
        <v>0</v>
      </c>
      <c r="AV279" s="39">
        <f t="shared" si="274"/>
        <v>0</v>
      </c>
      <c r="AW279" s="39">
        <f t="shared" si="275"/>
        <v>0</v>
      </c>
      <c r="AX279" s="39">
        <f t="shared" si="276"/>
        <v>0</v>
      </c>
      <c r="AY279" s="39">
        <f t="shared" si="277"/>
        <v>0</v>
      </c>
      <c r="AZ279" s="39">
        <f t="shared" si="278"/>
        <v>0</v>
      </c>
      <c r="BA279" s="12">
        <f t="shared" si="279"/>
        <v>0</v>
      </c>
      <c r="BB279" s="39">
        <f t="shared" si="280"/>
        <v>0</v>
      </c>
      <c r="BC279" s="39">
        <f t="shared" si="281"/>
        <v>0</v>
      </c>
      <c r="BD279" s="39">
        <f t="shared" si="282"/>
        <v>0</v>
      </c>
      <c r="BE279" s="12">
        <f t="shared" si="283"/>
        <v>0</v>
      </c>
      <c r="BF279" s="39">
        <f t="shared" si="284"/>
        <v>0</v>
      </c>
      <c r="BG279" s="39">
        <f t="shared" si="285"/>
        <v>0</v>
      </c>
      <c r="BH279" s="39">
        <f t="shared" si="286"/>
        <v>0</v>
      </c>
      <c r="BI279" s="12">
        <f t="shared" si="287"/>
        <v>0</v>
      </c>
      <c r="BJ279" s="39">
        <f t="shared" si="288"/>
        <v>0</v>
      </c>
      <c r="BK279" s="39">
        <f t="shared" si="289"/>
        <v>0</v>
      </c>
      <c r="BL279" s="39">
        <f t="shared" si="290"/>
        <v>0</v>
      </c>
      <c r="BM279" s="12">
        <f t="shared" si="291"/>
        <v>0</v>
      </c>
      <c r="BN279" s="39">
        <f t="shared" si="292"/>
        <v>0</v>
      </c>
      <c r="BO279" s="39">
        <f t="shared" si="293"/>
        <v>0</v>
      </c>
      <c r="BP279" s="39">
        <f t="shared" si="294"/>
        <v>0</v>
      </c>
      <c r="BQ279" s="12">
        <f t="shared" si="295"/>
        <v>0</v>
      </c>
      <c r="BR279" s="39">
        <f t="shared" si="296"/>
        <v>0</v>
      </c>
      <c r="BS279" s="39">
        <f t="shared" si="297"/>
        <v>0</v>
      </c>
      <c r="BT279" s="39">
        <f t="shared" si="298"/>
        <v>0</v>
      </c>
      <c r="BU279" s="104">
        <f>IF(ABS($B279)&lt;0.01,0,VLOOKUP(E279,DollarSteps,4))</f>
        <v>0</v>
      </c>
      <c r="BV279" s="104">
        <f>IF(ABS($B279)&lt;0.01,0,VLOOKUP(G279,DollarSteps,4))</f>
        <v>0</v>
      </c>
      <c r="BW279" s="104">
        <f>IF(ABS($B279)&lt;0.01,0,VLOOKUP(I279,DollarSteps,4))</f>
        <v>0</v>
      </c>
      <c r="BX279" s="104">
        <f>IF(ABS($B279)&lt;0.01,0,IF($J279="","",VLOOKUP($J279,Age_Steps,4)))</f>
        <v>0</v>
      </c>
      <c r="BY279" s="104">
        <f>IF(OR(ABS($B279)&lt;0.01,$E279=0),0,IF($J279="","",VLOOKUP($J279,Age_Steps,4)))</f>
        <v>0</v>
      </c>
      <c r="BZ279" s="104">
        <f>IF(ABS($B279)&lt;0.01,0,IF($J279="","",VLOOKUP($J279-1,Age_Steps,4)))</f>
        <v>0</v>
      </c>
      <c r="CA279" s="104">
        <f>IF(OR(ABS($B279)&lt;0.01,$G279=0),0,IF($J279="","",VLOOKUP($J279-1,Age_Steps,4)))</f>
        <v>0</v>
      </c>
      <c r="CB279" s="104">
        <f>IF(ABS($B279)&lt;0.01,0,IF($J279="","",VLOOKUP($J279-2,Age_Steps,4)))</f>
        <v>0</v>
      </c>
      <c r="CC279" s="104">
        <f>IF(OR(ABS($B279)&lt;0.01,$I279=0),0,IF($J279="","",VLOOKUP($J279-2,Age_Steps,4)))</f>
        <v>0</v>
      </c>
    </row>
    <row r="280" spans="2:81" ht="12.5" customHeight="1">
      <c r="B280" s="6" t="s">
        <v>9</v>
      </c>
      <c r="C280" s="6"/>
      <c r="D280" s="5">
        <v>0</v>
      </c>
      <c r="E280" s="5">
        <v>0</v>
      </c>
      <c r="F280" s="2">
        <v>0</v>
      </c>
      <c r="G280" s="2">
        <v>0</v>
      </c>
      <c r="H280" s="2">
        <v>0</v>
      </c>
      <c r="I280" s="5">
        <v>0</v>
      </c>
      <c r="K280" s="12">
        <f t="shared" si="243"/>
        <v>0</v>
      </c>
      <c r="L280" s="12">
        <f t="shared" si="243"/>
        <v>0</v>
      </c>
      <c r="M280" s="14">
        <f t="shared" si="244"/>
        <v>0</v>
      </c>
      <c r="N280" s="12">
        <f t="shared" si="299"/>
        <v>0</v>
      </c>
      <c r="O280" s="14">
        <f t="shared" si="245"/>
        <v>0</v>
      </c>
      <c r="P280" s="12">
        <f t="shared" si="299"/>
        <v>0</v>
      </c>
      <c r="Q280" s="12">
        <f t="shared" si="246"/>
        <v>1</v>
      </c>
      <c r="R280" s="12">
        <f t="shared" si="247"/>
        <v>0</v>
      </c>
      <c r="S280" s="12">
        <f t="shared" si="248"/>
        <v>0</v>
      </c>
      <c r="T280" s="12">
        <f t="shared" si="249"/>
        <v>0</v>
      </c>
      <c r="U280" s="12">
        <f t="shared" si="250"/>
        <v>0</v>
      </c>
      <c r="V280" s="39">
        <f t="shared" si="251"/>
        <v>0</v>
      </c>
      <c r="W280" s="39">
        <f t="shared" si="252"/>
        <v>0</v>
      </c>
      <c r="X280" s="12">
        <f t="shared" si="300"/>
        <v>0</v>
      </c>
      <c r="Y280" s="12">
        <f t="shared" si="253"/>
        <v>0</v>
      </c>
      <c r="Z280" s="39">
        <f t="shared" si="301"/>
        <v>0</v>
      </c>
      <c r="AA280" s="12">
        <f t="shared" si="254"/>
        <v>0</v>
      </c>
      <c r="AB280" s="39">
        <f t="shared" si="255"/>
        <v>0</v>
      </c>
      <c r="AC280" s="12">
        <f t="shared" si="256"/>
        <v>0</v>
      </c>
      <c r="AD280" s="39">
        <f t="shared" si="257"/>
        <v>0</v>
      </c>
      <c r="AE280" s="39">
        <f t="shared" si="242"/>
        <v>0</v>
      </c>
      <c r="AF280" s="12">
        <f t="shared" si="258"/>
        <v>0</v>
      </c>
      <c r="AG280" s="39">
        <f t="shared" si="259"/>
        <v>0</v>
      </c>
      <c r="AH280" s="12">
        <f t="shared" si="260"/>
        <v>0</v>
      </c>
      <c r="AI280" s="39">
        <f t="shared" si="261"/>
        <v>0</v>
      </c>
      <c r="AJ280" s="39">
        <f t="shared" si="262"/>
        <v>0</v>
      </c>
      <c r="AK280" s="12">
        <f t="shared" si="263"/>
        <v>0</v>
      </c>
      <c r="AL280" s="39">
        <f t="shared" si="264"/>
        <v>0</v>
      </c>
      <c r="AM280" s="39">
        <f t="shared" si="265"/>
        <v>0</v>
      </c>
      <c r="AN280" s="39">
        <f t="shared" si="266"/>
        <v>0</v>
      </c>
      <c r="AO280" s="99">
        <f t="shared" si="267"/>
        <v>0</v>
      </c>
      <c r="AP280" s="99">
        <f t="shared" si="268"/>
        <v>0</v>
      </c>
      <c r="AQ280" s="12">
        <f t="shared" si="269"/>
        <v>0</v>
      </c>
      <c r="AR280" s="39">
        <f t="shared" si="270"/>
        <v>0</v>
      </c>
      <c r="AS280" s="39">
        <f t="shared" si="271"/>
        <v>0</v>
      </c>
      <c r="AT280" s="39">
        <f t="shared" si="272"/>
        <v>0</v>
      </c>
      <c r="AU280" s="12">
        <f t="shared" si="273"/>
        <v>0</v>
      </c>
      <c r="AV280" s="39">
        <f t="shared" si="274"/>
        <v>0</v>
      </c>
      <c r="AW280" s="39">
        <f t="shared" si="275"/>
        <v>0</v>
      </c>
      <c r="AX280" s="39">
        <f t="shared" si="276"/>
        <v>0</v>
      </c>
      <c r="AY280" s="39">
        <f t="shared" si="277"/>
        <v>0</v>
      </c>
      <c r="AZ280" s="39">
        <f t="shared" si="278"/>
        <v>0</v>
      </c>
      <c r="BA280" s="12">
        <f t="shared" si="279"/>
        <v>0</v>
      </c>
      <c r="BB280" s="39">
        <f t="shared" si="280"/>
        <v>0</v>
      </c>
      <c r="BC280" s="39">
        <f t="shared" si="281"/>
        <v>0</v>
      </c>
      <c r="BD280" s="39">
        <f t="shared" si="282"/>
        <v>0</v>
      </c>
      <c r="BE280" s="12">
        <f t="shared" si="283"/>
        <v>0</v>
      </c>
      <c r="BF280" s="39">
        <f t="shared" si="284"/>
        <v>0</v>
      </c>
      <c r="BG280" s="39">
        <f t="shared" si="285"/>
        <v>0</v>
      </c>
      <c r="BH280" s="39">
        <f t="shared" si="286"/>
        <v>0</v>
      </c>
      <c r="BI280" s="12">
        <f t="shared" si="287"/>
        <v>0</v>
      </c>
      <c r="BJ280" s="39">
        <f t="shared" si="288"/>
        <v>0</v>
      </c>
      <c r="BK280" s="39">
        <f t="shared" si="289"/>
        <v>0</v>
      </c>
      <c r="BL280" s="39">
        <f t="shared" si="290"/>
        <v>0</v>
      </c>
      <c r="BM280" s="12">
        <f t="shared" si="291"/>
        <v>0</v>
      </c>
      <c r="BN280" s="39">
        <f t="shared" si="292"/>
        <v>0</v>
      </c>
      <c r="BO280" s="39">
        <f t="shared" si="293"/>
        <v>0</v>
      </c>
      <c r="BP280" s="39">
        <f t="shared" si="294"/>
        <v>0</v>
      </c>
      <c r="BQ280" s="12">
        <f t="shared" si="295"/>
        <v>0</v>
      </c>
      <c r="BR280" s="39">
        <f t="shared" si="296"/>
        <v>0</v>
      </c>
      <c r="BS280" s="39">
        <f t="shared" si="297"/>
        <v>0</v>
      </c>
      <c r="BT280" s="39">
        <f t="shared" si="298"/>
        <v>0</v>
      </c>
      <c r="BU280" s="104">
        <f>IF(ABS($B280)&lt;0.01,0,VLOOKUP(E280,DollarSteps,4))</f>
        <v>0</v>
      </c>
      <c r="BV280" s="104">
        <f>IF(ABS($B280)&lt;0.01,0,VLOOKUP(G280,DollarSteps,4))</f>
        <v>0</v>
      </c>
      <c r="BW280" s="104">
        <f>IF(ABS($B280)&lt;0.01,0,VLOOKUP(I280,DollarSteps,4))</f>
        <v>0</v>
      </c>
      <c r="BX280" s="104">
        <f>IF(ABS($B280)&lt;0.01,0,IF($J280="","",VLOOKUP($J280,Age_Steps,4)))</f>
        <v>0</v>
      </c>
      <c r="BY280" s="104">
        <f>IF(OR(ABS($B280)&lt;0.01,$E280=0),0,IF($J280="","",VLOOKUP($J280,Age_Steps,4)))</f>
        <v>0</v>
      </c>
      <c r="BZ280" s="104">
        <f>IF(ABS($B280)&lt;0.01,0,IF($J280="","",VLOOKUP($J280-1,Age_Steps,4)))</f>
        <v>0</v>
      </c>
      <c r="CA280" s="104">
        <f>IF(OR(ABS($B280)&lt;0.01,$G280=0),0,IF($J280="","",VLOOKUP($J280-1,Age_Steps,4)))</f>
        <v>0</v>
      </c>
      <c r="CB280" s="104">
        <f>IF(ABS($B280)&lt;0.01,0,IF($J280="","",VLOOKUP($J280-2,Age_Steps,4)))</f>
        <v>0</v>
      </c>
      <c r="CC280" s="104">
        <f>IF(OR(ABS($B280)&lt;0.01,$I280=0),0,IF($J280="","",VLOOKUP($J280-2,Age_Steps,4)))</f>
        <v>0</v>
      </c>
    </row>
    <row r="281" spans="2:81" ht="12.5" customHeight="1">
      <c r="B281" s="6" t="s">
        <v>9</v>
      </c>
      <c r="C281" s="6"/>
      <c r="D281" s="5">
        <v>0</v>
      </c>
      <c r="E281" s="5">
        <v>0</v>
      </c>
      <c r="F281" s="2">
        <v>0</v>
      </c>
      <c r="G281" s="2">
        <v>0</v>
      </c>
      <c r="H281" s="2">
        <v>0</v>
      </c>
      <c r="I281" s="5">
        <v>0</v>
      </c>
      <c r="J281" s="11">
        <v>6</v>
      </c>
      <c r="K281" s="12">
        <f t="shared" si="243"/>
        <v>0</v>
      </c>
      <c r="L281" s="12">
        <f t="shared" si="243"/>
        <v>0</v>
      </c>
      <c r="M281" s="14">
        <f t="shared" si="244"/>
        <v>0</v>
      </c>
      <c r="N281" s="12">
        <f t="shared" si="299"/>
        <v>0</v>
      </c>
      <c r="O281" s="14">
        <f t="shared" si="245"/>
        <v>0</v>
      </c>
      <c r="P281" s="12">
        <f t="shared" si="299"/>
        <v>0</v>
      </c>
      <c r="Q281" s="12">
        <f t="shared" si="246"/>
        <v>1</v>
      </c>
      <c r="R281" s="12">
        <f t="shared" si="247"/>
        <v>0</v>
      </c>
      <c r="S281" s="12">
        <f t="shared" si="248"/>
        <v>0</v>
      </c>
      <c r="T281" s="12">
        <f t="shared" si="249"/>
        <v>0</v>
      </c>
      <c r="U281" s="12">
        <f t="shared" si="250"/>
        <v>0</v>
      </c>
      <c r="V281" s="39">
        <f t="shared" si="251"/>
        <v>0</v>
      </c>
      <c r="W281" s="39">
        <f t="shared" si="252"/>
        <v>0</v>
      </c>
      <c r="X281" s="12">
        <f t="shared" si="300"/>
        <v>0</v>
      </c>
      <c r="Y281" s="12">
        <f t="shared" si="253"/>
        <v>0</v>
      </c>
      <c r="Z281" s="39">
        <f t="shared" si="301"/>
        <v>0</v>
      </c>
      <c r="AA281" s="12">
        <f t="shared" si="254"/>
        <v>0</v>
      </c>
      <c r="AB281" s="39">
        <f t="shared" si="255"/>
        <v>0</v>
      </c>
      <c r="AC281" s="12">
        <f t="shared" si="256"/>
        <v>0</v>
      </c>
      <c r="AD281" s="39">
        <f t="shared" si="257"/>
        <v>0</v>
      </c>
      <c r="AE281" s="39">
        <f t="shared" si="242"/>
        <v>0</v>
      </c>
      <c r="AF281" s="12">
        <f t="shared" si="258"/>
        <v>0</v>
      </c>
      <c r="AG281" s="39">
        <f t="shared" si="259"/>
        <v>0</v>
      </c>
      <c r="AH281" s="12">
        <f t="shared" si="260"/>
        <v>0</v>
      </c>
      <c r="AI281" s="39">
        <f t="shared" si="261"/>
        <v>0</v>
      </c>
      <c r="AJ281" s="39">
        <f t="shared" si="262"/>
        <v>0</v>
      </c>
      <c r="AK281" s="12">
        <f t="shared" si="263"/>
        <v>0</v>
      </c>
      <c r="AL281" s="39">
        <f t="shared" si="264"/>
        <v>0</v>
      </c>
      <c r="AM281" s="39">
        <f t="shared" si="265"/>
        <v>0</v>
      </c>
      <c r="AN281" s="39">
        <f t="shared" si="266"/>
        <v>0</v>
      </c>
      <c r="AO281" s="99">
        <f t="shared" si="267"/>
        <v>0</v>
      </c>
      <c r="AP281" s="99">
        <f t="shared" si="268"/>
        <v>0</v>
      </c>
      <c r="AQ281" s="12">
        <f t="shared" si="269"/>
        <v>0</v>
      </c>
      <c r="AR281" s="39">
        <f t="shared" si="270"/>
        <v>0</v>
      </c>
      <c r="AS281" s="39">
        <f t="shared" si="271"/>
        <v>0</v>
      </c>
      <c r="AT281" s="39">
        <f t="shared" si="272"/>
        <v>0</v>
      </c>
      <c r="AU281" s="12">
        <f t="shared" si="273"/>
        <v>0</v>
      </c>
      <c r="AV281" s="39">
        <f t="shared" si="274"/>
        <v>0</v>
      </c>
      <c r="AW281" s="39">
        <f t="shared" si="275"/>
        <v>0</v>
      </c>
      <c r="AX281" s="39">
        <f t="shared" si="276"/>
        <v>0</v>
      </c>
      <c r="AY281" s="39">
        <f t="shared" si="277"/>
        <v>0</v>
      </c>
      <c r="AZ281" s="39">
        <f t="shared" si="278"/>
        <v>0</v>
      </c>
      <c r="BA281" s="12">
        <f t="shared" si="279"/>
        <v>0</v>
      </c>
      <c r="BB281" s="39">
        <f t="shared" si="280"/>
        <v>0</v>
      </c>
      <c r="BC281" s="39">
        <f t="shared" si="281"/>
        <v>0</v>
      </c>
      <c r="BD281" s="39">
        <f t="shared" si="282"/>
        <v>0</v>
      </c>
      <c r="BE281" s="12">
        <f t="shared" si="283"/>
        <v>0</v>
      </c>
      <c r="BF281" s="39">
        <f t="shared" si="284"/>
        <v>0</v>
      </c>
      <c r="BG281" s="39">
        <f t="shared" si="285"/>
        <v>0</v>
      </c>
      <c r="BH281" s="39">
        <f t="shared" si="286"/>
        <v>0</v>
      </c>
      <c r="BI281" s="12">
        <f t="shared" si="287"/>
        <v>0</v>
      </c>
      <c r="BJ281" s="39">
        <f t="shared" si="288"/>
        <v>0</v>
      </c>
      <c r="BK281" s="39">
        <f t="shared" si="289"/>
        <v>0</v>
      </c>
      <c r="BL281" s="39">
        <f t="shared" si="290"/>
        <v>0</v>
      </c>
      <c r="BM281" s="12">
        <f t="shared" si="291"/>
        <v>0</v>
      </c>
      <c r="BN281" s="39">
        <f t="shared" si="292"/>
        <v>0</v>
      </c>
      <c r="BO281" s="39">
        <f t="shared" si="293"/>
        <v>0</v>
      </c>
      <c r="BP281" s="39">
        <f t="shared" si="294"/>
        <v>0</v>
      </c>
      <c r="BQ281" s="12">
        <f t="shared" si="295"/>
        <v>0</v>
      </c>
      <c r="BR281" s="39">
        <f t="shared" si="296"/>
        <v>0</v>
      </c>
      <c r="BS281" s="39">
        <f t="shared" si="297"/>
        <v>0</v>
      </c>
      <c r="BT281" s="39">
        <f t="shared" si="298"/>
        <v>0</v>
      </c>
      <c r="BU281" s="104">
        <f>IF(ABS($B281)&lt;0.01,0,VLOOKUP(E281,DollarSteps,4))</f>
        <v>0</v>
      </c>
      <c r="BV281" s="104">
        <f>IF(ABS($B281)&lt;0.01,0,VLOOKUP(G281,DollarSteps,4))</f>
        <v>0</v>
      </c>
      <c r="BW281" s="104">
        <f>IF(ABS($B281)&lt;0.01,0,VLOOKUP(I281,DollarSteps,4))</f>
        <v>0</v>
      </c>
      <c r="BX281" s="104">
        <f>IF(ABS($B281)&lt;0.01,0,IF($J281="","",VLOOKUP($J281,Age_Steps,4)))</f>
        <v>0</v>
      </c>
      <c r="BY281" s="104">
        <f>IF(OR(ABS($B281)&lt;0.01,$E281=0),0,IF($J281="","",VLOOKUP($J281,Age_Steps,4)))</f>
        <v>0</v>
      </c>
      <c r="BZ281" s="104">
        <f>IF(ABS($B281)&lt;0.01,0,IF($J281="","",VLOOKUP($J281-1,Age_Steps,4)))</f>
        <v>0</v>
      </c>
      <c r="CA281" s="104">
        <f>IF(OR(ABS($B281)&lt;0.01,$G281=0),0,IF($J281="","",VLOOKUP($J281-1,Age_Steps,4)))</f>
        <v>0</v>
      </c>
      <c r="CB281" s="104">
        <f>IF(ABS($B281)&lt;0.01,0,IF($J281="","",VLOOKUP($J281-2,Age_Steps,4)))</f>
        <v>0</v>
      </c>
      <c r="CC281" s="104">
        <f>IF(OR(ABS($B281)&lt;0.01,$I281=0),0,IF($J281="","",VLOOKUP($J281-2,Age_Steps,4)))</f>
        <v>0</v>
      </c>
    </row>
    <row r="282" spans="2:81" ht="12.5" customHeight="1">
      <c r="B282" s="6" t="s">
        <v>9</v>
      </c>
      <c r="C282" s="6"/>
      <c r="D282" s="5">
        <v>0</v>
      </c>
      <c r="E282" s="5">
        <v>0</v>
      </c>
      <c r="F282" s="2">
        <v>0</v>
      </c>
      <c r="G282" s="2">
        <v>0</v>
      </c>
      <c r="H282" s="2">
        <v>0</v>
      </c>
      <c r="I282" s="5">
        <v>0</v>
      </c>
      <c r="K282" s="12">
        <f t="shared" si="243"/>
        <v>0</v>
      </c>
      <c r="L282" s="12">
        <f t="shared" si="243"/>
        <v>0</v>
      </c>
      <c r="M282" s="14">
        <f t="shared" si="244"/>
        <v>0</v>
      </c>
      <c r="N282" s="12">
        <f t="shared" si="299"/>
        <v>0</v>
      </c>
      <c r="O282" s="14">
        <f t="shared" si="245"/>
        <v>0</v>
      </c>
      <c r="P282" s="12">
        <f t="shared" si="299"/>
        <v>0</v>
      </c>
      <c r="Q282" s="12">
        <f t="shared" si="246"/>
        <v>1</v>
      </c>
      <c r="R282" s="12">
        <f t="shared" si="247"/>
        <v>0</v>
      </c>
      <c r="S282" s="12">
        <f t="shared" si="248"/>
        <v>0</v>
      </c>
      <c r="T282" s="12">
        <f t="shared" si="249"/>
        <v>0</v>
      </c>
      <c r="U282" s="12">
        <f t="shared" si="250"/>
        <v>0</v>
      </c>
      <c r="V282" s="39">
        <f t="shared" si="251"/>
        <v>0</v>
      </c>
      <c r="W282" s="39">
        <f t="shared" si="252"/>
        <v>0</v>
      </c>
      <c r="X282" s="12">
        <f t="shared" si="300"/>
        <v>0</v>
      </c>
      <c r="Y282" s="12">
        <f t="shared" si="253"/>
        <v>0</v>
      </c>
      <c r="Z282" s="39">
        <f t="shared" si="301"/>
        <v>0</v>
      </c>
      <c r="AA282" s="12">
        <f t="shared" si="254"/>
        <v>0</v>
      </c>
      <c r="AB282" s="39">
        <f t="shared" si="255"/>
        <v>0</v>
      </c>
      <c r="AC282" s="12">
        <f t="shared" si="256"/>
        <v>0</v>
      </c>
      <c r="AD282" s="39">
        <f t="shared" si="257"/>
        <v>0</v>
      </c>
      <c r="AE282" s="39">
        <f t="shared" si="242"/>
        <v>0</v>
      </c>
      <c r="AF282" s="12">
        <f t="shared" si="258"/>
        <v>0</v>
      </c>
      <c r="AG282" s="39">
        <f t="shared" si="259"/>
        <v>0</v>
      </c>
      <c r="AH282" s="12">
        <f t="shared" si="260"/>
        <v>0</v>
      </c>
      <c r="AI282" s="39">
        <f t="shared" si="261"/>
        <v>0</v>
      </c>
      <c r="AJ282" s="39">
        <f t="shared" si="262"/>
        <v>0</v>
      </c>
      <c r="AK282" s="12">
        <f t="shared" si="263"/>
        <v>0</v>
      </c>
      <c r="AL282" s="39">
        <f t="shared" si="264"/>
        <v>0</v>
      </c>
      <c r="AM282" s="39">
        <f t="shared" si="265"/>
        <v>0</v>
      </c>
      <c r="AN282" s="39">
        <f t="shared" si="266"/>
        <v>0</v>
      </c>
      <c r="AO282" s="99">
        <f t="shared" si="267"/>
        <v>0</v>
      </c>
      <c r="AP282" s="99">
        <f t="shared" si="268"/>
        <v>0</v>
      </c>
      <c r="AQ282" s="12">
        <f t="shared" si="269"/>
        <v>0</v>
      </c>
      <c r="AR282" s="39">
        <f t="shared" si="270"/>
        <v>0</v>
      </c>
      <c r="AS282" s="39">
        <f t="shared" si="271"/>
        <v>0</v>
      </c>
      <c r="AT282" s="39">
        <f t="shared" si="272"/>
        <v>0</v>
      </c>
      <c r="AU282" s="12">
        <f t="shared" si="273"/>
        <v>0</v>
      </c>
      <c r="AV282" s="39">
        <f t="shared" si="274"/>
        <v>0</v>
      </c>
      <c r="AW282" s="39">
        <f t="shared" si="275"/>
        <v>0</v>
      </c>
      <c r="AX282" s="39">
        <f t="shared" si="276"/>
        <v>0</v>
      </c>
      <c r="AY282" s="39">
        <f t="shared" si="277"/>
        <v>0</v>
      </c>
      <c r="AZ282" s="39">
        <f t="shared" si="278"/>
        <v>0</v>
      </c>
      <c r="BA282" s="12">
        <f t="shared" si="279"/>
        <v>0</v>
      </c>
      <c r="BB282" s="39">
        <f t="shared" si="280"/>
        <v>0</v>
      </c>
      <c r="BC282" s="39">
        <f t="shared" si="281"/>
        <v>0</v>
      </c>
      <c r="BD282" s="39">
        <f t="shared" si="282"/>
        <v>0</v>
      </c>
      <c r="BE282" s="12">
        <f t="shared" si="283"/>
        <v>0</v>
      </c>
      <c r="BF282" s="39">
        <f t="shared" si="284"/>
        <v>0</v>
      </c>
      <c r="BG282" s="39">
        <f t="shared" si="285"/>
        <v>0</v>
      </c>
      <c r="BH282" s="39">
        <f t="shared" si="286"/>
        <v>0</v>
      </c>
      <c r="BI282" s="12">
        <f t="shared" si="287"/>
        <v>0</v>
      </c>
      <c r="BJ282" s="39">
        <f t="shared" si="288"/>
        <v>0</v>
      </c>
      <c r="BK282" s="39">
        <f t="shared" si="289"/>
        <v>0</v>
      </c>
      <c r="BL282" s="39">
        <f t="shared" si="290"/>
        <v>0</v>
      </c>
      <c r="BM282" s="12">
        <f t="shared" si="291"/>
        <v>0</v>
      </c>
      <c r="BN282" s="39">
        <f t="shared" si="292"/>
        <v>0</v>
      </c>
      <c r="BO282" s="39">
        <f t="shared" si="293"/>
        <v>0</v>
      </c>
      <c r="BP282" s="39">
        <f t="shared" si="294"/>
        <v>0</v>
      </c>
      <c r="BQ282" s="12">
        <f t="shared" si="295"/>
        <v>0</v>
      </c>
      <c r="BR282" s="39">
        <f t="shared" si="296"/>
        <v>0</v>
      </c>
      <c r="BS282" s="39">
        <f t="shared" si="297"/>
        <v>0</v>
      </c>
      <c r="BT282" s="39">
        <f t="shared" si="298"/>
        <v>0</v>
      </c>
      <c r="BU282" s="104">
        <f>IF(ABS($B282)&lt;0.01,0,VLOOKUP(E282,DollarSteps,4))</f>
        <v>0</v>
      </c>
      <c r="BV282" s="104">
        <f>IF(ABS($B282)&lt;0.01,0,VLOOKUP(G282,DollarSteps,4))</f>
        <v>0</v>
      </c>
      <c r="BW282" s="104">
        <f>IF(ABS($B282)&lt;0.01,0,VLOOKUP(I282,DollarSteps,4))</f>
        <v>0</v>
      </c>
      <c r="BX282" s="104">
        <f>IF(ABS($B282)&lt;0.01,0,IF($J282="","",VLOOKUP($J282,Age_Steps,4)))</f>
        <v>0</v>
      </c>
      <c r="BY282" s="104">
        <f>IF(OR(ABS($B282)&lt;0.01,$E282=0),0,IF($J282="","",VLOOKUP($J282,Age_Steps,4)))</f>
        <v>0</v>
      </c>
      <c r="BZ282" s="104">
        <f>IF(ABS($B282)&lt;0.01,0,IF($J282="","",VLOOKUP($J282-1,Age_Steps,4)))</f>
        <v>0</v>
      </c>
      <c r="CA282" s="104">
        <f>IF(OR(ABS($B282)&lt;0.01,$G282=0),0,IF($J282="","",VLOOKUP($J282-1,Age_Steps,4)))</f>
        <v>0</v>
      </c>
      <c r="CB282" s="104">
        <f>IF(ABS($B282)&lt;0.01,0,IF($J282="","",VLOOKUP($J282-2,Age_Steps,4)))</f>
        <v>0</v>
      </c>
      <c r="CC282" s="104">
        <f>IF(OR(ABS($B282)&lt;0.01,$I282=0),0,IF($J282="","",VLOOKUP($J282-2,Age_Steps,4)))</f>
        <v>0</v>
      </c>
    </row>
    <row r="283" spans="2:81" ht="12.5" customHeight="1">
      <c r="B283" s="6" t="s">
        <v>9</v>
      </c>
      <c r="C283" s="6"/>
      <c r="D283" s="5">
        <v>0</v>
      </c>
      <c r="E283" s="5">
        <v>0</v>
      </c>
      <c r="F283" s="2">
        <v>0</v>
      </c>
      <c r="G283" s="2">
        <v>0</v>
      </c>
      <c r="H283" s="2">
        <v>0</v>
      </c>
      <c r="I283" s="5">
        <v>0</v>
      </c>
      <c r="J283" s="11">
        <v>9</v>
      </c>
      <c r="K283" s="12">
        <f t="shared" si="243"/>
        <v>0</v>
      </c>
      <c r="L283" s="12">
        <f t="shared" si="243"/>
        <v>0</v>
      </c>
      <c r="M283" s="14">
        <f t="shared" si="244"/>
        <v>0</v>
      </c>
      <c r="N283" s="12">
        <f t="shared" si="299"/>
        <v>0</v>
      </c>
      <c r="O283" s="14">
        <f t="shared" si="245"/>
        <v>0</v>
      </c>
      <c r="P283" s="12">
        <f t="shared" si="299"/>
        <v>0</v>
      </c>
      <c r="Q283" s="12">
        <f t="shared" si="246"/>
        <v>1</v>
      </c>
      <c r="R283" s="12">
        <f t="shared" si="247"/>
        <v>0</v>
      </c>
      <c r="S283" s="12">
        <f t="shared" si="248"/>
        <v>0</v>
      </c>
      <c r="T283" s="12">
        <f t="shared" si="249"/>
        <v>0</v>
      </c>
      <c r="U283" s="12">
        <f t="shared" si="250"/>
        <v>0</v>
      </c>
      <c r="V283" s="39">
        <f t="shared" si="251"/>
        <v>0</v>
      </c>
      <c r="W283" s="39">
        <f t="shared" si="252"/>
        <v>0</v>
      </c>
      <c r="X283" s="12">
        <f t="shared" si="300"/>
        <v>0</v>
      </c>
      <c r="Y283" s="12">
        <f t="shared" si="253"/>
        <v>0</v>
      </c>
      <c r="Z283" s="39">
        <f t="shared" si="301"/>
        <v>0</v>
      </c>
      <c r="AA283" s="12">
        <f t="shared" si="254"/>
        <v>0</v>
      </c>
      <c r="AB283" s="39">
        <f t="shared" si="255"/>
        <v>0</v>
      </c>
      <c r="AC283" s="12">
        <f t="shared" si="256"/>
        <v>0</v>
      </c>
      <c r="AD283" s="39">
        <f t="shared" si="257"/>
        <v>0</v>
      </c>
      <c r="AE283" s="39">
        <f t="shared" si="242"/>
        <v>0</v>
      </c>
      <c r="AF283" s="12">
        <f t="shared" si="258"/>
        <v>0</v>
      </c>
      <c r="AG283" s="39">
        <f t="shared" si="259"/>
        <v>0</v>
      </c>
      <c r="AH283" s="12">
        <f t="shared" si="260"/>
        <v>0</v>
      </c>
      <c r="AI283" s="39">
        <f t="shared" si="261"/>
        <v>0</v>
      </c>
      <c r="AJ283" s="39">
        <f t="shared" si="262"/>
        <v>0</v>
      </c>
      <c r="AK283" s="12">
        <f t="shared" si="263"/>
        <v>0</v>
      </c>
      <c r="AL283" s="39">
        <f t="shared" si="264"/>
        <v>0</v>
      </c>
      <c r="AM283" s="39">
        <f t="shared" si="265"/>
        <v>0</v>
      </c>
      <c r="AN283" s="39">
        <f t="shared" si="266"/>
        <v>0</v>
      </c>
      <c r="AO283" s="99">
        <f t="shared" si="267"/>
        <v>0</v>
      </c>
      <c r="AP283" s="99">
        <f t="shared" si="268"/>
        <v>0</v>
      </c>
      <c r="AQ283" s="12">
        <f t="shared" si="269"/>
        <v>0</v>
      </c>
      <c r="AR283" s="39">
        <f t="shared" si="270"/>
        <v>0</v>
      </c>
      <c r="AS283" s="39">
        <f t="shared" si="271"/>
        <v>0</v>
      </c>
      <c r="AT283" s="39">
        <f t="shared" si="272"/>
        <v>0</v>
      </c>
      <c r="AU283" s="12">
        <f t="shared" si="273"/>
        <v>0</v>
      </c>
      <c r="AV283" s="39">
        <f t="shared" si="274"/>
        <v>0</v>
      </c>
      <c r="AW283" s="39">
        <f t="shared" si="275"/>
        <v>0</v>
      </c>
      <c r="AX283" s="39">
        <f t="shared" si="276"/>
        <v>0</v>
      </c>
      <c r="AY283" s="39">
        <f t="shared" si="277"/>
        <v>0</v>
      </c>
      <c r="AZ283" s="39">
        <f t="shared" si="278"/>
        <v>0</v>
      </c>
      <c r="BA283" s="12">
        <f t="shared" si="279"/>
        <v>0</v>
      </c>
      <c r="BB283" s="39">
        <f t="shared" si="280"/>
        <v>0</v>
      </c>
      <c r="BC283" s="39">
        <f t="shared" si="281"/>
        <v>0</v>
      </c>
      <c r="BD283" s="39">
        <f t="shared" si="282"/>
        <v>0</v>
      </c>
      <c r="BE283" s="12">
        <f t="shared" si="283"/>
        <v>0</v>
      </c>
      <c r="BF283" s="39">
        <f t="shared" si="284"/>
        <v>0</v>
      </c>
      <c r="BG283" s="39">
        <f t="shared" si="285"/>
        <v>0</v>
      </c>
      <c r="BH283" s="39">
        <f t="shared" si="286"/>
        <v>0</v>
      </c>
      <c r="BI283" s="12">
        <f t="shared" si="287"/>
        <v>0</v>
      </c>
      <c r="BJ283" s="39">
        <f t="shared" si="288"/>
        <v>0</v>
      </c>
      <c r="BK283" s="39">
        <f t="shared" si="289"/>
        <v>0</v>
      </c>
      <c r="BL283" s="39">
        <f t="shared" si="290"/>
        <v>0</v>
      </c>
      <c r="BM283" s="12">
        <f t="shared" si="291"/>
        <v>0</v>
      </c>
      <c r="BN283" s="39">
        <f t="shared" si="292"/>
        <v>0</v>
      </c>
      <c r="BO283" s="39">
        <f t="shared" si="293"/>
        <v>0</v>
      </c>
      <c r="BP283" s="39">
        <f t="shared" si="294"/>
        <v>0</v>
      </c>
      <c r="BQ283" s="12">
        <f t="shared" si="295"/>
        <v>0</v>
      </c>
      <c r="BR283" s="39">
        <f t="shared" si="296"/>
        <v>0</v>
      </c>
      <c r="BS283" s="39">
        <f t="shared" si="297"/>
        <v>0</v>
      </c>
      <c r="BT283" s="39">
        <f t="shared" si="298"/>
        <v>0</v>
      </c>
      <c r="BU283" s="104">
        <f>IF(ABS($B283)&lt;0.01,0,VLOOKUP(E283,DollarSteps,4))</f>
        <v>0</v>
      </c>
      <c r="BV283" s="104">
        <f>IF(ABS($B283)&lt;0.01,0,VLOOKUP(G283,DollarSteps,4))</f>
        <v>0</v>
      </c>
      <c r="BW283" s="104">
        <f>IF(ABS($B283)&lt;0.01,0,VLOOKUP(I283,DollarSteps,4))</f>
        <v>0</v>
      </c>
      <c r="BX283" s="104">
        <f>IF(ABS($B283)&lt;0.01,0,IF($J283="","",VLOOKUP($J283,Age_Steps,4)))</f>
        <v>0</v>
      </c>
      <c r="BY283" s="104">
        <f>IF(OR(ABS($B283)&lt;0.01,$E283=0),0,IF($J283="","",VLOOKUP($J283,Age_Steps,4)))</f>
        <v>0</v>
      </c>
      <c r="BZ283" s="104">
        <f>IF(ABS($B283)&lt;0.01,0,IF($J283="","",VLOOKUP($J283-1,Age_Steps,4)))</f>
        <v>0</v>
      </c>
      <c r="CA283" s="104">
        <f>IF(OR(ABS($B283)&lt;0.01,$G283=0),0,IF($J283="","",VLOOKUP($J283-1,Age_Steps,4)))</f>
        <v>0</v>
      </c>
      <c r="CB283" s="104">
        <f>IF(ABS($B283)&lt;0.01,0,IF($J283="","",VLOOKUP($J283-2,Age_Steps,4)))</f>
        <v>0</v>
      </c>
      <c r="CC283" s="104">
        <f>IF(OR(ABS($B283)&lt;0.01,$I283=0),0,IF($J283="","",VLOOKUP($J283-2,Age_Steps,4)))</f>
        <v>0</v>
      </c>
    </row>
    <row r="284" spans="2:81" ht="12.5" customHeight="1">
      <c r="B284" s="6" t="s">
        <v>9</v>
      </c>
      <c r="C284" s="6"/>
      <c r="D284" s="5">
        <v>0</v>
      </c>
      <c r="E284" s="5">
        <v>0</v>
      </c>
      <c r="F284" s="2">
        <v>0</v>
      </c>
      <c r="G284" s="2">
        <v>0</v>
      </c>
      <c r="H284" s="2">
        <v>0</v>
      </c>
      <c r="I284" s="5">
        <v>0</v>
      </c>
      <c r="K284" s="12">
        <f t="shared" si="243"/>
        <v>0</v>
      </c>
      <c r="L284" s="12">
        <f t="shared" si="243"/>
        <v>0</v>
      </c>
      <c r="M284" s="14">
        <f t="shared" si="244"/>
        <v>0</v>
      </c>
      <c r="N284" s="12">
        <f t="shared" si="299"/>
        <v>0</v>
      </c>
      <c r="O284" s="14">
        <f t="shared" si="245"/>
        <v>0</v>
      </c>
      <c r="P284" s="12">
        <f t="shared" si="299"/>
        <v>0</v>
      </c>
      <c r="Q284" s="12">
        <f t="shared" si="246"/>
        <v>1</v>
      </c>
      <c r="R284" s="12">
        <f t="shared" si="247"/>
        <v>0</v>
      </c>
      <c r="S284" s="12">
        <f t="shared" si="248"/>
        <v>0</v>
      </c>
      <c r="T284" s="12">
        <f t="shared" si="249"/>
        <v>0</v>
      </c>
      <c r="U284" s="12">
        <f t="shared" si="250"/>
        <v>0</v>
      </c>
      <c r="V284" s="39">
        <f t="shared" si="251"/>
        <v>0</v>
      </c>
      <c r="W284" s="39">
        <f t="shared" si="252"/>
        <v>0</v>
      </c>
      <c r="X284" s="12">
        <f t="shared" si="300"/>
        <v>0</v>
      </c>
      <c r="Y284" s="12">
        <f t="shared" si="253"/>
        <v>0</v>
      </c>
      <c r="Z284" s="39">
        <f t="shared" si="301"/>
        <v>0</v>
      </c>
      <c r="AA284" s="12">
        <f t="shared" si="254"/>
        <v>0</v>
      </c>
      <c r="AB284" s="39">
        <f t="shared" si="255"/>
        <v>0</v>
      </c>
      <c r="AC284" s="12">
        <f t="shared" si="256"/>
        <v>0</v>
      </c>
      <c r="AD284" s="39">
        <f t="shared" si="257"/>
        <v>0</v>
      </c>
      <c r="AE284" s="39">
        <f t="shared" si="242"/>
        <v>0</v>
      </c>
      <c r="AF284" s="12">
        <f t="shared" si="258"/>
        <v>0</v>
      </c>
      <c r="AG284" s="39">
        <f t="shared" si="259"/>
        <v>0</v>
      </c>
      <c r="AH284" s="12">
        <f t="shared" si="260"/>
        <v>0</v>
      </c>
      <c r="AI284" s="39">
        <f t="shared" si="261"/>
        <v>0</v>
      </c>
      <c r="AJ284" s="39">
        <f t="shared" si="262"/>
        <v>0</v>
      </c>
      <c r="AK284" s="12">
        <f t="shared" si="263"/>
        <v>0</v>
      </c>
      <c r="AL284" s="39">
        <f t="shared" si="264"/>
        <v>0</v>
      </c>
      <c r="AM284" s="39">
        <f t="shared" si="265"/>
        <v>0</v>
      </c>
      <c r="AN284" s="39">
        <f t="shared" si="266"/>
        <v>0</v>
      </c>
      <c r="AO284" s="99">
        <f t="shared" si="267"/>
        <v>0</v>
      </c>
      <c r="AP284" s="99">
        <f t="shared" si="268"/>
        <v>0</v>
      </c>
      <c r="AQ284" s="12">
        <f t="shared" si="269"/>
        <v>0</v>
      </c>
      <c r="AR284" s="39">
        <f t="shared" si="270"/>
        <v>0</v>
      </c>
      <c r="AS284" s="39">
        <f t="shared" si="271"/>
        <v>0</v>
      </c>
      <c r="AT284" s="39">
        <f t="shared" si="272"/>
        <v>0</v>
      </c>
      <c r="AU284" s="12">
        <f t="shared" si="273"/>
        <v>0</v>
      </c>
      <c r="AV284" s="39">
        <f t="shared" si="274"/>
        <v>0</v>
      </c>
      <c r="AW284" s="39">
        <f t="shared" si="275"/>
        <v>0</v>
      </c>
      <c r="AX284" s="39">
        <f t="shared" si="276"/>
        <v>0</v>
      </c>
      <c r="AY284" s="39">
        <f t="shared" si="277"/>
        <v>0</v>
      </c>
      <c r="AZ284" s="39">
        <f t="shared" si="278"/>
        <v>0</v>
      </c>
      <c r="BA284" s="12">
        <f t="shared" si="279"/>
        <v>0</v>
      </c>
      <c r="BB284" s="39">
        <f t="shared" si="280"/>
        <v>0</v>
      </c>
      <c r="BC284" s="39">
        <f t="shared" si="281"/>
        <v>0</v>
      </c>
      <c r="BD284" s="39">
        <f t="shared" si="282"/>
        <v>0</v>
      </c>
      <c r="BE284" s="12">
        <f t="shared" si="283"/>
        <v>0</v>
      </c>
      <c r="BF284" s="39">
        <f t="shared" si="284"/>
        <v>0</v>
      </c>
      <c r="BG284" s="39">
        <f t="shared" si="285"/>
        <v>0</v>
      </c>
      <c r="BH284" s="39">
        <f t="shared" si="286"/>
        <v>0</v>
      </c>
      <c r="BI284" s="12">
        <f t="shared" si="287"/>
        <v>0</v>
      </c>
      <c r="BJ284" s="39">
        <f t="shared" si="288"/>
        <v>0</v>
      </c>
      <c r="BK284" s="39">
        <f t="shared" si="289"/>
        <v>0</v>
      </c>
      <c r="BL284" s="39">
        <f t="shared" si="290"/>
        <v>0</v>
      </c>
      <c r="BM284" s="12">
        <f t="shared" si="291"/>
        <v>0</v>
      </c>
      <c r="BN284" s="39">
        <f t="shared" si="292"/>
        <v>0</v>
      </c>
      <c r="BO284" s="39">
        <f t="shared" si="293"/>
        <v>0</v>
      </c>
      <c r="BP284" s="39">
        <f t="shared" si="294"/>
        <v>0</v>
      </c>
      <c r="BQ284" s="12">
        <f t="shared" si="295"/>
        <v>0</v>
      </c>
      <c r="BR284" s="39">
        <f t="shared" si="296"/>
        <v>0</v>
      </c>
      <c r="BS284" s="39">
        <f t="shared" si="297"/>
        <v>0</v>
      </c>
      <c r="BT284" s="39">
        <f t="shared" si="298"/>
        <v>0</v>
      </c>
      <c r="BU284" s="104">
        <f>IF(ABS($B284)&lt;0.01,0,VLOOKUP(E284,DollarSteps,4))</f>
        <v>0</v>
      </c>
      <c r="BV284" s="104">
        <f>IF(ABS($B284)&lt;0.01,0,VLOOKUP(G284,DollarSteps,4))</f>
        <v>0</v>
      </c>
      <c r="BW284" s="104">
        <f>IF(ABS($B284)&lt;0.01,0,VLOOKUP(I284,DollarSteps,4))</f>
        <v>0</v>
      </c>
      <c r="BX284" s="104">
        <f>IF(ABS($B284)&lt;0.01,0,IF($J284="","",VLOOKUP($J284,Age_Steps,4)))</f>
        <v>0</v>
      </c>
      <c r="BY284" s="104">
        <f>IF(OR(ABS($B284)&lt;0.01,$E284=0),0,IF($J284="","",VLOOKUP($J284,Age_Steps,4)))</f>
        <v>0</v>
      </c>
      <c r="BZ284" s="104">
        <f>IF(ABS($B284)&lt;0.01,0,IF($J284="","",VLOOKUP($J284-1,Age_Steps,4)))</f>
        <v>0</v>
      </c>
      <c r="CA284" s="104">
        <f>IF(OR(ABS($B284)&lt;0.01,$G284=0),0,IF($J284="","",VLOOKUP($J284-1,Age_Steps,4)))</f>
        <v>0</v>
      </c>
      <c r="CB284" s="104">
        <f>IF(ABS($B284)&lt;0.01,0,IF($J284="","",VLOOKUP($J284-2,Age_Steps,4)))</f>
        <v>0</v>
      </c>
      <c r="CC284" s="104">
        <f>IF(OR(ABS($B284)&lt;0.01,$I284=0),0,IF($J284="","",VLOOKUP($J284-2,Age_Steps,4)))</f>
        <v>0</v>
      </c>
    </row>
    <row r="285" spans="2:81" ht="12.5" customHeight="1">
      <c r="B285" s="6" t="s">
        <v>9</v>
      </c>
      <c r="C285" s="6"/>
      <c r="D285" s="5">
        <v>0</v>
      </c>
      <c r="E285" s="5">
        <v>0</v>
      </c>
      <c r="F285" s="2">
        <v>0</v>
      </c>
      <c r="G285" s="2">
        <v>0</v>
      </c>
      <c r="H285" s="2">
        <v>0</v>
      </c>
      <c r="I285" s="5">
        <v>0</v>
      </c>
      <c r="J285" s="11">
        <v>5</v>
      </c>
      <c r="K285" s="12">
        <f t="shared" si="243"/>
        <v>0</v>
      </c>
      <c r="L285" s="12">
        <f t="shared" si="243"/>
        <v>0</v>
      </c>
      <c r="M285" s="14">
        <f t="shared" si="244"/>
        <v>0</v>
      </c>
      <c r="N285" s="12">
        <f t="shared" si="299"/>
        <v>0</v>
      </c>
      <c r="O285" s="14">
        <f t="shared" si="245"/>
        <v>0</v>
      </c>
      <c r="P285" s="12">
        <f t="shared" si="299"/>
        <v>0</v>
      </c>
      <c r="Q285" s="12">
        <f t="shared" si="246"/>
        <v>1</v>
      </c>
      <c r="R285" s="12">
        <f t="shared" si="247"/>
        <v>0</v>
      </c>
      <c r="S285" s="12">
        <f t="shared" si="248"/>
        <v>0</v>
      </c>
      <c r="T285" s="12">
        <f t="shared" si="249"/>
        <v>0</v>
      </c>
      <c r="U285" s="12">
        <f t="shared" si="250"/>
        <v>0</v>
      </c>
      <c r="V285" s="39">
        <f t="shared" si="251"/>
        <v>0</v>
      </c>
      <c r="W285" s="39">
        <f t="shared" si="252"/>
        <v>0</v>
      </c>
      <c r="X285" s="12">
        <f t="shared" si="300"/>
        <v>0</v>
      </c>
      <c r="Y285" s="12">
        <f t="shared" si="253"/>
        <v>0</v>
      </c>
      <c r="Z285" s="39">
        <f t="shared" si="301"/>
        <v>0</v>
      </c>
      <c r="AA285" s="12">
        <f t="shared" si="254"/>
        <v>0</v>
      </c>
      <c r="AB285" s="39">
        <f t="shared" si="255"/>
        <v>0</v>
      </c>
      <c r="AC285" s="12">
        <f t="shared" si="256"/>
        <v>0</v>
      </c>
      <c r="AD285" s="39">
        <f t="shared" si="257"/>
        <v>0</v>
      </c>
      <c r="AE285" s="39">
        <f t="shared" si="242"/>
        <v>0</v>
      </c>
      <c r="AF285" s="12">
        <f t="shared" si="258"/>
        <v>0</v>
      </c>
      <c r="AG285" s="39">
        <f t="shared" si="259"/>
        <v>0</v>
      </c>
      <c r="AH285" s="12">
        <f t="shared" si="260"/>
        <v>0</v>
      </c>
      <c r="AI285" s="39">
        <f t="shared" si="261"/>
        <v>0</v>
      </c>
      <c r="AJ285" s="39">
        <f t="shared" si="262"/>
        <v>0</v>
      </c>
      <c r="AK285" s="12">
        <f t="shared" si="263"/>
        <v>0</v>
      </c>
      <c r="AL285" s="39">
        <f t="shared" si="264"/>
        <v>0</v>
      </c>
      <c r="AM285" s="39">
        <f t="shared" si="265"/>
        <v>0</v>
      </c>
      <c r="AN285" s="39">
        <f t="shared" si="266"/>
        <v>0</v>
      </c>
      <c r="AO285" s="99">
        <f t="shared" si="267"/>
        <v>0</v>
      </c>
      <c r="AP285" s="99">
        <f t="shared" si="268"/>
        <v>0</v>
      </c>
      <c r="AQ285" s="12">
        <f t="shared" si="269"/>
        <v>0</v>
      </c>
      <c r="AR285" s="39">
        <f t="shared" si="270"/>
        <v>0</v>
      </c>
      <c r="AS285" s="39">
        <f t="shared" si="271"/>
        <v>0</v>
      </c>
      <c r="AT285" s="39">
        <f t="shared" si="272"/>
        <v>0</v>
      </c>
      <c r="AU285" s="12">
        <f t="shared" si="273"/>
        <v>0</v>
      </c>
      <c r="AV285" s="39">
        <f t="shared" si="274"/>
        <v>0</v>
      </c>
      <c r="AW285" s="39">
        <f t="shared" si="275"/>
        <v>0</v>
      </c>
      <c r="AX285" s="39">
        <f t="shared" si="276"/>
        <v>0</v>
      </c>
      <c r="AY285" s="39">
        <f t="shared" si="277"/>
        <v>0</v>
      </c>
      <c r="AZ285" s="39">
        <f t="shared" si="278"/>
        <v>0</v>
      </c>
      <c r="BA285" s="12">
        <f t="shared" si="279"/>
        <v>0</v>
      </c>
      <c r="BB285" s="39">
        <f t="shared" si="280"/>
        <v>0</v>
      </c>
      <c r="BC285" s="39">
        <f t="shared" si="281"/>
        <v>0</v>
      </c>
      <c r="BD285" s="39">
        <f t="shared" si="282"/>
        <v>0</v>
      </c>
      <c r="BE285" s="12">
        <f t="shared" si="283"/>
        <v>0</v>
      </c>
      <c r="BF285" s="39">
        <f t="shared" si="284"/>
        <v>0</v>
      </c>
      <c r="BG285" s="39">
        <f t="shared" si="285"/>
        <v>0</v>
      </c>
      <c r="BH285" s="39">
        <f t="shared" si="286"/>
        <v>0</v>
      </c>
      <c r="BI285" s="12">
        <f t="shared" si="287"/>
        <v>0</v>
      </c>
      <c r="BJ285" s="39">
        <f t="shared" si="288"/>
        <v>0</v>
      </c>
      <c r="BK285" s="39">
        <f t="shared" si="289"/>
        <v>0</v>
      </c>
      <c r="BL285" s="39">
        <f t="shared" si="290"/>
        <v>0</v>
      </c>
      <c r="BM285" s="12">
        <f t="shared" si="291"/>
        <v>0</v>
      </c>
      <c r="BN285" s="39">
        <f t="shared" si="292"/>
        <v>0</v>
      </c>
      <c r="BO285" s="39">
        <f t="shared" si="293"/>
        <v>0</v>
      </c>
      <c r="BP285" s="39">
        <f t="shared" si="294"/>
        <v>0</v>
      </c>
      <c r="BQ285" s="12">
        <f t="shared" si="295"/>
        <v>0</v>
      </c>
      <c r="BR285" s="39">
        <f t="shared" si="296"/>
        <v>0</v>
      </c>
      <c r="BS285" s="39">
        <f t="shared" si="297"/>
        <v>0</v>
      </c>
      <c r="BT285" s="39">
        <f t="shared" si="298"/>
        <v>0</v>
      </c>
      <c r="BU285" s="104">
        <f>IF(ABS($B285)&lt;0.01,0,VLOOKUP(E285,DollarSteps,4))</f>
        <v>0</v>
      </c>
      <c r="BV285" s="104">
        <f>IF(ABS($B285)&lt;0.01,0,VLOOKUP(G285,DollarSteps,4))</f>
        <v>0</v>
      </c>
      <c r="BW285" s="104">
        <f>IF(ABS($B285)&lt;0.01,0,VLOOKUP(I285,DollarSteps,4))</f>
        <v>0</v>
      </c>
      <c r="BX285" s="104">
        <f>IF(ABS($B285)&lt;0.01,0,IF($J285="","",VLOOKUP($J285,Age_Steps,4)))</f>
        <v>0</v>
      </c>
      <c r="BY285" s="104">
        <f>IF(OR(ABS($B285)&lt;0.01,$E285=0),0,IF($J285="","",VLOOKUP($J285,Age_Steps,4)))</f>
        <v>0</v>
      </c>
      <c r="BZ285" s="104">
        <f>IF(ABS($B285)&lt;0.01,0,IF($J285="","",VLOOKUP($J285-1,Age_Steps,4)))</f>
        <v>0</v>
      </c>
      <c r="CA285" s="104">
        <f>IF(OR(ABS($B285)&lt;0.01,$G285=0),0,IF($J285="","",VLOOKUP($J285-1,Age_Steps,4)))</f>
        <v>0</v>
      </c>
      <c r="CB285" s="104">
        <f>IF(ABS($B285)&lt;0.01,0,IF($J285="","",VLOOKUP($J285-2,Age_Steps,4)))</f>
        <v>0</v>
      </c>
      <c r="CC285" s="104">
        <f>IF(OR(ABS($B285)&lt;0.01,$I285=0),0,IF($J285="","",VLOOKUP($J285-2,Age_Steps,4)))</f>
        <v>0</v>
      </c>
    </row>
    <row r="286" spans="2:81" ht="12.5" customHeight="1">
      <c r="B286" s="6" t="s">
        <v>9</v>
      </c>
      <c r="C286" s="6"/>
      <c r="D286" s="5">
        <v>0</v>
      </c>
      <c r="E286" s="5">
        <v>0</v>
      </c>
      <c r="F286" s="2">
        <v>0</v>
      </c>
      <c r="G286" s="2">
        <v>0</v>
      </c>
      <c r="H286" s="2">
        <v>0</v>
      </c>
      <c r="I286" s="5">
        <v>0</v>
      </c>
      <c r="J286" s="11">
        <v>10</v>
      </c>
      <c r="K286" s="12">
        <f t="shared" si="243"/>
        <v>0</v>
      </c>
      <c r="L286" s="12">
        <f t="shared" si="243"/>
        <v>0</v>
      </c>
      <c r="M286" s="14">
        <f t="shared" si="244"/>
        <v>0</v>
      </c>
      <c r="N286" s="12">
        <f t="shared" si="299"/>
        <v>0</v>
      </c>
      <c r="O286" s="14">
        <f t="shared" si="245"/>
        <v>0</v>
      </c>
      <c r="P286" s="12">
        <f t="shared" si="299"/>
        <v>0</v>
      </c>
      <c r="Q286" s="12">
        <f t="shared" si="246"/>
        <v>1</v>
      </c>
      <c r="R286" s="12">
        <f t="shared" si="247"/>
        <v>0</v>
      </c>
      <c r="S286" s="12">
        <f t="shared" si="248"/>
        <v>0</v>
      </c>
      <c r="T286" s="12">
        <f t="shared" si="249"/>
        <v>0</v>
      </c>
      <c r="U286" s="12">
        <f t="shared" si="250"/>
        <v>0</v>
      </c>
      <c r="V286" s="39">
        <f t="shared" si="251"/>
        <v>0</v>
      </c>
      <c r="W286" s="39">
        <f t="shared" si="252"/>
        <v>0</v>
      </c>
      <c r="X286" s="12">
        <f t="shared" si="300"/>
        <v>0</v>
      </c>
      <c r="Y286" s="12">
        <f t="shared" si="253"/>
        <v>0</v>
      </c>
      <c r="Z286" s="39">
        <f t="shared" si="301"/>
        <v>0</v>
      </c>
      <c r="AA286" s="12">
        <f t="shared" si="254"/>
        <v>0</v>
      </c>
      <c r="AB286" s="39">
        <f t="shared" si="255"/>
        <v>0</v>
      </c>
      <c r="AC286" s="12">
        <f t="shared" si="256"/>
        <v>0</v>
      </c>
      <c r="AD286" s="39">
        <f t="shared" si="257"/>
        <v>0</v>
      </c>
      <c r="AE286" s="39">
        <f t="shared" si="242"/>
        <v>0</v>
      </c>
      <c r="AF286" s="12">
        <f t="shared" si="258"/>
        <v>0</v>
      </c>
      <c r="AG286" s="39">
        <f t="shared" si="259"/>
        <v>0</v>
      </c>
      <c r="AH286" s="12">
        <f t="shared" si="260"/>
        <v>0</v>
      </c>
      <c r="AI286" s="39">
        <f t="shared" si="261"/>
        <v>0</v>
      </c>
      <c r="AJ286" s="39">
        <f t="shared" si="262"/>
        <v>0</v>
      </c>
      <c r="AK286" s="12">
        <f t="shared" si="263"/>
        <v>0</v>
      </c>
      <c r="AL286" s="39">
        <f t="shared" si="264"/>
        <v>0</v>
      </c>
      <c r="AM286" s="39">
        <f t="shared" si="265"/>
        <v>0</v>
      </c>
      <c r="AN286" s="39">
        <f t="shared" si="266"/>
        <v>0</v>
      </c>
      <c r="AO286" s="99">
        <f t="shared" si="267"/>
        <v>0</v>
      </c>
      <c r="AP286" s="99">
        <f t="shared" si="268"/>
        <v>0</v>
      </c>
      <c r="AQ286" s="12">
        <f t="shared" si="269"/>
        <v>0</v>
      </c>
      <c r="AR286" s="39">
        <f t="shared" si="270"/>
        <v>0</v>
      </c>
      <c r="AS286" s="39">
        <f t="shared" si="271"/>
        <v>0</v>
      </c>
      <c r="AT286" s="39">
        <f t="shared" si="272"/>
        <v>0</v>
      </c>
      <c r="AU286" s="12">
        <f t="shared" si="273"/>
        <v>0</v>
      </c>
      <c r="AV286" s="39">
        <f t="shared" si="274"/>
        <v>0</v>
      </c>
      <c r="AW286" s="39">
        <f t="shared" si="275"/>
        <v>0</v>
      </c>
      <c r="AX286" s="39">
        <f t="shared" si="276"/>
        <v>0</v>
      </c>
      <c r="AY286" s="39">
        <f t="shared" si="277"/>
        <v>0</v>
      </c>
      <c r="AZ286" s="39">
        <f t="shared" si="278"/>
        <v>0</v>
      </c>
      <c r="BA286" s="12">
        <f t="shared" si="279"/>
        <v>0</v>
      </c>
      <c r="BB286" s="39">
        <f t="shared" si="280"/>
        <v>0</v>
      </c>
      <c r="BC286" s="39">
        <f t="shared" si="281"/>
        <v>0</v>
      </c>
      <c r="BD286" s="39">
        <f t="shared" si="282"/>
        <v>0</v>
      </c>
      <c r="BE286" s="12">
        <f t="shared" si="283"/>
        <v>0</v>
      </c>
      <c r="BF286" s="39">
        <f t="shared" si="284"/>
        <v>0</v>
      </c>
      <c r="BG286" s="39">
        <f t="shared" si="285"/>
        <v>0</v>
      </c>
      <c r="BH286" s="39">
        <f t="shared" si="286"/>
        <v>0</v>
      </c>
      <c r="BI286" s="12">
        <f t="shared" si="287"/>
        <v>0</v>
      </c>
      <c r="BJ286" s="39">
        <f t="shared" si="288"/>
        <v>0</v>
      </c>
      <c r="BK286" s="39">
        <f t="shared" si="289"/>
        <v>0</v>
      </c>
      <c r="BL286" s="39">
        <f t="shared" si="290"/>
        <v>0</v>
      </c>
      <c r="BM286" s="12">
        <f t="shared" si="291"/>
        <v>0</v>
      </c>
      <c r="BN286" s="39">
        <f t="shared" si="292"/>
        <v>0</v>
      </c>
      <c r="BO286" s="39">
        <f t="shared" si="293"/>
        <v>0</v>
      </c>
      <c r="BP286" s="39">
        <f t="shared" si="294"/>
        <v>0</v>
      </c>
      <c r="BQ286" s="12">
        <f t="shared" si="295"/>
        <v>0</v>
      </c>
      <c r="BR286" s="39">
        <f t="shared" si="296"/>
        <v>0</v>
      </c>
      <c r="BS286" s="39">
        <f t="shared" si="297"/>
        <v>0</v>
      </c>
      <c r="BT286" s="39">
        <f t="shared" si="298"/>
        <v>0</v>
      </c>
      <c r="BU286" s="104">
        <f>IF(ABS($B286)&lt;0.01,0,VLOOKUP(E286,DollarSteps,4))</f>
        <v>0</v>
      </c>
      <c r="BV286" s="104">
        <f>IF(ABS($B286)&lt;0.01,0,VLOOKUP(G286,DollarSteps,4))</f>
        <v>0</v>
      </c>
      <c r="BW286" s="104">
        <f>IF(ABS($B286)&lt;0.01,0,VLOOKUP(I286,DollarSteps,4))</f>
        <v>0</v>
      </c>
      <c r="BX286" s="104">
        <f>IF(ABS($B286)&lt;0.01,0,IF($J286="","",VLOOKUP($J286,Age_Steps,4)))</f>
        <v>0</v>
      </c>
      <c r="BY286" s="104">
        <f>IF(OR(ABS($B286)&lt;0.01,$E286=0),0,IF($J286="","",VLOOKUP($J286,Age_Steps,4)))</f>
        <v>0</v>
      </c>
      <c r="BZ286" s="104">
        <f>IF(ABS($B286)&lt;0.01,0,IF($J286="","",VLOOKUP($J286-1,Age_Steps,4)))</f>
        <v>0</v>
      </c>
      <c r="CA286" s="104">
        <f>IF(OR(ABS($B286)&lt;0.01,$G286=0),0,IF($J286="","",VLOOKUP($J286-1,Age_Steps,4)))</f>
        <v>0</v>
      </c>
      <c r="CB286" s="104">
        <f>IF(ABS($B286)&lt;0.01,0,IF($J286="","",VLOOKUP($J286-2,Age_Steps,4)))</f>
        <v>0</v>
      </c>
      <c r="CC286" s="104">
        <f>IF(OR(ABS($B286)&lt;0.01,$I286=0),0,IF($J286="","",VLOOKUP($J286-2,Age_Steps,4)))</f>
        <v>0</v>
      </c>
    </row>
    <row r="287" spans="2:81" ht="12.5" customHeight="1">
      <c r="B287" s="6" t="s">
        <v>9</v>
      </c>
      <c r="C287" s="6"/>
      <c r="D287" s="5">
        <v>0</v>
      </c>
      <c r="E287" s="5">
        <v>0</v>
      </c>
      <c r="F287" s="2">
        <v>0</v>
      </c>
      <c r="G287" s="2">
        <v>0</v>
      </c>
      <c r="H287" s="2">
        <v>0</v>
      </c>
      <c r="I287" s="5">
        <v>0</v>
      </c>
      <c r="K287" s="12">
        <f t="shared" si="243"/>
        <v>0</v>
      </c>
      <c r="L287" s="12">
        <f t="shared" si="243"/>
        <v>0</v>
      </c>
      <c r="M287" s="14">
        <f t="shared" si="244"/>
        <v>0</v>
      </c>
      <c r="N287" s="12">
        <f t="shared" si="299"/>
        <v>0</v>
      </c>
      <c r="O287" s="14">
        <f t="shared" si="245"/>
        <v>0</v>
      </c>
      <c r="P287" s="12">
        <f t="shared" si="299"/>
        <v>0</v>
      </c>
      <c r="Q287" s="12">
        <f t="shared" si="246"/>
        <v>1</v>
      </c>
      <c r="R287" s="12">
        <f t="shared" si="247"/>
        <v>0</v>
      </c>
      <c r="S287" s="12">
        <f t="shared" si="248"/>
        <v>0</v>
      </c>
      <c r="T287" s="12">
        <f t="shared" si="249"/>
        <v>0</v>
      </c>
      <c r="U287" s="12">
        <f t="shared" si="250"/>
        <v>0</v>
      </c>
      <c r="V287" s="39">
        <f t="shared" si="251"/>
        <v>0</v>
      </c>
      <c r="W287" s="39">
        <f t="shared" si="252"/>
        <v>0</v>
      </c>
      <c r="X287" s="12">
        <f t="shared" si="300"/>
        <v>0</v>
      </c>
      <c r="Y287" s="12">
        <f t="shared" si="253"/>
        <v>0</v>
      </c>
      <c r="Z287" s="39">
        <f t="shared" si="301"/>
        <v>0</v>
      </c>
      <c r="AA287" s="12">
        <f t="shared" si="254"/>
        <v>0</v>
      </c>
      <c r="AB287" s="39">
        <f t="shared" si="255"/>
        <v>0</v>
      </c>
      <c r="AC287" s="12">
        <f t="shared" si="256"/>
        <v>0</v>
      </c>
      <c r="AD287" s="39">
        <f t="shared" si="257"/>
        <v>0</v>
      </c>
      <c r="AE287" s="39">
        <f t="shared" si="242"/>
        <v>0</v>
      </c>
      <c r="AF287" s="12">
        <f t="shared" si="258"/>
        <v>0</v>
      </c>
      <c r="AG287" s="39">
        <f t="shared" si="259"/>
        <v>0</v>
      </c>
      <c r="AH287" s="12">
        <f t="shared" si="260"/>
        <v>0</v>
      </c>
      <c r="AI287" s="39">
        <f t="shared" si="261"/>
        <v>0</v>
      </c>
      <c r="AJ287" s="39">
        <f t="shared" si="262"/>
        <v>0</v>
      </c>
      <c r="AK287" s="12">
        <f t="shared" si="263"/>
        <v>0</v>
      </c>
      <c r="AL287" s="39">
        <f t="shared" si="264"/>
        <v>0</v>
      </c>
      <c r="AM287" s="39">
        <f t="shared" si="265"/>
        <v>0</v>
      </c>
      <c r="AN287" s="39">
        <f t="shared" si="266"/>
        <v>0</v>
      </c>
      <c r="AO287" s="99">
        <f t="shared" si="267"/>
        <v>0</v>
      </c>
      <c r="AP287" s="99">
        <f t="shared" si="268"/>
        <v>0</v>
      </c>
      <c r="AQ287" s="12">
        <f t="shared" si="269"/>
        <v>0</v>
      </c>
      <c r="AR287" s="39">
        <f t="shared" si="270"/>
        <v>0</v>
      </c>
      <c r="AS287" s="39">
        <f t="shared" si="271"/>
        <v>0</v>
      </c>
      <c r="AT287" s="39">
        <f t="shared" si="272"/>
        <v>0</v>
      </c>
      <c r="AU287" s="12">
        <f t="shared" si="273"/>
        <v>0</v>
      </c>
      <c r="AV287" s="39">
        <f t="shared" si="274"/>
        <v>0</v>
      </c>
      <c r="AW287" s="39">
        <f t="shared" si="275"/>
        <v>0</v>
      </c>
      <c r="AX287" s="39">
        <f t="shared" si="276"/>
        <v>0</v>
      </c>
      <c r="AY287" s="39">
        <f t="shared" si="277"/>
        <v>0</v>
      </c>
      <c r="AZ287" s="39">
        <f t="shared" si="278"/>
        <v>0</v>
      </c>
      <c r="BA287" s="12">
        <f t="shared" si="279"/>
        <v>0</v>
      </c>
      <c r="BB287" s="39">
        <f t="shared" si="280"/>
        <v>0</v>
      </c>
      <c r="BC287" s="39">
        <f t="shared" si="281"/>
        <v>0</v>
      </c>
      <c r="BD287" s="39">
        <f t="shared" si="282"/>
        <v>0</v>
      </c>
      <c r="BE287" s="12">
        <f t="shared" si="283"/>
        <v>0</v>
      </c>
      <c r="BF287" s="39">
        <f t="shared" si="284"/>
        <v>0</v>
      </c>
      <c r="BG287" s="39">
        <f t="shared" si="285"/>
        <v>0</v>
      </c>
      <c r="BH287" s="39">
        <f t="shared" si="286"/>
        <v>0</v>
      </c>
      <c r="BI287" s="12">
        <f t="shared" si="287"/>
        <v>0</v>
      </c>
      <c r="BJ287" s="39">
        <f t="shared" si="288"/>
        <v>0</v>
      </c>
      <c r="BK287" s="39">
        <f t="shared" si="289"/>
        <v>0</v>
      </c>
      <c r="BL287" s="39">
        <f t="shared" si="290"/>
        <v>0</v>
      </c>
      <c r="BM287" s="12">
        <f t="shared" si="291"/>
        <v>0</v>
      </c>
      <c r="BN287" s="39">
        <f t="shared" si="292"/>
        <v>0</v>
      </c>
      <c r="BO287" s="39">
        <f t="shared" si="293"/>
        <v>0</v>
      </c>
      <c r="BP287" s="39">
        <f t="shared" si="294"/>
        <v>0</v>
      </c>
      <c r="BQ287" s="12">
        <f t="shared" si="295"/>
        <v>0</v>
      </c>
      <c r="BR287" s="39">
        <f t="shared" si="296"/>
        <v>0</v>
      </c>
      <c r="BS287" s="39">
        <f t="shared" si="297"/>
        <v>0</v>
      </c>
      <c r="BT287" s="39">
        <f t="shared" si="298"/>
        <v>0</v>
      </c>
      <c r="BU287" s="104">
        <f>IF(ABS($B287)&lt;0.01,0,VLOOKUP(E287,DollarSteps,4))</f>
        <v>0</v>
      </c>
      <c r="BV287" s="104">
        <f>IF(ABS($B287)&lt;0.01,0,VLOOKUP(G287,DollarSteps,4))</f>
        <v>0</v>
      </c>
      <c r="BW287" s="104">
        <f>IF(ABS($B287)&lt;0.01,0,VLOOKUP(I287,DollarSteps,4))</f>
        <v>0</v>
      </c>
      <c r="BX287" s="104">
        <f>IF(ABS($B287)&lt;0.01,0,IF($J287="","",VLOOKUP($J287,Age_Steps,4)))</f>
        <v>0</v>
      </c>
      <c r="BY287" s="104">
        <f>IF(OR(ABS($B287)&lt;0.01,$E287=0),0,IF($J287="","",VLOOKUP($J287,Age_Steps,4)))</f>
        <v>0</v>
      </c>
      <c r="BZ287" s="104">
        <f>IF(ABS($B287)&lt;0.01,0,IF($J287="","",VLOOKUP($J287-1,Age_Steps,4)))</f>
        <v>0</v>
      </c>
      <c r="CA287" s="104">
        <f>IF(OR(ABS($B287)&lt;0.01,$G287=0),0,IF($J287="","",VLOOKUP($J287-1,Age_Steps,4)))</f>
        <v>0</v>
      </c>
      <c r="CB287" s="104">
        <f>IF(ABS($B287)&lt;0.01,0,IF($J287="","",VLOOKUP($J287-2,Age_Steps,4)))</f>
        <v>0</v>
      </c>
      <c r="CC287" s="104">
        <f>IF(OR(ABS($B287)&lt;0.01,$I287=0),0,IF($J287="","",VLOOKUP($J287-2,Age_Steps,4)))</f>
        <v>0</v>
      </c>
    </row>
    <row r="288" spans="2:81" ht="12.5" customHeight="1">
      <c r="B288" s="6" t="s">
        <v>9</v>
      </c>
      <c r="C288" s="6"/>
      <c r="D288" s="5">
        <v>0</v>
      </c>
      <c r="E288" s="5">
        <v>0</v>
      </c>
      <c r="F288" s="2">
        <v>0</v>
      </c>
      <c r="G288" s="2">
        <v>0</v>
      </c>
      <c r="H288" s="2">
        <v>0</v>
      </c>
      <c r="I288" s="5">
        <v>0</v>
      </c>
      <c r="K288" s="12">
        <f t="shared" si="243"/>
        <v>0</v>
      </c>
      <c r="L288" s="12">
        <f t="shared" si="243"/>
        <v>0</v>
      </c>
      <c r="M288" s="14">
        <f t="shared" si="244"/>
        <v>0</v>
      </c>
      <c r="N288" s="12">
        <f t="shared" si="299"/>
        <v>0</v>
      </c>
      <c r="O288" s="14">
        <f t="shared" si="245"/>
        <v>0</v>
      </c>
      <c r="P288" s="12">
        <f t="shared" si="299"/>
        <v>0</v>
      </c>
      <c r="Q288" s="12">
        <f t="shared" si="246"/>
        <v>1</v>
      </c>
      <c r="R288" s="12">
        <f t="shared" si="247"/>
        <v>0</v>
      </c>
      <c r="S288" s="12">
        <f t="shared" si="248"/>
        <v>0</v>
      </c>
      <c r="T288" s="12">
        <f t="shared" si="249"/>
        <v>0</v>
      </c>
      <c r="U288" s="12">
        <f t="shared" si="250"/>
        <v>0</v>
      </c>
      <c r="V288" s="39">
        <f t="shared" si="251"/>
        <v>0</v>
      </c>
      <c r="W288" s="39">
        <f t="shared" si="252"/>
        <v>0</v>
      </c>
      <c r="X288" s="12">
        <f t="shared" si="300"/>
        <v>0</v>
      </c>
      <c r="Y288" s="12">
        <f t="shared" si="253"/>
        <v>0</v>
      </c>
      <c r="Z288" s="39">
        <f t="shared" si="301"/>
        <v>0</v>
      </c>
      <c r="AA288" s="12">
        <f t="shared" si="254"/>
        <v>0</v>
      </c>
      <c r="AB288" s="39">
        <f t="shared" si="255"/>
        <v>0</v>
      </c>
      <c r="AC288" s="12">
        <f t="shared" si="256"/>
        <v>0</v>
      </c>
      <c r="AD288" s="39">
        <f t="shared" si="257"/>
        <v>0</v>
      </c>
      <c r="AE288" s="39">
        <f t="shared" si="242"/>
        <v>0</v>
      </c>
      <c r="AF288" s="12">
        <f t="shared" si="258"/>
        <v>0</v>
      </c>
      <c r="AG288" s="39">
        <f t="shared" si="259"/>
        <v>0</v>
      </c>
      <c r="AH288" s="12">
        <f t="shared" si="260"/>
        <v>0</v>
      </c>
      <c r="AI288" s="39">
        <f t="shared" si="261"/>
        <v>0</v>
      </c>
      <c r="AJ288" s="39">
        <f t="shared" si="262"/>
        <v>0</v>
      </c>
      <c r="AK288" s="12">
        <f t="shared" si="263"/>
        <v>0</v>
      </c>
      <c r="AL288" s="39">
        <f t="shared" si="264"/>
        <v>0</v>
      </c>
      <c r="AM288" s="39">
        <f t="shared" si="265"/>
        <v>0</v>
      </c>
      <c r="AN288" s="39">
        <f t="shared" si="266"/>
        <v>0</v>
      </c>
      <c r="AO288" s="99">
        <f t="shared" si="267"/>
        <v>0</v>
      </c>
      <c r="AP288" s="99">
        <f t="shared" si="268"/>
        <v>0</v>
      </c>
      <c r="AQ288" s="12">
        <f t="shared" si="269"/>
        <v>0</v>
      </c>
      <c r="AR288" s="39">
        <f t="shared" si="270"/>
        <v>0</v>
      </c>
      <c r="AS288" s="39">
        <f t="shared" si="271"/>
        <v>0</v>
      </c>
      <c r="AT288" s="39">
        <f t="shared" si="272"/>
        <v>0</v>
      </c>
      <c r="AU288" s="12">
        <f t="shared" si="273"/>
        <v>0</v>
      </c>
      <c r="AV288" s="39">
        <f t="shared" si="274"/>
        <v>0</v>
      </c>
      <c r="AW288" s="39">
        <f t="shared" si="275"/>
        <v>0</v>
      </c>
      <c r="AX288" s="39">
        <f t="shared" si="276"/>
        <v>0</v>
      </c>
      <c r="AY288" s="39">
        <f t="shared" si="277"/>
        <v>0</v>
      </c>
      <c r="AZ288" s="39">
        <f t="shared" si="278"/>
        <v>0</v>
      </c>
      <c r="BA288" s="12">
        <f t="shared" si="279"/>
        <v>0</v>
      </c>
      <c r="BB288" s="39">
        <f t="shared" si="280"/>
        <v>0</v>
      </c>
      <c r="BC288" s="39">
        <f t="shared" si="281"/>
        <v>0</v>
      </c>
      <c r="BD288" s="39">
        <f t="shared" si="282"/>
        <v>0</v>
      </c>
      <c r="BE288" s="12">
        <f t="shared" si="283"/>
        <v>0</v>
      </c>
      <c r="BF288" s="39">
        <f t="shared" si="284"/>
        <v>0</v>
      </c>
      <c r="BG288" s="39">
        <f t="shared" si="285"/>
        <v>0</v>
      </c>
      <c r="BH288" s="39">
        <f t="shared" si="286"/>
        <v>0</v>
      </c>
      <c r="BI288" s="12">
        <f t="shared" si="287"/>
        <v>0</v>
      </c>
      <c r="BJ288" s="39">
        <f t="shared" si="288"/>
        <v>0</v>
      </c>
      <c r="BK288" s="39">
        <f t="shared" si="289"/>
        <v>0</v>
      </c>
      <c r="BL288" s="39">
        <f t="shared" si="290"/>
        <v>0</v>
      </c>
      <c r="BM288" s="12">
        <f t="shared" si="291"/>
        <v>0</v>
      </c>
      <c r="BN288" s="39">
        <f t="shared" si="292"/>
        <v>0</v>
      </c>
      <c r="BO288" s="39">
        <f t="shared" si="293"/>
        <v>0</v>
      </c>
      <c r="BP288" s="39">
        <f t="shared" si="294"/>
        <v>0</v>
      </c>
      <c r="BQ288" s="12">
        <f t="shared" si="295"/>
        <v>0</v>
      </c>
      <c r="BR288" s="39">
        <f t="shared" si="296"/>
        <v>0</v>
      </c>
      <c r="BS288" s="39">
        <f t="shared" si="297"/>
        <v>0</v>
      </c>
      <c r="BT288" s="39">
        <f t="shared" si="298"/>
        <v>0</v>
      </c>
      <c r="BU288" s="104">
        <f>IF(ABS($B288)&lt;0.01,0,VLOOKUP(E288,DollarSteps,4))</f>
        <v>0</v>
      </c>
      <c r="BV288" s="104">
        <f>IF(ABS($B288)&lt;0.01,0,VLOOKUP(G288,DollarSteps,4))</f>
        <v>0</v>
      </c>
      <c r="BW288" s="104">
        <f>IF(ABS($B288)&lt;0.01,0,VLOOKUP(I288,DollarSteps,4))</f>
        <v>0</v>
      </c>
      <c r="BX288" s="104">
        <f>IF(ABS($B288)&lt;0.01,0,IF($J288="","",VLOOKUP($J288,Age_Steps,4)))</f>
        <v>0</v>
      </c>
      <c r="BY288" s="104">
        <f>IF(OR(ABS($B288)&lt;0.01,$E288=0),0,IF($J288="","",VLOOKUP($J288,Age_Steps,4)))</f>
        <v>0</v>
      </c>
      <c r="BZ288" s="104">
        <f>IF(ABS($B288)&lt;0.01,0,IF($J288="","",VLOOKUP($J288-1,Age_Steps,4)))</f>
        <v>0</v>
      </c>
      <c r="CA288" s="104">
        <f>IF(OR(ABS($B288)&lt;0.01,$G288=0),0,IF($J288="","",VLOOKUP($J288-1,Age_Steps,4)))</f>
        <v>0</v>
      </c>
      <c r="CB288" s="104">
        <f>IF(ABS($B288)&lt;0.01,0,IF($J288="","",VLOOKUP($J288-2,Age_Steps,4)))</f>
        <v>0</v>
      </c>
      <c r="CC288" s="104">
        <f>IF(OR(ABS($B288)&lt;0.01,$I288=0),0,IF($J288="","",VLOOKUP($J288-2,Age_Steps,4)))</f>
        <v>0</v>
      </c>
    </row>
    <row r="289" spans="2:81" ht="12.5" customHeight="1">
      <c r="B289" s="6" t="s">
        <v>9</v>
      </c>
      <c r="C289" s="6"/>
      <c r="D289" s="5">
        <v>0</v>
      </c>
      <c r="E289" s="5">
        <v>0</v>
      </c>
      <c r="F289" s="2">
        <v>0</v>
      </c>
      <c r="G289" s="2">
        <v>0</v>
      </c>
      <c r="H289" s="2">
        <v>0</v>
      </c>
      <c r="I289" s="5">
        <v>0</v>
      </c>
      <c r="J289" s="11">
        <v>27</v>
      </c>
      <c r="K289" s="12">
        <f t="shared" si="243"/>
        <v>0</v>
      </c>
      <c r="L289" s="12">
        <f t="shared" si="243"/>
        <v>0</v>
      </c>
      <c r="M289" s="14">
        <f t="shared" si="244"/>
        <v>0</v>
      </c>
      <c r="N289" s="12">
        <f t="shared" si="299"/>
        <v>0</v>
      </c>
      <c r="O289" s="14">
        <f t="shared" si="245"/>
        <v>0</v>
      </c>
      <c r="P289" s="12">
        <f t="shared" si="299"/>
        <v>0</v>
      </c>
      <c r="Q289" s="12">
        <f t="shared" si="246"/>
        <v>1</v>
      </c>
      <c r="R289" s="12">
        <f t="shared" si="247"/>
        <v>0</v>
      </c>
      <c r="S289" s="12">
        <f t="shared" si="248"/>
        <v>0</v>
      </c>
      <c r="T289" s="12">
        <f t="shared" si="249"/>
        <v>0</v>
      </c>
      <c r="U289" s="12">
        <f t="shared" si="250"/>
        <v>0</v>
      </c>
      <c r="V289" s="39">
        <f t="shared" si="251"/>
        <v>0</v>
      </c>
      <c r="W289" s="39">
        <f t="shared" si="252"/>
        <v>0</v>
      </c>
      <c r="X289" s="12">
        <f t="shared" si="300"/>
        <v>0</v>
      </c>
      <c r="Y289" s="12">
        <f t="shared" si="253"/>
        <v>0</v>
      </c>
      <c r="Z289" s="39">
        <f t="shared" si="301"/>
        <v>0</v>
      </c>
      <c r="AA289" s="12">
        <f t="shared" si="254"/>
        <v>0</v>
      </c>
      <c r="AB289" s="39">
        <f t="shared" si="255"/>
        <v>0</v>
      </c>
      <c r="AC289" s="12">
        <f t="shared" si="256"/>
        <v>0</v>
      </c>
      <c r="AD289" s="39">
        <f t="shared" si="257"/>
        <v>0</v>
      </c>
      <c r="AE289" s="39">
        <f t="shared" si="242"/>
        <v>0</v>
      </c>
      <c r="AF289" s="12">
        <f t="shared" si="258"/>
        <v>0</v>
      </c>
      <c r="AG289" s="39">
        <f t="shared" si="259"/>
        <v>0</v>
      </c>
      <c r="AH289" s="12">
        <f t="shared" si="260"/>
        <v>0</v>
      </c>
      <c r="AI289" s="39">
        <f t="shared" si="261"/>
        <v>0</v>
      </c>
      <c r="AJ289" s="39">
        <f t="shared" si="262"/>
        <v>0</v>
      </c>
      <c r="AK289" s="12">
        <f t="shared" si="263"/>
        <v>0</v>
      </c>
      <c r="AL289" s="39">
        <f t="shared" si="264"/>
        <v>0</v>
      </c>
      <c r="AM289" s="39">
        <f t="shared" si="265"/>
        <v>0</v>
      </c>
      <c r="AN289" s="39">
        <f t="shared" si="266"/>
        <v>0</v>
      </c>
      <c r="AO289" s="99">
        <f t="shared" si="267"/>
        <v>0</v>
      </c>
      <c r="AP289" s="99">
        <f t="shared" si="268"/>
        <v>0</v>
      </c>
      <c r="AQ289" s="12">
        <f t="shared" si="269"/>
        <v>0</v>
      </c>
      <c r="AR289" s="39">
        <f t="shared" si="270"/>
        <v>0</v>
      </c>
      <c r="AS289" s="39">
        <f t="shared" si="271"/>
        <v>0</v>
      </c>
      <c r="AT289" s="39">
        <f t="shared" si="272"/>
        <v>0</v>
      </c>
      <c r="AU289" s="12">
        <f t="shared" si="273"/>
        <v>0</v>
      </c>
      <c r="AV289" s="39">
        <f t="shared" si="274"/>
        <v>0</v>
      </c>
      <c r="AW289" s="39">
        <f t="shared" si="275"/>
        <v>0</v>
      </c>
      <c r="AX289" s="39">
        <f t="shared" si="276"/>
        <v>0</v>
      </c>
      <c r="AY289" s="39">
        <f t="shared" si="277"/>
        <v>0</v>
      </c>
      <c r="AZ289" s="39">
        <f t="shared" si="278"/>
        <v>0</v>
      </c>
      <c r="BA289" s="12">
        <f t="shared" si="279"/>
        <v>0</v>
      </c>
      <c r="BB289" s="39">
        <f t="shared" si="280"/>
        <v>0</v>
      </c>
      <c r="BC289" s="39">
        <f t="shared" si="281"/>
        <v>0</v>
      </c>
      <c r="BD289" s="39">
        <f t="shared" si="282"/>
        <v>0</v>
      </c>
      <c r="BE289" s="12">
        <f t="shared" si="283"/>
        <v>0</v>
      </c>
      <c r="BF289" s="39">
        <f t="shared" si="284"/>
        <v>0</v>
      </c>
      <c r="BG289" s="39">
        <f t="shared" si="285"/>
        <v>0</v>
      </c>
      <c r="BH289" s="39">
        <f t="shared" si="286"/>
        <v>0</v>
      </c>
      <c r="BI289" s="12">
        <f t="shared" si="287"/>
        <v>0</v>
      </c>
      <c r="BJ289" s="39">
        <f t="shared" si="288"/>
        <v>0</v>
      </c>
      <c r="BK289" s="39">
        <f t="shared" si="289"/>
        <v>0</v>
      </c>
      <c r="BL289" s="39">
        <f t="shared" si="290"/>
        <v>0</v>
      </c>
      <c r="BM289" s="12">
        <f t="shared" si="291"/>
        <v>0</v>
      </c>
      <c r="BN289" s="39">
        <f t="shared" si="292"/>
        <v>0</v>
      </c>
      <c r="BO289" s="39">
        <f t="shared" si="293"/>
        <v>0</v>
      </c>
      <c r="BP289" s="39">
        <f t="shared" si="294"/>
        <v>0</v>
      </c>
      <c r="BQ289" s="12">
        <f t="shared" si="295"/>
        <v>0</v>
      </c>
      <c r="BR289" s="39">
        <f t="shared" si="296"/>
        <v>0</v>
      </c>
      <c r="BS289" s="39">
        <f t="shared" si="297"/>
        <v>0</v>
      </c>
      <c r="BT289" s="39">
        <f t="shared" si="298"/>
        <v>0</v>
      </c>
      <c r="BU289" s="104">
        <f>IF(ABS($B289)&lt;0.01,0,VLOOKUP(E289,DollarSteps,4))</f>
        <v>0</v>
      </c>
      <c r="BV289" s="104">
        <f>IF(ABS($B289)&lt;0.01,0,VLOOKUP(G289,DollarSteps,4))</f>
        <v>0</v>
      </c>
      <c r="BW289" s="104">
        <f>IF(ABS($B289)&lt;0.01,0,VLOOKUP(I289,DollarSteps,4))</f>
        <v>0</v>
      </c>
      <c r="BX289" s="104">
        <f>IF(ABS($B289)&lt;0.01,0,IF($J289="","",VLOOKUP($J289,Age_Steps,4)))</f>
        <v>0</v>
      </c>
      <c r="BY289" s="104">
        <f>IF(OR(ABS($B289)&lt;0.01,$E289=0),0,IF($J289="","",VLOOKUP($J289,Age_Steps,4)))</f>
        <v>0</v>
      </c>
      <c r="BZ289" s="104">
        <f>IF(ABS($B289)&lt;0.01,0,IF($J289="","",VLOOKUP($J289-1,Age_Steps,4)))</f>
        <v>0</v>
      </c>
      <c r="CA289" s="104">
        <f>IF(OR(ABS($B289)&lt;0.01,$G289=0),0,IF($J289="","",VLOOKUP($J289-1,Age_Steps,4)))</f>
        <v>0</v>
      </c>
      <c r="CB289" s="104">
        <f>IF(ABS($B289)&lt;0.01,0,IF($J289="","",VLOOKUP($J289-2,Age_Steps,4)))</f>
        <v>0</v>
      </c>
      <c r="CC289" s="104">
        <f>IF(OR(ABS($B289)&lt;0.01,$I289=0),0,IF($J289="","",VLOOKUP($J289-2,Age_Steps,4)))</f>
        <v>0</v>
      </c>
    </row>
    <row r="290" spans="2:81" ht="12.5" customHeight="1">
      <c r="B290" s="6" t="s">
        <v>9</v>
      </c>
      <c r="C290" s="6"/>
      <c r="D290" s="5">
        <v>0</v>
      </c>
      <c r="E290" s="5">
        <v>0</v>
      </c>
      <c r="F290" s="2">
        <v>0</v>
      </c>
      <c r="G290" s="2">
        <v>0</v>
      </c>
      <c r="H290" s="2">
        <v>0</v>
      </c>
      <c r="I290" s="5">
        <v>0</v>
      </c>
      <c r="J290" s="11">
        <v>5</v>
      </c>
      <c r="K290" s="12">
        <f t="shared" si="243"/>
        <v>0</v>
      </c>
      <c r="L290" s="12">
        <f t="shared" si="243"/>
        <v>0</v>
      </c>
      <c r="M290" s="14">
        <f t="shared" si="244"/>
        <v>0</v>
      </c>
      <c r="N290" s="12">
        <f t="shared" si="299"/>
        <v>0</v>
      </c>
      <c r="O290" s="14">
        <f t="shared" si="245"/>
        <v>0</v>
      </c>
      <c r="P290" s="12">
        <f t="shared" si="299"/>
        <v>0</v>
      </c>
      <c r="Q290" s="12">
        <f t="shared" si="246"/>
        <v>1</v>
      </c>
      <c r="R290" s="12">
        <f t="shared" si="247"/>
        <v>0</v>
      </c>
      <c r="S290" s="12">
        <f t="shared" si="248"/>
        <v>0</v>
      </c>
      <c r="T290" s="12">
        <f t="shared" si="249"/>
        <v>0</v>
      </c>
      <c r="U290" s="12">
        <f t="shared" si="250"/>
        <v>0</v>
      </c>
      <c r="V290" s="39">
        <f t="shared" si="251"/>
        <v>0</v>
      </c>
      <c r="W290" s="39">
        <f t="shared" si="252"/>
        <v>0</v>
      </c>
      <c r="X290" s="12">
        <f t="shared" si="300"/>
        <v>0</v>
      </c>
      <c r="Y290" s="12">
        <f t="shared" si="253"/>
        <v>0</v>
      </c>
      <c r="Z290" s="39">
        <f t="shared" si="301"/>
        <v>0</v>
      </c>
      <c r="AA290" s="12">
        <f t="shared" si="254"/>
        <v>0</v>
      </c>
      <c r="AB290" s="39">
        <f t="shared" si="255"/>
        <v>0</v>
      </c>
      <c r="AC290" s="12">
        <f t="shared" si="256"/>
        <v>0</v>
      </c>
      <c r="AD290" s="39">
        <f t="shared" si="257"/>
        <v>0</v>
      </c>
      <c r="AE290" s="39">
        <f t="shared" si="242"/>
        <v>0</v>
      </c>
      <c r="AF290" s="12">
        <f t="shared" si="258"/>
        <v>0</v>
      </c>
      <c r="AG290" s="39">
        <f t="shared" si="259"/>
        <v>0</v>
      </c>
      <c r="AH290" s="12">
        <f t="shared" si="260"/>
        <v>0</v>
      </c>
      <c r="AI290" s="39">
        <f t="shared" si="261"/>
        <v>0</v>
      </c>
      <c r="AJ290" s="39">
        <f t="shared" si="262"/>
        <v>0</v>
      </c>
      <c r="AK290" s="12">
        <f t="shared" si="263"/>
        <v>0</v>
      </c>
      <c r="AL290" s="39">
        <f t="shared" si="264"/>
        <v>0</v>
      </c>
      <c r="AM290" s="39">
        <f t="shared" si="265"/>
        <v>0</v>
      </c>
      <c r="AN290" s="39">
        <f t="shared" si="266"/>
        <v>0</v>
      </c>
      <c r="AO290" s="99">
        <f t="shared" si="267"/>
        <v>0</v>
      </c>
      <c r="AP290" s="99">
        <f t="shared" si="268"/>
        <v>0</v>
      </c>
      <c r="AQ290" s="12">
        <f t="shared" si="269"/>
        <v>0</v>
      </c>
      <c r="AR290" s="39">
        <f t="shared" si="270"/>
        <v>0</v>
      </c>
      <c r="AS290" s="39">
        <f t="shared" si="271"/>
        <v>0</v>
      </c>
      <c r="AT290" s="39">
        <f t="shared" si="272"/>
        <v>0</v>
      </c>
      <c r="AU290" s="12">
        <f t="shared" si="273"/>
        <v>0</v>
      </c>
      <c r="AV290" s="39">
        <f t="shared" si="274"/>
        <v>0</v>
      </c>
      <c r="AW290" s="39">
        <f t="shared" si="275"/>
        <v>0</v>
      </c>
      <c r="AX290" s="39">
        <f t="shared" si="276"/>
        <v>0</v>
      </c>
      <c r="AY290" s="39">
        <f t="shared" si="277"/>
        <v>0</v>
      </c>
      <c r="AZ290" s="39">
        <f t="shared" si="278"/>
        <v>0</v>
      </c>
      <c r="BA290" s="12">
        <f t="shared" si="279"/>
        <v>0</v>
      </c>
      <c r="BB290" s="39">
        <f t="shared" si="280"/>
        <v>0</v>
      </c>
      <c r="BC290" s="39">
        <f t="shared" si="281"/>
        <v>0</v>
      </c>
      <c r="BD290" s="39">
        <f t="shared" si="282"/>
        <v>0</v>
      </c>
      <c r="BE290" s="12">
        <f t="shared" si="283"/>
        <v>0</v>
      </c>
      <c r="BF290" s="39">
        <f t="shared" si="284"/>
        <v>0</v>
      </c>
      <c r="BG290" s="39">
        <f t="shared" si="285"/>
        <v>0</v>
      </c>
      <c r="BH290" s="39">
        <f t="shared" si="286"/>
        <v>0</v>
      </c>
      <c r="BI290" s="12">
        <f t="shared" si="287"/>
        <v>0</v>
      </c>
      <c r="BJ290" s="39">
        <f t="shared" si="288"/>
        <v>0</v>
      </c>
      <c r="BK290" s="39">
        <f t="shared" si="289"/>
        <v>0</v>
      </c>
      <c r="BL290" s="39">
        <f t="shared" si="290"/>
        <v>0</v>
      </c>
      <c r="BM290" s="12">
        <f t="shared" si="291"/>
        <v>0</v>
      </c>
      <c r="BN290" s="39">
        <f t="shared" si="292"/>
        <v>0</v>
      </c>
      <c r="BO290" s="39">
        <f t="shared" si="293"/>
        <v>0</v>
      </c>
      <c r="BP290" s="39">
        <f t="shared" si="294"/>
        <v>0</v>
      </c>
      <c r="BQ290" s="12">
        <f t="shared" si="295"/>
        <v>0</v>
      </c>
      <c r="BR290" s="39">
        <f t="shared" si="296"/>
        <v>0</v>
      </c>
      <c r="BS290" s="39">
        <f t="shared" si="297"/>
        <v>0</v>
      </c>
      <c r="BT290" s="39">
        <f t="shared" si="298"/>
        <v>0</v>
      </c>
      <c r="BU290" s="104">
        <f>IF(ABS($B290)&lt;0.01,0,VLOOKUP(E290,DollarSteps,4))</f>
        <v>0</v>
      </c>
      <c r="BV290" s="104">
        <f>IF(ABS($B290)&lt;0.01,0,VLOOKUP(G290,DollarSteps,4))</f>
        <v>0</v>
      </c>
      <c r="BW290" s="104">
        <f>IF(ABS($B290)&lt;0.01,0,VLOOKUP(I290,DollarSteps,4))</f>
        <v>0</v>
      </c>
      <c r="BX290" s="104">
        <f>IF(ABS($B290)&lt;0.01,0,IF($J290="","",VLOOKUP($J290,Age_Steps,4)))</f>
        <v>0</v>
      </c>
      <c r="BY290" s="104">
        <f>IF(OR(ABS($B290)&lt;0.01,$E290=0),0,IF($J290="","",VLOOKUP($J290,Age_Steps,4)))</f>
        <v>0</v>
      </c>
      <c r="BZ290" s="104">
        <f>IF(ABS($B290)&lt;0.01,0,IF($J290="","",VLOOKUP($J290-1,Age_Steps,4)))</f>
        <v>0</v>
      </c>
      <c r="CA290" s="104">
        <f>IF(OR(ABS($B290)&lt;0.01,$G290=0),0,IF($J290="","",VLOOKUP($J290-1,Age_Steps,4)))</f>
        <v>0</v>
      </c>
      <c r="CB290" s="104">
        <f>IF(ABS($B290)&lt;0.01,0,IF($J290="","",VLOOKUP($J290-2,Age_Steps,4)))</f>
        <v>0</v>
      </c>
      <c r="CC290" s="104">
        <f>IF(OR(ABS($B290)&lt;0.01,$I290=0),0,IF($J290="","",VLOOKUP($J290-2,Age_Steps,4)))</f>
        <v>0</v>
      </c>
    </row>
    <row r="291" spans="2:81" ht="12.5" customHeight="1">
      <c r="B291" s="6" t="s">
        <v>9</v>
      </c>
      <c r="C291" s="6"/>
      <c r="D291" s="5">
        <v>0</v>
      </c>
      <c r="E291" s="5">
        <v>0</v>
      </c>
      <c r="F291" s="2">
        <v>0</v>
      </c>
      <c r="G291" s="2">
        <v>0</v>
      </c>
      <c r="H291" s="2">
        <v>0</v>
      </c>
      <c r="I291" s="5">
        <v>0</v>
      </c>
      <c r="J291" s="11">
        <v>57</v>
      </c>
      <c r="K291" s="12">
        <f t="shared" si="243"/>
        <v>0</v>
      </c>
      <c r="L291" s="12">
        <f t="shared" si="243"/>
        <v>0</v>
      </c>
      <c r="M291" s="14">
        <f t="shared" si="244"/>
        <v>0</v>
      </c>
      <c r="N291" s="12">
        <f t="shared" si="299"/>
        <v>0</v>
      </c>
      <c r="O291" s="14">
        <f t="shared" si="245"/>
        <v>0</v>
      </c>
      <c r="P291" s="12">
        <f t="shared" si="299"/>
        <v>0</v>
      </c>
      <c r="Q291" s="12">
        <f t="shared" si="246"/>
        <v>1</v>
      </c>
      <c r="R291" s="12">
        <f t="shared" si="247"/>
        <v>0</v>
      </c>
      <c r="S291" s="12">
        <f t="shared" si="248"/>
        <v>0</v>
      </c>
      <c r="T291" s="12">
        <f t="shared" si="249"/>
        <v>0</v>
      </c>
      <c r="U291" s="12">
        <f t="shared" si="250"/>
        <v>0</v>
      </c>
      <c r="V291" s="39">
        <f t="shared" si="251"/>
        <v>0</v>
      </c>
      <c r="W291" s="39">
        <f t="shared" si="252"/>
        <v>0</v>
      </c>
      <c r="X291" s="12">
        <f t="shared" si="300"/>
        <v>0</v>
      </c>
      <c r="Y291" s="12">
        <f t="shared" si="253"/>
        <v>0</v>
      </c>
      <c r="Z291" s="39">
        <f t="shared" si="301"/>
        <v>0</v>
      </c>
      <c r="AA291" s="12">
        <f t="shared" si="254"/>
        <v>0</v>
      </c>
      <c r="AB291" s="39">
        <f t="shared" si="255"/>
        <v>0</v>
      </c>
      <c r="AC291" s="12">
        <f t="shared" si="256"/>
        <v>0</v>
      </c>
      <c r="AD291" s="39">
        <f t="shared" si="257"/>
        <v>0</v>
      </c>
      <c r="AE291" s="39">
        <f t="shared" si="242"/>
        <v>0</v>
      </c>
      <c r="AF291" s="12">
        <f t="shared" si="258"/>
        <v>0</v>
      </c>
      <c r="AG291" s="39">
        <f t="shared" si="259"/>
        <v>0</v>
      </c>
      <c r="AH291" s="12">
        <f t="shared" si="260"/>
        <v>0</v>
      </c>
      <c r="AI291" s="39">
        <f t="shared" si="261"/>
        <v>0</v>
      </c>
      <c r="AJ291" s="39">
        <f t="shared" si="262"/>
        <v>0</v>
      </c>
      <c r="AK291" s="12">
        <f t="shared" si="263"/>
        <v>0</v>
      </c>
      <c r="AL291" s="39">
        <f t="shared" si="264"/>
        <v>0</v>
      </c>
      <c r="AM291" s="39">
        <f t="shared" si="265"/>
        <v>0</v>
      </c>
      <c r="AN291" s="39">
        <f t="shared" si="266"/>
        <v>0</v>
      </c>
      <c r="AO291" s="99">
        <f t="shared" si="267"/>
        <v>0</v>
      </c>
      <c r="AP291" s="99">
        <f t="shared" si="268"/>
        <v>0</v>
      </c>
      <c r="AQ291" s="12">
        <f t="shared" si="269"/>
        <v>0</v>
      </c>
      <c r="AR291" s="39">
        <f t="shared" si="270"/>
        <v>0</v>
      </c>
      <c r="AS291" s="39">
        <f t="shared" si="271"/>
        <v>0</v>
      </c>
      <c r="AT291" s="39">
        <f t="shared" si="272"/>
        <v>0</v>
      </c>
      <c r="AU291" s="12">
        <f t="shared" si="273"/>
        <v>0</v>
      </c>
      <c r="AV291" s="39">
        <f t="shared" si="274"/>
        <v>0</v>
      </c>
      <c r="AW291" s="39">
        <f t="shared" si="275"/>
        <v>0</v>
      </c>
      <c r="AX291" s="39">
        <f t="shared" si="276"/>
        <v>0</v>
      </c>
      <c r="AY291" s="39">
        <f t="shared" si="277"/>
        <v>0</v>
      </c>
      <c r="AZ291" s="39">
        <f t="shared" si="278"/>
        <v>0</v>
      </c>
      <c r="BA291" s="12">
        <f t="shared" si="279"/>
        <v>0</v>
      </c>
      <c r="BB291" s="39">
        <f t="shared" si="280"/>
        <v>0</v>
      </c>
      <c r="BC291" s="39">
        <f t="shared" si="281"/>
        <v>0</v>
      </c>
      <c r="BD291" s="39">
        <f t="shared" si="282"/>
        <v>0</v>
      </c>
      <c r="BE291" s="12">
        <f t="shared" si="283"/>
        <v>0</v>
      </c>
      <c r="BF291" s="39">
        <f t="shared" si="284"/>
        <v>0</v>
      </c>
      <c r="BG291" s="39">
        <f t="shared" si="285"/>
        <v>0</v>
      </c>
      <c r="BH291" s="39">
        <f t="shared" si="286"/>
        <v>0</v>
      </c>
      <c r="BI291" s="12">
        <f t="shared" si="287"/>
        <v>0</v>
      </c>
      <c r="BJ291" s="39">
        <f t="shared" si="288"/>
        <v>0</v>
      </c>
      <c r="BK291" s="39">
        <f t="shared" si="289"/>
        <v>0</v>
      </c>
      <c r="BL291" s="39">
        <f t="shared" si="290"/>
        <v>0</v>
      </c>
      <c r="BM291" s="12">
        <f t="shared" si="291"/>
        <v>0</v>
      </c>
      <c r="BN291" s="39">
        <f t="shared" si="292"/>
        <v>0</v>
      </c>
      <c r="BO291" s="39">
        <f t="shared" si="293"/>
        <v>0</v>
      </c>
      <c r="BP291" s="39">
        <f t="shared" si="294"/>
        <v>0</v>
      </c>
      <c r="BQ291" s="12">
        <f t="shared" si="295"/>
        <v>0</v>
      </c>
      <c r="BR291" s="39">
        <f t="shared" si="296"/>
        <v>0</v>
      </c>
      <c r="BS291" s="39">
        <f t="shared" si="297"/>
        <v>0</v>
      </c>
      <c r="BT291" s="39">
        <f t="shared" si="298"/>
        <v>0</v>
      </c>
      <c r="BU291" s="104">
        <f>IF(ABS($B291)&lt;0.01,0,VLOOKUP(E291,DollarSteps,4))</f>
        <v>0</v>
      </c>
      <c r="BV291" s="104">
        <f>IF(ABS($B291)&lt;0.01,0,VLOOKUP(G291,DollarSteps,4))</f>
        <v>0</v>
      </c>
      <c r="BW291" s="104">
        <f>IF(ABS($B291)&lt;0.01,0,VLOOKUP(I291,DollarSteps,4))</f>
        <v>0</v>
      </c>
      <c r="BX291" s="104">
        <f>IF(ABS($B291)&lt;0.01,0,IF($J291="","",VLOOKUP($J291,Age_Steps,4)))</f>
        <v>0</v>
      </c>
      <c r="BY291" s="104">
        <f>IF(OR(ABS($B291)&lt;0.01,$E291=0),0,IF($J291="","",VLOOKUP($J291,Age_Steps,4)))</f>
        <v>0</v>
      </c>
      <c r="BZ291" s="104">
        <f>IF(ABS($B291)&lt;0.01,0,IF($J291="","",VLOOKUP($J291-1,Age_Steps,4)))</f>
        <v>0</v>
      </c>
      <c r="CA291" s="104">
        <f>IF(OR(ABS($B291)&lt;0.01,$G291=0),0,IF($J291="","",VLOOKUP($J291-1,Age_Steps,4)))</f>
        <v>0</v>
      </c>
      <c r="CB291" s="104">
        <f>IF(ABS($B291)&lt;0.01,0,IF($J291="","",VLOOKUP($J291-2,Age_Steps,4)))</f>
        <v>0</v>
      </c>
      <c r="CC291" s="104">
        <f>IF(OR(ABS($B291)&lt;0.01,$I291=0),0,IF($J291="","",VLOOKUP($J291-2,Age_Steps,4)))</f>
        <v>0</v>
      </c>
    </row>
    <row r="292" spans="2:81" ht="12.5" customHeight="1">
      <c r="B292" s="6" t="s">
        <v>9</v>
      </c>
      <c r="C292" s="6"/>
      <c r="D292" s="5">
        <v>0</v>
      </c>
      <c r="E292" s="5">
        <v>0</v>
      </c>
      <c r="F292" s="2">
        <v>0</v>
      </c>
      <c r="G292" s="2">
        <v>0</v>
      </c>
      <c r="H292" s="2">
        <v>0</v>
      </c>
      <c r="I292" s="5">
        <v>0</v>
      </c>
      <c r="J292" s="11">
        <v>9</v>
      </c>
      <c r="K292" s="12">
        <f t="shared" si="243"/>
        <v>0</v>
      </c>
      <c r="L292" s="12">
        <f t="shared" si="243"/>
        <v>0</v>
      </c>
      <c r="M292" s="14">
        <f t="shared" si="244"/>
        <v>0</v>
      </c>
      <c r="N292" s="12">
        <f t="shared" si="299"/>
        <v>0</v>
      </c>
      <c r="O292" s="14">
        <f t="shared" si="245"/>
        <v>0</v>
      </c>
      <c r="P292" s="12">
        <f t="shared" si="299"/>
        <v>0</v>
      </c>
      <c r="Q292" s="12">
        <f t="shared" si="246"/>
        <v>1</v>
      </c>
      <c r="R292" s="12">
        <f t="shared" si="247"/>
        <v>0</v>
      </c>
      <c r="S292" s="12">
        <f t="shared" si="248"/>
        <v>0</v>
      </c>
      <c r="T292" s="12">
        <f t="shared" si="249"/>
        <v>0</v>
      </c>
      <c r="U292" s="12">
        <f t="shared" si="250"/>
        <v>0</v>
      </c>
      <c r="V292" s="39">
        <f t="shared" si="251"/>
        <v>0</v>
      </c>
      <c r="W292" s="39">
        <f t="shared" si="252"/>
        <v>0</v>
      </c>
      <c r="X292" s="12">
        <f t="shared" si="300"/>
        <v>0</v>
      </c>
      <c r="Y292" s="12">
        <f t="shared" si="253"/>
        <v>0</v>
      </c>
      <c r="Z292" s="39">
        <f t="shared" si="301"/>
        <v>0</v>
      </c>
      <c r="AA292" s="12">
        <f t="shared" si="254"/>
        <v>0</v>
      </c>
      <c r="AB292" s="39">
        <f t="shared" si="255"/>
        <v>0</v>
      </c>
      <c r="AC292" s="12">
        <f t="shared" si="256"/>
        <v>0</v>
      </c>
      <c r="AD292" s="39">
        <f t="shared" si="257"/>
        <v>0</v>
      </c>
      <c r="AE292" s="39">
        <f t="shared" si="242"/>
        <v>0</v>
      </c>
      <c r="AF292" s="12">
        <f t="shared" si="258"/>
        <v>0</v>
      </c>
      <c r="AG292" s="39">
        <f t="shared" si="259"/>
        <v>0</v>
      </c>
      <c r="AH292" s="12">
        <f t="shared" si="260"/>
        <v>0</v>
      </c>
      <c r="AI292" s="39">
        <f t="shared" si="261"/>
        <v>0</v>
      </c>
      <c r="AJ292" s="39">
        <f t="shared" si="262"/>
        <v>0</v>
      </c>
      <c r="AK292" s="12">
        <f t="shared" si="263"/>
        <v>0</v>
      </c>
      <c r="AL292" s="39">
        <f t="shared" si="264"/>
        <v>0</v>
      </c>
      <c r="AM292" s="39">
        <f t="shared" si="265"/>
        <v>0</v>
      </c>
      <c r="AN292" s="39">
        <f t="shared" si="266"/>
        <v>0</v>
      </c>
      <c r="AO292" s="99">
        <f t="shared" si="267"/>
        <v>0</v>
      </c>
      <c r="AP292" s="99">
        <f t="shared" si="268"/>
        <v>0</v>
      </c>
      <c r="AQ292" s="12">
        <f t="shared" si="269"/>
        <v>0</v>
      </c>
      <c r="AR292" s="39">
        <f t="shared" si="270"/>
        <v>0</v>
      </c>
      <c r="AS292" s="39">
        <f t="shared" si="271"/>
        <v>0</v>
      </c>
      <c r="AT292" s="39">
        <f t="shared" si="272"/>
        <v>0</v>
      </c>
      <c r="AU292" s="12">
        <f t="shared" si="273"/>
        <v>0</v>
      </c>
      <c r="AV292" s="39">
        <f t="shared" si="274"/>
        <v>0</v>
      </c>
      <c r="AW292" s="39">
        <f t="shared" si="275"/>
        <v>0</v>
      </c>
      <c r="AX292" s="39">
        <f t="shared" si="276"/>
        <v>0</v>
      </c>
      <c r="AY292" s="39">
        <f t="shared" si="277"/>
        <v>0</v>
      </c>
      <c r="AZ292" s="39">
        <f t="shared" si="278"/>
        <v>0</v>
      </c>
      <c r="BA292" s="12">
        <f t="shared" si="279"/>
        <v>0</v>
      </c>
      <c r="BB292" s="39">
        <f t="shared" si="280"/>
        <v>0</v>
      </c>
      <c r="BC292" s="39">
        <f t="shared" si="281"/>
        <v>0</v>
      </c>
      <c r="BD292" s="39">
        <f t="shared" si="282"/>
        <v>0</v>
      </c>
      <c r="BE292" s="12">
        <f t="shared" si="283"/>
        <v>0</v>
      </c>
      <c r="BF292" s="39">
        <f t="shared" si="284"/>
        <v>0</v>
      </c>
      <c r="BG292" s="39">
        <f t="shared" si="285"/>
        <v>0</v>
      </c>
      <c r="BH292" s="39">
        <f t="shared" si="286"/>
        <v>0</v>
      </c>
      <c r="BI292" s="12">
        <f t="shared" si="287"/>
        <v>0</v>
      </c>
      <c r="BJ292" s="39">
        <f t="shared" si="288"/>
        <v>0</v>
      </c>
      <c r="BK292" s="39">
        <f t="shared" si="289"/>
        <v>0</v>
      </c>
      <c r="BL292" s="39">
        <f t="shared" si="290"/>
        <v>0</v>
      </c>
      <c r="BM292" s="12">
        <f t="shared" si="291"/>
        <v>0</v>
      </c>
      <c r="BN292" s="39">
        <f t="shared" si="292"/>
        <v>0</v>
      </c>
      <c r="BO292" s="39">
        <f t="shared" si="293"/>
        <v>0</v>
      </c>
      <c r="BP292" s="39">
        <f t="shared" si="294"/>
        <v>0</v>
      </c>
      <c r="BQ292" s="12">
        <f t="shared" si="295"/>
        <v>0</v>
      </c>
      <c r="BR292" s="39">
        <f t="shared" si="296"/>
        <v>0</v>
      </c>
      <c r="BS292" s="39">
        <f t="shared" si="297"/>
        <v>0</v>
      </c>
      <c r="BT292" s="39">
        <f t="shared" si="298"/>
        <v>0</v>
      </c>
      <c r="BU292" s="104">
        <f>IF(ABS($B292)&lt;0.01,0,VLOOKUP(E292,DollarSteps,4))</f>
        <v>0</v>
      </c>
      <c r="BV292" s="104">
        <f>IF(ABS($B292)&lt;0.01,0,VLOOKUP(G292,DollarSteps,4))</f>
        <v>0</v>
      </c>
      <c r="BW292" s="104">
        <f>IF(ABS($B292)&lt;0.01,0,VLOOKUP(I292,DollarSteps,4))</f>
        <v>0</v>
      </c>
      <c r="BX292" s="104">
        <f>IF(ABS($B292)&lt;0.01,0,IF($J292="","",VLOOKUP($J292,Age_Steps,4)))</f>
        <v>0</v>
      </c>
      <c r="BY292" s="104">
        <f>IF(OR(ABS($B292)&lt;0.01,$E292=0),0,IF($J292="","",VLOOKUP($J292,Age_Steps,4)))</f>
        <v>0</v>
      </c>
      <c r="BZ292" s="104">
        <f>IF(ABS($B292)&lt;0.01,0,IF($J292="","",VLOOKUP($J292-1,Age_Steps,4)))</f>
        <v>0</v>
      </c>
      <c r="CA292" s="104">
        <f>IF(OR(ABS($B292)&lt;0.01,$G292=0),0,IF($J292="","",VLOOKUP($J292-1,Age_Steps,4)))</f>
        <v>0</v>
      </c>
      <c r="CB292" s="104">
        <f>IF(ABS($B292)&lt;0.01,0,IF($J292="","",VLOOKUP($J292-2,Age_Steps,4)))</f>
        <v>0</v>
      </c>
      <c r="CC292" s="104">
        <f>IF(OR(ABS($B292)&lt;0.01,$I292=0),0,IF($J292="","",VLOOKUP($J292-2,Age_Steps,4)))</f>
        <v>0</v>
      </c>
    </row>
    <row r="293" spans="2:81" ht="12.5" customHeight="1">
      <c r="B293" s="6" t="s">
        <v>9</v>
      </c>
      <c r="C293" s="6"/>
      <c r="D293" s="5">
        <v>0</v>
      </c>
      <c r="E293" s="5">
        <v>0</v>
      </c>
      <c r="F293" s="2">
        <v>0</v>
      </c>
      <c r="G293" s="2">
        <v>0</v>
      </c>
      <c r="H293" s="2">
        <v>0</v>
      </c>
      <c r="I293" s="5">
        <v>0</v>
      </c>
      <c r="J293" s="11">
        <v>1</v>
      </c>
      <c r="K293" s="12">
        <f t="shared" si="243"/>
        <v>0</v>
      </c>
      <c r="L293" s="12">
        <f t="shared" si="243"/>
        <v>0</v>
      </c>
      <c r="M293" s="14">
        <f t="shared" si="244"/>
        <v>0</v>
      </c>
      <c r="N293" s="12">
        <f t="shared" si="299"/>
        <v>0</v>
      </c>
      <c r="O293" s="14">
        <f t="shared" si="245"/>
        <v>0</v>
      </c>
      <c r="P293" s="12">
        <f t="shared" si="299"/>
        <v>0</v>
      </c>
      <c r="Q293" s="12">
        <f t="shared" si="246"/>
        <v>1</v>
      </c>
      <c r="R293" s="12">
        <f t="shared" si="247"/>
        <v>0</v>
      </c>
      <c r="S293" s="12">
        <f t="shared" si="248"/>
        <v>0</v>
      </c>
      <c r="T293" s="12">
        <f t="shared" si="249"/>
        <v>0</v>
      </c>
      <c r="U293" s="12">
        <f t="shared" si="250"/>
        <v>0</v>
      </c>
      <c r="V293" s="39">
        <f t="shared" si="251"/>
        <v>0</v>
      </c>
      <c r="W293" s="39">
        <f t="shared" si="252"/>
        <v>0</v>
      </c>
      <c r="X293" s="12">
        <f t="shared" si="300"/>
        <v>0</v>
      </c>
      <c r="Y293" s="12">
        <f t="shared" si="253"/>
        <v>0</v>
      </c>
      <c r="Z293" s="39">
        <f t="shared" si="301"/>
        <v>0</v>
      </c>
      <c r="AA293" s="12">
        <f t="shared" si="254"/>
        <v>0</v>
      </c>
      <c r="AB293" s="39">
        <f t="shared" si="255"/>
        <v>0</v>
      </c>
      <c r="AC293" s="12">
        <f t="shared" si="256"/>
        <v>0</v>
      </c>
      <c r="AD293" s="39">
        <f t="shared" si="257"/>
        <v>0</v>
      </c>
      <c r="AE293" s="39">
        <f t="shared" si="242"/>
        <v>0</v>
      </c>
      <c r="AF293" s="12">
        <f t="shared" si="258"/>
        <v>0</v>
      </c>
      <c r="AG293" s="39">
        <f t="shared" si="259"/>
        <v>0</v>
      </c>
      <c r="AH293" s="12">
        <f t="shared" si="260"/>
        <v>0</v>
      </c>
      <c r="AI293" s="39">
        <f t="shared" si="261"/>
        <v>0</v>
      </c>
      <c r="AJ293" s="39">
        <f t="shared" si="262"/>
        <v>0</v>
      </c>
      <c r="AK293" s="12">
        <f t="shared" si="263"/>
        <v>0</v>
      </c>
      <c r="AL293" s="39">
        <f t="shared" si="264"/>
        <v>0</v>
      </c>
      <c r="AM293" s="39">
        <f t="shared" si="265"/>
        <v>0</v>
      </c>
      <c r="AN293" s="39">
        <f t="shared" si="266"/>
        <v>0</v>
      </c>
      <c r="AO293" s="99">
        <f t="shared" si="267"/>
        <v>0</v>
      </c>
      <c r="AP293" s="99">
        <f t="shared" si="268"/>
        <v>0</v>
      </c>
      <c r="AQ293" s="12">
        <f t="shared" si="269"/>
        <v>0</v>
      </c>
      <c r="AR293" s="39">
        <f t="shared" si="270"/>
        <v>0</v>
      </c>
      <c r="AS293" s="39">
        <f t="shared" si="271"/>
        <v>0</v>
      </c>
      <c r="AT293" s="39">
        <f t="shared" si="272"/>
        <v>0</v>
      </c>
      <c r="AU293" s="12">
        <f t="shared" si="273"/>
        <v>0</v>
      </c>
      <c r="AV293" s="39">
        <f t="shared" si="274"/>
        <v>0</v>
      </c>
      <c r="AW293" s="39">
        <f t="shared" si="275"/>
        <v>0</v>
      </c>
      <c r="AX293" s="39">
        <f t="shared" si="276"/>
        <v>0</v>
      </c>
      <c r="AY293" s="39">
        <f t="shared" si="277"/>
        <v>0</v>
      </c>
      <c r="AZ293" s="39">
        <f t="shared" si="278"/>
        <v>0</v>
      </c>
      <c r="BA293" s="12">
        <f t="shared" si="279"/>
        <v>0</v>
      </c>
      <c r="BB293" s="39">
        <f t="shared" si="280"/>
        <v>0</v>
      </c>
      <c r="BC293" s="39">
        <f t="shared" si="281"/>
        <v>0</v>
      </c>
      <c r="BD293" s="39">
        <f t="shared" si="282"/>
        <v>0</v>
      </c>
      <c r="BE293" s="12">
        <f t="shared" si="283"/>
        <v>0</v>
      </c>
      <c r="BF293" s="39">
        <f t="shared" si="284"/>
        <v>0</v>
      </c>
      <c r="BG293" s="39">
        <f t="shared" si="285"/>
        <v>0</v>
      </c>
      <c r="BH293" s="39">
        <f t="shared" si="286"/>
        <v>0</v>
      </c>
      <c r="BI293" s="12">
        <f t="shared" si="287"/>
        <v>0</v>
      </c>
      <c r="BJ293" s="39">
        <f t="shared" si="288"/>
        <v>0</v>
      </c>
      <c r="BK293" s="39">
        <f t="shared" si="289"/>
        <v>0</v>
      </c>
      <c r="BL293" s="39">
        <f t="shared" si="290"/>
        <v>0</v>
      </c>
      <c r="BM293" s="12">
        <f t="shared" si="291"/>
        <v>0</v>
      </c>
      <c r="BN293" s="39">
        <f t="shared" si="292"/>
        <v>0</v>
      </c>
      <c r="BO293" s="39">
        <f t="shared" si="293"/>
        <v>0</v>
      </c>
      <c r="BP293" s="39">
        <f t="shared" si="294"/>
        <v>0</v>
      </c>
      <c r="BQ293" s="12">
        <f t="shared" si="295"/>
        <v>0</v>
      </c>
      <c r="BR293" s="39">
        <f t="shared" si="296"/>
        <v>0</v>
      </c>
      <c r="BS293" s="39">
        <f t="shared" si="297"/>
        <v>0</v>
      </c>
      <c r="BT293" s="39">
        <f t="shared" si="298"/>
        <v>0</v>
      </c>
      <c r="BU293" s="104">
        <f>IF(ABS($B293)&lt;0.01,0,VLOOKUP(E293,DollarSteps,4))</f>
        <v>0</v>
      </c>
      <c r="BV293" s="104">
        <f>IF(ABS($B293)&lt;0.01,0,VLOOKUP(G293,DollarSteps,4))</f>
        <v>0</v>
      </c>
      <c r="BW293" s="104">
        <f>IF(ABS($B293)&lt;0.01,0,VLOOKUP(I293,DollarSteps,4))</f>
        <v>0</v>
      </c>
      <c r="BX293" s="104">
        <f>IF(ABS($B293)&lt;0.01,0,IF($J293="","",VLOOKUP($J293,Age_Steps,4)))</f>
        <v>0</v>
      </c>
      <c r="BY293" s="104">
        <f>IF(OR(ABS($B293)&lt;0.01,$E293=0),0,IF($J293="","",VLOOKUP($J293,Age_Steps,4)))</f>
        <v>0</v>
      </c>
      <c r="BZ293" s="104">
        <f>IF(ABS($B293)&lt;0.01,0,IF($J293="","",VLOOKUP($J293-1,Age_Steps,4)))</f>
        <v>0</v>
      </c>
      <c r="CA293" s="104">
        <f>IF(OR(ABS($B293)&lt;0.01,$G293=0),0,IF($J293="","",VLOOKUP($J293-1,Age_Steps,4)))</f>
        <v>0</v>
      </c>
      <c r="CB293" s="104">
        <f>IF(ABS($B293)&lt;0.01,0,IF($J293="","",VLOOKUP($J293-2,Age_Steps,4)))</f>
        <v>0</v>
      </c>
      <c r="CC293" s="104">
        <f>IF(OR(ABS($B293)&lt;0.01,$I293=0),0,IF($J293="","",VLOOKUP($J293-2,Age_Steps,4)))</f>
        <v>0</v>
      </c>
    </row>
    <row r="294" spans="2:81" ht="12.5" customHeight="1">
      <c r="B294" s="6" t="s">
        <v>9</v>
      </c>
      <c r="C294" s="6"/>
      <c r="D294" s="5">
        <v>0</v>
      </c>
      <c r="E294" s="5">
        <v>0</v>
      </c>
      <c r="F294" s="2">
        <v>0</v>
      </c>
      <c r="G294" s="2">
        <v>0</v>
      </c>
      <c r="H294" s="2">
        <v>0</v>
      </c>
      <c r="I294" s="5">
        <v>0</v>
      </c>
      <c r="J294" s="11">
        <v>9</v>
      </c>
      <c r="K294" s="12">
        <f t="shared" si="243"/>
        <v>0</v>
      </c>
      <c r="L294" s="12">
        <f t="shared" si="243"/>
        <v>0</v>
      </c>
      <c r="M294" s="14">
        <f t="shared" si="244"/>
        <v>0</v>
      </c>
      <c r="N294" s="12">
        <f t="shared" si="299"/>
        <v>0</v>
      </c>
      <c r="O294" s="14">
        <f t="shared" si="245"/>
        <v>0</v>
      </c>
      <c r="P294" s="12">
        <f t="shared" si="299"/>
        <v>0</v>
      </c>
      <c r="Q294" s="12">
        <f t="shared" si="246"/>
        <v>1</v>
      </c>
      <c r="R294" s="12">
        <f t="shared" si="247"/>
        <v>0</v>
      </c>
      <c r="S294" s="12">
        <f t="shared" si="248"/>
        <v>0</v>
      </c>
      <c r="T294" s="12">
        <f t="shared" si="249"/>
        <v>0</v>
      </c>
      <c r="U294" s="12">
        <f t="shared" si="250"/>
        <v>0</v>
      </c>
      <c r="V294" s="39">
        <f t="shared" si="251"/>
        <v>0</v>
      </c>
      <c r="W294" s="39">
        <f t="shared" si="252"/>
        <v>0</v>
      </c>
      <c r="X294" s="12">
        <f t="shared" si="300"/>
        <v>0</v>
      </c>
      <c r="Y294" s="12">
        <f t="shared" si="253"/>
        <v>0</v>
      </c>
      <c r="Z294" s="39">
        <f t="shared" si="301"/>
        <v>0</v>
      </c>
      <c r="AA294" s="12">
        <f t="shared" si="254"/>
        <v>0</v>
      </c>
      <c r="AB294" s="39">
        <f t="shared" si="255"/>
        <v>0</v>
      </c>
      <c r="AC294" s="12">
        <f t="shared" si="256"/>
        <v>0</v>
      </c>
      <c r="AD294" s="39">
        <f t="shared" si="257"/>
        <v>0</v>
      </c>
      <c r="AE294" s="39">
        <f t="shared" si="242"/>
        <v>0</v>
      </c>
      <c r="AF294" s="12">
        <f t="shared" si="258"/>
        <v>0</v>
      </c>
      <c r="AG294" s="39">
        <f t="shared" si="259"/>
        <v>0</v>
      </c>
      <c r="AH294" s="12">
        <f t="shared" si="260"/>
        <v>0</v>
      </c>
      <c r="AI294" s="39">
        <f t="shared" si="261"/>
        <v>0</v>
      </c>
      <c r="AJ294" s="39">
        <f t="shared" si="262"/>
        <v>0</v>
      </c>
      <c r="AK294" s="12">
        <f t="shared" si="263"/>
        <v>0</v>
      </c>
      <c r="AL294" s="39">
        <f t="shared" si="264"/>
        <v>0</v>
      </c>
      <c r="AM294" s="39">
        <f t="shared" si="265"/>
        <v>0</v>
      </c>
      <c r="AN294" s="39">
        <f t="shared" si="266"/>
        <v>0</v>
      </c>
      <c r="AO294" s="99">
        <f t="shared" si="267"/>
        <v>0</v>
      </c>
      <c r="AP294" s="99">
        <f t="shared" si="268"/>
        <v>0</v>
      </c>
      <c r="AQ294" s="12">
        <f t="shared" si="269"/>
        <v>0</v>
      </c>
      <c r="AR294" s="39">
        <f t="shared" si="270"/>
        <v>0</v>
      </c>
      <c r="AS294" s="39">
        <f t="shared" si="271"/>
        <v>0</v>
      </c>
      <c r="AT294" s="39">
        <f t="shared" si="272"/>
        <v>0</v>
      </c>
      <c r="AU294" s="12">
        <f t="shared" si="273"/>
        <v>0</v>
      </c>
      <c r="AV294" s="39">
        <f t="shared" si="274"/>
        <v>0</v>
      </c>
      <c r="AW294" s="39">
        <f t="shared" si="275"/>
        <v>0</v>
      </c>
      <c r="AX294" s="39">
        <f t="shared" si="276"/>
        <v>0</v>
      </c>
      <c r="AY294" s="39">
        <f t="shared" si="277"/>
        <v>0</v>
      </c>
      <c r="AZ294" s="39">
        <f t="shared" si="278"/>
        <v>0</v>
      </c>
      <c r="BA294" s="12">
        <f t="shared" si="279"/>
        <v>0</v>
      </c>
      <c r="BB294" s="39">
        <f t="shared" si="280"/>
        <v>0</v>
      </c>
      <c r="BC294" s="39">
        <f t="shared" si="281"/>
        <v>0</v>
      </c>
      <c r="BD294" s="39">
        <f t="shared" si="282"/>
        <v>0</v>
      </c>
      <c r="BE294" s="12">
        <f t="shared" si="283"/>
        <v>0</v>
      </c>
      <c r="BF294" s="39">
        <f t="shared" si="284"/>
        <v>0</v>
      </c>
      <c r="BG294" s="39">
        <f t="shared" si="285"/>
        <v>0</v>
      </c>
      <c r="BH294" s="39">
        <f t="shared" si="286"/>
        <v>0</v>
      </c>
      <c r="BI294" s="12">
        <f t="shared" si="287"/>
        <v>0</v>
      </c>
      <c r="BJ294" s="39">
        <f t="shared" si="288"/>
        <v>0</v>
      </c>
      <c r="BK294" s="39">
        <f t="shared" si="289"/>
        <v>0</v>
      </c>
      <c r="BL294" s="39">
        <f t="shared" si="290"/>
        <v>0</v>
      </c>
      <c r="BM294" s="12">
        <f t="shared" si="291"/>
        <v>0</v>
      </c>
      <c r="BN294" s="39">
        <f t="shared" si="292"/>
        <v>0</v>
      </c>
      <c r="BO294" s="39">
        <f t="shared" si="293"/>
        <v>0</v>
      </c>
      <c r="BP294" s="39">
        <f t="shared" si="294"/>
        <v>0</v>
      </c>
      <c r="BQ294" s="12">
        <f t="shared" si="295"/>
        <v>0</v>
      </c>
      <c r="BR294" s="39">
        <f t="shared" si="296"/>
        <v>0</v>
      </c>
      <c r="BS294" s="39">
        <f t="shared" si="297"/>
        <v>0</v>
      </c>
      <c r="BT294" s="39">
        <f t="shared" si="298"/>
        <v>0</v>
      </c>
      <c r="BU294" s="104">
        <f>IF(ABS($B294)&lt;0.01,0,VLOOKUP(E294,DollarSteps,4))</f>
        <v>0</v>
      </c>
      <c r="BV294" s="104">
        <f>IF(ABS($B294)&lt;0.01,0,VLOOKUP(G294,DollarSteps,4))</f>
        <v>0</v>
      </c>
      <c r="BW294" s="104">
        <f>IF(ABS($B294)&lt;0.01,0,VLOOKUP(I294,DollarSteps,4))</f>
        <v>0</v>
      </c>
      <c r="BX294" s="104">
        <f>IF(ABS($B294)&lt;0.01,0,IF($J294="","",VLOOKUP($J294,Age_Steps,4)))</f>
        <v>0</v>
      </c>
      <c r="BY294" s="104">
        <f>IF(OR(ABS($B294)&lt;0.01,$E294=0),0,IF($J294="","",VLOOKUP($J294,Age_Steps,4)))</f>
        <v>0</v>
      </c>
      <c r="BZ294" s="104">
        <f>IF(ABS($B294)&lt;0.01,0,IF($J294="","",VLOOKUP($J294-1,Age_Steps,4)))</f>
        <v>0</v>
      </c>
      <c r="CA294" s="104">
        <f>IF(OR(ABS($B294)&lt;0.01,$G294=0),0,IF($J294="","",VLOOKUP($J294-1,Age_Steps,4)))</f>
        <v>0</v>
      </c>
      <c r="CB294" s="104">
        <f>IF(ABS($B294)&lt;0.01,0,IF($J294="","",VLOOKUP($J294-2,Age_Steps,4)))</f>
        <v>0</v>
      </c>
      <c r="CC294" s="104">
        <f>IF(OR(ABS($B294)&lt;0.01,$I294=0),0,IF($J294="","",VLOOKUP($J294-2,Age_Steps,4)))</f>
        <v>0</v>
      </c>
    </row>
    <row r="295" spans="2:81" ht="12.5" customHeight="1">
      <c r="B295" s="6" t="s">
        <v>9</v>
      </c>
      <c r="C295" s="6"/>
      <c r="D295" s="5">
        <v>0</v>
      </c>
      <c r="E295" s="5">
        <v>0</v>
      </c>
      <c r="F295" s="2">
        <v>0</v>
      </c>
      <c r="G295" s="2">
        <v>0</v>
      </c>
      <c r="H295" s="2">
        <v>0</v>
      </c>
      <c r="I295" s="5">
        <v>0</v>
      </c>
      <c r="J295" s="11">
        <v>10</v>
      </c>
      <c r="K295" s="12">
        <f t="shared" si="243"/>
        <v>0</v>
      </c>
      <c r="L295" s="12">
        <f t="shared" si="243"/>
        <v>0</v>
      </c>
      <c r="M295" s="14">
        <f t="shared" si="244"/>
        <v>0</v>
      </c>
      <c r="N295" s="12">
        <f t="shared" si="299"/>
        <v>0</v>
      </c>
      <c r="O295" s="14">
        <f t="shared" si="245"/>
        <v>0</v>
      </c>
      <c r="P295" s="12">
        <f t="shared" si="299"/>
        <v>0</v>
      </c>
      <c r="Q295" s="12">
        <f t="shared" si="246"/>
        <v>1</v>
      </c>
      <c r="R295" s="12">
        <f t="shared" si="247"/>
        <v>0</v>
      </c>
      <c r="S295" s="12">
        <f t="shared" si="248"/>
        <v>0</v>
      </c>
      <c r="T295" s="12">
        <f t="shared" si="249"/>
        <v>0</v>
      </c>
      <c r="U295" s="12">
        <f t="shared" si="250"/>
        <v>0</v>
      </c>
      <c r="V295" s="39">
        <f t="shared" si="251"/>
        <v>0</v>
      </c>
      <c r="W295" s="39">
        <f t="shared" si="252"/>
        <v>0</v>
      </c>
      <c r="X295" s="12">
        <f t="shared" si="300"/>
        <v>0</v>
      </c>
      <c r="Y295" s="12">
        <f t="shared" si="253"/>
        <v>0</v>
      </c>
      <c r="Z295" s="39">
        <f t="shared" si="301"/>
        <v>0</v>
      </c>
      <c r="AA295" s="12">
        <f t="shared" si="254"/>
        <v>0</v>
      </c>
      <c r="AB295" s="39">
        <f t="shared" si="255"/>
        <v>0</v>
      </c>
      <c r="AC295" s="12">
        <f t="shared" si="256"/>
        <v>0</v>
      </c>
      <c r="AD295" s="39">
        <f t="shared" si="257"/>
        <v>0</v>
      </c>
      <c r="AE295" s="39">
        <f t="shared" si="242"/>
        <v>0</v>
      </c>
      <c r="AF295" s="12">
        <f t="shared" si="258"/>
        <v>0</v>
      </c>
      <c r="AG295" s="39">
        <f t="shared" si="259"/>
        <v>0</v>
      </c>
      <c r="AH295" s="12">
        <f t="shared" si="260"/>
        <v>0</v>
      </c>
      <c r="AI295" s="39">
        <f t="shared" si="261"/>
        <v>0</v>
      </c>
      <c r="AJ295" s="39">
        <f t="shared" si="262"/>
        <v>0</v>
      </c>
      <c r="AK295" s="12">
        <f t="shared" si="263"/>
        <v>0</v>
      </c>
      <c r="AL295" s="39">
        <f t="shared" si="264"/>
        <v>0</v>
      </c>
      <c r="AM295" s="39">
        <f t="shared" si="265"/>
        <v>0</v>
      </c>
      <c r="AN295" s="39">
        <f t="shared" si="266"/>
        <v>0</v>
      </c>
      <c r="AO295" s="99">
        <f t="shared" si="267"/>
        <v>0</v>
      </c>
      <c r="AP295" s="99">
        <f t="shared" si="268"/>
        <v>0</v>
      </c>
      <c r="AQ295" s="12">
        <f t="shared" si="269"/>
        <v>0</v>
      </c>
      <c r="AR295" s="39">
        <f t="shared" si="270"/>
        <v>0</v>
      </c>
      <c r="AS295" s="39">
        <f t="shared" si="271"/>
        <v>0</v>
      </c>
      <c r="AT295" s="39">
        <f t="shared" si="272"/>
        <v>0</v>
      </c>
      <c r="AU295" s="12">
        <f t="shared" si="273"/>
        <v>0</v>
      </c>
      <c r="AV295" s="39">
        <f t="shared" si="274"/>
        <v>0</v>
      </c>
      <c r="AW295" s="39">
        <f t="shared" si="275"/>
        <v>0</v>
      </c>
      <c r="AX295" s="39">
        <f t="shared" si="276"/>
        <v>0</v>
      </c>
      <c r="AY295" s="39">
        <f t="shared" si="277"/>
        <v>0</v>
      </c>
      <c r="AZ295" s="39">
        <f t="shared" si="278"/>
        <v>0</v>
      </c>
      <c r="BA295" s="12">
        <f t="shared" si="279"/>
        <v>0</v>
      </c>
      <c r="BB295" s="39">
        <f t="shared" si="280"/>
        <v>0</v>
      </c>
      <c r="BC295" s="39">
        <f t="shared" si="281"/>
        <v>0</v>
      </c>
      <c r="BD295" s="39">
        <f t="shared" si="282"/>
        <v>0</v>
      </c>
      <c r="BE295" s="12">
        <f t="shared" si="283"/>
        <v>0</v>
      </c>
      <c r="BF295" s="39">
        <f t="shared" si="284"/>
        <v>0</v>
      </c>
      <c r="BG295" s="39">
        <f t="shared" si="285"/>
        <v>0</v>
      </c>
      <c r="BH295" s="39">
        <f t="shared" si="286"/>
        <v>0</v>
      </c>
      <c r="BI295" s="12">
        <f t="shared" si="287"/>
        <v>0</v>
      </c>
      <c r="BJ295" s="39">
        <f t="shared" si="288"/>
        <v>0</v>
      </c>
      <c r="BK295" s="39">
        <f t="shared" si="289"/>
        <v>0</v>
      </c>
      <c r="BL295" s="39">
        <f t="shared" si="290"/>
        <v>0</v>
      </c>
      <c r="BM295" s="12">
        <f t="shared" si="291"/>
        <v>0</v>
      </c>
      <c r="BN295" s="39">
        <f t="shared" si="292"/>
        <v>0</v>
      </c>
      <c r="BO295" s="39">
        <f t="shared" si="293"/>
        <v>0</v>
      </c>
      <c r="BP295" s="39">
        <f t="shared" si="294"/>
        <v>0</v>
      </c>
      <c r="BQ295" s="12">
        <f t="shared" si="295"/>
        <v>0</v>
      </c>
      <c r="BR295" s="39">
        <f t="shared" si="296"/>
        <v>0</v>
      </c>
      <c r="BS295" s="39">
        <f t="shared" si="297"/>
        <v>0</v>
      </c>
      <c r="BT295" s="39">
        <f t="shared" si="298"/>
        <v>0</v>
      </c>
      <c r="BU295" s="104">
        <f>IF(ABS($B295)&lt;0.01,0,VLOOKUP(E295,DollarSteps,4))</f>
        <v>0</v>
      </c>
      <c r="BV295" s="104">
        <f>IF(ABS($B295)&lt;0.01,0,VLOOKUP(G295,DollarSteps,4))</f>
        <v>0</v>
      </c>
      <c r="BW295" s="104">
        <f>IF(ABS($B295)&lt;0.01,0,VLOOKUP(I295,DollarSteps,4))</f>
        <v>0</v>
      </c>
      <c r="BX295" s="104">
        <f>IF(ABS($B295)&lt;0.01,0,IF($J295="","",VLOOKUP($J295,Age_Steps,4)))</f>
        <v>0</v>
      </c>
      <c r="BY295" s="104">
        <f>IF(OR(ABS($B295)&lt;0.01,$E295=0),0,IF($J295="","",VLOOKUP($J295,Age_Steps,4)))</f>
        <v>0</v>
      </c>
      <c r="BZ295" s="104">
        <f>IF(ABS($B295)&lt;0.01,0,IF($J295="","",VLOOKUP($J295-1,Age_Steps,4)))</f>
        <v>0</v>
      </c>
      <c r="CA295" s="104">
        <f>IF(OR(ABS($B295)&lt;0.01,$G295=0),0,IF($J295="","",VLOOKUP($J295-1,Age_Steps,4)))</f>
        <v>0</v>
      </c>
      <c r="CB295" s="104">
        <f>IF(ABS($B295)&lt;0.01,0,IF($J295="","",VLOOKUP($J295-2,Age_Steps,4)))</f>
        <v>0</v>
      </c>
      <c r="CC295" s="104">
        <f>IF(OR(ABS($B295)&lt;0.01,$I295=0),0,IF($J295="","",VLOOKUP($J295-2,Age_Steps,4)))</f>
        <v>0</v>
      </c>
    </row>
    <row r="296" spans="2:81" ht="12.5" customHeight="1">
      <c r="B296" s="6" t="s">
        <v>9</v>
      </c>
      <c r="C296" s="6"/>
      <c r="D296" s="5">
        <v>0</v>
      </c>
      <c r="E296" s="5">
        <v>0</v>
      </c>
      <c r="F296" s="2">
        <v>0</v>
      </c>
      <c r="G296" s="2">
        <v>0</v>
      </c>
      <c r="H296" s="2">
        <v>0</v>
      </c>
      <c r="I296" s="5">
        <v>0</v>
      </c>
      <c r="J296" s="11">
        <v>1</v>
      </c>
      <c r="K296" s="12">
        <f t="shared" si="243"/>
        <v>0</v>
      </c>
      <c r="L296" s="12">
        <f t="shared" si="243"/>
        <v>0</v>
      </c>
      <c r="M296" s="14">
        <f t="shared" si="244"/>
        <v>0</v>
      </c>
      <c r="N296" s="12">
        <f t="shared" si="299"/>
        <v>0</v>
      </c>
      <c r="O296" s="14">
        <f t="shared" si="245"/>
        <v>0</v>
      </c>
      <c r="P296" s="12">
        <f t="shared" si="299"/>
        <v>0</v>
      </c>
      <c r="Q296" s="12">
        <f t="shared" si="246"/>
        <v>1</v>
      </c>
      <c r="R296" s="12">
        <f t="shared" si="247"/>
        <v>0</v>
      </c>
      <c r="S296" s="12">
        <f t="shared" si="248"/>
        <v>0</v>
      </c>
      <c r="T296" s="12">
        <f t="shared" si="249"/>
        <v>0</v>
      </c>
      <c r="U296" s="12">
        <f t="shared" si="250"/>
        <v>0</v>
      </c>
      <c r="V296" s="39">
        <f t="shared" si="251"/>
        <v>0</v>
      </c>
      <c r="W296" s="39">
        <f t="shared" si="252"/>
        <v>0</v>
      </c>
      <c r="X296" s="12">
        <f t="shared" si="300"/>
        <v>0</v>
      </c>
      <c r="Y296" s="12">
        <f t="shared" si="253"/>
        <v>0</v>
      </c>
      <c r="Z296" s="39">
        <f t="shared" si="301"/>
        <v>0</v>
      </c>
      <c r="AA296" s="12">
        <f t="shared" si="254"/>
        <v>0</v>
      </c>
      <c r="AB296" s="39">
        <f t="shared" si="255"/>
        <v>0</v>
      </c>
      <c r="AC296" s="12">
        <f t="shared" si="256"/>
        <v>0</v>
      </c>
      <c r="AD296" s="39">
        <f t="shared" si="257"/>
        <v>0</v>
      </c>
      <c r="AE296" s="39">
        <f t="shared" si="242"/>
        <v>0</v>
      </c>
      <c r="AF296" s="12">
        <f t="shared" si="258"/>
        <v>0</v>
      </c>
      <c r="AG296" s="39">
        <f t="shared" si="259"/>
        <v>0</v>
      </c>
      <c r="AH296" s="12">
        <f t="shared" si="260"/>
        <v>0</v>
      </c>
      <c r="AI296" s="39">
        <f t="shared" si="261"/>
        <v>0</v>
      </c>
      <c r="AJ296" s="39">
        <f t="shared" si="262"/>
        <v>0</v>
      </c>
      <c r="AK296" s="12">
        <f t="shared" si="263"/>
        <v>0</v>
      </c>
      <c r="AL296" s="39">
        <f t="shared" si="264"/>
        <v>0</v>
      </c>
      <c r="AM296" s="39">
        <f t="shared" si="265"/>
        <v>0</v>
      </c>
      <c r="AN296" s="39">
        <f t="shared" si="266"/>
        <v>0</v>
      </c>
      <c r="AO296" s="99">
        <f t="shared" si="267"/>
        <v>0</v>
      </c>
      <c r="AP296" s="99">
        <f t="shared" si="268"/>
        <v>0</v>
      </c>
      <c r="AQ296" s="12">
        <f t="shared" si="269"/>
        <v>0</v>
      </c>
      <c r="AR296" s="39">
        <f t="shared" si="270"/>
        <v>0</v>
      </c>
      <c r="AS296" s="39">
        <f t="shared" si="271"/>
        <v>0</v>
      </c>
      <c r="AT296" s="39">
        <f t="shared" si="272"/>
        <v>0</v>
      </c>
      <c r="AU296" s="12">
        <f t="shared" si="273"/>
        <v>0</v>
      </c>
      <c r="AV296" s="39">
        <f t="shared" si="274"/>
        <v>0</v>
      </c>
      <c r="AW296" s="39">
        <f t="shared" si="275"/>
        <v>0</v>
      </c>
      <c r="AX296" s="39">
        <f t="shared" si="276"/>
        <v>0</v>
      </c>
      <c r="AY296" s="39">
        <f t="shared" si="277"/>
        <v>0</v>
      </c>
      <c r="AZ296" s="39">
        <f t="shared" si="278"/>
        <v>0</v>
      </c>
      <c r="BA296" s="12">
        <f t="shared" si="279"/>
        <v>0</v>
      </c>
      <c r="BB296" s="39">
        <f t="shared" si="280"/>
        <v>0</v>
      </c>
      <c r="BC296" s="39">
        <f t="shared" si="281"/>
        <v>0</v>
      </c>
      <c r="BD296" s="39">
        <f t="shared" si="282"/>
        <v>0</v>
      </c>
      <c r="BE296" s="12">
        <f t="shared" si="283"/>
        <v>0</v>
      </c>
      <c r="BF296" s="39">
        <f t="shared" si="284"/>
        <v>0</v>
      </c>
      <c r="BG296" s="39">
        <f t="shared" si="285"/>
        <v>0</v>
      </c>
      <c r="BH296" s="39">
        <f t="shared" si="286"/>
        <v>0</v>
      </c>
      <c r="BI296" s="12">
        <f t="shared" si="287"/>
        <v>0</v>
      </c>
      <c r="BJ296" s="39">
        <f t="shared" si="288"/>
        <v>0</v>
      </c>
      <c r="BK296" s="39">
        <f t="shared" si="289"/>
        <v>0</v>
      </c>
      <c r="BL296" s="39">
        <f t="shared" si="290"/>
        <v>0</v>
      </c>
      <c r="BM296" s="12">
        <f t="shared" si="291"/>
        <v>0</v>
      </c>
      <c r="BN296" s="39">
        <f t="shared" si="292"/>
        <v>0</v>
      </c>
      <c r="BO296" s="39">
        <f t="shared" si="293"/>
        <v>0</v>
      </c>
      <c r="BP296" s="39">
        <f t="shared" si="294"/>
        <v>0</v>
      </c>
      <c r="BQ296" s="12">
        <f t="shared" si="295"/>
        <v>0</v>
      </c>
      <c r="BR296" s="39">
        <f t="shared" si="296"/>
        <v>0</v>
      </c>
      <c r="BS296" s="39">
        <f t="shared" si="297"/>
        <v>0</v>
      </c>
      <c r="BT296" s="39">
        <f t="shared" si="298"/>
        <v>0</v>
      </c>
      <c r="BU296" s="104">
        <f>IF(ABS($B296)&lt;0.01,0,VLOOKUP(E296,DollarSteps,4))</f>
        <v>0</v>
      </c>
      <c r="BV296" s="104">
        <f>IF(ABS($B296)&lt;0.01,0,VLOOKUP(G296,DollarSteps,4))</f>
        <v>0</v>
      </c>
      <c r="BW296" s="104">
        <f>IF(ABS($B296)&lt;0.01,0,VLOOKUP(I296,DollarSteps,4))</f>
        <v>0</v>
      </c>
      <c r="BX296" s="104">
        <f>IF(ABS($B296)&lt;0.01,0,IF($J296="","",VLOOKUP($J296,Age_Steps,4)))</f>
        <v>0</v>
      </c>
      <c r="BY296" s="104">
        <f>IF(OR(ABS($B296)&lt;0.01,$E296=0),0,IF($J296="","",VLOOKUP($J296,Age_Steps,4)))</f>
        <v>0</v>
      </c>
      <c r="BZ296" s="104">
        <f>IF(ABS($B296)&lt;0.01,0,IF($J296="","",VLOOKUP($J296-1,Age_Steps,4)))</f>
        <v>0</v>
      </c>
      <c r="CA296" s="104">
        <f>IF(OR(ABS($B296)&lt;0.01,$G296=0),0,IF($J296="","",VLOOKUP($J296-1,Age_Steps,4)))</f>
        <v>0</v>
      </c>
      <c r="CB296" s="104">
        <f>IF(ABS($B296)&lt;0.01,0,IF($J296="","",VLOOKUP($J296-2,Age_Steps,4)))</f>
        <v>0</v>
      </c>
      <c r="CC296" s="104">
        <f>IF(OR(ABS($B296)&lt;0.01,$I296=0),0,IF($J296="","",VLOOKUP($J296-2,Age_Steps,4)))</f>
        <v>0</v>
      </c>
    </row>
    <row r="297" spans="2:81" ht="12.5" customHeight="1">
      <c r="B297" s="6" t="s">
        <v>9</v>
      </c>
      <c r="C297" s="6"/>
      <c r="D297" s="5">
        <v>0</v>
      </c>
      <c r="E297" s="5">
        <v>0</v>
      </c>
      <c r="F297" s="2">
        <v>0</v>
      </c>
      <c r="G297" s="2">
        <v>0</v>
      </c>
      <c r="H297" s="2">
        <v>0</v>
      </c>
      <c r="I297" s="5">
        <v>0</v>
      </c>
      <c r="K297" s="12">
        <f t="shared" si="243"/>
        <v>0</v>
      </c>
      <c r="L297" s="12">
        <f t="shared" si="243"/>
        <v>0</v>
      </c>
      <c r="M297" s="14">
        <f t="shared" si="244"/>
        <v>0</v>
      </c>
      <c r="N297" s="12">
        <f t="shared" si="299"/>
        <v>0</v>
      </c>
      <c r="O297" s="14">
        <f t="shared" si="245"/>
        <v>0</v>
      </c>
      <c r="P297" s="12">
        <f t="shared" si="299"/>
        <v>0</v>
      </c>
      <c r="Q297" s="12">
        <f t="shared" si="246"/>
        <v>1</v>
      </c>
      <c r="R297" s="12">
        <f t="shared" si="247"/>
        <v>0</v>
      </c>
      <c r="S297" s="12">
        <f t="shared" si="248"/>
        <v>0</v>
      </c>
      <c r="T297" s="12">
        <f t="shared" si="249"/>
        <v>0</v>
      </c>
      <c r="U297" s="12">
        <f t="shared" si="250"/>
        <v>0</v>
      </c>
      <c r="V297" s="39">
        <f t="shared" si="251"/>
        <v>0</v>
      </c>
      <c r="W297" s="39">
        <f t="shared" si="252"/>
        <v>0</v>
      </c>
      <c r="X297" s="12">
        <f t="shared" si="300"/>
        <v>0</v>
      </c>
      <c r="Y297" s="12">
        <f t="shared" si="253"/>
        <v>0</v>
      </c>
      <c r="Z297" s="39">
        <f t="shared" si="301"/>
        <v>0</v>
      </c>
      <c r="AA297" s="12">
        <f t="shared" si="254"/>
        <v>0</v>
      </c>
      <c r="AB297" s="39">
        <f t="shared" si="255"/>
        <v>0</v>
      </c>
      <c r="AC297" s="12">
        <f t="shared" si="256"/>
        <v>0</v>
      </c>
      <c r="AD297" s="39">
        <f t="shared" si="257"/>
        <v>0</v>
      </c>
      <c r="AE297" s="39">
        <f t="shared" si="242"/>
        <v>0</v>
      </c>
      <c r="AF297" s="12">
        <f t="shared" si="258"/>
        <v>0</v>
      </c>
      <c r="AG297" s="39">
        <f t="shared" si="259"/>
        <v>0</v>
      </c>
      <c r="AH297" s="12">
        <f t="shared" si="260"/>
        <v>0</v>
      </c>
      <c r="AI297" s="39">
        <f t="shared" si="261"/>
        <v>0</v>
      </c>
      <c r="AJ297" s="39">
        <f t="shared" si="262"/>
        <v>0</v>
      </c>
      <c r="AK297" s="12">
        <f t="shared" si="263"/>
        <v>0</v>
      </c>
      <c r="AL297" s="39">
        <f t="shared" si="264"/>
        <v>0</v>
      </c>
      <c r="AM297" s="39">
        <f t="shared" si="265"/>
        <v>0</v>
      </c>
      <c r="AN297" s="39">
        <f t="shared" si="266"/>
        <v>0</v>
      </c>
      <c r="AO297" s="99">
        <f t="shared" si="267"/>
        <v>0</v>
      </c>
      <c r="AP297" s="99">
        <f t="shared" si="268"/>
        <v>0</v>
      </c>
      <c r="AQ297" s="12">
        <f t="shared" si="269"/>
        <v>0</v>
      </c>
      <c r="AR297" s="39">
        <f t="shared" si="270"/>
        <v>0</v>
      </c>
      <c r="AS297" s="39">
        <f t="shared" si="271"/>
        <v>0</v>
      </c>
      <c r="AT297" s="39">
        <f t="shared" si="272"/>
        <v>0</v>
      </c>
      <c r="AU297" s="12">
        <f t="shared" si="273"/>
        <v>0</v>
      </c>
      <c r="AV297" s="39">
        <f t="shared" si="274"/>
        <v>0</v>
      </c>
      <c r="AW297" s="39">
        <f t="shared" si="275"/>
        <v>0</v>
      </c>
      <c r="AX297" s="39">
        <f t="shared" si="276"/>
        <v>0</v>
      </c>
      <c r="AY297" s="39">
        <f t="shared" si="277"/>
        <v>0</v>
      </c>
      <c r="AZ297" s="39">
        <f t="shared" si="278"/>
        <v>0</v>
      </c>
      <c r="BA297" s="12">
        <f t="shared" si="279"/>
        <v>0</v>
      </c>
      <c r="BB297" s="39">
        <f t="shared" si="280"/>
        <v>0</v>
      </c>
      <c r="BC297" s="39">
        <f t="shared" si="281"/>
        <v>0</v>
      </c>
      <c r="BD297" s="39">
        <f t="shared" si="282"/>
        <v>0</v>
      </c>
      <c r="BE297" s="12">
        <f t="shared" si="283"/>
        <v>0</v>
      </c>
      <c r="BF297" s="39">
        <f t="shared" si="284"/>
        <v>0</v>
      </c>
      <c r="BG297" s="39">
        <f t="shared" si="285"/>
        <v>0</v>
      </c>
      <c r="BH297" s="39">
        <f t="shared" si="286"/>
        <v>0</v>
      </c>
      <c r="BI297" s="12">
        <f t="shared" si="287"/>
        <v>0</v>
      </c>
      <c r="BJ297" s="39">
        <f t="shared" si="288"/>
        <v>0</v>
      </c>
      <c r="BK297" s="39">
        <f t="shared" si="289"/>
        <v>0</v>
      </c>
      <c r="BL297" s="39">
        <f t="shared" si="290"/>
        <v>0</v>
      </c>
      <c r="BM297" s="12">
        <f t="shared" si="291"/>
        <v>0</v>
      </c>
      <c r="BN297" s="39">
        <f t="shared" si="292"/>
        <v>0</v>
      </c>
      <c r="BO297" s="39">
        <f t="shared" si="293"/>
        <v>0</v>
      </c>
      <c r="BP297" s="39">
        <f t="shared" si="294"/>
        <v>0</v>
      </c>
      <c r="BQ297" s="12">
        <f t="shared" si="295"/>
        <v>0</v>
      </c>
      <c r="BR297" s="39">
        <f t="shared" si="296"/>
        <v>0</v>
      </c>
      <c r="BS297" s="39">
        <f t="shared" si="297"/>
        <v>0</v>
      </c>
      <c r="BT297" s="39">
        <f t="shared" si="298"/>
        <v>0</v>
      </c>
      <c r="BU297" s="104">
        <f>IF(ABS($B297)&lt;0.01,0,VLOOKUP(E297,DollarSteps,4))</f>
        <v>0</v>
      </c>
      <c r="BV297" s="104">
        <f>IF(ABS($B297)&lt;0.01,0,VLOOKUP(G297,DollarSteps,4))</f>
        <v>0</v>
      </c>
      <c r="BW297" s="104">
        <f>IF(ABS($B297)&lt;0.01,0,VLOOKUP(I297,DollarSteps,4))</f>
        <v>0</v>
      </c>
      <c r="BX297" s="104">
        <f>IF(ABS($B297)&lt;0.01,0,IF($J297="","",VLOOKUP($J297,Age_Steps,4)))</f>
        <v>0</v>
      </c>
      <c r="BY297" s="104">
        <f>IF(OR(ABS($B297)&lt;0.01,$E297=0),0,IF($J297="","",VLOOKUP($J297,Age_Steps,4)))</f>
        <v>0</v>
      </c>
      <c r="BZ297" s="104">
        <f>IF(ABS($B297)&lt;0.01,0,IF($J297="","",VLOOKUP($J297-1,Age_Steps,4)))</f>
        <v>0</v>
      </c>
      <c r="CA297" s="104">
        <f>IF(OR(ABS($B297)&lt;0.01,$G297=0),0,IF($J297="","",VLOOKUP($J297-1,Age_Steps,4)))</f>
        <v>0</v>
      </c>
      <c r="CB297" s="104">
        <f>IF(ABS($B297)&lt;0.01,0,IF($J297="","",VLOOKUP($J297-2,Age_Steps,4)))</f>
        <v>0</v>
      </c>
      <c r="CC297" s="104">
        <f>IF(OR(ABS($B297)&lt;0.01,$I297=0),0,IF($J297="","",VLOOKUP($J297-2,Age_Steps,4)))</f>
        <v>0</v>
      </c>
    </row>
    <row r="298" spans="2:81" ht="12.5" customHeight="1">
      <c r="B298" s="6" t="s">
        <v>9</v>
      </c>
      <c r="C298" s="6"/>
      <c r="D298" s="5">
        <v>0</v>
      </c>
      <c r="E298" s="5">
        <v>0</v>
      </c>
      <c r="F298" s="2">
        <v>0</v>
      </c>
      <c r="G298" s="2">
        <v>0</v>
      </c>
      <c r="H298" s="2">
        <v>0</v>
      </c>
      <c r="I298" s="5">
        <v>0</v>
      </c>
      <c r="J298" s="11">
        <v>26</v>
      </c>
      <c r="K298" s="12">
        <f t="shared" si="243"/>
        <v>0</v>
      </c>
      <c r="L298" s="12">
        <f t="shared" si="243"/>
        <v>0</v>
      </c>
      <c r="M298" s="14">
        <f t="shared" si="244"/>
        <v>0</v>
      </c>
      <c r="N298" s="12">
        <f t="shared" si="299"/>
        <v>0</v>
      </c>
      <c r="O298" s="14">
        <f t="shared" si="245"/>
        <v>0</v>
      </c>
      <c r="P298" s="12">
        <f t="shared" si="299"/>
        <v>0</v>
      </c>
      <c r="Q298" s="12">
        <f t="shared" si="246"/>
        <v>1</v>
      </c>
      <c r="R298" s="12">
        <f t="shared" si="247"/>
        <v>0</v>
      </c>
      <c r="S298" s="12">
        <f t="shared" si="248"/>
        <v>0</v>
      </c>
      <c r="T298" s="12">
        <f t="shared" si="249"/>
        <v>0</v>
      </c>
      <c r="U298" s="12">
        <f t="shared" si="250"/>
        <v>0</v>
      </c>
      <c r="V298" s="39">
        <f t="shared" si="251"/>
        <v>0</v>
      </c>
      <c r="W298" s="39">
        <f t="shared" si="252"/>
        <v>0</v>
      </c>
      <c r="X298" s="12">
        <f t="shared" si="300"/>
        <v>0</v>
      </c>
      <c r="Y298" s="12">
        <f t="shared" si="253"/>
        <v>0</v>
      </c>
      <c r="Z298" s="39">
        <f t="shared" si="301"/>
        <v>0</v>
      </c>
      <c r="AA298" s="12">
        <f t="shared" si="254"/>
        <v>0</v>
      </c>
      <c r="AB298" s="39">
        <f t="shared" si="255"/>
        <v>0</v>
      </c>
      <c r="AC298" s="12">
        <f t="shared" si="256"/>
        <v>0</v>
      </c>
      <c r="AD298" s="39">
        <f t="shared" si="257"/>
        <v>0</v>
      </c>
      <c r="AE298" s="39">
        <f t="shared" si="242"/>
        <v>0</v>
      </c>
      <c r="AF298" s="12">
        <f t="shared" si="258"/>
        <v>0</v>
      </c>
      <c r="AG298" s="39">
        <f t="shared" si="259"/>
        <v>0</v>
      </c>
      <c r="AH298" s="12">
        <f t="shared" si="260"/>
        <v>0</v>
      </c>
      <c r="AI298" s="39">
        <f t="shared" si="261"/>
        <v>0</v>
      </c>
      <c r="AJ298" s="39">
        <f t="shared" si="262"/>
        <v>0</v>
      </c>
      <c r="AK298" s="12">
        <f t="shared" si="263"/>
        <v>0</v>
      </c>
      <c r="AL298" s="39">
        <f t="shared" si="264"/>
        <v>0</v>
      </c>
      <c r="AM298" s="39">
        <f t="shared" si="265"/>
        <v>0</v>
      </c>
      <c r="AN298" s="39">
        <f t="shared" si="266"/>
        <v>0</v>
      </c>
      <c r="AO298" s="99">
        <f t="shared" si="267"/>
        <v>0</v>
      </c>
      <c r="AP298" s="99">
        <f t="shared" si="268"/>
        <v>0</v>
      </c>
      <c r="AQ298" s="12">
        <f t="shared" si="269"/>
        <v>0</v>
      </c>
      <c r="AR298" s="39">
        <f t="shared" si="270"/>
        <v>0</v>
      </c>
      <c r="AS298" s="39">
        <f t="shared" si="271"/>
        <v>0</v>
      </c>
      <c r="AT298" s="39">
        <f t="shared" si="272"/>
        <v>0</v>
      </c>
      <c r="AU298" s="12">
        <f t="shared" si="273"/>
        <v>0</v>
      </c>
      <c r="AV298" s="39">
        <f t="shared" si="274"/>
        <v>0</v>
      </c>
      <c r="AW298" s="39">
        <f t="shared" si="275"/>
        <v>0</v>
      </c>
      <c r="AX298" s="39">
        <f t="shared" si="276"/>
        <v>0</v>
      </c>
      <c r="AY298" s="39">
        <f t="shared" si="277"/>
        <v>0</v>
      </c>
      <c r="AZ298" s="39">
        <f t="shared" si="278"/>
        <v>0</v>
      </c>
      <c r="BA298" s="12">
        <f t="shared" si="279"/>
        <v>0</v>
      </c>
      <c r="BB298" s="39">
        <f t="shared" si="280"/>
        <v>0</v>
      </c>
      <c r="BC298" s="39">
        <f t="shared" si="281"/>
        <v>0</v>
      </c>
      <c r="BD298" s="39">
        <f t="shared" si="282"/>
        <v>0</v>
      </c>
      <c r="BE298" s="12">
        <f t="shared" si="283"/>
        <v>0</v>
      </c>
      <c r="BF298" s="39">
        <f t="shared" si="284"/>
        <v>0</v>
      </c>
      <c r="BG298" s="39">
        <f t="shared" si="285"/>
        <v>0</v>
      </c>
      <c r="BH298" s="39">
        <f t="shared" si="286"/>
        <v>0</v>
      </c>
      <c r="BI298" s="12">
        <f t="shared" si="287"/>
        <v>0</v>
      </c>
      <c r="BJ298" s="39">
        <f t="shared" si="288"/>
        <v>0</v>
      </c>
      <c r="BK298" s="39">
        <f t="shared" si="289"/>
        <v>0</v>
      </c>
      <c r="BL298" s="39">
        <f t="shared" si="290"/>
        <v>0</v>
      </c>
      <c r="BM298" s="12">
        <f t="shared" si="291"/>
        <v>0</v>
      </c>
      <c r="BN298" s="39">
        <f t="shared" si="292"/>
        <v>0</v>
      </c>
      <c r="BO298" s="39">
        <f t="shared" si="293"/>
        <v>0</v>
      </c>
      <c r="BP298" s="39">
        <f t="shared" si="294"/>
        <v>0</v>
      </c>
      <c r="BQ298" s="12">
        <f t="shared" si="295"/>
        <v>0</v>
      </c>
      <c r="BR298" s="39">
        <f t="shared" si="296"/>
        <v>0</v>
      </c>
      <c r="BS298" s="39">
        <f t="shared" si="297"/>
        <v>0</v>
      </c>
      <c r="BT298" s="39">
        <f t="shared" si="298"/>
        <v>0</v>
      </c>
      <c r="BU298" s="104">
        <f>IF(ABS($B298)&lt;0.01,0,VLOOKUP(E298,DollarSteps,4))</f>
        <v>0</v>
      </c>
      <c r="BV298" s="104">
        <f>IF(ABS($B298)&lt;0.01,0,VLOOKUP(G298,DollarSteps,4))</f>
        <v>0</v>
      </c>
      <c r="BW298" s="104">
        <f>IF(ABS($B298)&lt;0.01,0,VLOOKUP(I298,DollarSteps,4))</f>
        <v>0</v>
      </c>
      <c r="BX298" s="104">
        <f>IF(ABS($B298)&lt;0.01,0,IF($J298="","",VLOOKUP($J298,Age_Steps,4)))</f>
        <v>0</v>
      </c>
      <c r="BY298" s="104">
        <f>IF(OR(ABS($B298)&lt;0.01,$E298=0),0,IF($J298="","",VLOOKUP($J298,Age_Steps,4)))</f>
        <v>0</v>
      </c>
      <c r="BZ298" s="104">
        <f>IF(ABS($B298)&lt;0.01,0,IF($J298="","",VLOOKUP($J298-1,Age_Steps,4)))</f>
        <v>0</v>
      </c>
      <c r="CA298" s="104">
        <f>IF(OR(ABS($B298)&lt;0.01,$G298=0),0,IF($J298="","",VLOOKUP($J298-1,Age_Steps,4)))</f>
        <v>0</v>
      </c>
      <c r="CB298" s="104">
        <f>IF(ABS($B298)&lt;0.01,0,IF($J298="","",VLOOKUP($J298-2,Age_Steps,4)))</f>
        <v>0</v>
      </c>
      <c r="CC298" s="104">
        <f>IF(OR(ABS($B298)&lt;0.01,$I298=0),0,IF($J298="","",VLOOKUP($J298-2,Age_Steps,4)))</f>
        <v>0</v>
      </c>
    </row>
    <row r="299" spans="2:81" ht="12.5" customHeight="1">
      <c r="B299" s="6" t="s">
        <v>9</v>
      </c>
      <c r="C299" s="6"/>
      <c r="D299" s="5">
        <v>0</v>
      </c>
      <c r="E299" s="5">
        <v>0</v>
      </c>
      <c r="F299" s="2">
        <v>0</v>
      </c>
      <c r="G299" s="2">
        <v>0</v>
      </c>
      <c r="H299" s="2">
        <v>0</v>
      </c>
      <c r="I299" s="5">
        <v>0</v>
      </c>
      <c r="K299" s="12">
        <f t="shared" si="243"/>
        <v>0</v>
      </c>
      <c r="L299" s="12">
        <f t="shared" si="243"/>
        <v>0</v>
      </c>
      <c r="M299" s="14">
        <f t="shared" si="244"/>
        <v>0</v>
      </c>
      <c r="N299" s="12">
        <f t="shared" si="299"/>
        <v>0</v>
      </c>
      <c r="O299" s="14">
        <f t="shared" si="245"/>
        <v>0</v>
      </c>
      <c r="P299" s="12">
        <f t="shared" si="299"/>
        <v>0</v>
      </c>
      <c r="Q299" s="12">
        <f t="shared" si="246"/>
        <v>1</v>
      </c>
      <c r="R299" s="12">
        <f t="shared" si="247"/>
        <v>0</v>
      </c>
      <c r="S299" s="12">
        <f t="shared" si="248"/>
        <v>0</v>
      </c>
      <c r="T299" s="12">
        <f t="shared" si="249"/>
        <v>0</v>
      </c>
      <c r="U299" s="12">
        <f t="shared" si="250"/>
        <v>0</v>
      </c>
      <c r="V299" s="39">
        <f t="shared" si="251"/>
        <v>0</v>
      </c>
      <c r="W299" s="39">
        <f t="shared" si="252"/>
        <v>0</v>
      </c>
      <c r="X299" s="12">
        <f t="shared" si="300"/>
        <v>0</v>
      </c>
      <c r="Y299" s="12">
        <f t="shared" si="253"/>
        <v>0</v>
      </c>
      <c r="Z299" s="39">
        <f t="shared" si="301"/>
        <v>0</v>
      </c>
      <c r="AA299" s="12">
        <f t="shared" si="254"/>
        <v>0</v>
      </c>
      <c r="AB299" s="39">
        <f t="shared" si="255"/>
        <v>0</v>
      </c>
      <c r="AC299" s="12">
        <f t="shared" si="256"/>
        <v>0</v>
      </c>
      <c r="AD299" s="39">
        <f t="shared" si="257"/>
        <v>0</v>
      </c>
      <c r="AE299" s="39">
        <f t="shared" si="242"/>
        <v>0</v>
      </c>
      <c r="AF299" s="12">
        <f t="shared" si="258"/>
        <v>0</v>
      </c>
      <c r="AG299" s="39">
        <f t="shared" si="259"/>
        <v>0</v>
      </c>
      <c r="AH299" s="12">
        <f t="shared" si="260"/>
        <v>0</v>
      </c>
      <c r="AI299" s="39">
        <f t="shared" si="261"/>
        <v>0</v>
      </c>
      <c r="AJ299" s="39">
        <f t="shared" si="262"/>
        <v>0</v>
      </c>
      <c r="AK299" s="12">
        <f t="shared" si="263"/>
        <v>0</v>
      </c>
      <c r="AL299" s="39">
        <f t="shared" si="264"/>
        <v>0</v>
      </c>
      <c r="AM299" s="39">
        <f t="shared" si="265"/>
        <v>0</v>
      </c>
      <c r="AN299" s="39">
        <f t="shared" si="266"/>
        <v>0</v>
      </c>
      <c r="AO299" s="99">
        <f t="shared" si="267"/>
        <v>0</v>
      </c>
      <c r="AP299" s="99">
        <f t="shared" si="268"/>
        <v>0</v>
      </c>
      <c r="AQ299" s="12">
        <f t="shared" si="269"/>
        <v>0</v>
      </c>
      <c r="AR299" s="39">
        <f t="shared" si="270"/>
        <v>0</v>
      </c>
      <c r="AS299" s="39">
        <f t="shared" si="271"/>
        <v>0</v>
      </c>
      <c r="AT299" s="39">
        <f t="shared" si="272"/>
        <v>0</v>
      </c>
      <c r="AU299" s="12">
        <f t="shared" si="273"/>
        <v>0</v>
      </c>
      <c r="AV299" s="39">
        <f t="shared" si="274"/>
        <v>0</v>
      </c>
      <c r="AW299" s="39">
        <f t="shared" si="275"/>
        <v>0</v>
      </c>
      <c r="AX299" s="39">
        <f t="shared" si="276"/>
        <v>0</v>
      </c>
      <c r="AY299" s="39">
        <f t="shared" si="277"/>
        <v>0</v>
      </c>
      <c r="AZ299" s="39">
        <f t="shared" si="278"/>
        <v>0</v>
      </c>
      <c r="BA299" s="12">
        <f t="shared" si="279"/>
        <v>0</v>
      </c>
      <c r="BB299" s="39">
        <f t="shared" si="280"/>
        <v>0</v>
      </c>
      <c r="BC299" s="39">
        <f t="shared" si="281"/>
        <v>0</v>
      </c>
      <c r="BD299" s="39">
        <f t="shared" si="282"/>
        <v>0</v>
      </c>
      <c r="BE299" s="12">
        <f t="shared" si="283"/>
        <v>0</v>
      </c>
      <c r="BF299" s="39">
        <f t="shared" si="284"/>
        <v>0</v>
      </c>
      <c r="BG299" s="39">
        <f t="shared" si="285"/>
        <v>0</v>
      </c>
      <c r="BH299" s="39">
        <f t="shared" si="286"/>
        <v>0</v>
      </c>
      <c r="BI299" s="12">
        <f t="shared" si="287"/>
        <v>0</v>
      </c>
      <c r="BJ299" s="39">
        <f t="shared" si="288"/>
        <v>0</v>
      </c>
      <c r="BK299" s="39">
        <f t="shared" si="289"/>
        <v>0</v>
      </c>
      <c r="BL299" s="39">
        <f t="shared" si="290"/>
        <v>0</v>
      </c>
      <c r="BM299" s="12">
        <f t="shared" si="291"/>
        <v>0</v>
      </c>
      <c r="BN299" s="39">
        <f t="shared" si="292"/>
        <v>0</v>
      </c>
      <c r="BO299" s="39">
        <f t="shared" si="293"/>
        <v>0</v>
      </c>
      <c r="BP299" s="39">
        <f t="shared" si="294"/>
        <v>0</v>
      </c>
      <c r="BQ299" s="12">
        <f t="shared" si="295"/>
        <v>0</v>
      </c>
      <c r="BR299" s="39">
        <f t="shared" si="296"/>
        <v>0</v>
      </c>
      <c r="BS299" s="39">
        <f t="shared" si="297"/>
        <v>0</v>
      </c>
      <c r="BT299" s="39">
        <f t="shared" si="298"/>
        <v>0</v>
      </c>
      <c r="BU299" s="104">
        <f>IF(ABS($B299)&lt;0.01,0,VLOOKUP(E299,DollarSteps,4))</f>
        <v>0</v>
      </c>
      <c r="BV299" s="104">
        <f>IF(ABS($B299)&lt;0.01,0,VLOOKUP(G299,DollarSteps,4))</f>
        <v>0</v>
      </c>
      <c r="BW299" s="104">
        <f>IF(ABS($B299)&lt;0.01,0,VLOOKUP(I299,DollarSteps,4))</f>
        <v>0</v>
      </c>
      <c r="BX299" s="104">
        <f>IF(ABS($B299)&lt;0.01,0,IF($J299="","",VLOOKUP($J299,Age_Steps,4)))</f>
        <v>0</v>
      </c>
      <c r="BY299" s="104">
        <f>IF(OR(ABS($B299)&lt;0.01,$E299=0),0,IF($J299="","",VLOOKUP($J299,Age_Steps,4)))</f>
        <v>0</v>
      </c>
      <c r="BZ299" s="104">
        <f>IF(ABS($B299)&lt;0.01,0,IF($J299="","",VLOOKUP($J299-1,Age_Steps,4)))</f>
        <v>0</v>
      </c>
      <c r="CA299" s="104">
        <f>IF(OR(ABS($B299)&lt;0.01,$G299=0),0,IF($J299="","",VLOOKUP($J299-1,Age_Steps,4)))</f>
        <v>0</v>
      </c>
      <c r="CB299" s="104">
        <f>IF(ABS($B299)&lt;0.01,0,IF($J299="","",VLOOKUP($J299-2,Age_Steps,4)))</f>
        <v>0</v>
      </c>
      <c r="CC299" s="104">
        <f>IF(OR(ABS($B299)&lt;0.01,$I299=0),0,IF($J299="","",VLOOKUP($J299-2,Age_Steps,4)))</f>
        <v>0</v>
      </c>
    </row>
    <row r="300" spans="2:81" ht="12.5" customHeight="1">
      <c r="B300" s="6" t="s">
        <v>9</v>
      </c>
      <c r="C300" s="6"/>
      <c r="D300" s="5">
        <v>0</v>
      </c>
      <c r="E300" s="5">
        <v>0</v>
      </c>
      <c r="F300" s="2">
        <v>0</v>
      </c>
      <c r="G300" s="2">
        <v>0</v>
      </c>
      <c r="H300" s="2">
        <v>0</v>
      </c>
      <c r="I300" s="5">
        <v>0</v>
      </c>
      <c r="K300" s="12">
        <f t="shared" si="243"/>
        <v>0</v>
      </c>
      <c r="L300" s="12">
        <f t="shared" si="243"/>
        <v>0</v>
      </c>
      <c r="M300" s="14">
        <f t="shared" si="244"/>
        <v>0</v>
      </c>
      <c r="N300" s="12">
        <f t="shared" si="299"/>
        <v>0</v>
      </c>
      <c r="O300" s="14">
        <f t="shared" si="245"/>
        <v>0</v>
      </c>
      <c r="P300" s="12">
        <f t="shared" si="299"/>
        <v>0</v>
      </c>
      <c r="Q300" s="12">
        <f t="shared" si="246"/>
        <v>1</v>
      </c>
      <c r="R300" s="12">
        <f t="shared" si="247"/>
        <v>0</v>
      </c>
      <c r="S300" s="12">
        <f t="shared" si="248"/>
        <v>0</v>
      </c>
      <c r="T300" s="12">
        <f t="shared" si="249"/>
        <v>0</v>
      </c>
      <c r="U300" s="12">
        <f t="shared" si="250"/>
        <v>0</v>
      </c>
      <c r="V300" s="39">
        <f t="shared" si="251"/>
        <v>0</v>
      </c>
      <c r="W300" s="39">
        <f t="shared" si="252"/>
        <v>0</v>
      </c>
      <c r="X300" s="12">
        <f t="shared" si="300"/>
        <v>0</v>
      </c>
      <c r="Y300" s="12">
        <f t="shared" si="253"/>
        <v>0</v>
      </c>
      <c r="Z300" s="39">
        <f t="shared" si="301"/>
        <v>0</v>
      </c>
      <c r="AA300" s="12">
        <f t="shared" si="254"/>
        <v>0</v>
      </c>
      <c r="AB300" s="39">
        <f t="shared" si="255"/>
        <v>0</v>
      </c>
      <c r="AC300" s="12">
        <f t="shared" si="256"/>
        <v>0</v>
      </c>
      <c r="AD300" s="39">
        <f t="shared" si="257"/>
        <v>0</v>
      </c>
      <c r="AE300" s="39">
        <f t="shared" si="242"/>
        <v>0</v>
      </c>
      <c r="AF300" s="12">
        <f t="shared" si="258"/>
        <v>0</v>
      </c>
      <c r="AG300" s="39">
        <f t="shared" si="259"/>
        <v>0</v>
      </c>
      <c r="AH300" s="12">
        <f t="shared" si="260"/>
        <v>0</v>
      </c>
      <c r="AI300" s="39">
        <f t="shared" si="261"/>
        <v>0</v>
      </c>
      <c r="AJ300" s="39">
        <f t="shared" si="262"/>
        <v>0</v>
      </c>
      <c r="AK300" s="12">
        <f t="shared" si="263"/>
        <v>0</v>
      </c>
      <c r="AL300" s="39">
        <f t="shared" si="264"/>
        <v>0</v>
      </c>
      <c r="AM300" s="39">
        <f t="shared" si="265"/>
        <v>0</v>
      </c>
      <c r="AN300" s="39">
        <f t="shared" si="266"/>
        <v>0</v>
      </c>
      <c r="AO300" s="99">
        <f t="shared" si="267"/>
        <v>0</v>
      </c>
      <c r="AP300" s="99">
        <f t="shared" si="268"/>
        <v>0</v>
      </c>
      <c r="AQ300" s="12">
        <f t="shared" si="269"/>
        <v>0</v>
      </c>
      <c r="AR300" s="39">
        <f t="shared" si="270"/>
        <v>0</v>
      </c>
      <c r="AS300" s="39">
        <f t="shared" si="271"/>
        <v>0</v>
      </c>
      <c r="AT300" s="39">
        <f t="shared" si="272"/>
        <v>0</v>
      </c>
      <c r="AU300" s="12">
        <f t="shared" si="273"/>
        <v>0</v>
      </c>
      <c r="AV300" s="39">
        <f t="shared" si="274"/>
        <v>0</v>
      </c>
      <c r="AW300" s="39">
        <f t="shared" si="275"/>
        <v>0</v>
      </c>
      <c r="AX300" s="39">
        <f t="shared" si="276"/>
        <v>0</v>
      </c>
      <c r="AY300" s="39">
        <f t="shared" si="277"/>
        <v>0</v>
      </c>
      <c r="AZ300" s="39">
        <f t="shared" si="278"/>
        <v>0</v>
      </c>
      <c r="BA300" s="12">
        <f t="shared" si="279"/>
        <v>0</v>
      </c>
      <c r="BB300" s="39">
        <f t="shared" si="280"/>
        <v>0</v>
      </c>
      <c r="BC300" s="39">
        <f t="shared" si="281"/>
        <v>0</v>
      </c>
      <c r="BD300" s="39">
        <f t="shared" si="282"/>
        <v>0</v>
      </c>
      <c r="BE300" s="12">
        <f t="shared" si="283"/>
        <v>0</v>
      </c>
      <c r="BF300" s="39">
        <f t="shared" si="284"/>
        <v>0</v>
      </c>
      <c r="BG300" s="39">
        <f t="shared" si="285"/>
        <v>0</v>
      </c>
      <c r="BH300" s="39">
        <f t="shared" si="286"/>
        <v>0</v>
      </c>
      <c r="BI300" s="12">
        <f t="shared" si="287"/>
        <v>0</v>
      </c>
      <c r="BJ300" s="39">
        <f t="shared" si="288"/>
        <v>0</v>
      </c>
      <c r="BK300" s="39">
        <f t="shared" si="289"/>
        <v>0</v>
      </c>
      <c r="BL300" s="39">
        <f t="shared" si="290"/>
        <v>0</v>
      </c>
      <c r="BM300" s="12">
        <f t="shared" si="291"/>
        <v>0</v>
      </c>
      <c r="BN300" s="39">
        <f t="shared" si="292"/>
        <v>0</v>
      </c>
      <c r="BO300" s="39">
        <f t="shared" si="293"/>
        <v>0</v>
      </c>
      <c r="BP300" s="39">
        <f t="shared" si="294"/>
        <v>0</v>
      </c>
      <c r="BQ300" s="12">
        <f t="shared" si="295"/>
        <v>0</v>
      </c>
      <c r="BR300" s="39">
        <f t="shared" si="296"/>
        <v>0</v>
      </c>
      <c r="BS300" s="39">
        <f t="shared" si="297"/>
        <v>0</v>
      </c>
      <c r="BT300" s="39">
        <f t="shared" si="298"/>
        <v>0</v>
      </c>
      <c r="BU300" s="104">
        <f>IF(ABS($B300)&lt;0.01,0,VLOOKUP(E300,DollarSteps,4))</f>
        <v>0</v>
      </c>
      <c r="BV300" s="104">
        <f>IF(ABS($B300)&lt;0.01,0,VLOOKUP(G300,DollarSteps,4))</f>
        <v>0</v>
      </c>
      <c r="BW300" s="104">
        <f>IF(ABS($B300)&lt;0.01,0,VLOOKUP(I300,DollarSteps,4))</f>
        <v>0</v>
      </c>
      <c r="BX300" s="104">
        <f>IF(ABS($B300)&lt;0.01,0,IF($J300="","",VLOOKUP($J300,Age_Steps,4)))</f>
        <v>0</v>
      </c>
      <c r="BY300" s="104">
        <f>IF(OR(ABS($B300)&lt;0.01,$E300=0),0,IF($J300="","",VLOOKUP($J300,Age_Steps,4)))</f>
        <v>0</v>
      </c>
      <c r="BZ300" s="104">
        <f>IF(ABS($B300)&lt;0.01,0,IF($J300="","",VLOOKUP($J300-1,Age_Steps,4)))</f>
        <v>0</v>
      </c>
      <c r="CA300" s="104">
        <f>IF(OR(ABS($B300)&lt;0.01,$G300=0),0,IF($J300="","",VLOOKUP($J300-1,Age_Steps,4)))</f>
        <v>0</v>
      </c>
      <c r="CB300" s="104">
        <f>IF(ABS($B300)&lt;0.01,0,IF($J300="","",VLOOKUP($J300-2,Age_Steps,4)))</f>
        <v>0</v>
      </c>
      <c r="CC300" s="104">
        <f>IF(OR(ABS($B300)&lt;0.01,$I300=0),0,IF($J300="","",VLOOKUP($J300-2,Age_Steps,4)))</f>
        <v>0</v>
      </c>
    </row>
    <row r="301" spans="2:81" ht="12.5" customHeight="1">
      <c r="B301" s="6" t="s">
        <v>9</v>
      </c>
      <c r="C301" s="6"/>
      <c r="D301" s="5">
        <v>0</v>
      </c>
      <c r="E301" s="5">
        <v>0</v>
      </c>
      <c r="F301" s="2">
        <v>0</v>
      </c>
      <c r="G301" s="2">
        <v>0</v>
      </c>
      <c r="H301" s="2">
        <v>0</v>
      </c>
      <c r="I301" s="5">
        <v>0</v>
      </c>
      <c r="J301" s="11">
        <v>26</v>
      </c>
      <c r="K301" s="12">
        <f t="shared" si="243"/>
        <v>0</v>
      </c>
      <c r="L301" s="12">
        <f t="shared" si="243"/>
        <v>0</v>
      </c>
      <c r="M301" s="14">
        <f t="shared" si="244"/>
        <v>0</v>
      </c>
      <c r="N301" s="12">
        <f t="shared" si="299"/>
        <v>0</v>
      </c>
      <c r="O301" s="14">
        <f t="shared" si="245"/>
        <v>0</v>
      </c>
      <c r="P301" s="12">
        <f t="shared" si="299"/>
        <v>0</v>
      </c>
      <c r="Q301" s="12">
        <f t="shared" si="246"/>
        <v>1</v>
      </c>
      <c r="R301" s="12">
        <f t="shared" si="247"/>
        <v>0</v>
      </c>
      <c r="S301" s="12">
        <f t="shared" si="248"/>
        <v>0</v>
      </c>
      <c r="T301" s="12">
        <f t="shared" si="249"/>
        <v>0</v>
      </c>
      <c r="U301" s="12">
        <f t="shared" si="250"/>
        <v>0</v>
      </c>
      <c r="V301" s="39">
        <f t="shared" si="251"/>
        <v>0</v>
      </c>
      <c r="W301" s="39">
        <f t="shared" si="252"/>
        <v>0</v>
      </c>
      <c r="X301" s="12">
        <f t="shared" si="300"/>
        <v>0</v>
      </c>
      <c r="Y301" s="12">
        <f t="shared" si="253"/>
        <v>0</v>
      </c>
      <c r="Z301" s="39">
        <f t="shared" si="301"/>
        <v>0</v>
      </c>
      <c r="AA301" s="12">
        <f t="shared" si="254"/>
        <v>0</v>
      </c>
      <c r="AB301" s="39">
        <f t="shared" si="255"/>
        <v>0</v>
      </c>
      <c r="AC301" s="12">
        <f t="shared" si="256"/>
        <v>0</v>
      </c>
      <c r="AD301" s="39">
        <f t="shared" si="257"/>
        <v>0</v>
      </c>
      <c r="AE301" s="39">
        <f t="shared" si="242"/>
        <v>0</v>
      </c>
      <c r="AF301" s="12">
        <f t="shared" si="258"/>
        <v>0</v>
      </c>
      <c r="AG301" s="39">
        <f t="shared" si="259"/>
        <v>0</v>
      </c>
      <c r="AH301" s="12">
        <f t="shared" si="260"/>
        <v>0</v>
      </c>
      <c r="AI301" s="39">
        <f t="shared" si="261"/>
        <v>0</v>
      </c>
      <c r="AJ301" s="39">
        <f t="shared" si="262"/>
        <v>0</v>
      </c>
      <c r="AK301" s="12">
        <f t="shared" si="263"/>
        <v>0</v>
      </c>
      <c r="AL301" s="39">
        <f t="shared" si="264"/>
        <v>0</v>
      </c>
      <c r="AM301" s="39">
        <f t="shared" si="265"/>
        <v>0</v>
      </c>
      <c r="AN301" s="39">
        <f t="shared" si="266"/>
        <v>0</v>
      </c>
      <c r="AO301" s="99">
        <f t="shared" si="267"/>
        <v>0</v>
      </c>
      <c r="AP301" s="99">
        <f t="shared" si="268"/>
        <v>0</v>
      </c>
      <c r="AQ301" s="12">
        <f t="shared" si="269"/>
        <v>0</v>
      </c>
      <c r="AR301" s="39">
        <f t="shared" si="270"/>
        <v>0</v>
      </c>
      <c r="AS301" s="39">
        <f t="shared" si="271"/>
        <v>0</v>
      </c>
      <c r="AT301" s="39">
        <f t="shared" si="272"/>
        <v>0</v>
      </c>
      <c r="AU301" s="12">
        <f t="shared" si="273"/>
        <v>0</v>
      </c>
      <c r="AV301" s="39">
        <f t="shared" si="274"/>
        <v>0</v>
      </c>
      <c r="AW301" s="39">
        <f t="shared" si="275"/>
        <v>0</v>
      </c>
      <c r="AX301" s="39">
        <f t="shared" si="276"/>
        <v>0</v>
      </c>
      <c r="AY301" s="39">
        <f t="shared" si="277"/>
        <v>0</v>
      </c>
      <c r="AZ301" s="39">
        <f t="shared" si="278"/>
        <v>0</v>
      </c>
      <c r="BA301" s="12">
        <f t="shared" si="279"/>
        <v>0</v>
      </c>
      <c r="BB301" s="39">
        <f t="shared" si="280"/>
        <v>0</v>
      </c>
      <c r="BC301" s="39">
        <f t="shared" si="281"/>
        <v>0</v>
      </c>
      <c r="BD301" s="39">
        <f t="shared" si="282"/>
        <v>0</v>
      </c>
      <c r="BE301" s="12">
        <f t="shared" si="283"/>
        <v>0</v>
      </c>
      <c r="BF301" s="39">
        <f t="shared" si="284"/>
        <v>0</v>
      </c>
      <c r="BG301" s="39">
        <f t="shared" si="285"/>
        <v>0</v>
      </c>
      <c r="BH301" s="39">
        <f t="shared" si="286"/>
        <v>0</v>
      </c>
      <c r="BI301" s="12">
        <f t="shared" si="287"/>
        <v>0</v>
      </c>
      <c r="BJ301" s="39">
        <f t="shared" si="288"/>
        <v>0</v>
      </c>
      <c r="BK301" s="39">
        <f t="shared" si="289"/>
        <v>0</v>
      </c>
      <c r="BL301" s="39">
        <f t="shared" si="290"/>
        <v>0</v>
      </c>
      <c r="BM301" s="12">
        <f t="shared" si="291"/>
        <v>0</v>
      </c>
      <c r="BN301" s="39">
        <f t="shared" si="292"/>
        <v>0</v>
      </c>
      <c r="BO301" s="39">
        <f t="shared" si="293"/>
        <v>0</v>
      </c>
      <c r="BP301" s="39">
        <f t="shared" si="294"/>
        <v>0</v>
      </c>
      <c r="BQ301" s="12">
        <f t="shared" si="295"/>
        <v>0</v>
      </c>
      <c r="BR301" s="39">
        <f t="shared" si="296"/>
        <v>0</v>
      </c>
      <c r="BS301" s="39">
        <f t="shared" si="297"/>
        <v>0</v>
      </c>
      <c r="BT301" s="39">
        <f t="shared" si="298"/>
        <v>0</v>
      </c>
      <c r="BU301" s="104">
        <f>IF(ABS($B301)&lt;0.01,0,VLOOKUP(E301,DollarSteps,4))</f>
        <v>0</v>
      </c>
      <c r="BV301" s="104">
        <f>IF(ABS($B301)&lt;0.01,0,VLOOKUP(G301,DollarSteps,4))</f>
        <v>0</v>
      </c>
      <c r="BW301" s="104">
        <f>IF(ABS($B301)&lt;0.01,0,VLOOKUP(I301,DollarSteps,4))</f>
        <v>0</v>
      </c>
      <c r="BX301" s="104">
        <f>IF(ABS($B301)&lt;0.01,0,IF($J301="","",VLOOKUP($J301,Age_Steps,4)))</f>
        <v>0</v>
      </c>
      <c r="BY301" s="104">
        <f>IF(OR(ABS($B301)&lt;0.01,$E301=0),0,IF($J301="","",VLOOKUP($J301,Age_Steps,4)))</f>
        <v>0</v>
      </c>
      <c r="BZ301" s="104">
        <f>IF(ABS($B301)&lt;0.01,0,IF($J301="","",VLOOKUP($J301-1,Age_Steps,4)))</f>
        <v>0</v>
      </c>
      <c r="CA301" s="104">
        <f>IF(OR(ABS($B301)&lt;0.01,$G301=0),0,IF($J301="","",VLOOKUP($J301-1,Age_Steps,4)))</f>
        <v>0</v>
      </c>
      <c r="CB301" s="104">
        <f>IF(ABS($B301)&lt;0.01,0,IF($J301="","",VLOOKUP($J301-2,Age_Steps,4)))</f>
        <v>0</v>
      </c>
      <c r="CC301" s="104">
        <f>IF(OR(ABS($B301)&lt;0.01,$I301=0),0,IF($J301="","",VLOOKUP($J301-2,Age_Steps,4)))</f>
        <v>0</v>
      </c>
    </row>
    <row r="302" spans="2:81" ht="12.5" customHeight="1">
      <c r="B302" s="6" t="s">
        <v>9</v>
      </c>
      <c r="C302" s="6"/>
      <c r="D302" s="5">
        <v>0</v>
      </c>
      <c r="E302" s="5">
        <v>0</v>
      </c>
      <c r="F302" s="2">
        <v>0</v>
      </c>
      <c r="G302" s="2">
        <v>0</v>
      </c>
      <c r="H302" s="2">
        <v>0</v>
      </c>
      <c r="I302" s="5">
        <v>0</v>
      </c>
      <c r="J302" s="11">
        <v>20</v>
      </c>
      <c r="K302" s="12">
        <f t="shared" si="243"/>
        <v>0</v>
      </c>
      <c r="L302" s="12">
        <f t="shared" si="243"/>
        <v>0</v>
      </c>
      <c r="M302" s="14">
        <f t="shared" si="244"/>
        <v>0</v>
      </c>
      <c r="N302" s="12">
        <f t="shared" si="299"/>
        <v>0</v>
      </c>
      <c r="O302" s="14">
        <f t="shared" si="245"/>
        <v>0</v>
      </c>
      <c r="P302" s="12">
        <f t="shared" si="299"/>
        <v>0</v>
      </c>
      <c r="Q302" s="12">
        <f t="shared" si="246"/>
        <v>1</v>
      </c>
      <c r="R302" s="12">
        <f t="shared" si="247"/>
        <v>0</v>
      </c>
      <c r="S302" s="12">
        <f t="shared" si="248"/>
        <v>0</v>
      </c>
      <c r="T302" s="12">
        <f t="shared" si="249"/>
        <v>0</v>
      </c>
      <c r="U302" s="12">
        <f t="shared" si="250"/>
        <v>0</v>
      </c>
      <c r="V302" s="39">
        <f t="shared" si="251"/>
        <v>0</v>
      </c>
      <c r="W302" s="39">
        <f t="shared" si="252"/>
        <v>0</v>
      </c>
      <c r="X302" s="12">
        <f t="shared" si="300"/>
        <v>0</v>
      </c>
      <c r="Y302" s="12">
        <f t="shared" si="253"/>
        <v>0</v>
      </c>
      <c r="Z302" s="39">
        <f t="shared" si="301"/>
        <v>0</v>
      </c>
      <c r="AA302" s="12">
        <f t="shared" si="254"/>
        <v>0</v>
      </c>
      <c r="AB302" s="39">
        <f t="shared" si="255"/>
        <v>0</v>
      </c>
      <c r="AC302" s="12">
        <f t="shared" si="256"/>
        <v>0</v>
      </c>
      <c r="AD302" s="39">
        <f t="shared" si="257"/>
        <v>0</v>
      </c>
      <c r="AE302" s="39">
        <f t="shared" si="242"/>
        <v>0</v>
      </c>
      <c r="AF302" s="12">
        <f t="shared" si="258"/>
        <v>0</v>
      </c>
      <c r="AG302" s="39">
        <f t="shared" si="259"/>
        <v>0</v>
      </c>
      <c r="AH302" s="12">
        <f t="shared" si="260"/>
        <v>0</v>
      </c>
      <c r="AI302" s="39">
        <f t="shared" si="261"/>
        <v>0</v>
      </c>
      <c r="AJ302" s="39">
        <f t="shared" si="262"/>
        <v>0</v>
      </c>
      <c r="AK302" s="12">
        <f t="shared" si="263"/>
        <v>0</v>
      </c>
      <c r="AL302" s="39">
        <f t="shared" si="264"/>
        <v>0</v>
      </c>
      <c r="AM302" s="39">
        <f t="shared" si="265"/>
        <v>0</v>
      </c>
      <c r="AN302" s="39">
        <f t="shared" si="266"/>
        <v>0</v>
      </c>
      <c r="AO302" s="99">
        <f t="shared" si="267"/>
        <v>0</v>
      </c>
      <c r="AP302" s="99">
        <f t="shared" si="268"/>
        <v>0</v>
      </c>
      <c r="AQ302" s="12">
        <f t="shared" si="269"/>
        <v>0</v>
      </c>
      <c r="AR302" s="39">
        <f t="shared" si="270"/>
        <v>0</v>
      </c>
      <c r="AS302" s="39">
        <f t="shared" si="271"/>
        <v>0</v>
      </c>
      <c r="AT302" s="39">
        <f t="shared" si="272"/>
        <v>0</v>
      </c>
      <c r="AU302" s="12">
        <f t="shared" si="273"/>
        <v>0</v>
      </c>
      <c r="AV302" s="39">
        <f t="shared" si="274"/>
        <v>0</v>
      </c>
      <c r="AW302" s="39">
        <f t="shared" si="275"/>
        <v>0</v>
      </c>
      <c r="AX302" s="39">
        <f t="shared" si="276"/>
        <v>0</v>
      </c>
      <c r="AY302" s="39">
        <f t="shared" si="277"/>
        <v>0</v>
      </c>
      <c r="AZ302" s="39">
        <f t="shared" si="278"/>
        <v>0</v>
      </c>
      <c r="BA302" s="12">
        <f t="shared" si="279"/>
        <v>0</v>
      </c>
      <c r="BB302" s="39">
        <f t="shared" si="280"/>
        <v>0</v>
      </c>
      <c r="BC302" s="39">
        <f t="shared" si="281"/>
        <v>0</v>
      </c>
      <c r="BD302" s="39">
        <f t="shared" si="282"/>
        <v>0</v>
      </c>
      <c r="BE302" s="12">
        <f t="shared" si="283"/>
        <v>0</v>
      </c>
      <c r="BF302" s="39">
        <f t="shared" si="284"/>
        <v>0</v>
      </c>
      <c r="BG302" s="39">
        <f t="shared" si="285"/>
        <v>0</v>
      </c>
      <c r="BH302" s="39">
        <f t="shared" si="286"/>
        <v>0</v>
      </c>
      <c r="BI302" s="12">
        <f t="shared" si="287"/>
        <v>0</v>
      </c>
      <c r="BJ302" s="39">
        <f t="shared" si="288"/>
        <v>0</v>
      </c>
      <c r="BK302" s="39">
        <f t="shared" si="289"/>
        <v>0</v>
      </c>
      <c r="BL302" s="39">
        <f t="shared" si="290"/>
        <v>0</v>
      </c>
      <c r="BM302" s="12">
        <f t="shared" si="291"/>
        <v>0</v>
      </c>
      <c r="BN302" s="39">
        <f t="shared" si="292"/>
        <v>0</v>
      </c>
      <c r="BO302" s="39">
        <f t="shared" si="293"/>
        <v>0</v>
      </c>
      <c r="BP302" s="39">
        <f t="shared" si="294"/>
        <v>0</v>
      </c>
      <c r="BQ302" s="12">
        <f t="shared" si="295"/>
        <v>0</v>
      </c>
      <c r="BR302" s="39">
        <f t="shared" si="296"/>
        <v>0</v>
      </c>
      <c r="BS302" s="39">
        <f t="shared" si="297"/>
        <v>0</v>
      </c>
      <c r="BT302" s="39">
        <f t="shared" si="298"/>
        <v>0</v>
      </c>
      <c r="BU302" s="104">
        <f>IF(ABS($B302)&lt;0.01,0,VLOOKUP(E302,DollarSteps,4))</f>
        <v>0</v>
      </c>
      <c r="BV302" s="104">
        <f>IF(ABS($B302)&lt;0.01,0,VLOOKUP(G302,DollarSteps,4))</f>
        <v>0</v>
      </c>
      <c r="BW302" s="104">
        <f>IF(ABS($B302)&lt;0.01,0,VLOOKUP(I302,DollarSteps,4))</f>
        <v>0</v>
      </c>
      <c r="BX302" s="104">
        <f>IF(ABS($B302)&lt;0.01,0,IF($J302="","",VLOOKUP($J302,Age_Steps,4)))</f>
        <v>0</v>
      </c>
      <c r="BY302" s="104">
        <f>IF(OR(ABS($B302)&lt;0.01,$E302=0),0,IF($J302="","",VLOOKUP($J302,Age_Steps,4)))</f>
        <v>0</v>
      </c>
      <c r="BZ302" s="104">
        <f>IF(ABS($B302)&lt;0.01,0,IF($J302="","",VLOOKUP($J302-1,Age_Steps,4)))</f>
        <v>0</v>
      </c>
      <c r="CA302" s="104">
        <f>IF(OR(ABS($B302)&lt;0.01,$G302=0),0,IF($J302="","",VLOOKUP($J302-1,Age_Steps,4)))</f>
        <v>0</v>
      </c>
      <c r="CB302" s="104">
        <f>IF(ABS($B302)&lt;0.01,0,IF($J302="","",VLOOKUP($J302-2,Age_Steps,4)))</f>
        <v>0</v>
      </c>
      <c r="CC302" s="104">
        <f>IF(OR(ABS($B302)&lt;0.01,$I302=0),0,IF($J302="","",VLOOKUP($J302-2,Age_Steps,4)))</f>
        <v>0</v>
      </c>
    </row>
    <row r="303" spans="2:81" ht="12.5" customHeight="1">
      <c r="B303" s="6" t="s">
        <v>9</v>
      </c>
      <c r="C303" s="6"/>
      <c r="D303" s="5">
        <v>0</v>
      </c>
      <c r="E303" s="5">
        <v>0</v>
      </c>
      <c r="F303" s="2">
        <v>0</v>
      </c>
      <c r="G303" s="2">
        <v>0</v>
      </c>
      <c r="H303" s="2">
        <v>0</v>
      </c>
      <c r="I303" s="5">
        <v>0</v>
      </c>
      <c r="J303" s="11">
        <v>16</v>
      </c>
      <c r="K303" s="12">
        <f t="shared" si="243"/>
        <v>0</v>
      </c>
      <c r="L303" s="12">
        <f t="shared" si="243"/>
        <v>0</v>
      </c>
      <c r="M303" s="14">
        <f t="shared" si="244"/>
        <v>0</v>
      </c>
      <c r="N303" s="12">
        <f t="shared" si="299"/>
        <v>0</v>
      </c>
      <c r="O303" s="14">
        <f t="shared" si="245"/>
        <v>0</v>
      </c>
      <c r="P303" s="12">
        <f t="shared" si="299"/>
        <v>0</v>
      </c>
      <c r="Q303" s="12">
        <f t="shared" si="246"/>
        <v>1</v>
      </c>
      <c r="R303" s="12">
        <f t="shared" si="247"/>
        <v>0</v>
      </c>
      <c r="S303" s="12">
        <f t="shared" si="248"/>
        <v>0</v>
      </c>
      <c r="T303" s="12">
        <f t="shared" si="249"/>
        <v>0</v>
      </c>
      <c r="U303" s="12">
        <f t="shared" si="250"/>
        <v>0</v>
      </c>
      <c r="V303" s="39">
        <f t="shared" si="251"/>
        <v>0</v>
      </c>
      <c r="W303" s="39">
        <f t="shared" si="252"/>
        <v>0</v>
      </c>
      <c r="X303" s="12">
        <f t="shared" si="300"/>
        <v>0</v>
      </c>
      <c r="Y303" s="12">
        <f t="shared" si="253"/>
        <v>0</v>
      </c>
      <c r="Z303" s="39">
        <f t="shared" si="301"/>
        <v>0</v>
      </c>
      <c r="AA303" s="12">
        <f t="shared" si="254"/>
        <v>0</v>
      </c>
      <c r="AB303" s="39">
        <f t="shared" si="255"/>
        <v>0</v>
      </c>
      <c r="AC303" s="12">
        <f t="shared" si="256"/>
        <v>0</v>
      </c>
      <c r="AD303" s="39">
        <f t="shared" si="257"/>
        <v>0</v>
      </c>
      <c r="AE303" s="39">
        <f t="shared" si="242"/>
        <v>0</v>
      </c>
      <c r="AF303" s="12">
        <f t="shared" si="258"/>
        <v>0</v>
      </c>
      <c r="AG303" s="39">
        <f t="shared" si="259"/>
        <v>0</v>
      </c>
      <c r="AH303" s="12">
        <f t="shared" si="260"/>
        <v>0</v>
      </c>
      <c r="AI303" s="39">
        <f t="shared" si="261"/>
        <v>0</v>
      </c>
      <c r="AJ303" s="39">
        <f t="shared" si="262"/>
        <v>0</v>
      </c>
      <c r="AK303" s="12">
        <f t="shared" si="263"/>
        <v>0</v>
      </c>
      <c r="AL303" s="39">
        <f t="shared" si="264"/>
        <v>0</v>
      </c>
      <c r="AM303" s="39">
        <f t="shared" si="265"/>
        <v>0</v>
      </c>
      <c r="AN303" s="39">
        <f t="shared" si="266"/>
        <v>0</v>
      </c>
      <c r="AO303" s="99">
        <f t="shared" si="267"/>
        <v>0</v>
      </c>
      <c r="AP303" s="99">
        <f t="shared" si="268"/>
        <v>0</v>
      </c>
      <c r="AQ303" s="12">
        <f t="shared" si="269"/>
        <v>0</v>
      </c>
      <c r="AR303" s="39">
        <f t="shared" si="270"/>
        <v>0</v>
      </c>
      <c r="AS303" s="39">
        <f t="shared" si="271"/>
        <v>0</v>
      </c>
      <c r="AT303" s="39">
        <f t="shared" si="272"/>
        <v>0</v>
      </c>
      <c r="AU303" s="12">
        <f t="shared" si="273"/>
        <v>0</v>
      </c>
      <c r="AV303" s="39">
        <f t="shared" si="274"/>
        <v>0</v>
      </c>
      <c r="AW303" s="39">
        <f t="shared" si="275"/>
        <v>0</v>
      </c>
      <c r="AX303" s="39">
        <f t="shared" si="276"/>
        <v>0</v>
      </c>
      <c r="AY303" s="39">
        <f t="shared" si="277"/>
        <v>0</v>
      </c>
      <c r="AZ303" s="39">
        <f t="shared" si="278"/>
        <v>0</v>
      </c>
      <c r="BA303" s="12">
        <f t="shared" si="279"/>
        <v>0</v>
      </c>
      <c r="BB303" s="39">
        <f t="shared" si="280"/>
        <v>0</v>
      </c>
      <c r="BC303" s="39">
        <f t="shared" si="281"/>
        <v>0</v>
      </c>
      <c r="BD303" s="39">
        <f t="shared" si="282"/>
        <v>0</v>
      </c>
      <c r="BE303" s="12">
        <f t="shared" si="283"/>
        <v>0</v>
      </c>
      <c r="BF303" s="39">
        <f t="shared" si="284"/>
        <v>0</v>
      </c>
      <c r="BG303" s="39">
        <f t="shared" si="285"/>
        <v>0</v>
      </c>
      <c r="BH303" s="39">
        <f t="shared" si="286"/>
        <v>0</v>
      </c>
      <c r="BI303" s="12">
        <f t="shared" si="287"/>
        <v>0</v>
      </c>
      <c r="BJ303" s="39">
        <f t="shared" si="288"/>
        <v>0</v>
      </c>
      <c r="BK303" s="39">
        <f t="shared" si="289"/>
        <v>0</v>
      </c>
      <c r="BL303" s="39">
        <f t="shared" si="290"/>
        <v>0</v>
      </c>
      <c r="BM303" s="12">
        <f t="shared" si="291"/>
        <v>0</v>
      </c>
      <c r="BN303" s="39">
        <f t="shared" si="292"/>
        <v>0</v>
      </c>
      <c r="BO303" s="39">
        <f t="shared" si="293"/>
        <v>0</v>
      </c>
      <c r="BP303" s="39">
        <f t="shared" si="294"/>
        <v>0</v>
      </c>
      <c r="BQ303" s="12">
        <f t="shared" si="295"/>
        <v>0</v>
      </c>
      <c r="BR303" s="39">
        <f t="shared" si="296"/>
        <v>0</v>
      </c>
      <c r="BS303" s="39">
        <f t="shared" si="297"/>
        <v>0</v>
      </c>
      <c r="BT303" s="39">
        <f t="shared" si="298"/>
        <v>0</v>
      </c>
      <c r="BU303" s="104">
        <f>IF(ABS($B303)&lt;0.01,0,VLOOKUP(E303,DollarSteps,4))</f>
        <v>0</v>
      </c>
      <c r="BV303" s="104">
        <f>IF(ABS($B303)&lt;0.01,0,VLOOKUP(G303,DollarSteps,4))</f>
        <v>0</v>
      </c>
      <c r="BW303" s="104">
        <f>IF(ABS($B303)&lt;0.01,0,VLOOKUP(I303,DollarSteps,4))</f>
        <v>0</v>
      </c>
      <c r="BX303" s="104">
        <f>IF(ABS($B303)&lt;0.01,0,IF($J303="","",VLOOKUP($J303,Age_Steps,4)))</f>
        <v>0</v>
      </c>
      <c r="BY303" s="104">
        <f>IF(OR(ABS($B303)&lt;0.01,$E303=0),0,IF($J303="","",VLOOKUP($J303,Age_Steps,4)))</f>
        <v>0</v>
      </c>
      <c r="BZ303" s="104">
        <f>IF(ABS($B303)&lt;0.01,0,IF($J303="","",VLOOKUP($J303-1,Age_Steps,4)))</f>
        <v>0</v>
      </c>
      <c r="CA303" s="104">
        <f>IF(OR(ABS($B303)&lt;0.01,$G303=0),0,IF($J303="","",VLOOKUP($J303-1,Age_Steps,4)))</f>
        <v>0</v>
      </c>
      <c r="CB303" s="104">
        <f>IF(ABS($B303)&lt;0.01,0,IF($J303="","",VLOOKUP($J303-2,Age_Steps,4)))</f>
        <v>0</v>
      </c>
      <c r="CC303" s="104">
        <f>IF(OR(ABS($B303)&lt;0.01,$I303=0),0,IF($J303="","",VLOOKUP($J303-2,Age_Steps,4)))</f>
        <v>0</v>
      </c>
    </row>
    <row r="304" spans="2:81" ht="12.5" customHeight="1">
      <c r="B304" s="6" t="s">
        <v>9</v>
      </c>
      <c r="C304" s="6"/>
      <c r="D304" s="5">
        <v>0</v>
      </c>
      <c r="E304" s="5">
        <v>0</v>
      </c>
      <c r="F304" s="2">
        <v>0</v>
      </c>
      <c r="G304" s="2">
        <v>0</v>
      </c>
      <c r="H304" s="2">
        <v>0</v>
      </c>
      <c r="I304" s="5">
        <v>0</v>
      </c>
      <c r="K304" s="12">
        <f t="shared" si="243"/>
        <v>0</v>
      </c>
      <c r="L304" s="12">
        <f t="shared" si="243"/>
        <v>0</v>
      </c>
      <c r="M304" s="14">
        <f t="shared" si="244"/>
        <v>0</v>
      </c>
      <c r="N304" s="12">
        <f t="shared" si="299"/>
        <v>0</v>
      </c>
      <c r="O304" s="14">
        <f t="shared" si="245"/>
        <v>0</v>
      </c>
      <c r="P304" s="12">
        <f t="shared" si="299"/>
        <v>0</v>
      </c>
      <c r="Q304" s="12">
        <f t="shared" si="246"/>
        <v>1</v>
      </c>
      <c r="R304" s="12">
        <f t="shared" si="247"/>
        <v>0</v>
      </c>
      <c r="S304" s="12">
        <f t="shared" si="248"/>
        <v>0</v>
      </c>
      <c r="T304" s="12">
        <f t="shared" si="249"/>
        <v>0</v>
      </c>
      <c r="U304" s="12">
        <f t="shared" si="250"/>
        <v>0</v>
      </c>
      <c r="V304" s="39">
        <f t="shared" si="251"/>
        <v>0</v>
      </c>
      <c r="W304" s="39">
        <f t="shared" si="252"/>
        <v>0</v>
      </c>
      <c r="X304" s="12">
        <f t="shared" si="300"/>
        <v>0</v>
      </c>
      <c r="Y304" s="12">
        <f t="shared" si="253"/>
        <v>0</v>
      </c>
      <c r="Z304" s="39">
        <f t="shared" si="301"/>
        <v>0</v>
      </c>
      <c r="AA304" s="12">
        <f t="shared" si="254"/>
        <v>0</v>
      </c>
      <c r="AB304" s="39">
        <f t="shared" si="255"/>
        <v>0</v>
      </c>
      <c r="AC304" s="12">
        <f t="shared" si="256"/>
        <v>0</v>
      </c>
      <c r="AD304" s="39">
        <f t="shared" si="257"/>
        <v>0</v>
      </c>
      <c r="AE304" s="39">
        <f t="shared" si="242"/>
        <v>0</v>
      </c>
      <c r="AF304" s="12">
        <f t="shared" si="258"/>
        <v>0</v>
      </c>
      <c r="AG304" s="39">
        <f t="shared" si="259"/>
        <v>0</v>
      </c>
      <c r="AH304" s="12">
        <f t="shared" si="260"/>
        <v>0</v>
      </c>
      <c r="AI304" s="39">
        <f t="shared" si="261"/>
        <v>0</v>
      </c>
      <c r="AJ304" s="39">
        <f t="shared" si="262"/>
        <v>0</v>
      </c>
      <c r="AK304" s="12">
        <f t="shared" si="263"/>
        <v>0</v>
      </c>
      <c r="AL304" s="39">
        <f t="shared" si="264"/>
        <v>0</v>
      </c>
      <c r="AM304" s="39">
        <f t="shared" si="265"/>
        <v>0</v>
      </c>
      <c r="AN304" s="39">
        <f t="shared" si="266"/>
        <v>0</v>
      </c>
      <c r="AO304" s="99">
        <f t="shared" si="267"/>
        <v>0</v>
      </c>
      <c r="AP304" s="99">
        <f t="shared" si="268"/>
        <v>0</v>
      </c>
      <c r="AQ304" s="12">
        <f t="shared" si="269"/>
        <v>0</v>
      </c>
      <c r="AR304" s="39">
        <f t="shared" si="270"/>
        <v>0</v>
      </c>
      <c r="AS304" s="39">
        <f t="shared" si="271"/>
        <v>0</v>
      </c>
      <c r="AT304" s="39">
        <f t="shared" si="272"/>
        <v>0</v>
      </c>
      <c r="AU304" s="12">
        <f t="shared" si="273"/>
        <v>0</v>
      </c>
      <c r="AV304" s="39">
        <f t="shared" si="274"/>
        <v>0</v>
      </c>
      <c r="AW304" s="39">
        <f t="shared" si="275"/>
        <v>0</v>
      </c>
      <c r="AX304" s="39">
        <f t="shared" si="276"/>
        <v>0</v>
      </c>
      <c r="AY304" s="39">
        <f t="shared" si="277"/>
        <v>0</v>
      </c>
      <c r="AZ304" s="39">
        <f t="shared" si="278"/>
        <v>0</v>
      </c>
      <c r="BA304" s="12">
        <f t="shared" si="279"/>
        <v>0</v>
      </c>
      <c r="BB304" s="39">
        <f t="shared" si="280"/>
        <v>0</v>
      </c>
      <c r="BC304" s="39">
        <f t="shared" si="281"/>
        <v>0</v>
      </c>
      <c r="BD304" s="39">
        <f t="shared" si="282"/>
        <v>0</v>
      </c>
      <c r="BE304" s="12">
        <f t="shared" si="283"/>
        <v>0</v>
      </c>
      <c r="BF304" s="39">
        <f t="shared" si="284"/>
        <v>0</v>
      </c>
      <c r="BG304" s="39">
        <f t="shared" si="285"/>
        <v>0</v>
      </c>
      <c r="BH304" s="39">
        <f t="shared" si="286"/>
        <v>0</v>
      </c>
      <c r="BI304" s="12">
        <f t="shared" si="287"/>
        <v>0</v>
      </c>
      <c r="BJ304" s="39">
        <f t="shared" si="288"/>
        <v>0</v>
      </c>
      <c r="BK304" s="39">
        <f t="shared" si="289"/>
        <v>0</v>
      </c>
      <c r="BL304" s="39">
        <f t="shared" si="290"/>
        <v>0</v>
      </c>
      <c r="BM304" s="12">
        <f t="shared" si="291"/>
        <v>0</v>
      </c>
      <c r="BN304" s="39">
        <f t="shared" si="292"/>
        <v>0</v>
      </c>
      <c r="BO304" s="39">
        <f t="shared" si="293"/>
        <v>0</v>
      </c>
      <c r="BP304" s="39">
        <f t="shared" si="294"/>
        <v>0</v>
      </c>
      <c r="BQ304" s="12">
        <f t="shared" si="295"/>
        <v>0</v>
      </c>
      <c r="BR304" s="39">
        <f t="shared" si="296"/>
        <v>0</v>
      </c>
      <c r="BS304" s="39">
        <f t="shared" si="297"/>
        <v>0</v>
      </c>
      <c r="BT304" s="39">
        <f t="shared" si="298"/>
        <v>0</v>
      </c>
      <c r="BU304" s="104">
        <f>IF(ABS($B304)&lt;0.01,0,VLOOKUP(E304,DollarSteps,4))</f>
        <v>0</v>
      </c>
      <c r="BV304" s="104">
        <f>IF(ABS($B304)&lt;0.01,0,VLOOKUP(G304,DollarSteps,4))</f>
        <v>0</v>
      </c>
      <c r="BW304" s="104">
        <f>IF(ABS($B304)&lt;0.01,0,VLOOKUP(I304,DollarSteps,4))</f>
        <v>0</v>
      </c>
      <c r="BX304" s="104">
        <f>IF(ABS($B304)&lt;0.01,0,IF($J304="","",VLOOKUP($J304,Age_Steps,4)))</f>
        <v>0</v>
      </c>
      <c r="BY304" s="104">
        <f>IF(OR(ABS($B304)&lt;0.01,$E304=0),0,IF($J304="","",VLOOKUP($J304,Age_Steps,4)))</f>
        <v>0</v>
      </c>
      <c r="BZ304" s="104">
        <f>IF(ABS($B304)&lt;0.01,0,IF($J304="","",VLOOKUP($J304-1,Age_Steps,4)))</f>
        <v>0</v>
      </c>
      <c r="CA304" s="104">
        <f>IF(OR(ABS($B304)&lt;0.01,$G304=0),0,IF($J304="","",VLOOKUP($J304-1,Age_Steps,4)))</f>
        <v>0</v>
      </c>
      <c r="CB304" s="104">
        <f>IF(ABS($B304)&lt;0.01,0,IF($J304="","",VLOOKUP($J304-2,Age_Steps,4)))</f>
        <v>0</v>
      </c>
      <c r="CC304" s="104">
        <f>IF(OR(ABS($B304)&lt;0.01,$I304=0),0,IF($J304="","",VLOOKUP($J304-2,Age_Steps,4)))</f>
        <v>0</v>
      </c>
    </row>
    <row r="305" spans="2:81" ht="12.5" customHeight="1">
      <c r="B305" s="6" t="s">
        <v>9</v>
      </c>
      <c r="C305" s="6"/>
      <c r="D305" s="5">
        <v>0</v>
      </c>
      <c r="E305" s="5">
        <v>0</v>
      </c>
      <c r="F305" s="2">
        <v>0</v>
      </c>
      <c r="G305" s="2">
        <v>0</v>
      </c>
      <c r="H305" s="2">
        <v>0</v>
      </c>
      <c r="I305" s="5">
        <v>0</v>
      </c>
      <c r="J305" s="11">
        <v>5</v>
      </c>
      <c r="K305" s="12">
        <f t="shared" si="243"/>
        <v>0</v>
      </c>
      <c r="L305" s="12">
        <f t="shared" si="243"/>
        <v>0</v>
      </c>
      <c r="M305" s="14">
        <f t="shared" si="244"/>
        <v>0</v>
      </c>
      <c r="N305" s="12">
        <f t="shared" si="299"/>
        <v>0</v>
      </c>
      <c r="O305" s="14">
        <f t="shared" si="245"/>
        <v>0</v>
      </c>
      <c r="P305" s="12">
        <f t="shared" si="299"/>
        <v>0</v>
      </c>
      <c r="Q305" s="12">
        <f t="shared" si="246"/>
        <v>1</v>
      </c>
      <c r="R305" s="12">
        <f t="shared" si="247"/>
        <v>0</v>
      </c>
      <c r="S305" s="12">
        <f t="shared" si="248"/>
        <v>0</v>
      </c>
      <c r="T305" s="12">
        <f t="shared" si="249"/>
        <v>0</v>
      </c>
      <c r="U305" s="12">
        <f t="shared" si="250"/>
        <v>0</v>
      </c>
      <c r="V305" s="39">
        <f t="shared" si="251"/>
        <v>0</v>
      </c>
      <c r="W305" s="39">
        <f t="shared" si="252"/>
        <v>0</v>
      </c>
      <c r="X305" s="12">
        <f t="shared" si="300"/>
        <v>0</v>
      </c>
      <c r="Y305" s="12">
        <f t="shared" si="253"/>
        <v>0</v>
      </c>
      <c r="Z305" s="39">
        <f t="shared" si="301"/>
        <v>0</v>
      </c>
      <c r="AA305" s="12">
        <f t="shared" si="254"/>
        <v>0</v>
      </c>
      <c r="AB305" s="39">
        <f t="shared" si="255"/>
        <v>0</v>
      </c>
      <c r="AC305" s="12">
        <f t="shared" si="256"/>
        <v>0</v>
      </c>
      <c r="AD305" s="39">
        <f t="shared" si="257"/>
        <v>0</v>
      </c>
      <c r="AE305" s="39">
        <f t="shared" si="242"/>
        <v>0</v>
      </c>
      <c r="AF305" s="12">
        <f t="shared" si="258"/>
        <v>0</v>
      </c>
      <c r="AG305" s="39">
        <f t="shared" si="259"/>
        <v>0</v>
      </c>
      <c r="AH305" s="12">
        <f t="shared" si="260"/>
        <v>0</v>
      </c>
      <c r="AI305" s="39">
        <f t="shared" si="261"/>
        <v>0</v>
      </c>
      <c r="AJ305" s="39">
        <f t="shared" si="262"/>
        <v>0</v>
      </c>
      <c r="AK305" s="12">
        <f t="shared" si="263"/>
        <v>0</v>
      </c>
      <c r="AL305" s="39">
        <f t="shared" si="264"/>
        <v>0</v>
      </c>
      <c r="AM305" s="39">
        <f t="shared" si="265"/>
        <v>0</v>
      </c>
      <c r="AN305" s="39">
        <f t="shared" si="266"/>
        <v>0</v>
      </c>
      <c r="AO305" s="99">
        <f t="shared" si="267"/>
        <v>0</v>
      </c>
      <c r="AP305" s="99">
        <f t="shared" si="268"/>
        <v>0</v>
      </c>
      <c r="AQ305" s="12">
        <f t="shared" si="269"/>
        <v>0</v>
      </c>
      <c r="AR305" s="39">
        <f t="shared" si="270"/>
        <v>0</v>
      </c>
      <c r="AS305" s="39">
        <f t="shared" si="271"/>
        <v>0</v>
      </c>
      <c r="AT305" s="39">
        <f t="shared" si="272"/>
        <v>0</v>
      </c>
      <c r="AU305" s="12">
        <f t="shared" si="273"/>
        <v>0</v>
      </c>
      <c r="AV305" s="39">
        <f t="shared" si="274"/>
        <v>0</v>
      </c>
      <c r="AW305" s="39">
        <f t="shared" si="275"/>
        <v>0</v>
      </c>
      <c r="AX305" s="39">
        <f t="shared" si="276"/>
        <v>0</v>
      </c>
      <c r="AY305" s="39">
        <f t="shared" si="277"/>
        <v>0</v>
      </c>
      <c r="AZ305" s="39">
        <f t="shared" si="278"/>
        <v>0</v>
      </c>
      <c r="BA305" s="12">
        <f t="shared" si="279"/>
        <v>0</v>
      </c>
      <c r="BB305" s="39">
        <f t="shared" si="280"/>
        <v>0</v>
      </c>
      <c r="BC305" s="39">
        <f t="shared" si="281"/>
        <v>0</v>
      </c>
      <c r="BD305" s="39">
        <f t="shared" si="282"/>
        <v>0</v>
      </c>
      <c r="BE305" s="12">
        <f t="shared" si="283"/>
        <v>0</v>
      </c>
      <c r="BF305" s="39">
        <f t="shared" si="284"/>
        <v>0</v>
      </c>
      <c r="BG305" s="39">
        <f t="shared" si="285"/>
        <v>0</v>
      </c>
      <c r="BH305" s="39">
        <f t="shared" si="286"/>
        <v>0</v>
      </c>
      <c r="BI305" s="12">
        <f t="shared" si="287"/>
        <v>0</v>
      </c>
      <c r="BJ305" s="39">
        <f t="shared" si="288"/>
        <v>0</v>
      </c>
      <c r="BK305" s="39">
        <f t="shared" si="289"/>
        <v>0</v>
      </c>
      <c r="BL305" s="39">
        <f t="shared" si="290"/>
        <v>0</v>
      </c>
      <c r="BM305" s="12">
        <f t="shared" si="291"/>
        <v>0</v>
      </c>
      <c r="BN305" s="39">
        <f t="shared" si="292"/>
        <v>0</v>
      </c>
      <c r="BO305" s="39">
        <f t="shared" si="293"/>
        <v>0</v>
      </c>
      <c r="BP305" s="39">
        <f t="shared" si="294"/>
        <v>0</v>
      </c>
      <c r="BQ305" s="12">
        <f t="shared" si="295"/>
        <v>0</v>
      </c>
      <c r="BR305" s="39">
        <f t="shared" si="296"/>
        <v>0</v>
      </c>
      <c r="BS305" s="39">
        <f t="shared" si="297"/>
        <v>0</v>
      </c>
      <c r="BT305" s="39">
        <f t="shared" si="298"/>
        <v>0</v>
      </c>
      <c r="BU305" s="104">
        <f>IF(ABS($B305)&lt;0.01,0,VLOOKUP(E305,DollarSteps,4))</f>
        <v>0</v>
      </c>
      <c r="BV305" s="104">
        <f>IF(ABS($B305)&lt;0.01,0,VLOOKUP(G305,DollarSteps,4))</f>
        <v>0</v>
      </c>
      <c r="BW305" s="104">
        <f>IF(ABS($B305)&lt;0.01,0,VLOOKUP(I305,DollarSteps,4))</f>
        <v>0</v>
      </c>
      <c r="BX305" s="104">
        <f>IF(ABS($B305)&lt;0.01,0,IF($J305="","",VLOOKUP($J305,Age_Steps,4)))</f>
        <v>0</v>
      </c>
      <c r="BY305" s="104">
        <f>IF(OR(ABS($B305)&lt;0.01,$E305=0),0,IF($J305="","",VLOOKUP($J305,Age_Steps,4)))</f>
        <v>0</v>
      </c>
      <c r="BZ305" s="104">
        <f>IF(ABS($B305)&lt;0.01,0,IF($J305="","",VLOOKUP($J305-1,Age_Steps,4)))</f>
        <v>0</v>
      </c>
      <c r="CA305" s="104">
        <f>IF(OR(ABS($B305)&lt;0.01,$G305=0),0,IF($J305="","",VLOOKUP($J305-1,Age_Steps,4)))</f>
        <v>0</v>
      </c>
      <c r="CB305" s="104">
        <f>IF(ABS($B305)&lt;0.01,0,IF($J305="","",VLOOKUP($J305-2,Age_Steps,4)))</f>
        <v>0</v>
      </c>
      <c r="CC305" s="104">
        <f>IF(OR(ABS($B305)&lt;0.01,$I305=0),0,IF($J305="","",VLOOKUP($J305-2,Age_Steps,4)))</f>
        <v>0</v>
      </c>
    </row>
    <row r="306" spans="2:81" ht="12.5" customHeight="1">
      <c r="B306" s="6" t="s">
        <v>9</v>
      </c>
      <c r="C306" s="6"/>
      <c r="D306" s="5">
        <v>0</v>
      </c>
      <c r="E306" s="5">
        <v>0</v>
      </c>
      <c r="F306" s="2">
        <v>0</v>
      </c>
      <c r="G306" s="2">
        <v>0</v>
      </c>
      <c r="H306" s="2">
        <v>0</v>
      </c>
      <c r="I306" s="5">
        <v>0</v>
      </c>
      <c r="J306" s="11">
        <v>27</v>
      </c>
      <c r="K306" s="12">
        <f t="shared" si="243"/>
        <v>0</v>
      </c>
      <c r="L306" s="12">
        <f t="shared" si="243"/>
        <v>0</v>
      </c>
      <c r="M306" s="14">
        <f t="shared" si="244"/>
        <v>0</v>
      </c>
      <c r="N306" s="12">
        <f t="shared" si="299"/>
        <v>0</v>
      </c>
      <c r="O306" s="14">
        <f t="shared" si="245"/>
        <v>0</v>
      </c>
      <c r="P306" s="12">
        <f t="shared" si="299"/>
        <v>0</v>
      </c>
      <c r="Q306" s="12">
        <f t="shared" si="246"/>
        <v>1</v>
      </c>
      <c r="R306" s="12">
        <f t="shared" si="247"/>
        <v>0</v>
      </c>
      <c r="S306" s="12">
        <f t="shared" si="248"/>
        <v>0</v>
      </c>
      <c r="T306" s="12">
        <f t="shared" si="249"/>
        <v>0</v>
      </c>
      <c r="U306" s="12">
        <f t="shared" si="250"/>
        <v>0</v>
      </c>
      <c r="V306" s="39">
        <f t="shared" si="251"/>
        <v>0</v>
      </c>
      <c r="W306" s="39">
        <f t="shared" si="252"/>
        <v>0</v>
      </c>
      <c r="X306" s="12">
        <f t="shared" si="300"/>
        <v>0</v>
      </c>
      <c r="Y306" s="12">
        <f t="shared" si="253"/>
        <v>0</v>
      </c>
      <c r="Z306" s="39">
        <f t="shared" si="301"/>
        <v>0</v>
      </c>
      <c r="AA306" s="12">
        <f t="shared" si="254"/>
        <v>0</v>
      </c>
      <c r="AB306" s="39">
        <f t="shared" si="255"/>
        <v>0</v>
      </c>
      <c r="AC306" s="12">
        <f t="shared" si="256"/>
        <v>0</v>
      </c>
      <c r="AD306" s="39">
        <f t="shared" si="257"/>
        <v>0</v>
      </c>
      <c r="AE306" s="39">
        <f t="shared" si="242"/>
        <v>0</v>
      </c>
      <c r="AF306" s="12">
        <f t="shared" si="258"/>
        <v>0</v>
      </c>
      <c r="AG306" s="39">
        <f t="shared" si="259"/>
        <v>0</v>
      </c>
      <c r="AH306" s="12">
        <f t="shared" si="260"/>
        <v>0</v>
      </c>
      <c r="AI306" s="39">
        <f t="shared" si="261"/>
        <v>0</v>
      </c>
      <c r="AJ306" s="39">
        <f t="shared" si="262"/>
        <v>0</v>
      </c>
      <c r="AK306" s="12">
        <f t="shared" si="263"/>
        <v>0</v>
      </c>
      <c r="AL306" s="39">
        <f t="shared" si="264"/>
        <v>0</v>
      </c>
      <c r="AM306" s="39">
        <f t="shared" si="265"/>
        <v>0</v>
      </c>
      <c r="AN306" s="39">
        <f t="shared" si="266"/>
        <v>0</v>
      </c>
      <c r="AO306" s="99">
        <f t="shared" si="267"/>
        <v>0</v>
      </c>
      <c r="AP306" s="99">
        <f t="shared" si="268"/>
        <v>0</v>
      </c>
      <c r="AQ306" s="12">
        <f t="shared" si="269"/>
        <v>0</v>
      </c>
      <c r="AR306" s="39">
        <f t="shared" si="270"/>
        <v>0</v>
      </c>
      <c r="AS306" s="39">
        <f t="shared" si="271"/>
        <v>0</v>
      </c>
      <c r="AT306" s="39">
        <f t="shared" si="272"/>
        <v>0</v>
      </c>
      <c r="AU306" s="12">
        <f t="shared" si="273"/>
        <v>0</v>
      </c>
      <c r="AV306" s="39">
        <f t="shared" si="274"/>
        <v>0</v>
      </c>
      <c r="AW306" s="39">
        <f t="shared" si="275"/>
        <v>0</v>
      </c>
      <c r="AX306" s="39">
        <f t="shared" si="276"/>
        <v>0</v>
      </c>
      <c r="AY306" s="39">
        <f t="shared" si="277"/>
        <v>0</v>
      </c>
      <c r="AZ306" s="39">
        <f t="shared" si="278"/>
        <v>0</v>
      </c>
      <c r="BA306" s="12">
        <f t="shared" si="279"/>
        <v>0</v>
      </c>
      <c r="BB306" s="39">
        <f t="shared" si="280"/>
        <v>0</v>
      </c>
      <c r="BC306" s="39">
        <f t="shared" si="281"/>
        <v>0</v>
      </c>
      <c r="BD306" s="39">
        <f t="shared" si="282"/>
        <v>0</v>
      </c>
      <c r="BE306" s="12">
        <f t="shared" si="283"/>
        <v>0</v>
      </c>
      <c r="BF306" s="39">
        <f t="shared" si="284"/>
        <v>0</v>
      </c>
      <c r="BG306" s="39">
        <f t="shared" si="285"/>
        <v>0</v>
      </c>
      <c r="BH306" s="39">
        <f t="shared" si="286"/>
        <v>0</v>
      </c>
      <c r="BI306" s="12">
        <f t="shared" si="287"/>
        <v>0</v>
      </c>
      <c r="BJ306" s="39">
        <f t="shared" si="288"/>
        <v>0</v>
      </c>
      <c r="BK306" s="39">
        <f t="shared" si="289"/>
        <v>0</v>
      </c>
      <c r="BL306" s="39">
        <f t="shared" si="290"/>
        <v>0</v>
      </c>
      <c r="BM306" s="12">
        <f t="shared" si="291"/>
        <v>0</v>
      </c>
      <c r="BN306" s="39">
        <f t="shared" si="292"/>
        <v>0</v>
      </c>
      <c r="BO306" s="39">
        <f t="shared" si="293"/>
        <v>0</v>
      </c>
      <c r="BP306" s="39">
        <f t="shared" si="294"/>
        <v>0</v>
      </c>
      <c r="BQ306" s="12">
        <f t="shared" si="295"/>
        <v>0</v>
      </c>
      <c r="BR306" s="39">
        <f t="shared" si="296"/>
        <v>0</v>
      </c>
      <c r="BS306" s="39">
        <f t="shared" si="297"/>
        <v>0</v>
      </c>
      <c r="BT306" s="39">
        <f t="shared" si="298"/>
        <v>0</v>
      </c>
      <c r="BU306" s="104">
        <f>IF(ABS($B306)&lt;0.01,0,VLOOKUP(E306,DollarSteps,4))</f>
        <v>0</v>
      </c>
      <c r="BV306" s="104">
        <f>IF(ABS($B306)&lt;0.01,0,VLOOKUP(G306,DollarSteps,4))</f>
        <v>0</v>
      </c>
      <c r="BW306" s="104">
        <f>IF(ABS($B306)&lt;0.01,0,VLOOKUP(I306,DollarSteps,4))</f>
        <v>0</v>
      </c>
      <c r="BX306" s="104">
        <f>IF(ABS($B306)&lt;0.01,0,IF($J306="","",VLOOKUP($J306,Age_Steps,4)))</f>
        <v>0</v>
      </c>
      <c r="BY306" s="104">
        <f>IF(OR(ABS($B306)&lt;0.01,$E306=0),0,IF($J306="","",VLOOKUP($J306,Age_Steps,4)))</f>
        <v>0</v>
      </c>
      <c r="BZ306" s="104">
        <f>IF(ABS($B306)&lt;0.01,0,IF($J306="","",VLOOKUP($J306-1,Age_Steps,4)))</f>
        <v>0</v>
      </c>
      <c r="CA306" s="104">
        <f>IF(OR(ABS($B306)&lt;0.01,$G306=0),0,IF($J306="","",VLOOKUP($J306-1,Age_Steps,4)))</f>
        <v>0</v>
      </c>
      <c r="CB306" s="104">
        <f>IF(ABS($B306)&lt;0.01,0,IF($J306="","",VLOOKUP($J306-2,Age_Steps,4)))</f>
        <v>0</v>
      </c>
      <c r="CC306" s="104">
        <f>IF(OR(ABS($B306)&lt;0.01,$I306=0),0,IF($J306="","",VLOOKUP($J306-2,Age_Steps,4)))</f>
        <v>0</v>
      </c>
    </row>
    <row r="307" spans="2:81" ht="12.5" customHeight="1">
      <c r="B307" s="6" t="s">
        <v>9</v>
      </c>
      <c r="C307" s="6"/>
      <c r="D307" s="5">
        <v>0</v>
      </c>
      <c r="E307" s="5">
        <v>0</v>
      </c>
      <c r="F307" s="2">
        <v>0</v>
      </c>
      <c r="G307" s="2">
        <v>0</v>
      </c>
      <c r="H307" s="2">
        <v>0</v>
      </c>
      <c r="I307" s="5">
        <v>0</v>
      </c>
      <c r="K307" s="12">
        <f t="shared" si="243"/>
        <v>0</v>
      </c>
      <c r="L307" s="12">
        <f t="shared" si="243"/>
        <v>0</v>
      </c>
      <c r="M307" s="14">
        <f t="shared" si="244"/>
        <v>0</v>
      </c>
      <c r="N307" s="12">
        <f t="shared" si="299"/>
        <v>0</v>
      </c>
      <c r="O307" s="14">
        <f t="shared" si="245"/>
        <v>0</v>
      </c>
      <c r="P307" s="12">
        <f t="shared" si="299"/>
        <v>0</v>
      </c>
      <c r="Q307" s="12">
        <f t="shared" si="246"/>
        <v>1</v>
      </c>
      <c r="R307" s="12">
        <f t="shared" si="247"/>
        <v>0</v>
      </c>
      <c r="S307" s="12">
        <f t="shared" si="248"/>
        <v>0</v>
      </c>
      <c r="T307" s="12">
        <f t="shared" si="249"/>
        <v>0</v>
      </c>
      <c r="U307" s="12">
        <f t="shared" si="250"/>
        <v>0</v>
      </c>
      <c r="V307" s="39">
        <f t="shared" si="251"/>
        <v>0</v>
      </c>
      <c r="W307" s="39">
        <f t="shared" si="252"/>
        <v>0</v>
      </c>
      <c r="X307" s="12">
        <f t="shared" si="300"/>
        <v>0</v>
      </c>
      <c r="Y307" s="12">
        <f t="shared" si="253"/>
        <v>0</v>
      </c>
      <c r="Z307" s="39">
        <f t="shared" si="301"/>
        <v>0</v>
      </c>
      <c r="AA307" s="12">
        <f t="shared" si="254"/>
        <v>0</v>
      </c>
      <c r="AB307" s="39">
        <f t="shared" si="255"/>
        <v>0</v>
      </c>
      <c r="AC307" s="12">
        <f t="shared" si="256"/>
        <v>0</v>
      </c>
      <c r="AD307" s="39">
        <f t="shared" si="257"/>
        <v>0</v>
      </c>
      <c r="AE307" s="39">
        <f t="shared" si="242"/>
        <v>0</v>
      </c>
      <c r="AF307" s="12">
        <f t="shared" si="258"/>
        <v>0</v>
      </c>
      <c r="AG307" s="39">
        <f t="shared" si="259"/>
        <v>0</v>
      </c>
      <c r="AH307" s="12">
        <f t="shared" si="260"/>
        <v>0</v>
      </c>
      <c r="AI307" s="39">
        <f t="shared" si="261"/>
        <v>0</v>
      </c>
      <c r="AJ307" s="39">
        <f t="shared" si="262"/>
        <v>0</v>
      </c>
      <c r="AK307" s="12">
        <f t="shared" si="263"/>
        <v>0</v>
      </c>
      <c r="AL307" s="39">
        <f t="shared" si="264"/>
        <v>0</v>
      </c>
      <c r="AM307" s="39">
        <f t="shared" si="265"/>
        <v>0</v>
      </c>
      <c r="AN307" s="39">
        <f t="shared" si="266"/>
        <v>0</v>
      </c>
      <c r="AO307" s="99">
        <f t="shared" si="267"/>
        <v>0</v>
      </c>
      <c r="AP307" s="99">
        <f t="shared" si="268"/>
        <v>0</v>
      </c>
      <c r="AQ307" s="12">
        <f t="shared" si="269"/>
        <v>0</v>
      </c>
      <c r="AR307" s="39">
        <f t="shared" si="270"/>
        <v>0</v>
      </c>
      <c r="AS307" s="39">
        <f t="shared" si="271"/>
        <v>0</v>
      </c>
      <c r="AT307" s="39">
        <f t="shared" si="272"/>
        <v>0</v>
      </c>
      <c r="AU307" s="12">
        <f t="shared" si="273"/>
        <v>0</v>
      </c>
      <c r="AV307" s="39">
        <f t="shared" si="274"/>
        <v>0</v>
      </c>
      <c r="AW307" s="39">
        <f t="shared" si="275"/>
        <v>0</v>
      </c>
      <c r="AX307" s="39">
        <f t="shared" si="276"/>
        <v>0</v>
      </c>
      <c r="AY307" s="39">
        <f t="shared" si="277"/>
        <v>0</v>
      </c>
      <c r="AZ307" s="39">
        <f t="shared" si="278"/>
        <v>0</v>
      </c>
      <c r="BA307" s="12">
        <f t="shared" si="279"/>
        <v>0</v>
      </c>
      <c r="BB307" s="39">
        <f t="shared" si="280"/>
        <v>0</v>
      </c>
      <c r="BC307" s="39">
        <f t="shared" si="281"/>
        <v>0</v>
      </c>
      <c r="BD307" s="39">
        <f t="shared" si="282"/>
        <v>0</v>
      </c>
      <c r="BE307" s="12">
        <f t="shared" si="283"/>
        <v>0</v>
      </c>
      <c r="BF307" s="39">
        <f t="shared" si="284"/>
        <v>0</v>
      </c>
      <c r="BG307" s="39">
        <f t="shared" si="285"/>
        <v>0</v>
      </c>
      <c r="BH307" s="39">
        <f t="shared" si="286"/>
        <v>0</v>
      </c>
      <c r="BI307" s="12">
        <f t="shared" si="287"/>
        <v>0</v>
      </c>
      <c r="BJ307" s="39">
        <f t="shared" si="288"/>
        <v>0</v>
      </c>
      <c r="BK307" s="39">
        <f t="shared" si="289"/>
        <v>0</v>
      </c>
      <c r="BL307" s="39">
        <f t="shared" si="290"/>
        <v>0</v>
      </c>
      <c r="BM307" s="12">
        <f t="shared" si="291"/>
        <v>0</v>
      </c>
      <c r="BN307" s="39">
        <f t="shared" si="292"/>
        <v>0</v>
      </c>
      <c r="BO307" s="39">
        <f t="shared" si="293"/>
        <v>0</v>
      </c>
      <c r="BP307" s="39">
        <f t="shared" si="294"/>
        <v>0</v>
      </c>
      <c r="BQ307" s="12">
        <f t="shared" si="295"/>
        <v>0</v>
      </c>
      <c r="BR307" s="39">
        <f t="shared" si="296"/>
        <v>0</v>
      </c>
      <c r="BS307" s="39">
        <f t="shared" si="297"/>
        <v>0</v>
      </c>
      <c r="BT307" s="39">
        <f t="shared" si="298"/>
        <v>0</v>
      </c>
      <c r="BU307" s="104">
        <f>IF(ABS($B307)&lt;0.01,0,VLOOKUP(E307,DollarSteps,4))</f>
        <v>0</v>
      </c>
      <c r="BV307" s="104">
        <f>IF(ABS($B307)&lt;0.01,0,VLOOKUP(G307,DollarSteps,4))</f>
        <v>0</v>
      </c>
      <c r="BW307" s="104">
        <f>IF(ABS($B307)&lt;0.01,0,VLOOKUP(I307,DollarSteps,4))</f>
        <v>0</v>
      </c>
      <c r="BX307" s="104">
        <f>IF(ABS($B307)&lt;0.01,0,IF($J307="","",VLOOKUP($J307,Age_Steps,4)))</f>
        <v>0</v>
      </c>
      <c r="BY307" s="104">
        <f>IF(OR(ABS($B307)&lt;0.01,$E307=0),0,IF($J307="","",VLOOKUP($J307,Age_Steps,4)))</f>
        <v>0</v>
      </c>
      <c r="BZ307" s="104">
        <f>IF(ABS($B307)&lt;0.01,0,IF($J307="","",VLOOKUP($J307-1,Age_Steps,4)))</f>
        <v>0</v>
      </c>
      <c r="CA307" s="104">
        <f>IF(OR(ABS($B307)&lt;0.01,$G307=0),0,IF($J307="","",VLOOKUP($J307-1,Age_Steps,4)))</f>
        <v>0</v>
      </c>
      <c r="CB307" s="104">
        <f>IF(ABS($B307)&lt;0.01,0,IF($J307="","",VLOOKUP($J307-2,Age_Steps,4)))</f>
        <v>0</v>
      </c>
      <c r="CC307" s="104">
        <f>IF(OR(ABS($B307)&lt;0.01,$I307=0),0,IF($J307="","",VLOOKUP($J307-2,Age_Steps,4)))</f>
        <v>0</v>
      </c>
    </row>
    <row r="308" spans="2:81" ht="12.5" customHeight="1">
      <c r="B308" s="6" t="s">
        <v>9</v>
      </c>
      <c r="C308" s="6"/>
      <c r="D308" s="5">
        <v>0</v>
      </c>
      <c r="E308" s="5">
        <v>0</v>
      </c>
      <c r="F308" s="2">
        <v>0</v>
      </c>
      <c r="G308" s="2">
        <v>0</v>
      </c>
      <c r="H308" s="2">
        <v>0</v>
      </c>
      <c r="I308" s="5">
        <v>0</v>
      </c>
      <c r="J308" s="11">
        <v>12</v>
      </c>
      <c r="K308" s="12">
        <f t="shared" si="243"/>
        <v>0</v>
      </c>
      <c r="L308" s="12">
        <f t="shared" si="243"/>
        <v>0</v>
      </c>
      <c r="M308" s="14">
        <f t="shared" si="244"/>
        <v>0</v>
      </c>
      <c r="N308" s="12">
        <f t="shared" si="299"/>
        <v>0</v>
      </c>
      <c r="O308" s="14">
        <f t="shared" si="245"/>
        <v>0</v>
      </c>
      <c r="P308" s="12">
        <f t="shared" si="299"/>
        <v>0</v>
      </c>
      <c r="Q308" s="12">
        <f t="shared" si="246"/>
        <v>1</v>
      </c>
      <c r="R308" s="12">
        <f t="shared" si="247"/>
        <v>0</v>
      </c>
      <c r="S308" s="12">
        <f t="shared" si="248"/>
        <v>0</v>
      </c>
      <c r="T308" s="12">
        <f t="shared" si="249"/>
        <v>0</v>
      </c>
      <c r="U308" s="12">
        <f t="shared" si="250"/>
        <v>0</v>
      </c>
      <c r="V308" s="39">
        <f t="shared" si="251"/>
        <v>0</v>
      </c>
      <c r="W308" s="39">
        <f t="shared" si="252"/>
        <v>0</v>
      </c>
      <c r="X308" s="12">
        <f t="shared" si="300"/>
        <v>0</v>
      </c>
      <c r="Y308" s="12">
        <f t="shared" si="253"/>
        <v>0</v>
      </c>
      <c r="Z308" s="39">
        <f t="shared" si="301"/>
        <v>0</v>
      </c>
      <c r="AA308" s="12">
        <f t="shared" si="254"/>
        <v>0</v>
      </c>
      <c r="AB308" s="39">
        <f t="shared" si="255"/>
        <v>0</v>
      </c>
      <c r="AC308" s="12">
        <f t="shared" si="256"/>
        <v>0</v>
      </c>
      <c r="AD308" s="39">
        <f t="shared" si="257"/>
        <v>0</v>
      </c>
      <c r="AE308" s="39">
        <f t="shared" si="242"/>
        <v>0</v>
      </c>
      <c r="AF308" s="12">
        <f t="shared" si="258"/>
        <v>0</v>
      </c>
      <c r="AG308" s="39">
        <f t="shared" si="259"/>
        <v>0</v>
      </c>
      <c r="AH308" s="12">
        <f t="shared" si="260"/>
        <v>0</v>
      </c>
      <c r="AI308" s="39">
        <f t="shared" si="261"/>
        <v>0</v>
      </c>
      <c r="AJ308" s="39">
        <f t="shared" si="262"/>
        <v>0</v>
      </c>
      <c r="AK308" s="12">
        <f t="shared" si="263"/>
        <v>0</v>
      </c>
      <c r="AL308" s="39">
        <f t="shared" si="264"/>
        <v>0</v>
      </c>
      <c r="AM308" s="39">
        <f t="shared" si="265"/>
        <v>0</v>
      </c>
      <c r="AN308" s="39">
        <f t="shared" si="266"/>
        <v>0</v>
      </c>
      <c r="AO308" s="99">
        <f t="shared" si="267"/>
        <v>0</v>
      </c>
      <c r="AP308" s="99">
        <f t="shared" si="268"/>
        <v>0</v>
      </c>
      <c r="AQ308" s="12">
        <f t="shared" si="269"/>
        <v>0</v>
      </c>
      <c r="AR308" s="39">
        <f t="shared" si="270"/>
        <v>0</v>
      </c>
      <c r="AS308" s="39">
        <f t="shared" si="271"/>
        <v>0</v>
      </c>
      <c r="AT308" s="39">
        <f t="shared" si="272"/>
        <v>0</v>
      </c>
      <c r="AU308" s="12">
        <f t="shared" si="273"/>
        <v>0</v>
      </c>
      <c r="AV308" s="39">
        <f t="shared" si="274"/>
        <v>0</v>
      </c>
      <c r="AW308" s="39">
        <f t="shared" si="275"/>
        <v>0</v>
      </c>
      <c r="AX308" s="39">
        <f t="shared" si="276"/>
        <v>0</v>
      </c>
      <c r="AY308" s="39">
        <f t="shared" si="277"/>
        <v>0</v>
      </c>
      <c r="AZ308" s="39">
        <f t="shared" si="278"/>
        <v>0</v>
      </c>
      <c r="BA308" s="12">
        <f t="shared" si="279"/>
        <v>0</v>
      </c>
      <c r="BB308" s="39">
        <f t="shared" si="280"/>
        <v>0</v>
      </c>
      <c r="BC308" s="39">
        <f t="shared" si="281"/>
        <v>0</v>
      </c>
      <c r="BD308" s="39">
        <f t="shared" si="282"/>
        <v>0</v>
      </c>
      <c r="BE308" s="12">
        <f t="shared" si="283"/>
        <v>0</v>
      </c>
      <c r="BF308" s="39">
        <f t="shared" si="284"/>
        <v>0</v>
      </c>
      <c r="BG308" s="39">
        <f t="shared" si="285"/>
        <v>0</v>
      </c>
      <c r="BH308" s="39">
        <f t="shared" si="286"/>
        <v>0</v>
      </c>
      <c r="BI308" s="12">
        <f t="shared" si="287"/>
        <v>0</v>
      </c>
      <c r="BJ308" s="39">
        <f t="shared" si="288"/>
        <v>0</v>
      </c>
      <c r="BK308" s="39">
        <f t="shared" si="289"/>
        <v>0</v>
      </c>
      <c r="BL308" s="39">
        <f t="shared" si="290"/>
        <v>0</v>
      </c>
      <c r="BM308" s="12">
        <f t="shared" si="291"/>
        <v>0</v>
      </c>
      <c r="BN308" s="39">
        <f t="shared" si="292"/>
        <v>0</v>
      </c>
      <c r="BO308" s="39">
        <f t="shared" si="293"/>
        <v>0</v>
      </c>
      <c r="BP308" s="39">
        <f t="shared" si="294"/>
        <v>0</v>
      </c>
      <c r="BQ308" s="12">
        <f t="shared" si="295"/>
        <v>0</v>
      </c>
      <c r="BR308" s="39">
        <f t="shared" si="296"/>
        <v>0</v>
      </c>
      <c r="BS308" s="39">
        <f t="shared" si="297"/>
        <v>0</v>
      </c>
      <c r="BT308" s="39">
        <f t="shared" si="298"/>
        <v>0</v>
      </c>
      <c r="BU308" s="104">
        <f>IF(ABS($B308)&lt;0.01,0,VLOOKUP(E308,DollarSteps,4))</f>
        <v>0</v>
      </c>
      <c r="BV308" s="104">
        <f>IF(ABS($B308)&lt;0.01,0,VLOOKUP(G308,DollarSteps,4))</f>
        <v>0</v>
      </c>
      <c r="BW308" s="104">
        <f>IF(ABS($B308)&lt;0.01,0,VLOOKUP(I308,DollarSteps,4))</f>
        <v>0</v>
      </c>
      <c r="BX308" s="104">
        <f>IF(ABS($B308)&lt;0.01,0,IF($J308="","",VLOOKUP($J308,Age_Steps,4)))</f>
        <v>0</v>
      </c>
      <c r="BY308" s="104">
        <f>IF(OR(ABS($B308)&lt;0.01,$E308=0),0,IF($J308="","",VLOOKUP($J308,Age_Steps,4)))</f>
        <v>0</v>
      </c>
      <c r="BZ308" s="104">
        <f>IF(ABS($B308)&lt;0.01,0,IF($J308="","",VLOOKUP($J308-1,Age_Steps,4)))</f>
        <v>0</v>
      </c>
      <c r="CA308" s="104">
        <f>IF(OR(ABS($B308)&lt;0.01,$G308=0),0,IF($J308="","",VLOOKUP($J308-1,Age_Steps,4)))</f>
        <v>0</v>
      </c>
      <c r="CB308" s="104">
        <f>IF(ABS($B308)&lt;0.01,0,IF($J308="","",VLOOKUP($J308-2,Age_Steps,4)))</f>
        <v>0</v>
      </c>
      <c r="CC308" s="104">
        <f>IF(OR(ABS($B308)&lt;0.01,$I308=0),0,IF($J308="","",VLOOKUP($J308-2,Age_Steps,4)))</f>
        <v>0</v>
      </c>
    </row>
    <row r="309" spans="2:81" ht="12.5" customHeight="1">
      <c r="B309" s="6" t="s">
        <v>9</v>
      </c>
      <c r="C309" s="6"/>
      <c r="D309" s="5">
        <v>0</v>
      </c>
      <c r="E309" s="5">
        <v>0</v>
      </c>
      <c r="F309" s="2">
        <v>0</v>
      </c>
      <c r="G309" s="2">
        <v>0</v>
      </c>
      <c r="H309" s="2">
        <v>0</v>
      </c>
      <c r="I309" s="5">
        <v>0</v>
      </c>
      <c r="J309" s="11">
        <v>23</v>
      </c>
      <c r="K309" s="12">
        <f t="shared" si="243"/>
        <v>0</v>
      </c>
      <c r="L309" s="12">
        <f t="shared" si="243"/>
        <v>0</v>
      </c>
      <c r="M309" s="14">
        <f t="shared" si="244"/>
        <v>0</v>
      </c>
      <c r="N309" s="12">
        <f t="shared" si="299"/>
        <v>0</v>
      </c>
      <c r="O309" s="14">
        <f t="shared" si="245"/>
        <v>0</v>
      </c>
      <c r="P309" s="12">
        <f t="shared" si="299"/>
        <v>0</v>
      </c>
      <c r="Q309" s="12">
        <f t="shared" si="246"/>
        <v>1</v>
      </c>
      <c r="R309" s="12">
        <f t="shared" si="247"/>
        <v>0</v>
      </c>
      <c r="S309" s="12">
        <f t="shared" si="248"/>
        <v>0</v>
      </c>
      <c r="T309" s="12">
        <f t="shared" si="249"/>
        <v>0</v>
      </c>
      <c r="U309" s="12">
        <f t="shared" si="250"/>
        <v>0</v>
      </c>
      <c r="V309" s="39">
        <f t="shared" si="251"/>
        <v>0</v>
      </c>
      <c r="W309" s="39">
        <f t="shared" si="252"/>
        <v>0</v>
      </c>
      <c r="X309" s="12">
        <f t="shared" si="300"/>
        <v>0</v>
      </c>
      <c r="Y309" s="12">
        <f t="shared" si="253"/>
        <v>0</v>
      </c>
      <c r="Z309" s="39">
        <f t="shared" si="301"/>
        <v>0</v>
      </c>
      <c r="AA309" s="12">
        <f t="shared" si="254"/>
        <v>0</v>
      </c>
      <c r="AB309" s="39">
        <f t="shared" si="255"/>
        <v>0</v>
      </c>
      <c r="AC309" s="12">
        <f t="shared" si="256"/>
        <v>0</v>
      </c>
      <c r="AD309" s="39">
        <f t="shared" si="257"/>
        <v>0</v>
      </c>
      <c r="AE309" s="39">
        <f t="shared" si="242"/>
        <v>0</v>
      </c>
      <c r="AF309" s="12">
        <f t="shared" si="258"/>
        <v>0</v>
      </c>
      <c r="AG309" s="39">
        <f t="shared" si="259"/>
        <v>0</v>
      </c>
      <c r="AH309" s="12">
        <f t="shared" si="260"/>
        <v>0</v>
      </c>
      <c r="AI309" s="39">
        <f t="shared" si="261"/>
        <v>0</v>
      </c>
      <c r="AJ309" s="39">
        <f t="shared" si="262"/>
        <v>0</v>
      </c>
      <c r="AK309" s="12">
        <f t="shared" si="263"/>
        <v>0</v>
      </c>
      <c r="AL309" s="39">
        <f t="shared" si="264"/>
        <v>0</v>
      </c>
      <c r="AM309" s="39">
        <f t="shared" si="265"/>
        <v>0</v>
      </c>
      <c r="AN309" s="39">
        <f t="shared" si="266"/>
        <v>0</v>
      </c>
      <c r="AO309" s="99">
        <f t="shared" si="267"/>
        <v>0</v>
      </c>
      <c r="AP309" s="99">
        <f t="shared" si="268"/>
        <v>0</v>
      </c>
      <c r="AQ309" s="12">
        <f t="shared" si="269"/>
        <v>0</v>
      </c>
      <c r="AR309" s="39">
        <f t="shared" si="270"/>
        <v>0</v>
      </c>
      <c r="AS309" s="39">
        <f t="shared" si="271"/>
        <v>0</v>
      </c>
      <c r="AT309" s="39">
        <f t="shared" si="272"/>
        <v>0</v>
      </c>
      <c r="AU309" s="12">
        <f t="shared" si="273"/>
        <v>0</v>
      </c>
      <c r="AV309" s="39">
        <f t="shared" si="274"/>
        <v>0</v>
      </c>
      <c r="AW309" s="39">
        <f t="shared" si="275"/>
        <v>0</v>
      </c>
      <c r="AX309" s="39">
        <f t="shared" si="276"/>
        <v>0</v>
      </c>
      <c r="AY309" s="39">
        <f t="shared" si="277"/>
        <v>0</v>
      </c>
      <c r="AZ309" s="39">
        <f t="shared" si="278"/>
        <v>0</v>
      </c>
      <c r="BA309" s="12">
        <f t="shared" si="279"/>
        <v>0</v>
      </c>
      <c r="BB309" s="39">
        <f t="shared" si="280"/>
        <v>0</v>
      </c>
      <c r="BC309" s="39">
        <f t="shared" si="281"/>
        <v>0</v>
      </c>
      <c r="BD309" s="39">
        <f t="shared" si="282"/>
        <v>0</v>
      </c>
      <c r="BE309" s="12">
        <f t="shared" si="283"/>
        <v>0</v>
      </c>
      <c r="BF309" s="39">
        <f t="shared" si="284"/>
        <v>0</v>
      </c>
      <c r="BG309" s="39">
        <f t="shared" si="285"/>
        <v>0</v>
      </c>
      <c r="BH309" s="39">
        <f t="shared" si="286"/>
        <v>0</v>
      </c>
      <c r="BI309" s="12">
        <f t="shared" si="287"/>
        <v>0</v>
      </c>
      <c r="BJ309" s="39">
        <f t="shared" si="288"/>
        <v>0</v>
      </c>
      <c r="BK309" s="39">
        <f t="shared" si="289"/>
        <v>0</v>
      </c>
      <c r="BL309" s="39">
        <f t="shared" si="290"/>
        <v>0</v>
      </c>
      <c r="BM309" s="12">
        <f t="shared" si="291"/>
        <v>0</v>
      </c>
      <c r="BN309" s="39">
        <f t="shared" si="292"/>
        <v>0</v>
      </c>
      <c r="BO309" s="39">
        <f t="shared" si="293"/>
        <v>0</v>
      </c>
      <c r="BP309" s="39">
        <f t="shared" si="294"/>
        <v>0</v>
      </c>
      <c r="BQ309" s="12">
        <f t="shared" si="295"/>
        <v>0</v>
      </c>
      <c r="BR309" s="39">
        <f t="shared" si="296"/>
        <v>0</v>
      </c>
      <c r="BS309" s="39">
        <f t="shared" si="297"/>
        <v>0</v>
      </c>
      <c r="BT309" s="39">
        <f t="shared" si="298"/>
        <v>0</v>
      </c>
      <c r="BU309" s="104">
        <f>IF(ABS($B309)&lt;0.01,0,VLOOKUP(E309,DollarSteps,4))</f>
        <v>0</v>
      </c>
      <c r="BV309" s="104">
        <f>IF(ABS($B309)&lt;0.01,0,VLOOKUP(G309,DollarSteps,4))</f>
        <v>0</v>
      </c>
      <c r="BW309" s="104">
        <f>IF(ABS($B309)&lt;0.01,0,VLOOKUP(I309,DollarSteps,4))</f>
        <v>0</v>
      </c>
      <c r="BX309" s="104">
        <f>IF(ABS($B309)&lt;0.01,0,IF($J309="","",VLOOKUP($J309,Age_Steps,4)))</f>
        <v>0</v>
      </c>
      <c r="BY309" s="104">
        <f>IF(OR(ABS($B309)&lt;0.01,$E309=0),0,IF($J309="","",VLOOKUP($J309,Age_Steps,4)))</f>
        <v>0</v>
      </c>
      <c r="BZ309" s="104">
        <f>IF(ABS($B309)&lt;0.01,0,IF($J309="","",VLOOKUP($J309-1,Age_Steps,4)))</f>
        <v>0</v>
      </c>
      <c r="CA309" s="104">
        <f>IF(OR(ABS($B309)&lt;0.01,$G309=0),0,IF($J309="","",VLOOKUP($J309-1,Age_Steps,4)))</f>
        <v>0</v>
      </c>
      <c r="CB309" s="104">
        <f>IF(ABS($B309)&lt;0.01,0,IF($J309="","",VLOOKUP($J309-2,Age_Steps,4)))</f>
        <v>0</v>
      </c>
      <c r="CC309" s="104">
        <f>IF(OR(ABS($B309)&lt;0.01,$I309=0),0,IF($J309="","",VLOOKUP($J309-2,Age_Steps,4)))</f>
        <v>0</v>
      </c>
    </row>
    <row r="310" spans="2:81" ht="12.5" customHeight="1">
      <c r="B310" s="6" t="s">
        <v>9</v>
      </c>
      <c r="C310" s="6"/>
      <c r="D310" s="5">
        <v>0</v>
      </c>
      <c r="E310" s="5">
        <v>0</v>
      </c>
      <c r="F310" s="2">
        <v>0</v>
      </c>
      <c r="G310" s="2">
        <v>0</v>
      </c>
      <c r="H310" s="2">
        <v>0</v>
      </c>
      <c r="I310" s="5">
        <v>0</v>
      </c>
      <c r="J310" s="11">
        <v>31</v>
      </c>
      <c r="K310" s="12">
        <f t="shared" si="243"/>
        <v>0</v>
      </c>
      <c r="L310" s="12">
        <f t="shared" si="243"/>
        <v>0</v>
      </c>
      <c r="M310" s="14">
        <f t="shared" si="244"/>
        <v>0</v>
      </c>
      <c r="N310" s="12">
        <f t="shared" si="299"/>
        <v>0</v>
      </c>
      <c r="O310" s="14">
        <f t="shared" si="245"/>
        <v>0</v>
      </c>
      <c r="P310" s="12">
        <f t="shared" si="299"/>
        <v>0</v>
      </c>
      <c r="Q310" s="12">
        <f t="shared" si="246"/>
        <v>1</v>
      </c>
      <c r="R310" s="12">
        <f t="shared" si="247"/>
        <v>0</v>
      </c>
      <c r="S310" s="12">
        <f t="shared" si="248"/>
        <v>0</v>
      </c>
      <c r="T310" s="12">
        <f t="shared" si="249"/>
        <v>0</v>
      </c>
      <c r="U310" s="12">
        <f t="shared" si="250"/>
        <v>0</v>
      </c>
      <c r="V310" s="39">
        <f t="shared" si="251"/>
        <v>0</v>
      </c>
      <c r="W310" s="39">
        <f t="shared" si="252"/>
        <v>0</v>
      </c>
      <c r="X310" s="12">
        <f t="shared" si="300"/>
        <v>0</v>
      </c>
      <c r="Y310" s="12">
        <f t="shared" si="253"/>
        <v>0</v>
      </c>
      <c r="Z310" s="39">
        <f t="shared" si="301"/>
        <v>0</v>
      </c>
      <c r="AA310" s="12">
        <f t="shared" si="254"/>
        <v>0</v>
      </c>
      <c r="AB310" s="39">
        <f t="shared" si="255"/>
        <v>0</v>
      </c>
      <c r="AC310" s="12">
        <f t="shared" si="256"/>
        <v>0</v>
      </c>
      <c r="AD310" s="39">
        <f t="shared" si="257"/>
        <v>0</v>
      </c>
      <c r="AE310" s="39">
        <f t="shared" si="242"/>
        <v>0</v>
      </c>
      <c r="AF310" s="12">
        <f t="shared" si="258"/>
        <v>0</v>
      </c>
      <c r="AG310" s="39">
        <f t="shared" si="259"/>
        <v>0</v>
      </c>
      <c r="AH310" s="12">
        <f t="shared" si="260"/>
        <v>0</v>
      </c>
      <c r="AI310" s="39">
        <f t="shared" si="261"/>
        <v>0</v>
      </c>
      <c r="AJ310" s="39">
        <f t="shared" si="262"/>
        <v>0</v>
      </c>
      <c r="AK310" s="12">
        <f t="shared" si="263"/>
        <v>0</v>
      </c>
      <c r="AL310" s="39">
        <f t="shared" si="264"/>
        <v>0</v>
      </c>
      <c r="AM310" s="39">
        <f t="shared" si="265"/>
        <v>0</v>
      </c>
      <c r="AN310" s="39">
        <f t="shared" si="266"/>
        <v>0</v>
      </c>
      <c r="AO310" s="99">
        <f t="shared" si="267"/>
        <v>0</v>
      </c>
      <c r="AP310" s="99">
        <f t="shared" si="268"/>
        <v>0</v>
      </c>
      <c r="AQ310" s="12">
        <f t="shared" si="269"/>
        <v>0</v>
      </c>
      <c r="AR310" s="39">
        <f t="shared" si="270"/>
        <v>0</v>
      </c>
      <c r="AS310" s="39">
        <f t="shared" si="271"/>
        <v>0</v>
      </c>
      <c r="AT310" s="39">
        <f t="shared" si="272"/>
        <v>0</v>
      </c>
      <c r="AU310" s="12">
        <f t="shared" si="273"/>
        <v>0</v>
      </c>
      <c r="AV310" s="39">
        <f t="shared" si="274"/>
        <v>0</v>
      </c>
      <c r="AW310" s="39">
        <f t="shared" si="275"/>
        <v>0</v>
      </c>
      <c r="AX310" s="39">
        <f t="shared" si="276"/>
        <v>0</v>
      </c>
      <c r="AY310" s="39">
        <f t="shared" si="277"/>
        <v>0</v>
      </c>
      <c r="AZ310" s="39">
        <f t="shared" si="278"/>
        <v>0</v>
      </c>
      <c r="BA310" s="12">
        <f t="shared" si="279"/>
        <v>0</v>
      </c>
      <c r="BB310" s="39">
        <f t="shared" si="280"/>
        <v>0</v>
      </c>
      <c r="BC310" s="39">
        <f t="shared" si="281"/>
        <v>0</v>
      </c>
      <c r="BD310" s="39">
        <f t="shared" si="282"/>
        <v>0</v>
      </c>
      <c r="BE310" s="12">
        <f t="shared" si="283"/>
        <v>0</v>
      </c>
      <c r="BF310" s="39">
        <f t="shared" si="284"/>
        <v>0</v>
      </c>
      <c r="BG310" s="39">
        <f t="shared" si="285"/>
        <v>0</v>
      </c>
      <c r="BH310" s="39">
        <f t="shared" si="286"/>
        <v>0</v>
      </c>
      <c r="BI310" s="12">
        <f t="shared" si="287"/>
        <v>0</v>
      </c>
      <c r="BJ310" s="39">
        <f t="shared" si="288"/>
        <v>0</v>
      </c>
      <c r="BK310" s="39">
        <f t="shared" si="289"/>
        <v>0</v>
      </c>
      <c r="BL310" s="39">
        <f t="shared" si="290"/>
        <v>0</v>
      </c>
      <c r="BM310" s="12">
        <f t="shared" si="291"/>
        <v>0</v>
      </c>
      <c r="BN310" s="39">
        <f t="shared" si="292"/>
        <v>0</v>
      </c>
      <c r="BO310" s="39">
        <f t="shared" si="293"/>
        <v>0</v>
      </c>
      <c r="BP310" s="39">
        <f t="shared" si="294"/>
        <v>0</v>
      </c>
      <c r="BQ310" s="12">
        <f t="shared" si="295"/>
        <v>0</v>
      </c>
      <c r="BR310" s="39">
        <f t="shared" si="296"/>
        <v>0</v>
      </c>
      <c r="BS310" s="39">
        <f t="shared" si="297"/>
        <v>0</v>
      </c>
      <c r="BT310" s="39">
        <f t="shared" si="298"/>
        <v>0</v>
      </c>
      <c r="BU310" s="104">
        <f>IF(ABS($B310)&lt;0.01,0,VLOOKUP(E310,DollarSteps,4))</f>
        <v>0</v>
      </c>
      <c r="BV310" s="104">
        <f>IF(ABS($B310)&lt;0.01,0,VLOOKUP(G310,DollarSteps,4))</f>
        <v>0</v>
      </c>
      <c r="BW310" s="104">
        <f>IF(ABS($B310)&lt;0.01,0,VLOOKUP(I310,DollarSteps,4))</f>
        <v>0</v>
      </c>
      <c r="BX310" s="104">
        <f>IF(ABS($B310)&lt;0.01,0,IF($J310="","",VLOOKUP($J310,Age_Steps,4)))</f>
        <v>0</v>
      </c>
      <c r="BY310" s="104">
        <f>IF(OR(ABS($B310)&lt;0.01,$E310=0),0,IF($J310="","",VLOOKUP($J310,Age_Steps,4)))</f>
        <v>0</v>
      </c>
      <c r="BZ310" s="104">
        <f>IF(ABS($B310)&lt;0.01,0,IF($J310="","",VLOOKUP($J310-1,Age_Steps,4)))</f>
        <v>0</v>
      </c>
      <c r="CA310" s="104">
        <f>IF(OR(ABS($B310)&lt;0.01,$G310=0),0,IF($J310="","",VLOOKUP($J310-1,Age_Steps,4)))</f>
        <v>0</v>
      </c>
      <c r="CB310" s="104">
        <f>IF(ABS($B310)&lt;0.01,0,IF($J310="","",VLOOKUP($J310-2,Age_Steps,4)))</f>
        <v>0</v>
      </c>
      <c r="CC310" s="104">
        <f>IF(OR(ABS($B310)&lt;0.01,$I310=0),0,IF($J310="","",VLOOKUP($J310-2,Age_Steps,4)))</f>
        <v>0</v>
      </c>
    </row>
    <row r="311" spans="2:81" ht="12.5" customHeight="1">
      <c r="B311" s="6" t="s">
        <v>9</v>
      </c>
      <c r="C311" s="6"/>
      <c r="D311" s="5">
        <v>0</v>
      </c>
      <c r="E311" s="5">
        <v>0</v>
      </c>
      <c r="F311" s="2">
        <v>0</v>
      </c>
      <c r="G311" s="2">
        <v>0</v>
      </c>
      <c r="H311" s="2">
        <v>0</v>
      </c>
      <c r="I311" s="5">
        <v>0</v>
      </c>
      <c r="J311" s="11">
        <v>26</v>
      </c>
      <c r="K311" s="12">
        <f t="shared" si="243"/>
        <v>0</v>
      </c>
      <c r="L311" s="12">
        <f t="shared" si="243"/>
        <v>0</v>
      </c>
      <c r="M311" s="14">
        <f t="shared" si="244"/>
        <v>0</v>
      </c>
      <c r="N311" s="12">
        <f t="shared" si="299"/>
        <v>0</v>
      </c>
      <c r="O311" s="14">
        <f t="shared" si="245"/>
        <v>0</v>
      </c>
      <c r="P311" s="12">
        <f t="shared" si="299"/>
        <v>0</v>
      </c>
      <c r="Q311" s="12">
        <f t="shared" si="246"/>
        <v>1</v>
      </c>
      <c r="R311" s="12">
        <f t="shared" si="247"/>
        <v>0</v>
      </c>
      <c r="S311" s="12">
        <f t="shared" si="248"/>
        <v>0</v>
      </c>
      <c r="T311" s="12">
        <f t="shared" si="249"/>
        <v>0</v>
      </c>
      <c r="U311" s="12">
        <f t="shared" si="250"/>
        <v>0</v>
      </c>
      <c r="V311" s="39">
        <f t="shared" si="251"/>
        <v>0</v>
      </c>
      <c r="W311" s="39">
        <f t="shared" si="252"/>
        <v>0</v>
      </c>
      <c r="X311" s="12">
        <f t="shared" si="300"/>
        <v>0</v>
      </c>
      <c r="Y311" s="12">
        <f t="shared" si="253"/>
        <v>0</v>
      </c>
      <c r="Z311" s="39">
        <f t="shared" si="301"/>
        <v>0</v>
      </c>
      <c r="AA311" s="12">
        <f t="shared" si="254"/>
        <v>0</v>
      </c>
      <c r="AB311" s="39">
        <f t="shared" si="255"/>
        <v>0</v>
      </c>
      <c r="AC311" s="12">
        <f t="shared" si="256"/>
        <v>0</v>
      </c>
      <c r="AD311" s="39">
        <f t="shared" si="257"/>
        <v>0</v>
      </c>
      <c r="AE311" s="39">
        <f t="shared" si="242"/>
        <v>0</v>
      </c>
      <c r="AF311" s="12">
        <f t="shared" si="258"/>
        <v>0</v>
      </c>
      <c r="AG311" s="39">
        <f t="shared" si="259"/>
        <v>0</v>
      </c>
      <c r="AH311" s="12">
        <f t="shared" si="260"/>
        <v>0</v>
      </c>
      <c r="AI311" s="39">
        <f t="shared" si="261"/>
        <v>0</v>
      </c>
      <c r="AJ311" s="39">
        <f t="shared" si="262"/>
        <v>0</v>
      </c>
      <c r="AK311" s="12">
        <f t="shared" si="263"/>
        <v>0</v>
      </c>
      <c r="AL311" s="39">
        <f t="shared" si="264"/>
        <v>0</v>
      </c>
      <c r="AM311" s="39">
        <f t="shared" si="265"/>
        <v>0</v>
      </c>
      <c r="AN311" s="39">
        <f t="shared" si="266"/>
        <v>0</v>
      </c>
      <c r="AO311" s="99">
        <f t="shared" si="267"/>
        <v>0</v>
      </c>
      <c r="AP311" s="99">
        <f t="shared" si="268"/>
        <v>0</v>
      </c>
      <c r="AQ311" s="12">
        <f t="shared" si="269"/>
        <v>0</v>
      </c>
      <c r="AR311" s="39">
        <f t="shared" si="270"/>
        <v>0</v>
      </c>
      <c r="AS311" s="39">
        <f t="shared" si="271"/>
        <v>0</v>
      </c>
      <c r="AT311" s="39">
        <f t="shared" si="272"/>
        <v>0</v>
      </c>
      <c r="AU311" s="12">
        <f t="shared" si="273"/>
        <v>0</v>
      </c>
      <c r="AV311" s="39">
        <f t="shared" si="274"/>
        <v>0</v>
      </c>
      <c r="AW311" s="39">
        <f t="shared" si="275"/>
        <v>0</v>
      </c>
      <c r="AX311" s="39">
        <f t="shared" si="276"/>
        <v>0</v>
      </c>
      <c r="AY311" s="39">
        <f t="shared" si="277"/>
        <v>0</v>
      </c>
      <c r="AZ311" s="39">
        <f t="shared" si="278"/>
        <v>0</v>
      </c>
      <c r="BA311" s="12">
        <f t="shared" si="279"/>
        <v>0</v>
      </c>
      <c r="BB311" s="39">
        <f t="shared" si="280"/>
        <v>0</v>
      </c>
      <c r="BC311" s="39">
        <f t="shared" si="281"/>
        <v>0</v>
      </c>
      <c r="BD311" s="39">
        <f t="shared" si="282"/>
        <v>0</v>
      </c>
      <c r="BE311" s="12">
        <f t="shared" si="283"/>
        <v>0</v>
      </c>
      <c r="BF311" s="39">
        <f t="shared" si="284"/>
        <v>0</v>
      </c>
      <c r="BG311" s="39">
        <f t="shared" si="285"/>
        <v>0</v>
      </c>
      <c r="BH311" s="39">
        <f t="shared" si="286"/>
        <v>0</v>
      </c>
      <c r="BI311" s="12">
        <f t="shared" si="287"/>
        <v>0</v>
      </c>
      <c r="BJ311" s="39">
        <f t="shared" si="288"/>
        <v>0</v>
      </c>
      <c r="BK311" s="39">
        <f t="shared" si="289"/>
        <v>0</v>
      </c>
      <c r="BL311" s="39">
        <f t="shared" si="290"/>
        <v>0</v>
      </c>
      <c r="BM311" s="12">
        <f t="shared" si="291"/>
        <v>0</v>
      </c>
      <c r="BN311" s="39">
        <f t="shared" si="292"/>
        <v>0</v>
      </c>
      <c r="BO311" s="39">
        <f t="shared" si="293"/>
        <v>0</v>
      </c>
      <c r="BP311" s="39">
        <f t="shared" si="294"/>
        <v>0</v>
      </c>
      <c r="BQ311" s="12">
        <f t="shared" si="295"/>
        <v>0</v>
      </c>
      <c r="BR311" s="39">
        <f t="shared" si="296"/>
        <v>0</v>
      </c>
      <c r="BS311" s="39">
        <f t="shared" si="297"/>
        <v>0</v>
      </c>
      <c r="BT311" s="39">
        <f t="shared" si="298"/>
        <v>0</v>
      </c>
      <c r="BU311" s="104">
        <f>IF(ABS($B311)&lt;0.01,0,VLOOKUP(E311,DollarSteps,4))</f>
        <v>0</v>
      </c>
      <c r="BV311" s="104">
        <f>IF(ABS($B311)&lt;0.01,0,VLOOKUP(G311,DollarSteps,4))</f>
        <v>0</v>
      </c>
      <c r="BW311" s="104">
        <f>IF(ABS($B311)&lt;0.01,0,VLOOKUP(I311,DollarSteps,4))</f>
        <v>0</v>
      </c>
      <c r="BX311" s="104">
        <f>IF(ABS($B311)&lt;0.01,0,IF($J311="","",VLOOKUP($J311,Age_Steps,4)))</f>
        <v>0</v>
      </c>
      <c r="BY311" s="104">
        <f>IF(OR(ABS($B311)&lt;0.01,$E311=0),0,IF($J311="","",VLOOKUP($J311,Age_Steps,4)))</f>
        <v>0</v>
      </c>
      <c r="BZ311" s="104">
        <f>IF(ABS($B311)&lt;0.01,0,IF($J311="","",VLOOKUP($J311-1,Age_Steps,4)))</f>
        <v>0</v>
      </c>
      <c r="CA311" s="104">
        <f>IF(OR(ABS($B311)&lt;0.01,$G311=0),0,IF($J311="","",VLOOKUP($J311-1,Age_Steps,4)))</f>
        <v>0</v>
      </c>
      <c r="CB311" s="104">
        <f>IF(ABS($B311)&lt;0.01,0,IF($J311="","",VLOOKUP($J311-2,Age_Steps,4)))</f>
        <v>0</v>
      </c>
      <c r="CC311" s="104">
        <f>IF(OR(ABS($B311)&lt;0.01,$I311=0),0,IF($J311="","",VLOOKUP($J311-2,Age_Steps,4)))</f>
        <v>0</v>
      </c>
    </row>
    <row r="312" spans="2:81" ht="12.5" customHeight="1">
      <c r="B312" s="6" t="s">
        <v>9</v>
      </c>
      <c r="C312" s="6"/>
      <c r="D312" s="5">
        <v>0</v>
      </c>
      <c r="E312" s="5">
        <v>0</v>
      </c>
      <c r="F312" s="2">
        <v>0</v>
      </c>
      <c r="G312" s="2">
        <v>0</v>
      </c>
      <c r="H312" s="2">
        <v>0</v>
      </c>
      <c r="I312" s="5">
        <v>0</v>
      </c>
      <c r="K312" s="12">
        <f t="shared" si="243"/>
        <v>0</v>
      </c>
      <c r="L312" s="12">
        <f t="shared" si="243"/>
        <v>0</v>
      </c>
      <c r="M312" s="14">
        <f t="shared" si="244"/>
        <v>0</v>
      </c>
      <c r="N312" s="12">
        <f t="shared" si="299"/>
        <v>0</v>
      </c>
      <c r="O312" s="14">
        <f t="shared" si="245"/>
        <v>0</v>
      </c>
      <c r="P312" s="12">
        <f t="shared" si="299"/>
        <v>0</v>
      </c>
      <c r="Q312" s="12">
        <f t="shared" si="246"/>
        <v>1</v>
      </c>
      <c r="R312" s="12">
        <f t="shared" si="247"/>
        <v>0</v>
      </c>
      <c r="S312" s="12">
        <f t="shared" si="248"/>
        <v>0</v>
      </c>
      <c r="T312" s="12">
        <f t="shared" si="249"/>
        <v>0</v>
      </c>
      <c r="U312" s="12">
        <f t="shared" si="250"/>
        <v>0</v>
      </c>
      <c r="V312" s="39">
        <f t="shared" si="251"/>
        <v>0</v>
      </c>
      <c r="W312" s="39">
        <f t="shared" si="252"/>
        <v>0</v>
      </c>
      <c r="X312" s="12">
        <f t="shared" si="300"/>
        <v>0</v>
      </c>
      <c r="Y312" s="12">
        <f t="shared" si="253"/>
        <v>0</v>
      </c>
      <c r="Z312" s="39">
        <f t="shared" si="301"/>
        <v>0</v>
      </c>
      <c r="AA312" s="12">
        <f t="shared" si="254"/>
        <v>0</v>
      </c>
      <c r="AB312" s="39">
        <f t="shared" si="255"/>
        <v>0</v>
      </c>
      <c r="AC312" s="12">
        <f t="shared" si="256"/>
        <v>0</v>
      </c>
      <c r="AD312" s="39">
        <f t="shared" si="257"/>
        <v>0</v>
      </c>
      <c r="AE312" s="39">
        <f t="shared" si="242"/>
        <v>0</v>
      </c>
      <c r="AF312" s="12">
        <f t="shared" si="258"/>
        <v>0</v>
      </c>
      <c r="AG312" s="39">
        <f t="shared" si="259"/>
        <v>0</v>
      </c>
      <c r="AH312" s="12">
        <f t="shared" si="260"/>
        <v>0</v>
      </c>
      <c r="AI312" s="39">
        <f t="shared" si="261"/>
        <v>0</v>
      </c>
      <c r="AJ312" s="39">
        <f t="shared" si="262"/>
        <v>0</v>
      </c>
      <c r="AK312" s="12">
        <f t="shared" si="263"/>
        <v>0</v>
      </c>
      <c r="AL312" s="39">
        <f t="shared" si="264"/>
        <v>0</v>
      </c>
      <c r="AM312" s="39">
        <f t="shared" si="265"/>
        <v>0</v>
      </c>
      <c r="AN312" s="39">
        <f t="shared" si="266"/>
        <v>0</v>
      </c>
      <c r="AO312" s="99">
        <f t="shared" si="267"/>
        <v>0</v>
      </c>
      <c r="AP312" s="99">
        <f t="shared" si="268"/>
        <v>0</v>
      </c>
      <c r="AQ312" s="12">
        <f t="shared" si="269"/>
        <v>0</v>
      </c>
      <c r="AR312" s="39">
        <f t="shared" si="270"/>
        <v>0</v>
      </c>
      <c r="AS312" s="39">
        <f t="shared" si="271"/>
        <v>0</v>
      </c>
      <c r="AT312" s="39">
        <f t="shared" si="272"/>
        <v>0</v>
      </c>
      <c r="AU312" s="12">
        <f t="shared" si="273"/>
        <v>0</v>
      </c>
      <c r="AV312" s="39">
        <f t="shared" si="274"/>
        <v>0</v>
      </c>
      <c r="AW312" s="39">
        <f t="shared" si="275"/>
        <v>0</v>
      </c>
      <c r="AX312" s="39">
        <f t="shared" si="276"/>
        <v>0</v>
      </c>
      <c r="AY312" s="39">
        <f t="shared" si="277"/>
        <v>0</v>
      </c>
      <c r="AZ312" s="39">
        <f t="shared" si="278"/>
        <v>0</v>
      </c>
      <c r="BA312" s="12">
        <f t="shared" si="279"/>
        <v>0</v>
      </c>
      <c r="BB312" s="39">
        <f t="shared" si="280"/>
        <v>0</v>
      </c>
      <c r="BC312" s="39">
        <f t="shared" si="281"/>
        <v>0</v>
      </c>
      <c r="BD312" s="39">
        <f t="shared" si="282"/>
        <v>0</v>
      </c>
      <c r="BE312" s="12">
        <f t="shared" si="283"/>
        <v>0</v>
      </c>
      <c r="BF312" s="39">
        <f t="shared" si="284"/>
        <v>0</v>
      </c>
      <c r="BG312" s="39">
        <f t="shared" si="285"/>
        <v>0</v>
      </c>
      <c r="BH312" s="39">
        <f t="shared" si="286"/>
        <v>0</v>
      </c>
      <c r="BI312" s="12">
        <f t="shared" si="287"/>
        <v>0</v>
      </c>
      <c r="BJ312" s="39">
        <f t="shared" si="288"/>
        <v>0</v>
      </c>
      <c r="BK312" s="39">
        <f t="shared" si="289"/>
        <v>0</v>
      </c>
      <c r="BL312" s="39">
        <f t="shared" si="290"/>
        <v>0</v>
      </c>
      <c r="BM312" s="12">
        <f t="shared" si="291"/>
        <v>0</v>
      </c>
      <c r="BN312" s="39">
        <f t="shared" si="292"/>
        <v>0</v>
      </c>
      <c r="BO312" s="39">
        <f t="shared" si="293"/>
        <v>0</v>
      </c>
      <c r="BP312" s="39">
        <f t="shared" si="294"/>
        <v>0</v>
      </c>
      <c r="BQ312" s="12">
        <f t="shared" si="295"/>
        <v>0</v>
      </c>
      <c r="BR312" s="39">
        <f t="shared" si="296"/>
        <v>0</v>
      </c>
      <c r="BS312" s="39">
        <f t="shared" si="297"/>
        <v>0</v>
      </c>
      <c r="BT312" s="39">
        <f t="shared" si="298"/>
        <v>0</v>
      </c>
      <c r="BU312" s="104">
        <f>IF(ABS($B312)&lt;0.01,0,VLOOKUP(E312,DollarSteps,4))</f>
        <v>0</v>
      </c>
      <c r="BV312" s="104">
        <f>IF(ABS($B312)&lt;0.01,0,VLOOKUP(G312,DollarSteps,4))</f>
        <v>0</v>
      </c>
      <c r="BW312" s="104">
        <f>IF(ABS($B312)&lt;0.01,0,VLOOKUP(I312,DollarSteps,4))</f>
        <v>0</v>
      </c>
      <c r="BX312" s="104">
        <f>IF(ABS($B312)&lt;0.01,0,IF($J312="","",VLOOKUP($J312,Age_Steps,4)))</f>
        <v>0</v>
      </c>
      <c r="BY312" s="104">
        <f>IF(OR(ABS($B312)&lt;0.01,$E312=0),0,IF($J312="","",VLOOKUP($J312,Age_Steps,4)))</f>
        <v>0</v>
      </c>
      <c r="BZ312" s="104">
        <f>IF(ABS($B312)&lt;0.01,0,IF($J312="","",VLOOKUP($J312-1,Age_Steps,4)))</f>
        <v>0</v>
      </c>
      <c r="CA312" s="104">
        <f>IF(OR(ABS($B312)&lt;0.01,$G312=0),0,IF($J312="","",VLOOKUP($J312-1,Age_Steps,4)))</f>
        <v>0</v>
      </c>
      <c r="CB312" s="104">
        <f>IF(ABS($B312)&lt;0.01,0,IF($J312="","",VLOOKUP($J312-2,Age_Steps,4)))</f>
        <v>0</v>
      </c>
      <c r="CC312" s="104">
        <f>IF(OR(ABS($B312)&lt;0.01,$I312=0),0,IF($J312="","",VLOOKUP($J312-2,Age_Steps,4)))</f>
        <v>0</v>
      </c>
    </row>
    <row r="313" spans="2:81" ht="12.5" customHeight="1">
      <c r="B313" s="6" t="s">
        <v>9</v>
      </c>
      <c r="C313" s="6"/>
      <c r="D313" s="5">
        <v>0</v>
      </c>
      <c r="E313" s="5">
        <v>0</v>
      </c>
      <c r="F313" s="2">
        <v>0</v>
      </c>
      <c r="G313" s="2">
        <v>0</v>
      </c>
      <c r="H313" s="2">
        <v>0</v>
      </c>
      <c r="I313" s="5">
        <v>0</v>
      </c>
      <c r="J313" s="11">
        <v>1</v>
      </c>
      <c r="K313" s="12">
        <f t="shared" si="243"/>
        <v>0</v>
      </c>
      <c r="L313" s="12">
        <f t="shared" si="243"/>
        <v>0</v>
      </c>
      <c r="M313" s="14">
        <f t="shared" si="244"/>
        <v>0</v>
      </c>
      <c r="N313" s="12">
        <f t="shared" si="299"/>
        <v>0</v>
      </c>
      <c r="O313" s="14">
        <f t="shared" si="245"/>
        <v>0</v>
      </c>
      <c r="P313" s="12">
        <f t="shared" si="299"/>
        <v>0</v>
      </c>
      <c r="Q313" s="12">
        <f t="shared" si="246"/>
        <v>1</v>
      </c>
      <c r="R313" s="12">
        <f t="shared" si="247"/>
        <v>0</v>
      </c>
      <c r="S313" s="12">
        <f t="shared" si="248"/>
        <v>0</v>
      </c>
      <c r="T313" s="12">
        <f t="shared" si="249"/>
        <v>0</v>
      </c>
      <c r="U313" s="12">
        <f t="shared" si="250"/>
        <v>0</v>
      </c>
      <c r="V313" s="39">
        <f t="shared" si="251"/>
        <v>0</v>
      </c>
      <c r="W313" s="39">
        <f t="shared" si="252"/>
        <v>0</v>
      </c>
      <c r="X313" s="12">
        <f t="shared" si="300"/>
        <v>0</v>
      </c>
      <c r="Y313" s="12">
        <f t="shared" si="253"/>
        <v>0</v>
      </c>
      <c r="Z313" s="39">
        <f t="shared" si="301"/>
        <v>0</v>
      </c>
      <c r="AA313" s="12">
        <f t="shared" si="254"/>
        <v>0</v>
      </c>
      <c r="AB313" s="39">
        <f t="shared" si="255"/>
        <v>0</v>
      </c>
      <c r="AC313" s="12">
        <f t="shared" si="256"/>
        <v>0</v>
      </c>
      <c r="AD313" s="39">
        <f t="shared" si="257"/>
        <v>0</v>
      </c>
      <c r="AE313" s="39">
        <f t="shared" si="242"/>
        <v>0</v>
      </c>
      <c r="AF313" s="12">
        <f t="shared" si="258"/>
        <v>0</v>
      </c>
      <c r="AG313" s="39">
        <f t="shared" si="259"/>
        <v>0</v>
      </c>
      <c r="AH313" s="12">
        <f t="shared" si="260"/>
        <v>0</v>
      </c>
      <c r="AI313" s="39">
        <f t="shared" si="261"/>
        <v>0</v>
      </c>
      <c r="AJ313" s="39">
        <f t="shared" si="262"/>
        <v>0</v>
      </c>
      <c r="AK313" s="12">
        <f t="shared" si="263"/>
        <v>0</v>
      </c>
      <c r="AL313" s="39">
        <f t="shared" si="264"/>
        <v>0</v>
      </c>
      <c r="AM313" s="39">
        <f t="shared" si="265"/>
        <v>0</v>
      </c>
      <c r="AN313" s="39">
        <f t="shared" si="266"/>
        <v>0</v>
      </c>
      <c r="AO313" s="99">
        <f t="shared" si="267"/>
        <v>0</v>
      </c>
      <c r="AP313" s="99">
        <f t="shared" si="268"/>
        <v>0</v>
      </c>
      <c r="AQ313" s="12">
        <f t="shared" si="269"/>
        <v>0</v>
      </c>
      <c r="AR313" s="39">
        <f t="shared" si="270"/>
        <v>0</v>
      </c>
      <c r="AS313" s="39">
        <f t="shared" si="271"/>
        <v>0</v>
      </c>
      <c r="AT313" s="39">
        <f t="shared" si="272"/>
        <v>0</v>
      </c>
      <c r="AU313" s="12">
        <f t="shared" si="273"/>
        <v>0</v>
      </c>
      <c r="AV313" s="39">
        <f t="shared" si="274"/>
        <v>0</v>
      </c>
      <c r="AW313" s="39">
        <f t="shared" si="275"/>
        <v>0</v>
      </c>
      <c r="AX313" s="39">
        <f t="shared" si="276"/>
        <v>0</v>
      </c>
      <c r="AY313" s="39">
        <f t="shared" si="277"/>
        <v>0</v>
      </c>
      <c r="AZ313" s="39">
        <f t="shared" si="278"/>
        <v>0</v>
      </c>
      <c r="BA313" s="12">
        <f t="shared" si="279"/>
        <v>0</v>
      </c>
      <c r="BB313" s="39">
        <f t="shared" si="280"/>
        <v>0</v>
      </c>
      <c r="BC313" s="39">
        <f t="shared" si="281"/>
        <v>0</v>
      </c>
      <c r="BD313" s="39">
        <f t="shared" si="282"/>
        <v>0</v>
      </c>
      <c r="BE313" s="12">
        <f t="shared" si="283"/>
        <v>0</v>
      </c>
      <c r="BF313" s="39">
        <f t="shared" si="284"/>
        <v>0</v>
      </c>
      <c r="BG313" s="39">
        <f t="shared" si="285"/>
        <v>0</v>
      </c>
      <c r="BH313" s="39">
        <f t="shared" si="286"/>
        <v>0</v>
      </c>
      <c r="BI313" s="12">
        <f t="shared" si="287"/>
        <v>0</v>
      </c>
      <c r="BJ313" s="39">
        <f t="shared" si="288"/>
        <v>0</v>
      </c>
      <c r="BK313" s="39">
        <f t="shared" si="289"/>
        <v>0</v>
      </c>
      <c r="BL313" s="39">
        <f t="shared" si="290"/>
        <v>0</v>
      </c>
      <c r="BM313" s="12">
        <f t="shared" si="291"/>
        <v>0</v>
      </c>
      <c r="BN313" s="39">
        <f t="shared" si="292"/>
        <v>0</v>
      </c>
      <c r="BO313" s="39">
        <f t="shared" si="293"/>
        <v>0</v>
      </c>
      <c r="BP313" s="39">
        <f t="shared" si="294"/>
        <v>0</v>
      </c>
      <c r="BQ313" s="12">
        <f t="shared" si="295"/>
        <v>0</v>
      </c>
      <c r="BR313" s="39">
        <f t="shared" si="296"/>
        <v>0</v>
      </c>
      <c r="BS313" s="39">
        <f t="shared" si="297"/>
        <v>0</v>
      </c>
      <c r="BT313" s="39">
        <f t="shared" si="298"/>
        <v>0</v>
      </c>
      <c r="BU313" s="104">
        <f>IF(ABS($B313)&lt;0.01,0,VLOOKUP(E313,DollarSteps,4))</f>
        <v>0</v>
      </c>
      <c r="BV313" s="104">
        <f>IF(ABS($B313)&lt;0.01,0,VLOOKUP(G313,DollarSteps,4))</f>
        <v>0</v>
      </c>
      <c r="BW313" s="104">
        <f>IF(ABS($B313)&lt;0.01,0,VLOOKUP(I313,DollarSteps,4))</f>
        <v>0</v>
      </c>
      <c r="BX313" s="104">
        <f>IF(ABS($B313)&lt;0.01,0,IF($J313="","",VLOOKUP($J313,Age_Steps,4)))</f>
        <v>0</v>
      </c>
      <c r="BY313" s="104">
        <f>IF(OR(ABS($B313)&lt;0.01,$E313=0),0,IF($J313="","",VLOOKUP($J313,Age_Steps,4)))</f>
        <v>0</v>
      </c>
      <c r="BZ313" s="104">
        <f>IF(ABS($B313)&lt;0.01,0,IF($J313="","",VLOOKUP($J313-1,Age_Steps,4)))</f>
        <v>0</v>
      </c>
      <c r="CA313" s="104">
        <f>IF(OR(ABS($B313)&lt;0.01,$G313=0),0,IF($J313="","",VLOOKUP($J313-1,Age_Steps,4)))</f>
        <v>0</v>
      </c>
      <c r="CB313" s="104">
        <f>IF(ABS($B313)&lt;0.01,0,IF($J313="","",VLOOKUP($J313-2,Age_Steps,4)))</f>
        <v>0</v>
      </c>
      <c r="CC313" s="104">
        <f>IF(OR(ABS($B313)&lt;0.01,$I313=0),0,IF($J313="","",VLOOKUP($J313-2,Age_Steps,4)))</f>
        <v>0</v>
      </c>
    </row>
    <row r="314" spans="2:81" ht="12.5" customHeight="1">
      <c r="B314" s="6" t="s">
        <v>9</v>
      </c>
      <c r="C314" s="6"/>
      <c r="D314" s="5">
        <v>0</v>
      </c>
      <c r="E314" s="5">
        <v>0</v>
      </c>
      <c r="F314" s="2">
        <v>0</v>
      </c>
      <c r="G314" s="2">
        <v>0</v>
      </c>
      <c r="H314" s="2">
        <v>0</v>
      </c>
      <c r="I314" s="5">
        <v>0</v>
      </c>
      <c r="K314" s="12">
        <f t="shared" si="243"/>
        <v>0</v>
      </c>
      <c r="L314" s="12">
        <f t="shared" si="243"/>
        <v>0</v>
      </c>
      <c r="M314" s="14">
        <f t="shared" si="244"/>
        <v>0</v>
      </c>
      <c r="N314" s="12">
        <f t="shared" si="299"/>
        <v>0</v>
      </c>
      <c r="O314" s="14">
        <f t="shared" si="245"/>
        <v>0</v>
      </c>
      <c r="P314" s="12">
        <f t="shared" si="299"/>
        <v>0</v>
      </c>
      <c r="Q314" s="12">
        <f t="shared" si="246"/>
        <v>1</v>
      </c>
      <c r="R314" s="12">
        <f t="shared" si="247"/>
        <v>0</v>
      </c>
      <c r="S314" s="12">
        <f t="shared" si="248"/>
        <v>0</v>
      </c>
      <c r="T314" s="12">
        <f t="shared" si="249"/>
        <v>0</v>
      </c>
      <c r="U314" s="12">
        <f t="shared" si="250"/>
        <v>0</v>
      </c>
      <c r="V314" s="39">
        <f t="shared" si="251"/>
        <v>0</v>
      </c>
      <c r="W314" s="39">
        <f t="shared" si="252"/>
        <v>0</v>
      </c>
      <c r="X314" s="12">
        <f t="shared" si="300"/>
        <v>0</v>
      </c>
      <c r="Y314" s="12">
        <f t="shared" si="253"/>
        <v>0</v>
      </c>
      <c r="Z314" s="39">
        <f t="shared" si="301"/>
        <v>0</v>
      </c>
      <c r="AA314" s="12">
        <f t="shared" si="254"/>
        <v>0</v>
      </c>
      <c r="AB314" s="39">
        <f t="shared" si="255"/>
        <v>0</v>
      </c>
      <c r="AC314" s="12">
        <f t="shared" si="256"/>
        <v>0</v>
      </c>
      <c r="AD314" s="39">
        <f t="shared" si="257"/>
        <v>0</v>
      </c>
      <c r="AE314" s="39">
        <f t="shared" si="242"/>
        <v>0</v>
      </c>
      <c r="AF314" s="12">
        <f t="shared" si="258"/>
        <v>0</v>
      </c>
      <c r="AG314" s="39">
        <f t="shared" si="259"/>
        <v>0</v>
      </c>
      <c r="AH314" s="12">
        <f t="shared" si="260"/>
        <v>0</v>
      </c>
      <c r="AI314" s="39">
        <f t="shared" si="261"/>
        <v>0</v>
      </c>
      <c r="AJ314" s="39">
        <f t="shared" si="262"/>
        <v>0</v>
      </c>
      <c r="AK314" s="12">
        <f t="shared" si="263"/>
        <v>0</v>
      </c>
      <c r="AL314" s="39">
        <f t="shared" si="264"/>
        <v>0</v>
      </c>
      <c r="AM314" s="39">
        <f t="shared" si="265"/>
        <v>0</v>
      </c>
      <c r="AN314" s="39">
        <f t="shared" si="266"/>
        <v>0</v>
      </c>
      <c r="AO314" s="99">
        <f t="shared" si="267"/>
        <v>0</v>
      </c>
      <c r="AP314" s="99">
        <f t="shared" si="268"/>
        <v>0</v>
      </c>
      <c r="AQ314" s="12">
        <f t="shared" si="269"/>
        <v>0</v>
      </c>
      <c r="AR314" s="39">
        <f t="shared" si="270"/>
        <v>0</v>
      </c>
      <c r="AS314" s="39">
        <f t="shared" si="271"/>
        <v>0</v>
      </c>
      <c r="AT314" s="39">
        <f t="shared" si="272"/>
        <v>0</v>
      </c>
      <c r="AU314" s="12">
        <f t="shared" si="273"/>
        <v>0</v>
      </c>
      <c r="AV314" s="39">
        <f t="shared" si="274"/>
        <v>0</v>
      </c>
      <c r="AW314" s="39">
        <f t="shared" si="275"/>
        <v>0</v>
      </c>
      <c r="AX314" s="39">
        <f t="shared" si="276"/>
        <v>0</v>
      </c>
      <c r="AY314" s="39">
        <f t="shared" si="277"/>
        <v>0</v>
      </c>
      <c r="AZ314" s="39">
        <f t="shared" si="278"/>
        <v>0</v>
      </c>
      <c r="BA314" s="12">
        <f t="shared" si="279"/>
        <v>0</v>
      </c>
      <c r="BB314" s="39">
        <f t="shared" si="280"/>
        <v>0</v>
      </c>
      <c r="BC314" s="39">
        <f t="shared" si="281"/>
        <v>0</v>
      </c>
      <c r="BD314" s="39">
        <f t="shared" si="282"/>
        <v>0</v>
      </c>
      <c r="BE314" s="12">
        <f t="shared" si="283"/>
        <v>0</v>
      </c>
      <c r="BF314" s="39">
        <f t="shared" si="284"/>
        <v>0</v>
      </c>
      <c r="BG314" s="39">
        <f t="shared" si="285"/>
        <v>0</v>
      </c>
      <c r="BH314" s="39">
        <f t="shared" si="286"/>
        <v>0</v>
      </c>
      <c r="BI314" s="12">
        <f t="shared" si="287"/>
        <v>0</v>
      </c>
      <c r="BJ314" s="39">
        <f t="shared" si="288"/>
        <v>0</v>
      </c>
      <c r="BK314" s="39">
        <f t="shared" si="289"/>
        <v>0</v>
      </c>
      <c r="BL314" s="39">
        <f t="shared" si="290"/>
        <v>0</v>
      </c>
      <c r="BM314" s="12">
        <f t="shared" si="291"/>
        <v>0</v>
      </c>
      <c r="BN314" s="39">
        <f t="shared" si="292"/>
        <v>0</v>
      </c>
      <c r="BO314" s="39">
        <f t="shared" si="293"/>
        <v>0</v>
      </c>
      <c r="BP314" s="39">
        <f t="shared" si="294"/>
        <v>0</v>
      </c>
      <c r="BQ314" s="12">
        <f t="shared" si="295"/>
        <v>0</v>
      </c>
      <c r="BR314" s="39">
        <f t="shared" si="296"/>
        <v>0</v>
      </c>
      <c r="BS314" s="39">
        <f t="shared" si="297"/>
        <v>0</v>
      </c>
      <c r="BT314" s="39">
        <f t="shared" si="298"/>
        <v>0</v>
      </c>
      <c r="BU314" s="104">
        <f>IF(ABS($B314)&lt;0.01,0,VLOOKUP(E314,DollarSteps,4))</f>
        <v>0</v>
      </c>
      <c r="BV314" s="104">
        <f>IF(ABS($B314)&lt;0.01,0,VLOOKUP(G314,DollarSteps,4))</f>
        <v>0</v>
      </c>
      <c r="BW314" s="104">
        <f>IF(ABS($B314)&lt;0.01,0,VLOOKUP(I314,DollarSteps,4))</f>
        <v>0</v>
      </c>
      <c r="BX314" s="104">
        <f>IF(ABS($B314)&lt;0.01,0,IF($J314="","",VLOOKUP($J314,Age_Steps,4)))</f>
        <v>0</v>
      </c>
      <c r="BY314" s="104">
        <f>IF(OR(ABS($B314)&lt;0.01,$E314=0),0,IF($J314="","",VLOOKUP($J314,Age_Steps,4)))</f>
        <v>0</v>
      </c>
      <c r="BZ314" s="104">
        <f>IF(ABS($B314)&lt;0.01,0,IF($J314="","",VLOOKUP($J314-1,Age_Steps,4)))</f>
        <v>0</v>
      </c>
      <c r="CA314" s="104">
        <f>IF(OR(ABS($B314)&lt;0.01,$G314=0),0,IF($J314="","",VLOOKUP($J314-1,Age_Steps,4)))</f>
        <v>0</v>
      </c>
      <c r="CB314" s="104">
        <f>IF(ABS($B314)&lt;0.01,0,IF($J314="","",VLOOKUP($J314-2,Age_Steps,4)))</f>
        <v>0</v>
      </c>
      <c r="CC314" s="104">
        <f>IF(OR(ABS($B314)&lt;0.01,$I314=0),0,IF($J314="","",VLOOKUP($J314-2,Age_Steps,4)))</f>
        <v>0</v>
      </c>
    </row>
    <row r="315" spans="2:81" ht="12.5" customHeight="1">
      <c r="B315" s="6" t="s">
        <v>9</v>
      </c>
      <c r="C315" s="6"/>
      <c r="D315" s="5">
        <v>0</v>
      </c>
      <c r="E315" s="5">
        <v>0</v>
      </c>
      <c r="F315" s="2">
        <v>0</v>
      </c>
      <c r="G315" s="2">
        <v>0</v>
      </c>
      <c r="H315" s="2">
        <v>0</v>
      </c>
      <c r="I315" s="5">
        <v>0</v>
      </c>
      <c r="J315" s="11">
        <v>19</v>
      </c>
      <c r="K315" s="12">
        <f t="shared" si="243"/>
        <v>0</v>
      </c>
      <c r="L315" s="12">
        <f t="shared" si="243"/>
        <v>0</v>
      </c>
      <c r="M315" s="14">
        <f t="shared" si="244"/>
        <v>0</v>
      </c>
      <c r="N315" s="12">
        <f t="shared" si="299"/>
        <v>0</v>
      </c>
      <c r="O315" s="14">
        <f t="shared" si="245"/>
        <v>0</v>
      </c>
      <c r="P315" s="12">
        <f t="shared" si="299"/>
        <v>0</v>
      </c>
      <c r="Q315" s="12">
        <f t="shared" si="246"/>
        <v>1</v>
      </c>
      <c r="R315" s="12">
        <f t="shared" si="247"/>
        <v>0</v>
      </c>
      <c r="S315" s="12">
        <f t="shared" si="248"/>
        <v>0</v>
      </c>
      <c r="T315" s="12">
        <f t="shared" si="249"/>
        <v>0</v>
      </c>
      <c r="U315" s="12">
        <f t="shared" si="250"/>
        <v>0</v>
      </c>
      <c r="V315" s="39">
        <f t="shared" si="251"/>
        <v>0</v>
      </c>
      <c r="W315" s="39">
        <f t="shared" si="252"/>
        <v>0</v>
      </c>
      <c r="X315" s="12">
        <f t="shared" si="300"/>
        <v>0</v>
      </c>
      <c r="Y315" s="12">
        <f t="shared" si="253"/>
        <v>0</v>
      </c>
      <c r="Z315" s="39">
        <f t="shared" si="301"/>
        <v>0</v>
      </c>
      <c r="AA315" s="12">
        <f t="shared" si="254"/>
        <v>0</v>
      </c>
      <c r="AB315" s="39">
        <f t="shared" si="255"/>
        <v>0</v>
      </c>
      <c r="AC315" s="12">
        <f t="shared" si="256"/>
        <v>0</v>
      </c>
      <c r="AD315" s="39">
        <f t="shared" si="257"/>
        <v>0</v>
      </c>
      <c r="AE315" s="39">
        <f t="shared" si="242"/>
        <v>0</v>
      </c>
      <c r="AF315" s="12">
        <f t="shared" si="258"/>
        <v>0</v>
      </c>
      <c r="AG315" s="39">
        <f t="shared" si="259"/>
        <v>0</v>
      </c>
      <c r="AH315" s="12">
        <f t="shared" si="260"/>
        <v>0</v>
      </c>
      <c r="AI315" s="39">
        <f t="shared" si="261"/>
        <v>0</v>
      </c>
      <c r="AJ315" s="39">
        <f t="shared" si="262"/>
        <v>0</v>
      </c>
      <c r="AK315" s="12">
        <f t="shared" si="263"/>
        <v>0</v>
      </c>
      <c r="AL315" s="39">
        <f t="shared" si="264"/>
        <v>0</v>
      </c>
      <c r="AM315" s="39">
        <f t="shared" si="265"/>
        <v>0</v>
      </c>
      <c r="AN315" s="39">
        <f t="shared" si="266"/>
        <v>0</v>
      </c>
      <c r="AO315" s="99">
        <f t="shared" si="267"/>
        <v>0</v>
      </c>
      <c r="AP315" s="99">
        <f t="shared" si="268"/>
        <v>0</v>
      </c>
      <c r="AQ315" s="12">
        <f t="shared" si="269"/>
        <v>0</v>
      </c>
      <c r="AR315" s="39">
        <f t="shared" si="270"/>
        <v>0</v>
      </c>
      <c r="AS315" s="39">
        <f t="shared" si="271"/>
        <v>0</v>
      </c>
      <c r="AT315" s="39">
        <f t="shared" si="272"/>
        <v>0</v>
      </c>
      <c r="AU315" s="12">
        <f t="shared" si="273"/>
        <v>0</v>
      </c>
      <c r="AV315" s="39">
        <f t="shared" si="274"/>
        <v>0</v>
      </c>
      <c r="AW315" s="39">
        <f t="shared" si="275"/>
        <v>0</v>
      </c>
      <c r="AX315" s="39">
        <f t="shared" si="276"/>
        <v>0</v>
      </c>
      <c r="AY315" s="39">
        <f t="shared" si="277"/>
        <v>0</v>
      </c>
      <c r="AZ315" s="39">
        <f t="shared" si="278"/>
        <v>0</v>
      </c>
      <c r="BA315" s="12">
        <f t="shared" si="279"/>
        <v>0</v>
      </c>
      <c r="BB315" s="39">
        <f t="shared" si="280"/>
        <v>0</v>
      </c>
      <c r="BC315" s="39">
        <f t="shared" si="281"/>
        <v>0</v>
      </c>
      <c r="BD315" s="39">
        <f t="shared" si="282"/>
        <v>0</v>
      </c>
      <c r="BE315" s="12">
        <f t="shared" si="283"/>
        <v>0</v>
      </c>
      <c r="BF315" s="39">
        <f t="shared" si="284"/>
        <v>0</v>
      </c>
      <c r="BG315" s="39">
        <f t="shared" si="285"/>
        <v>0</v>
      </c>
      <c r="BH315" s="39">
        <f t="shared" si="286"/>
        <v>0</v>
      </c>
      <c r="BI315" s="12">
        <f t="shared" si="287"/>
        <v>0</v>
      </c>
      <c r="BJ315" s="39">
        <f t="shared" si="288"/>
        <v>0</v>
      </c>
      <c r="BK315" s="39">
        <f t="shared" si="289"/>
        <v>0</v>
      </c>
      <c r="BL315" s="39">
        <f t="shared" si="290"/>
        <v>0</v>
      </c>
      <c r="BM315" s="12">
        <f t="shared" si="291"/>
        <v>0</v>
      </c>
      <c r="BN315" s="39">
        <f t="shared" si="292"/>
        <v>0</v>
      </c>
      <c r="BO315" s="39">
        <f t="shared" si="293"/>
        <v>0</v>
      </c>
      <c r="BP315" s="39">
        <f t="shared" si="294"/>
        <v>0</v>
      </c>
      <c r="BQ315" s="12">
        <f t="shared" si="295"/>
        <v>0</v>
      </c>
      <c r="BR315" s="39">
        <f t="shared" si="296"/>
        <v>0</v>
      </c>
      <c r="BS315" s="39">
        <f t="shared" si="297"/>
        <v>0</v>
      </c>
      <c r="BT315" s="39">
        <f t="shared" si="298"/>
        <v>0</v>
      </c>
      <c r="BU315" s="104">
        <f>IF(ABS($B315)&lt;0.01,0,VLOOKUP(E315,DollarSteps,4))</f>
        <v>0</v>
      </c>
      <c r="BV315" s="104">
        <f>IF(ABS($B315)&lt;0.01,0,VLOOKUP(G315,DollarSteps,4))</f>
        <v>0</v>
      </c>
      <c r="BW315" s="104">
        <f>IF(ABS($B315)&lt;0.01,0,VLOOKUP(I315,DollarSteps,4))</f>
        <v>0</v>
      </c>
      <c r="BX315" s="104">
        <f>IF(ABS($B315)&lt;0.01,0,IF($J315="","",VLOOKUP($J315,Age_Steps,4)))</f>
        <v>0</v>
      </c>
      <c r="BY315" s="104">
        <f>IF(OR(ABS($B315)&lt;0.01,$E315=0),0,IF($J315="","",VLOOKUP($J315,Age_Steps,4)))</f>
        <v>0</v>
      </c>
      <c r="BZ315" s="104">
        <f>IF(ABS($B315)&lt;0.01,0,IF($J315="","",VLOOKUP($J315-1,Age_Steps,4)))</f>
        <v>0</v>
      </c>
      <c r="CA315" s="104">
        <f>IF(OR(ABS($B315)&lt;0.01,$G315=0),0,IF($J315="","",VLOOKUP($J315-1,Age_Steps,4)))</f>
        <v>0</v>
      </c>
      <c r="CB315" s="104">
        <f>IF(ABS($B315)&lt;0.01,0,IF($J315="","",VLOOKUP($J315-2,Age_Steps,4)))</f>
        <v>0</v>
      </c>
      <c r="CC315" s="104">
        <f>IF(OR(ABS($B315)&lt;0.01,$I315=0),0,IF($J315="","",VLOOKUP($J315-2,Age_Steps,4)))</f>
        <v>0</v>
      </c>
    </row>
    <row r="316" spans="2:81" ht="12.5" customHeight="1">
      <c r="B316" s="6" t="s">
        <v>9</v>
      </c>
      <c r="C316" s="6"/>
      <c r="D316" s="5">
        <v>0</v>
      </c>
      <c r="E316" s="5">
        <v>0</v>
      </c>
      <c r="F316" s="2">
        <v>0</v>
      </c>
      <c r="G316" s="2">
        <v>0</v>
      </c>
      <c r="H316" s="2">
        <v>0</v>
      </c>
      <c r="I316" s="5">
        <v>0</v>
      </c>
      <c r="J316" s="11">
        <v>19</v>
      </c>
      <c r="K316" s="12">
        <f t="shared" si="243"/>
        <v>0</v>
      </c>
      <c r="L316" s="12">
        <f t="shared" si="243"/>
        <v>0</v>
      </c>
      <c r="M316" s="14">
        <f t="shared" si="244"/>
        <v>0</v>
      </c>
      <c r="N316" s="12">
        <f t="shared" si="299"/>
        <v>0</v>
      </c>
      <c r="O316" s="14">
        <f t="shared" si="245"/>
        <v>0</v>
      </c>
      <c r="P316" s="12">
        <f t="shared" si="299"/>
        <v>0</v>
      </c>
      <c r="Q316" s="12">
        <f t="shared" si="246"/>
        <v>1</v>
      </c>
      <c r="R316" s="12">
        <f t="shared" si="247"/>
        <v>0</v>
      </c>
      <c r="S316" s="12">
        <f t="shared" si="248"/>
        <v>0</v>
      </c>
      <c r="T316" s="12">
        <f t="shared" si="249"/>
        <v>0</v>
      </c>
      <c r="U316" s="12">
        <f t="shared" si="250"/>
        <v>0</v>
      </c>
      <c r="V316" s="39">
        <f t="shared" si="251"/>
        <v>0</v>
      </c>
      <c r="W316" s="39">
        <f t="shared" si="252"/>
        <v>0</v>
      </c>
      <c r="X316" s="12">
        <f t="shared" si="300"/>
        <v>0</v>
      </c>
      <c r="Y316" s="12">
        <f t="shared" si="253"/>
        <v>0</v>
      </c>
      <c r="Z316" s="39">
        <f t="shared" si="301"/>
        <v>0</v>
      </c>
      <c r="AA316" s="12">
        <f t="shared" si="254"/>
        <v>0</v>
      </c>
      <c r="AB316" s="39">
        <f t="shared" si="255"/>
        <v>0</v>
      </c>
      <c r="AC316" s="12">
        <f t="shared" si="256"/>
        <v>0</v>
      </c>
      <c r="AD316" s="39">
        <f t="shared" si="257"/>
        <v>0</v>
      </c>
      <c r="AE316" s="39">
        <f t="shared" si="242"/>
        <v>0</v>
      </c>
      <c r="AF316" s="12">
        <f t="shared" si="258"/>
        <v>0</v>
      </c>
      <c r="AG316" s="39">
        <f t="shared" si="259"/>
        <v>0</v>
      </c>
      <c r="AH316" s="12">
        <f t="shared" si="260"/>
        <v>0</v>
      </c>
      <c r="AI316" s="39">
        <f t="shared" si="261"/>
        <v>0</v>
      </c>
      <c r="AJ316" s="39">
        <f t="shared" si="262"/>
        <v>0</v>
      </c>
      <c r="AK316" s="12">
        <f t="shared" si="263"/>
        <v>0</v>
      </c>
      <c r="AL316" s="39">
        <f t="shared" si="264"/>
        <v>0</v>
      </c>
      <c r="AM316" s="39">
        <f t="shared" si="265"/>
        <v>0</v>
      </c>
      <c r="AN316" s="39">
        <f t="shared" si="266"/>
        <v>0</v>
      </c>
      <c r="AO316" s="99">
        <f t="shared" si="267"/>
        <v>0</v>
      </c>
      <c r="AP316" s="99">
        <f t="shared" si="268"/>
        <v>0</v>
      </c>
      <c r="AQ316" s="12">
        <f t="shared" si="269"/>
        <v>0</v>
      </c>
      <c r="AR316" s="39">
        <f t="shared" si="270"/>
        <v>0</v>
      </c>
      <c r="AS316" s="39">
        <f t="shared" si="271"/>
        <v>0</v>
      </c>
      <c r="AT316" s="39">
        <f t="shared" si="272"/>
        <v>0</v>
      </c>
      <c r="AU316" s="12">
        <f t="shared" si="273"/>
        <v>0</v>
      </c>
      <c r="AV316" s="39">
        <f t="shared" si="274"/>
        <v>0</v>
      </c>
      <c r="AW316" s="39">
        <f t="shared" si="275"/>
        <v>0</v>
      </c>
      <c r="AX316" s="39">
        <f t="shared" si="276"/>
        <v>0</v>
      </c>
      <c r="AY316" s="39">
        <f t="shared" si="277"/>
        <v>0</v>
      </c>
      <c r="AZ316" s="39">
        <f t="shared" si="278"/>
        <v>0</v>
      </c>
      <c r="BA316" s="12">
        <f t="shared" si="279"/>
        <v>0</v>
      </c>
      <c r="BB316" s="39">
        <f t="shared" si="280"/>
        <v>0</v>
      </c>
      <c r="BC316" s="39">
        <f t="shared" si="281"/>
        <v>0</v>
      </c>
      <c r="BD316" s="39">
        <f t="shared" si="282"/>
        <v>0</v>
      </c>
      <c r="BE316" s="12">
        <f t="shared" si="283"/>
        <v>0</v>
      </c>
      <c r="BF316" s="39">
        <f t="shared" si="284"/>
        <v>0</v>
      </c>
      <c r="BG316" s="39">
        <f t="shared" si="285"/>
        <v>0</v>
      </c>
      <c r="BH316" s="39">
        <f t="shared" si="286"/>
        <v>0</v>
      </c>
      <c r="BI316" s="12">
        <f t="shared" si="287"/>
        <v>0</v>
      </c>
      <c r="BJ316" s="39">
        <f t="shared" si="288"/>
        <v>0</v>
      </c>
      <c r="BK316" s="39">
        <f t="shared" si="289"/>
        <v>0</v>
      </c>
      <c r="BL316" s="39">
        <f t="shared" si="290"/>
        <v>0</v>
      </c>
      <c r="BM316" s="12">
        <f t="shared" si="291"/>
        <v>0</v>
      </c>
      <c r="BN316" s="39">
        <f t="shared" si="292"/>
        <v>0</v>
      </c>
      <c r="BO316" s="39">
        <f t="shared" si="293"/>
        <v>0</v>
      </c>
      <c r="BP316" s="39">
        <f t="shared" si="294"/>
        <v>0</v>
      </c>
      <c r="BQ316" s="12">
        <f t="shared" si="295"/>
        <v>0</v>
      </c>
      <c r="BR316" s="39">
        <f t="shared" si="296"/>
        <v>0</v>
      </c>
      <c r="BS316" s="39">
        <f t="shared" si="297"/>
        <v>0</v>
      </c>
      <c r="BT316" s="39">
        <f t="shared" si="298"/>
        <v>0</v>
      </c>
      <c r="BU316" s="104">
        <f>IF(ABS($B316)&lt;0.01,0,VLOOKUP(E316,DollarSteps,4))</f>
        <v>0</v>
      </c>
      <c r="BV316" s="104">
        <f>IF(ABS($B316)&lt;0.01,0,VLOOKUP(G316,DollarSteps,4))</f>
        <v>0</v>
      </c>
      <c r="BW316" s="104">
        <f>IF(ABS($B316)&lt;0.01,0,VLOOKUP(I316,DollarSteps,4))</f>
        <v>0</v>
      </c>
      <c r="BX316" s="104">
        <f>IF(ABS($B316)&lt;0.01,0,IF($J316="","",VLOOKUP($J316,Age_Steps,4)))</f>
        <v>0</v>
      </c>
      <c r="BY316" s="104">
        <f>IF(OR(ABS($B316)&lt;0.01,$E316=0),0,IF($J316="","",VLOOKUP($J316,Age_Steps,4)))</f>
        <v>0</v>
      </c>
      <c r="BZ316" s="104">
        <f>IF(ABS($B316)&lt;0.01,0,IF($J316="","",VLOOKUP($J316-1,Age_Steps,4)))</f>
        <v>0</v>
      </c>
      <c r="CA316" s="104">
        <f>IF(OR(ABS($B316)&lt;0.01,$G316=0),0,IF($J316="","",VLOOKUP($J316-1,Age_Steps,4)))</f>
        <v>0</v>
      </c>
      <c r="CB316" s="104">
        <f>IF(ABS($B316)&lt;0.01,0,IF($J316="","",VLOOKUP($J316-2,Age_Steps,4)))</f>
        <v>0</v>
      </c>
      <c r="CC316" s="104">
        <f>IF(OR(ABS($B316)&lt;0.01,$I316=0),0,IF($J316="","",VLOOKUP($J316-2,Age_Steps,4)))</f>
        <v>0</v>
      </c>
    </row>
    <row r="317" spans="2:81" ht="12.5" customHeight="1">
      <c r="B317" s="6" t="s">
        <v>9</v>
      </c>
      <c r="C317" s="6"/>
      <c r="D317" s="5">
        <v>0</v>
      </c>
      <c r="E317" s="5">
        <v>0</v>
      </c>
      <c r="F317" s="2">
        <v>0</v>
      </c>
      <c r="G317" s="2">
        <v>0</v>
      </c>
      <c r="H317" s="2">
        <v>0</v>
      </c>
      <c r="I317" s="5">
        <v>0</v>
      </c>
      <c r="J317" s="11">
        <v>1</v>
      </c>
      <c r="K317" s="12">
        <f t="shared" si="243"/>
        <v>0</v>
      </c>
      <c r="L317" s="12">
        <f t="shared" si="243"/>
        <v>0</v>
      </c>
      <c r="M317" s="14">
        <f t="shared" si="244"/>
        <v>0</v>
      </c>
      <c r="N317" s="12">
        <f t="shared" si="299"/>
        <v>0</v>
      </c>
      <c r="O317" s="14">
        <f t="shared" si="245"/>
        <v>0</v>
      </c>
      <c r="P317" s="12">
        <f t="shared" si="299"/>
        <v>0</v>
      </c>
      <c r="Q317" s="12">
        <f t="shared" si="246"/>
        <v>1</v>
      </c>
      <c r="R317" s="12">
        <f t="shared" si="247"/>
        <v>0</v>
      </c>
      <c r="S317" s="12">
        <f t="shared" si="248"/>
        <v>0</v>
      </c>
      <c r="T317" s="12">
        <f t="shared" si="249"/>
        <v>0</v>
      </c>
      <c r="U317" s="12">
        <f t="shared" si="250"/>
        <v>0</v>
      </c>
      <c r="V317" s="39">
        <f t="shared" si="251"/>
        <v>0</v>
      </c>
      <c r="W317" s="39">
        <f t="shared" si="252"/>
        <v>0</v>
      </c>
      <c r="X317" s="12">
        <f t="shared" si="300"/>
        <v>0</v>
      </c>
      <c r="Y317" s="12">
        <f t="shared" si="253"/>
        <v>0</v>
      </c>
      <c r="Z317" s="39">
        <f t="shared" si="301"/>
        <v>0</v>
      </c>
      <c r="AA317" s="12">
        <f t="shared" si="254"/>
        <v>0</v>
      </c>
      <c r="AB317" s="39">
        <f t="shared" si="255"/>
        <v>0</v>
      </c>
      <c r="AC317" s="12">
        <f t="shared" si="256"/>
        <v>0</v>
      </c>
      <c r="AD317" s="39">
        <f t="shared" si="257"/>
        <v>0</v>
      </c>
      <c r="AE317" s="39">
        <f t="shared" si="242"/>
        <v>0</v>
      </c>
      <c r="AF317" s="12">
        <f t="shared" si="258"/>
        <v>0</v>
      </c>
      <c r="AG317" s="39">
        <f t="shared" si="259"/>
        <v>0</v>
      </c>
      <c r="AH317" s="12">
        <f t="shared" si="260"/>
        <v>0</v>
      </c>
      <c r="AI317" s="39">
        <f t="shared" si="261"/>
        <v>0</v>
      </c>
      <c r="AJ317" s="39">
        <f t="shared" si="262"/>
        <v>0</v>
      </c>
      <c r="AK317" s="12">
        <f t="shared" si="263"/>
        <v>0</v>
      </c>
      <c r="AL317" s="39">
        <f t="shared" si="264"/>
        <v>0</v>
      </c>
      <c r="AM317" s="39">
        <f t="shared" si="265"/>
        <v>0</v>
      </c>
      <c r="AN317" s="39">
        <f t="shared" si="266"/>
        <v>0</v>
      </c>
      <c r="AO317" s="99">
        <f t="shared" si="267"/>
        <v>0</v>
      </c>
      <c r="AP317" s="99">
        <f t="shared" si="268"/>
        <v>0</v>
      </c>
      <c r="AQ317" s="12">
        <f t="shared" si="269"/>
        <v>0</v>
      </c>
      <c r="AR317" s="39">
        <f t="shared" si="270"/>
        <v>0</v>
      </c>
      <c r="AS317" s="39">
        <f t="shared" si="271"/>
        <v>0</v>
      </c>
      <c r="AT317" s="39">
        <f t="shared" si="272"/>
        <v>0</v>
      </c>
      <c r="AU317" s="12">
        <f t="shared" si="273"/>
        <v>0</v>
      </c>
      <c r="AV317" s="39">
        <f t="shared" si="274"/>
        <v>0</v>
      </c>
      <c r="AW317" s="39">
        <f t="shared" si="275"/>
        <v>0</v>
      </c>
      <c r="AX317" s="39">
        <f t="shared" si="276"/>
        <v>0</v>
      </c>
      <c r="AY317" s="39">
        <f t="shared" si="277"/>
        <v>0</v>
      </c>
      <c r="AZ317" s="39">
        <f t="shared" si="278"/>
        <v>0</v>
      </c>
      <c r="BA317" s="12">
        <f t="shared" si="279"/>
        <v>0</v>
      </c>
      <c r="BB317" s="39">
        <f t="shared" si="280"/>
        <v>0</v>
      </c>
      <c r="BC317" s="39">
        <f t="shared" si="281"/>
        <v>0</v>
      </c>
      <c r="BD317" s="39">
        <f t="shared" si="282"/>
        <v>0</v>
      </c>
      <c r="BE317" s="12">
        <f t="shared" si="283"/>
        <v>0</v>
      </c>
      <c r="BF317" s="39">
        <f t="shared" si="284"/>
        <v>0</v>
      </c>
      <c r="BG317" s="39">
        <f t="shared" si="285"/>
        <v>0</v>
      </c>
      <c r="BH317" s="39">
        <f t="shared" si="286"/>
        <v>0</v>
      </c>
      <c r="BI317" s="12">
        <f t="shared" si="287"/>
        <v>0</v>
      </c>
      <c r="BJ317" s="39">
        <f t="shared" si="288"/>
        <v>0</v>
      </c>
      <c r="BK317" s="39">
        <f t="shared" si="289"/>
        <v>0</v>
      </c>
      <c r="BL317" s="39">
        <f t="shared" si="290"/>
        <v>0</v>
      </c>
      <c r="BM317" s="12">
        <f t="shared" si="291"/>
        <v>0</v>
      </c>
      <c r="BN317" s="39">
        <f t="shared" si="292"/>
        <v>0</v>
      </c>
      <c r="BO317" s="39">
        <f t="shared" si="293"/>
        <v>0</v>
      </c>
      <c r="BP317" s="39">
        <f t="shared" si="294"/>
        <v>0</v>
      </c>
      <c r="BQ317" s="12">
        <f t="shared" si="295"/>
        <v>0</v>
      </c>
      <c r="BR317" s="39">
        <f t="shared" si="296"/>
        <v>0</v>
      </c>
      <c r="BS317" s="39">
        <f t="shared" si="297"/>
        <v>0</v>
      </c>
      <c r="BT317" s="39">
        <f t="shared" si="298"/>
        <v>0</v>
      </c>
      <c r="BU317" s="104">
        <f>IF(ABS($B317)&lt;0.01,0,VLOOKUP(E317,DollarSteps,4))</f>
        <v>0</v>
      </c>
      <c r="BV317" s="104">
        <f>IF(ABS($B317)&lt;0.01,0,VLOOKUP(G317,DollarSteps,4))</f>
        <v>0</v>
      </c>
      <c r="BW317" s="104">
        <f>IF(ABS($B317)&lt;0.01,0,VLOOKUP(I317,DollarSteps,4))</f>
        <v>0</v>
      </c>
      <c r="BX317" s="104">
        <f>IF(ABS($B317)&lt;0.01,0,IF($J317="","",VLOOKUP($J317,Age_Steps,4)))</f>
        <v>0</v>
      </c>
      <c r="BY317" s="104">
        <f>IF(OR(ABS($B317)&lt;0.01,$E317=0),0,IF($J317="","",VLOOKUP($J317,Age_Steps,4)))</f>
        <v>0</v>
      </c>
      <c r="BZ317" s="104">
        <f>IF(ABS($B317)&lt;0.01,0,IF($J317="","",VLOOKUP($J317-1,Age_Steps,4)))</f>
        <v>0</v>
      </c>
      <c r="CA317" s="104">
        <f>IF(OR(ABS($B317)&lt;0.01,$G317=0),0,IF($J317="","",VLOOKUP($J317-1,Age_Steps,4)))</f>
        <v>0</v>
      </c>
      <c r="CB317" s="104">
        <f>IF(ABS($B317)&lt;0.01,0,IF($J317="","",VLOOKUP($J317-2,Age_Steps,4)))</f>
        <v>0</v>
      </c>
      <c r="CC317" s="104">
        <f>IF(OR(ABS($B317)&lt;0.01,$I317=0),0,IF($J317="","",VLOOKUP($J317-2,Age_Steps,4)))</f>
        <v>0</v>
      </c>
    </row>
    <row r="318" spans="2:81" ht="12.5" customHeight="1">
      <c r="B318" s="6" t="s">
        <v>9</v>
      </c>
      <c r="C318" s="6"/>
      <c r="D318" s="5">
        <v>0</v>
      </c>
      <c r="E318" s="5">
        <v>0</v>
      </c>
      <c r="F318" s="2">
        <v>0</v>
      </c>
      <c r="G318" s="2">
        <v>0</v>
      </c>
      <c r="H318" s="2">
        <v>0</v>
      </c>
      <c r="I318" s="5">
        <v>0</v>
      </c>
      <c r="K318" s="12">
        <f t="shared" si="243"/>
        <v>0</v>
      </c>
      <c r="L318" s="12">
        <f t="shared" si="243"/>
        <v>0</v>
      </c>
      <c r="M318" s="14">
        <f t="shared" si="244"/>
        <v>0</v>
      </c>
      <c r="N318" s="12">
        <f t="shared" si="299"/>
        <v>0</v>
      </c>
      <c r="O318" s="14">
        <f t="shared" si="245"/>
        <v>0</v>
      </c>
      <c r="P318" s="12">
        <f t="shared" si="299"/>
        <v>0</v>
      </c>
      <c r="Q318" s="12">
        <f t="shared" si="246"/>
        <v>1</v>
      </c>
      <c r="R318" s="12">
        <f t="shared" si="247"/>
        <v>0</v>
      </c>
      <c r="S318" s="12">
        <f t="shared" si="248"/>
        <v>0</v>
      </c>
      <c r="T318" s="12">
        <f t="shared" si="249"/>
        <v>0</v>
      </c>
      <c r="U318" s="12">
        <f t="shared" si="250"/>
        <v>0</v>
      </c>
      <c r="V318" s="39">
        <f t="shared" si="251"/>
        <v>0</v>
      </c>
      <c r="W318" s="39">
        <f t="shared" si="252"/>
        <v>0</v>
      </c>
      <c r="X318" s="12">
        <f t="shared" si="300"/>
        <v>0</v>
      </c>
      <c r="Y318" s="12">
        <f t="shared" si="253"/>
        <v>0</v>
      </c>
      <c r="Z318" s="39">
        <f t="shared" si="301"/>
        <v>0</v>
      </c>
      <c r="AA318" s="12">
        <f t="shared" si="254"/>
        <v>0</v>
      </c>
      <c r="AB318" s="39">
        <f t="shared" si="255"/>
        <v>0</v>
      </c>
      <c r="AC318" s="12">
        <f t="shared" si="256"/>
        <v>0</v>
      </c>
      <c r="AD318" s="39">
        <f t="shared" si="257"/>
        <v>0</v>
      </c>
      <c r="AE318" s="39">
        <f t="shared" si="242"/>
        <v>0</v>
      </c>
      <c r="AF318" s="12">
        <f t="shared" si="258"/>
        <v>0</v>
      </c>
      <c r="AG318" s="39">
        <f t="shared" si="259"/>
        <v>0</v>
      </c>
      <c r="AH318" s="12">
        <f t="shared" si="260"/>
        <v>0</v>
      </c>
      <c r="AI318" s="39">
        <f t="shared" si="261"/>
        <v>0</v>
      </c>
      <c r="AJ318" s="39">
        <f t="shared" si="262"/>
        <v>0</v>
      </c>
      <c r="AK318" s="12">
        <f t="shared" si="263"/>
        <v>0</v>
      </c>
      <c r="AL318" s="39">
        <f t="shared" si="264"/>
        <v>0</v>
      </c>
      <c r="AM318" s="39">
        <f t="shared" si="265"/>
        <v>0</v>
      </c>
      <c r="AN318" s="39">
        <f t="shared" si="266"/>
        <v>0</v>
      </c>
      <c r="AO318" s="99">
        <f t="shared" si="267"/>
        <v>0</v>
      </c>
      <c r="AP318" s="99">
        <f t="shared" si="268"/>
        <v>0</v>
      </c>
      <c r="AQ318" s="12">
        <f t="shared" si="269"/>
        <v>0</v>
      </c>
      <c r="AR318" s="39">
        <f t="shared" si="270"/>
        <v>0</v>
      </c>
      <c r="AS318" s="39">
        <f t="shared" si="271"/>
        <v>0</v>
      </c>
      <c r="AT318" s="39">
        <f t="shared" si="272"/>
        <v>0</v>
      </c>
      <c r="AU318" s="12">
        <f t="shared" si="273"/>
        <v>0</v>
      </c>
      <c r="AV318" s="39">
        <f t="shared" si="274"/>
        <v>0</v>
      </c>
      <c r="AW318" s="39">
        <f t="shared" si="275"/>
        <v>0</v>
      </c>
      <c r="AX318" s="39">
        <f t="shared" si="276"/>
        <v>0</v>
      </c>
      <c r="AY318" s="39">
        <f t="shared" si="277"/>
        <v>0</v>
      </c>
      <c r="AZ318" s="39">
        <f t="shared" si="278"/>
        <v>0</v>
      </c>
      <c r="BA318" s="12">
        <f t="shared" si="279"/>
        <v>0</v>
      </c>
      <c r="BB318" s="39">
        <f t="shared" si="280"/>
        <v>0</v>
      </c>
      <c r="BC318" s="39">
        <f t="shared" si="281"/>
        <v>0</v>
      </c>
      <c r="BD318" s="39">
        <f t="shared" si="282"/>
        <v>0</v>
      </c>
      <c r="BE318" s="12">
        <f t="shared" si="283"/>
        <v>0</v>
      </c>
      <c r="BF318" s="39">
        <f t="shared" si="284"/>
        <v>0</v>
      </c>
      <c r="BG318" s="39">
        <f t="shared" si="285"/>
        <v>0</v>
      </c>
      <c r="BH318" s="39">
        <f t="shared" si="286"/>
        <v>0</v>
      </c>
      <c r="BI318" s="12">
        <f t="shared" si="287"/>
        <v>0</v>
      </c>
      <c r="BJ318" s="39">
        <f t="shared" si="288"/>
        <v>0</v>
      </c>
      <c r="BK318" s="39">
        <f t="shared" si="289"/>
        <v>0</v>
      </c>
      <c r="BL318" s="39">
        <f t="shared" si="290"/>
        <v>0</v>
      </c>
      <c r="BM318" s="12">
        <f t="shared" si="291"/>
        <v>0</v>
      </c>
      <c r="BN318" s="39">
        <f t="shared" si="292"/>
        <v>0</v>
      </c>
      <c r="BO318" s="39">
        <f t="shared" si="293"/>
        <v>0</v>
      </c>
      <c r="BP318" s="39">
        <f t="shared" si="294"/>
        <v>0</v>
      </c>
      <c r="BQ318" s="12">
        <f t="shared" si="295"/>
        <v>0</v>
      </c>
      <c r="BR318" s="39">
        <f t="shared" si="296"/>
        <v>0</v>
      </c>
      <c r="BS318" s="39">
        <f t="shared" si="297"/>
        <v>0</v>
      </c>
      <c r="BT318" s="39">
        <f t="shared" si="298"/>
        <v>0</v>
      </c>
      <c r="BU318" s="104">
        <f>IF(ABS($B318)&lt;0.01,0,VLOOKUP(E318,DollarSteps,4))</f>
        <v>0</v>
      </c>
      <c r="BV318" s="104">
        <f>IF(ABS($B318)&lt;0.01,0,VLOOKUP(G318,DollarSteps,4))</f>
        <v>0</v>
      </c>
      <c r="BW318" s="104">
        <f>IF(ABS($B318)&lt;0.01,0,VLOOKUP(I318,DollarSteps,4))</f>
        <v>0</v>
      </c>
      <c r="BX318" s="104">
        <f>IF(ABS($B318)&lt;0.01,0,IF($J318="","",VLOOKUP($J318,Age_Steps,4)))</f>
        <v>0</v>
      </c>
      <c r="BY318" s="104">
        <f>IF(OR(ABS($B318)&lt;0.01,$E318=0),0,IF($J318="","",VLOOKUP($J318,Age_Steps,4)))</f>
        <v>0</v>
      </c>
      <c r="BZ318" s="104">
        <f>IF(ABS($B318)&lt;0.01,0,IF($J318="","",VLOOKUP($J318-1,Age_Steps,4)))</f>
        <v>0</v>
      </c>
      <c r="CA318" s="104">
        <f>IF(OR(ABS($B318)&lt;0.01,$G318=0),0,IF($J318="","",VLOOKUP($J318-1,Age_Steps,4)))</f>
        <v>0</v>
      </c>
      <c r="CB318" s="104">
        <f>IF(ABS($B318)&lt;0.01,0,IF($J318="","",VLOOKUP($J318-2,Age_Steps,4)))</f>
        <v>0</v>
      </c>
      <c r="CC318" s="104">
        <f>IF(OR(ABS($B318)&lt;0.01,$I318=0),0,IF($J318="","",VLOOKUP($J318-2,Age_Steps,4)))</f>
        <v>0</v>
      </c>
    </row>
    <row r="319" spans="2:81" ht="12.5" customHeight="1">
      <c r="B319" s="6" t="s">
        <v>9</v>
      </c>
      <c r="C319" s="6"/>
      <c r="D319" s="5">
        <v>0</v>
      </c>
      <c r="E319" s="5">
        <v>0</v>
      </c>
      <c r="F319" s="2">
        <v>0</v>
      </c>
      <c r="G319" s="2">
        <v>0</v>
      </c>
      <c r="H319" s="2">
        <v>0</v>
      </c>
      <c r="I319" s="5">
        <v>0</v>
      </c>
      <c r="J319" s="11">
        <v>19</v>
      </c>
      <c r="K319" s="12">
        <f t="shared" si="243"/>
        <v>0</v>
      </c>
      <c r="L319" s="12">
        <f t="shared" si="243"/>
        <v>0</v>
      </c>
      <c r="M319" s="14">
        <f t="shared" si="244"/>
        <v>0</v>
      </c>
      <c r="N319" s="12">
        <f t="shared" si="299"/>
        <v>0</v>
      </c>
      <c r="O319" s="14">
        <f t="shared" si="245"/>
        <v>0</v>
      </c>
      <c r="P319" s="12">
        <f t="shared" si="299"/>
        <v>0</v>
      </c>
      <c r="Q319" s="12">
        <f t="shared" si="246"/>
        <v>1</v>
      </c>
      <c r="R319" s="12">
        <f t="shared" si="247"/>
        <v>0</v>
      </c>
      <c r="S319" s="12">
        <f t="shared" si="248"/>
        <v>0</v>
      </c>
      <c r="T319" s="12">
        <f t="shared" si="249"/>
        <v>0</v>
      </c>
      <c r="U319" s="12">
        <f t="shared" si="250"/>
        <v>0</v>
      </c>
      <c r="V319" s="39">
        <f t="shared" si="251"/>
        <v>0</v>
      </c>
      <c r="W319" s="39">
        <f t="shared" si="252"/>
        <v>0</v>
      </c>
      <c r="X319" s="12">
        <f t="shared" si="300"/>
        <v>0</v>
      </c>
      <c r="Y319" s="12">
        <f t="shared" si="253"/>
        <v>0</v>
      </c>
      <c r="Z319" s="39">
        <f t="shared" si="301"/>
        <v>0</v>
      </c>
      <c r="AA319" s="12">
        <f t="shared" si="254"/>
        <v>0</v>
      </c>
      <c r="AB319" s="39">
        <f t="shared" si="255"/>
        <v>0</v>
      </c>
      <c r="AC319" s="12">
        <f t="shared" si="256"/>
        <v>0</v>
      </c>
      <c r="AD319" s="39">
        <f t="shared" si="257"/>
        <v>0</v>
      </c>
      <c r="AE319" s="39">
        <f t="shared" si="242"/>
        <v>0</v>
      </c>
      <c r="AF319" s="12">
        <f t="shared" si="258"/>
        <v>0</v>
      </c>
      <c r="AG319" s="39">
        <f t="shared" si="259"/>
        <v>0</v>
      </c>
      <c r="AH319" s="12">
        <f t="shared" si="260"/>
        <v>0</v>
      </c>
      <c r="AI319" s="39">
        <f t="shared" si="261"/>
        <v>0</v>
      </c>
      <c r="AJ319" s="39">
        <f t="shared" si="262"/>
        <v>0</v>
      </c>
      <c r="AK319" s="12">
        <f t="shared" si="263"/>
        <v>0</v>
      </c>
      <c r="AL319" s="39">
        <f t="shared" si="264"/>
        <v>0</v>
      </c>
      <c r="AM319" s="39">
        <f t="shared" si="265"/>
        <v>0</v>
      </c>
      <c r="AN319" s="39">
        <f t="shared" si="266"/>
        <v>0</v>
      </c>
      <c r="AO319" s="99">
        <f t="shared" si="267"/>
        <v>0</v>
      </c>
      <c r="AP319" s="99">
        <f t="shared" si="268"/>
        <v>0</v>
      </c>
      <c r="AQ319" s="12">
        <f t="shared" si="269"/>
        <v>0</v>
      </c>
      <c r="AR319" s="39">
        <f t="shared" si="270"/>
        <v>0</v>
      </c>
      <c r="AS319" s="39">
        <f t="shared" si="271"/>
        <v>0</v>
      </c>
      <c r="AT319" s="39">
        <f t="shared" si="272"/>
        <v>0</v>
      </c>
      <c r="AU319" s="12">
        <f t="shared" si="273"/>
        <v>0</v>
      </c>
      <c r="AV319" s="39">
        <f t="shared" si="274"/>
        <v>0</v>
      </c>
      <c r="AW319" s="39">
        <f t="shared" si="275"/>
        <v>0</v>
      </c>
      <c r="AX319" s="39">
        <f t="shared" si="276"/>
        <v>0</v>
      </c>
      <c r="AY319" s="39">
        <f t="shared" si="277"/>
        <v>0</v>
      </c>
      <c r="AZ319" s="39">
        <f t="shared" si="278"/>
        <v>0</v>
      </c>
      <c r="BA319" s="12">
        <f t="shared" si="279"/>
        <v>0</v>
      </c>
      <c r="BB319" s="39">
        <f t="shared" si="280"/>
        <v>0</v>
      </c>
      <c r="BC319" s="39">
        <f t="shared" si="281"/>
        <v>0</v>
      </c>
      <c r="BD319" s="39">
        <f t="shared" si="282"/>
        <v>0</v>
      </c>
      <c r="BE319" s="12">
        <f t="shared" si="283"/>
        <v>0</v>
      </c>
      <c r="BF319" s="39">
        <f t="shared" si="284"/>
        <v>0</v>
      </c>
      <c r="BG319" s="39">
        <f t="shared" si="285"/>
        <v>0</v>
      </c>
      <c r="BH319" s="39">
        <f t="shared" si="286"/>
        <v>0</v>
      </c>
      <c r="BI319" s="12">
        <f t="shared" si="287"/>
        <v>0</v>
      </c>
      <c r="BJ319" s="39">
        <f t="shared" si="288"/>
        <v>0</v>
      </c>
      <c r="BK319" s="39">
        <f t="shared" si="289"/>
        <v>0</v>
      </c>
      <c r="BL319" s="39">
        <f t="shared" si="290"/>
        <v>0</v>
      </c>
      <c r="BM319" s="12">
        <f t="shared" si="291"/>
        <v>0</v>
      </c>
      <c r="BN319" s="39">
        <f t="shared" si="292"/>
        <v>0</v>
      </c>
      <c r="BO319" s="39">
        <f t="shared" si="293"/>
        <v>0</v>
      </c>
      <c r="BP319" s="39">
        <f t="shared" si="294"/>
        <v>0</v>
      </c>
      <c r="BQ319" s="12">
        <f t="shared" si="295"/>
        <v>0</v>
      </c>
      <c r="BR319" s="39">
        <f t="shared" si="296"/>
        <v>0</v>
      </c>
      <c r="BS319" s="39">
        <f t="shared" si="297"/>
        <v>0</v>
      </c>
      <c r="BT319" s="39">
        <f t="shared" si="298"/>
        <v>0</v>
      </c>
      <c r="BU319" s="104">
        <f>IF(ABS($B319)&lt;0.01,0,VLOOKUP(E319,DollarSteps,4))</f>
        <v>0</v>
      </c>
      <c r="BV319" s="104">
        <f>IF(ABS($B319)&lt;0.01,0,VLOOKUP(G319,DollarSteps,4))</f>
        <v>0</v>
      </c>
      <c r="BW319" s="104">
        <f>IF(ABS($B319)&lt;0.01,0,VLOOKUP(I319,DollarSteps,4))</f>
        <v>0</v>
      </c>
      <c r="BX319" s="104">
        <f>IF(ABS($B319)&lt;0.01,0,IF($J319="","",VLOOKUP($J319,Age_Steps,4)))</f>
        <v>0</v>
      </c>
      <c r="BY319" s="104">
        <f>IF(OR(ABS($B319)&lt;0.01,$E319=0),0,IF($J319="","",VLOOKUP($J319,Age_Steps,4)))</f>
        <v>0</v>
      </c>
      <c r="BZ319" s="104">
        <f>IF(ABS($B319)&lt;0.01,0,IF($J319="","",VLOOKUP($J319-1,Age_Steps,4)))</f>
        <v>0</v>
      </c>
      <c r="CA319" s="104">
        <f>IF(OR(ABS($B319)&lt;0.01,$G319=0),0,IF($J319="","",VLOOKUP($J319-1,Age_Steps,4)))</f>
        <v>0</v>
      </c>
      <c r="CB319" s="104">
        <f>IF(ABS($B319)&lt;0.01,0,IF($J319="","",VLOOKUP($J319-2,Age_Steps,4)))</f>
        <v>0</v>
      </c>
      <c r="CC319" s="104">
        <f>IF(OR(ABS($B319)&lt;0.01,$I319=0),0,IF($J319="","",VLOOKUP($J319-2,Age_Steps,4)))</f>
        <v>0</v>
      </c>
    </row>
    <row r="320" spans="2:81" ht="12.5" customHeight="1">
      <c r="B320" s="6" t="s">
        <v>9</v>
      </c>
      <c r="C320" s="6"/>
      <c r="D320" s="5">
        <v>0</v>
      </c>
      <c r="E320" s="5">
        <v>0</v>
      </c>
      <c r="F320" s="2">
        <v>0</v>
      </c>
      <c r="G320" s="2">
        <v>0</v>
      </c>
      <c r="H320" s="2">
        <v>0</v>
      </c>
      <c r="I320" s="5">
        <v>0</v>
      </c>
      <c r="K320" s="12">
        <f t="shared" si="243"/>
        <v>0</v>
      </c>
      <c r="L320" s="12">
        <f t="shared" si="243"/>
        <v>0</v>
      </c>
      <c r="M320" s="14">
        <f t="shared" si="244"/>
        <v>0</v>
      </c>
      <c r="N320" s="12">
        <f t="shared" si="299"/>
        <v>0</v>
      </c>
      <c r="O320" s="14">
        <f t="shared" si="245"/>
        <v>0</v>
      </c>
      <c r="P320" s="12">
        <f t="shared" si="299"/>
        <v>0</v>
      </c>
      <c r="Q320" s="12">
        <f t="shared" si="246"/>
        <v>1</v>
      </c>
      <c r="R320" s="12">
        <f t="shared" si="247"/>
        <v>0</v>
      </c>
      <c r="S320" s="12">
        <f t="shared" si="248"/>
        <v>0</v>
      </c>
      <c r="T320" s="12">
        <f t="shared" si="249"/>
        <v>0</v>
      </c>
      <c r="U320" s="12">
        <f t="shared" si="250"/>
        <v>0</v>
      </c>
      <c r="V320" s="39">
        <f t="shared" si="251"/>
        <v>0</v>
      </c>
      <c r="W320" s="39">
        <f t="shared" si="252"/>
        <v>0</v>
      </c>
      <c r="X320" s="12">
        <f t="shared" si="300"/>
        <v>0</v>
      </c>
      <c r="Y320" s="12">
        <f t="shared" si="253"/>
        <v>0</v>
      </c>
      <c r="Z320" s="39">
        <f t="shared" si="301"/>
        <v>0</v>
      </c>
      <c r="AA320" s="12">
        <f t="shared" si="254"/>
        <v>0</v>
      </c>
      <c r="AB320" s="39">
        <f t="shared" si="255"/>
        <v>0</v>
      </c>
      <c r="AC320" s="12">
        <f t="shared" si="256"/>
        <v>0</v>
      </c>
      <c r="AD320" s="39">
        <f t="shared" si="257"/>
        <v>0</v>
      </c>
      <c r="AE320" s="39">
        <f t="shared" si="242"/>
        <v>0</v>
      </c>
      <c r="AF320" s="12">
        <f t="shared" si="258"/>
        <v>0</v>
      </c>
      <c r="AG320" s="39">
        <f t="shared" si="259"/>
        <v>0</v>
      </c>
      <c r="AH320" s="12">
        <f t="shared" si="260"/>
        <v>0</v>
      </c>
      <c r="AI320" s="39">
        <f t="shared" si="261"/>
        <v>0</v>
      </c>
      <c r="AJ320" s="39">
        <f t="shared" si="262"/>
        <v>0</v>
      </c>
      <c r="AK320" s="12">
        <f t="shared" si="263"/>
        <v>0</v>
      </c>
      <c r="AL320" s="39">
        <f t="shared" si="264"/>
        <v>0</v>
      </c>
      <c r="AM320" s="39">
        <f t="shared" si="265"/>
        <v>0</v>
      </c>
      <c r="AN320" s="39">
        <f t="shared" si="266"/>
        <v>0</v>
      </c>
      <c r="AO320" s="99">
        <f t="shared" si="267"/>
        <v>0</v>
      </c>
      <c r="AP320" s="99">
        <f t="shared" si="268"/>
        <v>0</v>
      </c>
      <c r="AQ320" s="12">
        <f t="shared" si="269"/>
        <v>0</v>
      </c>
      <c r="AR320" s="39">
        <f t="shared" si="270"/>
        <v>0</v>
      </c>
      <c r="AS320" s="39">
        <f t="shared" si="271"/>
        <v>0</v>
      </c>
      <c r="AT320" s="39">
        <f t="shared" si="272"/>
        <v>0</v>
      </c>
      <c r="AU320" s="12">
        <f t="shared" si="273"/>
        <v>0</v>
      </c>
      <c r="AV320" s="39">
        <f t="shared" si="274"/>
        <v>0</v>
      </c>
      <c r="AW320" s="39">
        <f t="shared" si="275"/>
        <v>0</v>
      </c>
      <c r="AX320" s="39">
        <f t="shared" si="276"/>
        <v>0</v>
      </c>
      <c r="AY320" s="39">
        <f t="shared" si="277"/>
        <v>0</v>
      </c>
      <c r="AZ320" s="39">
        <f t="shared" si="278"/>
        <v>0</v>
      </c>
      <c r="BA320" s="12">
        <f t="shared" si="279"/>
        <v>0</v>
      </c>
      <c r="BB320" s="39">
        <f t="shared" si="280"/>
        <v>0</v>
      </c>
      <c r="BC320" s="39">
        <f t="shared" si="281"/>
        <v>0</v>
      </c>
      <c r="BD320" s="39">
        <f t="shared" si="282"/>
        <v>0</v>
      </c>
      <c r="BE320" s="12">
        <f t="shared" si="283"/>
        <v>0</v>
      </c>
      <c r="BF320" s="39">
        <f t="shared" si="284"/>
        <v>0</v>
      </c>
      <c r="BG320" s="39">
        <f t="shared" si="285"/>
        <v>0</v>
      </c>
      <c r="BH320" s="39">
        <f t="shared" si="286"/>
        <v>0</v>
      </c>
      <c r="BI320" s="12">
        <f t="shared" si="287"/>
        <v>0</v>
      </c>
      <c r="BJ320" s="39">
        <f t="shared" si="288"/>
        <v>0</v>
      </c>
      <c r="BK320" s="39">
        <f t="shared" si="289"/>
        <v>0</v>
      </c>
      <c r="BL320" s="39">
        <f t="shared" si="290"/>
        <v>0</v>
      </c>
      <c r="BM320" s="12">
        <f t="shared" si="291"/>
        <v>0</v>
      </c>
      <c r="BN320" s="39">
        <f t="shared" si="292"/>
        <v>0</v>
      </c>
      <c r="BO320" s="39">
        <f t="shared" si="293"/>
        <v>0</v>
      </c>
      <c r="BP320" s="39">
        <f t="shared" si="294"/>
        <v>0</v>
      </c>
      <c r="BQ320" s="12">
        <f t="shared" si="295"/>
        <v>0</v>
      </c>
      <c r="BR320" s="39">
        <f t="shared" si="296"/>
        <v>0</v>
      </c>
      <c r="BS320" s="39">
        <f t="shared" si="297"/>
        <v>0</v>
      </c>
      <c r="BT320" s="39">
        <f t="shared" si="298"/>
        <v>0</v>
      </c>
      <c r="BU320" s="104">
        <f>IF(ABS($B320)&lt;0.01,0,VLOOKUP(E320,DollarSteps,4))</f>
        <v>0</v>
      </c>
      <c r="BV320" s="104">
        <f>IF(ABS($B320)&lt;0.01,0,VLOOKUP(G320,DollarSteps,4))</f>
        <v>0</v>
      </c>
      <c r="BW320" s="104">
        <f>IF(ABS($B320)&lt;0.01,0,VLOOKUP(I320,DollarSteps,4))</f>
        <v>0</v>
      </c>
      <c r="BX320" s="104">
        <f>IF(ABS($B320)&lt;0.01,0,IF($J320="","",VLOOKUP($J320,Age_Steps,4)))</f>
        <v>0</v>
      </c>
      <c r="BY320" s="104">
        <f>IF(OR(ABS($B320)&lt;0.01,$E320=0),0,IF($J320="","",VLOOKUP($J320,Age_Steps,4)))</f>
        <v>0</v>
      </c>
      <c r="BZ320" s="104">
        <f>IF(ABS($B320)&lt;0.01,0,IF($J320="","",VLOOKUP($J320-1,Age_Steps,4)))</f>
        <v>0</v>
      </c>
      <c r="CA320" s="104">
        <f>IF(OR(ABS($B320)&lt;0.01,$G320=0),0,IF($J320="","",VLOOKUP($J320-1,Age_Steps,4)))</f>
        <v>0</v>
      </c>
      <c r="CB320" s="104">
        <f>IF(ABS($B320)&lt;0.01,0,IF($J320="","",VLOOKUP($J320-2,Age_Steps,4)))</f>
        <v>0</v>
      </c>
      <c r="CC320" s="104">
        <f>IF(OR(ABS($B320)&lt;0.01,$I320=0),0,IF($J320="","",VLOOKUP($J320-2,Age_Steps,4)))</f>
        <v>0</v>
      </c>
    </row>
    <row r="321" spans="2:81" ht="12.5" customHeight="1">
      <c r="B321" s="6" t="s">
        <v>9</v>
      </c>
      <c r="C321" s="6"/>
      <c r="D321" s="5">
        <v>0</v>
      </c>
      <c r="E321" s="5">
        <v>0</v>
      </c>
      <c r="F321" s="2">
        <v>0</v>
      </c>
      <c r="G321" s="2">
        <v>0</v>
      </c>
      <c r="H321" s="2">
        <v>0</v>
      </c>
      <c r="I321" s="5">
        <v>0</v>
      </c>
      <c r="K321" s="12">
        <f t="shared" si="243"/>
        <v>0</v>
      </c>
      <c r="L321" s="12">
        <f t="shared" si="243"/>
        <v>0</v>
      </c>
      <c r="M321" s="14">
        <f t="shared" si="244"/>
        <v>0</v>
      </c>
      <c r="N321" s="12">
        <f t="shared" si="299"/>
        <v>0</v>
      </c>
      <c r="O321" s="14">
        <f t="shared" si="245"/>
        <v>0</v>
      </c>
      <c r="P321" s="12">
        <f t="shared" si="299"/>
        <v>0</v>
      </c>
      <c r="Q321" s="12">
        <f t="shared" si="246"/>
        <v>1</v>
      </c>
      <c r="R321" s="12">
        <f t="shared" si="247"/>
        <v>0</v>
      </c>
      <c r="S321" s="12">
        <f t="shared" si="248"/>
        <v>0</v>
      </c>
      <c r="T321" s="12">
        <f t="shared" si="249"/>
        <v>0</v>
      </c>
      <c r="U321" s="12">
        <f t="shared" si="250"/>
        <v>0</v>
      </c>
      <c r="V321" s="39">
        <f t="shared" si="251"/>
        <v>0</v>
      </c>
      <c r="W321" s="39">
        <f t="shared" si="252"/>
        <v>0</v>
      </c>
      <c r="X321" s="12">
        <f t="shared" si="300"/>
        <v>0</v>
      </c>
      <c r="Y321" s="12">
        <f t="shared" si="253"/>
        <v>0</v>
      </c>
      <c r="Z321" s="39">
        <f t="shared" si="301"/>
        <v>0</v>
      </c>
      <c r="AA321" s="12">
        <f t="shared" si="254"/>
        <v>0</v>
      </c>
      <c r="AB321" s="39">
        <f t="shared" si="255"/>
        <v>0</v>
      </c>
      <c r="AC321" s="12">
        <f t="shared" si="256"/>
        <v>0</v>
      </c>
      <c r="AD321" s="39">
        <f t="shared" si="257"/>
        <v>0</v>
      </c>
      <c r="AE321" s="39">
        <f t="shared" si="242"/>
        <v>0</v>
      </c>
      <c r="AF321" s="12">
        <f t="shared" si="258"/>
        <v>0</v>
      </c>
      <c r="AG321" s="39">
        <f t="shared" si="259"/>
        <v>0</v>
      </c>
      <c r="AH321" s="12">
        <f t="shared" si="260"/>
        <v>0</v>
      </c>
      <c r="AI321" s="39">
        <f t="shared" si="261"/>
        <v>0</v>
      </c>
      <c r="AJ321" s="39">
        <f t="shared" si="262"/>
        <v>0</v>
      </c>
      <c r="AK321" s="12">
        <f t="shared" si="263"/>
        <v>0</v>
      </c>
      <c r="AL321" s="39">
        <f t="shared" si="264"/>
        <v>0</v>
      </c>
      <c r="AM321" s="39">
        <f t="shared" si="265"/>
        <v>0</v>
      </c>
      <c r="AN321" s="39">
        <f t="shared" si="266"/>
        <v>0</v>
      </c>
      <c r="AO321" s="99">
        <f t="shared" si="267"/>
        <v>0</v>
      </c>
      <c r="AP321" s="99">
        <f t="shared" si="268"/>
        <v>0</v>
      </c>
      <c r="AQ321" s="12">
        <f t="shared" si="269"/>
        <v>0</v>
      </c>
      <c r="AR321" s="39">
        <f t="shared" si="270"/>
        <v>0</v>
      </c>
      <c r="AS321" s="39">
        <f t="shared" si="271"/>
        <v>0</v>
      </c>
      <c r="AT321" s="39">
        <f t="shared" si="272"/>
        <v>0</v>
      </c>
      <c r="AU321" s="12">
        <f t="shared" si="273"/>
        <v>0</v>
      </c>
      <c r="AV321" s="39">
        <f t="shared" si="274"/>
        <v>0</v>
      </c>
      <c r="AW321" s="39">
        <f t="shared" si="275"/>
        <v>0</v>
      </c>
      <c r="AX321" s="39">
        <f t="shared" si="276"/>
        <v>0</v>
      </c>
      <c r="AY321" s="39">
        <f t="shared" si="277"/>
        <v>0</v>
      </c>
      <c r="AZ321" s="39">
        <f t="shared" si="278"/>
        <v>0</v>
      </c>
      <c r="BA321" s="12">
        <f t="shared" si="279"/>
        <v>0</v>
      </c>
      <c r="BB321" s="39">
        <f t="shared" si="280"/>
        <v>0</v>
      </c>
      <c r="BC321" s="39">
        <f t="shared" si="281"/>
        <v>0</v>
      </c>
      <c r="BD321" s="39">
        <f t="shared" si="282"/>
        <v>0</v>
      </c>
      <c r="BE321" s="12">
        <f t="shared" si="283"/>
        <v>0</v>
      </c>
      <c r="BF321" s="39">
        <f t="shared" si="284"/>
        <v>0</v>
      </c>
      <c r="BG321" s="39">
        <f t="shared" si="285"/>
        <v>0</v>
      </c>
      <c r="BH321" s="39">
        <f t="shared" si="286"/>
        <v>0</v>
      </c>
      <c r="BI321" s="12">
        <f t="shared" si="287"/>
        <v>0</v>
      </c>
      <c r="BJ321" s="39">
        <f t="shared" si="288"/>
        <v>0</v>
      </c>
      <c r="BK321" s="39">
        <f t="shared" si="289"/>
        <v>0</v>
      </c>
      <c r="BL321" s="39">
        <f t="shared" si="290"/>
        <v>0</v>
      </c>
      <c r="BM321" s="12">
        <f t="shared" si="291"/>
        <v>0</v>
      </c>
      <c r="BN321" s="39">
        <f t="shared" si="292"/>
        <v>0</v>
      </c>
      <c r="BO321" s="39">
        <f t="shared" si="293"/>
        <v>0</v>
      </c>
      <c r="BP321" s="39">
        <f t="shared" si="294"/>
        <v>0</v>
      </c>
      <c r="BQ321" s="12">
        <f t="shared" si="295"/>
        <v>0</v>
      </c>
      <c r="BR321" s="39">
        <f t="shared" si="296"/>
        <v>0</v>
      </c>
      <c r="BS321" s="39">
        <f t="shared" si="297"/>
        <v>0</v>
      </c>
      <c r="BT321" s="39">
        <f t="shared" si="298"/>
        <v>0</v>
      </c>
      <c r="BU321" s="104">
        <f>IF(ABS($B321)&lt;0.01,0,VLOOKUP(E321,DollarSteps,4))</f>
        <v>0</v>
      </c>
      <c r="BV321" s="104">
        <f>IF(ABS($B321)&lt;0.01,0,VLOOKUP(G321,DollarSteps,4))</f>
        <v>0</v>
      </c>
      <c r="BW321" s="104">
        <f>IF(ABS($B321)&lt;0.01,0,VLOOKUP(I321,DollarSteps,4))</f>
        <v>0</v>
      </c>
      <c r="BX321" s="104">
        <f>IF(ABS($B321)&lt;0.01,0,IF($J321="","",VLOOKUP($J321,Age_Steps,4)))</f>
        <v>0</v>
      </c>
      <c r="BY321" s="104">
        <f>IF(OR(ABS($B321)&lt;0.01,$E321=0),0,IF($J321="","",VLOOKUP($J321,Age_Steps,4)))</f>
        <v>0</v>
      </c>
      <c r="BZ321" s="104">
        <f>IF(ABS($B321)&lt;0.01,0,IF($J321="","",VLOOKUP($J321-1,Age_Steps,4)))</f>
        <v>0</v>
      </c>
      <c r="CA321" s="104">
        <f>IF(OR(ABS($B321)&lt;0.01,$G321=0),0,IF($J321="","",VLOOKUP($J321-1,Age_Steps,4)))</f>
        <v>0</v>
      </c>
      <c r="CB321" s="104">
        <f>IF(ABS($B321)&lt;0.01,0,IF($J321="","",VLOOKUP($J321-2,Age_Steps,4)))</f>
        <v>0</v>
      </c>
      <c r="CC321" s="104">
        <f>IF(OR(ABS($B321)&lt;0.01,$I321=0),0,IF($J321="","",VLOOKUP($J321-2,Age_Steps,4)))</f>
        <v>0</v>
      </c>
    </row>
    <row r="322" spans="2:81" ht="12.5" customHeight="1">
      <c r="B322" s="6" t="s">
        <v>9</v>
      </c>
      <c r="C322" s="6"/>
      <c r="D322" s="5">
        <v>0</v>
      </c>
      <c r="E322" s="5">
        <v>0</v>
      </c>
      <c r="F322" s="2">
        <v>0</v>
      </c>
      <c r="G322" s="2">
        <v>0</v>
      </c>
      <c r="H322" s="2">
        <v>0</v>
      </c>
      <c r="I322" s="5">
        <v>0</v>
      </c>
      <c r="J322" s="11">
        <v>2</v>
      </c>
      <c r="K322" s="12">
        <f t="shared" si="243"/>
        <v>0</v>
      </c>
      <c r="L322" s="12">
        <f t="shared" si="243"/>
        <v>0</v>
      </c>
      <c r="M322" s="14">
        <f t="shared" si="244"/>
        <v>0</v>
      </c>
      <c r="N322" s="12">
        <f t="shared" si="299"/>
        <v>0</v>
      </c>
      <c r="O322" s="14">
        <f t="shared" si="245"/>
        <v>0</v>
      </c>
      <c r="P322" s="12">
        <f t="shared" si="299"/>
        <v>0</v>
      </c>
      <c r="Q322" s="12">
        <f t="shared" si="246"/>
        <v>1</v>
      </c>
      <c r="R322" s="12">
        <f t="shared" si="247"/>
        <v>0</v>
      </c>
      <c r="S322" s="12">
        <f t="shared" si="248"/>
        <v>0</v>
      </c>
      <c r="T322" s="12">
        <f t="shared" si="249"/>
        <v>0</v>
      </c>
      <c r="U322" s="12">
        <f t="shared" si="250"/>
        <v>0</v>
      </c>
      <c r="V322" s="39">
        <f t="shared" si="251"/>
        <v>0</v>
      </c>
      <c r="W322" s="39">
        <f t="shared" si="252"/>
        <v>0</v>
      </c>
      <c r="X322" s="12">
        <f t="shared" si="300"/>
        <v>0</v>
      </c>
      <c r="Y322" s="12">
        <f t="shared" si="253"/>
        <v>0</v>
      </c>
      <c r="Z322" s="39">
        <f t="shared" si="301"/>
        <v>0</v>
      </c>
      <c r="AA322" s="12">
        <f t="shared" si="254"/>
        <v>0</v>
      </c>
      <c r="AB322" s="39">
        <f t="shared" si="255"/>
        <v>0</v>
      </c>
      <c r="AC322" s="12">
        <f t="shared" si="256"/>
        <v>0</v>
      </c>
      <c r="AD322" s="39">
        <f t="shared" si="257"/>
        <v>0</v>
      </c>
      <c r="AE322" s="39">
        <f t="shared" si="242"/>
        <v>0</v>
      </c>
      <c r="AF322" s="12">
        <f t="shared" si="258"/>
        <v>0</v>
      </c>
      <c r="AG322" s="39">
        <f t="shared" si="259"/>
        <v>0</v>
      </c>
      <c r="AH322" s="12">
        <f t="shared" si="260"/>
        <v>0</v>
      </c>
      <c r="AI322" s="39">
        <f t="shared" si="261"/>
        <v>0</v>
      </c>
      <c r="AJ322" s="39">
        <f t="shared" si="262"/>
        <v>0</v>
      </c>
      <c r="AK322" s="12">
        <f t="shared" si="263"/>
        <v>0</v>
      </c>
      <c r="AL322" s="39">
        <f t="shared" si="264"/>
        <v>0</v>
      </c>
      <c r="AM322" s="39">
        <f t="shared" si="265"/>
        <v>0</v>
      </c>
      <c r="AN322" s="39">
        <f t="shared" si="266"/>
        <v>0</v>
      </c>
      <c r="AO322" s="99">
        <f t="shared" si="267"/>
        <v>0</v>
      </c>
      <c r="AP322" s="99">
        <f t="shared" si="268"/>
        <v>0</v>
      </c>
      <c r="AQ322" s="12">
        <f t="shared" si="269"/>
        <v>0</v>
      </c>
      <c r="AR322" s="39">
        <f t="shared" si="270"/>
        <v>0</v>
      </c>
      <c r="AS322" s="39">
        <f t="shared" si="271"/>
        <v>0</v>
      </c>
      <c r="AT322" s="39">
        <f t="shared" si="272"/>
        <v>0</v>
      </c>
      <c r="AU322" s="12">
        <f t="shared" si="273"/>
        <v>0</v>
      </c>
      <c r="AV322" s="39">
        <f t="shared" si="274"/>
        <v>0</v>
      </c>
      <c r="AW322" s="39">
        <f t="shared" si="275"/>
        <v>0</v>
      </c>
      <c r="AX322" s="39">
        <f t="shared" si="276"/>
        <v>0</v>
      </c>
      <c r="AY322" s="39">
        <f t="shared" si="277"/>
        <v>0</v>
      </c>
      <c r="AZ322" s="39">
        <f t="shared" si="278"/>
        <v>0</v>
      </c>
      <c r="BA322" s="12">
        <f t="shared" si="279"/>
        <v>0</v>
      </c>
      <c r="BB322" s="39">
        <f t="shared" si="280"/>
        <v>0</v>
      </c>
      <c r="BC322" s="39">
        <f t="shared" si="281"/>
        <v>0</v>
      </c>
      <c r="BD322" s="39">
        <f t="shared" si="282"/>
        <v>0</v>
      </c>
      <c r="BE322" s="12">
        <f t="shared" si="283"/>
        <v>0</v>
      </c>
      <c r="BF322" s="39">
        <f t="shared" si="284"/>
        <v>0</v>
      </c>
      <c r="BG322" s="39">
        <f t="shared" si="285"/>
        <v>0</v>
      </c>
      <c r="BH322" s="39">
        <f t="shared" si="286"/>
        <v>0</v>
      </c>
      <c r="BI322" s="12">
        <f t="shared" si="287"/>
        <v>0</v>
      </c>
      <c r="BJ322" s="39">
        <f t="shared" si="288"/>
        <v>0</v>
      </c>
      <c r="BK322" s="39">
        <f t="shared" si="289"/>
        <v>0</v>
      </c>
      <c r="BL322" s="39">
        <f t="shared" si="290"/>
        <v>0</v>
      </c>
      <c r="BM322" s="12">
        <f t="shared" si="291"/>
        <v>0</v>
      </c>
      <c r="BN322" s="39">
        <f t="shared" si="292"/>
        <v>0</v>
      </c>
      <c r="BO322" s="39">
        <f t="shared" si="293"/>
        <v>0</v>
      </c>
      <c r="BP322" s="39">
        <f t="shared" si="294"/>
        <v>0</v>
      </c>
      <c r="BQ322" s="12">
        <f t="shared" si="295"/>
        <v>0</v>
      </c>
      <c r="BR322" s="39">
        <f t="shared" si="296"/>
        <v>0</v>
      </c>
      <c r="BS322" s="39">
        <f t="shared" si="297"/>
        <v>0</v>
      </c>
      <c r="BT322" s="39">
        <f t="shared" si="298"/>
        <v>0</v>
      </c>
      <c r="BU322" s="104">
        <f>IF(ABS($B322)&lt;0.01,0,VLOOKUP(E322,DollarSteps,4))</f>
        <v>0</v>
      </c>
      <c r="BV322" s="104">
        <f>IF(ABS($B322)&lt;0.01,0,VLOOKUP(G322,DollarSteps,4))</f>
        <v>0</v>
      </c>
      <c r="BW322" s="104">
        <f>IF(ABS($B322)&lt;0.01,0,VLOOKUP(I322,DollarSteps,4))</f>
        <v>0</v>
      </c>
      <c r="BX322" s="104">
        <f>IF(ABS($B322)&lt;0.01,0,IF($J322="","",VLOOKUP($J322,Age_Steps,4)))</f>
        <v>0</v>
      </c>
      <c r="BY322" s="104">
        <f>IF(OR(ABS($B322)&lt;0.01,$E322=0),0,IF($J322="","",VLOOKUP($J322,Age_Steps,4)))</f>
        <v>0</v>
      </c>
      <c r="BZ322" s="104">
        <f>IF(ABS($B322)&lt;0.01,0,IF($J322="","",VLOOKUP($J322-1,Age_Steps,4)))</f>
        <v>0</v>
      </c>
      <c r="CA322" s="104">
        <f>IF(OR(ABS($B322)&lt;0.01,$G322=0),0,IF($J322="","",VLOOKUP($J322-1,Age_Steps,4)))</f>
        <v>0</v>
      </c>
      <c r="CB322" s="104">
        <f>IF(ABS($B322)&lt;0.01,0,IF($J322="","",VLOOKUP($J322-2,Age_Steps,4)))</f>
        <v>0</v>
      </c>
      <c r="CC322" s="104">
        <f>IF(OR(ABS($B322)&lt;0.01,$I322=0),0,IF($J322="","",VLOOKUP($J322-2,Age_Steps,4)))</f>
        <v>0</v>
      </c>
    </row>
    <row r="323" spans="2:81" ht="12.5" customHeight="1">
      <c r="B323" s="6" t="s">
        <v>9</v>
      </c>
      <c r="C323" s="6"/>
      <c r="D323" s="5">
        <v>0</v>
      </c>
      <c r="E323" s="5">
        <v>0</v>
      </c>
      <c r="F323" s="2">
        <v>0</v>
      </c>
      <c r="G323" s="2">
        <v>0</v>
      </c>
      <c r="H323" s="2">
        <v>0</v>
      </c>
      <c r="I323" s="5">
        <v>0</v>
      </c>
      <c r="K323" s="12">
        <f t="shared" si="243"/>
        <v>0</v>
      </c>
      <c r="L323" s="12">
        <f t="shared" si="243"/>
        <v>0</v>
      </c>
      <c r="M323" s="14">
        <f t="shared" si="244"/>
        <v>0</v>
      </c>
      <c r="N323" s="12">
        <f t="shared" si="299"/>
        <v>0</v>
      </c>
      <c r="O323" s="14">
        <f t="shared" si="245"/>
        <v>0</v>
      </c>
      <c r="P323" s="12">
        <f t="shared" si="299"/>
        <v>0</v>
      </c>
      <c r="Q323" s="12">
        <f t="shared" si="246"/>
        <v>1</v>
      </c>
      <c r="R323" s="12">
        <f t="shared" si="247"/>
        <v>0</v>
      </c>
      <c r="S323" s="12">
        <f t="shared" si="248"/>
        <v>0</v>
      </c>
      <c r="T323" s="12">
        <f t="shared" si="249"/>
        <v>0</v>
      </c>
      <c r="U323" s="12">
        <f t="shared" si="250"/>
        <v>0</v>
      </c>
      <c r="V323" s="39">
        <f t="shared" si="251"/>
        <v>0</v>
      </c>
      <c r="W323" s="39">
        <f t="shared" si="252"/>
        <v>0</v>
      </c>
      <c r="X323" s="12">
        <f t="shared" si="300"/>
        <v>0</v>
      </c>
      <c r="Y323" s="12">
        <f t="shared" si="253"/>
        <v>0</v>
      </c>
      <c r="Z323" s="39">
        <f t="shared" si="301"/>
        <v>0</v>
      </c>
      <c r="AA323" s="12">
        <f t="shared" si="254"/>
        <v>0</v>
      </c>
      <c r="AB323" s="39">
        <f t="shared" si="255"/>
        <v>0</v>
      </c>
      <c r="AC323" s="12">
        <f t="shared" si="256"/>
        <v>0</v>
      </c>
      <c r="AD323" s="39">
        <f t="shared" si="257"/>
        <v>0</v>
      </c>
      <c r="AE323" s="39">
        <f t="shared" si="242"/>
        <v>0</v>
      </c>
      <c r="AF323" s="12">
        <f t="shared" si="258"/>
        <v>0</v>
      </c>
      <c r="AG323" s="39">
        <f t="shared" si="259"/>
        <v>0</v>
      </c>
      <c r="AH323" s="12">
        <f t="shared" si="260"/>
        <v>0</v>
      </c>
      <c r="AI323" s="39">
        <f t="shared" si="261"/>
        <v>0</v>
      </c>
      <c r="AJ323" s="39">
        <f t="shared" si="262"/>
        <v>0</v>
      </c>
      <c r="AK323" s="12">
        <f t="shared" si="263"/>
        <v>0</v>
      </c>
      <c r="AL323" s="39">
        <f t="shared" si="264"/>
        <v>0</v>
      </c>
      <c r="AM323" s="39">
        <f t="shared" si="265"/>
        <v>0</v>
      </c>
      <c r="AN323" s="39">
        <f t="shared" si="266"/>
        <v>0</v>
      </c>
      <c r="AO323" s="99">
        <f t="shared" si="267"/>
        <v>0</v>
      </c>
      <c r="AP323" s="99">
        <f t="shared" si="268"/>
        <v>0</v>
      </c>
      <c r="AQ323" s="12">
        <f t="shared" si="269"/>
        <v>0</v>
      </c>
      <c r="AR323" s="39">
        <f t="shared" si="270"/>
        <v>0</v>
      </c>
      <c r="AS323" s="39">
        <f t="shared" si="271"/>
        <v>0</v>
      </c>
      <c r="AT323" s="39">
        <f t="shared" si="272"/>
        <v>0</v>
      </c>
      <c r="AU323" s="12">
        <f t="shared" si="273"/>
        <v>0</v>
      </c>
      <c r="AV323" s="39">
        <f t="shared" si="274"/>
        <v>0</v>
      </c>
      <c r="AW323" s="39">
        <f t="shared" si="275"/>
        <v>0</v>
      </c>
      <c r="AX323" s="39">
        <f t="shared" si="276"/>
        <v>0</v>
      </c>
      <c r="AY323" s="39">
        <f t="shared" si="277"/>
        <v>0</v>
      </c>
      <c r="AZ323" s="39">
        <f t="shared" si="278"/>
        <v>0</v>
      </c>
      <c r="BA323" s="12">
        <f t="shared" si="279"/>
        <v>0</v>
      </c>
      <c r="BB323" s="39">
        <f t="shared" si="280"/>
        <v>0</v>
      </c>
      <c r="BC323" s="39">
        <f t="shared" si="281"/>
        <v>0</v>
      </c>
      <c r="BD323" s="39">
        <f t="shared" si="282"/>
        <v>0</v>
      </c>
      <c r="BE323" s="12">
        <f t="shared" si="283"/>
        <v>0</v>
      </c>
      <c r="BF323" s="39">
        <f t="shared" si="284"/>
        <v>0</v>
      </c>
      <c r="BG323" s="39">
        <f t="shared" si="285"/>
        <v>0</v>
      </c>
      <c r="BH323" s="39">
        <f t="shared" si="286"/>
        <v>0</v>
      </c>
      <c r="BI323" s="12">
        <f t="shared" si="287"/>
        <v>0</v>
      </c>
      <c r="BJ323" s="39">
        <f t="shared" si="288"/>
        <v>0</v>
      </c>
      <c r="BK323" s="39">
        <f t="shared" si="289"/>
        <v>0</v>
      </c>
      <c r="BL323" s="39">
        <f t="shared" si="290"/>
        <v>0</v>
      </c>
      <c r="BM323" s="12">
        <f t="shared" si="291"/>
        <v>0</v>
      </c>
      <c r="BN323" s="39">
        <f t="shared" si="292"/>
        <v>0</v>
      </c>
      <c r="BO323" s="39">
        <f t="shared" si="293"/>
        <v>0</v>
      </c>
      <c r="BP323" s="39">
        <f t="shared" si="294"/>
        <v>0</v>
      </c>
      <c r="BQ323" s="12">
        <f t="shared" si="295"/>
        <v>0</v>
      </c>
      <c r="BR323" s="39">
        <f t="shared" si="296"/>
        <v>0</v>
      </c>
      <c r="BS323" s="39">
        <f t="shared" si="297"/>
        <v>0</v>
      </c>
      <c r="BT323" s="39">
        <f t="shared" si="298"/>
        <v>0</v>
      </c>
      <c r="BU323" s="104">
        <f>IF(ABS($B323)&lt;0.01,0,VLOOKUP(E323,DollarSteps,4))</f>
        <v>0</v>
      </c>
      <c r="BV323" s="104">
        <f>IF(ABS($B323)&lt;0.01,0,VLOOKUP(G323,DollarSteps,4))</f>
        <v>0</v>
      </c>
      <c r="BW323" s="104">
        <f>IF(ABS($B323)&lt;0.01,0,VLOOKUP(I323,DollarSteps,4))</f>
        <v>0</v>
      </c>
      <c r="BX323" s="104">
        <f>IF(ABS($B323)&lt;0.01,0,IF($J323="","",VLOOKUP($J323,Age_Steps,4)))</f>
        <v>0</v>
      </c>
      <c r="BY323" s="104">
        <f>IF(OR(ABS($B323)&lt;0.01,$E323=0),0,IF($J323="","",VLOOKUP($J323,Age_Steps,4)))</f>
        <v>0</v>
      </c>
      <c r="BZ323" s="104">
        <f>IF(ABS($B323)&lt;0.01,0,IF($J323="","",VLOOKUP($J323-1,Age_Steps,4)))</f>
        <v>0</v>
      </c>
      <c r="CA323" s="104">
        <f>IF(OR(ABS($B323)&lt;0.01,$G323=0),0,IF($J323="","",VLOOKUP($J323-1,Age_Steps,4)))</f>
        <v>0</v>
      </c>
      <c r="CB323" s="104">
        <f>IF(ABS($B323)&lt;0.01,0,IF($J323="","",VLOOKUP($J323-2,Age_Steps,4)))</f>
        <v>0</v>
      </c>
      <c r="CC323" s="104">
        <f>IF(OR(ABS($B323)&lt;0.01,$I323=0),0,IF($J323="","",VLOOKUP($J323-2,Age_Steps,4)))</f>
        <v>0</v>
      </c>
    </row>
    <row r="324" spans="2:81" ht="12.5" customHeight="1">
      <c r="B324" s="6" t="s">
        <v>9</v>
      </c>
      <c r="C324" s="6"/>
      <c r="D324" s="5">
        <v>0</v>
      </c>
      <c r="E324" s="5">
        <v>0</v>
      </c>
      <c r="F324" s="2">
        <v>0</v>
      </c>
      <c r="G324" s="2">
        <v>0</v>
      </c>
      <c r="H324" s="2">
        <v>0</v>
      </c>
      <c r="I324" s="5">
        <v>0</v>
      </c>
      <c r="K324" s="12">
        <f t="shared" si="243"/>
        <v>0</v>
      </c>
      <c r="L324" s="12">
        <f t="shared" si="243"/>
        <v>0</v>
      </c>
      <c r="M324" s="14">
        <f t="shared" si="244"/>
        <v>0</v>
      </c>
      <c r="N324" s="12">
        <f t="shared" si="299"/>
        <v>0</v>
      </c>
      <c r="O324" s="14">
        <f t="shared" si="245"/>
        <v>0</v>
      </c>
      <c r="P324" s="12">
        <f t="shared" si="299"/>
        <v>0</v>
      </c>
      <c r="Q324" s="12">
        <f t="shared" si="246"/>
        <v>1</v>
      </c>
      <c r="R324" s="12">
        <f t="shared" si="247"/>
        <v>0</v>
      </c>
      <c r="S324" s="12">
        <f t="shared" si="248"/>
        <v>0</v>
      </c>
      <c r="T324" s="12">
        <f t="shared" si="249"/>
        <v>0</v>
      </c>
      <c r="U324" s="12">
        <f t="shared" si="250"/>
        <v>0</v>
      </c>
      <c r="V324" s="39">
        <f t="shared" si="251"/>
        <v>0</v>
      </c>
      <c r="W324" s="39">
        <f t="shared" si="252"/>
        <v>0</v>
      </c>
      <c r="X324" s="12">
        <f t="shared" si="300"/>
        <v>0</v>
      </c>
      <c r="Y324" s="12">
        <f t="shared" si="253"/>
        <v>0</v>
      </c>
      <c r="Z324" s="39">
        <f t="shared" si="301"/>
        <v>0</v>
      </c>
      <c r="AA324" s="12">
        <f t="shared" si="254"/>
        <v>0</v>
      </c>
      <c r="AB324" s="39">
        <f t="shared" si="255"/>
        <v>0</v>
      </c>
      <c r="AC324" s="12">
        <f t="shared" si="256"/>
        <v>0</v>
      </c>
      <c r="AD324" s="39">
        <f t="shared" si="257"/>
        <v>0</v>
      </c>
      <c r="AE324" s="39">
        <f t="shared" si="242"/>
        <v>0</v>
      </c>
      <c r="AF324" s="12">
        <f t="shared" si="258"/>
        <v>0</v>
      </c>
      <c r="AG324" s="39">
        <f t="shared" si="259"/>
        <v>0</v>
      </c>
      <c r="AH324" s="12">
        <f t="shared" si="260"/>
        <v>0</v>
      </c>
      <c r="AI324" s="39">
        <f t="shared" si="261"/>
        <v>0</v>
      </c>
      <c r="AJ324" s="39">
        <f t="shared" si="262"/>
        <v>0</v>
      </c>
      <c r="AK324" s="12">
        <f t="shared" si="263"/>
        <v>0</v>
      </c>
      <c r="AL324" s="39">
        <f t="shared" si="264"/>
        <v>0</v>
      </c>
      <c r="AM324" s="39">
        <f t="shared" si="265"/>
        <v>0</v>
      </c>
      <c r="AN324" s="39">
        <f t="shared" si="266"/>
        <v>0</v>
      </c>
      <c r="AO324" s="99">
        <f t="shared" si="267"/>
        <v>0</v>
      </c>
      <c r="AP324" s="99">
        <f t="shared" si="268"/>
        <v>0</v>
      </c>
      <c r="AQ324" s="12">
        <f t="shared" si="269"/>
        <v>0</v>
      </c>
      <c r="AR324" s="39">
        <f t="shared" si="270"/>
        <v>0</v>
      </c>
      <c r="AS324" s="39">
        <f t="shared" si="271"/>
        <v>0</v>
      </c>
      <c r="AT324" s="39">
        <f t="shared" si="272"/>
        <v>0</v>
      </c>
      <c r="AU324" s="12">
        <f t="shared" si="273"/>
        <v>0</v>
      </c>
      <c r="AV324" s="39">
        <f t="shared" si="274"/>
        <v>0</v>
      </c>
      <c r="AW324" s="39">
        <f t="shared" si="275"/>
        <v>0</v>
      </c>
      <c r="AX324" s="39">
        <f t="shared" si="276"/>
        <v>0</v>
      </c>
      <c r="AY324" s="39">
        <f t="shared" si="277"/>
        <v>0</v>
      </c>
      <c r="AZ324" s="39">
        <f t="shared" si="278"/>
        <v>0</v>
      </c>
      <c r="BA324" s="12">
        <f t="shared" si="279"/>
        <v>0</v>
      </c>
      <c r="BB324" s="39">
        <f t="shared" si="280"/>
        <v>0</v>
      </c>
      <c r="BC324" s="39">
        <f t="shared" si="281"/>
        <v>0</v>
      </c>
      <c r="BD324" s="39">
        <f t="shared" si="282"/>
        <v>0</v>
      </c>
      <c r="BE324" s="12">
        <f t="shared" si="283"/>
        <v>0</v>
      </c>
      <c r="BF324" s="39">
        <f t="shared" si="284"/>
        <v>0</v>
      </c>
      <c r="BG324" s="39">
        <f t="shared" si="285"/>
        <v>0</v>
      </c>
      <c r="BH324" s="39">
        <f t="shared" si="286"/>
        <v>0</v>
      </c>
      <c r="BI324" s="12">
        <f t="shared" si="287"/>
        <v>0</v>
      </c>
      <c r="BJ324" s="39">
        <f t="shared" si="288"/>
        <v>0</v>
      </c>
      <c r="BK324" s="39">
        <f t="shared" si="289"/>
        <v>0</v>
      </c>
      <c r="BL324" s="39">
        <f t="shared" si="290"/>
        <v>0</v>
      </c>
      <c r="BM324" s="12">
        <f t="shared" si="291"/>
        <v>0</v>
      </c>
      <c r="BN324" s="39">
        <f t="shared" si="292"/>
        <v>0</v>
      </c>
      <c r="BO324" s="39">
        <f t="shared" si="293"/>
        <v>0</v>
      </c>
      <c r="BP324" s="39">
        <f t="shared" si="294"/>
        <v>0</v>
      </c>
      <c r="BQ324" s="12">
        <f t="shared" si="295"/>
        <v>0</v>
      </c>
      <c r="BR324" s="39">
        <f t="shared" si="296"/>
        <v>0</v>
      </c>
      <c r="BS324" s="39">
        <f t="shared" si="297"/>
        <v>0</v>
      </c>
      <c r="BT324" s="39">
        <f t="shared" si="298"/>
        <v>0</v>
      </c>
      <c r="BU324" s="104">
        <f>IF(ABS($B324)&lt;0.01,0,VLOOKUP(E324,DollarSteps,4))</f>
        <v>0</v>
      </c>
      <c r="BV324" s="104">
        <f>IF(ABS($B324)&lt;0.01,0,VLOOKUP(G324,DollarSteps,4))</f>
        <v>0</v>
      </c>
      <c r="BW324" s="104">
        <f>IF(ABS($B324)&lt;0.01,0,VLOOKUP(I324,DollarSteps,4))</f>
        <v>0</v>
      </c>
      <c r="BX324" s="104">
        <f>IF(ABS($B324)&lt;0.01,0,IF($J324="","",VLOOKUP($J324,Age_Steps,4)))</f>
        <v>0</v>
      </c>
      <c r="BY324" s="104">
        <f>IF(OR(ABS($B324)&lt;0.01,$E324=0),0,IF($J324="","",VLOOKUP($J324,Age_Steps,4)))</f>
        <v>0</v>
      </c>
      <c r="BZ324" s="104">
        <f>IF(ABS($B324)&lt;0.01,0,IF($J324="","",VLOOKUP($J324-1,Age_Steps,4)))</f>
        <v>0</v>
      </c>
      <c r="CA324" s="104">
        <f>IF(OR(ABS($B324)&lt;0.01,$G324=0),0,IF($J324="","",VLOOKUP($J324-1,Age_Steps,4)))</f>
        <v>0</v>
      </c>
      <c r="CB324" s="104">
        <f>IF(ABS($B324)&lt;0.01,0,IF($J324="","",VLOOKUP($J324-2,Age_Steps,4)))</f>
        <v>0</v>
      </c>
      <c r="CC324" s="104">
        <f>IF(OR(ABS($B324)&lt;0.01,$I324=0),0,IF($J324="","",VLOOKUP($J324-2,Age_Steps,4)))</f>
        <v>0</v>
      </c>
    </row>
    <row r="325" spans="2:81" ht="12.5" customHeight="1">
      <c r="B325" s="6" t="s">
        <v>9</v>
      </c>
      <c r="C325" s="6"/>
      <c r="D325" s="5">
        <v>0</v>
      </c>
      <c r="E325" s="5">
        <v>0</v>
      </c>
      <c r="F325" s="2">
        <v>0</v>
      </c>
      <c r="G325" s="2">
        <v>0</v>
      </c>
      <c r="H325" s="2">
        <v>0</v>
      </c>
      <c r="I325" s="5">
        <v>0</v>
      </c>
      <c r="K325" s="12">
        <f t="shared" si="243"/>
        <v>0</v>
      </c>
      <c r="L325" s="12">
        <f t="shared" si="243"/>
        <v>0</v>
      </c>
      <c r="M325" s="14">
        <f t="shared" si="244"/>
        <v>0</v>
      </c>
      <c r="N325" s="12">
        <f t="shared" si="299"/>
        <v>0</v>
      </c>
      <c r="O325" s="14">
        <f t="shared" si="245"/>
        <v>0</v>
      </c>
      <c r="P325" s="12">
        <f t="shared" si="299"/>
        <v>0</v>
      </c>
      <c r="Q325" s="12">
        <f t="shared" si="246"/>
        <v>1</v>
      </c>
      <c r="R325" s="12">
        <f t="shared" si="247"/>
        <v>0</v>
      </c>
      <c r="S325" s="12">
        <f t="shared" si="248"/>
        <v>0</v>
      </c>
      <c r="T325" s="12">
        <f t="shared" si="249"/>
        <v>0</v>
      </c>
      <c r="U325" s="12">
        <f t="shared" si="250"/>
        <v>0</v>
      </c>
      <c r="V325" s="39">
        <f t="shared" si="251"/>
        <v>0</v>
      </c>
      <c r="W325" s="39">
        <f t="shared" si="252"/>
        <v>0</v>
      </c>
      <c r="X325" s="12">
        <f t="shared" si="300"/>
        <v>0</v>
      </c>
      <c r="Y325" s="12">
        <f t="shared" si="253"/>
        <v>0</v>
      </c>
      <c r="Z325" s="39">
        <f t="shared" si="301"/>
        <v>0</v>
      </c>
      <c r="AA325" s="12">
        <f t="shared" si="254"/>
        <v>0</v>
      </c>
      <c r="AB325" s="39">
        <f t="shared" si="255"/>
        <v>0</v>
      </c>
      <c r="AC325" s="12">
        <f t="shared" si="256"/>
        <v>0</v>
      </c>
      <c r="AD325" s="39">
        <f t="shared" si="257"/>
        <v>0</v>
      </c>
      <c r="AE325" s="39">
        <f t="shared" ref="AE325:AE388" si="302">IF(AC325=1,G325,0)</f>
        <v>0</v>
      </c>
      <c r="AF325" s="12">
        <f t="shared" si="258"/>
        <v>0</v>
      </c>
      <c r="AG325" s="39">
        <f t="shared" si="259"/>
        <v>0</v>
      </c>
      <c r="AH325" s="12">
        <f t="shared" si="260"/>
        <v>0</v>
      </c>
      <c r="AI325" s="39">
        <f t="shared" si="261"/>
        <v>0</v>
      </c>
      <c r="AJ325" s="39">
        <f t="shared" si="262"/>
        <v>0</v>
      </c>
      <c r="AK325" s="12">
        <f t="shared" si="263"/>
        <v>0</v>
      </c>
      <c r="AL325" s="39">
        <f t="shared" si="264"/>
        <v>0</v>
      </c>
      <c r="AM325" s="39">
        <f t="shared" si="265"/>
        <v>0</v>
      </c>
      <c r="AN325" s="39">
        <f t="shared" si="266"/>
        <v>0</v>
      </c>
      <c r="AO325" s="99">
        <f t="shared" si="267"/>
        <v>0</v>
      </c>
      <c r="AP325" s="99">
        <f t="shared" si="268"/>
        <v>0</v>
      </c>
      <c r="AQ325" s="12">
        <f t="shared" si="269"/>
        <v>0</v>
      </c>
      <c r="AR325" s="39">
        <f t="shared" si="270"/>
        <v>0</v>
      </c>
      <c r="AS325" s="39">
        <f t="shared" si="271"/>
        <v>0</v>
      </c>
      <c r="AT325" s="39">
        <f t="shared" si="272"/>
        <v>0</v>
      </c>
      <c r="AU325" s="12">
        <f t="shared" si="273"/>
        <v>0</v>
      </c>
      <c r="AV325" s="39">
        <f t="shared" si="274"/>
        <v>0</v>
      </c>
      <c r="AW325" s="39">
        <f t="shared" si="275"/>
        <v>0</v>
      </c>
      <c r="AX325" s="39">
        <f t="shared" si="276"/>
        <v>0</v>
      </c>
      <c r="AY325" s="39">
        <f t="shared" si="277"/>
        <v>0</v>
      </c>
      <c r="AZ325" s="39">
        <f t="shared" si="278"/>
        <v>0</v>
      </c>
      <c r="BA325" s="12">
        <f t="shared" si="279"/>
        <v>0</v>
      </c>
      <c r="BB325" s="39">
        <f t="shared" si="280"/>
        <v>0</v>
      </c>
      <c r="BC325" s="39">
        <f t="shared" si="281"/>
        <v>0</v>
      </c>
      <c r="BD325" s="39">
        <f t="shared" si="282"/>
        <v>0</v>
      </c>
      <c r="BE325" s="12">
        <f t="shared" si="283"/>
        <v>0</v>
      </c>
      <c r="BF325" s="39">
        <f t="shared" si="284"/>
        <v>0</v>
      </c>
      <c r="BG325" s="39">
        <f t="shared" si="285"/>
        <v>0</v>
      </c>
      <c r="BH325" s="39">
        <f t="shared" si="286"/>
        <v>0</v>
      </c>
      <c r="BI325" s="12">
        <f t="shared" si="287"/>
        <v>0</v>
      </c>
      <c r="BJ325" s="39">
        <f t="shared" si="288"/>
        <v>0</v>
      </c>
      <c r="BK325" s="39">
        <f t="shared" si="289"/>
        <v>0</v>
      </c>
      <c r="BL325" s="39">
        <f t="shared" si="290"/>
        <v>0</v>
      </c>
      <c r="BM325" s="12">
        <f t="shared" si="291"/>
        <v>0</v>
      </c>
      <c r="BN325" s="39">
        <f t="shared" si="292"/>
        <v>0</v>
      </c>
      <c r="BO325" s="39">
        <f t="shared" si="293"/>
        <v>0</v>
      </c>
      <c r="BP325" s="39">
        <f t="shared" si="294"/>
        <v>0</v>
      </c>
      <c r="BQ325" s="12">
        <f t="shared" si="295"/>
        <v>0</v>
      </c>
      <c r="BR325" s="39">
        <f t="shared" si="296"/>
        <v>0</v>
      </c>
      <c r="BS325" s="39">
        <f t="shared" si="297"/>
        <v>0</v>
      </c>
      <c r="BT325" s="39">
        <f t="shared" si="298"/>
        <v>0</v>
      </c>
      <c r="BU325" s="104">
        <f>IF(ABS($B325)&lt;0.01,0,VLOOKUP(E325,DollarSteps,4))</f>
        <v>0</v>
      </c>
      <c r="BV325" s="104">
        <f>IF(ABS($B325)&lt;0.01,0,VLOOKUP(G325,DollarSteps,4))</f>
        <v>0</v>
      </c>
      <c r="BW325" s="104">
        <f>IF(ABS($B325)&lt;0.01,0,VLOOKUP(I325,DollarSteps,4))</f>
        <v>0</v>
      </c>
      <c r="BX325" s="104">
        <f>IF(ABS($B325)&lt;0.01,0,IF($J325="","",VLOOKUP($J325,Age_Steps,4)))</f>
        <v>0</v>
      </c>
      <c r="BY325" s="104">
        <f>IF(OR(ABS($B325)&lt;0.01,$E325=0),0,IF($J325="","",VLOOKUP($J325,Age_Steps,4)))</f>
        <v>0</v>
      </c>
      <c r="BZ325" s="104">
        <f>IF(ABS($B325)&lt;0.01,0,IF($J325="","",VLOOKUP($J325-1,Age_Steps,4)))</f>
        <v>0</v>
      </c>
      <c r="CA325" s="104">
        <f>IF(OR(ABS($B325)&lt;0.01,$G325=0),0,IF($J325="","",VLOOKUP($J325-1,Age_Steps,4)))</f>
        <v>0</v>
      </c>
      <c r="CB325" s="104">
        <f>IF(ABS($B325)&lt;0.01,0,IF($J325="","",VLOOKUP($J325-2,Age_Steps,4)))</f>
        <v>0</v>
      </c>
      <c r="CC325" s="104">
        <f>IF(OR(ABS($B325)&lt;0.01,$I325=0),0,IF($J325="","",VLOOKUP($J325-2,Age_Steps,4)))</f>
        <v>0</v>
      </c>
    </row>
    <row r="326" spans="2:81" ht="12.5" customHeight="1">
      <c r="B326" s="6" t="s">
        <v>9</v>
      </c>
      <c r="C326" s="6"/>
      <c r="D326" s="5">
        <v>0</v>
      </c>
      <c r="E326" s="5">
        <v>0</v>
      </c>
      <c r="F326" s="2">
        <v>0</v>
      </c>
      <c r="G326" s="2">
        <v>0</v>
      </c>
      <c r="H326" s="2">
        <v>0</v>
      </c>
      <c r="I326" s="5">
        <v>0</v>
      </c>
      <c r="K326" s="12">
        <f t="shared" ref="K326:L389" si="303">IF(D326&gt;0.5,1,0)</f>
        <v>0</v>
      </c>
      <c r="L326" s="12">
        <f t="shared" si="303"/>
        <v>0</v>
      </c>
      <c r="M326" s="14">
        <f t="shared" ref="M326:M389" si="304">+D326-F326</f>
        <v>0</v>
      </c>
      <c r="N326" s="12">
        <f t="shared" si="299"/>
        <v>0</v>
      </c>
      <c r="O326" s="14">
        <f t="shared" ref="O326:O389" si="305">+E326-G326</f>
        <v>0</v>
      </c>
      <c r="P326" s="12">
        <f t="shared" si="299"/>
        <v>0</v>
      </c>
      <c r="Q326" s="12">
        <f t="shared" ref="Q326:Q389" si="306">IF(E326+G326+I326=0,1,0)</f>
        <v>1</v>
      </c>
      <c r="R326" s="12">
        <f t="shared" ref="R326:R389" si="307">IF(AND(Q326=0,E326=0),1,0)</f>
        <v>0</v>
      </c>
      <c r="S326" s="12">
        <f t="shared" ref="S326:S389" si="308">IF(E326=0,0,1)</f>
        <v>0</v>
      </c>
      <c r="T326" s="12">
        <f t="shared" ref="T326:T389" si="309">IF(G326=0,0,1)</f>
        <v>0</v>
      </c>
      <c r="U326" s="12">
        <f t="shared" ref="U326:U389" si="310">IF(AND(T326=1, X326=1,E326=0),1,0)</f>
        <v>0</v>
      </c>
      <c r="V326" s="39">
        <f t="shared" ref="V326:V389" si="311">IF(U326=1,G326,0)</f>
        <v>0</v>
      </c>
      <c r="W326" s="39">
        <f t="shared" ref="W326:W389" si="312">IF(U326=1,I326,0)</f>
        <v>0</v>
      </c>
      <c r="X326" s="12">
        <f t="shared" si="300"/>
        <v>0</v>
      </c>
      <c r="Y326" s="12">
        <f t="shared" ref="Y326:Y389" si="313">IF(AND(X326=1,G326=0,E326=0),1,0)</f>
        <v>0</v>
      </c>
      <c r="Z326" s="39">
        <f t="shared" si="301"/>
        <v>0</v>
      </c>
      <c r="AA326" s="12">
        <f t="shared" ref="AA326:AA389" si="314">IF(AND(S326=1,T326=0,X326=0),1,0)</f>
        <v>0</v>
      </c>
      <c r="AB326" s="39">
        <f t="shared" ref="AB326:AB389" si="315">IF(AA326=1,E326,0)</f>
        <v>0</v>
      </c>
      <c r="AC326" s="12">
        <f t="shared" ref="AC326:AC389" si="316">IF(AND(S326=1,T326=1,X326=0),1,0)</f>
        <v>0</v>
      </c>
      <c r="AD326" s="39">
        <f t="shared" ref="AD326:AD389" si="317">IF(AC326=1,E326,0)</f>
        <v>0</v>
      </c>
      <c r="AE326" s="39">
        <f t="shared" si="302"/>
        <v>0</v>
      </c>
      <c r="AF326" s="12">
        <f t="shared" ref="AF326:AF389" si="318">IF(AND(S326=0,T326=1,X326=0),1,0)</f>
        <v>0</v>
      </c>
      <c r="AG326" s="39">
        <f t="shared" ref="AG326:AG389" si="319">IF(AF326=1,G326,0)</f>
        <v>0</v>
      </c>
      <c r="AH326" s="12">
        <f t="shared" ref="AH326:AH389" si="320">IF(AND(S326=1,T326=0,X326=1),1,0)</f>
        <v>0</v>
      </c>
      <c r="AI326" s="39">
        <f t="shared" ref="AI326:AI389" si="321">IF(AH326=1,E326,0)</f>
        <v>0</v>
      </c>
      <c r="AJ326" s="39">
        <f t="shared" ref="AJ326:AJ389" si="322">IF(AH326=1,I326,0)</f>
        <v>0</v>
      </c>
      <c r="AK326" s="12">
        <f t="shared" ref="AK326:AK389" si="323">IF(AND(S326=1,T326=1,X326=1),1,0)</f>
        <v>0</v>
      </c>
      <c r="AL326" s="39">
        <f t="shared" ref="AL326:AL389" si="324">IF(AK326=1,E326,0)</f>
        <v>0</v>
      </c>
      <c r="AM326" s="39">
        <f t="shared" ref="AM326:AM389" si="325">IF(AK326=1,G326,0)</f>
        <v>0</v>
      </c>
      <c r="AN326" s="39">
        <f t="shared" ref="AN326:AN389" si="326">IF(AK326=1,I326,0)</f>
        <v>0</v>
      </c>
      <c r="AO326" s="99">
        <f t="shared" ref="AO326:AO389" si="327">IF(AK326=1,IF(+AL326-AM326&gt;0,1,IF(+AL326-AM326&lt;0,2,3)),0)</f>
        <v>0</v>
      </c>
      <c r="AP326" s="99">
        <f t="shared" ref="AP326:AP389" si="328">IF(AK326=1,IF(+AM326-AN326&gt;0,1,IF(+AM326-AN326&lt;0,2,3)),0)</f>
        <v>0</v>
      </c>
      <c r="AQ326" s="12">
        <f t="shared" ref="AQ326:AQ389" si="329">IF(AND(AK326=1,AO326=1,AP326=1),1,0)</f>
        <v>0</v>
      </c>
      <c r="AR326" s="39">
        <f t="shared" ref="AR326:AR389" si="330">IF(AND($AO326=1,$AP326=1),E326,0)</f>
        <v>0</v>
      </c>
      <c r="AS326" s="39">
        <f t="shared" ref="AS326:AS389" si="331">IF(AND($AO326=1,$AP326=1),G326,0)</f>
        <v>0</v>
      </c>
      <c r="AT326" s="39">
        <f t="shared" ref="AT326:AT389" si="332">IF(AND($AO326=1,$AP326=1),I326,0)</f>
        <v>0</v>
      </c>
      <c r="AU326" s="12">
        <f t="shared" ref="AU326:AU389" si="333">IF(AND(AK326=1,AO326=2,AP326=2),1,0)</f>
        <v>0</v>
      </c>
      <c r="AV326" s="39">
        <f t="shared" ref="AV326:AV389" si="334">IF(AND($AO326=2,$AP326=2),E326,0)</f>
        <v>0</v>
      </c>
      <c r="AW326" s="39">
        <f t="shared" ref="AW326:AW389" si="335">IF(AND($AO326=2,$AP326=2),G326,0)</f>
        <v>0</v>
      </c>
      <c r="AX326" s="39">
        <f t="shared" ref="AX326:AX389" si="336">IF(AND($AO326=2,$AP326=2),I326,0)</f>
        <v>0</v>
      </c>
      <c r="AY326" s="39">
        <f t="shared" ref="AY326:AY389" si="337">IF(AND(AO326=2,AP326=2),AL326-AM326,0)</f>
        <v>0</v>
      </c>
      <c r="AZ326" s="39">
        <f t="shared" ref="AZ326:AZ389" si="338">IF(AND(AO326=2,AP326=2),AM326-AN326,0)</f>
        <v>0</v>
      </c>
      <c r="BA326" s="12">
        <f t="shared" ref="BA326:BA389" si="339">IF(AND($AK326=1,OR($AO326=1,$AO326=3),$AP326=2),1,0)</f>
        <v>0</v>
      </c>
      <c r="BB326" s="39">
        <f t="shared" ref="BB326:BB389" si="340">IF(AND(OR($AO326=1,$AO326=3),$AP326=2),$E326,0)</f>
        <v>0</v>
      </c>
      <c r="BC326" s="39">
        <f t="shared" ref="BC326:BC389" si="341">IF(AND(OR($AO326=1,$AO326=3),$AP326=2),$G326,0)</f>
        <v>0</v>
      </c>
      <c r="BD326" s="39">
        <f t="shared" ref="BD326:BD389" si="342">IF(AND(OR($AO326=1,$AO326=3),$AP326=2),$I326,0)</f>
        <v>0</v>
      </c>
      <c r="BE326" s="12">
        <f t="shared" ref="BE326:BE389" si="343">IF(AND($AK326=1,$AO326=2,OR($AP326=1,$AP326=3)),1,0)</f>
        <v>0</v>
      </c>
      <c r="BF326" s="39">
        <f t="shared" ref="BF326:BF389" si="344">IF(AND($AO326=2,OR($AP326=1,$AP326=3)),$E326,0)</f>
        <v>0</v>
      </c>
      <c r="BG326" s="39">
        <f t="shared" ref="BG326:BG389" si="345">IF(AND($AO326=2,OR($AP326=1,$AP326=3)),$G326,0)</f>
        <v>0</v>
      </c>
      <c r="BH326" s="39">
        <f t="shared" ref="BH326:BH389" si="346">IF(AND($AO326=2,OR($AP326=1,$AP326=3)),$I326,0)</f>
        <v>0</v>
      </c>
      <c r="BI326" s="12">
        <f t="shared" ref="BI326:BI389" si="347">IF(AND($AK326=1,$AO326=1,$AP326=3),1,0)</f>
        <v>0</v>
      </c>
      <c r="BJ326" s="39">
        <f t="shared" ref="BJ326:BJ389" si="348">IF(AND($AO326=1,$AP326=3),$E326,0)</f>
        <v>0</v>
      </c>
      <c r="BK326" s="39">
        <f t="shared" ref="BK326:BK389" si="349">IF(AND($AO326=1,$AP326=3),$G326,0)</f>
        <v>0</v>
      </c>
      <c r="BL326" s="39">
        <f t="shared" ref="BL326:BL389" si="350">IF(AND($AO326=1,$AP326=3),$I326,0)</f>
        <v>0</v>
      </c>
      <c r="BM326" s="12">
        <f t="shared" ref="BM326:BM389" si="351">IF(AND($AK326=1,$AO326=3,$AP326=1),1,0)</f>
        <v>0</v>
      </c>
      <c r="BN326" s="39">
        <f t="shared" ref="BN326:BN389" si="352">IF(AND($AO326=3,$AP326=1),$E326,0)</f>
        <v>0</v>
      </c>
      <c r="BO326" s="39">
        <f t="shared" ref="BO326:BO389" si="353">IF(AND($AO326=3,$AP326=1),$G326,0)</f>
        <v>0</v>
      </c>
      <c r="BP326" s="39">
        <f t="shared" ref="BP326:BP389" si="354">IF(AND($AO326=3,$AP326=1),$I326,0)</f>
        <v>0</v>
      </c>
      <c r="BQ326" s="12">
        <f t="shared" ref="BQ326:BQ389" si="355">IF(AND($AK326=1,$AO326=3,$AP326=3),1,0)</f>
        <v>0</v>
      </c>
      <c r="BR326" s="39">
        <f t="shared" ref="BR326:BR389" si="356">IF(AND($AO326=3,$AP326=3),$E326,0)</f>
        <v>0</v>
      </c>
      <c r="BS326" s="39">
        <f t="shared" ref="BS326:BS389" si="357">IF(AND($AO326=3,$AP326=3),$G326,0)</f>
        <v>0</v>
      </c>
      <c r="BT326" s="39">
        <f t="shared" ref="BT326:BT389" si="358">IF(AND($AO326=3,$AP326=3),$I326,0)</f>
        <v>0</v>
      </c>
      <c r="BU326" s="104">
        <f>IF(ABS($B326)&lt;0.01,0,VLOOKUP(E326,DollarSteps,4))</f>
        <v>0</v>
      </c>
      <c r="BV326" s="104">
        <f>IF(ABS($B326)&lt;0.01,0,VLOOKUP(G326,DollarSteps,4))</f>
        <v>0</v>
      </c>
      <c r="BW326" s="104">
        <f>IF(ABS($B326)&lt;0.01,0,VLOOKUP(I326,DollarSteps,4))</f>
        <v>0</v>
      </c>
      <c r="BX326" s="104">
        <f>IF(ABS($B326)&lt;0.01,0,IF($J326="","",VLOOKUP($J326,Age_Steps,4)))</f>
        <v>0</v>
      </c>
      <c r="BY326" s="104">
        <f>IF(OR(ABS($B326)&lt;0.01,$E326=0),0,IF($J326="","",VLOOKUP($J326,Age_Steps,4)))</f>
        <v>0</v>
      </c>
      <c r="BZ326" s="104">
        <f>IF(ABS($B326)&lt;0.01,0,IF($J326="","",VLOOKUP($J326-1,Age_Steps,4)))</f>
        <v>0</v>
      </c>
      <c r="CA326" s="104">
        <f>IF(OR(ABS($B326)&lt;0.01,$G326=0),0,IF($J326="","",VLOOKUP($J326-1,Age_Steps,4)))</f>
        <v>0</v>
      </c>
      <c r="CB326" s="104">
        <f>IF(ABS($B326)&lt;0.01,0,IF($J326="","",VLOOKUP($J326-2,Age_Steps,4)))</f>
        <v>0</v>
      </c>
      <c r="CC326" s="104">
        <f>IF(OR(ABS($B326)&lt;0.01,$I326=0),0,IF($J326="","",VLOOKUP($J326-2,Age_Steps,4)))</f>
        <v>0</v>
      </c>
    </row>
    <row r="327" spans="2:81" ht="12.5" customHeight="1">
      <c r="B327" s="6" t="s">
        <v>9</v>
      </c>
      <c r="C327" s="6"/>
      <c r="D327" s="5">
        <v>0</v>
      </c>
      <c r="E327" s="5">
        <v>0</v>
      </c>
      <c r="F327" s="2">
        <v>0</v>
      </c>
      <c r="G327" s="2">
        <v>0</v>
      </c>
      <c r="H327" s="2">
        <v>0</v>
      </c>
      <c r="I327" s="5">
        <v>0</v>
      </c>
      <c r="K327" s="12">
        <f t="shared" si="303"/>
        <v>0</v>
      </c>
      <c r="L327" s="12">
        <f t="shared" si="303"/>
        <v>0</v>
      </c>
      <c r="M327" s="14">
        <f t="shared" si="304"/>
        <v>0</v>
      </c>
      <c r="N327" s="12">
        <f t="shared" ref="N327:P390" si="359">IF(OR((M327&gt;=N$3),(M327&lt;=-N$3)),1,0)</f>
        <v>0</v>
      </c>
      <c r="O327" s="14">
        <f t="shared" si="305"/>
        <v>0</v>
      </c>
      <c r="P327" s="12">
        <f t="shared" si="359"/>
        <v>0</v>
      </c>
      <c r="Q327" s="12">
        <f t="shared" si="306"/>
        <v>1</v>
      </c>
      <c r="R327" s="12">
        <f t="shared" si="307"/>
        <v>0</v>
      </c>
      <c r="S327" s="12">
        <f t="shared" si="308"/>
        <v>0</v>
      </c>
      <c r="T327" s="12">
        <f t="shared" si="309"/>
        <v>0</v>
      </c>
      <c r="U327" s="12">
        <f t="shared" si="310"/>
        <v>0</v>
      </c>
      <c r="V327" s="39">
        <f t="shared" si="311"/>
        <v>0</v>
      </c>
      <c r="W327" s="39">
        <f t="shared" si="312"/>
        <v>0</v>
      </c>
      <c r="X327" s="12">
        <f t="shared" si="300"/>
        <v>0</v>
      </c>
      <c r="Y327" s="12">
        <f t="shared" si="313"/>
        <v>0</v>
      </c>
      <c r="Z327" s="39">
        <f t="shared" si="301"/>
        <v>0</v>
      </c>
      <c r="AA327" s="12">
        <f t="shared" si="314"/>
        <v>0</v>
      </c>
      <c r="AB327" s="39">
        <f t="shared" si="315"/>
        <v>0</v>
      </c>
      <c r="AC327" s="12">
        <f t="shared" si="316"/>
        <v>0</v>
      </c>
      <c r="AD327" s="39">
        <f t="shared" si="317"/>
        <v>0</v>
      </c>
      <c r="AE327" s="39">
        <f t="shared" si="302"/>
        <v>0</v>
      </c>
      <c r="AF327" s="12">
        <f t="shared" si="318"/>
        <v>0</v>
      </c>
      <c r="AG327" s="39">
        <f t="shared" si="319"/>
        <v>0</v>
      </c>
      <c r="AH327" s="12">
        <f t="shared" si="320"/>
        <v>0</v>
      </c>
      <c r="AI327" s="39">
        <f t="shared" si="321"/>
        <v>0</v>
      </c>
      <c r="AJ327" s="39">
        <f t="shared" si="322"/>
        <v>0</v>
      </c>
      <c r="AK327" s="12">
        <f t="shared" si="323"/>
        <v>0</v>
      </c>
      <c r="AL327" s="39">
        <f t="shared" si="324"/>
        <v>0</v>
      </c>
      <c r="AM327" s="39">
        <f t="shared" si="325"/>
        <v>0</v>
      </c>
      <c r="AN327" s="39">
        <f t="shared" si="326"/>
        <v>0</v>
      </c>
      <c r="AO327" s="99">
        <f t="shared" si="327"/>
        <v>0</v>
      </c>
      <c r="AP327" s="99">
        <f t="shared" si="328"/>
        <v>0</v>
      </c>
      <c r="AQ327" s="12">
        <f t="shared" si="329"/>
        <v>0</v>
      </c>
      <c r="AR327" s="39">
        <f t="shared" si="330"/>
        <v>0</v>
      </c>
      <c r="AS327" s="39">
        <f t="shared" si="331"/>
        <v>0</v>
      </c>
      <c r="AT327" s="39">
        <f t="shared" si="332"/>
        <v>0</v>
      </c>
      <c r="AU327" s="12">
        <f t="shared" si="333"/>
        <v>0</v>
      </c>
      <c r="AV327" s="39">
        <f t="shared" si="334"/>
        <v>0</v>
      </c>
      <c r="AW327" s="39">
        <f t="shared" si="335"/>
        <v>0</v>
      </c>
      <c r="AX327" s="39">
        <f t="shared" si="336"/>
        <v>0</v>
      </c>
      <c r="AY327" s="39">
        <f t="shared" si="337"/>
        <v>0</v>
      </c>
      <c r="AZ327" s="39">
        <f t="shared" si="338"/>
        <v>0</v>
      </c>
      <c r="BA327" s="12">
        <f t="shared" si="339"/>
        <v>0</v>
      </c>
      <c r="BB327" s="39">
        <f t="shared" si="340"/>
        <v>0</v>
      </c>
      <c r="BC327" s="39">
        <f t="shared" si="341"/>
        <v>0</v>
      </c>
      <c r="BD327" s="39">
        <f t="shared" si="342"/>
        <v>0</v>
      </c>
      <c r="BE327" s="12">
        <f t="shared" si="343"/>
        <v>0</v>
      </c>
      <c r="BF327" s="39">
        <f t="shared" si="344"/>
        <v>0</v>
      </c>
      <c r="BG327" s="39">
        <f t="shared" si="345"/>
        <v>0</v>
      </c>
      <c r="BH327" s="39">
        <f t="shared" si="346"/>
        <v>0</v>
      </c>
      <c r="BI327" s="12">
        <f t="shared" si="347"/>
        <v>0</v>
      </c>
      <c r="BJ327" s="39">
        <f t="shared" si="348"/>
        <v>0</v>
      </c>
      <c r="BK327" s="39">
        <f t="shared" si="349"/>
        <v>0</v>
      </c>
      <c r="BL327" s="39">
        <f t="shared" si="350"/>
        <v>0</v>
      </c>
      <c r="BM327" s="12">
        <f t="shared" si="351"/>
        <v>0</v>
      </c>
      <c r="BN327" s="39">
        <f t="shared" si="352"/>
        <v>0</v>
      </c>
      <c r="BO327" s="39">
        <f t="shared" si="353"/>
        <v>0</v>
      </c>
      <c r="BP327" s="39">
        <f t="shared" si="354"/>
        <v>0</v>
      </c>
      <c r="BQ327" s="12">
        <f t="shared" si="355"/>
        <v>0</v>
      </c>
      <c r="BR327" s="39">
        <f t="shared" si="356"/>
        <v>0</v>
      </c>
      <c r="BS327" s="39">
        <f t="shared" si="357"/>
        <v>0</v>
      </c>
      <c r="BT327" s="39">
        <f t="shared" si="358"/>
        <v>0</v>
      </c>
      <c r="BU327" s="104">
        <f>IF(ABS($B327)&lt;0.01,0,VLOOKUP(E327,DollarSteps,4))</f>
        <v>0</v>
      </c>
      <c r="BV327" s="104">
        <f>IF(ABS($B327)&lt;0.01,0,VLOOKUP(G327,DollarSteps,4))</f>
        <v>0</v>
      </c>
      <c r="BW327" s="104">
        <f>IF(ABS($B327)&lt;0.01,0,VLOOKUP(I327,DollarSteps,4))</f>
        <v>0</v>
      </c>
      <c r="BX327" s="104">
        <f>IF(ABS($B327)&lt;0.01,0,IF($J327="","",VLOOKUP($J327,Age_Steps,4)))</f>
        <v>0</v>
      </c>
      <c r="BY327" s="104">
        <f>IF(OR(ABS($B327)&lt;0.01,$E327=0),0,IF($J327="","",VLOOKUP($J327,Age_Steps,4)))</f>
        <v>0</v>
      </c>
      <c r="BZ327" s="104">
        <f>IF(ABS($B327)&lt;0.01,0,IF($J327="","",VLOOKUP($J327-1,Age_Steps,4)))</f>
        <v>0</v>
      </c>
      <c r="CA327" s="104">
        <f>IF(OR(ABS($B327)&lt;0.01,$G327=0),0,IF($J327="","",VLOOKUP($J327-1,Age_Steps,4)))</f>
        <v>0</v>
      </c>
      <c r="CB327" s="104">
        <f>IF(ABS($B327)&lt;0.01,0,IF($J327="","",VLOOKUP($J327-2,Age_Steps,4)))</f>
        <v>0</v>
      </c>
      <c r="CC327" s="104">
        <f>IF(OR(ABS($B327)&lt;0.01,$I327=0),0,IF($J327="","",VLOOKUP($J327-2,Age_Steps,4)))</f>
        <v>0</v>
      </c>
    </row>
    <row r="328" spans="2:81" ht="12.5" customHeight="1">
      <c r="B328" s="6" t="s">
        <v>9</v>
      </c>
      <c r="C328" s="6"/>
      <c r="D328" s="5">
        <v>0</v>
      </c>
      <c r="E328" s="5">
        <v>0</v>
      </c>
      <c r="F328" s="2">
        <v>0</v>
      </c>
      <c r="G328" s="2">
        <v>0</v>
      </c>
      <c r="H328" s="2">
        <v>0</v>
      </c>
      <c r="I328" s="5">
        <v>0</v>
      </c>
      <c r="K328" s="12">
        <f t="shared" si="303"/>
        <v>0</v>
      </c>
      <c r="L328" s="12">
        <f t="shared" si="303"/>
        <v>0</v>
      </c>
      <c r="M328" s="14">
        <f t="shared" si="304"/>
        <v>0</v>
      </c>
      <c r="N328" s="12">
        <f t="shared" si="359"/>
        <v>0</v>
      </c>
      <c r="O328" s="14">
        <f t="shared" si="305"/>
        <v>0</v>
      </c>
      <c r="P328" s="12">
        <f t="shared" si="359"/>
        <v>0</v>
      </c>
      <c r="Q328" s="12">
        <f t="shared" si="306"/>
        <v>1</v>
      </c>
      <c r="R328" s="12">
        <f t="shared" si="307"/>
        <v>0</v>
      </c>
      <c r="S328" s="12">
        <f t="shared" si="308"/>
        <v>0</v>
      </c>
      <c r="T328" s="12">
        <f t="shared" si="309"/>
        <v>0</v>
      </c>
      <c r="U328" s="12">
        <f t="shared" si="310"/>
        <v>0</v>
      </c>
      <c r="V328" s="39">
        <f t="shared" si="311"/>
        <v>0</v>
      </c>
      <c r="W328" s="39">
        <f t="shared" si="312"/>
        <v>0</v>
      </c>
      <c r="X328" s="12">
        <f t="shared" si="300"/>
        <v>0</v>
      </c>
      <c r="Y328" s="12">
        <f t="shared" si="313"/>
        <v>0</v>
      </c>
      <c r="Z328" s="39">
        <f t="shared" si="301"/>
        <v>0</v>
      </c>
      <c r="AA328" s="12">
        <f t="shared" si="314"/>
        <v>0</v>
      </c>
      <c r="AB328" s="39">
        <f t="shared" si="315"/>
        <v>0</v>
      </c>
      <c r="AC328" s="12">
        <f t="shared" si="316"/>
        <v>0</v>
      </c>
      <c r="AD328" s="39">
        <f t="shared" si="317"/>
        <v>0</v>
      </c>
      <c r="AE328" s="39">
        <f t="shared" si="302"/>
        <v>0</v>
      </c>
      <c r="AF328" s="12">
        <f t="shared" si="318"/>
        <v>0</v>
      </c>
      <c r="AG328" s="39">
        <f t="shared" si="319"/>
        <v>0</v>
      </c>
      <c r="AH328" s="12">
        <f t="shared" si="320"/>
        <v>0</v>
      </c>
      <c r="AI328" s="39">
        <f t="shared" si="321"/>
        <v>0</v>
      </c>
      <c r="AJ328" s="39">
        <f t="shared" si="322"/>
        <v>0</v>
      </c>
      <c r="AK328" s="12">
        <f t="shared" si="323"/>
        <v>0</v>
      </c>
      <c r="AL328" s="39">
        <f t="shared" si="324"/>
        <v>0</v>
      </c>
      <c r="AM328" s="39">
        <f t="shared" si="325"/>
        <v>0</v>
      </c>
      <c r="AN328" s="39">
        <f t="shared" si="326"/>
        <v>0</v>
      </c>
      <c r="AO328" s="99">
        <f t="shared" si="327"/>
        <v>0</v>
      </c>
      <c r="AP328" s="99">
        <f t="shared" si="328"/>
        <v>0</v>
      </c>
      <c r="AQ328" s="12">
        <f t="shared" si="329"/>
        <v>0</v>
      </c>
      <c r="AR328" s="39">
        <f t="shared" si="330"/>
        <v>0</v>
      </c>
      <c r="AS328" s="39">
        <f t="shared" si="331"/>
        <v>0</v>
      </c>
      <c r="AT328" s="39">
        <f t="shared" si="332"/>
        <v>0</v>
      </c>
      <c r="AU328" s="12">
        <f t="shared" si="333"/>
        <v>0</v>
      </c>
      <c r="AV328" s="39">
        <f t="shared" si="334"/>
        <v>0</v>
      </c>
      <c r="AW328" s="39">
        <f t="shared" si="335"/>
        <v>0</v>
      </c>
      <c r="AX328" s="39">
        <f t="shared" si="336"/>
        <v>0</v>
      </c>
      <c r="AY328" s="39">
        <f t="shared" si="337"/>
        <v>0</v>
      </c>
      <c r="AZ328" s="39">
        <f t="shared" si="338"/>
        <v>0</v>
      </c>
      <c r="BA328" s="12">
        <f t="shared" si="339"/>
        <v>0</v>
      </c>
      <c r="BB328" s="39">
        <f t="shared" si="340"/>
        <v>0</v>
      </c>
      <c r="BC328" s="39">
        <f t="shared" si="341"/>
        <v>0</v>
      </c>
      <c r="BD328" s="39">
        <f t="shared" si="342"/>
        <v>0</v>
      </c>
      <c r="BE328" s="12">
        <f t="shared" si="343"/>
        <v>0</v>
      </c>
      <c r="BF328" s="39">
        <f t="shared" si="344"/>
        <v>0</v>
      </c>
      <c r="BG328" s="39">
        <f t="shared" si="345"/>
        <v>0</v>
      </c>
      <c r="BH328" s="39">
        <f t="shared" si="346"/>
        <v>0</v>
      </c>
      <c r="BI328" s="12">
        <f t="shared" si="347"/>
        <v>0</v>
      </c>
      <c r="BJ328" s="39">
        <f t="shared" si="348"/>
        <v>0</v>
      </c>
      <c r="BK328" s="39">
        <f t="shared" si="349"/>
        <v>0</v>
      </c>
      <c r="BL328" s="39">
        <f t="shared" si="350"/>
        <v>0</v>
      </c>
      <c r="BM328" s="12">
        <f t="shared" si="351"/>
        <v>0</v>
      </c>
      <c r="BN328" s="39">
        <f t="shared" si="352"/>
        <v>0</v>
      </c>
      <c r="BO328" s="39">
        <f t="shared" si="353"/>
        <v>0</v>
      </c>
      <c r="BP328" s="39">
        <f t="shared" si="354"/>
        <v>0</v>
      </c>
      <c r="BQ328" s="12">
        <f t="shared" si="355"/>
        <v>0</v>
      </c>
      <c r="BR328" s="39">
        <f t="shared" si="356"/>
        <v>0</v>
      </c>
      <c r="BS328" s="39">
        <f t="shared" si="357"/>
        <v>0</v>
      </c>
      <c r="BT328" s="39">
        <f t="shared" si="358"/>
        <v>0</v>
      </c>
      <c r="BU328" s="104">
        <f>IF(ABS($B328)&lt;0.01,0,VLOOKUP(E328,DollarSteps,4))</f>
        <v>0</v>
      </c>
      <c r="BV328" s="104">
        <f>IF(ABS($B328)&lt;0.01,0,VLOOKUP(G328,DollarSteps,4))</f>
        <v>0</v>
      </c>
      <c r="BW328" s="104">
        <f>IF(ABS($B328)&lt;0.01,0,VLOOKUP(I328,DollarSteps,4))</f>
        <v>0</v>
      </c>
      <c r="BX328" s="104">
        <f>IF(ABS($B328)&lt;0.01,0,IF($J328="","",VLOOKUP($J328,Age_Steps,4)))</f>
        <v>0</v>
      </c>
      <c r="BY328" s="104">
        <f>IF(OR(ABS($B328)&lt;0.01,$E328=0),0,IF($J328="","",VLOOKUP($J328,Age_Steps,4)))</f>
        <v>0</v>
      </c>
      <c r="BZ328" s="104">
        <f>IF(ABS($B328)&lt;0.01,0,IF($J328="","",VLOOKUP($J328-1,Age_Steps,4)))</f>
        <v>0</v>
      </c>
      <c r="CA328" s="104">
        <f>IF(OR(ABS($B328)&lt;0.01,$G328=0),0,IF($J328="","",VLOOKUP($J328-1,Age_Steps,4)))</f>
        <v>0</v>
      </c>
      <c r="CB328" s="104">
        <f>IF(ABS($B328)&lt;0.01,0,IF($J328="","",VLOOKUP($J328-2,Age_Steps,4)))</f>
        <v>0</v>
      </c>
      <c r="CC328" s="104">
        <f>IF(OR(ABS($B328)&lt;0.01,$I328=0),0,IF($J328="","",VLOOKUP($J328-2,Age_Steps,4)))</f>
        <v>0</v>
      </c>
    </row>
    <row r="329" spans="2:81" ht="12.5" customHeight="1">
      <c r="B329" s="6" t="s">
        <v>9</v>
      </c>
      <c r="C329" s="6"/>
      <c r="D329" s="5">
        <v>0</v>
      </c>
      <c r="E329" s="5">
        <v>0</v>
      </c>
      <c r="F329" s="2">
        <v>0</v>
      </c>
      <c r="G329" s="2">
        <v>0</v>
      </c>
      <c r="H329" s="2">
        <v>0</v>
      </c>
      <c r="I329" s="5">
        <v>0</v>
      </c>
      <c r="K329" s="12">
        <f t="shared" si="303"/>
        <v>0</v>
      </c>
      <c r="L329" s="12">
        <f t="shared" si="303"/>
        <v>0</v>
      </c>
      <c r="M329" s="14">
        <f t="shared" si="304"/>
        <v>0</v>
      </c>
      <c r="N329" s="12">
        <f t="shared" si="359"/>
        <v>0</v>
      </c>
      <c r="O329" s="14">
        <f t="shared" si="305"/>
        <v>0</v>
      </c>
      <c r="P329" s="12">
        <f t="shared" si="359"/>
        <v>0</v>
      </c>
      <c r="Q329" s="12">
        <f t="shared" si="306"/>
        <v>1</v>
      </c>
      <c r="R329" s="12">
        <f t="shared" si="307"/>
        <v>0</v>
      </c>
      <c r="S329" s="12">
        <f t="shared" si="308"/>
        <v>0</v>
      </c>
      <c r="T329" s="12">
        <f t="shared" si="309"/>
        <v>0</v>
      </c>
      <c r="U329" s="12">
        <f t="shared" si="310"/>
        <v>0</v>
      </c>
      <c r="V329" s="39">
        <f t="shared" si="311"/>
        <v>0</v>
      </c>
      <c r="W329" s="39">
        <f t="shared" si="312"/>
        <v>0</v>
      </c>
      <c r="X329" s="12">
        <f t="shared" si="300"/>
        <v>0</v>
      </c>
      <c r="Y329" s="12">
        <f t="shared" si="313"/>
        <v>0</v>
      </c>
      <c r="Z329" s="39">
        <f t="shared" si="301"/>
        <v>0</v>
      </c>
      <c r="AA329" s="12">
        <f t="shared" si="314"/>
        <v>0</v>
      </c>
      <c r="AB329" s="39">
        <f t="shared" si="315"/>
        <v>0</v>
      </c>
      <c r="AC329" s="12">
        <f t="shared" si="316"/>
        <v>0</v>
      </c>
      <c r="AD329" s="39">
        <f t="shared" si="317"/>
        <v>0</v>
      </c>
      <c r="AE329" s="39">
        <f t="shared" si="302"/>
        <v>0</v>
      </c>
      <c r="AF329" s="12">
        <f t="shared" si="318"/>
        <v>0</v>
      </c>
      <c r="AG329" s="39">
        <f t="shared" si="319"/>
        <v>0</v>
      </c>
      <c r="AH329" s="12">
        <f t="shared" si="320"/>
        <v>0</v>
      </c>
      <c r="AI329" s="39">
        <f t="shared" si="321"/>
        <v>0</v>
      </c>
      <c r="AJ329" s="39">
        <f t="shared" si="322"/>
        <v>0</v>
      </c>
      <c r="AK329" s="12">
        <f t="shared" si="323"/>
        <v>0</v>
      </c>
      <c r="AL329" s="39">
        <f t="shared" si="324"/>
        <v>0</v>
      </c>
      <c r="AM329" s="39">
        <f t="shared" si="325"/>
        <v>0</v>
      </c>
      <c r="AN329" s="39">
        <f t="shared" si="326"/>
        <v>0</v>
      </c>
      <c r="AO329" s="99">
        <f t="shared" si="327"/>
        <v>0</v>
      </c>
      <c r="AP329" s="99">
        <f t="shared" si="328"/>
        <v>0</v>
      </c>
      <c r="AQ329" s="12">
        <f t="shared" si="329"/>
        <v>0</v>
      </c>
      <c r="AR329" s="39">
        <f t="shared" si="330"/>
        <v>0</v>
      </c>
      <c r="AS329" s="39">
        <f t="shared" si="331"/>
        <v>0</v>
      </c>
      <c r="AT329" s="39">
        <f t="shared" si="332"/>
        <v>0</v>
      </c>
      <c r="AU329" s="12">
        <f t="shared" si="333"/>
        <v>0</v>
      </c>
      <c r="AV329" s="39">
        <f t="shared" si="334"/>
        <v>0</v>
      </c>
      <c r="AW329" s="39">
        <f t="shared" si="335"/>
        <v>0</v>
      </c>
      <c r="AX329" s="39">
        <f t="shared" si="336"/>
        <v>0</v>
      </c>
      <c r="AY329" s="39">
        <f t="shared" si="337"/>
        <v>0</v>
      </c>
      <c r="AZ329" s="39">
        <f t="shared" si="338"/>
        <v>0</v>
      </c>
      <c r="BA329" s="12">
        <f t="shared" si="339"/>
        <v>0</v>
      </c>
      <c r="BB329" s="39">
        <f t="shared" si="340"/>
        <v>0</v>
      </c>
      <c r="BC329" s="39">
        <f t="shared" si="341"/>
        <v>0</v>
      </c>
      <c r="BD329" s="39">
        <f t="shared" si="342"/>
        <v>0</v>
      </c>
      <c r="BE329" s="12">
        <f t="shared" si="343"/>
        <v>0</v>
      </c>
      <c r="BF329" s="39">
        <f t="shared" si="344"/>
        <v>0</v>
      </c>
      <c r="BG329" s="39">
        <f t="shared" si="345"/>
        <v>0</v>
      </c>
      <c r="BH329" s="39">
        <f t="shared" si="346"/>
        <v>0</v>
      </c>
      <c r="BI329" s="12">
        <f t="shared" si="347"/>
        <v>0</v>
      </c>
      <c r="BJ329" s="39">
        <f t="shared" si="348"/>
        <v>0</v>
      </c>
      <c r="BK329" s="39">
        <f t="shared" si="349"/>
        <v>0</v>
      </c>
      <c r="BL329" s="39">
        <f t="shared" si="350"/>
        <v>0</v>
      </c>
      <c r="BM329" s="12">
        <f t="shared" si="351"/>
        <v>0</v>
      </c>
      <c r="BN329" s="39">
        <f t="shared" si="352"/>
        <v>0</v>
      </c>
      <c r="BO329" s="39">
        <f t="shared" si="353"/>
        <v>0</v>
      </c>
      <c r="BP329" s="39">
        <f t="shared" si="354"/>
        <v>0</v>
      </c>
      <c r="BQ329" s="12">
        <f t="shared" si="355"/>
        <v>0</v>
      </c>
      <c r="BR329" s="39">
        <f t="shared" si="356"/>
        <v>0</v>
      </c>
      <c r="BS329" s="39">
        <f t="shared" si="357"/>
        <v>0</v>
      </c>
      <c r="BT329" s="39">
        <f t="shared" si="358"/>
        <v>0</v>
      </c>
      <c r="BU329" s="104">
        <f>IF(ABS($B329)&lt;0.01,0,VLOOKUP(E329,DollarSteps,4))</f>
        <v>0</v>
      </c>
      <c r="BV329" s="104">
        <f>IF(ABS($B329)&lt;0.01,0,VLOOKUP(G329,DollarSteps,4))</f>
        <v>0</v>
      </c>
      <c r="BW329" s="104">
        <f>IF(ABS($B329)&lt;0.01,0,VLOOKUP(I329,DollarSteps,4))</f>
        <v>0</v>
      </c>
      <c r="BX329" s="104">
        <f>IF(ABS($B329)&lt;0.01,0,IF($J329="","",VLOOKUP($J329,Age_Steps,4)))</f>
        <v>0</v>
      </c>
      <c r="BY329" s="104">
        <f>IF(OR(ABS($B329)&lt;0.01,$E329=0),0,IF($J329="","",VLOOKUP($J329,Age_Steps,4)))</f>
        <v>0</v>
      </c>
      <c r="BZ329" s="104">
        <f>IF(ABS($B329)&lt;0.01,0,IF($J329="","",VLOOKUP($J329-1,Age_Steps,4)))</f>
        <v>0</v>
      </c>
      <c r="CA329" s="104">
        <f>IF(OR(ABS($B329)&lt;0.01,$G329=0),0,IF($J329="","",VLOOKUP($J329-1,Age_Steps,4)))</f>
        <v>0</v>
      </c>
      <c r="CB329" s="104">
        <f>IF(ABS($B329)&lt;0.01,0,IF($J329="","",VLOOKUP($J329-2,Age_Steps,4)))</f>
        <v>0</v>
      </c>
      <c r="CC329" s="104">
        <f>IF(OR(ABS($B329)&lt;0.01,$I329=0),0,IF($J329="","",VLOOKUP($J329-2,Age_Steps,4)))</f>
        <v>0</v>
      </c>
    </row>
    <row r="330" spans="2:81" ht="12.5" customHeight="1">
      <c r="B330" s="6" t="s">
        <v>9</v>
      </c>
      <c r="C330" s="6"/>
      <c r="D330" s="5">
        <v>0</v>
      </c>
      <c r="E330" s="5">
        <v>0</v>
      </c>
      <c r="F330" s="2">
        <v>0</v>
      </c>
      <c r="G330" s="2">
        <v>0</v>
      </c>
      <c r="H330" s="2">
        <v>0</v>
      </c>
      <c r="I330" s="5">
        <v>0</v>
      </c>
      <c r="J330" s="11">
        <v>3</v>
      </c>
      <c r="K330" s="12">
        <f t="shared" si="303"/>
        <v>0</v>
      </c>
      <c r="L330" s="12">
        <f t="shared" si="303"/>
        <v>0</v>
      </c>
      <c r="M330" s="14">
        <f t="shared" si="304"/>
        <v>0</v>
      </c>
      <c r="N330" s="12">
        <f t="shared" si="359"/>
        <v>0</v>
      </c>
      <c r="O330" s="14">
        <f t="shared" si="305"/>
        <v>0</v>
      </c>
      <c r="P330" s="12">
        <f t="shared" si="359"/>
        <v>0</v>
      </c>
      <c r="Q330" s="12">
        <f t="shared" si="306"/>
        <v>1</v>
      </c>
      <c r="R330" s="12">
        <f t="shared" si="307"/>
        <v>0</v>
      </c>
      <c r="S330" s="12">
        <f t="shared" si="308"/>
        <v>0</v>
      </c>
      <c r="T330" s="12">
        <f t="shared" si="309"/>
        <v>0</v>
      </c>
      <c r="U330" s="12">
        <f t="shared" si="310"/>
        <v>0</v>
      </c>
      <c r="V330" s="39">
        <f t="shared" si="311"/>
        <v>0</v>
      </c>
      <c r="W330" s="39">
        <f t="shared" si="312"/>
        <v>0</v>
      </c>
      <c r="X330" s="12">
        <f t="shared" si="300"/>
        <v>0</v>
      </c>
      <c r="Y330" s="12">
        <f t="shared" si="313"/>
        <v>0</v>
      </c>
      <c r="Z330" s="39">
        <f t="shared" si="301"/>
        <v>0</v>
      </c>
      <c r="AA330" s="12">
        <f t="shared" si="314"/>
        <v>0</v>
      </c>
      <c r="AB330" s="39">
        <f t="shared" si="315"/>
        <v>0</v>
      </c>
      <c r="AC330" s="12">
        <f t="shared" si="316"/>
        <v>0</v>
      </c>
      <c r="AD330" s="39">
        <f t="shared" si="317"/>
        <v>0</v>
      </c>
      <c r="AE330" s="39">
        <f t="shared" si="302"/>
        <v>0</v>
      </c>
      <c r="AF330" s="12">
        <f t="shared" si="318"/>
        <v>0</v>
      </c>
      <c r="AG330" s="39">
        <f t="shared" si="319"/>
        <v>0</v>
      </c>
      <c r="AH330" s="12">
        <f t="shared" si="320"/>
        <v>0</v>
      </c>
      <c r="AI330" s="39">
        <f t="shared" si="321"/>
        <v>0</v>
      </c>
      <c r="AJ330" s="39">
        <f t="shared" si="322"/>
        <v>0</v>
      </c>
      <c r="AK330" s="12">
        <f t="shared" si="323"/>
        <v>0</v>
      </c>
      <c r="AL330" s="39">
        <f t="shared" si="324"/>
        <v>0</v>
      </c>
      <c r="AM330" s="39">
        <f t="shared" si="325"/>
        <v>0</v>
      </c>
      <c r="AN330" s="39">
        <f t="shared" si="326"/>
        <v>0</v>
      </c>
      <c r="AO330" s="99">
        <f t="shared" si="327"/>
        <v>0</v>
      </c>
      <c r="AP330" s="99">
        <f t="shared" si="328"/>
        <v>0</v>
      </c>
      <c r="AQ330" s="12">
        <f t="shared" si="329"/>
        <v>0</v>
      </c>
      <c r="AR330" s="39">
        <f t="shared" si="330"/>
        <v>0</v>
      </c>
      <c r="AS330" s="39">
        <f t="shared" si="331"/>
        <v>0</v>
      </c>
      <c r="AT330" s="39">
        <f t="shared" si="332"/>
        <v>0</v>
      </c>
      <c r="AU330" s="12">
        <f t="shared" si="333"/>
        <v>0</v>
      </c>
      <c r="AV330" s="39">
        <f t="shared" si="334"/>
        <v>0</v>
      </c>
      <c r="AW330" s="39">
        <f t="shared" si="335"/>
        <v>0</v>
      </c>
      <c r="AX330" s="39">
        <f t="shared" si="336"/>
        <v>0</v>
      </c>
      <c r="AY330" s="39">
        <f t="shared" si="337"/>
        <v>0</v>
      </c>
      <c r="AZ330" s="39">
        <f t="shared" si="338"/>
        <v>0</v>
      </c>
      <c r="BA330" s="12">
        <f t="shared" si="339"/>
        <v>0</v>
      </c>
      <c r="BB330" s="39">
        <f t="shared" si="340"/>
        <v>0</v>
      </c>
      <c r="BC330" s="39">
        <f t="shared" si="341"/>
        <v>0</v>
      </c>
      <c r="BD330" s="39">
        <f t="shared" si="342"/>
        <v>0</v>
      </c>
      <c r="BE330" s="12">
        <f t="shared" si="343"/>
        <v>0</v>
      </c>
      <c r="BF330" s="39">
        <f t="shared" si="344"/>
        <v>0</v>
      </c>
      <c r="BG330" s="39">
        <f t="shared" si="345"/>
        <v>0</v>
      </c>
      <c r="BH330" s="39">
        <f t="shared" si="346"/>
        <v>0</v>
      </c>
      <c r="BI330" s="12">
        <f t="shared" si="347"/>
        <v>0</v>
      </c>
      <c r="BJ330" s="39">
        <f t="shared" si="348"/>
        <v>0</v>
      </c>
      <c r="BK330" s="39">
        <f t="shared" si="349"/>
        <v>0</v>
      </c>
      <c r="BL330" s="39">
        <f t="shared" si="350"/>
        <v>0</v>
      </c>
      <c r="BM330" s="12">
        <f t="shared" si="351"/>
        <v>0</v>
      </c>
      <c r="BN330" s="39">
        <f t="shared" si="352"/>
        <v>0</v>
      </c>
      <c r="BO330" s="39">
        <f t="shared" si="353"/>
        <v>0</v>
      </c>
      <c r="BP330" s="39">
        <f t="shared" si="354"/>
        <v>0</v>
      </c>
      <c r="BQ330" s="12">
        <f t="shared" si="355"/>
        <v>0</v>
      </c>
      <c r="BR330" s="39">
        <f t="shared" si="356"/>
        <v>0</v>
      </c>
      <c r="BS330" s="39">
        <f t="shared" si="357"/>
        <v>0</v>
      </c>
      <c r="BT330" s="39">
        <f t="shared" si="358"/>
        <v>0</v>
      </c>
      <c r="BU330" s="104">
        <f>IF(ABS($B330)&lt;0.01,0,VLOOKUP(E330,DollarSteps,4))</f>
        <v>0</v>
      </c>
      <c r="BV330" s="104">
        <f>IF(ABS($B330)&lt;0.01,0,VLOOKUP(G330,DollarSteps,4))</f>
        <v>0</v>
      </c>
      <c r="BW330" s="104">
        <f>IF(ABS($B330)&lt;0.01,0,VLOOKUP(I330,DollarSteps,4))</f>
        <v>0</v>
      </c>
      <c r="BX330" s="104">
        <f>IF(ABS($B330)&lt;0.01,0,IF($J330="","",VLOOKUP($J330,Age_Steps,4)))</f>
        <v>0</v>
      </c>
      <c r="BY330" s="104">
        <f>IF(OR(ABS($B330)&lt;0.01,$E330=0),0,IF($J330="","",VLOOKUP($J330,Age_Steps,4)))</f>
        <v>0</v>
      </c>
      <c r="BZ330" s="104">
        <f>IF(ABS($B330)&lt;0.01,0,IF($J330="","",VLOOKUP($J330-1,Age_Steps,4)))</f>
        <v>0</v>
      </c>
      <c r="CA330" s="104">
        <f>IF(OR(ABS($B330)&lt;0.01,$G330=0),0,IF($J330="","",VLOOKUP($J330-1,Age_Steps,4)))</f>
        <v>0</v>
      </c>
      <c r="CB330" s="104">
        <f>IF(ABS($B330)&lt;0.01,0,IF($J330="","",VLOOKUP($J330-2,Age_Steps,4)))</f>
        <v>0</v>
      </c>
      <c r="CC330" s="104">
        <f>IF(OR(ABS($B330)&lt;0.01,$I330=0),0,IF($J330="","",VLOOKUP($J330-2,Age_Steps,4)))</f>
        <v>0</v>
      </c>
    </row>
    <row r="331" spans="2:81" ht="12.5" customHeight="1">
      <c r="B331" s="6" t="s">
        <v>9</v>
      </c>
      <c r="C331" s="6"/>
      <c r="D331" s="5">
        <v>0</v>
      </c>
      <c r="E331" s="5">
        <v>0</v>
      </c>
      <c r="F331" s="2">
        <v>0</v>
      </c>
      <c r="G331" s="2">
        <v>0</v>
      </c>
      <c r="H331" s="2">
        <v>0</v>
      </c>
      <c r="I331" s="5">
        <v>0</v>
      </c>
      <c r="K331" s="12">
        <f t="shared" si="303"/>
        <v>0</v>
      </c>
      <c r="L331" s="12">
        <f t="shared" si="303"/>
        <v>0</v>
      </c>
      <c r="M331" s="14">
        <f t="shared" si="304"/>
        <v>0</v>
      </c>
      <c r="N331" s="12">
        <f t="shared" si="359"/>
        <v>0</v>
      </c>
      <c r="O331" s="14">
        <f t="shared" si="305"/>
        <v>0</v>
      </c>
      <c r="P331" s="12">
        <f t="shared" si="359"/>
        <v>0</v>
      </c>
      <c r="Q331" s="12">
        <f t="shared" si="306"/>
        <v>1</v>
      </c>
      <c r="R331" s="12">
        <f t="shared" si="307"/>
        <v>0</v>
      </c>
      <c r="S331" s="12">
        <f t="shared" si="308"/>
        <v>0</v>
      </c>
      <c r="T331" s="12">
        <f t="shared" si="309"/>
        <v>0</v>
      </c>
      <c r="U331" s="12">
        <f t="shared" si="310"/>
        <v>0</v>
      </c>
      <c r="V331" s="39">
        <f t="shared" si="311"/>
        <v>0</v>
      </c>
      <c r="W331" s="39">
        <f t="shared" si="312"/>
        <v>0</v>
      </c>
      <c r="X331" s="12">
        <f t="shared" si="300"/>
        <v>0</v>
      </c>
      <c r="Y331" s="12">
        <f t="shared" si="313"/>
        <v>0</v>
      </c>
      <c r="Z331" s="39">
        <f t="shared" si="301"/>
        <v>0</v>
      </c>
      <c r="AA331" s="12">
        <f t="shared" si="314"/>
        <v>0</v>
      </c>
      <c r="AB331" s="39">
        <f t="shared" si="315"/>
        <v>0</v>
      </c>
      <c r="AC331" s="12">
        <f t="shared" si="316"/>
        <v>0</v>
      </c>
      <c r="AD331" s="39">
        <f t="shared" si="317"/>
        <v>0</v>
      </c>
      <c r="AE331" s="39">
        <f t="shared" si="302"/>
        <v>0</v>
      </c>
      <c r="AF331" s="12">
        <f t="shared" si="318"/>
        <v>0</v>
      </c>
      <c r="AG331" s="39">
        <f t="shared" si="319"/>
        <v>0</v>
      </c>
      <c r="AH331" s="12">
        <f t="shared" si="320"/>
        <v>0</v>
      </c>
      <c r="AI331" s="39">
        <f t="shared" si="321"/>
        <v>0</v>
      </c>
      <c r="AJ331" s="39">
        <f t="shared" si="322"/>
        <v>0</v>
      </c>
      <c r="AK331" s="12">
        <f t="shared" si="323"/>
        <v>0</v>
      </c>
      <c r="AL331" s="39">
        <f t="shared" si="324"/>
        <v>0</v>
      </c>
      <c r="AM331" s="39">
        <f t="shared" si="325"/>
        <v>0</v>
      </c>
      <c r="AN331" s="39">
        <f t="shared" si="326"/>
        <v>0</v>
      </c>
      <c r="AO331" s="99">
        <f t="shared" si="327"/>
        <v>0</v>
      </c>
      <c r="AP331" s="99">
        <f t="shared" si="328"/>
        <v>0</v>
      </c>
      <c r="AQ331" s="12">
        <f t="shared" si="329"/>
        <v>0</v>
      </c>
      <c r="AR331" s="39">
        <f t="shared" si="330"/>
        <v>0</v>
      </c>
      <c r="AS331" s="39">
        <f t="shared" si="331"/>
        <v>0</v>
      </c>
      <c r="AT331" s="39">
        <f t="shared" si="332"/>
        <v>0</v>
      </c>
      <c r="AU331" s="12">
        <f t="shared" si="333"/>
        <v>0</v>
      </c>
      <c r="AV331" s="39">
        <f t="shared" si="334"/>
        <v>0</v>
      </c>
      <c r="AW331" s="39">
        <f t="shared" si="335"/>
        <v>0</v>
      </c>
      <c r="AX331" s="39">
        <f t="shared" si="336"/>
        <v>0</v>
      </c>
      <c r="AY331" s="39">
        <f t="shared" si="337"/>
        <v>0</v>
      </c>
      <c r="AZ331" s="39">
        <f t="shared" si="338"/>
        <v>0</v>
      </c>
      <c r="BA331" s="12">
        <f t="shared" si="339"/>
        <v>0</v>
      </c>
      <c r="BB331" s="39">
        <f t="shared" si="340"/>
        <v>0</v>
      </c>
      <c r="BC331" s="39">
        <f t="shared" si="341"/>
        <v>0</v>
      </c>
      <c r="BD331" s="39">
        <f t="shared" si="342"/>
        <v>0</v>
      </c>
      <c r="BE331" s="12">
        <f t="shared" si="343"/>
        <v>0</v>
      </c>
      <c r="BF331" s="39">
        <f t="shared" si="344"/>
        <v>0</v>
      </c>
      <c r="BG331" s="39">
        <f t="shared" si="345"/>
        <v>0</v>
      </c>
      <c r="BH331" s="39">
        <f t="shared" si="346"/>
        <v>0</v>
      </c>
      <c r="BI331" s="12">
        <f t="shared" si="347"/>
        <v>0</v>
      </c>
      <c r="BJ331" s="39">
        <f t="shared" si="348"/>
        <v>0</v>
      </c>
      <c r="BK331" s="39">
        <f t="shared" si="349"/>
        <v>0</v>
      </c>
      <c r="BL331" s="39">
        <f t="shared" si="350"/>
        <v>0</v>
      </c>
      <c r="BM331" s="12">
        <f t="shared" si="351"/>
        <v>0</v>
      </c>
      <c r="BN331" s="39">
        <f t="shared" si="352"/>
        <v>0</v>
      </c>
      <c r="BO331" s="39">
        <f t="shared" si="353"/>
        <v>0</v>
      </c>
      <c r="BP331" s="39">
        <f t="shared" si="354"/>
        <v>0</v>
      </c>
      <c r="BQ331" s="12">
        <f t="shared" si="355"/>
        <v>0</v>
      </c>
      <c r="BR331" s="39">
        <f t="shared" si="356"/>
        <v>0</v>
      </c>
      <c r="BS331" s="39">
        <f t="shared" si="357"/>
        <v>0</v>
      </c>
      <c r="BT331" s="39">
        <f t="shared" si="358"/>
        <v>0</v>
      </c>
      <c r="BU331" s="104">
        <f>IF(ABS($B331)&lt;0.01,0,VLOOKUP(E331,DollarSteps,4))</f>
        <v>0</v>
      </c>
      <c r="BV331" s="104">
        <f>IF(ABS($B331)&lt;0.01,0,VLOOKUP(G331,DollarSteps,4))</f>
        <v>0</v>
      </c>
      <c r="BW331" s="104">
        <f>IF(ABS($B331)&lt;0.01,0,VLOOKUP(I331,DollarSteps,4))</f>
        <v>0</v>
      </c>
      <c r="BX331" s="104">
        <f>IF(ABS($B331)&lt;0.01,0,IF($J331="","",VLOOKUP($J331,Age_Steps,4)))</f>
        <v>0</v>
      </c>
      <c r="BY331" s="104">
        <f>IF(OR(ABS($B331)&lt;0.01,$E331=0),0,IF($J331="","",VLOOKUP($J331,Age_Steps,4)))</f>
        <v>0</v>
      </c>
      <c r="BZ331" s="104">
        <f>IF(ABS($B331)&lt;0.01,0,IF($J331="","",VLOOKUP($J331-1,Age_Steps,4)))</f>
        <v>0</v>
      </c>
      <c r="CA331" s="104">
        <f>IF(OR(ABS($B331)&lt;0.01,$G331=0),0,IF($J331="","",VLOOKUP($J331-1,Age_Steps,4)))</f>
        <v>0</v>
      </c>
      <c r="CB331" s="104">
        <f>IF(ABS($B331)&lt;0.01,0,IF($J331="","",VLOOKUP($J331-2,Age_Steps,4)))</f>
        <v>0</v>
      </c>
      <c r="CC331" s="104">
        <f>IF(OR(ABS($B331)&lt;0.01,$I331=0),0,IF($J331="","",VLOOKUP($J331-2,Age_Steps,4)))</f>
        <v>0</v>
      </c>
    </row>
    <row r="332" spans="2:81" ht="12.5" customHeight="1">
      <c r="B332" s="6" t="s">
        <v>9</v>
      </c>
      <c r="C332" s="6"/>
      <c r="D332" s="5">
        <v>0</v>
      </c>
      <c r="E332" s="5">
        <v>0</v>
      </c>
      <c r="F332" s="2">
        <v>0</v>
      </c>
      <c r="G332" s="2">
        <v>0</v>
      </c>
      <c r="H332" s="2">
        <v>0</v>
      </c>
      <c r="I332" s="5">
        <v>0</v>
      </c>
      <c r="K332" s="12">
        <f t="shared" si="303"/>
        <v>0</v>
      </c>
      <c r="L332" s="12">
        <f t="shared" si="303"/>
        <v>0</v>
      </c>
      <c r="M332" s="14">
        <f t="shared" si="304"/>
        <v>0</v>
      </c>
      <c r="N332" s="12">
        <f t="shared" si="359"/>
        <v>0</v>
      </c>
      <c r="O332" s="14">
        <f t="shared" si="305"/>
        <v>0</v>
      </c>
      <c r="P332" s="12">
        <f t="shared" si="359"/>
        <v>0</v>
      </c>
      <c r="Q332" s="12">
        <f t="shared" si="306"/>
        <v>1</v>
      </c>
      <c r="R332" s="12">
        <f t="shared" si="307"/>
        <v>0</v>
      </c>
      <c r="S332" s="12">
        <f t="shared" si="308"/>
        <v>0</v>
      </c>
      <c r="T332" s="12">
        <f t="shared" si="309"/>
        <v>0</v>
      </c>
      <c r="U332" s="12">
        <f t="shared" si="310"/>
        <v>0</v>
      </c>
      <c r="V332" s="39">
        <f t="shared" si="311"/>
        <v>0</v>
      </c>
      <c r="W332" s="39">
        <f t="shared" si="312"/>
        <v>0</v>
      </c>
      <c r="X332" s="12">
        <f t="shared" ref="X332:X395" si="360">IF(I332=0,0,1)</f>
        <v>0</v>
      </c>
      <c r="Y332" s="12">
        <f t="shared" si="313"/>
        <v>0</v>
      </c>
      <c r="Z332" s="39">
        <f t="shared" ref="Z332:Z395" si="361">IF(Y332=1,I332,0)</f>
        <v>0</v>
      </c>
      <c r="AA332" s="12">
        <f t="shared" si="314"/>
        <v>0</v>
      </c>
      <c r="AB332" s="39">
        <f t="shared" si="315"/>
        <v>0</v>
      </c>
      <c r="AC332" s="12">
        <f t="shared" si="316"/>
        <v>0</v>
      </c>
      <c r="AD332" s="39">
        <f t="shared" si="317"/>
        <v>0</v>
      </c>
      <c r="AE332" s="39">
        <f t="shared" si="302"/>
        <v>0</v>
      </c>
      <c r="AF332" s="12">
        <f t="shared" si="318"/>
        <v>0</v>
      </c>
      <c r="AG332" s="39">
        <f t="shared" si="319"/>
        <v>0</v>
      </c>
      <c r="AH332" s="12">
        <f t="shared" si="320"/>
        <v>0</v>
      </c>
      <c r="AI332" s="39">
        <f t="shared" si="321"/>
        <v>0</v>
      </c>
      <c r="AJ332" s="39">
        <f t="shared" si="322"/>
        <v>0</v>
      </c>
      <c r="AK332" s="12">
        <f t="shared" si="323"/>
        <v>0</v>
      </c>
      <c r="AL332" s="39">
        <f t="shared" si="324"/>
        <v>0</v>
      </c>
      <c r="AM332" s="39">
        <f t="shared" si="325"/>
        <v>0</v>
      </c>
      <c r="AN332" s="39">
        <f t="shared" si="326"/>
        <v>0</v>
      </c>
      <c r="AO332" s="99">
        <f t="shared" si="327"/>
        <v>0</v>
      </c>
      <c r="AP332" s="99">
        <f t="shared" si="328"/>
        <v>0</v>
      </c>
      <c r="AQ332" s="12">
        <f t="shared" si="329"/>
        <v>0</v>
      </c>
      <c r="AR332" s="39">
        <f t="shared" si="330"/>
        <v>0</v>
      </c>
      <c r="AS332" s="39">
        <f t="shared" si="331"/>
        <v>0</v>
      </c>
      <c r="AT332" s="39">
        <f t="shared" si="332"/>
        <v>0</v>
      </c>
      <c r="AU332" s="12">
        <f t="shared" si="333"/>
        <v>0</v>
      </c>
      <c r="AV332" s="39">
        <f t="shared" si="334"/>
        <v>0</v>
      </c>
      <c r="AW332" s="39">
        <f t="shared" si="335"/>
        <v>0</v>
      </c>
      <c r="AX332" s="39">
        <f t="shared" si="336"/>
        <v>0</v>
      </c>
      <c r="AY332" s="39">
        <f t="shared" si="337"/>
        <v>0</v>
      </c>
      <c r="AZ332" s="39">
        <f t="shared" si="338"/>
        <v>0</v>
      </c>
      <c r="BA332" s="12">
        <f t="shared" si="339"/>
        <v>0</v>
      </c>
      <c r="BB332" s="39">
        <f t="shared" si="340"/>
        <v>0</v>
      </c>
      <c r="BC332" s="39">
        <f t="shared" si="341"/>
        <v>0</v>
      </c>
      <c r="BD332" s="39">
        <f t="shared" si="342"/>
        <v>0</v>
      </c>
      <c r="BE332" s="12">
        <f t="shared" si="343"/>
        <v>0</v>
      </c>
      <c r="BF332" s="39">
        <f t="shared" si="344"/>
        <v>0</v>
      </c>
      <c r="BG332" s="39">
        <f t="shared" si="345"/>
        <v>0</v>
      </c>
      <c r="BH332" s="39">
        <f t="shared" si="346"/>
        <v>0</v>
      </c>
      <c r="BI332" s="12">
        <f t="shared" si="347"/>
        <v>0</v>
      </c>
      <c r="BJ332" s="39">
        <f t="shared" si="348"/>
        <v>0</v>
      </c>
      <c r="BK332" s="39">
        <f t="shared" si="349"/>
        <v>0</v>
      </c>
      <c r="BL332" s="39">
        <f t="shared" si="350"/>
        <v>0</v>
      </c>
      <c r="BM332" s="12">
        <f t="shared" si="351"/>
        <v>0</v>
      </c>
      <c r="BN332" s="39">
        <f t="shared" si="352"/>
        <v>0</v>
      </c>
      <c r="BO332" s="39">
        <f t="shared" si="353"/>
        <v>0</v>
      </c>
      <c r="BP332" s="39">
        <f t="shared" si="354"/>
        <v>0</v>
      </c>
      <c r="BQ332" s="12">
        <f t="shared" si="355"/>
        <v>0</v>
      </c>
      <c r="BR332" s="39">
        <f t="shared" si="356"/>
        <v>0</v>
      </c>
      <c r="BS332" s="39">
        <f t="shared" si="357"/>
        <v>0</v>
      </c>
      <c r="BT332" s="39">
        <f t="shared" si="358"/>
        <v>0</v>
      </c>
      <c r="BU332" s="104">
        <f>IF(ABS($B332)&lt;0.01,0,VLOOKUP(E332,DollarSteps,4))</f>
        <v>0</v>
      </c>
      <c r="BV332" s="104">
        <f>IF(ABS($B332)&lt;0.01,0,VLOOKUP(G332,DollarSteps,4))</f>
        <v>0</v>
      </c>
      <c r="BW332" s="104">
        <f>IF(ABS($B332)&lt;0.01,0,VLOOKUP(I332,DollarSteps,4))</f>
        <v>0</v>
      </c>
      <c r="BX332" s="104">
        <f>IF(ABS($B332)&lt;0.01,0,IF($J332="","",VLOOKUP($J332,Age_Steps,4)))</f>
        <v>0</v>
      </c>
      <c r="BY332" s="104">
        <f>IF(OR(ABS($B332)&lt;0.01,$E332=0),0,IF($J332="","",VLOOKUP($J332,Age_Steps,4)))</f>
        <v>0</v>
      </c>
      <c r="BZ332" s="104">
        <f>IF(ABS($B332)&lt;0.01,0,IF($J332="","",VLOOKUP($J332-1,Age_Steps,4)))</f>
        <v>0</v>
      </c>
      <c r="CA332" s="104">
        <f>IF(OR(ABS($B332)&lt;0.01,$G332=0),0,IF($J332="","",VLOOKUP($J332-1,Age_Steps,4)))</f>
        <v>0</v>
      </c>
      <c r="CB332" s="104">
        <f>IF(ABS($B332)&lt;0.01,0,IF($J332="","",VLOOKUP($J332-2,Age_Steps,4)))</f>
        <v>0</v>
      </c>
      <c r="CC332" s="104">
        <f>IF(OR(ABS($B332)&lt;0.01,$I332=0),0,IF($J332="","",VLOOKUP($J332-2,Age_Steps,4)))</f>
        <v>0</v>
      </c>
    </row>
    <row r="333" spans="2:81" ht="12.5" customHeight="1">
      <c r="B333" s="6" t="s">
        <v>9</v>
      </c>
      <c r="C333" s="6"/>
      <c r="D333" s="5">
        <v>0</v>
      </c>
      <c r="E333" s="5">
        <v>0</v>
      </c>
      <c r="F333" s="2">
        <v>0</v>
      </c>
      <c r="G333" s="2">
        <v>0</v>
      </c>
      <c r="H333" s="2">
        <v>0</v>
      </c>
      <c r="I333" s="5">
        <v>0</v>
      </c>
      <c r="J333" s="11">
        <v>1</v>
      </c>
      <c r="K333" s="12">
        <f t="shared" si="303"/>
        <v>0</v>
      </c>
      <c r="L333" s="12">
        <f t="shared" si="303"/>
        <v>0</v>
      </c>
      <c r="M333" s="14">
        <f t="shared" si="304"/>
        <v>0</v>
      </c>
      <c r="N333" s="12">
        <f t="shared" si="359"/>
        <v>0</v>
      </c>
      <c r="O333" s="14">
        <f t="shared" si="305"/>
        <v>0</v>
      </c>
      <c r="P333" s="12">
        <f t="shared" si="359"/>
        <v>0</v>
      </c>
      <c r="Q333" s="12">
        <f t="shared" si="306"/>
        <v>1</v>
      </c>
      <c r="R333" s="12">
        <f t="shared" si="307"/>
        <v>0</v>
      </c>
      <c r="S333" s="12">
        <f t="shared" si="308"/>
        <v>0</v>
      </c>
      <c r="T333" s="12">
        <f t="shared" si="309"/>
        <v>0</v>
      </c>
      <c r="U333" s="12">
        <f t="shared" si="310"/>
        <v>0</v>
      </c>
      <c r="V333" s="39">
        <f t="shared" si="311"/>
        <v>0</v>
      </c>
      <c r="W333" s="39">
        <f t="shared" si="312"/>
        <v>0</v>
      </c>
      <c r="X333" s="12">
        <f t="shared" si="360"/>
        <v>0</v>
      </c>
      <c r="Y333" s="12">
        <f t="shared" si="313"/>
        <v>0</v>
      </c>
      <c r="Z333" s="39">
        <f t="shared" si="361"/>
        <v>0</v>
      </c>
      <c r="AA333" s="12">
        <f t="shared" si="314"/>
        <v>0</v>
      </c>
      <c r="AB333" s="39">
        <f t="shared" si="315"/>
        <v>0</v>
      </c>
      <c r="AC333" s="12">
        <f t="shared" si="316"/>
        <v>0</v>
      </c>
      <c r="AD333" s="39">
        <f t="shared" si="317"/>
        <v>0</v>
      </c>
      <c r="AE333" s="39">
        <f t="shared" si="302"/>
        <v>0</v>
      </c>
      <c r="AF333" s="12">
        <f t="shared" si="318"/>
        <v>0</v>
      </c>
      <c r="AG333" s="39">
        <f t="shared" si="319"/>
        <v>0</v>
      </c>
      <c r="AH333" s="12">
        <f t="shared" si="320"/>
        <v>0</v>
      </c>
      <c r="AI333" s="39">
        <f t="shared" si="321"/>
        <v>0</v>
      </c>
      <c r="AJ333" s="39">
        <f t="shared" si="322"/>
        <v>0</v>
      </c>
      <c r="AK333" s="12">
        <f t="shared" si="323"/>
        <v>0</v>
      </c>
      <c r="AL333" s="39">
        <f t="shared" si="324"/>
        <v>0</v>
      </c>
      <c r="AM333" s="39">
        <f t="shared" si="325"/>
        <v>0</v>
      </c>
      <c r="AN333" s="39">
        <f t="shared" si="326"/>
        <v>0</v>
      </c>
      <c r="AO333" s="99">
        <f t="shared" si="327"/>
        <v>0</v>
      </c>
      <c r="AP333" s="99">
        <f t="shared" si="328"/>
        <v>0</v>
      </c>
      <c r="AQ333" s="12">
        <f t="shared" si="329"/>
        <v>0</v>
      </c>
      <c r="AR333" s="39">
        <f t="shared" si="330"/>
        <v>0</v>
      </c>
      <c r="AS333" s="39">
        <f t="shared" si="331"/>
        <v>0</v>
      </c>
      <c r="AT333" s="39">
        <f t="shared" si="332"/>
        <v>0</v>
      </c>
      <c r="AU333" s="12">
        <f t="shared" si="333"/>
        <v>0</v>
      </c>
      <c r="AV333" s="39">
        <f t="shared" si="334"/>
        <v>0</v>
      </c>
      <c r="AW333" s="39">
        <f t="shared" si="335"/>
        <v>0</v>
      </c>
      <c r="AX333" s="39">
        <f t="shared" si="336"/>
        <v>0</v>
      </c>
      <c r="AY333" s="39">
        <f t="shared" si="337"/>
        <v>0</v>
      </c>
      <c r="AZ333" s="39">
        <f t="shared" si="338"/>
        <v>0</v>
      </c>
      <c r="BA333" s="12">
        <f t="shared" si="339"/>
        <v>0</v>
      </c>
      <c r="BB333" s="39">
        <f t="shared" si="340"/>
        <v>0</v>
      </c>
      <c r="BC333" s="39">
        <f t="shared" si="341"/>
        <v>0</v>
      </c>
      <c r="BD333" s="39">
        <f t="shared" si="342"/>
        <v>0</v>
      </c>
      <c r="BE333" s="12">
        <f t="shared" si="343"/>
        <v>0</v>
      </c>
      <c r="BF333" s="39">
        <f t="shared" si="344"/>
        <v>0</v>
      </c>
      <c r="BG333" s="39">
        <f t="shared" si="345"/>
        <v>0</v>
      </c>
      <c r="BH333" s="39">
        <f t="shared" si="346"/>
        <v>0</v>
      </c>
      <c r="BI333" s="12">
        <f t="shared" si="347"/>
        <v>0</v>
      </c>
      <c r="BJ333" s="39">
        <f t="shared" si="348"/>
        <v>0</v>
      </c>
      <c r="BK333" s="39">
        <f t="shared" si="349"/>
        <v>0</v>
      </c>
      <c r="BL333" s="39">
        <f t="shared" si="350"/>
        <v>0</v>
      </c>
      <c r="BM333" s="12">
        <f t="shared" si="351"/>
        <v>0</v>
      </c>
      <c r="BN333" s="39">
        <f t="shared" si="352"/>
        <v>0</v>
      </c>
      <c r="BO333" s="39">
        <f t="shared" si="353"/>
        <v>0</v>
      </c>
      <c r="BP333" s="39">
        <f t="shared" si="354"/>
        <v>0</v>
      </c>
      <c r="BQ333" s="12">
        <f t="shared" si="355"/>
        <v>0</v>
      </c>
      <c r="BR333" s="39">
        <f t="shared" si="356"/>
        <v>0</v>
      </c>
      <c r="BS333" s="39">
        <f t="shared" si="357"/>
        <v>0</v>
      </c>
      <c r="BT333" s="39">
        <f t="shared" si="358"/>
        <v>0</v>
      </c>
      <c r="BU333" s="104">
        <f>IF(ABS($B333)&lt;0.01,0,VLOOKUP(E333,DollarSteps,4))</f>
        <v>0</v>
      </c>
      <c r="BV333" s="104">
        <f>IF(ABS($B333)&lt;0.01,0,VLOOKUP(G333,DollarSteps,4))</f>
        <v>0</v>
      </c>
      <c r="BW333" s="104">
        <f>IF(ABS($B333)&lt;0.01,0,VLOOKUP(I333,DollarSteps,4))</f>
        <v>0</v>
      </c>
      <c r="BX333" s="104">
        <f>IF(ABS($B333)&lt;0.01,0,IF($J333="","",VLOOKUP($J333,Age_Steps,4)))</f>
        <v>0</v>
      </c>
      <c r="BY333" s="104">
        <f>IF(OR(ABS($B333)&lt;0.01,$E333=0),0,IF($J333="","",VLOOKUP($J333,Age_Steps,4)))</f>
        <v>0</v>
      </c>
      <c r="BZ333" s="104">
        <f>IF(ABS($B333)&lt;0.01,0,IF($J333="","",VLOOKUP($J333-1,Age_Steps,4)))</f>
        <v>0</v>
      </c>
      <c r="CA333" s="104">
        <f>IF(OR(ABS($B333)&lt;0.01,$G333=0),0,IF($J333="","",VLOOKUP($J333-1,Age_Steps,4)))</f>
        <v>0</v>
      </c>
      <c r="CB333" s="104">
        <f>IF(ABS($B333)&lt;0.01,0,IF($J333="","",VLOOKUP($J333-2,Age_Steps,4)))</f>
        <v>0</v>
      </c>
      <c r="CC333" s="104">
        <f>IF(OR(ABS($B333)&lt;0.01,$I333=0),0,IF($J333="","",VLOOKUP($J333-2,Age_Steps,4)))</f>
        <v>0</v>
      </c>
    </row>
    <row r="334" spans="2:81" ht="12.5" customHeight="1">
      <c r="B334" s="6" t="s">
        <v>9</v>
      </c>
      <c r="C334" s="6"/>
      <c r="D334" s="5">
        <v>0</v>
      </c>
      <c r="E334" s="5">
        <v>0</v>
      </c>
      <c r="F334" s="2">
        <v>0</v>
      </c>
      <c r="G334" s="2">
        <v>0</v>
      </c>
      <c r="H334" s="2">
        <v>0</v>
      </c>
      <c r="I334" s="5">
        <v>0</v>
      </c>
      <c r="J334" s="11">
        <v>15</v>
      </c>
      <c r="K334" s="12">
        <f t="shared" si="303"/>
        <v>0</v>
      </c>
      <c r="L334" s="12">
        <f t="shared" si="303"/>
        <v>0</v>
      </c>
      <c r="M334" s="14">
        <f t="shared" si="304"/>
        <v>0</v>
      </c>
      <c r="N334" s="12">
        <f t="shared" si="359"/>
        <v>0</v>
      </c>
      <c r="O334" s="14">
        <f t="shared" si="305"/>
        <v>0</v>
      </c>
      <c r="P334" s="12">
        <f t="shared" si="359"/>
        <v>0</v>
      </c>
      <c r="Q334" s="12">
        <f t="shared" si="306"/>
        <v>1</v>
      </c>
      <c r="R334" s="12">
        <f t="shared" si="307"/>
        <v>0</v>
      </c>
      <c r="S334" s="12">
        <f t="shared" si="308"/>
        <v>0</v>
      </c>
      <c r="T334" s="12">
        <f t="shared" si="309"/>
        <v>0</v>
      </c>
      <c r="U334" s="12">
        <f t="shared" si="310"/>
        <v>0</v>
      </c>
      <c r="V334" s="39">
        <f t="shared" si="311"/>
        <v>0</v>
      </c>
      <c r="W334" s="39">
        <f t="shared" si="312"/>
        <v>0</v>
      </c>
      <c r="X334" s="12">
        <f t="shared" si="360"/>
        <v>0</v>
      </c>
      <c r="Y334" s="12">
        <f t="shared" si="313"/>
        <v>0</v>
      </c>
      <c r="Z334" s="39">
        <f t="shared" si="361"/>
        <v>0</v>
      </c>
      <c r="AA334" s="12">
        <f t="shared" si="314"/>
        <v>0</v>
      </c>
      <c r="AB334" s="39">
        <f t="shared" si="315"/>
        <v>0</v>
      </c>
      <c r="AC334" s="12">
        <f t="shared" si="316"/>
        <v>0</v>
      </c>
      <c r="AD334" s="39">
        <f t="shared" si="317"/>
        <v>0</v>
      </c>
      <c r="AE334" s="39">
        <f t="shared" si="302"/>
        <v>0</v>
      </c>
      <c r="AF334" s="12">
        <f t="shared" si="318"/>
        <v>0</v>
      </c>
      <c r="AG334" s="39">
        <f t="shared" si="319"/>
        <v>0</v>
      </c>
      <c r="AH334" s="12">
        <f t="shared" si="320"/>
        <v>0</v>
      </c>
      <c r="AI334" s="39">
        <f t="shared" si="321"/>
        <v>0</v>
      </c>
      <c r="AJ334" s="39">
        <f t="shared" si="322"/>
        <v>0</v>
      </c>
      <c r="AK334" s="12">
        <f t="shared" si="323"/>
        <v>0</v>
      </c>
      <c r="AL334" s="39">
        <f t="shared" si="324"/>
        <v>0</v>
      </c>
      <c r="AM334" s="39">
        <f t="shared" si="325"/>
        <v>0</v>
      </c>
      <c r="AN334" s="39">
        <f t="shared" si="326"/>
        <v>0</v>
      </c>
      <c r="AO334" s="99">
        <f t="shared" si="327"/>
        <v>0</v>
      </c>
      <c r="AP334" s="99">
        <f t="shared" si="328"/>
        <v>0</v>
      </c>
      <c r="AQ334" s="12">
        <f t="shared" si="329"/>
        <v>0</v>
      </c>
      <c r="AR334" s="39">
        <f t="shared" si="330"/>
        <v>0</v>
      </c>
      <c r="AS334" s="39">
        <f t="shared" si="331"/>
        <v>0</v>
      </c>
      <c r="AT334" s="39">
        <f t="shared" si="332"/>
        <v>0</v>
      </c>
      <c r="AU334" s="12">
        <f t="shared" si="333"/>
        <v>0</v>
      </c>
      <c r="AV334" s="39">
        <f t="shared" si="334"/>
        <v>0</v>
      </c>
      <c r="AW334" s="39">
        <f t="shared" si="335"/>
        <v>0</v>
      </c>
      <c r="AX334" s="39">
        <f t="shared" si="336"/>
        <v>0</v>
      </c>
      <c r="AY334" s="39">
        <f t="shared" si="337"/>
        <v>0</v>
      </c>
      <c r="AZ334" s="39">
        <f t="shared" si="338"/>
        <v>0</v>
      </c>
      <c r="BA334" s="12">
        <f t="shared" si="339"/>
        <v>0</v>
      </c>
      <c r="BB334" s="39">
        <f t="shared" si="340"/>
        <v>0</v>
      </c>
      <c r="BC334" s="39">
        <f t="shared" si="341"/>
        <v>0</v>
      </c>
      <c r="BD334" s="39">
        <f t="shared" si="342"/>
        <v>0</v>
      </c>
      <c r="BE334" s="12">
        <f t="shared" si="343"/>
        <v>0</v>
      </c>
      <c r="BF334" s="39">
        <f t="shared" si="344"/>
        <v>0</v>
      </c>
      <c r="BG334" s="39">
        <f t="shared" si="345"/>
        <v>0</v>
      </c>
      <c r="BH334" s="39">
        <f t="shared" si="346"/>
        <v>0</v>
      </c>
      <c r="BI334" s="12">
        <f t="shared" si="347"/>
        <v>0</v>
      </c>
      <c r="BJ334" s="39">
        <f t="shared" si="348"/>
        <v>0</v>
      </c>
      <c r="BK334" s="39">
        <f t="shared" si="349"/>
        <v>0</v>
      </c>
      <c r="BL334" s="39">
        <f t="shared" si="350"/>
        <v>0</v>
      </c>
      <c r="BM334" s="12">
        <f t="shared" si="351"/>
        <v>0</v>
      </c>
      <c r="BN334" s="39">
        <f t="shared" si="352"/>
        <v>0</v>
      </c>
      <c r="BO334" s="39">
        <f t="shared" si="353"/>
        <v>0</v>
      </c>
      <c r="BP334" s="39">
        <f t="shared" si="354"/>
        <v>0</v>
      </c>
      <c r="BQ334" s="12">
        <f t="shared" si="355"/>
        <v>0</v>
      </c>
      <c r="BR334" s="39">
        <f t="shared" si="356"/>
        <v>0</v>
      </c>
      <c r="BS334" s="39">
        <f t="shared" si="357"/>
        <v>0</v>
      </c>
      <c r="BT334" s="39">
        <f t="shared" si="358"/>
        <v>0</v>
      </c>
      <c r="BU334" s="104">
        <f>IF(ABS($B334)&lt;0.01,0,VLOOKUP(E334,DollarSteps,4))</f>
        <v>0</v>
      </c>
      <c r="BV334" s="104">
        <f>IF(ABS($B334)&lt;0.01,0,VLOOKUP(G334,DollarSteps,4))</f>
        <v>0</v>
      </c>
      <c r="BW334" s="104">
        <f>IF(ABS($B334)&lt;0.01,0,VLOOKUP(I334,DollarSteps,4))</f>
        <v>0</v>
      </c>
      <c r="BX334" s="104">
        <f>IF(ABS($B334)&lt;0.01,0,IF($J334="","",VLOOKUP($J334,Age_Steps,4)))</f>
        <v>0</v>
      </c>
      <c r="BY334" s="104">
        <f>IF(OR(ABS($B334)&lt;0.01,$E334=0),0,IF($J334="","",VLOOKUP($J334,Age_Steps,4)))</f>
        <v>0</v>
      </c>
      <c r="BZ334" s="104">
        <f>IF(ABS($B334)&lt;0.01,0,IF($J334="","",VLOOKUP($J334-1,Age_Steps,4)))</f>
        <v>0</v>
      </c>
      <c r="CA334" s="104">
        <f>IF(OR(ABS($B334)&lt;0.01,$G334=0),0,IF($J334="","",VLOOKUP($J334-1,Age_Steps,4)))</f>
        <v>0</v>
      </c>
      <c r="CB334" s="104">
        <f>IF(ABS($B334)&lt;0.01,0,IF($J334="","",VLOOKUP($J334-2,Age_Steps,4)))</f>
        <v>0</v>
      </c>
      <c r="CC334" s="104">
        <f>IF(OR(ABS($B334)&lt;0.01,$I334=0),0,IF($J334="","",VLOOKUP($J334-2,Age_Steps,4)))</f>
        <v>0</v>
      </c>
    </row>
    <row r="335" spans="2:81" ht="12.5" customHeight="1">
      <c r="B335" s="6" t="s">
        <v>9</v>
      </c>
      <c r="C335" s="6"/>
      <c r="D335" s="5">
        <v>0</v>
      </c>
      <c r="E335" s="5">
        <v>0</v>
      </c>
      <c r="F335" s="2">
        <v>0</v>
      </c>
      <c r="G335" s="2">
        <v>0</v>
      </c>
      <c r="H335" s="2">
        <v>0</v>
      </c>
      <c r="I335" s="5">
        <v>0</v>
      </c>
      <c r="J335" s="11">
        <v>5</v>
      </c>
      <c r="K335" s="12">
        <f t="shared" si="303"/>
        <v>0</v>
      </c>
      <c r="L335" s="12">
        <f t="shared" si="303"/>
        <v>0</v>
      </c>
      <c r="M335" s="14">
        <f t="shared" si="304"/>
        <v>0</v>
      </c>
      <c r="N335" s="12">
        <f t="shared" si="359"/>
        <v>0</v>
      </c>
      <c r="O335" s="14">
        <f t="shared" si="305"/>
        <v>0</v>
      </c>
      <c r="P335" s="12">
        <f t="shared" si="359"/>
        <v>0</v>
      </c>
      <c r="Q335" s="12">
        <f t="shared" si="306"/>
        <v>1</v>
      </c>
      <c r="R335" s="12">
        <f t="shared" si="307"/>
        <v>0</v>
      </c>
      <c r="S335" s="12">
        <f t="shared" si="308"/>
        <v>0</v>
      </c>
      <c r="T335" s="12">
        <f t="shared" si="309"/>
        <v>0</v>
      </c>
      <c r="U335" s="12">
        <f t="shared" si="310"/>
        <v>0</v>
      </c>
      <c r="V335" s="39">
        <f t="shared" si="311"/>
        <v>0</v>
      </c>
      <c r="W335" s="39">
        <f t="shared" si="312"/>
        <v>0</v>
      </c>
      <c r="X335" s="12">
        <f t="shared" si="360"/>
        <v>0</v>
      </c>
      <c r="Y335" s="12">
        <f t="shared" si="313"/>
        <v>0</v>
      </c>
      <c r="Z335" s="39">
        <f t="shared" si="361"/>
        <v>0</v>
      </c>
      <c r="AA335" s="12">
        <f t="shared" si="314"/>
        <v>0</v>
      </c>
      <c r="AB335" s="39">
        <f t="shared" si="315"/>
        <v>0</v>
      </c>
      <c r="AC335" s="12">
        <f t="shared" si="316"/>
        <v>0</v>
      </c>
      <c r="AD335" s="39">
        <f t="shared" si="317"/>
        <v>0</v>
      </c>
      <c r="AE335" s="39">
        <f t="shared" si="302"/>
        <v>0</v>
      </c>
      <c r="AF335" s="12">
        <f t="shared" si="318"/>
        <v>0</v>
      </c>
      <c r="AG335" s="39">
        <f t="shared" si="319"/>
        <v>0</v>
      </c>
      <c r="AH335" s="12">
        <f t="shared" si="320"/>
        <v>0</v>
      </c>
      <c r="AI335" s="39">
        <f t="shared" si="321"/>
        <v>0</v>
      </c>
      <c r="AJ335" s="39">
        <f t="shared" si="322"/>
        <v>0</v>
      </c>
      <c r="AK335" s="12">
        <f t="shared" si="323"/>
        <v>0</v>
      </c>
      <c r="AL335" s="39">
        <f t="shared" si="324"/>
        <v>0</v>
      </c>
      <c r="AM335" s="39">
        <f t="shared" si="325"/>
        <v>0</v>
      </c>
      <c r="AN335" s="39">
        <f t="shared" si="326"/>
        <v>0</v>
      </c>
      <c r="AO335" s="99">
        <f t="shared" si="327"/>
        <v>0</v>
      </c>
      <c r="AP335" s="99">
        <f t="shared" si="328"/>
        <v>0</v>
      </c>
      <c r="AQ335" s="12">
        <f t="shared" si="329"/>
        <v>0</v>
      </c>
      <c r="AR335" s="39">
        <f t="shared" si="330"/>
        <v>0</v>
      </c>
      <c r="AS335" s="39">
        <f t="shared" si="331"/>
        <v>0</v>
      </c>
      <c r="AT335" s="39">
        <f t="shared" si="332"/>
        <v>0</v>
      </c>
      <c r="AU335" s="12">
        <f t="shared" si="333"/>
        <v>0</v>
      </c>
      <c r="AV335" s="39">
        <f t="shared" si="334"/>
        <v>0</v>
      </c>
      <c r="AW335" s="39">
        <f t="shared" si="335"/>
        <v>0</v>
      </c>
      <c r="AX335" s="39">
        <f t="shared" si="336"/>
        <v>0</v>
      </c>
      <c r="AY335" s="39">
        <f t="shared" si="337"/>
        <v>0</v>
      </c>
      <c r="AZ335" s="39">
        <f t="shared" si="338"/>
        <v>0</v>
      </c>
      <c r="BA335" s="12">
        <f t="shared" si="339"/>
        <v>0</v>
      </c>
      <c r="BB335" s="39">
        <f t="shared" si="340"/>
        <v>0</v>
      </c>
      <c r="BC335" s="39">
        <f t="shared" si="341"/>
        <v>0</v>
      </c>
      <c r="BD335" s="39">
        <f t="shared" si="342"/>
        <v>0</v>
      </c>
      <c r="BE335" s="12">
        <f t="shared" si="343"/>
        <v>0</v>
      </c>
      <c r="BF335" s="39">
        <f t="shared" si="344"/>
        <v>0</v>
      </c>
      <c r="BG335" s="39">
        <f t="shared" si="345"/>
        <v>0</v>
      </c>
      <c r="BH335" s="39">
        <f t="shared" si="346"/>
        <v>0</v>
      </c>
      <c r="BI335" s="12">
        <f t="shared" si="347"/>
        <v>0</v>
      </c>
      <c r="BJ335" s="39">
        <f t="shared" si="348"/>
        <v>0</v>
      </c>
      <c r="BK335" s="39">
        <f t="shared" si="349"/>
        <v>0</v>
      </c>
      <c r="BL335" s="39">
        <f t="shared" si="350"/>
        <v>0</v>
      </c>
      <c r="BM335" s="12">
        <f t="shared" si="351"/>
        <v>0</v>
      </c>
      <c r="BN335" s="39">
        <f t="shared" si="352"/>
        <v>0</v>
      </c>
      <c r="BO335" s="39">
        <f t="shared" si="353"/>
        <v>0</v>
      </c>
      <c r="BP335" s="39">
        <f t="shared" si="354"/>
        <v>0</v>
      </c>
      <c r="BQ335" s="12">
        <f t="shared" si="355"/>
        <v>0</v>
      </c>
      <c r="BR335" s="39">
        <f t="shared" si="356"/>
        <v>0</v>
      </c>
      <c r="BS335" s="39">
        <f t="shared" si="357"/>
        <v>0</v>
      </c>
      <c r="BT335" s="39">
        <f t="shared" si="358"/>
        <v>0</v>
      </c>
      <c r="BU335" s="104">
        <f>IF(ABS($B335)&lt;0.01,0,VLOOKUP(E335,DollarSteps,4))</f>
        <v>0</v>
      </c>
      <c r="BV335" s="104">
        <f>IF(ABS($B335)&lt;0.01,0,VLOOKUP(G335,DollarSteps,4))</f>
        <v>0</v>
      </c>
      <c r="BW335" s="104">
        <f>IF(ABS($B335)&lt;0.01,0,VLOOKUP(I335,DollarSteps,4))</f>
        <v>0</v>
      </c>
      <c r="BX335" s="104">
        <f>IF(ABS($B335)&lt;0.01,0,IF($J335="","",VLOOKUP($J335,Age_Steps,4)))</f>
        <v>0</v>
      </c>
      <c r="BY335" s="104">
        <f>IF(OR(ABS($B335)&lt;0.01,$E335=0),0,IF($J335="","",VLOOKUP($J335,Age_Steps,4)))</f>
        <v>0</v>
      </c>
      <c r="BZ335" s="104">
        <f>IF(ABS($B335)&lt;0.01,0,IF($J335="","",VLOOKUP($J335-1,Age_Steps,4)))</f>
        <v>0</v>
      </c>
      <c r="CA335" s="104">
        <f>IF(OR(ABS($B335)&lt;0.01,$G335=0),0,IF($J335="","",VLOOKUP($J335-1,Age_Steps,4)))</f>
        <v>0</v>
      </c>
      <c r="CB335" s="104">
        <f>IF(ABS($B335)&lt;0.01,0,IF($J335="","",VLOOKUP($J335-2,Age_Steps,4)))</f>
        <v>0</v>
      </c>
      <c r="CC335" s="104">
        <f>IF(OR(ABS($B335)&lt;0.01,$I335=0),0,IF($J335="","",VLOOKUP($J335-2,Age_Steps,4)))</f>
        <v>0</v>
      </c>
    </row>
    <row r="336" spans="2:81" ht="12.5" customHeight="1">
      <c r="B336" s="6" t="s">
        <v>9</v>
      </c>
      <c r="C336" s="6"/>
      <c r="D336" s="5">
        <v>0</v>
      </c>
      <c r="E336" s="5">
        <v>0</v>
      </c>
      <c r="F336" s="2">
        <v>0</v>
      </c>
      <c r="G336" s="2">
        <v>0</v>
      </c>
      <c r="H336" s="2">
        <v>0</v>
      </c>
      <c r="I336" s="5">
        <v>0</v>
      </c>
      <c r="J336" s="11">
        <v>5</v>
      </c>
      <c r="K336" s="12">
        <f t="shared" si="303"/>
        <v>0</v>
      </c>
      <c r="L336" s="12">
        <f t="shared" si="303"/>
        <v>0</v>
      </c>
      <c r="M336" s="14">
        <f t="shared" si="304"/>
        <v>0</v>
      </c>
      <c r="N336" s="12">
        <f t="shared" si="359"/>
        <v>0</v>
      </c>
      <c r="O336" s="14">
        <f t="shared" si="305"/>
        <v>0</v>
      </c>
      <c r="P336" s="12">
        <f t="shared" si="359"/>
        <v>0</v>
      </c>
      <c r="Q336" s="12">
        <f t="shared" si="306"/>
        <v>1</v>
      </c>
      <c r="R336" s="12">
        <f t="shared" si="307"/>
        <v>0</v>
      </c>
      <c r="S336" s="12">
        <f t="shared" si="308"/>
        <v>0</v>
      </c>
      <c r="T336" s="12">
        <f t="shared" si="309"/>
        <v>0</v>
      </c>
      <c r="U336" s="12">
        <f t="shared" si="310"/>
        <v>0</v>
      </c>
      <c r="V336" s="39">
        <f t="shared" si="311"/>
        <v>0</v>
      </c>
      <c r="W336" s="39">
        <f t="shared" si="312"/>
        <v>0</v>
      </c>
      <c r="X336" s="12">
        <f t="shared" si="360"/>
        <v>0</v>
      </c>
      <c r="Y336" s="12">
        <f t="shared" si="313"/>
        <v>0</v>
      </c>
      <c r="Z336" s="39">
        <f t="shared" si="361"/>
        <v>0</v>
      </c>
      <c r="AA336" s="12">
        <f t="shared" si="314"/>
        <v>0</v>
      </c>
      <c r="AB336" s="39">
        <f t="shared" si="315"/>
        <v>0</v>
      </c>
      <c r="AC336" s="12">
        <f t="shared" si="316"/>
        <v>0</v>
      </c>
      <c r="AD336" s="39">
        <f t="shared" si="317"/>
        <v>0</v>
      </c>
      <c r="AE336" s="39">
        <f t="shared" si="302"/>
        <v>0</v>
      </c>
      <c r="AF336" s="12">
        <f t="shared" si="318"/>
        <v>0</v>
      </c>
      <c r="AG336" s="39">
        <f t="shared" si="319"/>
        <v>0</v>
      </c>
      <c r="AH336" s="12">
        <f t="shared" si="320"/>
        <v>0</v>
      </c>
      <c r="AI336" s="39">
        <f t="shared" si="321"/>
        <v>0</v>
      </c>
      <c r="AJ336" s="39">
        <f t="shared" si="322"/>
        <v>0</v>
      </c>
      <c r="AK336" s="12">
        <f t="shared" si="323"/>
        <v>0</v>
      </c>
      <c r="AL336" s="39">
        <f t="shared" si="324"/>
        <v>0</v>
      </c>
      <c r="AM336" s="39">
        <f t="shared" si="325"/>
        <v>0</v>
      </c>
      <c r="AN336" s="39">
        <f t="shared" si="326"/>
        <v>0</v>
      </c>
      <c r="AO336" s="99">
        <f t="shared" si="327"/>
        <v>0</v>
      </c>
      <c r="AP336" s="99">
        <f t="shared" si="328"/>
        <v>0</v>
      </c>
      <c r="AQ336" s="12">
        <f t="shared" si="329"/>
        <v>0</v>
      </c>
      <c r="AR336" s="39">
        <f t="shared" si="330"/>
        <v>0</v>
      </c>
      <c r="AS336" s="39">
        <f t="shared" si="331"/>
        <v>0</v>
      </c>
      <c r="AT336" s="39">
        <f t="shared" si="332"/>
        <v>0</v>
      </c>
      <c r="AU336" s="12">
        <f t="shared" si="333"/>
        <v>0</v>
      </c>
      <c r="AV336" s="39">
        <f t="shared" si="334"/>
        <v>0</v>
      </c>
      <c r="AW336" s="39">
        <f t="shared" si="335"/>
        <v>0</v>
      </c>
      <c r="AX336" s="39">
        <f t="shared" si="336"/>
        <v>0</v>
      </c>
      <c r="AY336" s="39">
        <f t="shared" si="337"/>
        <v>0</v>
      </c>
      <c r="AZ336" s="39">
        <f t="shared" si="338"/>
        <v>0</v>
      </c>
      <c r="BA336" s="12">
        <f t="shared" si="339"/>
        <v>0</v>
      </c>
      <c r="BB336" s="39">
        <f t="shared" si="340"/>
        <v>0</v>
      </c>
      <c r="BC336" s="39">
        <f t="shared" si="341"/>
        <v>0</v>
      </c>
      <c r="BD336" s="39">
        <f t="shared" si="342"/>
        <v>0</v>
      </c>
      <c r="BE336" s="12">
        <f t="shared" si="343"/>
        <v>0</v>
      </c>
      <c r="BF336" s="39">
        <f t="shared" si="344"/>
        <v>0</v>
      </c>
      <c r="BG336" s="39">
        <f t="shared" si="345"/>
        <v>0</v>
      </c>
      <c r="BH336" s="39">
        <f t="shared" si="346"/>
        <v>0</v>
      </c>
      <c r="BI336" s="12">
        <f t="shared" si="347"/>
        <v>0</v>
      </c>
      <c r="BJ336" s="39">
        <f t="shared" si="348"/>
        <v>0</v>
      </c>
      <c r="BK336" s="39">
        <f t="shared" si="349"/>
        <v>0</v>
      </c>
      <c r="BL336" s="39">
        <f t="shared" si="350"/>
        <v>0</v>
      </c>
      <c r="BM336" s="12">
        <f t="shared" si="351"/>
        <v>0</v>
      </c>
      <c r="BN336" s="39">
        <f t="shared" si="352"/>
        <v>0</v>
      </c>
      <c r="BO336" s="39">
        <f t="shared" si="353"/>
        <v>0</v>
      </c>
      <c r="BP336" s="39">
        <f t="shared" si="354"/>
        <v>0</v>
      </c>
      <c r="BQ336" s="12">
        <f t="shared" si="355"/>
        <v>0</v>
      </c>
      <c r="BR336" s="39">
        <f t="shared" si="356"/>
        <v>0</v>
      </c>
      <c r="BS336" s="39">
        <f t="shared" si="357"/>
        <v>0</v>
      </c>
      <c r="BT336" s="39">
        <f t="shared" si="358"/>
        <v>0</v>
      </c>
      <c r="BU336" s="104">
        <f>IF(ABS($B336)&lt;0.01,0,VLOOKUP(E336,DollarSteps,4))</f>
        <v>0</v>
      </c>
      <c r="BV336" s="104">
        <f>IF(ABS($B336)&lt;0.01,0,VLOOKUP(G336,DollarSteps,4))</f>
        <v>0</v>
      </c>
      <c r="BW336" s="104">
        <f>IF(ABS($B336)&lt;0.01,0,VLOOKUP(I336,DollarSteps,4))</f>
        <v>0</v>
      </c>
      <c r="BX336" s="104">
        <f>IF(ABS($B336)&lt;0.01,0,IF($J336="","",VLOOKUP($J336,Age_Steps,4)))</f>
        <v>0</v>
      </c>
      <c r="BY336" s="104">
        <f>IF(OR(ABS($B336)&lt;0.01,$E336=0),0,IF($J336="","",VLOOKUP($J336,Age_Steps,4)))</f>
        <v>0</v>
      </c>
      <c r="BZ336" s="104">
        <f>IF(ABS($B336)&lt;0.01,0,IF($J336="","",VLOOKUP($J336-1,Age_Steps,4)))</f>
        <v>0</v>
      </c>
      <c r="CA336" s="104">
        <f>IF(OR(ABS($B336)&lt;0.01,$G336=0),0,IF($J336="","",VLOOKUP($J336-1,Age_Steps,4)))</f>
        <v>0</v>
      </c>
      <c r="CB336" s="104">
        <f>IF(ABS($B336)&lt;0.01,0,IF($J336="","",VLOOKUP($J336-2,Age_Steps,4)))</f>
        <v>0</v>
      </c>
      <c r="CC336" s="104">
        <f>IF(OR(ABS($B336)&lt;0.01,$I336=0),0,IF($J336="","",VLOOKUP($J336-2,Age_Steps,4)))</f>
        <v>0</v>
      </c>
    </row>
    <row r="337" spans="2:81" ht="12.5" customHeight="1">
      <c r="B337" s="6" t="s">
        <v>9</v>
      </c>
      <c r="C337" s="6"/>
      <c r="D337" s="5">
        <v>0</v>
      </c>
      <c r="E337" s="5">
        <v>0</v>
      </c>
      <c r="F337" s="2">
        <v>0</v>
      </c>
      <c r="G337" s="2">
        <v>0</v>
      </c>
      <c r="H337" s="2">
        <v>0</v>
      </c>
      <c r="I337" s="5">
        <v>0</v>
      </c>
      <c r="J337" s="11">
        <v>16</v>
      </c>
      <c r="K337" s="12">
        <f t="shared" si="303"/>
        <v>0</v>
      </c>
      <c r="L337" s="12">
        <f t="shared" si="303"/>
        <v>0</v>
      </c>
      <c r="M337" s="14">
        <f t="shared" si="304"/>
        <v>0</v>
      </c>
      <c r="N337" s="12">
        <f t="shared" si="359"/>
        <v>0</v>
      </c>
      <c r="O337" s="14">
        <f t="shared" si="305"/>
        <v>0</v>
      </c>
      <c r="P337" s="12">
        <f t="shared" si="359"/>
        <v>0</v>
      </c>
      <c r="Q337" s="12">
        <f t="shared" si="306"/>
        <v>1</v>
      </c>
      <c r="R337" s="12">
        <f t="shared" si="307"/>
        <v>0</v>
      </c>
      <c r="S337" s="12">
        <f t="shared" si="308"/>
        <v>0</v>
      </c>
      <c r="T337" s="12">
        <f t="shared" si="309"/>
        <v>0</v>
      </c>
      <c r="U337" s="12">
        <f t="shared" si="310"/>
        <v>0</v>
      </c>
      <c r="V337" s="39">
        <f t="shared" si="311"/>
        <v>0</v>
      </c>
      <c r="W337" s="39">
        <f t="shared" si="312"/>
        <v>0</v>
      </c>
      <c r="X337" s="12">
        <f t="shared" si="360"/>
        <v>0</v>
      </c>
      <c r="Y337" s="12">
        <f t="shared" si="313"/>
        <v>0</v>
      </c>
      <c r="Z337" s="39">
        <f t="shared" si="361"/>
        <v>0</v>
      </c>
      <c r="AA337" s="12">
        <f t="shared" si="314"/>
        <v>0</v>
      </c>
      <c r="AB337" s="39">
        <f t="shared" si="315"/>
        <v>0</v>
      </c>
      <c r="AC337" s="12">
        <f t="shared" si="316"/>
        <v>0</v>
      </c>
      <c r="AD337" s="39">
        <f t="shared" si="317"/>
        <v>0</v>
      </c>
      <c r="AE337" s="39">
        <f t="shared" si="302"/>
        <v>0</v>
      </c>
      <c r="AF337" s="12">
        <f t="shared" si="318"/>
        <v>0</v>
      </c>
      <c r="AG337" s="39">
        <f t="shared" si="319"/>
        <v>0</v>
      </c>
      <c r="AH337" s="12">
        <f t="shared" si="320"/>
        <v>0</v>
      </c>
      <c r="AI337" s="39">
        <f t="shared" si="321"/>
        <v>0</v>
      </c>
      <c r="AJ337" s="39">
        <f t="shared" si="322"/>
        <v>0</v>
      </c>
      <c r="AK337" s="12">
        <f t="shared" si="323"/>
        <v>0</v>
      </c>
      <c r="AL337" s="39">
        <f t="shared" si="324"/>
        <v>0</v>
      </c>
      <c r="AM337" s="39">
        <f t="shared" si="325"/>
        <v>0</v>
      </c>
      <c r="AN337" s="39">
        <f t="shared" si="326"/>
        <v>0</v>
      </c>
      <c r="AO337" s="99">
        <f t="shared" si="327"/>
        <v>0</v>
      </c>
      <c r="AP337" s="99">
        <f t="shared" si="328"/>
        <v>0</v>
      </c>
      <c r="AQ337" s="12">
        <f t="shared" si="329"/>
        <v>0</v>
      </c>
      <c r="AR337" s="39">
        <f t="shared" si="330"/>
        <v>0</v>
      </c>
      <c r="AS337" s="39">
        <f t="shared" si="331"/>
        <v>0</v>
      </c>
      <c r="AT337" s="39">
        <f t="shared" si="332"/>
        <v>0</v>
      </c>
      <c r="AU337" s="12">
        <f t="shared" si="333"/>
        <v>0</v>
      </c>
      <c r="AV337" s="39">
        <f t="shared" si="334"/>
        <v>0</v>
      </c>
      <c r="AW337" s="39">
        <f t="shared" si="335"/>
        <v>0</v>
      </c>
      <c r="AX337" s="39">
        <f t="shared" si="336"/>
        <v>0</v>
      </c>
      <c r="AY337" s="39">
        <f t="shared" si="337"/>
        <v>0</v>
      </c>
      <c r="AZ337" s="39">
        <f t="shared" si="338"/>
        <v>0</v>
      </c>
      <c r="BA337" s="12">
        <f t="shared" si="339"/>
        <v>0</v>
      </c>
      <c r="BB337" s="39">
        <f t="shared" si="340"/>
        <v>0</v>
      </c>
      <c r="BC337" s="39">
        <f t="shared" si="341"/>
        <v>0</v>
      </c>
      <c r="BD337" s="39">
        <f t="shared" si="342"/>
        <v>0</v>
      </c>
      <c r="BE337" s="12">
        <f t="shared" si="343"/>
        <v>0</v>
      </c>
      <c r="BF337" s="39">
        <f t="shared" si="344"/>
        <v>0</v>
      </c>
      <c r="BG337" s="39">
        <f t="shared" si="345"/>
        <v>0</v>
      </c>
      <c r="BH337" s="39">
        <f t="shared" si="346"/>
        <v>0</v>
      </c>
      <c r="BI337" s="12">
        <f t="shared" si="347"/>
        <v>0</v>
      </c>
      <c r="BJ337" s="39">
        <f t="shared" si="348"/>
        <v>0</v>
      </c>
      <c r="BK337" s="39">
        <f t="shared" si="349"/>
        <v>0</v>
      </c>
      <c r="BL337" s="39">
        <f t="shared" si="350"/>
        <v>0</v>
      </c>
      <c r="BM337" s="12">
        <f t="shared" si="351"/>
        <v>0</v>
      </c>
      <c r="BN337" s="39">
        <f t="shared" si="352"/>
        <v>0</v>
      </c>
      <c r="BO337" s="39">
        <f t="shared" si="353"/>
        <v>0</v>
      </c>
      <c r="BP337" s="39">
        <f t="shared" si="354"/>
        <v>0</v>
      </c>
      <c r="BQ337" s="12">
        <f t="shared" si="355"/>
        <v>0</v>
      </c>
      <c r="BR337" s="39">
        <f t="shared" si="356"/>
        <v>0</v>
      </c>
      <c r="BS337" s="39">
        <f t="shared" si="357"/>
        <v>0</v>
      </c>
      <c r="BT337" s="39">
        <f t="shared" si="358"/>
        <v>0</v>
      </c>
      <c r="BU337" s="104">
        <f>IF(ABS($B337)&lt;0.01,0,VLOOKUP(E337,DollarSteps,4))</f>
        <v>0</v>
      </c>
      <c r="BV337" s="104">
        <f>IF(ABS($B337)&lt;0.01,0,VLOOKUP(G337,DollarSteps,4))</f>
        <v>0</v>
      </c>
      <c r="BW337" s="104">
        <f>IF(ABS($B337)&lt;0.01,0,VLOOKUP(I337,DollarSteps,4))</f>
        <v>0</v>
      </c>
      <c r="BX337" s="104">
        <f>IF(ABS($B337)&lt;0.01,0,IF($J337="","",VLOOKUP($J337,Age_Steps,4)))</f>
        <v>0</v>
      </c>
      <c r="BY337" s="104">
        <f>IF(OR(ABS($B337)&lt;0.01,$E337=0),0,IF($J337="","",VLOOKUP($J337,Age_Steps,4)))</f>
        <v>0</v>
      </c>
      <c r="BZ337" s="104">
        <f>IF(ABS($B337)&lt;0.01,0,IF($J337="","",VLOOKUP($J337-1,Age_Steps,4)))</f>
        <v>0</v>
      </c>
      <c r="CA337" s="104">
        <f>IF(OR(ABS($B337)&lt;0.01,$G337=0),0,IF($J337="","",VLOOKUP($J337-1,Age_Steps,4)))</f>
        <v>0</v>
      </c>
      <c r="CB337" s="104">
        <f>IF(ABS($B337)&lt;0.01,0,IF($J337="","",VLOOKUP($J337-2,Age_Steps,4)))</f>
        <v>0</v>
      </c>
      <c r="CC337" s="104">
        <f>IF(OR(ABS($B337)&lt;0.01,$I337=0),0,IF($J337="","",VLOOKUP($J337-2,Age_Steps,4)))</f>
        <v>0</v>
      </c>
    </row>
    <row r="338" spans="2:81" ht="12.5" customHeight="1">
      <c r="B338" s="6" t="s">
        <v>9</v>
      </c>
      <c r="C338" s="6"/>
      <c r="D338" s="5">
        <v>0</v>
      </c>
      <c r="E338" s="5">
        <v>0</v>
      </c>
      <c r="F338" s="2">
        <v>0</v>
      </c>
      <c r="G338" s="2">
        <v>0</v>
      </c>
      <c r="H338" s="2">
        <v>0</v>
      </c>
      <c r="I338" s="5">
        <v>0</v>
      </c>
      <c r="J338" s="11">
        <v>16</v>
      </c>
      <c r="K338" s="12">
        <f t="shared" si="303"/>
        <v>0</v>
      </c>
      <c r="L338" s="12">
        <f t="shared" si="303"/>
        <v>0</v>
      </c>
      <c r="M338" s="14">
        <f t="shared" si="304"/>
        <v>0</v>
      </c>
      <c r="N338" s="12">
        <f t="shared" si="359"/>
        <v>0</v>
      </c>
      <c r="O338" s="14">
        <f t="shared" si="305"/>
        <v>0</v>
      </c>
      <c r="P338" s="12">
        <f t="shared" si="359"/>
        <v>0</v>
      </c>
      <c r="Q338" s="12">
        <f t="shared" si="306"/>
        <v>1</v>
      </c>
      <c r="R338" s="12">
        <f t="shared" si="307"/>
        <v>0</v>
      </c>
      <c r="S338" s="12">
        <f t="shared" si="308"/>
        <v>0</v>
      </c>
      <c r="T338" s="12">
        <f t="shared" si="309"/>
        <v>0</v>
      </c>
      <c r="U338" s="12">
        <f t="shared" si="310"/>
        <v>0</v>
      </c>
      <c r="V338" s="39">
        <f t="shared" si="311"/>
        <v>0</v>
      </c>
      <c r="W338" s="39">
        <f t="shared" si="312"/>
        <v>0</v>
      </c>
      <c r="X338" s="12">
        <f t="shared" si="360"/>
        <v>0</v>
      </c>
      <c r="Y338" s="12">
        <f t="shared" si="313"/>
        <v>0</v>
      </c>
      <c r="Z338" s="39">
        <f t="shared" si="361"/>
        <v>0</v>
      </c>
      <c r="AA338" s="12">
        <f t="shared" si="314"/>
        <v>0</v>
      </c>
      <c r="AB338" s="39">
        <f t="shared" si="315"/>
        <v>0</v>
      </c>
      <c r="AC338" s="12">
        <f t="shared" si="316"/>
        <v>0</v>
      </c>
      <c r="AD338" s="39">
        <f t="shared" si="317"/>
        <v>0</v>
      </c>
      <c r="AE338" s="39">
        <f t="shared" si="302"/>
        <v>0</v>
      </c>
      <c r="AF338" s="12">
        <f t="shared" si="318"/>
        <v>0</v>
      </c>
      <c r="AG338" s="39">
        <f t="shared" si="319"/>
        <v>0</v>
      </c>
      <c r="AH338" s="12">
        <f t="shared" si="320"/>
        <v>0</v>
      </c>
      <c r="AI338" s="39">
        <f t="shared" si="321"/>
        <v>0</v>
      </c>
      <c r="AJ338" s="39">
        <f t="shared" si="322"/>
        <v>0</v>
      </c>
      <c r="AK338" s="12">
        <f t="shared" si="323"/>
        <v>0</v>
      </c>
      <c r="AL338" s="39">
        <f t="shared" si="324"/>
        <v>0</v>
      </c>
      <c r="AM338" s="39">
        <f t="shared" si="325"/>
        <v>0</v>
      </c>
      <c r="AN338" s="39">
        <f t="shared" si="326"/>
        <v>0</v>
      </c>
      <c r="AO338" s="99">
        <f t="shared" si="327"/>
        <v>0</v>
      </c>
      <c r="AP338" s="99">
        <f t="shared" si="328"/>
        <v>0</v>
      </c>
      <c r="AQ338" s="12">
        <f t="shared" si="329"/>
        <v>0</v>
      </c>
      <c r="AR338" s="39">
        <f t="shared" si="330"/>
        <v>0</v>
      </c>
      <c r="AS338" s="39">
        <f t="shared" si="331"/>
        <v>0</v>
      </c>
      <c r="AT338" s="39">
        <f t="shared" si="332"/>
        <v>0</v>
      </c>
      <c r="AU338" s="12">
        <f t="shared" si="333"/>
        <v>0</v>
      </c>
      <c r="AV338" s="39">
        <f t="shared" si="334"/>
        <v>0</v>
      </c>
      <c r="AW338" s="39">
        <f t="shared" si="335"/>
        <v>0</v>
      </c>
      <c r="AX338" s="39">
        <f t="shared" si="336"/>
        <v>0</v>
      </c>
      <c r="AY338" s="39">
        <f t="shared" si="337"/>
        <v>0</v>
      </c>
      <c r="AZ338" s="39">
        <f t="shared" si="338"/>
        <v>0</v>
      </c>
      <c r="BA338" s="12">
        <f t="shared" si="339"/>
        <v>0</v>
      </c>
      <c r="BB338" s="39">
        <f t="shared" si="340"/>
        <v>0</v>
      </c>
      <c r="BC338" s="39">
        <f t="shared" si="341"/>
        <v>0</v>
      </c>
      <c r="BD338" s="39">
        <f t="shared" si="342"/>
        <v>0</v>
      </c>
      <c r="BE338" s="12">
        <f t="shared" si="343"/>
        <v>0</v>
      </c>
      <c r="BF338" s="39">
        <f t="shared" si="344"/>
        <v>0</v>
      </c>
      <c r="BG338" s="39">
        <f t="shared" si="345"/>
        <v>0</v>
      </c>
      <c r="BH338" s="39">
        <f t="shared" si="346"/>
        <v>0</v>
      </c>
      <c r="BI338" s="12">
        <f t="shared" si="347"/>
        <v>0</v>
      </c>
      <c r="BJ338" s="39">
        <f t="shared" si="348"/>
        <v>0</v>
      </c>
      <c r="BK338" s="39">
        <f t="shared" si="349"/>
        <v>0</v>
      </c>
      <c r="BL338" s="39">
        <f t="shared" si="350"/>
        <v>0</v>
      </c>
      <c r="BM338" s="12">
        <f t="shared" si="351"/>
        <v>0</v>
      </c>
      <c r="BN338" s="39">
        <f t="shared" si="352"/>
        <v>0</v>
      </c>
      <c r="BO338" s="39">
        <f t="shared" si="353"/>
        <v>0</v>
      </c>
      <c r="BP338" s="39">
        <f t="shared" si="354"/>
        <v>0</v>
      </c>
      <c r="BQ338" s="12">
        <f t="shared" si="355"/>
        <v>0</v>
      </c>
      <c r="BR338" s="39">
        <f t="shared" si="356"/>
        <v>0</v>
      </c>
      <c r="BS338" s="39">
        <f t="shared" si="357"/>
        <v>0</v>
      </c>
      <c r="BT338" s="39">
        <f t="shared" si="358"/>
        <v>0</v>
      </c>
      <c r="BU338" s="104">
        <f>IF(ABS($B338)&lt;0.01,0,VLOOKUP(E338,DollarSteps,4))</f>
        <v>0</v>
      </c>
      <c r="BV338" s="104">
        <f>IF(ABS($B338)&lt;0.01,0,VLOOKUP(G338,DollarSteps,4))</f>
        <v>0</v>
      </c>
      <c r="BW338" s="104">
        <f>IF(ABS($B338)&lt;0.01,0,VLOOKUP(I338,DollarSteps,4))</f>
        <v>0</v>
      </c>
      <c r="BX338" s="104">
        <f>IF(ABS($B338)&lt;0.01,0,IF($J338="","",VLOOKUP($J338,Age_Steps,4)))</f>
        <v>0</v>
      </c>
      <c r="BY338" s="104">
        <f>IF(OR(ABS($B338)&lt;0.01,$E338=0),0,IF($J338="","",VLOOKUP($J338,Age_Steps,4)))</f>
        <v>0</v>
      </c>
      <c r="BZ338" s="104">
        <f>IF(ABS($B338)&lt;0.01,0,IF($J338="","",VLOOKUP($J338-1,Age_Steps,4)))</f>
        <v>0</v>
      </c>
      <c r="CA338" s="104">
        <f>IF(OR(ABS($B338)&lt;0.01,$G338=0),0,IF($J338="","",VLOOKUP($J338-1,Age_Steps,4)))</f>
        <v>0</v>
      </c>
      <c r="CB338" s="104">
        <f>IF(ABS($B338)&lt;0.01,0,IF($J338="","",VLOOKUP($J338-2,Age_Steps,4)))</f>
        <v>0</v>
      </c>
      <c r="CC338" s="104">
        <f>IF(OR(ABS($B338)&lt;0.01,$I338=0),0,IF($J338="","",VLOOKUP($J338-2,Age_Steps,4)))</f>
        <v>0</v>
      </c>
    </row>
    <row r="339" spans="2:81" ht="12.5" customHeight="1">
      <c r="B339" s="6" t="s">
        <v>9</v>
      </c>
      <c r="C339" s="6"/>
      <c r="D339" s="5">
        <v>0</v>
      </c>
      <c r="E339" s="5">
        <v>0</v>
      </c>
      <c r="F339" s="2">
        <v>0</v>
      </c>
      <c r="G339" s="2">
        <v>0</v>
      </c>
      <c r="H339" s="2">
        <v>0</v>
      </c>
      <c r="I339" s="5">
        <v>0</v>
      </c>
      <c r="J339" s="11">
        <v>15</v>
      </c>
      <c r="K339" s="12">
        <f t="shared" si="303"/>
        <v>0</v>
      </c>
      <c r="L339" s="12">
        <f t="shared" si="303"/>
        <v>0</v>
      </c>
      <c r="M339" s="14">
        <f t="shared" si="304"/>
        <v>0</v>
      </c>
      <c r="N339" s="12">
        <f t="shared" si="359"/>
        <v>0</v>
      </c>
      <c r="O339" s="14">
        <f t="shared" si="305"/>
        <v>0</v>
      </c>
      <c r="P339" s="12">
        <f t="shared" si="359"/>
        <v>0</v>
      </c>
      <c r="Q339" s="12">
        <f t="shared" si="306"/>
        <v>1</v>
      </c>
      <c r="R339" s="12">
        <f t="shared" si="307"/>
        <v>0</v>
      </c>
      <c r="S339" s="12">
        <f t="shared" si="308"/>
        <v>0</v>
      </c>
      <c r="T339" s="12">
        <f t="shared" si="309"/>
        <v>0</v>
      </c>
      <c r="U339" s="12">
        <f t="shared" si="310"/>
        <v>0</v>
      </c>
      <c r="V339" s="39">
        <f t="shared" si="311"/>
        <v>0</v>
      </c>
      <c r="W339" s="39">
        <f t="shared" si="312"/>
        <v>0</v>
      </c>
      <c r="X339" s="12">
        <f t="shared" si="360"/>
        <v>0</v>
      </c>
      <c r="Y339" s="12">
        <f t="shared" si="313"/>
        <v>0</v>
      </c>
      <c r="Z339" s="39">
        <f t="shared" si="361"/>
        <v>0</v>
      </c>
      <c r="AA339" s="12">
        <f t="shared" si="314"/>
        <v>0</v>
      </c>
      <c r="AB339" s="39">
        <f t="shared" si="315"/>
        <v>0</v>
      </c>
      <c r="AC339" s="12">
        <f t="shared" si="316"/>
        <v>0</v>
      </c>
      <c r="AD339" s="39">
        <f t="shared" si="317"/>
        <v>0</v>
      </c>
      <c r="AE339" s="39">
        <f t="shared" si="302"/>
        <v>0</v>
      </c>
      <c r="AF339" s="12">
        <f t="shared" si="318"/>
        <v>0</v>
      </c>
      <c r="AG339" s="39">
        <f t="shared" si="319"/>
        <v>0</v>
      </c>
      <c r="AH339" s="12">
        <f t="shared" si="320"/>
        <v>0</v>
      </c>
      <c r="AI339" s="39">
        <f t="shared" si="321"/>
        <v>0</v>
      </c>
      <c r="AJ339" s="39">
        <f t="shared" si="322"/>
        <v>0</v>
      </c>
      <c r="AK339" s="12">
        <f t="shared" si="323"/>
        <v>0</v>
      </c>
      <c r="AL339" s="39">
        <f t="shared" si="324"/>
        <v>0</v>
      </c>
      <c r="AM339" s="39">
        <f t="shared" si="325"/>
        <v>0</v>
      </c>
      <c r="AN339" s="39">
        <f t="shared" si="326"/>
        <v>0</v>
      </c>
      <c r="AO339" s="99">
        <f t="shared" si="327"/>
        <v>0</v>
      </c>
      <c r="AP339" s="99">
        <f t="shared" si="328"/>
        <v>0</v>
      </c>
      <c r="AQ339" s="12">
        <f t="shared" si="329"/>
        <v>0</v>
      </c>
      <c r="AR339" s="39">
        <f t="shared" si="330"/>
        <v>0</v>
      </c>
      <c r="AS339" s="39">
        <f t="shared" si="331"/>
        <v>0</v>
      </c>
      <c r="AT339" s="39">
        <f t="shared" si="332"/>
        <v>0</v>
      </c>
      <c r="AU339" s="12">
        <f t="shared" si="333"/>
        <v>0</v>
      </c>
      <c r="AV339" s="39">
        <f t="shared" si="334"/>
        <v>0</v>
      </c>
      <c r="AW339" s="39">
        <f t="shared" si="335"/>
        <v>0</v>
      </c>
      <c r="AX339" s="39">
        <f t="shared" si="336"/>
        <v>0</v>
      </c>
      <c r="AY339" s="39">
        <f t="shared" si="337"/>
        <v>0</v>
      </c>
      <c r="AZ339" s="39">
        <f t="shared" si="338"/>
        <v>0</v>
      </c>
      <c r="BA339" s="12">
        <f t="shared" si="339"/>
        <v>0</v>
      </c>
      <c r="BB339" s="39">
        <f t="shared" si="340"/>
        <v>0</v>
      </c>
      <c r="BC339" s="39">
        <f t="shared" si="341"/>
        <v>0</v>
      </c>
      <c r="BD339" s="39">
        <f t="shared" si="342"/>
        <v>0</v>
      </c>
      <c r="BE339" s="12">
        <f t="shared" si="343"/>
        <v>0</v>
      </c>
      <c r="BF339" s="39">
        <f t="shared" si="344"/>
        <v>0</v>
      </c>
      <c r="BG339" s="39">
        <f t="shared" si="345"/>
        <v>0</v>
      </c>
      <c r="BH339" s="39">
        <f t="shared" si="346"/>
        <v>0</v>
      </c>
      <c r="BI339" s="12">
        <f t="shared" si="347"/>
        <v>0</v>
      </c>
      <c r="BJ339" s="39">
        <f t="shared" si="348"/>
        <v>0</v>
      </c>
      <c r="BK339" s="39">
        <f t="shared" si="349"/>
        <v>0</v>
      </c>
      <c r="BL339" s="39">
        <f t="shared" si="350"/>
        <v>0</v>
      </c>
      <c r="BM339" s="12">
        <f t="shared" si="351"/>
        <v>0</v>
      </c>
      <c r="BN339" s="39">
        <f t="shared" si="352"/>
        <v>0</v>
      </c>
      <c r="BO339" s="39">
        <f t="shared" si="353"/>
        <v>0</v>
      </c>
      <c r="BP339" s="39">
        <f t="shared" si="354"/>
        <v>0</v>
      </c>
      <c r="BQ339" s="12">
        <f t="shared" si="355"/>
        <v>0</v>
      </c>
      <c r="BR339" s="39">
        <f t="shared" si="356"/>
        <v>0</v>
      </c>
      <c r="BS339" s="39">
        <f t="shared" si="357"/>
        <v>0</v>
      </c>
      <c r="BT339" s="39">
        <f t="shared" si="358"/>
        <v>0</v>
      </c>
      <c r="BU339" s="104">
        <f>IF(ABS($B339)&lt;0.01,0,VLOOKUP(E339,DollarSteps,4))</f>
        <v>0</v>
      </c>
      <c r="BV339" s="104">
        <f>IF(ABS($B339)&lt;0.01,0,VLOOKUP(G339,DollarSteps,4))</f>
        <v>0</v>
      </c>
      <c r="BW339" s="104">
        <f>IF(ABS($B339)&lt;0.01,0,VLOOKUP(I339,DollarSteps,4))</f>
        <v>0</v>
      </c>
      <c r="BX339" s="104">
        <f>IF(ABS($B339)&lt;0.01,0,IF($J339="","",VLOOKUP($J339,Age_Steps,4)))</f>
        <v>0</v>
      </c>
      <c r="BY339" s="104">
        <f>IF(OR(ABS($B339)&lt;0.01,$E339=0),0,IF($J339="","",VLOOKUP($J339,Age_Steps,4)))</f>
        <v>0</v>
      </c>
      <c r="BZ339" s="104">
        <f>IF(ABS($B339)&lt;0.01,0,IF($J339="","",VLOOKUP($J339-1,Age_Steps,4)))</f>
        <v>0</v>
      </c>
      <c r="CA339" s="104">
        <f>IF(OR(ABS($B339)&lt;0.01,$G339=0),0,IF($J339="","",VLOOKUP($J339-1,Age_Steps,4)))</f>
        <v>0</v>
      </c>
      <c r="CB339" s="104">
        <f>IF(ABS($B339)&lt;0.01,0,IF($J339="","",VLOOKUP($J339-2,Age_Steps,4)))</f>
        <v>0</v>
      </c>
      <c r="CC339" s="104">
        <f>IF(OR(ABS($B339)&lt;0.01,$I339=0),0,IF($J339="","",VLOOKUP($J339-2,Age_Steps,4)))</f>
        <v>0</v>
      </c>
    </row>
    <row r="340" spans="2:81" ht="12.5" customHeight="1">
      <c r="B340" s="6" t="s">
        <v>9</v>
      </c>
      <c r="C340" s="6"/>
      <c r="D340" s="5">
        <v>0</v>
      </c>
      <c r="E340" s="5">
        <v>0</v>
      </c>
      <c r="F340" s="2">
        <v>0</v>
      </c>
      <c r="G340" s="2">
        <v>0</v>
      </c>
      <c r="H340" s="2">
        <v>0</v>
      </c>
      <c r="I340" s="5">
        <v>0</v>
      </c>
      <c r="J340" s="11">
        <v>15</v>
      </c>
      <c r="K340" s="12">
        <f t="shared" si="303"/>
        <v>0</v>
      </c>
      <c r="L340" s="12">
        <f t="shared" si="303"/>
        <v>0</v>
      </c>
      <c r="M340" s="14">
        <f t="shared" si="304"/>
        <v>0</v>
      </c>
      <c r="N340" s="12">
        <f t="shared" si="359"/>
        <v>0</v>
      </c>
      <c r="O340" s="14">
        <f t="shared" si="305"/>
        <v>0</v>
      </c>
      <c r="P340" s="12">
        <f t="shared" si="359"/>
        <v>0</v>
      </c>
      <c r="Q340" s="12">
        <f t="shared" si="306"/>
        <v>1</v>
      </c>
      <c r="R340" s="12">
        <f t="shared" si="307"/>
        <v>0</v>
      </c>
      <c r="S340" s="12">
        <f t="shared" si="308"/>
        <v>0</v>
      </c>
      <c r="T340" s="12">
        <f t="shared" si="309"/>
        <v>0</v>
      </c>
      <c r="U340" s="12">
        <f t="shared" si="310"/>
        <v>0</v>
      </c>
      <c r="V340" s="39">
        <f t="shared" si="311"/>
        <v>0</v>
      </c>
      <c r="W340" s="39">
        <f t="shared" si="312"/>
        <v>0</v>
      </c>
      <c r="X340" s="12">
        <f t="shared" si="360"/>
        <v>0</v>
      </c>
      <c r="Y340" s="12">
        <f t="shared" si="313"/>
        <v>0</v>
      </c>
      <c r="Z340" s="39">
        <f t="shared" si="361"/>
        <v>0</v>
      </c>
      <c r="AA340" s="12">
        <f t="shared" si="314"/>
        <v>0</v>
      </c>
      <c r="AB340" s="39">
        <f t="shared" si="315"/>
        <v>0</v>
      </c>
      <c r="AC340" s="12">
        <f t="shared" si="316"/>
        <v>0</v>
      </c>
      <c r="AD340" s="39">
        <f t="shared" si="317"/>
        <v>0</v>
      </c>
      <c r="AE340" s="39">
        <f t="shared" si="302"/>
        <v>0</v>
      </c>
      <c r="AF340" s="12">
        <f t="shared" si="318"/>
        <v>0</v>
      </c>
      <c r="AG340" s="39">
        <f t="shared" si="319"/>
        <v>0</v>
      </c>
      <c r="AH340" s="12">
        <f t="shared" si="320"/>
        <v>0</v>
      </c>
      <c r="AI340" s="39">
        <f t="shared" si="321"/>
        <v>0</v>
      </c>
      <c r="AJ340" s="39">
        <f t="shared" si="322"/>
        <v>0</v>
      </c>
      <c r="AK340" s="12">
        <f t="shared" si="323"/>
        <v>0</v>
      </c>
      <c r="AL340" s="39">
        <f t="shared" si="324"/>
        <v>0</v>
      </c>
      <c r="AM340" s="39">
        <f t="shared" si="325"/>
        <v>0</v>
      </c>
      <c r="AN340" s="39">
        <f t="shared" si="326"/>
        <v>0</v>
      </c>
      <c r="AO340" s="99">
        <f t="shared" si="327"/>
        <v>0</v>
      </c>
      <c r="AP340" s="99">
        <f t="shared" si="328"/>
        <v>0</v>
      </c>
      <c r="AQ340" s="12">
        <f t="shared" si="329"/>
        <v>0</v>
      </c>
      <c r="AR340" s="39">
        <f t="shared" si="330"/>
        <v>0</v>
      </c>
      <c r="AS340" s="39">
        <f t="shared" si="331"/>
        <v>0</v>
      </c>
      <c r="AT340" s="39">
        <f t="shared" si="332"/>
        <v>0</v>
      </c>
      <c r="AU340" s="12">
        <f t="shared" si="333"/>
        <v>0</v>
      </c>
      <c r="AV340" s="39">
        <f t="shared" si="334"/>
        <v>0</v>
      </c>
      <c r="AW340" s="39">
        <f t="shared" si="335"/>
        <v>0</v>
      </c>
      <c r="AX340" s="39">
        <f t="shared" si="336"/>
        <v>0</v>
      </c>
      <c r="AY340" s="39">
        <f t="shared" si="337"/>
        <v>0</v>
      </c>
      <c r="AZ340" s="39">
        <f t="shared" si="338"/>
        <v>0</v>
      </c>
      <c r="BA340" s="12">
        <f t="shared" si="339"/>
        <v>0</v>
      </c>
      <c r="BB340" s="39">
        <f t="shared" si="340"/>
        <v>0</v>
      </c>
      <c r="BC340" s="39">
        <f t="shared" si="341"/>
        <v>0</v>
      </c>
      <c r="BD340" s="39">
        <f t="shared" si="342"/>
        <v>0</v>
      </c>
      <c r="BE340" s="12">
        <f t="shared" si="343"/>
        <v>0</v>
      </c>
      <c r="BF340" s="39">
        <f t="shared" si="344"/>
        <v>0</v>
      </c>
      <c r="BG340" s="39">
        <f t="shared" si="345"/>
        <v>0</v>
      </c>
      <c r="BH340" s="39">
        <f t="shared" si="346"/>
        <v>0</v>
      </c>
      <c r="BI340" s="12">
        <f t="shared" si="347"/>
        <v>0</v>
      </c>
      <c r="BJ340" s="39">
        <f t="shared" si="348"/>
        <v>0</v>
      </c>
      <c r="BK340" s="39">
        <f t="shared" si="349"/>
        <v>0</v>
      </c>
      <c r="BL340" s="39">
        <f t="shared" si="350"/>
        <v>0</v>
      </c>
      <c r="BM340" s="12">
        <f t="shared" si="351"/>
        <v>0</v>
      </c>
      <c r="BN340" s="39">
        <f t="shared" si="352"/>
        <v>0</v>
      </c>
      <c r="BO340" s="39">
        <f t="shared" si="353"/>
        <v>0</v>
      </c>
      <c r="BP340" s="39">
        <f t="shared" si="354"/>
        <v>0</v>
      </c>
      <c r="BQ340" s="12">
        <f t="shared" si="355"/>
        <v>0</v>
      </c>
      <c r="BR340" s="39">
        <f t="shared" si="356"/>
        <v>0</v>
      </c>
      <c r="BS340" s="39">
        <f t="shared" si="357"/>
        <v>0</v>
      </c>
      <c r="BT340" s="39">
        <f t="shared" si="358"/>
        <v>0</v>
      </c>
      <c r="BU340" s="104">
        <f>IF(ABS($B340)&lt;0.01,0,VLOOKUP(E340,DollarSteps,4))</f>
        <v>0</v>
      </c>
      <c r="BV340" s="104">
        <f>IF(ABS($B340)&lt;0.01,0,VLOOKUP(G340,DollarSteps,4))</f>
        <v>0</v>
      </c>
      <c r="BW340" s="104">
        <f>IF(ABS($B340)&lt;0.01,0,VLOOKUP(I340,DollarSteps,4))</f>
        <v>0</v>
      </c>
      <c r="BX340" s="104">
        <f>IF(ABS($B340)&lt;0.01,0,IF($J340="","",VLOOKUP($J340,Age_Steps,4)))</f>
        <v>0</v>
      </c>
      <c r="BY340" s="104">
        <f>IF(OR(ABS($B340)&lt;0.01,$E340=0),0,IF($J340="","",VLOOKUP($J340,Age_Steps,4)))</f>
        <v>0</v>
      </c>
      <c r="BZ340" s="104">
        <f>IF(ABS($B340)&lt;0.01,0,IF($J340="","",VLOOKUP($J340-1,Age_Steps,4)))</f>
        <v>0</v>
      </c>
      <c r="CA340" s="104">
        <f>IF(OR(ABS($B340)&lt;0.01,$G340=0),0,IF($J340="","",VLOOKUP($J340-1,Age_Steps,4)))</f>
        <v>0</v>
      </c>
      <c r="CB340" s="104">
        <f>IF(ABS($B340)&lt;0.01,0,IF($J340="","",VLOOKUP($J340-2,Age_Steps,4)))</f>
        <v>0</v>
      </c>
      <c r="CC340" s="104">
        <f>IF(OR(ABS($B340)&lt;0.01,$I340=0),0,IF($J340="","",VLOOKUP($J340-2,Age_Steps,4)))</f>
        <v>0</v>
      </c>
    </row>
    <row r="341" spans="2:81" ht="12.5" customHeight="1">
      <c r="B341" s="6" t="s">
        <v>9</v>
      </c>
      <c r="C341" s="6"/>
      <c r="D341" s="5">
        <v>0</v>
      </c>
      <c r="E341" s="5">
        <v>0</v>
      </c>
      <c r="F341" s="2">
        <v>0</v>
      </c>
      <c r="G341" s="2">
        <v>0</v>
      </c>
      <c r="H341" s="2">
        <v>0</v>
      </c>
      <c r="I341" s="5">
        <v>0</v>
      </c>
      <c r="J341" s="11">
        <v>18</v>
      </c>
      <c r="K341" s="12">
        <f t="shared" si="303"/>
        <v>0</v>
      </c>
      <c r="L341" s="12">
        <f t="shared" si="303"/>
        <v>0</v>
      </c>
      <c r="M341" s="14">
        <f t="shared" si="304"/>
        <v>0</v>
      </c>
      <c r="N341" s="12">
        <f t="shared" si="359"/>
        <v>0</v>
      </c>
      <c r="O341" s="14">
        <f t="shared" si="305"/>
        <v>0</v>
      </c>
      <c r="P341" s="12">
        <f t="shared" si="359"/>
        <v>0</v>
      </c>
      <c r="Q341" s="12">
        <f t="shared" si="306"/>
        <v>1</v>
      </c>
      <c r="R341" s="12">
        <f t="shared" si="307"/>
        <v>0</v>
      </c>
      <c r="S341" s="12">
        <f t="shared" si="308"/>
        <v>0</v>
      </c>
      <c r="T341" s="12">
        <f t="shared" si="309"/>
        <v>0</v>
      </c>
      <c r="U341" s="12">
        <f t="shared" si="310"/>
        <v>0</v>
      </c>
      <c r="V341" s="39">
        <f t="shared" si="311"/>
        <v>0</v>
      </c>
      <c r="W341" s="39">
        <f t="shared" si="312"/>
        <v>0</v>
      </c>
      <c r="X341" s="12">
        <f t="shared" si="360"/>
        <v>0</v>
      </c>
      <c r="Y341" s="12">
        <f t="shared" si="313"/>
        <v>0</v>
      </c>
      <c r="Z341" s="39">
        <f t="shared" si="361"/>
        <v>0</v>
      </c>
      <c r="AA341" s="12">
        <f t="shared" si="314"/>
        <v>0</v>
      </c>
      <c r="AB341" s="39">
        <f t="shared" si="315"/>
        <v>0</v>
      </c>
      <c r="AC341" s="12">
        <f t="shared" si="316"/>
        <v>0</v>
      </c>
      <c r="AD341" s="39">
        <f t="shared" si="317"/>
        <v>0</v>
      </c>
      <c r="AE341" s="39">
        <f t="shared" si="302"/>
        <v>0</v>
      </c>
      <c r="AF341" s="12">
        <f t="shared" si="318"/>
        <v>0</v>
      </c>
      <c r="AG341" s="39">
        <f t="shared" si="319"/>
        <v>0</v>
      </c>
      <c r="AH341" s="12">
        <f t="shared" si="320"/>
        <v>0</v>
      </c>
      <c r="AI341" s="39">
        <f t="shared" si="321"/>
        <v>0</v>
      </c>
      <c r="AJ341" s="39">
        <f t="shared" si="322"/>
        <v>0</v>
      </c>
      <c r="AK341" s="12">
        <f t="shared" si="323"/>
        <v>0</v>
      </c>
      <c r="AL341" s="39">
        <f t="shared" si="324"/>
        <v>0</v>
      </c>
      <c r="AM341" s="39">
        <f t="shared" si="325"/>
        <v>0</v>
      </c>
      <c r="AN341" s="39">
        <f t="shared" si="326"/>
        <v>0</v>
      </c>
      <c r="AO341" s="99">
        <f t="shared" si="327"/>
        <v>0</v>
      </c>
      <c r="AP341" s="99">
        <f t="shared" si="328"/>
        <v>0</v>
      </c>
      <c r="AQ341" s="12">
        <f t="shared" si="329"/>
        <v>0</v>
      </c>
      <c r="AR341" s="39">
        <f t="shared" si="330"/>
        <v>0</v>
      </c>
      <c r="AS341" s="39">
        <f t="shared" si="331"/>
        <v>0</v>
      </c>
      <c r="AT341" s="39">
        <f t="shared" si="332"/>
        <v>0</v>
      </c>
      <c r="AU341" s="12">
        <f t="shared" si="333"/>
        <v>0</v>
      </c>
      <c r="AV341" s="39">
        <f t="shared" si="334"/>
        <v>0</v>
      </c>
      <c r="AW341" s="39">
        <f t="shared" si="335"/>
        <v>0</v>
      </c>
      <c r="AX341" s="39">
        <f t="shared" si="336"/>
        <v>0</v>
      </c>
      <c r="AY341" s="39">
        <f t="shared" si="337"/>
        <v>0</v>
      </c>
      <c r="AZ341" s="39">
        <f t="shared" si="338"/>
        <v>0</v>
      </c>
      <c r="BA341" s="12">
        <f t="shared" si="339"/>
        <v>0</v>
      </c>
      <c r="BB341" s="39">
        <f t="shared" si="340"/>
        <v>0</v>
      </c>
      <c r="BC341" s="39">
        <f t="shared" si="341"/>
        <v>0</v>
      </c>
      <c r="BD341" s="39">
        <f t="shared" si="342"/>
        <v>0</v>
      </c>
      <c r="BE341" s="12">
        <f t="shared" si="343"/>
        <v>0</v>
      </c>
      <c r="BF341" s="39">
        <f t="shared" si="344"/>
        <v>0</v>
      </c>
      <c r="BG341" s="39">
        <f t="shared" si="345"/>
        <v>0</v>
      </c>
      <c r="BH341" s="39">
        <f t="shared" si="346"/>
        <v>0</v>
      </c>
      <c r="BI341" s="12">
        <f t="shared" si="347"/>
        <v>0</v>
      </c>
      <c r="BJ341" s="39">
        <f t="shared" si="348"/>
        <v>0</v>
      </c>
      <c r="BK341" s="39">
        <f t="shared" si="349"/>
        <v>0</v>
      </c>
      <c r="BL341" s="39">
        <f t="shared" si="350"/>
        <v>0</v>
      </c>
      <c r="BM341" s="12">
        <f t="shared" si="351"/>
        <v>0</v>
      </c>
      <c r="BN341" s="39">
        <f t="shared" si="352"/>
        <v>0</v>
      </c>
      <c r="BO341" s="39">
        <f t="shared" si="353"/>
        <v>0</v>
      </c>
      <c r="BP341" s="39">
        <f t="shared" si="354"/>
        <v>0</v>
      </c>
      <c r="BQ341" s="12">
        <f t="shared" si="355"/>
        <v>0</v>
      </c>
      <c r="BR341" s="39">
        <f t="shared" si="356"/>
        <v>0</v>
      </c>
      <c r="BS341" s="39">
        <f t="shared" si="357"/>
        <v>0</v>
      </c>
      <c r="BT341" s="39">
        <f t="shared" si="358"/>
        <v>0</v>
      </c>
      <c r="BU341" s="104">
        <f>IF(ABS($B341)&lt;0.01,0,VLOOKUP(E341,DollarSteps,4))</f>
        <v>0</v>
      </c>
      <c r="BV341" s="104">
        <f>IF(ABS($B341)&lt;0.01,0,VLOOKUP(G341,DollarSteps,4))</f>
        <v>0</v>
      </c>
      <c r="BW341" s="104">
        <f>IF(ABS($B341)&lt;0.01,0,VLOOKUP(I341,DollarSteps,4))</f>
        <v>0</v>
      </c>
      <c r="BX341" s="104">
        <f>IF(ABS($B341)&lt;0.01,0,IF($J341="","",VLOOKUP($J341,Age_Steps,4)))</f>
        <v>0</v>
      </c>
      <c r="BY341" s="104">
        <f>IF(OR(ABS($B341)&lt;0.01,$E341=0),0,IF($J341="","",VLOOKUP($J341,Age_Steps,4)))</f>
        <v>0</v>
      </c>
      <c r="BZ341" s="104">
        <f>IF(ABS($B341)&lt;0.01,0,IF($J341="","",VLOOKUP($J341-1,Age_Steps,4)))</f>
        <v>0</v>
      </c>
      <c r="CA341" s="104">
        <f>IF(OR(ABS($B341)&lt;0.01,$G341=0),0,IF($J341="","",VLOOKUP($J341-1,Age_Steps,4)))</f>
        <v>0</v>
      </c>
      <c r="CB341" s="104">
        <f>IF(ABS($B341)&lt;0.01,0,IF($J341="","",VLOOKUP($J341-2,Age_Steps,4)))</f>
        <v>0</v>
      </c>
      <c r="CC341" s="104">
        <f>IF(OR(ABS($B341)&lt;0.01,$I341=0),0,IF($J341="","",VLOOKUP($J341-2,Age_Steps,4)))</f>
        <v>0</v>
      </c>
    </row>
    <row r="342" spans="2:81" ht="12.5" customHeight="1">
      <c r="B342" s="6" t="s">
        <v>9</v>
      </c>
      <c r="C342" s="6"/>
      <c r="D342" s="5">
        <v>0</v>
      </c>
      <c r="E342" s="5">
        <v>0</v>
      </c>
      <c r="F342" s="2">
        <v>0</v>
      </c>
      <c r="G342" s="2">
        <v>0</v>
      </c>
      <c r="H342" s="2">
        <v>0</v>
      </c>
      <c r="I342" s="5">
        <v>0</v>
      </c>
      <c r="J342" s="11">
        <v>18</v>
      </c>
      <c r="K342" s="12">
        <f t="shared" si="303"/>
        <v>0</v>
      </c>
      <c r="L342" s="12">
        <f t="shared" si="303"/>
        <v>0</v>
      </c>
      <c r="M342" s="14">
        <f t="shared" si="304"/>
        <v>0</v>
      </c>
      <c r="N342" s="12">
        <f t="shared" si="359"/>
        <v>0</v>
      </c>
      <c r="O342" s="14">
        <f t="shared" si="305"/>
        <v>0</v>
      </c>
      <c r="P342" s="12">
        <f t="shared" si="359"/>
        <v>0</v>
      </c>
      <c r="Q342" s="12">
        <f t="shared" si="306"/>
        <v>1</v>
      </c>
      <c r="R342" s="12">
        <f t="shared" si="307"/>
        <v>0</v>
      </c>
      <c r="S342" s="12">
        <f t="shared" si="308"/>
        <v>0</v>
      </c>
      <c r="T342" s="12">
        <f t="shared" si="309"/>
        <v>0</v>
      </c>
      <c r="U342" s="12">
        <f t="shared" si="310"/>
        <v>0</v>
      </c>
      <c r="V342" s="39">
        <f t="shared" si="311"/>
        <v>0</v>
      </c>
      <c r="W342" s="39">
        <f t="shared" si="312"/>
        <v>0</v>
      </c>
      <c r="X342" s="12">
        <f t="shared" si="360"/>
        <v>0</v>
      </c>
      <c r="Y342" s="12">
        <f t="shared" si="313"/>
        <v>0</v>
      </c>
      <c r="Z342" s="39">
        <f t="shared" si="361"/>
        <v>0</v>
      </c>
      <c r="AA342" s="12">
        <f t="shared" si="314"/>
        <v>0</v>
      </c>
      <c r="AB342" s="39">
        <f t="shared" si="315"/>
        <v>0</v>
      </c>
      <c r="AC342" s="12">
        <f t="shared" si="316"/>
        <v>0</v>
      </c>
      <c r="AD342" s="39">
        <f t="shared" si="317"/>
        <v>0</v>
      </c>
      <c r="AE342" s="39">
        <f t="shared" si="302"/>
        <v>0</v>
      </c>
      <c r="AF342" s="12">
        <f t="shared" si="318"/>
        <v>0</v>
      </c>
      <c r="AG342" s="39">
        <f t="shared" si="319"/>
        <v>0</v>
      </c>
      <c r="AH342" s="12">
        <f t="shared" si="320"/>
        <v>0</v>
      </c>
      <c r="AI342" s="39">
        <f t="shared" si="321"/>
        <v>0</v>
      </c>
      <c r="AJ342" s="39">
        <f t="shared" si="322"/>
        <v>0</v>
      </c>
      <c r="AK342" s="12">
        <f t="shared" si="323"/>
        <v>0</v>
      </c>
      <c r="AL342" s="39">
        <f t="shared" si="324"/>
        <v>0</v>
      </c>
      <c r="AM342" s="39">
        <f t="shared" si="325"/>
        <v>0</v>
      </c>
      <c r="AN342" s="39">
        <f t="shared" si="326"/>
        <v>0</v>
      </c>
      <c r="AO342" s="99">
        <f t="shared" si="327"/>
        <v>0</v>
      </c>
      <c r="AP342" s="99">
        <f t="shared" si="328"/>
        <v>0</v>
      </c>
      <c r="AQ342" s="12">
        <f t="shared" si="329"/>
        <v>0</v>
      </c>
      <c r="AR342" s="39">
        <f t="shared" si="330"/>
        <v>0</v>
      </c>
      <c r="AS342" s="39">
        <f t="shared" si="331"/>
        <v>0</v>
      </c>
      <c r="AT342" s="39">
        <f t="shared" si="332"/>
        <v>0</v>
      </c>
      <c r="AU342" s="12">
        <f t="shared" si="333"/>
        <v>0</v>
      </c>
      <c r="AV342" s="39">
        <f t="shared" si="334"/>
        <v>0</v>
      </c>
      <c r="AW342" s="39">
        <f t="shared" si="335"/>
        <v>0</v>
      </c>
      <c r="AX342" s="39">
        <f t="shared" si="336"/>
        <v>0</v>
      </c>
      <c r="AY342" s="39">
        <f t="shared" si="337"/>
        <v>0</v>
      </c>
      <c r="AZ342" s="39">
        <f t="shared" si="338"/>
        <v>0</v>
      </c>
      <c r="BA342" s="12">
        <f t="shared" si="339"/>
        <v>0</v>
      </c>
      <c r="BB342" s="39">
        <f t="shared" si="340"/>
        <v>0</v>
      </c>
      <c r="BC342" s="39">
        <f t="shared" si="341"/>
        <v>0</v>
      </c>
      <c r="BD342" s="39">
        <f t="shared" si="342"/>
        <v>0</v>
      </c>
      <c r="BE342" s="12">
        <f t="shared" si="343"/>
        <v>0</v>
      </c>
      <c r="BF342" s="39">
        <f t="shared" si="344"/>
        <v>0</v>
      </c>
      <c r="BG342" s="39">
        <f t="shared" si="345"/>
        <v>0</v>
      </c>
      <c r="BH342" s="39">
        <f t="shared" si="346"/>
        <v>0</v>
      </c>
      <c r="BI342" s="12">
        <f t="shared" si="347"/>
        <v>0</v>
      </c>
      <c r="BJ342" s="39">
        <f t="shared" si="348"/>
        <v>0</v>
      </c>
      <c r="BK342" s="39">
        <f t="shared" si="349"/>
        <v>0</v>
      </c>
      <c r="BL342" s="39">
        <f t="shared" si="350"/>
        <v>0</v>
      </c>
      <c r="BM342" s="12">
        <f t="shared" si="351"/>
        <v>0</v>
      </c>
      <c r="BN342" s="39">
        <f t="shared" si="352"/>
        <v>0</v>
      </c>
      <c r="BO342" s="39">
        <f t="shared" si="353"/>
        <v>0</v>
      </c>
      <c r="BP342" s="39">
        <f t="shared" si="354"/>
        <v>0</v>
      </c>
      <c r="BQ342" s="12">
        <f t="shared" si="355"/>
        <v>0</v>
      </c>
      <c r="BR342" s="39">
        <f t="shared" si="356"/>
        <v>0</v>
      </c>
      <c r="BS342" s="39">
        <f t="shared" si="357"/>
        <v>0</v>
      </c>
      <c r="BT342" s="39">
        <f t="shared" si="358"/>
        <v>0</v>
      </c>
      <c r="BU342" s="104">
        <f>IF(ABS($B342)&lt;0.01,0,VLOOKUP(E342,DollarSteps,4))</f>
        <v>0</v>
      </c>
      <c r="BV342" s="104">
        <f>IF(ABS($B342)&lt;0.01,0,VLOOKUP(G342,DollarSteps,4))</f>
        <v>0</v>
      </c>
      <c r="BW342" s="104">
        <f>IF(ABS($B342)&lt;0.01,0,VLOOKUP(I342,DollarSteps,4))</f>
        <v>0</v>
      </c>
      <c r="BX342" s="104">
        <f>IF(ABS($B342)&lt;0.01,0,IF($J342="","",VLOOKUP($J342,Age_Steps,4)))</f>
        <v>0</v>
      </c>
      <c r="BY342" s="104">
        <f>IF(OR(ABS($B342)&lt;0.01,$E342=0),0,IF($J342="","",VLOOKUP($J342,Age_Steps,4)))</f>
        <v>0</v>
      </c>
      <c r="BZ342" s="104">
        <f>IF(ABS($B342)&lt;0.01,0,IF($J342="","",VLOOKUP($J342-1,Age_Steps,4)))</f>
        <v>0</v>
      </c>
      <c r="CA342" s="104">
        <f>IF(OR(ABS($B342)&lt;0.01,$G342=0),0,IF($J342="","",VLOOKUP($J342-1,Age_Steps,4)))</f>
        <v>0</v>
      </c>
      <c r="CB342" s="104">
        <f>IF(ABS($B342)&lt;0.01,0,IF($J342="","",VLOOKUP($J342-2,Age_Steps,4)))</f>
        <v>0</v>
      </c>
      <c r="CC342" s="104">
        <f>IF(OR(ABS($B342)&lt;0.01,$I342=0),0,IF($J342="","",VLOOKUP($J342-2,Age_Steps,4)))</f>
        <v>0</v>
      </c>
    </row>
    <row r="343" spans="2:81" ht="12.5" customHeight="1">
      <c r="B343" s="6" t="s">
        <v>9</v>
      </c>
      <c r="C343" s="6"/>
      <c r="D343" s="5">
        <v>0</v>
      </c>
      <c r="E343" s="5">
        <v>0</v>
      </c>
      <c r="F343" s="2">
        <v>0</v>
      </c>
      <c r="G343" s="2">
        <v>0</v>
      </c>
      <c r="H343" s="2">
        <v>0</v>
      </c>
      <c r="I343" s="5">
        <v>0</v>
      </c>
      <c r="J343" s="11">
        <v>7</v>
      </c>
      <c r="K343" s="12">
        <f t="shared" si="303"/>
        <v>0</v>
      </c>
      <c r="L343" s="12">
        <f t="shared" si="303"/>
        <v>0</v>
      </c>
      <c r="M343" s="14">
        <f t="shared" si="304"/>
        <v>0</v>
      </c>
      <c r="N343" s="12">
        <f t="shared" si="359"/>
        <v>0</v>
      </c>
      <c r="O343" s="14">
        <f t="shared" si="305"/>
        <v>0</v>
      </c>
      <c r="P343" s="12">
        <f t="shared" si="359"/>
        <v>0</v>
      </c>
      <c r="Q343" s="12">
        <f t="shared" si="306"/>
        <v>1</v>
      </c>
      <c r="R343" s="12">
        <f t="shared" si="307"/>
        <v>0</v>
      </c>
      <c r="S343" s="12">
        <f t="shared" si="308"/>
        <v>0</v>
      </c>
      <c r="T343" s="12">
        <f t="shared" si="309"/>
        <v>0</v>
      </c>
      <c r="U343" s="12">
        <f t="shared" si="310"/>
        <v>0</v>
      </c>
      <c r="V343" s="39">
        <f t="shared" si="311"/>
        <v>0</v>
      </c>
      <c r="W343" s="39">
        <f t="shared" si="312"/>
        <v>0</v>
      </c>
      <c r="X343" s="12">
        <f t="shared" si="360"/>
        <v>0</v>
      </c>
      <c r="Y343" s="12">
        <f t="shared" si="313"/>
        <v>0</v>
      </c>
      <c r="Z343" s="39">
        <f t="shared" si="361"/>
        <v>0</v>
      </c>
      <c r="AA343" s="12">
        <f t="shared" si="314"/>
        <v>0</v>
      </c>
      <c r="AB343" s="39">
        <f t="shared" si="315"/>
        <v>0</v>
      </c>
      <c r="AC343" s="12">
        <f t="shared" si="316"/>
        <v>0</v>
      </c>
      <c r="AD343" s="39">
        <f t="shared" si="317"/>
        <v>0</v>
      </c>
      <c r="AE343" s="39">
        <f t="shared" si="302"/>
        <v>0</v>
      </c>
      <c r="AF343" s="12">
        <f t="shared" si="318"/>
        <v>0</v>
      </c>
      <c r="AG343" s="39">
        <f t="shared" si="319"/>
        <v>0</v>
      </c>
      <c r="AH343" s="12">
        <f t="shared" si="320"/>
        <v>0</v>
      </c>
      <c r="AI343" s="39">
        <f t="shared" si="321"/>
        <v>0</v>
      </c>
      <c r="AJ343" s="39">
        <f t="shared" si="322"/>
        <v>0</v>
      </c>
      <c r="AK343" s="12">
        <f t="shared" si="323"/>
        <v>0</v>
      </c>
      <c r="AL343" s="39">
        <f t="shared" si="324"/>
        <v>0</v>
      </c>
      <c r="AM343" s="39">
        <f t="shared" si="325"/>
        <v>0</v>
      </c>
      <c r="AN343" s="39">
        <f t="shared" si="326"/>
        <v>0</v>
      </c>
      <c r="AO343" s="99">
        <f t="shared" si="327"/>
        <v>0</v>
      </c>
      <c r="AP343" s="99">
        <f t="shared" si="328"/>
        <v>0</v>
      </c>
      <c r="AQ343" s="12">
        <f t="shared" si="329"/>
        <v>0</v>
      </c>
      <c r="AR343" s="39">
        <f t="shared" si="330"/>
        <v>0</v>
      </c>
      <c r="AS343" s="39">
        <f t="shared" si="331"/>
        <v>0</v>
      </c>
      <c r="AT343" s="39">
        <f t="shared" si="332"/>
        <v>0</v>
      </c>
      <c r="AU343" s="12">
        <f t="shared" si="333"/>
        <v>0</v>
      </c>
      <c r="AV343" s="39">
        <f t="shared" si="334"/>
        <v>0</v>
      </c>
      <c r="AW343" s="39">
        <f t="shared" si="335"/>
        <v>0</v>
      </c>
      <c r="AX343" s="39">
        <f t="shared" si="336"/>
        <v>0</v>
      </c>
      <c r="AY343" s="39">
        <f t="shared" si="337"/>
        <v>0</v>
      </c>
      <c r="AZ343" s="39">
        <f t="shared" si="338"/>
        <v>0</v>
      </c>
      <c r="BA343" s="12">
        <f t="shared" si="339"/>
        <v>0</v>
      </c>
      <c r="BB343" s="39">
        <f t="shared" si="340"/>
        <v>0</v>
      </c>
      <c r="BC343" s="39">
        <f t="shared" si="341"/>
        <v>0</v>
      </c>
      <c r="BD343" s="39">
        <f t="shared" si="342"/>
        <v>0</v>
      </c>
      <c r="BE343" s="12">
        <f t="shared" si="343"/>
        <v>0</v>
      </c>
      <c r="BF343" s="39">
        <f t="shared" si="344"/>
        <v>0</v>
      </c>
      <c r="BG343" s="39">
        <f t="shared" si="345"/>
        <v>0</v>
      </c>
      <c r="BH343" s="39">
        <f t="shared" si="346"/>
        <v>0</v>
      </c>
      <c r="BI343" s="12">
        <f t="shared" si="347"/>
        <v>0</v>
      </c>
      <c r="BJ343" s="39">
        <f t="shared" si="348"/>
        <v>0</v>
      </c>
      <c r="BK343" s="39">
        <f t="shared" si="349"/>
        <v>0</v>
      </c>
      <c r="BL343" s="39">
        <f t="shared" si="350"/>
        <v>0</v>
      </c>
      <c r="BM343" s="12">
        <f t="shared" si="351"/>
        <v>0</v>
      </c>
      <c r="BN343" s="39">
        <f t="shared" si="352"/>
        <v>0</v>
      </c>
      <c r="BO343" s="39">
        <f t="shared" si="353"/>
        <v>0</v>
      </c>
      <c r="BP343" s="39">
        <f t="shared" si="354"/>
        <v>0</v>
      </c>
      <c r="BQ343" s="12">
        <f t="shared" si="355"/>
        <v>0</v>
      </c>
      <c r="BR343" s="39">
        <f t="shared" si="356"/>
        <v>0</v>
      </c>
      <c r="BS343" s="39">
        <f t="shared" si="357"/>
        <v>0</v>
      </c>
      <c r="BT343" s="39">
        <f t="shared" si="358"/>
        <v>0</v>
      </c>
      <c r="BU343" s="104">
        <f>IF(ABS($B343)&lt;0.01,0,VLOOKUP(E343,DollarSteps,4))</f>
        <v>0</v>
      </c>
      <c r="BV343" s="104">
        <f>IF(ABS($B343)&lt;0.01,0,VLOOKUP(G343,DollarSteps,4))</f>
        <v>0</v>
      </c>
      <c r="BW343" s="104">
        <f>IF(ABS($B343)&lt;0.01,0,VLOOKUP(I343,DollarSteps,4))</f>
        <v>0</v>
      </c>
      <c r="BX343" s="104">
        <f>IF(ABS($B343)&lt;0.01,0,IF($J343="","",VLOOKUP($J343,Age_Steps,4)))</f>
        <v>0</v>
      </c>
      <c r="BY343" s="104">
        <f>IF(OR(ABS($B343)&lt;0.01,$E343=0),0,IF($J343="","",VLOOKUP($J343,Age_Steps,4)))</f>
        <v>0</v>
      </c>
      <c r="BZ343" s="104">
        <f>IF(ABS($B343)&lt;0.01,0,IF($J343="","",VLOOKUP($J343-1,Age_Steps,4)))</f>
        <v>0</v>
      </c>
      <c r="CA343" s="104">
        <f>IF(OR(ABS($B343)&lt;0.01,$G343=0),0,IF($J343="","",VLOOKUP($J343-1,Age_Steps,4)))</f>
        <v>0</v>
      </c>
      <c r="CB343" s="104">
        <f>IF(ABS($B343)&lt;0.01,0,IF($J343="","",VLOOKUP($J343-2,Age_Steps,4)))</f>
        <v>0</v>
      </c>
      <c r="CC343" s="104">
        <f>IF(OR(ABS($B343)&lt;0.01,$I343=0),0,IF($J343="","",VLOOKUP($J343-2,Age_Steps,4)))</f>
        <v>0</v>
      </c>
    </row>
    <row r="344" spans="2:81" ht="12.5" customHeight="1">
      <c r="B344" s="6" t="s">
        <v>9</v>
      </c>
      <c r="C344" s="6"/>
      <c r="D344" s="5">
        <v>0</v>
      </c>
      <c r="E344" s="5">
        <v>0</v>
      </c>
      <c r="F344" s="2">
        <v>0</v>
      </c>
      <c r="G344" s="2">
        <v>0</v>
      </c>
      <c r="H344" s="2">
        <v>0</v>
      </c>
      <c r="I344" s="5">
        <v>0</v>
      </c>
      <c r="K344" s="12">
        <f t="shared" si="303"/>
        <v>0</v>
      </c>
      <c r="L344" s="12">
        <f t="shared" si="303"/>
        <v>0</v>
      </c>
      <c r="M344" s="14">
        <f t="shared" si="304"/>
        <v>0</v>
      </c>
      <c r="N344" s="12">
        <f t="shared" si="359"/>
        <v>0</v>
      </c>
      <c r="O344" s="14">
        <f t="shared" si="305"/>
        <v>0</v>
      </c>
      <c r="P344" s="12">
        <f t="shared" si="359"/>
        <v>0</v>
      </c>
      <c r="Q344" s="12">
        <f t="shared" si="306"/>
        <v>1</v>
      </c>
      <c r="R344" s="12">
        <f t="shared" si="307"/>
        <v>0</v>
      </c>
      <c r="S344" s="12">
        <f t="shared" si="308"/>
        <v>0</v>
      </c>
      <c r="T344" s="12">
        <f t="shared" si="309"/>
        <v>0</v>
      </c>
      <c r="U344" s="12">
        <f t="shared" si="310"/>
        <v>0</v>
      </c>
      <c r="V344" s="39">
        <f t="shared" si="311"/>
        <v>0</v>
      </c>
      <c r="W344" s="39">
        <f t="shared" si="312"/>
        <v>0</v>
      </c>
      <c r="X344" s="12">
        <f t="shared" si="360"/>
        <v>0</v>
      </c>
      <c r="Y344" s="12">
        <f t="shared" si="313"/>
        <v>0</v>
      </c>
      <c r="Z344" s="39">
        <f t="shared" si="361"/>
        <v>0</v>
      </c>
      <c r="AA344" s="12">
        <f t="shared" si="314"/>
        <v>0</v>
      </c>
      <c r="AB344" s="39">
        <f t="shared" si="315"/>
        <v>0</v>
      </c>
      <c r="AC344" s="12">
        <f t="shared" si="316"/>
        <v>0</v>
      </c>
      <c r="AD344" s="39">
        <f t="shared" si="317"/>
        <v>0</v>
      </c>
      <c r="AE344" s="39">
        <f t="shared" si="302"/>
        <v>0</v>
      </c>
      <c r="AF344" s="12">
        <f t="shared" si="318"/>
        <v>0</v>
      </c>
      <c r="AG344" s="39">
        <f t="shared" si="319"/>
        <v>0</v>
      </c>
      <c r="AH344" s="12">
        <f t="shared" si="320"/>
        <v>0</v>
      </c>
      <c r="AI344" s="39">
        <f t="shared" si="321"/>
        <v>0</v>
      </c>
      <c r="AJ344" s="39">
        <f t="shared" si="322"/>
        <v>0</v>
      </c>
      <c r="AK344" s="12">
        <f t="shared" si="323"/>
        <v>0</v>
      </c>
      <c r="AL344" s="39">
        <f t="shared" si="324"/>
        <v>0</v>
      </c>
      <c r="AM344" s="39">
        <f t="shared" si="325"/>
        <v>0</v>
      </c>
      <c r="AN344" s="39">
        <f t="shared" si="326"/>
        <v>0</v>
      </c>
      <c r="AO344" s="99">
        <f t="shared" si="327"/>
        <v>0</v>
      </c>
      <c r="AP344" s="99">
        <f t="shared" si="328"/>
        <v>0</v>
      </c>
      <c r="AQ344" s="12">
        <f t="shared" si="329"/>
        <v>0</v>
      </c>
      <c r="AR344" s="39">
        <f t="shared" si="330"/>
        <v>0</v>
      </c>
      <c r="AS344" s="39">
        <f t="shared" si="331"/>
        <v>0</v>
      </c>
      <c r="AT344" s="39">
        <f t="shared" si="332"/>
        <v>0</v>
      </c>
      <c r="AU344" s="12">
        <f t="shared" si="333"/>
        <v>0</v>
      </c>
      <c r="AV344" s="39">
        <f t="shared" si="334"/>
        <v>0</v>
      </c>
      <c r="AW344" s="39">
        <f t="shared" si="335"/>
        <v>0</v>
      </c>
      <c r="AX344" s="39">
        <f t="shared" si="336"/>
        <v>0</v>
      </c>
      <c r="AY344" s="39">
        <f t="shared" si="337"/>
        <v>0</v>
      </c>
      <c r="AZ344" s="39">
        <f t="shared" si="338"/>
        <v>0</v>
      </c>
      <c r="BA344" s="12">
        <f t="shared" si="339"/>
        <v>0</v>
      </c>
      <c r="BB344" s="39">
        <f t="shared" si="340"/>
        <v>0</v>
      </c>
      <c r="BC344" s="39">
        <f t="shared" si="341"/>
        <v>0</v>
      </c>
      <c r="BD344" s="39">
        <f t="shared" si="342"/>
        <v>0</v>
      </c>
      <c r="BE344" s="12">
        <f t="shared" si="343"/>
        <v>0</v>
      </c>
      <c r="BF344" s="39">
        <f t="shared" si="344"/>
        <v>0</v>
      </c>
      <c r="BG344" s="39">
        <f t="shared" si="345"/>
        <v>0</v>
      </c>
      <c r="BH344" s="39">
        <f t="shared" si="346"/>
        <v>0</v>
      </c>
      <c r="BI344" s="12">
        <f t="shared" si="347"/>
        <v>0</v>
      </c>
      <c r="BJ344" s="39">
        <f t="shared" si="348"/>
        <v>0</v>
      </c>
      <c r="BK344" s="39">
        <f t="shared" si="349"/>
        <v>0</v>
      </c>
      <c r="BL344" s="39">
        <f t="shared" si="350"/>
        <v>0</v>
      </c>
      <c r="BM344" s="12">
        <f t="shared" si="351"/>
        <v>0</v>
      </c>
      <c r="BN344" s="39">
        <f t="shared" si="352"/>
        <v>0</v>
      </c>
      <c r="BO344" s="39">
        <f t="shared" si="353"/>
        <v>0</v>
      </c>
      <c r="BP344" s="39">
        <f t="shared" si="354"/>
        <v>0</v>
      </c>
      <c r="BQ344" s="12">
        <f t="shared" si="355"/>
        <v>0</v>
      </c>
      <c r="BR344" s="39">
        <f t="shared" si="356"/>
        <v>0</v>
      </c>
      <c r="BS344" s="39">
        <f t="shared" si="357"/>
        <v>0</v>
      </c>
      <c r="BT344" s="39">
        <f t="shared" si="358"/>
        <v>0</v>
      </c>
      <c r="BU344" s="104">
        <f>IF(ABS($B344)&lt;0.01,0,VLOOKUP(E344,DollarSteps,4))</f>
        <v>0</v>
      </c>
      <c r="BV344" s="104">
        <f>IF(ABS($B344)&lt;0.01,0,VLOOKUP(G344,DollarSteps,4))</f>
        <v>0</v>
      </c>
      <c r="BW344" s="104">
        <f>IF(ABS($B344)&lt;0.01,0,VLOOKUP(I344,DollarSteps,4))</f>
        <v>0</v>
      </c>
      <c r="BX344" s="104">
        <f>IF(ABS($B344)&lt;0.01,0,IF($J344="","",VLOOKUP($J344,Age_Steps,4)))</f>
        <v>0</v>
      </c>
      <c r="BY344" s="104">
        <f>IF(OR(ABS($B344)&lt;0.01,$E344=0),0,IF($J344="","",VLOOKUP($J344,Age_Steps,4)))</f>
        <v>0</v>
      </c>
      <c r="BZ344" s="104">
        <f>IF(ABS($B344)&lt;0.01,0,IF($J344="","",VLOOKUP($J344-1,Age_Steps,4)))</f>
        <v>0</v>
      </c>
      <c r="CA344" s="104">
        <f>IF(OR(ABS($B344)&lt;0.01,$G344=0),0,IF($J344="","",VLOOKUP($J344-1,Age_Steps,4)))</f>
        <v>0</v>
      </c>
      <c r="CB344" s="104">
        <f>IF(ABS($B344)&lt;0.01,0,IF($J344="","",VLOOKUP($J344-2,Age_Steps,4)))</f>
        <v>0</v>
      </c>
      <c r="CC344" s="104">
        <f>IF(OR(ABS($B344)&lt;0.01,$I344=0),0,IF($J344="","",VLOOKUP($J344-2,Age_Steps,4)))</f>
        <v>0</v>
      </c>
    </row>
    <row r="345" spans="2:81" ht="12.5" customHeight="1">
      <c r="B345" s="6" t="s">
        <v>9</v>
      </c>
      <c r="C345" s="6"/>
      <c r="D345" s="5">
        <v>0</v>
      </c>
      <c r="E345" s="5">
        <v>0</v>
      </c>
      <c r="F345" s="2">
        <v>0</v>
      </c>
      <c r="G345" s="2">
        <v>0</v>
      </c>
      <c r="H345" s="2">
        <v>0</v>
      </c>
      <c r="I345" s="5">
        <v>0</v>
      </c>
      <c r="J345" s="11">
        <v>4</v>
      </c>
      <c r="K345" s="12">
        <f t="shared" si="303"/>
        <v>0</v>
      </c>
      <c r="L345" s="12">
        <f t="shared" si="303"/>
        <v>0</v>
      </c>
      <c r="M345" s="14">
        <f t="shared" si="304"/>
        <v>0</v>
      </c>
      <c r="N345" s="12">
        <f t="shared" si="359"/>
        <v>0</v>
      </c>
      <c r="O345" s="14">
        <f t="shared" si="305"/>
        <v>0</v>
      </c>
      <c r="P345" s="12">
        <f t="shared" si="359"/>
        <v>0</v>
      </c>
      <c r="Q345" s="12">
        <f t="shared" si="306"/>
        <v>1</v>
      </c>
      <c r="R345" s="12">
        <f t="shared" si="307"/>
        <v>0</v>
      </c>
      <c r="S345" s="12">
        <f t="shared" si="308"/>
        <v>0</v>
      </c>
      <c r="T345" s="12">
        <f t="shared" si="309"/>
        <v>0</v>
      </c>
      <c r="U345" s="12">
        <f t="shared" si="310"/>
        <v>0</v>
      </c>
      <c r="V345" s="39">
        <f t="shared" si="311"/>
        <v>0</v>
      </c>
      <c r="W345" s="39">
        <f t="shared" si="312"/>
        <v>0</v>
      </c>
      <c r="X345" s="12">
        <f t="shared" si="360"/>
        <v>0</v>
      </c>
      <c r="Y345" s="12">
        <f t="shared" si="313"/>
        <v>0</v>
      </c>
      <c r="Z345" s="39">
        <f t="shared" si="361"/>
        <v>0</v>
      </c>
      <c r="AA345" s="12">
        <f t="shared" si="314"/>
        <v>0</v>
      </c>
      <c r="AB345" s="39">
        <f t="shared" si="315"/>
        <v>0</v>
      </c>
      <c r="AC345" s="12">
        <f t="shared" si="316"/>
        <v>0</v>
      </c>
      <c r="AD345" s="39">
        <f t="shared" si="317"/>
        <v>0</v>
      </c>
      <c r="AE345" s="39">
        <f t="shared" si="302"/>
        <v>0</v>
      </c>
      <c r="AF345" s="12">
        <f t="shared" si="318"/>
        <v>0</v>
      </c>
      <c r="AG345" s="39">
        <f t="shared" si="319"/>
        <v>0</v>
      </c>
      <c r="AH345" s="12">
        <f t="shared" si="320"/>
        <v>0</v>
      </c>
      <c r="AI345" s="39">
        <f t="shared" si="321"/>
        <v>0</v>
      </c>
      <c r="AJ345" s="39">
        <f t="shared" si="322"/>
        <v>0</v>
      </c>
      <c r="AK345" s="12">
        <f t="shared" si="323"/>
        <v>0</v>
      </c>
      <c r="AL345" s="39">
        <f t="shared" si="324"/>
        <v>0</v>
      </c>
      <c r="AM345" s="39">
        <f t="shared" si="325"/>
        <v>0</v>
      </c>
      <c r="AN345" s="39">
        <f t="shared" si="326"/>
        <v>0</v>
      </c>
      <c r="AO345" s="99">
        <f t="shared" si="327"/>
        <v>0</v>
      </c>
      <c r="AP345" s="99">
        <f t="shared" si="328"/>
        <v>0</v>
      </c>
      <c r="AQ345" s="12">
        <f t="shared" si="329"/>
        <v>0</v>
      </c>
      <c r="AR345" s="39">
        <f t="shared" si="330"/>
        <v>0</v>
      </c>
      <c r="AS345" s="39">
        <f t="shared" si="331"/>
        <v>0</v>
      </c>
      <c r="AT345" s="39">
        <f t="shared" si="332"/>
        <v>0</v>
      </c>
      <c r="AU345" s="12">
        <f t="shared" si="333"/>
        <v>0</v>
      </c>
      <c r="AV345" s="39">
        <f t="shared" si="334"/>
        <v>0</v>
      </c>
      <c r="AW345" s="39">
        <f t="shared" si="335"/>
        <v>0</v>
      </c>
      <c r="AX345" s="39">
        <f t="shared" si="336"/>
        <v>0</v>
      </c>
      <c r="AY345" s="39">
        <f t="shared" si="337"/>
        <v>0</v>
      </c>
      <c r="AZ345" s="39">
        <f t="shared" si="338"/>
        <v>0</v>
      </c>
      <c r="BA345" s="12">
        <f t="shared" si="339"/>
        <v>0</v>
      </c>
      <c r="BB345" s="39">
        <f t="shared" si="340"/>
        <v>0</v>
      </c>
      <c r="BC345" s="39">
        <f t="shared" si="341"/>
        <v>0</v>
      </c>
      <c r="BD345" s="39">
        <f t="shared" si="342"/>
        <v>0</v>
      </c>
      <c r="BE345" s="12">
        <f t="shared" si="343"/>
        <v>0</v>
      </c>
      <c r="BF345" s="39">
        <f t="shared" si="344"/>
        <v>0</v>
      </c>
      <c r="BG345" s="39">
        <f t="shared" si="345"/>
        <v>0</v>
      </c>
      <c r="BH345" s="39">
        <f t="shared" si="346"/>
        <v>0</v>
      </c>
      <c r="BI345" s="12">
        <f t="shared" si="347"/>
        <v>0</v>
      </c>
      <c r="BJ345" s="39">
        <f t="shared" si="348"/>
        <v>0</v>
      </c>
      <c r="BK345" s="39">
        <f t="shared" si="349"/>
        <v>0</v>
      </c>
      <c r="BL345" s="39">
        <f t="shared" si="350"/>
        <v>0</v>
      </c>
      <c r="BM345" s="12">
        <f t="shared" si="351"/>
        <v>0</v>
      </c>
      <c r="BN345" s="39">
        <f t="shared" si="352"/>
        <v>0</v>
      </c>
      <c r="BO345" s="39">
        <f t="shared" si="353"/>
        <v>0</v>
      </c>
      <c r="BP345" s="39">
        <f t="shared" si="354"/>
        <v>0</v>
      </c>
      <c r="BQ345" s="12">
        <f t="shared" si="355"/>
        <v>0</v>
      </c>
      <c r="BR345" s="39">
        <f t="shared" si="356"/>
        <v>0</v>
      </c>
      <c r="BS345" s="39">
        <f t="shared" si="357"/>
        <v>0</v>
      </c>
      <c r="BT345" s="39">
        <f t="shared" si="358"/>
        <v>0</v>
      </c>
      <c r="BU345" s="104">
        <f>IF(ABS($B345)&lt;0.01,0,VLOOKUP(E345,DollarSteps,4))</f>
        <v>0</v>
      </c>
      <c r="BV345" s="104">
        <f>IF(ABS($B345)&lt;0.01,0,VLOOKUP(G345,DollarSteps,4))</f>
        <v>0</v>
      </c>
      <c r="BW345" s="104">
        <f>IF(ABS($B345)&lt;0.01,0,VLOOKUP(I345,DollarSteps,4))</f>
        <v>0</v>
      </c>
      <c r="BX345" s="104">
        <f>IF(ABS($B345)&lt;0.01,0,IF($J345="","",VLOOKUP($J345,Age_Steps,4)))</f>
        <v>0</v>
      </c>
      <c r="BY345" s="104">
        <f>IF(OR(ABS($B345)&lt;0.01,$E345=0),0,IF($J345="","",VLOOKUP($J345,Age_Steps,4)))</f>
        <v>0</v>
      </c>
      <c r="BZ345" s="104">
        <f>IF(ABS($B345)&lt;0.01,0,IF($J345="","",VLOOKUP($J345-1,Age_Steps,4)))</f>
        <v>0</v>
      </c>
      <c r="CA345" s="104">
        <f>IF(OR(ABS($B345)&lt;0.01,$G345=0),0,IF($J345="","",VLOOKUP($J345-1,Age_Steps,4)))</f>
        <v>0</v>
      </c>
      <c r="CB345" s="104">
        <f>IF(ABS($B345)&lt;0.01,0,IF($J345="","",VLOOKUP($J345-2,Age_Steps,4)))</f>
        <v>0</v>
      </c>
      <c r="CC345" s="104">
        <f>IF(OR(ABS($B345)&lt;0.01,$I345=0),0,IF($J345="","",VLOOKUP($J345-2,Age_Steps,4)))</f>
        <v>0</v>
      </c>
    </row>
    <row r="346" spans="2:81" ht="12.5" customHeight="1">
      <c r="B346" s="6" t="s">
        <v>9</v>
      </c>
      <c r="C346" s="6"/>
      <c r="D346" s="5">
        <v>0</v>
      </c>
      <c r="E346" s="5">
        <v>0</v>
      </c>
      <c r="F346" s="2">
        <v>0</v>
      </c>
      <c r="G346" s="2">
        <v>0</v>
      </c>
      <c r="H346" s="2">
        <v>0</v>
      </c>
      <c r="I346" s="5">
        <v>0</v>
      </c>
      <c r="J346" s="11">
        <v>5</v>
      </c>
      <c r="K346" s="12">
        <f t="shared" si="303"/>
        <v>0</v>
      </c>
      <c r="L346" s="12">
        <f t="shared" si="303"/>
        <v>0</v>
      </c>
      <c r="M346" s="14">
        <f t="shared" si="304"/>
        <v>0</v>
      </c>
      <c r="N346" s="12">
        <f t="shared" si="359"/>
        <v>0</v>
      </c>
      <c r="O346" s="14">
        <f t="shared" si="305"/>
        <v>0</v>
      </c>
      <c r="P346" s="12">
        <f t="shared" si="359"/>
        <v>0</v>
      </c>
      <c r="Q346" s="12">
        <f t="shared" si="306"/>
        <v>1</v>
      </c>
      <c r="R346" s="12">
        <f t="shared" si="307"/>
        <v>0</v>
      </c>
      <c r="S346" s="12">
        <f t="shared" si="308"/>
        <v>0</v>
      </c>
      <c r="T346" s="12">
        <f t="shared" si="309"/>
        <v>0</v>
      </c>
      <c r="U346" s="12">
        <f t="shared" si="310"/>
        <v>0</v>
      </c>
      <c r="V346" s="39">
        <f t="shared" si="311"/>
        <v>0</v>
      </c>
      <c r="W346" s="39">
        <f t="shared" si="312"/>
        <v>0</v>
      </c>
      <c r="X346" s="12">
        <f t="shared" si="360"/>
        <v>0</v>
      </c>
      <c r="Y346" s="12">
        <f t="shared" si="313"/>
        <v>0</v>
      </c>
      <c r="Z346" s="39">
        <f t="shared" si="361"/>
        <v>0</v>
      </c>
      <c r="AA346" s="12">
        <f t="shared" si="314"/>
        <v>0</v>
      </c>
      <c r="AB346" s="39">
        <f t="shared" si="315"/>
        <v>0</v>
      </c>
      <c r="AC346" s="12">
        <f t="shared" si="316"/>
        <v>0</v>
      </c>
      <c r="AD346" s="39">
        <f t="shared" si="317"/>
        <v>0</v>
      </c>
      <c r="AE346" s="39">
        <f t="shared" si="302"/>
        <v>0</v>
      </c>
      <c r="AF346" s="12">
        <f t="shared" si="318"/>
        <v>0</v>
      </c>
      <c r="AG346" s="39">
        <f t="shared" si="319"/>
        <v>0</v>
      </c>
      <c r="AH346" s="12">
        <f t="shared" si="320"/>
        <v>0</v>
      </c>
      <c r="AI346" s="39">
        <f t="shared" si="321"/>
        <v>0</v>
      </c>
      <c r="AJ346" s="39">
        <f t="shared" si="322"/>
        <v>0</v>
      </c>
      <c r="AK346" s="12">
        <f t="shared" si="323"/>
        <v>0</v>
      </c>
      <c r="AL346" s="39">
        <f t="shared" si="324"/>
        <v>0</v>
      </c>
      <c r="AM346" s="39">
        <f t="shared" si="325"/>
        <v>0</v>
      </c>
      <c r="AN346" s="39">
        <f t="shared" si="326"/>
        <v>0</v>
      </c>
      <c r="AO346" s="99">
        <f t="shared" si="327"/>
        <v>0</v>
      </c>
      <c r="AP346" s="99">
        <f t="shared" si="328"/>
        <v>0</v>
      </c>
      <c r="AQ346" s="12">
        <f t="shared" si="329"/>
        <v>0</v>
      </c>
      <c r="AR346" s="39">
        <f t="shared" si="330"/>
        <v>0</v>
      </c>
      <c r="AS346" s="39">
        <f t="shared" si="331"/>
        <v>0</v>
      </c>
      <c r="AT346" s="39">
        <f t="shared" si="332"/>
        <v>0</v>
      </c>
      <c r="AU346" s="12">
        <f t="shared" si="333"/>
        <v>0</v>
      </c>
      <c r="AV346" s="39">
        <f t="shared" si="334"/>
        <v>0</v>
      </c>
      <c r="AW346" s="39">
        <f t="shared" si="335"/>
        <v>0</v>
      </c>
      <c r="AX346" s="39">
        <f t="shared" si="336"/>
        <v>0</v>
      </c>
      <c r="AY346" s="39">
        <f t="shared" si="337"/>
        <v>0</v>
      </c>
      <c r="AZ346" s="39">
        <f t="shared" si="338"/>
        <v>0</v>
      </c>
      <c r="BA346" s="12">
        <f t="shared" si="339"/>
        <v>0</v>
      </c>
      <c r="BB346" s="39">
        <f t="shared" si="340"/>
        <v>0</v>
      </c>
      <c r="BC346" s="39">
        <f t="shared" si="341"/>
        <v>0</v>
      </c>
      <c r="BD346" s="39">
        <f t="shared" si="342"/>
        <v>0</v>
      </c>
      <c r="BE346" s="12">
        <f t="shared" si="343"/>
        <v>0</v>
      </c>
      <c r="BF346" s="39">
        <f t="shared" si="344"/>
        <v>0</v>
      </c>
      <c r="BG346" s="39">
        <f t="shared" si="345"/>
        <v>0</v>
      </c>
      <c r="BH346" s="39">
        <f t="shared" si="346"/>
        <v>0</v>
      </c>
      <c r="BI346" s="12">
        <f t="shared" si="347"/>
        <v>0</v>
      </c>
      <c r="BJ346" s="39">
        <f t="shared" si="348"/>
        <v>0</v>
      </c>
      <c r="BK346" s="39">
        <f t="shared" si="349"/>
        <v>0</v>
      </c>
      <c r="BL346" s="39">
        <f t="shared" si="350"/>
        <v>0</v>
      </c>
      <c r="BM346" s="12">
        <f t="shared" si="351"/>
        <v>0</v>
      </c>
      <c r="BN346" s="39">
        <f t="shared" si="352"/>
        <v>0</v>
      </c>
      <c r="BO346" s="39">
        <f t="shared" si="353"/>
        <v>0</v>
      </c>
      <c r="BP346" s="39">
        <f t="shared" si="354"/>
        <v>0</v>
      </c>
      <c r="BQ346" s="12">
        <f t="shared" si="355"/>
        <v>0</v>
      </c>
      <c r="BR346" s="39">
        <f t="shared" si="356"/>
        <v>0</v>
      </c>
      <c r="BS346" s="39">
        <f t="shared" si="357"/>
        <v>0</v>
      </c>
      <c r="BT346" s="39">
        <f t="shared" si="358"/>
        <v>0</v>
      </c>
      <c r="BU346" s="104">
        <f>IF(ABS($B346)&lt;0.01,0,VLOOKUP(E346,DollarSteps,4))</f>
        <v>0</v>
      </c>
      <c r="BV346" s="104">
        <f>IF(ABS($B346)&lt;0.01,0,VLOOKUP(G346,DollarSteps,4))</f>
        <v>0</v>
      </c>
      <c r="BW346" s="104">
        <f>IF(ABS($B346)&lt;0.01,0,VLOOKUP(I346,DollarSteps,4))</f>
        <v>0</v>
      </c>
      <c r="BX346" s="104">
        <f>IF(ABS($B346)&lt;0.01,0,IF($J346="","",VLOOKUP($J346,Age_Steps,4)))</f>
        <v>0</v>
      </c>
      <c r="BY346" s="104">
        <f>IF(OR(ABS($B346)&lt;0.01,$E346=0),0,IF($J346="","",VLOOKUP($J346,Age_Steps,4)))</f>
        <v>0</v>
      </c>
      <c r="BZ346" s="104">
        <f>IF(ABS($B346)&lt;0.01,0,IF($J346="","",VLOOKUP($J346-1,Age_Steps,4)))</f>
        <v>0</v>
      </c>
      <c r="CA346" s="104">
        <f>IF(OR(ABS($B346)&lt;0.01,$G346=0),0,IF($J346="","",VLOOKUP($J346-1,Age_Steps,4)))</f>
        <v>0</v>
      </c>
      <c r="CB346" s="104">
        <f>IF(ABS($B346)&lt;0.01,0,IF($J346="","",VLOOKUP($J346-2,Age_Steps,4)))</f>
        <v>0</v>
      </c>
      <c r="CC346" s="104">
        <f>IF(OR(ABS($B346)&lt;0.01,$I346=0),0,IF($J346="","",VLOOKUP($J346-2,Age_Steps,4)))</f>
        <v>0</v>
      </c>
    </row>
    <row r="347" spans="2:81" ht="12.5" customHeight="1">
      <c r="B347" s="6" t="s">
        <v>9</v>
      </c>
      <c r="C347" s="6"/>
      <c r="D347" s="5">
        <v>0</v>
      </c>
      <c r="E347" s="5">
        <v>0</v>
      </c>
      <c r="F347" s="2">
        <v>0</v>
      </c>
      <c r="G347" s="2">
        <v>0</v>
      </c>
      <c r="H347" s="2">
        <v>0</v>
      </c>
      <c r="I347" s="5">
        <v>0</v>
      </c>
      <c r="J347" s="11">
        <v>4</v>
      </c>
      <c r="K347" s="12">
        <f t="shared" si="303"/>
        <v>0</v>
      </c>
      <c r="L347" s="12">
        <f t="shared" si="303"/>
        <v>0</v>
      </c>
      <c r="M347" s="14">
        <f t="shared" si="304"/>
        <v>0</v>
      </c>
      <c r="N347" s="12">
        <f t="shared" si="359"/>
        <v>0</v>
      </c>
      <c r="O347" s="14">
        <f t="shared" si="305"/>
        <v>0</v>
      </c>
      <c r="P347" s="12">
        <f t="shared" si="359"/>
        <v>0</v>
      </c>
      <c r="Q347" s="12">
        <f t="shared" si="306"/>
        <v>1</v>
      </c>
      <c r="R347" s="12">
        <f t="shared" si="307"/>
        <v>0</v>
      </c>
      <c r="S347" s="12">
        <f t="shared" si="308"/>
        <v>0</v>
      </c>
      <c r="T347" s="12">
        <f t="shared" si="309"/>
        <v>0</v>
      </c>
      <c r="U347" s="12">
        <f t="shared" si="310"/>
        <v>0</v>
      </c>
      <c r="V347" s="39">
        <f t="shared" si="311"/>
        <v>0</v>
      </c>
      <c r="W347" s="39">
        <f t="shared" si="312"/>
        <v>0</v>
      </c>
      <c r="X347" s="12">
        <f t="shared" si="360"/>
        <v>0</v>
      </c>
      <c r="Y347" s="12">
        <f t="shared" si="313"/>
        <v>0</v>
      </c>
      <c r="Z347" s="39">
        <f t="shared" si="361"/>
        <v>0</v>
      </c>
      <c r="AA347" s="12">
        <f t="shared" si="314"/>
        <v>0</v>
      </c>
      <c r="AB347" s="39">
        <f t="shared" si="315"/>
        <v>0</v>
      </c>
      <c r="AC347" s="12">
        <f t="shared" si="316"/>
        <v>0</v>
      </c>
      <c r="AD347" s="39">
        <f t="shared" si="317"/>
        <v>0</v>
      </c>
      <c r="AE347" s="39">
        <f t="shared" si="302"/>
        <v>0</v>
      </c>
      <c r="AF347" s="12">
        <f t="shared" si="318"/>
        <v>0</v>
      </c>
      <c r="AG347" s="39">
        <f t="shared" si="319"/>
        <v>0</v>
      </c>
      <c r="AH347" s="12">
        <f t="shared" si="320"/>
        <v>0</v>
      </c>
      <c r="AI347" s="39">
        <f t="shared" si="321"/>
        <v>0</v>
      </c>
      <c r="AJ347" s="39">
        <f t="shared" si="322"/>
        <v>0</v>
      </c>
      <c r="AK347" s="12">
        <f t="shared" si="323"/>
        <v>0</v>
      </c>
      <c r="AL347" s="39">
        <f t="shared" si="324"/>
        <v>0</v>
      </c>
      <c r="AM347" s="39">
        <f t="shared" si="325"/>
        <v>0</v>
      </c>
      <c r="AN347" s="39">
        <f t="shared" si="326"/>
        <v>0</v>
      </c>
      <c r="AO347" s="99">
        <f t="shared" si="327"/>
        <v>0</v>
      </c>
      <c r="AP347" s="99">
        <f t="shared" si="328"/>
        <v>0</v>
      </c>
      <c r="AQ347" s="12">
        <f t="shared" si="329"/>
        <v>0</v>
      </c>
      <c r="AR347" s="39">
        <f t="shared" si="330"/>
        <v>0</v>
      </c>
      <c r="AS347" s="39">
        <f t="shared" si="331"/>
        <v>0</v>
      </c>
      <c r="AT347" s="39">
        <f t="shared" si="332"/>
        <v>0</v>
      </c>
      <c r="AU347" s="12">
        <f t="shared" si="333"/>
        <v>0</v>
      </c>
      <c r="AV347" s="39">
        <f t="shared" si="334"/>
        <v>0</v>
      </c>
      <c r="AW347" s="39">
        <f t="shared" si="335"/>
        <v>0</v>
      </c>
      <c r="AX347" s="39">
        <f t="shared" si="336"/>
        <v>0</v>
      </c>
      <c r="AY347" s="39">
        <f t="shared" si="337"/>
        <v>0</v>
      </c>
      <c r="AZ347" s="39">
        <f t="shared" si="338"/>
        <v>0</v>
      </c>
      <c r="BA347" s="12">
        <f t="shared" si="339"/>
        <v>0</v>
      </c>
      <c r="BB347" s="39">
        <f t="shared" si="340"/>
        <v>0</v>
      </c>
      <c r="BC347" s="39">
        <f t="shared" si="341"/>
        <v>0</v>
      </c>
      <c r="BD347" s="39">
        <f t="shared" si="342"/>
        <v>0</v>
      </c>
      <c r="BE347" s="12">
        <f t="shared" si="343"/>
        <v>0</v>
      </c>
      <c r="BF347" s="39">
        <f t="shared" si="344"/>
        <v>0</v>
      </c>
      <c r="BG347" s="39">
        <f t="shared" si="345"/>
        <v>0</v>
      </c>
      <c r="BH347" s="39">
        <f t="shared" si="346"/>
        <v>0</v>
      </c>
      <c r="BI347" s="12">
        <f t="shared" si="347"/>
        <v>0</v>
      </c>
      <c r="BJ347" s="39">
        <f t="shared" si="348"/>
        <v>0</v>
      </c>
      <c r="BK347" s="39">
        <f t="shared" si="349"/>
        <v>0</v>
      </c>
      <c r="BL347" s="39">
        <f t="shared" si="350"/>
        <v>0</v>
      </c>
      <c r="BM347" s="12">
        <f t="shared" si="351"/>
        <v>0</v>
      </c>
      <c r="BN347" s="39">
        <f t="shared" si="352"/>
        <v>0</v>
      </c>
      <c r="BO347" s="39">
        <f t="shared" si="353"/>
        <v>0</v>
      </c>
      <c r="BP347" s="39">
        <f t="shared" si="354"/>
        <v>0</v>
      </c>
      <c r="BQ347" s="12">
        <f t="shared" si="355"/>
        <v>0</v>
      </c>
      <c r="BR347" s="39">
        <f t="shared" si="356"/>
        <v>0</v>
      </c>
      <c r="BS347" s="39">
        <f t="shared" si="357"/>
        <v>0</v>
      </c>
      <c r="BT347" s="39">
        <f t="shared" si="358"/>
        <v>0</v>
      </c>
      <c r="BU347" s="104">
        <f>IF(ABS($B347)&lt;0.01,0,VLOOKUP(E347,DollarSteps,4))</f>
        <v>0</v>
      </c>
      <c r="BV347" s="104">
        <f>IF(ABS($B347)&lt;0.01,0,VLOOKUP(G347,DollarSteps,4))</f>
        <v>0</v>
      </c>
      <c r="BW347" s="104">
        <f>IF(ABS($B347)&lt;0.01,0,VLOOKUP(I347,DollarSteps,4))</f>
        <v>0</v>
      </c>
      <c r="BX347" s="104">
        <f>IF(ABS($B347)&lt;0.01,0,IF($J347="","",VLOOKUP($J347,Age_Steps,4)))</f>
        <v>0</v>
      </c>
      <c r="BY347" s="104">
        <f>IF(OR(ABS($B347)&lt;0.01,$E347=0),0,IF($J347="","",VLOOKUP($J347,Age_Steps,4)))</f>
        <v>0</v>
      </c>
      <c r="BZ347" s="104">
        <f>IF(ABS($B347)&lt;0.01,0,IF($J347="","",VLOOKUP($J347-1,Age_Steps,4)))</f>
        <v>0</v>
      </c>
      <c r="CA347" s="104">
        <f>IF(OR(ABS($B347)&lt;0.01,$G347=0),0,IF($J347="","",VLOOKUP($J347-1,Age_Steps,4)))</f>
        <v>0</v>
      </c>
      <c r="CB347" s="104">
        <f>IF(ABS($B347)&lt;0.01,0,IF($J347="","",VLOOKUP($J347-2,Age_Steps,4)))</f>
        <v>0</v>
      </c>
      <c r="CC347" s="104">
        <f>IF(OR(ABS($B347)&lt;0.01,$I347=0),0,IF($J347="","",VLOOKUP($J347-2,Age_Steps,4)))</f>
        <v>0</v>
      </c>
    </row>
    <row r="348" spans="2:81" ht="12.5" customHeight="1">
      <c r="B348" s="6" t="s">
        <v>9</v>
      </c>
      <c r="C348" s="6"/>
      <c r="D348" s="5">
        <v>0</v>
      </c>
      <c r="E348" s="5">
        <v>0</v>
      </c>
      <c r="F348" s="2">
        <v>0</v>
      </c>
      <c r="G348" s="2">
        <v>0</v>
      </c>
      <c r="H348" s="2">
        <v>0</v>
      </c>
      <c r="I348" s="5">
        <v>0</v>
      </c>
      <c r="J348" s="11">
        <v>5</v>
      </c>
      <c r="K348" s="12">
        <f t="shared" si="303"/>
        <v>0</v>
      </c>
      <c r="L348" s="12">
        <f t="shared" si="303"/>
        <v>0</v>
      </c>
      <c r="M348" s="14">
        <f t="shared" si="304"/>
        <v>0</v>
      </c>
      <c r="N348" s="12">
        <f t="shared" si="359"/>
        <v>0</v>
      </c>
      <c r="O348" s="14">
        <f t="shared" si="305"/>
        <v>0</v>
      </c>
      <c r="P348" s="12">
        <f t="shared" si="359"/>
        <v>0</v>
      </c>
      <c r="Q348" s="12">
        <f t="shared" si="306"/>
        <v>1</v>
      </c>
      <c r="R348" s="12">
        <f t="shared" si="307"/>
        <v>0</v>
      </c>
      <c r="S348" s="12">
        <f t="shared" si="308"/>
        <v>0</v>
      </c>
      <c r="T348" s="12">
        <f t="shared" si="309"/>
        <v>0</v>
      </c>
      <c r="U348" s="12">
        <f t="shared" si="310"/>
        <v>0</v>
      </c>
      <c r="V348" s="39">
        <f t="shared" si="311"/>
        <v>0</v>
      </c>
      <c r="W348" s="39">
        <f t="shared" si="312"/>
        <v>0</v>
      </c>
      <c r="X348" s="12">
        <f t="shared" si="360"/>
        <v>0</v>
      </c>
      <c r="Y348" s="12">
        <f t="shared" si="313"/>
        <v>0</v>
      </c>
      <c r="Z348" s="39">
        <f t="shared" si="361"/>
        <v>0</v>
      </c>
      <c r="AA348" s="12">
        <f t="shared" si="314"/>
        <v>0</v>
      </c>
      <c r="AB348" s="39">
        <f t="shared" si="315"/>
        <v>0</v>
      </c>
      <c r="AC348" s="12">
        <f t="shared" si="316"/>
        <v>0</v>
      </c>
      <c r="AD348" s="39">
        <f t="shared" si="317"/>
        <v>0</v>
      </c>
      <c r="AE348" s="39">
        <f t="shared" si="302"/>
        <v>0</v>
      </c>
      <c r="AF348" s="12">
        <f t="shared" si="318"/>
        <v>0</v>
      </c>
      <c r="AG348" s="39">
        <f t="shared" si="319"/>
        <v>0</v>
      </c>
      <c r="AH348" s="12">
        <f t="shared" si="320"/>
        <v>0</v>
      </c>
      <c r="AI348" s="39">
        <f t="shared" si="321"/>
        <v>0</v>
      </c>
      <c r="AJ348" s="39">
        <f t="shared" si="322"/>
        <v>0</v>
      </c>
      <c r="AK348" s="12">
        <f t="shared" si="323"/>
        <v>0</v>
      </c>
      <c r="AL348" s="39">
        <f t="shared" si="324"/>
        <v>0</v>
      </c>
      <c r="AM348" s="39">
        <f t="shared" si="325"/>
        <v>0</v>
      </c>
      <c r="AN348" s="39">
        <f t="shared" si="326"/>
        <v>0</v>
      </c>
      <c r="AO348" s="99">
        <f t="shared" si="327"/>
        <v>0</v>
      </c>
      <c r="AP348" s="99">
        <f t="shared" si="328"/>
        <v>0</v>
      </c>
      <c r="AQ348" s="12">
        <f t="shared" si="329"/>
        <v>0</v>
      </c>
      <c r="AR348" s="39">
        <f t="shared" si="330"/>
        <v>0</v>
      </c>
      <c r="AS348" s="39">
        <f t="shared" si="331"/>
        <v>0</v>
      </c>
      <c r="AT348" s="39">
        <f t="shared" si="332"/>
        <v>0</v>
      </c>
      <c r="AU348" s="12">
        <f t="shared" si="333"/>
        <v>0</v>
      </c>
      <c r="AV348" s="39">
        <f t="shared" si="334"/>
        <v>0</v>
      </c>
      <c r="AW348" s="39">
        <f t="shared" si="335"/>
        <v>0</v>
      </c>
      <c r="AX348" s="39">
        <f t="shared" si="336"/>
        <v>0</v>
      </c>
      <c r="AY348" s="39">
        <f t="shared" si="337"/>
        <v>0</v>
      </c>
      <c r="AZ348" s="39">
        <f t="shared" si="338"/>
        <v>0</v>
      </c>
      <c r="BA348" s="12">
        <f t="shared" si="339"/>
        <v>0</v>
      </c>
      <c r="BB348" s="39">
        <f t="shared" si="340"/>
        <v>0</v>
      </c>
      <c r="BC348" s="39">
        <f t="shared" si="341"/>
        <v>0</v>
      </c>
      <c r="BD348" s="39">
        <f t="shared" si="342"/>
        <v>0</v>
      </c>
      <c r="BE348" s="12">
        <f t="shared" si="343"/>
        <v>0</v>
      </c>
      <c r="BF348" s="39">
        <f t="shared" si="344"/>
        <v>0</v>
      </c>
      <c r="BG348" s="39">
        <f t="shared" si="345"/>
        <v>0</v>
      </c>
      <c r="BH348" s="39">
        <f t="shared" si="346"/>
        <v>0</v>
      </c>
      <c r="BI348" s="12">
        <f t="shared" si="347"/>
        <v>0</v>
      </c>
      <c r="BJ348" s="39">
        <f t="shared" si="348"/>
        <v>0</v>
      </c>
      <c r="BK348" s="39">
        <f t="shared" si="349"/>
        <v>0</v>
      </c>
      <c r="BL348" s="39">
        <f t="shared" si="350"/>
        <v>0</v>
      </c>
      <c r="BM348" s="12">
        <f t="shared" si="351"/>
        <v>0</v>
      </c>
      <c r="BN348" s="39">
        <f t="shared" si="352"/>
        <v>0</v>
      </c>
      <c r="BO348" s="39">
        <f t="shared" si="353"/>
        <v>0</v>
      </c>
      <c r="BP348" s="39">
        <f t="shared" si="354"/>
        <v>0</v>
      </c>
      <c r="BQ348" s="12">
        <f t="shared" si="355"/>
        <v>0</v>
      </c>
      <c r="BR348" s="39">
        <f t="shared" si="356"/>
        <v>0</v>
      </c>
      <c r="BS348" s="39">
        <f t="shared" si="357"/>
        <v>0</v>
      </c>
      <c r="BT348" s="39">
        <f t="shared" si="358"/>
        <v>0</v>
      </c>
      <c r="BU348" s="104">
        <f>IF(ABS($B348)&lt;0.01,0,VLOOKUP(E348,DollarSteps,4))</f>
        <v>0</v>
      </c>
      <c r="BV348" s="104">
        <f>IF(ABS($B348)&lt;0.01,0,VLOOKUP(G348,DollarSteps,4))</f>
        <v>0</v>
      </c>
      <c r="BW348" s="104">
        <f>IF(ABS($B348)&lt;0.01,0,VLOOKUP(I348,DollarSteps,4))</f>
        <v>0</v>
      </c>
      <c r="BX348" s="104">
        <f>IF(ABS($B348)&lt;0.01,0,IF($J348="","",VLOOKUP($J348,Age_Steps,4)))</f>
        <v>0</v>
      </c>
      <c r="BY348" s="104">
        <f>IF(OR(ABS($B348)&lt;0.01,$E348=0),0,IF($J348="","",VLOOKUP($J348,Age_Steps,4)))</f>
        <v>0</v>
      </c>
      <c r="BZ348" s="104">
        <f>IF(ABS($B348)&lt;0.01,0,IF($J348="","",VLOOKUP($J348-1,Age_Steps,4)))</f>
        <v>0</v>
      </c>
      <c r="CA348" s="104">
        <f>IF(OR(ABS($B348)&lt;0.01,$G348=0),0,IF($J348="","",VLOOKUP($J348-1,Age_Steps,4)))</f>
        <v>0</v>
      </c>
      <c r="CB348" s="104">
        <f>IF(ABS($B348)&lt;0.01,0,IF($J348="","",VLOOKUP($J348-2,Age_Steps,4)))</f>
        <v>0</v>
      </c>
      <c r="CC348" s="104">
        <f>IF(OR(ABS($B348)&lt;0.01,$I348=0),0,IF($J348="","",VLOOKUP($J348-2,Age_Steps,4)))</f>
        <v>0</v>
      </c>
    </row>
    <row r="349" spans="2:81" ht="12.5" customHeight="1">
      <c r="B349" s="6" t="s">
        <v>9</v>
      </c>
      <c r="C349" s="6"/>
      <c r="D349" s="5">
        <v>0</v>
      </c>
      <c r="E349" s="5">
        <v>0</v>
      </c>
      <c r="F349" s="2">
        <v>0</v>
      </c>
      <c r="G349" s="2">
        <v>0</v>
      </c>
      <c r="H349" s="2">
        <v>0</v>
      </c>
      <c r="I349" s="5">
        <v>0</v>
      </c>
      <c r="J349" s="11">
        <v>11</v>
      </c>
      <c r="K349" s="12">
        <f t="shared" si="303"/>
        <v>0</v>
      </c>
      <c r="L349" s="12">
        <f t="shared" si="303"/>
        <v>0</v>
      </c>
      <c r="M349" s="14">
        <f t="shared" si="304"/>
        <v>0</v>
      </c>
      <c r="N349" s="12">
        <f t="shared" si="359"/>
        <v>0</v>
      </c>
      <c r="O349" s="14">
        <f t="shared" si="305"/>
        <v>0</v>
      </c>
      <c r="P349" s="12">
        <f t="shared" si="359"/>
        <v>0</v>
      </c>
      <c r="Q349" s="12">
        <f t="shared" si="306"/>
        <v>1</v>
      </c>
      <c r="R349" s="12">
        <f t="shared" si="307"/>
        <v>0</v>
      </c>
      <c r="S349" s="12">
        <f t="shared" si="308"/>
        <v>0</v>
      </c>
      <c r="T349" s="12">
        <f t="shared" si="309"/>
        <v>0</v>
      </c>
      <c r="U349" s="12">
        <f t="shared" si="310"/>
        <v>0</v>
      </c>
      <c r="V349" s="39">
        <f t="shared" si="311"/>
        <v>0</v>
      </c>
      <c r="W349" s="39">
        <f t="shared" si="312"/>
        <v>0</v>
      </c>
      <c r="X349" s="12">
        <f t="shared" si="360"/>
        <v>0</v>
      </c>
      <c r="Y349" s="12">
        <f t="shared" si="313"/>
        <v>0</v>
      </c>
      <c r="Z349" s="39">
        <f t="shared" si="361"/>
        <v>0</v>
      </c>
      <c r="AA349" s="12">
        <f t="shared" si="314"/>
        <v>0</v>
      </c>
      <c r="AB349" s="39">
        <f t="shared" si="315"/>
        <v>0</v>
      </c>
      <c r="AC349" s="12">
        <f t="shared" si="316"/>
        <v>0</v>
      </c>
      <c r="AD349" s="39">
        <f t="shared" si="317"/>
        <v>0</v>
      </c>
      <c r="AE349" s="39">
        <f t="shared" si="302"/>
        <v>0</v>
      </c>
      <c r="AF349" s="12">
        <f t="shared" si="318"/>
        <v>0</v>
      </c>
      <c r="AG349" s="39">
        <f t="shared" si="319"/>
        <v>0</v>
      </c>
      <c r="AH349" s="12">
        <f t="shared" si="320"/>
        <v>0</v>
      </c>
      <c r="AI349" s="39">
        <f t="shared" si="321"/>
        <v>0</v>
      </c>
      <c r="AJ349" s="39">
        <f t="shared" si="322"/>
        <v>0</v>
      </c>
      <c r="AK349" s="12">
        <f t="shared" si="323"/>
        <v>0</v>
      </c>
      <c r="AL349" s="39">
        <f t="shared" si="324"/>
        <v>0</v>
      </c>
      <c r="AM349" s="39">
        <f t="shared" si="325"/>
        <v>0</v>
      </c>
      <c r="AN349" s="39">
        <f t="shared" si="326"/>
        <v>0</v>
      </c>
      <c r="AO349" s="99">
        <f t="shared" si="327"/>
        <v>0</v>
      </c>
      <c r="AP349" s="99">
        <f t="shared" si="328"/>
        <v>0</v>
      </c>
      <c r="AQ349" s="12">
        <f t="shared" si="329"/>
        <v>0</v>
      </c>
      <c r="AR349" s="39">
        <f t="shared" si="330"/>
        <v>0</v>
      </c>
      <c r="AS349" s="39">
        <f t="shared" si="331"/>
        <v>0</v>
      </c>
      <c r="AT349" s="39">
        <f t="shared" si="332"/>
        <v>0</v>
      </c>
      <c r="AU349" s="12">
        <f t="shared" si="333"/>
        <v>0</v>
      </c>
      <c r="AV349" s="39">
        <f t="shared" si="334"/>
        <v>0</v>
      </c>
      <c r="AW349" s="39">
        <f t="shared" si="335"/>
        <v>0</v>
      </c>
      <c r="AX349" s="39">
        <f t="shared" si="336"/>
        <v>0</v>
      </c>
      <c r="AY349" s="39">
        <f t="shared" si="337"/>
        <v>0</v>
      </c>
      <c r="AZ349" s="39">
        <f t="shared" si="338"/>
        <v>0</v>
      </c>
      <c r="BA349" s="12">
        <f t="shared" si="339"/>
        <v>0</v>
      </c>
      <c r="BB349" s="39">
        <f t="shared" si="340"/>
        <v>0</v>
      </c>
      <c r="BC349" s="39">
        <f t="shared" si="341"/>
        <v>0</v>
      </c>
      <c r="BD349" s="39">
        <f t="shared" si="342"/>
        <v>0</v>
      </c>
      <c r="BE349" s="12">
        <f t="shared" si="343"/>
        <v>0</v>
      </c>
      <c r="BF349" s="39">
        <f t="shared" si="344"/>
        <v>0</v>
      </c>
      <c r="BG349" s="39">
        <f t="shared" si="345"/>
        <v>0</v>
      </c>
      <c r="BH349" s="39">
        <f t="shared" si="346"/>
        <v>0</v>
      </c>
      <c r="BI349" s="12">
        <f t="shared" si="347"/>
        <v>0</v>
      </c>
      <c r="BJ349" s="39">
        <f t="shared" si="348"/>
        <v>0</v>
      </c>
      <c r="BK349" s="39">
        <f t="shared" si="349"/>
        <v>0</v>
      </c>
      <c r="BL349" s="39">
        <f t="shared" si="350"/>
        <v>0</v>
      </c>
      <c r="BM349" s="12">
        <f t="shared" si="351"/>
        <v>0</v>
      </c>
      <c r="BN349" s="39">
        <f t="shared" si="352"/>
        <v>0</v>
      </c>
      <c r="BO349" s="39">
        <f t="shared" si="353"/>
        <v>0</v>
      </c>
      <c r="BP349" s="39">
        <f t="shared" si="354"/>
        <v>0</v>
      </c>
      <c r="BQ349" s="12">
        <f t="shared" si="355"/>
        <v>0</v>
      </c>
      <c r="BR349" s="39">
        <f t="shared" si="356"/>
        <v>0</v>
      </c>
      <c r="BS349" s="39">
        <f t="shared" si="357"/>
        <v>0</v>
      </c>
      <c r="BT349" s="39">
        <f t="shared" si="358"/>
        <v>0</v>
      </c>
      <c r="BU349" s="104">
        <f>IF(ABS($B349)&lt;0.01,0,VLOOKUP(E349,DollarSteps,4))</f>
        <v>0</v>
      </c>
      <c r="BV349" s="104">
        <f>IF(ABS($B349)&lt;0.01,0,VLOOKUP(G349,DollarSteps,4))</f>
        <v>0</v>
      </c>
      <c r="BW349" s="104">
        <f>IF(ABS($B349)&lt;0.01,0,VLOOKUP(I349,DollarSteps,4))</f>
        <v>0</v>
      </c>
      <c r="BX349" s="104">
        <f>IF(ABS($B349)&lt;0.01,0,IF($J349="","",VLOOKUP($J349,Age_Steps,4)))</f>
        <v>0</v>
      </c>
      <c r="BY349" s="104">
        <f>IF(OR(ABS($B349)&lt;0.01,$E349=0),0,IF($J349="","",VLOOKUP($J349,Age_Steps,4)))</f>
        <v>0</v>
      </c>
      <c r="BZ349" s="104">
        <f>IF(ABS($B349)&lt;0.01,0,IF($J349="","",VLOOKUP($J349-1,Age_Steps,4)))</f>
        <v>0</v>
      </c>
      <c r="CA349" s="104">
        <f>IF(OR(ABS($B349)&lt;0.01,$G349=0),0,IF($J349="","",VLOOKUP($J349-1,Age_Steps,4)))</f>
        <v>0</v>
      </c>
      <c r="CB349" s="104">
        <f>IF(ABS($B349)&lt;0.01,0,IF($J349="","",VLOOKUP($J349-2,Age_Steps,4)))</f>
        <v>0</v>
      </c>
      <c r="CC349" s="104">
        <f>IF(OR(ABS($B349)&lt;0.01,$I349=0),0,IF($J349="","",VLOOKUP($J349-2,Age_Steps,4)))</f>
        <v>0</v>
      </c>
    </row>
    <row r="350" spans="2:81" ht="12.5" customHeight="1">
      <c r="B350" s="6" t="s">
        <v>9</v>
      </c>
      <c r="C350" s="6"/>
      <c r="D350" s="5">
        <v>0</v>
      </c>
      <c r="E350" s="5">
        <v>0</v>
      </c>
      <c r="F350" s="2">
        <v>0</v>
      </c>
      <c r="G350" s="2">
        <v>0</v>
      </c>
      <c r="H350" s="2">
        <v>0</v>
      </c>
      <c r="I350" s="5">
        <v>0</v>
      </c>
      <c r="J350" s="11">
        <v>10</v>
      </c>
      <c r="K350" s="12">
        <f t="shared" si="303"/>
        <v>0</v>
      </c>
      <c r="L350" s="12">
        <f t="shared" si="303"/>
        <v>0</v>
      </c>
      <c r="M350" s="14">
        <f t="shared" si="304"/>
        <v>0</v>
      </c>
      <c r="N350" s="12">
        <f t="shared" si="359"/>
        <v>0</v>
      </c>
      <c r="O350" s="14">
        <f t="shared" si="305"/>
        <v>0</v>
      </c>
      <c r="P350" s="12">
        <f t="shared" si="359"/>
        <v>0</v>
      </c>
      <c r="Q350" s="12">
        <f t="shared" si="306"/>
        <v>1</v>
      </c>
      <c r="R350" s="12">
        <f t="shared" si="307"/>
        <v>0</v>
      </c>
      <c r="S350" s="12">
        <f t="shared" si="308"/>
        <v>0</v>
      </c>
      <c r="T350" s="12">
        <f t="shared" si="309"/>
        <v>0</v>
      </c>
      <c r="U350" s="12">
        <f t="shared" si="310"/>
        <v>0</v>
      </c>
      <c r="V350" s="39">
        <f t="shared" si="311"/>
        <v>0</v>
      </c>
      <c r="W350" s="39">
        <f t="shared" si="312"/>
        <v>0</v>
      </c>
      <c r="X350" s="12">
        <f t="shared" si="360"/>
        <v>0</v>
      </c>
      <c r="Y350" s="12">
        <f t="shared" si="313"/>
        <v>0</v>
      </c>
      <c r="Z350" s="39">
        <f t="shared" si="361"/>
        <v>0</v>
      </c>
      <c r="AA350" s="12">
        <f t="shared" si="314"/>
        <v>0</v>
      </c>
      <c r="AB350" s="39">
        <f t="shared" si="315"/>
        <v>0</v>
      </c>
      <c r="AC350" s="12">
        <f t="shared" si="316"/>
        <v>0</v>
      </c>
      <c r="AD350" s="39">
        <f t="shared" si="317"/>
        <v>0</v>
      </c>
      <c r="AE350" s="39">
        <f t="shared" si="302"/>
        <v>0</v>
      </c>
      <c r="AF350" s="12">
        <f t="shared" si="318"/>
        <v>0</v>
      </c>
      <c r="AG350" s="39">
        <f t="shared" si="319"/>
        <v>0</v>
      </c>
      <c r="AH350" s="12">
        <f t="shared" si="320"/>
        <v>0</v>
      </c>
      <c r="AI350" s="39">
        <f t="shared" si="321"/>
        <v>0</v>
      </c>
      <c r="AJ350" s="39">
        <f t="shared" si="322"/>
        <v>0</v>
      </c>
      <c r="AK350" s="12">
        <f t="shared" si="323"/>
        <v>0</v>
      </c>
      <c r="AL350" s="39">
        <f t="shared" si="324"/>
        <v>0</v>
      </c>
      <c r="AM350" s="39">
        <f t="shared" si="325"/>
        <v>0</v>
      </c>
      <c r="AN350" s="39">
        <f t="shared" si="326"/>
        <v>0</v>
      </c>
      <c r="AO350" s="99">
        <f t="shared" si="327"/>
        <v>0</v>
      </c>
      <c r="AP350" s="99">
        <f t="shared" si="328"/>
        <v>0</v>
      </c>
      <c r="AQ350" s="12">
        <f t="shared" si="329"/>
        <v>0</v>
      </c>
      <c r="AR350" s="39">
        <f t="shared" si="330"/>
        <v>0</v>
      </c>
      <c r="AS350" s="39">
        <f t="shared" si="331"/>
        <v>0</v>
      </c>
      <c r="AT350" s="39">
        <f t="shared" si="332"/>
        <v>0</v>
      </c>
      <c r="AU350" s="12">
        <f t="shared" si="333"/>
        <v>0</v>
      </c>
      <c r="AV350" s="39">
        <f t="shared" si="334"/>
        <v>0</v>
      </c>
      <c r="AW350" s="39">
        <f t="shared" si="335"/>
        <v>0</v>
      </c>
      <c r="AX350" s="39">
        <f t="shared" si="336"/>
        <v>0</v>
      </c>
      <c r="AY350" s="39">
        <f t="shared" si="337"/>
        <v>0</v>
      </c>
      <c r="AZ350" s="39">
        <f t="shared" si="338"/>
        <v>0</v>
      </c>
      <c r="BA350" s="12">
        <f t="shared" si="339"/>
        <v>0</v>
      </c>
      <c r="BB350" s="39">
        <f t="shared" si="340"/>
        <v>0</v>
      </c>
      <c r="BC350" s="39">
        <f t="shared" si="341"/>
        <v>0</v>
      </c>
      <c r="BD350" s="39">
        <f t="shared" si="342"/>
        <v>0</v>
      </c>
      <c r="BE350" s="12">
        <f t="shared" si="343"/>
        <v>0</v>
      </c>
      <c r="BF350" s="39">
        <f t="shared" si="344"/>
        <v>0</v>
      </c>
      <c r="BG350" s="39">
        <f t="shared" si="345"/>
        <v>0</v>
      </c>
      <c r="BH350" s="39">
        <f t="shared" si="346"/>
        <v>0</v>
      </c>
      <c r="BI350" s="12">
        <f t="shared" si="347"/>
        <v>0</v>
      </c>
      <c r="BJ350" s="39">
        <f t="shared" si="348"/>
        <v>0</v>
      </c>
      <c r="BK350" s="39">
        <f t="shared" si="349"/>
        <v>0</v>
      </c>
      <c r="BL350" s="39">
        <f t="shared" si="350"/>
        <v>0</v>
      </c>
      <c r="BM350" s="12">
        <f t="shared" si="351"/>
        <v>0</v>
      </c>
      <c r="BN350" s="39">
        <f t="shared" si="352"/>
        <v>0</v>
      </c>
      <c r="BO350" s="39">
        <f t="shared" si="353"/>
        <v>0</v>
      </c>
      <c r="BP350" s="39">
        <f t="shared" si="354"/>
        <v>0</v>
      </c>
      <c r="BQ350" s="12">
        <f t="shared" si="355"/>
        <v>0</v>
      </c>
      <c r="BR350" s="39">
        <f t="shared" si="356"/>
        <v>0</v>
      </c>
      <c r="BS350" s="39">
        <f t="shared" si="357"/>
        <v>0</v>
      </c>
      <c r="BT350" s="39">
        <f t="shared" si="358"/>
        <v>0</v>
      </c>
      <c r="BU350" s="104">
        <f>IF(ABS($B350)&lt;0.01,0,VLOOKUP(E350,DollarSteps,4))</f>
        <v>0</v>
      </c>
      <c r="BV350" s="104">
        <f>IF(ABS($B350)&lt;0.01,0,VLOOKUP(G350,DollarSteps,4))</f>
        <v>0</v>
      </c>
      <c r="BW350" s="104">
        <f>IF(ABS($B350)&lt;0.01,0,VLOOKUP(I350,DollarSteps,4))</f>
        <v>0</v>
      </c>
      <c r="BX350" s="104">
        <f>IF(ABS($B350)&lt;0.01,0,IF($J350="","",VLOOKUP($J350,Age_Steps,4)))</f>
        <v>0</v>
      </c>
      <c r="BY350" s="104">
        <f>IF(OR(ABS($B350)&lt;0.01,$E350=0),0,IF($J350="","",VLOOKUP($J350,Age_Steps,4)))</f>
        <v>0</v>
      </c>
      <c r="BZ350" s="104">
        <f>IF(ABS($B350)&lt;0.01,0,IF($J350="","",VLOOKUP($J350-1,Age_Steps,4)))</f>
        <v>0</v>
      </c>
      <c r="CA350" s="104">
        <f>IF(OR(ABS($B350)&lt;0.01,$G350=0),0,IF($J350="","",VLOOKUP($J350-1,Age_Steps,4)))</f>
        <v>0</v>
      </c>
      <c r="CB350" s="104">
        <f>IF(ABS($B350)&lt;0.01,0,IF($J350="","",VLOOKUP($J350-2,Age_Steps,4)))</f>
        <v>0</v>
      </c>
      <c r="CC350" s="104">
        <f>IF(OR(ABS($B350)&lt;0.01,$I350=0),0,IF($J350="","",VLOOKUP($J350-2,Age_Steps,4)))</f>
        <v>0</v>
      </c>
    </row>
    <row r="351" spans="2:81" ht="12.5" customHeight="1">
      <c r="B351" s="6" t="s">
        <v>9</v>
      </c>
      <c r="C351" s="6"/>
      <c r="D351" s="5">
        <v>0</v>
      </c>
      <c r="E351" s="5">
        <v>0</v>
      </c>
      <c r="F351" s="2">
        <v>0</v>
      </c>
      <c r="G351" s="2">
        <v>0</v>
      </c>
      <c r="H351" s="2">
        <v>0</v>
      </c>
      <c r="I351" s="5">
        <v>0</v>
      </c>
      <c r="J351" s="11">
        <v>7</v>
      </c>
      <c r="K351" s="12">
        <f t="shared" si="303"/>
        <v>0</v>
      </c>
      <c r="L351" s="12">
        <f t="shared" si="303"/>
        <v>0</v>
      </c>
      <c r="M351" s="14">
        <f t="shared" si="304"/>
        <v>0</v>
      </c>
      <c r="N351" s="12">
        <f t="shared" si="359"/>
        <v>0</v>
      </c>
      <c r="O351" s="14">
        <f t="shared" si="305"/>
        <v>0</v>
      </c>
      <c r="P351" s="12">
        <f t="shared" si="359"/>
        <v>0</v>
      </c>
      <c r="Q351" s="12">
        <f t="shared" si="306"/>
        <v>1</v>
      </c>
      <c r="R351" s="12">
        <f t="shared" si="307"/>
        <v>0</v>
      </c>
      <c r="S351" s="12">
        <f t="shared" si="308"/>
        <v>0</v>
      </c>
      <c r="T351" s="12">
        <f t="shared" si="309"/>
        <v>0</v>
      </c>
      <c r="U351" s="12">
        <f t="shared" si="310"/>
        <v>0</v>
      </c>
      <c r="V351" s="39">
        <f t="shared" si="311"/>
        <v>0</v>
      </c>
      <c r="W351" s="39">
        <f t="shared" si="312"/>
        <v>0</v>
      </c>
      <c r="X351" s="12">
        <f t="shared" si="360"/>
        <v>0</v>
      </c>
      <c r="Y351" s="12">
        <f t="shared" si="313"/>
        <v>0</v>
      </c>
      <c r="Z351" s="39">
        <f t="shared" si="361"/>
        <v>0</v>
      </c>
      <c r="AA351" s="12">
        <f t="shared" si="314"/>
        <v>0</v>
      </c>
      <c r="AB351" s="39">
        <f t="shared" si="315"/>
        <v>0</v>
      </c>
      <c r="AC351" s="12">
        <f t="shared" si="316"/>
        <v>0</v>
      </c>
      <c r="AD351" s="39">
        <f t="shared" si="317"/>
        <v>0</v>
      </c>
      <c r="AE351" s="39">
        <f t="shared" si="302"/>
        <v>0</v>
      </c>
      <c r="AF351" s="12">
        <f t="shared" si="318"/>
        <v>0</v>
      </c>
      <c r="AG351" s="39">
        <f t="shared" si="319"/>
        <v>0</v>
      </c>
      <c r="AH351" s="12">
        <f t="shared" si="320"/>
        <v>0</v>
      </c>
      <c r="AI351" s="39">
        <f t="shared" si="321"/>
        <v>0</v>
      </c>
      <c r="AJ351" s="39">
        <f t="shared" si="322"/>
        <v>0</v>
      </c>
      <c r="AK351" s="12">
        <f t="shared" si="323"/>
        <v>0</v>
      </c>
      <c r="AL351" s="39">
        <f t="shared" si="324"/>
        <v>0</v>
      </c>
      <c r="AM351" s="39">
        <f t="shared" si="325"/>
        <v>0</v>
      </c>
      <c r="AN351" s="39">
        <f t="shared" si="326"/>
        <v>0</v>
      </c>
      <c r="AO351" s="99">
        <f t="shared" si="327"/>
        <v>0</v>
      </c>
      <c r="AP351" s="99">
        <f t="shared" si="328"/>
        <v>0</v>
      </c>
      <c r="AQ351" s="12">
        <f t="shared" si="329"/>
        <v>0</v>
      </c>
      <c r="AR351" s="39">
        <f t="shared" si="330"/>
        <v>0</v>
      </c>
      <c r="AS351" s="39">
        <f t="shared" si="331"/>
        <v>0</v>
      </c>
      <c r="AT351" s="39">
        <f t="shared" si="332"/>
        <v>0</v>
      </c>
      <c r="AU351" s="12">
        <f t="shared" si="333"/>
        <v>0</v>
      </c>
      <c r="AV351" s="39">
        <f t="shared" si="334"/>
        <v>0</v>
      </c>
      <c r="AW351" s="39">
        <f t="shared" si="335"/>
        <v>0</v>
      </c>
      <c r="AX351" s="39">
        <f t="shared" si="336"/>
        <v>0</v>
      </c>
      <c r="AY351" s="39">
        <f t="shared" si="337"/>
        <v>0</v>
      </c>
      <c r="AZ351" s="39">
        <f t="shared" si="338"/>
        <v>0</v>
      </c>
      <c r="BA351" s="12">
        <f t="shared" si="339"/>
        <v>0</v>
      </c>
      <c r="BB351" s="39">
        <f t="shared" si="340"/>
        <v>0</v>
      </c>
      <c r="BC351" s="39">
        <f t="shared" si="341"/>
        <v>0</v>
      </c>
      <c r="BD351" s="39">
        <f t="shared" si="342"/>
        <v>0</v>
      </c>
      <c r="BE351" s="12">
        <f t="shared" si="343"/>
        <v>0</v>
      </c>
      <c r="BF351" s="39">
        <f t="shared" si="344"/>
        <v>0</v>
      </c>
      <c r="BG351" s="39">
        <f t="shared" si="345"/>
        <v>0</v>
      </c>
      <c r="BH351" s="39">
        <f t="shared" si="346"/>
        <v>0</v>
      </c>
      <c r="BI351" s="12">
        <f t="shared" si="347"/>
        <v>0</v>
      </c>
      <c r="BJ351" s="39">
        <f t="shared" si="348"/>
        <v>0</v>
      </c>
      <c r="BK351" s="39">
        <f t="shared" si="349"/>
        <v>0</v>
      </c>
      <c r="BL351" s="39">
        <f t="shared" si="350"/>
        <v>0</v>
      </c>
      <c r="BM351" s="12">
        <f t="shared" si="351"/>
        <v>0</v>
      </c>
      <c r="BN351" s="39">
        <f t="shared" si="352"/>
        <v>0</v>
      </c>
      <c r="BO351" s="39">
        <f t="shared" si="353"/>
        <v>0</v>
      </c>
      <c r="BP351" s="39">
        <f t="shared" si="354"/>
        <v>0</v>
      </c>
      <c r="BQ351" s="12">
        <f t="shared" si="355"/>
        <v>0</v>
      </c>
      <c r="BR351" s="39">
        <f t="shared" si="356"/>
        <v>0</v>
      </c>
      <c r="BS351" s="39">
        <f t="shared" si="357"/>
        <v>0</v>
      </c>
      <c r="BT351" s="39">
        <f t="shared" si="358"/>
        <v>0</v>
      </c>
      <c r="BU351" s="104">
        <f>IF(ABS($B351)&lt;0.01,0,VLOOKUP(E351,DollarSteps,4))</f>
        <v>0</v>
      </c>
      <c r="BV351" s="104">
        <f>IF(ABS($B351)&lt;0.01,0,VLOOKUP(G351,DollarSteps,4))</f>
        <v>0</v>
      </c>
      <c r="BW351" s="104">
        <f>IF(ABS($B351)&lt;0.01,0,VLOOKUP(I351,DollarSteps,4))</f>
        <v>0</v>
      </c>
      <c r="BX351" s="104">
        <f>IF(ABS($B351)&lt;0.01,0,IF($J351="","",VLOOKUP($J351,Age_Steps,4)))</f>
        <v>0</v>
      </c>
      <c r="BY351" s="104">
        <f>IF(OR(ABS($B351)&lt;0.01,$E351=0),0,IF($J351="","",VLOOKUP($J351,Age_Steps,4)))</f>
        <v>0</v>
      </c>
      <c r="BZ351" s="104">
        <f>IF(ABS($B351)&lt;0.01,0,IF($J351="","",VLOOKUP($J351-1,Age_Steps,4)))</f>
        <v>0</v>
      </c>
      <c r="CA351" s="104">
        <f>IF(OR(ABS($B351)&lt;0.01,$G351=0),0,IF($J351="","",VLOOKUP($J351-1,Age_Steps,4)))</f>
        <v>0</v>
      </c>
      <c r="CB351" s="104">
        <f>IF(ABS($B351)&lt;0.01,0,IF($J351="","",VLOOKUP($J351-2,Age_Steps,4)))</f>
        <v>0</v>
      </c>
      <c r="CC351" s="104">
        <f>IF(OR(ABS($B351)&lt;0.01,$I351=0),0,IF($J351="","",VLOOKUP($J351-2,Age_Steps,4)))</f>
        <v>0</v>
      </c>
    </row>
    <row r="352" spans="2:81" ht="12.5" customHeight="1">
      <c r="B352" s="6" t="s">
        <v>9</v>
      </c>
      <c r="C352" s="6"/>
      <c r="D352" s="5">
        <v>0</v>
      </c>
      <c r="E352" s="5">
        <v>0</v>
      </c>
      <c r="F352" s="2">
        <v>0</v>
      </c>
      <c r="G352" s="2">
        <v>0</v>
      </c>
      <c r="H352" s="2">
        <v>0</v>
      </c>
      <c r="I352" s="5">
        <v>0</v>
      </c>
      <c r="J352" s="11">
        <v>4</v>
      </c>
      <c r="K352" s="12">
        <f t="shared" si="303"/>
        <v>0</v>
      </c>
      <c r="L352" s="12">
        <f t="shared" si="303"/>
        <v>0</v>
      </c>
      <c r="M352" s="14">
        <f t="shared" si="304"/>
        <v>0</v>
      </c>
      <c r="N352" s="12">
        <f t="shared" si="359"/>
        <v>0</v>
      </c>
      <c r="O352" s="14">
        <f t="shared" si="305"/>
        <v>0</v>
      </c>
      <c r="P352" s="12">
        <f t="shared" si="359"/>
        <v>0</v>
      </c>
      <c r="Q352" s="12">
        <f t="shared" si="306"/>
        <v>1</v>
      </c>
      <c r="R352" s="12">
        <f t="shared" si="307"/>
        <v>0</v>
      </c>
      <c r="S352" s="12">
        <f t="shared" si="308"/>
        <v>0</v>
      </c>
      <c r="T352" s="12">
        <f t="shared" si="309"/>
        <v>0</v>
      </c>
      <c r="U352" s="12">
        <f t="shared" si="310"/>
        <v>0</v>
      </c>
      <c r="V352" s="39">
        <f t="shared" si="311"/>
        <v>0</v>
      </c>
      <c r="W352" s="39">
        <f t="shared" si="312"/>
        <v>0</v>
      </c>
      <c r="X352" s="12">
        <f t="shared" si="360"/>
        <v>0</v>
      </c>
      <c r="Y352" s="12">
        <f t="shared" si="313"/>
        <v>0</v>
      </c>
      <c r="Z352" s="39">
        <f t="shared" si="361"/>
        <v>0</v>
      </c>
      <c r="AA352" s="12">
        <f t="shared" si="314"/>
        <v>0</v>
      </c>
      <c r="AB352" s="39">
        <f t="shared" si="315"/>
        <v>0</v>
      </c>
      <c r="AC352" s="12">
        <f t="shared" si="316"/>
        <v>0</v>
      </c>
      <c r="AD352" s="39">
        <f t="shared" si="317"/>
        <v>0</v>
      </c>
      <c r="AE352" s="39">
        <f t="shared" si="302"/>
        <v>0</v>
      </c>
      <c r="AF352" s="12">
        <f t="shared" si="318"/>
        <v>0</v>
      </c>
      <c r="AG352" s="39">
        <f t="shared" si="319"/>
        <v>0</v>
      </c>
      <c r="AH352" s="12">
        <f t="shared" si="320"/>
        <v>0</v>
      </c>
      <c r="AI352" s="39">
        <f t="shared" si="321"/>
        <v>0</v>
      </c>
      <c r="AJ352" s="39">
        <f t="shared" si="322"/>
        <v>0</v>
      </c>
      <c r="AK352" s="12">
        <f t="shared" si="323"/>
        <v>0</v>
      </c>
      <c r="AL352" s="39">
        <f t="shared" si="324"/>
        <v>0</v>
      </c>
      <c r="AM352" s="39">
        <f t="shared" si="325"/>
        <v>0</v>
      </c>
      <c r="AN352" s="39">
        <f t="shared" si="326"/>
        <v>0</v>
      </c>
      <c r="AO352" s="99">
        <f t="shared" si="327"/>
        <v>0</v>
      </c>
      <c r="AP352" s="99">
        <f t="shared" si="328"/>
        <v>0</v>
      </c>
      <c r="AQ352" s="12">
        <f t="shared" si="329"/>
        <v>0</v>
      </c>
      <c r="AR352" s="39">
        <f t="shared" si="330"/>
        <v>0</v>
      </c>
      <c r="AS352" s="39">
        <f t="shared" si="331"/>
        <v>0</v>
      </c>
      <c r="AT352" s="39">
        <f t="shared" si="332"/>
        <v>0</v>
      </c>
      <c r="AU352" s="12">
        <f t="shared" si="333"/>
        <v>0</v>
      </c>
      <c r="AV352" s="39">
        <f t="shared" si="334"/>
        <v>0</v>
      </c>
      <c r="AW352" s="39">
        <f t="shared" si="335"/>
        <v>0</v>
      </c>
      <c r="AX352" s="39">
        <f t="shared" si="336"/>
        <v>0</v>
      </c>
      <c r="AY352" s="39">
        <f t="shared" si="337"/>
        <v>0</v>
      </c>
      <c r="AZ352" s="39">
        <f t="shared" si="338"/>
        <v>0</v>
      </c>
      <c r="BA352" s="12">
        <f t="shared" si="339"/>
        <v>0</v>
      </c>
      <c r="BB352" s="39">
        <f t="shared" si="340"/>
        <v>0</v>
      </c>
      <c r="BC352" s="39">
        <f t="shared" si="341"/>
        <v>0</v>
      </c>
      <c r="BD352" s="39">
        <f t="shared" si="342"/>
        <v>0</v>
      </c>
      <c r="BE352" s="12">
        <f t="shared" si="343"/>
        <v>0</v>
      </c>
      <c r="BF352" s="39">
        <f t="shared" si="344"/>
        <v>0</v>
      </c>
      <c r="BG352" s="39">
        <f t="shared" si="345"/>
        <v>0</v>
      </c>
      <c r="BH352" s="39">
        <f t="shared" si="346"/>
        <v>0</v>
      </c>
      <c r="BI352" s="12">
        <f t="shared" si="347"/>
        <v>0</v>
      </c>
      <c r="BJ352" s="39">
        <f t="shared" si="348"/>
        <v>0</v>
      </c>
      <c r="BK352" s="39">
        <f t="shared" si="349"/>
        <v>0</v>
      </c>
      <c r="BL352" s="39">
        <f t="shared" si="350"/>
        <v>0</v>
      </c>
      <c r="BM352" s="12">
        <f t="shared" si="351"/>
        <v>0</v>
      </c>
      <c r="BN352" s="39">
        <f t="shared" si="352"/>
        <v>0</v>
      </c>
      <c r="BO352" s="39">
        <f t="shared" si="353"/>
        <v>0</v>
      </c>
      <c r="BP352" s="39">
        <f t="shared" si="354"/>
        <v>0</v>
      </c>
      <c r="BQ352" s="12">
        <f t="shared" si="355"/>
        <v>0</v>
      </c>
      <c r="BR352" s="39">
        <f t="shared" si="356"/>
        <v>0</v>
      </c>
      <c r="BS352" s="39">
        <f t="shared" si="357"/>
        <v>0</v>
      </c>
      <c r="BT352" s="39">
        <f t="shared" si="358"/>
        <v>0</v>
      </c>
      <c r="BU352" s="104">
        <f>IF(ABS($B352)&lt;0.01,0,VLOOKUP(E352,DollarSteps,4))</f>
        <v>0</v>
      </c>
      <c r="BV352" s="104">
        <f>IF(ABS($B352)&lt;0.01,0,VLOOKUP(G352,DollarSteps,4))</f>
        <v>0</v>
      </c>
      <c r="BW352" s="104">
        <f>IF(ABS($B352)&lt;0.01,0,VLOOKUP(I352,DollarSteps,4))</f>
        <v>0</v>
      </c>
      <c r="BX352" s="104">
        <f>IF(ABS($B352)&lt;0.01,0,IF($J352="","",VLOOKUP($J352,Age_Steps,4)))</f>
        <v>0</v>
      </c>
      <c r="BY352" s="104">
        <f>IF(OR(ABS($B352)&lt;0.01,$E352=0),0,IF($J352="","",VLOOKUP($J352,Age_Steps,4)))</f>
        <v>0</v>
      </c>
      <c r="BZ352" s="104">
        <f>IF(ABS($B352)&lt;0.01,0,IF($J352="","",VLOOKUP($J352-1,Age_Steps,4)))</f>
        <v>0</v>
      </c>
      <c r="CA352" s="104">
        <f>IF(OR(ABS($B352)&lt;0.01,$G352=0),0,IF($J352="","",VLOOKUP($J352-1,Age_Steps,4)))</f>
        <v>0</v>
      </c>
      <c r="CB352" s="104">
        <f>IF(ABS($B352)&lt;0.01,0,IF($J352="","",VLOOKUP($J352-2,Age_Steps,4)))</f>
        <v>0</v>
      </c>
      <c r="CC352" s="104">
        <f>IF(OR(ABS($B352)&lt;0.01,$I352=0),0,IF($J352="","",VLOOKUP($J352-2,Age_Steps,4)))</f>
        <v>0</v>
      </c>
    </row>
    <row r="353" spans="2:81" ht="12.5" customHeight="1">
      <c r="B353" s="6" t="s">
        <v>9</v>
      </c>
      <c r="C353" s="6"/>
      <c r="D353" s="5">
        <v>0</v>
      </c>
      <c r="E353" s="5">
        <v>0</v>
      </c>
      <c r="F353" s="2">
        <v>0</v>
      </c>
      <c r="G353" s="2">
        <v>0</v>
      </c>
      <c r="H353" s="2">
        <v>0</v>
      </c>
      <c r="I353" s="5">
        <v>0</v>
      </c>
      <c r="J353" s="11">
        <v>29</v>
      </c>
      <c r="K353" s="12">
        <f t="shared" si="303"/>
        <v>0</v>
      </c>
      <c r="L353" s="12">
        <f t="shared" si="303"/>
        <v>0</v>
      </c>
      <c r="M353" s="14">
        <f t="shared" si="304"/>
        <v>0</v>
      </c>
      <c r="N353" s="12">
        <f t="shared" si="359"/>
        <v>0</v>
      </c>
      <c r="O353" s="14">
        <f t="shared" si="305"/>
        <v>0</v>
      </c>
      <c r="P353" s="12">
        <f t="shared" si="359"/>
        <v>0</v>
      </c>
      <c r="Q353" s="12">
        <f t="shared" si="306"/>
        <v>1</v>
      </c>
      <c r="R353" s="12">
        <f t="shared" si="307"/>
        <v>0</v>
      </c>
      <c r="S353" s="12">
        <f t="shared" si="308"/>
        <v>0</v>
      </c>
      <c r="T353" s="12">
        <f t="shared" si="309"/>
        <v>0</v>
      </c>
      <c r="U353" s="12">
        <f t="shared" si="310"/>
        <v>0</v>
      </c>
      <c r="V353" s="39">
        <f t="shared" si="311"/>
        <v>0</v>
      </c>
      <c r="W353" s="39">
        <f t="shared" si="312"/>
        <v>0</v>
      </c>
      <c r="X353" s="12">
        <f t="shared" si="360"/>
        <v>0</v>
      </c>
      <c r="Y353" s="12">
        <f t="shared" si="313"/>
        <v>0</v>
      </c>
      <c r="Z353" s="39">
        <f t="shared" si="361"/>
        <v>0</v>
      </c>
      <c r="AA353" s="12">
        <f t="shared" si="314"/>
        <v>0</v>
      </c>
      <c r="AB353" s="39">
        <f t="shared" si="315"/>
        <v>0</v>
      </c>
      <c r="AC353" s="12">
        <f t="shared" si="316"/>
        <v>0</v>
      </c>
      <c r="AD353" s="39">
        <f t="shared" si="317"/>
        <v>0</v>
      </c>
      <c r="AE353" s="39">
        <f t="shared" si="302"/>
        <v>0</v>
      </c>
      <c r="AF353" s="12">
        <f t="shared" si="318"/>
        <v>0</v>
      </c>
      <c r="AG353" s="39">
        <f t="shared" si="319"/>
        <v>0</v>
      </c>
      <c r="AH353" s="12">
        <f t="shared" si="320"/>
        <v>0</v>
      </c>
      <c r="AI353" s="39">
        <f t="shared" si="321"/>
        <v>0</v>
      </c>
      <c r="AJ353" s="39">
        <f t="shared" si="322"/>
        <v>0</v>
      </c>
      <c r="AK353" s="12">
        <f t="shared" si="323"/>
        <v>0</v>
      </c>
      <c r="AL353" s="39">
        <f t="shared" si="324"/>
        <v>0</v>
      </c>
      <c r="AM353" s="39">
        <f t="shared" si="325"/>
        <v>0</v>
      </c>
      <c r="AN353" s="39">
        <f t="shared" si="326"/>
        <v>0</v>
      </c>
      <c r="AO353" s="99">
        <f t="shared" si="327"/>
        <v>0</v>
      </c>
      <c r="AP353" s="99">
        <f t="shared" si="328"/>
        <v>0</v>
      </c>
      <c r="AQ353" s="12">
        <f t="shared" si="329"/>
        <v>0</v>
      </c>
      <c r="AR353" s="39">
        <f t="shared" si="330"/>
        <v>0</v>
      </c>
      <c r="AS353" s="39">
        <f t="shared" si="331"/>
        <v>0</v>
      </c>
      <c r="AT353" s="39">
        <f t="shared" si="332"/>
        <v>0</v>
      </c>
      <c r="AU353" s="12">
        <f t="shared" si="333"/>
        <v>0</v>
      </c>
      <c r="AV353" s="39">
        <f t="shared" si="334"/>
        <v>0</v>
      </c>
      <c r="AW353" s="39">
        <f t="shared" si="335"/>
        <v>0</v>
      </c>
      <c r="AX353" s="39">
        <f t="shared" si="336"/>
        <v>0</v>
      </c>
      <c r="AY353" s="39">
        <f t="shared" si="337"/>
        <v>0</v>
      </c>
      <c r="AZ353" s="39">
        <f t="shared" si="338"/>
        <v>0</v>
      </c>
      <c r="BA353" s="12">
        <f t="shared" si="339"/>
        <v>0</v>
      </c>
      <c r="BB353" s="39">
        <f t="shared" si="340"/>
        <v>0</v>
      </c>
      <c r="BC353" s="39">
        <f t="shared" si="341"/>
        <v>0</v>
      </c>
      <c r="BD353" s="39">
        <f t="shared" si="342"/>
        <v>0</v>
      </c>
      <c r="BE353" s="12">
        <f t="shared" si="343"/>
        <v>0</v>
      </c>
      <c r="BF353" s="39">
        <f t="shared" si="344"/>
        <v>0</v>
      </c>
      <c r="BG353" s="39">
        <f t="shared" si="345"/>
        <v>0</v>
      </c>
      <c r="BH353" s="39">
        <f t="shared" si="346"/>
        <v>0</v>
      </c>
      <c r="BI353" s="12">
        <f t="shared" si="347"/>
        <v>0</v>
      </c>
      <c r="BJ353" s="39">
        <f t="shared" si="348"/>
        <v>0</v>
      </c>
      <c r="BK353" s="39">
        <f t="shared" si="349"/>
        <v>0</v>
      </c>
      <c r="BL353" s="39">
        <f t="shared" si="350"/>
        <v>0</v>
      </c>
      <c r="BM353" s="12">
        <f t="shared" si="351"/>
        <v>0</v>
      </c>
      <c r="BN353" s="39">
        <f t="shared" si="352"/>
        <v>0</v>
      </c>
      <c r="BO353" s="39">
        <f t="shared" si="353"/>
        <v>0</v>
      </c>
      <c r="BP353" s="39">
        <f t="shared" si="354"/>
        <v>0</v>
      </c>
      <c r="BQ353" s="12">
        <f t="shared" si="355"/>
        <v>0</v>
      </c>
      <c r="BR353" s="39">
        <f t="shared" si="356"/>
        <v>0</v>
      </c>
      <c r="BS353" s="39">
        <f t="shared" si="357"/>
        <v>0</v>
      </c>
      <c r="BT353" s="39">
        <f t="shared" si="358"/>
        <v>0</v>
      </c>
      <c r="BU353" s="104">
        <f>IF(ABS($B353)&lt;0.01,0,VLOOKUP(E353,DollarSteps,4))</f>
        <v>0</v>
      </c>
      <c r="BV353" s="104">
        <f>IF(ABS($B353)&lt;0.01,0,VLOOKUP(G353,DollarSteps,4))</f>
        <v>0</v>
      </c>
      <c r="BW353" s="104">
        <f>IF(ABS($B353)&lt;0.01,0,VLOOKUP(I353,DollarSteps,4))</f>
        <v>0</v>
      </c>
      <c r="BX353" s="104">
        <f>IF(ABS($B353)&lt;0.01,0,IF($J353="","",VLOOKUP($J353,Age_Steps,4)))</f>
        <v>0</v>
      </c>
      <c r="BY353" s="104">
        <f>IF(OR(ABS($B353)&lt;0.01,$E353=0),0,IF($J353="","",VLOOKUP($J353,Age_Steps,4)))</f>
        <v>0</v>
      </c>
      <c r="BZ353" s="104">
        <f>IF(ABS($B353)&lt;0.01,0,IF($J353="","",VLOOKUP($J353-1,Age_Steps,4)))</f>
        <v>0</v>
      </c>
      <c r="CA353" s="104">
        <f>IF(OR(ABS($B353)&lt;0.01,$G353=0),0,IF($J353="","",VLOOKUP($J353-1,Age_Steps,4)))</f>
        <v>0</v>
      </c>
      <c r="CB353" s="104">
        <f>IF(ABS($B353)&lt;0.01,0,IF($J353="","",VLOOKUP($J353-2,Age_Steps,4)))</f>
        <v>0</v>
      </c>
      <c r="CC353" s="104">
        <f>IF(OR(ABS($B353)&lt;0.01,$I353=0),0,IF($J353="","",VLOOKUP($J353-2,Age_Steps,4)))</f>
        <v>0</v>
      </c>
    </row>
    <row r="354" spans="2:81" ht="12.5" customHeight="1">
      <c r="B354" s="6" t="s">
        <v>9</v>
      </c>
      <c r="C354" s="6"/>
      <c r="D354" s="5">
        <v>0</v>
      </c>
      <c r="E354" s="5">
        <v>0</v>
      </c>
      <c r="F354" s="2">
        <v>0</v>
      </c>
      <c r="G354" s="2">
        <v>0</v>
      </c>
      <c r="H354" s="2">
        <v>0</v>
      </c>
      <c r="I354" s="5">
        <v>0</v>
      </c>
      <c r="J354" s="11">
        <v>13</v>
      </c>
      <c r="K354" s="12">
        <f t="shared" si="303"/>
        <v>0</v>
      </c>
      <c r="L354" s="12">
        <f t="shared" si="303"/>
        <v>0</v>
      </c>
      <c r="M354" s="14">
        <f t="shared" si="304"/>
        <v>0</v>
      </c>
      <c r="N354" s="12">
        <f t="shared" si="359"/>
        <v>0</v>
      </c>
      <c r="O354" s="14">
        <f t="shared" si="305"/>
        <v>0</v>
      </c>
      <c r="P354" s="12">
        <f t="shared" si="359"/>
        <v>0</v>
      </c>
      <c r="Q354" s="12">
        <f t="shared" si="306"/>
        <v>1</v>
      </c>
      <c r="R354" s="12">
        <f t="shared" si="307"/>
        <v>0</v>
      </c>
      <c r="S354" s="12">
        <f t="shared" si="308"/>
        <v>0</v>
      </c>
      <c r="T354" s="12">
        <f t="shared" si="309"/>
        <v>0</v>
      </c>
      <c r="U354" s="12">
        <f t="shared" si="310"/>
        <v>0</v>
      </c>
      <c r="V354" s="39">
        <f t="shared" si="311"/>
        <v>0</v>
      </c>
      <c r="W354" s="39">
        <f t="shared" si="312"/>
        <v>0</v>
      </c>
      <c r="X354" s="12">
        <f t="shared" si="360"/>
        <v>0</v>
      </c>
      <c r="Y354" s="12">
        <f t="shared" si="313"/>
        <v>0</v>
      </c>
      <c r="Z354" s="39">
        <f t="shared" si="361"/>
        <v>0</v>
      </c>
      <c r="AA354" s="12">
        <f t="shared" si="314"/>
        <v>0</v>
      </c>
      <c r="AB354" s="39">
        <f t="shared" si="315"/>
        <v>0</v>
      </c>
      <c r="AC354" s="12">
        <f t="shared" si="316"/>
        <v>0</v>
      </c>
      <c r="AD354" s="39">
        <f t="shared" si="317"/>
        <v>0</v>
      </c>
      <c r="AE354" s="39">
        <f t="shared" si="302"/>
        <v>0</v>
      </c>
      <c r="AF354" s="12">
        <f t="shared" si="318"/>
        <v>0</v>
      </c>
      <c r="AG354" s="39">
        <f t="shared" si="319"/>
        <v>0</v>
      </c>
      <c r="AH354" s="12">
        <f t="shared" si="320"/>
        <v>0</v>
      </c>
      <c r="AI354" s="39">
        <f t="shared" si="321"/>
        <v>0</v>
      </c>
      <c r="AJ354" s="39">
        <f t="shared" si="322"/>
        <v>0</v>
      </c>
      <c r="AK354" s="12">
        <f t="shared" si="323"/>
        <v>0</v>
      </c>
      <c r="AL354" s="39">
        <f t="shared" si="324"/>
        <v>0</v>
      </c>
      <c r="AM354" s="39">
        <f t="shared" si="325"/>
        <v>0</v>
      </c>
      <c r="AN354" s="39">
        <f t="shared" si="326"/>
        <v>0</v>
      </c>
      <c r="AO354" s="99">
        <f t="shared" si="327"/>
        <v>0</v>
      </c>
      <c r="AP354" s="99">
        <f t="shared" si="328"/>
        <v>0</v>
      </c>
      <c r="AQ354" s="12">
        <f t="shared" si="329"/>
        <v>0</v>
      </c>
      <c r="AR354" s="39">
        <f t="shared" si="330"/>
        <v>0</v>
      </c>
      <c r="AS354" s="39">
        <f t="shared" si="331"/>
        <v>0</v>
      </c>
      <c r="AT354" s="39">
        <f t="shared" si="332"/>
        <v>0</v>
      </c>
      <c r="AU354" s="12">
        <f t="shared" si="333"/>
        <v>0</v>
      </c>
      <c r="AV354" s="39">
        <f t="shared" si="334"/>
        <v>0</v>
      </c>
      <c r="AW354" s="39">
        <f t="shared" si="335"/>
        <v>0</v>
      </c>
      <c r="AX354" s="39">
        <f t="shared" si="336"/>
        <v>0</v>
      </c>
      <c r="AY354" s="39">
        <f t="shared" si="337"/>
        <v>0</v>
      </c>
      <c r="AZ354" s="39">
        <f t="shared" si="338"/>
        <v>0</v>
      </c>
      <c r="BA354" s="12">
        <f t="shared" si="339"/>
        <v>0</v>
      </c>
      <c r="BB354" s="39">
        <f t="shared" si="340"/>
        <v>0</v>
      </c>
      <c r="BC354" s="39">
        <f t="shared" si="341"/>
        <v>0</v>
      </c>
      <c r="BD354" s="39">
        <f t="shared" si="342"/>
        <v>0</v>
      </c>
      <c r="BE354" s="12">
        <f t="shared" si="343"/>
        <v>0</v>
      </c>
      <c r="BF354" s="39">
        <f t="shared" si="344"/>
        <v>0</v>
      </c>
      <c r="BG354" s="39">
        <f t="shared" si="345"/>
        <v>0</v>
      </c>
      <c r="BH354" s="39">
        <f t="shared" si="346"/>
        <v>0</v>
      </c>
      <c r="BI354" s="12">
        <f t="shared" si="347"/>
        <v>0</v>
      </c>
      <c r="BJ354" s="39">
        <f t="shared" si="348"/>
        <v>0</v>
      </c>
      <c r="BK354" s="39">
        <f t="shared" si="349"/>
        <v>0</v>
      </c>
      <c r="BL354" s="39">
        <f t="shared" si="350"/>
        <v>0</v>
      </c>
      <c r="BM354" s="12">
        <f t="shared" si="351"/>
        <v>0</v>
      </c>
      <c r="BN354" s="39">
        <f t="shared" si="352"/>
        <v>0</v>
      </c>
      <c r="BO354" s="39">
        <f t="shared" si="353"/>
        <v>0</v>
      </c>
      <c r="BP354" s="39">
        <f t="shared" si="354"/>
        <v>0</v>
      </c>
      <c r="BQ354" s="12">
        <f t="shared" si="355"/>
        <v>0</v>
      </c>
      <c r="BR354" s="39">
        <f t="shared" si="356"/>
        <v>0</v>
      </c>
      <c r="BS354" s="39">
        <f t="shared" si="357"/>
        <v>0</v>
      </c>
      <c r="BT354" s="39">
        <f t="shared" si="358"/>
        <v>0</v>
      </c>
      <c r="BU354" s="104">
        <f>IF(ABS($B354)&lt;0.01,0,VLOOKUP(E354,DollarSteps,4))</f>
        <v>0</v>
      </c>
      <c r="BV354" s="104">
        <f>IF(ABS($B354)&lt;0.01,0,VLOOKUP(G354,DollarSteps,4))</f>
        <v>0</v>
      </c>
      <c r="BW354" s="104">
        <f>IF(ABS($B354)&lt;0.01,0,VLOOKUP(I354,DollarSteps,4))</f>
        <v>0</v>
      </c>
      <c r="BX354" s="104">
        <f>IF(ABS($B354)&lt;0.01,0,IF($J354="","",VLOOKUP($J354,Age_Steps,4)))</f>
        <v>0</v>
      </c>
      <c r="BY354" s="104">
        <f>IF(OR(ABS($B354)&lt;0.01,$E354=0),0,IF($J354="","",VLOOKUP($J354,Age_Steps,4)))</f>
        <v>0</v>
      </c>
      <c r="BZ354" s="104">
        <f>IF(ABS($B354)&lt;0.01,0,IF($J354="","",VLOOKUP($J354-1,Age_Steps,4)))</f>
        <v>0</v>
      </c>
      <c r="CA354" s="104">
        <f>IF(OR(ABS($B354)&lt;0.01,$G354=0),0,IF($J354="","",VLOOKUP($J354-1,Age_Steps,4)))</f>
        <v>0</v>
      </c>
      <c r="CB354" s="104">
        <f>IF(ABS($B354)&lt;0.01,0,IF($J354="","",VLOOKUP($J354-2,Age_Steps,4)))</f>
        <v>0</v>
      </c>
      <c r="CC354" s="104">
        <f>IF(OR(ABS($B354)&lt;0.01,$I354=0),0,IF($J354="","",VLOOKUP($J354-2,Age_Steps,4)))</f>
        <v>0</v>
      </c>
    </row>
    <row r="355" spans="2:81" ht="12.5" customHeight="1">
      <c r="B355" s="6" t="s">
        <v>9</v>
      </c>
      <c r="C355" s="6"/>
      <c r="D355" s="5">
        <v>0</v>
      </c>
      <c r="E355" s="5">
        <v>0</v>
      </c>
      <c r="F355" s="2">
        <v>0</v>
      </c>
      <c r="G355" s="2">
        <v>0</v>
      </c>
      <c r="H355" s="2">
        <v>0</v>
      </c>
      <c r="I355" s="5">
        <v>0</v>
      </c>
      <c r="K355" s="12">
        <f t="shared" si="303"/>
        <v>0</v>
      </c>
      <c r="L355" s="12">
        <f t="shared" si="303"/>
        <v>0</v>
      </c>
      <c r="M355" s="14">
        <f t="shared" si="304"/>
        <v>0</v>
      </c>
      <c r="N355" s="12">
        <f t="shared" si="359"/>
        <v>0</v>
      </c>
      <c r="O355" s="14">
        <f t="shared" si="305"/>
        <v>0</v>
      </c>
      <c r="P355" s="12">
        <f t="shared" si="359"/>
        <v>0</v>
      </c>
      <c r="Q355" s="12">
        <f t="shared" si="306"/>
        <v>1</v>
      </c>
      <c r="R355" s="12">
        <f t="shared" si="307"/>
        <v>0</v>
      </c>
      <c r="S355" s="12">
        <f t="shared" si="308"/>
        <v>0</v>
      </c>
      <c r="T355" s="12">
        <f t="shared" si="309"/>
        <v>0</v>
      </c>
      <c r="U355" s="12">
        <f t="shared" si="310"/>
        <v>0</v>
      </c>
      <c r="V355" s="39">
        <f t="shared" si="311"/>
        <v>0</v>
      </c>
      <c r="W355" s="39">
        <f t="shared" si="312"/>
        <v>0</v>
      </c>
      <c r="X355" s="12">
        <f t="shared" si="360"/>
        <v>0</v>
      </c>
      <c r="Y355" s="12">
        <f t="shared" si="313"/>
        <v>0</v>
      </c>
      <c r="Z355" s="39">
        <f t="shared" si="361"/>
        <v>0</v>
      </c>
      <c r="AA355" s="12">
        <f t="shared" si="314"/>
        <v>0</v>
      </c>
      <c r="AB355" s="39">
        <f t="shared" si="315"/>
        <v>0</v>
      </c>
      <c r="AC355" s="12">
        <f t="shared" si="316"/>
        <v>0</v>
      </c>
      <c r="AD355" s="39">
        <f t="shared" si="317"/>
        <v>0</v>
      </c>
      <c r="AE355" s="39">
        <f t="shared" si="302"/>
        <v>0</v>
      </c>
      <c r="AF355" s="12">
        <f t="shared" si="318"/>
        <v>0</v>
      </c>
      <c r="AG355" s="39">
        <f t="shared" si="319"/>
        <v>0</v>
      </c>
      <c r="AH355" s="12">
        <f t="shared" si="320"/>
        <v>0</v>
      </c>
      <c r="AI355" s="39">
        <f t="shared" si="321"/>
        <v>0</v>
      </c>
      <c r="AJ355" s="39">
        <f t="shared" si="322"/>
        <v>0</v>
      </c>
      <c r="AK355" s="12">
        <f t="shared" si="323"/>
        <v>0</v>
      </c>
      <c r="AL355" s="39">
        <f t="shared" si="324"/>
        <v>0</v>
      </c>
      <c r="AM355" s="39">
        <f t="shared" si="325"/>
        <v>0</v>
      </c>
      <c r="AN355" s="39">
        <f t="shared" si="326"/>
        <v>0</v>
      </c>
      <c r="AO355" s="99">
        <f t="shared" si="327"/>
        <v>0</v>
      </c>
      <c r="AP355" s="99">
        <f t="shared" si="328"/>
        <v>0</v>
      </c>
      <c r="AQ355" s="12">
        <f t="shared" si="329"/>
        <v>0</v>
      </c>
      <c r="AR355" s="39">
        <f t="shared" si="330"/>
        <v>0</v>
      </c>
      <c r="AS355" s="39">
        <f t="shared" si="331"/>
        <v>0</v>
      </c>
      <c r="AT355" s="39">
        <f t="shared" si="332"/>
        <v>0</v>
      </c>
      <c r="AU355" s="12">
        <f t="shared" si="333"/>
        <v>0</v>
      </c>
      <c r="AV355" s="39">
        <f t="shared" si="334"/>
        <v>0</v>
      </c>
      <c r="AW355" s="39">
        <f t="shared" si="335"/>
        <v>0</v>
      </c>
      <c r="AX355" s="39">
        <f t="shared" si="336"/>
        <v>0</v>
      </c>
      <c r="AY355" s="39">
        <f t="shared" si="337"/>
        <v>0</v>
      </c>
      <c r="AZ355" s="39">
        <f t="shared" si="338"/>
        <v>0</v>
      </c>
      <c r="BA355" s="12">
        <f t="shared" si="339"/>
        <v>0</v>
      </c>
      <c r="BB355" s="39">
        <f t="shared" si="340"/>
        <v>0</v>
      </c>
      <c r="BC355" s="39">
        <f t="shared" si="341"/>
        <v>0</v>
      </c>
      <c r="BD355" s="39">
        <f t="shared" si="342"/>
        <v>0</v>
      </c>
      <c r="BE355" s="12">
        <f t="shared" si="343"/>
        <v>0</v>
      </c>
      <c r="BF355" s="39">
        <f t="shared" si="344"/>
        <v>0</v>
      </c>
      <c r="BG355" s="39">
        <f t="shared" si="345"/>
        <v>0</v>
      </c>
      <c r="BH355" s="39">
        <f t="shared" si="346"/>
        <v>0</v>
      </c>
      <c r="BI355" s="12">
        <f t="shared" si="347"/>
        <v>0</v>
      </c>
      <c r="BJ355" s="39">
        <f t="shared" si="348"/>
        <v>0</v>
      </c>
      <c r="BK355" s="39">
        <f t="shared" si="349"/>
        <v>0</v>
      </c>
      <c r="BL355" s="39">
        <f t="shared" si="350"/>
        <v>0</v>
      </c>
      <c r="BM355" s="12">
        <f t="shared" si="351"/>
        <v>0</v>
      </c>
      <c r="BN355" s="39">
        <f t="shared" si="352"/>
        <v>0</v>
      </c>
      <c r="BO355" s="39">
        <f t="shared" si="353"/>
        <v>0</v>
      </c>
      <c r="BP355" s="39">
        <f t="shared" si="354"/>
        <v>0</v>
      </c>
      <c r="BQ355" s="12">
        <f t="shared" si="355"/>
        <v>0</v>
      </c>
      <c r="BR355" s="39">
        <f t="shared" si="356"/>
        <v>0</v>
      </c>
      <c r="BS355" s="39">
        <f t="shared" si="357"/>
        <v>0</v>
      </c>
      <c r="BT355" s="39">
        <f t="shared" si="358"/>
        <v>0</v>
      </c>
      <c r="BU355" s="104">
        <f>IF(ABS($B355)&lt;0.01,0,VLOOKUP(E355,DollarSteps,4))</f>
        <v>0</v>
      </c>
      <c r="BV355" s="104">
        <f>IF(ABS($B355)&lt;0.01,0,VLOOKUP(G355,DollarSteps,4))</f>
        <v>0</v>
      </c>
      <c r="BW355" s="104">
        <f>IF(ABS($B355)&lt;0.01,0,VLOOKUP(I355,DollarSteps,4))</f>
        <v>0</v>
      </c>
      <c r="BX355" s="104">
        <f>IF(ABS($B355)&lt;0.01,0,IF($J355="","",VLOOKUP($J355,Age_Steps,4)))</f>
        <v>0</v>
      </c>
      <c r="BY355" s="104">
        <f>IF(OR(ABS($B355)&lt;0.01,$E355=0),0,IF($J355="","",VLOOKUP($J355,Age_Steps,4)))</f>
        <v>0</v>
      </c>
      <c r="BZ355" s="104">
        <f>IF(ABS($B355)&lt;0.01,0,IF($J355="","",VLOOKUP($J355-1,Age_Steps,4)))</f>
        <v>0</v>
      </c>
      <c r="CA355" s="104">
        <f>IF(OR(ABS($B355)&lt;0.01,$G355=0),0,IF($J355="","",VLOOKUP($J355-1,Age_Steps,4)))</f>
        <v>0</v>
      </c>
      <c r="CB355" s="104">
        <f>IF(ABS($B355)&lt;0.01,0,IF($J355="","",VLOOKUP($J355-2,Age_Steps,4)))</f>
        <v>0</v>
      </c>
      <c r="CC355" s="104">
        <f>IF(OR(ABS($B355)&lt;0.01,$I355=0),0,IF($J355="","",VLOOKUP($J355-2,Age_Steps,4)))</f>
        <v>0</v>
      </c>
    </row>
    <row r="356" spans="2:81" ht="12.5" customHeight="1">
      <c r="B356" s="6" t="s">
        <v>9</v>
      </c>
      <c r="C356" s="6"/>
      <c r="D356" s="5">
        <v>0</v>
      </c>
      <c r="E356" s="5">
        <v>0</v>
      </c>
      <c r="F356" s="2">
        <v>0</v>
      </c>
      <c r="G356" s="2">
        <v>0</v>
      </c>
      <c r="H356" s="2">
        <v>0</v>
      </c>
      <c r="I356" s="5">
        <v>0</v>
      </c>
      <c r="K356" s="12">
        <f t="shared" si="303"/>
        <v>0</v>
      </c>
      <c r="L356" s="12">
        <f t="shared" si="303"/>
        <v>0</v>
      </c>
      <c r="M356" s="14">
        <f t="shared" si="304"/>
        <v>0</v>
      </c>
      <c r="N356" s="12">
        <f t="shared" si="359"/>
        <v>0</v>
      </c>
      <c r="O356" s="14">
        <f t="shared" si="305"/>
        <v>0</v>
      </c>
      <c r="P356" s="12">
        <f t="shared" si="359"/>
        <v>0</v>
      </c>
      <c r="Q356" s="12">
        <f t="shared" si="306"/>
        <v>1</v>
      </c>
      <c r="R356" s="12">
        <f t="shared" si="307"/>
        <v>0</v>
      </c>
      <c r="S356" s="12">
        <f t="shared" si="308"/>
        <v>0</v>
      </c>
      <c r="T356" s="12">
        <f t="shared" si="309"/>
        <v>0</v>
      </c>
      <c r="U356" s="12">
        <f t="shared" si="310"/>
        <v>0</v>
      </c>
      <c r="V356" s="39">
        <f t="shared" si="311"/>
        <v>0</v>
      </c>
      <c r="W356" s="39">
        <f t="shared" si="312"/>
        <v>0</v>
      </c>
      <c r="X356" s="12">
        <f t="shared" si="360"/>
        <v>0</v>
      </c>
      <c r="Y356" s="12">
        <f t="shared" si="313"/>
        <v>0</v>
      </c>
      <c r="Z356" s="39">
        <f t="shared" si="361"/>
        <v>0</v>
      </c>
      <c r="AA356" s="12">
        <f t="shared" si="314"/>
        <v>0</v>
      </c>
      <c r="AB356" s="39">
        <f t="shared" si="315"/>
        <v>0</v>
      </c>
      <c r="AC356" s="12">
        <f t="shared" si="316"/>
        <v>0</v>
      </c>
      <c r="AD356" s="39">
        <f t="shared" si="317"/>
        <v>0</v>
      </c>
      <c r="AE356" s="39">
        <f t="shared" si="302"/>
        <v>0</v>
      </c>
      <c r="AF356" s="12">
        <f t="shared" si="318"/>
        <v>0</v>
      </c>
      <c r="AG356" s="39">
        <f t="shared" si="319"/>
        <v>0</v>
      </c>
      <c r="AH356" s="12">
        <f t="shared" si="320"/>
        <v>0</v>
      </c>
      <c r="AI356" s="39">
        <f t="shared" si="321"/>
        <v>0</v>
      </c>
      <c r="AJ356" s="39">
        <f t="shared" si="322"/>
        <v>0</v>
      </c>
      <c r="AK356" s="12">
        <f t="shared" si="323"/>
        <v>0</v>
      </c>
      <c r="AL356" s="39">
        <f t="shared" si="324"/>
        <v>0</v>
      </c>
      <c r="AM356" s="39">
        <f t="shared" si="325"/>
        <v>0</v>
      </c>
      <c r="AN356" s="39">
        <f t="shared" si="326"/>
        <v>0</v>
      </c>
      <c r="AO356" s="99">
        <f t="shared" si="327"/>
        <v>0</v>
      </c>
      <c r="AP356" s="99">
        <f t="shared" si="328"/>
        <v>0</v>
      </c>
      <c r="AQ356" s="12">
        <f t="shared" si="329"/>
        <v>0</v>
      </c>
      <c r="AR356" s="39">
        <f t="shared" si="330"/>
        <v>0</v>
      </c>
      <c r="AS356" s="39">
        <f t="shared" si="331"/>
        <v>0</v>
      </c>
      <c r="AT356" s="39">
        <f t="shared" si="332"/>
        <v>0</v>
      </c>
      <c r="AU356" s="12">
        <f t="shared" si="333"/>
        <v>0</v>
      </c>
      <c r="AV356" s="39">
        <f t="shared" si="334"/>
        <v>0</v>
      </c>
      <c r="AW356" s="39">
        <f t="shared" si="335"/>
        <v>0</v>
      </c>
      <c r="AX356" s="39">
        <f t="shared" si="336"/>
        <v>0</v>
      </c>
      <c r="AY356" s="39">
        <f t="shared" si="337"/>
        <v>0</v>
      </c>
      <c r="AZ356" s="39">
        <f t="shared" si="338"/>
        <v>0</v>
      </c>
      <c r="BA356" s="12">
        <f t="shared" si="339"/>
        <v>0</v>
      </c>
      <c r="BB356" s="39">
        <f t="shared" si="340"/>
        <v>0</v>
      </c>
      <c r="BC356" s="39">
        <f t="shared" si="341"/>
        <v>0</v>
      </c>
      <c r="BD356" s="39">
        <f t="shared" si="342"/>
        <v>0</v>
      </c>
      <c r="BE356" s="12">
        <f t="shared" si="343"/>
        <v>0</v>
      </c>
      <c r="BF356" s="39">
        <f t="shared" si="344"/>
        <v>0</v>
      </c>
      <c r="BG356" s="39">
        <f t="shared" si="345"/>
        <v>0</v>
      </c>
      <c r="BH356" s="39">
        <f t="shared" si="346"/>
        <v>0</v>
      </c>
      <c r="BI356" s="12">
        <f t="shared" si="347"/>
        <v>0</v>
      </c>
      <c r="BJ356" s="39">
        <f t="shared" si="348"/>
        <v>0</v>
      </c>
      <c r="BK356" s="39">
        <f t="shared" si="349"/>
        <v>0</v>
      </c>
      <c r="BL356" s="39">
        <f t="shared" si="350"/>
        <v>0</v>
      </c>
      <c r="BM356" s="12">
        <f t="shared" si="351"/>
        <v>0</v>
      </c>
      <c r="BN356" s="39">
        <f t="shared" si="352"/>
        <v>0</v>
      </c>
      <c r="BO356" s="39">
        <f t="shared" si="353"/>
        <v>0</v>
      </c>
      <c r="BP356" s="39">
        <f t="shared" si="354"/>
        <v>0</v>
      </c>
      <c r="BQ356" s="12">
        <f t="shared" si="355"/>
        <v>0</v>
      </c>
      <c r="BR356" s="39">
        <f t="shared" si="356"/>
        <v>0</v>
      </c>
      <c r="BS356" s="39">
        <f t="shared" si="357"/>
        <v>0</v>
      </c>
      <c r="BT356" s="39">
        <f t="shared" si="358"/>
        <v>0</v>
      </c>
      <c r="BU356" s="104">
        <f>IF(ABS($B356)&lt;0.01,0,VLOOKUP(E356,DollarSteps,4))</f>
        <v>0</v>
      </c>
      <c r="BV356" s="104">
        <f>IF(ABS($B356)&lt;0.01,0,VLOOKUP(G356,DollarSteps,4))</f>
        <v>0</v>
      </c>
      <c r="BW356" s="104">
        <f>IF(ABS($B356)&lt;0.01,0,VLOOKUP(I356,DollarSteps,4))</f>
        <v>0</v>
      </c>
      <c r="BX356" s="104">
        <f>IF(ABS($B356)&lt;0.01,0,IF($J356="","",VLOOKUP($J356,Age_Steps,4)))</f>
        <v>0</v>
      </c>
      <c r="BY356" s="104">
        <f>IF(OR(ABS($B356)&lt;0.01,$E356=0),0,IF($J356="","",VLOOKUP($J356,Age_Steps,4)))</f>
        <v>0</v>
      </c>
      <c r="BZ356" s="104">
        <f>IF(ABS($B356)&lt;0.01,0,IF($J356="","",VLOOKUP($J356-1,Age_Steps,4)))</f>
        <v>0</v>
      </c>
      <c r="CA356" s="104">
        <f>IF(OR(ABS($B356)&lt;0.01,$G356=0),0,IF($J356="","",VLOOKUP($J356-1,Age_Steps,4)))</f>
        <v>0</v>
      </c>
      <c r="CB356" s="104">
        <f>IF(ABS($B356)&lt;0.01,0,IF($J356="","",VLOOKUP($J356-2,Age_Steps,4)))</f>
        <v>0</v>
      </c>
      <c r="CC356" s="104">
        <f>IF(OR(ABS($B356)&lt;0.01,$I356=0),0,IF($J356="","",VLOOKUP($J356-2,Age_Steps,4)))</f>
        <v>0</v>
      </c>
    </row>
    <row r="357" spans="2:81" ht="12.5" customHeight="1">
      <c r="B357" s="6" t="s">
        <v>9</v>
      </c>
      <c r="C357" s="6"/>
      <c r="D357" s="5">
        <v>0</v>
      </c>
      <c r="E357" s="5">
        <v>0</v>
      </c>
      <c r="F357" s="2">
        <v>0</v>
      </c>
      <c r="G357" s="2">
        <v>0</v>
      </c>
      <c r="H357" s="2">
        <v>0</v>
      </c>
      <c r="I357" s="5">
        <v>0</v>
      </c>
      <c r="J357" s="11">
        <v>20</v>
      </c>
      <c r="K357" s="12">
        <f t="shared" si="303"/>
        <v>0</v>
      </c>
      <c r="L357" s="12">
        <f t="shared" si="303"/>
        <v>0</v>
      </c>
      <c r="M357" s="14">
        <f t="shared" si="304"/>
        <v>0</v>
      </c>
      <c r="N357" s="12">
        <f t="shared" si="359"/>
        <v>0</v>
      </c>
      <c r="O357" s="14">
        <f t="shared" si="305"/>
        <v>0</v>
      </c>
      <c r="P357" s="12">
        <f t="shared" si="359"/>
        <v>0</v>
      </c>
      <c r="Q357" s="12">
        <f t="shared" si="306"/>
        <v>1</v>
      </c>
      <c r="R357" s="12">
        <f t="shared" si="307"/>
        <v>0</v>
      </c>
      <c r="S357" s="12">
        <f t="shared" si="308"/>
        <v>0</v>
      </c>
      <c r="T357" s="12">
        <f t="shared" si="309"/>
        <v>0</v>
      </c>
      <c r="U357" s="12">
        <f t="shared" si="310"/>
        <v>0</v>
      </c>
      <c r="V357" s="39">
        <f t="shared" si="311"/>
        <v>0</v>
      </c>
      <c r="W357" s="39">
        <f t="shared" si="312"/>
        <v>0</v>
      </c>
      <c r="X357" s="12">
        <f t="shared" si="360"/>
        <v>0</v>
      </c>
      <c r="Y357" s="12">
        <f t="shared" si="313"/>
        <v>0</v>
      </c>
      <c r="Z357" s="39">
        <f t="shared" si="361"/>
        <v>0</v>
      </c>
      <c r="AA357" s="12">
        <f t="shared" si="314"/>
        <v>0</v>
      </c>
      <c r="AB357" s="39">
        <f t="shared" si="315"/>
        <v>0</v>
      </c>
      <c r="AC357" s="12">
        <f t="shared" si="316"/>
        <v>0</v>
      </c>
      <c r="AD357" s="39">
        <f t="shared" si="317"/>
        <v>0</v>
      </c>
      <c r="AE357" s="39">
        <f t="shared" si="302"/>
        <v>0</v>
      </c>
      <c r="AF357" s="12">
        <f t="shared" si="318"/>
        <v>0</v>
      </c>
      <c r="AG357" s="39">
        <f t="shared" si="319"/>
        <v>0</v>
      </c>
      <c r="AH357" s="12">
        <f t="shared" si="320"/>
        <v>0</v>
      </c>
      <c r="AI357" s="39">
        <f t="shared" si="321"/>
        <v>0</v>
      </c>
      <c r="AJ357" s="39">
        <f t="shared" si="322"/>
        <v>0</v>
      </c>
      <c r="AK357" s="12">
        <f t="shared" si="323"/>
        <v>0</v>
      </c>
      <c r="AL357" s="39">
        <f t="shared" si="324"/>
        <v>0</v>
      </c>
      <c r="AM357" s="39">
        <f t="shared" si="325"/>
        <v>0</v>
      </c>
      <c r="AN357" s="39">
        <f t="shared" si="326"/>
        <v>0</v>
      </c>
      <c r="AO357" s="99">
        <f t="shared" si="327"/>
        <v>0</v>
      </c>
      <c r="AP357" s="99">
        <f t="shared" si="328"/>
        <v>0</v>
      </c>
      <c r="AQ357" s="12">
        <f t="shared" si="329"/>
        <v>0</v>
      </c>
      <c r="AR357" s="39">
        <f t="shared" si="330"/>
        <v>0</v>
      </c>
      <c r="AS357" s="39">
        <f t="shared" si="331"/>
        <v>0</v>
      </c>
      <c r="AT357" s="39">
        <f t="shared" si="332"/>
        <v>0</v>
      </c>
      <c r="AU357" s="12">
        <f t="shared" si="333"/>
        <v>0</v>
      </c>
      <c r="AV357" s="39">
        <f t="shared" si="334"/>
        <v>0</v>
      </c>
      <c r="AW357" s="39">
        <f t="shared" si="335"/>
        <v>0</v>
      </c>
      <c r="AX357" s="39">
        <f t="shared" si="336"/>
        <v>0</v>
      </c>
      <c r="AY357" s="39">
        <f t="shared" si="337"/>
        <v>0</v>
      </c>
      <c r="AZ357" s="39">
        <f t="shared" si="338"/>
        <v>0</v>
      </c>
      <c r="BA357" s="12">
        <f t="shared" si="339"/>
        <v>0</v>
      </c>
      <c r="BB357" s="39">
        <f t="shared" si="340"/>
        <v>0</v>
      </c>
      <c r="BC357" s="39">
        <f t="shared" si="341"/>
        <v>0</v>
      </c>
      <c r="BD357" s="39">
        <f t="shared" si="342"/>
        <v>0</v>
      </c>
      <c r="BE357" s="12">
        <f t="shared" si="343"/>
        <v>0</v>
      </c>
      <c r="BF357" s="39">
        <f t="shared" si="344"/>
        <v>0</v>
      </c>
      <c r="BG357" s="39">
        <f t="shared" si="345"/>
        <v>0</v>
      </c>
      <c r="BH357" s="39">
        <f t="shared" si="346"/>
        <v>0</v>
      </c>
      <c r="BI357" s="12">
        <f t="shared" si="347"/>
        <v>0</v>
      </c>
      <c r="BJ357" s="39">
        <f t="shared" si="348"/>
        <v>0</v>
      </c>
      <c r="BK357" s="39">
        <f t="shared" si="349"/>
        <v>0</v>
      </c>
      <c r="BL357" s="39">
        <f t="shared" si="350"/>
        <v>0</v>
      </c>
      <c r="BM357" s="12">
        <f t="shared" si="351"/>
        <v>0</v>
      </c>
      <c r="BN357" s="39">
        <f t="shared" si="352"/>
        <v>0</v>
      </c>
      <c r="BO357" s="39">
        <f t="shared" si="353"/>
        <v>0</v>
      </c>
      <c r="BP357" s="39">
        <f t="shared" si="354"/>
        <v>0</v>
      </c>
      <c r="BQ357" s="12">
        <f t="shared" si="355"/>
        <v>0</v>
      </c>
      <c r="BR357" s="39">
        <f t="shared" si="356"/>
        <v>0</v>
      </c>
      <c r="BS357" s="39">
        <f t="shared" si="357"/>
        <v>0</v>
      </c>
      <c r="BT357" s="39">
        <f t="shared" si="358"/>
        <v>0</v>
      </c>
      <c r="BU357" s="104">
        <f>IF(ABS($B357)&lt;0.01,0,VLOOKUP(E357,DollarSteps,4))</f>
        <v>0</v>
      </c>
      <c r="BV357" s="104">
        <f>IF(ABS($B357)&lt;0.01,0,VLOOKUP(G357,DollarSteps,4))</f>
        <v>0</v>
      </c>
      <c r="BW357" s="104">
        <f>IF(ABS($B357)&lt;0.01,0,VLOOKUP(I357,DollarSteps,4))</f>
        <v>0</v>
      </c>
      <c r="BX357" s="104">
        <f>IF(ABS($B357)&lt;0.01,0,IF($J357="","",VLOOKUP($J357,Age_Steps,4)))</f>
        <v>0</v>
      </c>
      <c r="BY357" s="104">
        <f>IF(OR(ABS($B357)&lt;0.01,$E357=0),0,IF($J357="","",VLOOKUP($J357,Age_Steps,4)))</f>
        <v>0</v>
      </c>
      <c r="BZ357" s="104">
        <f>IF(ABS($B357)&lt;0.01,0,IF($J357="","",VLOOKUP($J357-1,Age_Steps,4)))</f>
        <v>0</v>
      </c>
      <c r="CA357" s="104">
        <f>IF(OR(ABS($B357)&lt;0.01,$G357=0),0,IF($J357="","",VLOOKUP($J357-1,Age_Steps,4)))</f>
        <v>0</v>
      </c>
      <c r="CB357" s="104">
        <f>IF(ABS($B357)&lt;0.01,0,IF($J357="","",VLOOKUP($J357-2,Age_Steps,4)))</f>
        <v>0</v>
      </c>
      <c r="CC357" s="104">
        <f>IF(OR(ABS($B357)&lt;0.01,$I357=0),0,IF($J357="","",VLOOKUP($J357-2,Age_Steps,4)))</f>
        <v>0</v>
      </c>
    </row>
    <row r="358" spans="2:81" ht="12.5" customHeight="1">
      <c r="B358" s="6" t="s">
        <v>9</v>
      </c>
      <c r="C358" s="6"/>
      <c r="D358" s="5">
        <v>0</v>
      </c>
      <c r="E358" s="5">
        <v>0</v>
      </c>
      <c r="F358" s="2">
        <v>0</v>
      </c>
      <c r="G358" s="2">
        <v>0</v>
      </c>
      <c r="H358" s="2">
        <v>0</v>
      </c>
      <c r="I358" s="5">
        <v>0</v>
      </c>
      <c r="J358" s="11">
        <v>4</v>
      </c>
      <c r="K358" s="12">
        <f t="shared" si="303"/>
        <v>0</v>
      </c>
      <c r="L358" s="12">
        <f t="shared" si="303"/>
        <v>0</v>
      </c>
      <c r="M358" s="14">
        <f t="shared" si="304"/>
        <v>0</v>
      </c>
      <c r="N358" s="12">
        <f t="shared" si="359"/>
        <v>0</v>
      </c>
      <c r="O358" s="14">
        <f t="shared" si="305"/>
        <v>0</v>
      </c>
      <c r="P358" s="12">
        <f t="shared" si="359"/>
        <v>0</v>
      </c>
      <c r="Q358" s="12">
        <f t="shared" si="306"/>
        <v>1</v>
      </c>
      <c r="R358" s="12">
        <f t="shared" si="307"/>
        <v>0</v>
      </c>
      <c r="S358" s="12">
        <f t="shared" si="308"/>
        <v>0</v>
      </c>
      <c r="T358" s="12">
        <f t="shared" si="309"/>
        <v>0</v>
      </c>
      <c r="U358" s="12">
        <f t="shared" si="310"/>
        <v>0</v>
      </c>
      <c r="V358" s="39">
        <f t="shared" si="311"/>
        <v>0</v>
      </c>
      <c r="W358" s="39">
        <f t="shared" si="312"/>
        <v>0</v>
      </c>
      <c r="X358" s="12">
        <f t="shared" si="360"/>
        <v>0</v>
      </c>
      <c r="Y358" s="12">
        <f t="shared" si="313"/>
        <v>0</v>
      </c>
      <c r="Z358" s="39">
        <f t="shared" si="361"/>
        <v>0</v>
      </c>
      <c r="AA358" s="12">
        <f t="shared" si="314"/>
        <v>0</v>
      </c>
      <c r="AB358" s="39">
        <f t="shared" si="315"/>
        <v>0</v>
      </c>
      <c r="AC358" s="12">
        <f t="shared" si="316"/>
        <v>0</v>
      </c>
      <c r="AD358" s="39">
        <f t="shared" si="317"/>
        <v>0</v>
      </c>
      <c r="AE358" s="39">
        <f t="shared" si="302"/>
        <v>0</v>
      </c>
      <c r="AF358" s="12">
        <f t="shared" si="318"/>
        <v>0</v>
      </c>
      <c r="AG358" s="39">
        <f t="shared" si="319"/>
        <v>0</v>
      </c>
      <c r="AH358" s="12">
        <f t="shared" si="320"/>
        <v>0</v>
      </c>
      <c r="AI358" s="39">
        <f t="shared" si="321"/>
        <v>0</v>
      </c>
      <c r="AJ358" s="39">
        <f t="shared" si="322"/>
        <v>0</v>
      </c>
      <c r="AK358" s="12">
        <f t="shared" si="323"/>
        <v>0</v>
      </c>
      <c r="AL358" s="39">
        <f t="shared" si="324"/>
        <v>0</v>
      </c>
      <c r="AM358" s="39">
        <f t="shared" si="325"/>
        <v>0</v>
      </c>
      <c r="AN358" s="39">
        <f t="shared" si="326"/>
        <v>0</v>
      </c>
      <c r="AO358" s="99">
        <f t="shared" si="327"/>
        <v>0</v>
      </c>
      <c r="AP358" s="99">
        <f t="shared" si="328"/>
        <v>0</v>
      </c>
      <c r="AQ358" s="12">
        <f t="shared" si="329"/>
        <v>0</v>
      </c>
      <c r="AR358" s="39">
        <f t="shared" si="330"/>
        <v>0</v>
      </c>
      <c r="AS358" s="39">
        <f t="shared" si="331"/>
        <v>0</v>
      </c>
      <c r="AT358" s="39">
        <f t="shared" si="332"/>
        <v>0</v>
      </c>
      <c r="AU358" s="12">
        <f t="shared" si="333"/>
        <v>0</v>
      </c>
      <c r="AV358" s="39">
        <f t="shared" si="334"/>
        <v>0</v>
      </c>
      <c r="AW358" s="39">
        <f t="shared" si="335"/>
        <v>0</v>
      </c>
      <c r="AX358" s="39">
        <f t="shared" si="336"/>
        <v>0</v>
      </c>
      <c r="AY358" s="39">
        <f t="shared" si="337"/>
        <v>0</v>
      </c>
      <c r="AZ358" s="39">
        <f t="shared" si="338"/>
        <v>0</v>
      </c>
      <c r="BA358" s="12">
        <f t="shared" si="339"/>
        <v>0</v>
      </c>
      <c r="BB358" s="39">
        <f t="shared" si="340"/>
        <v>0</v>
      </c>
      <c r="BC358" s="39">
        <f t="shared" si="341"/>
        <v>0</v>
      </c>
      <c r="BD358" s="39">
        <f t="shared" si="342"/>
        <v>0</v>
      </c>
      <c r="BE358" s="12">
        <f t="shared" si="343"/>
        <v>0</v>
      </c>
      <c r="BF358" s="39">
        <f t="shared" si="344"/>
        <v>0</v>
      </c>
      <c r="BG358" s="39">
        <f t="shared" si="345"/>
        <v>0</v>
      </c>
      <c r="BH358" s="39">
        <f t="shared" si="346"/>
        <v>0</v>
      </c>
      <c r="BI358" s="12">
        <f t="shared" si="347"/>
        <v>0</v>
      </c>
      <c r="BJ358" s="39">
        <f t="shared" si="348"/>
        <v>0</v>
      </c>
      <c r="BK358" s="39">
        <f t="shared" si="349"/>
        <v>0</v>
      </c>
      <c r="BL358" s="39">
        <f t="shared" si="350"/>
        <v>0</v>
      </c>
      <c r="BM358" s="12">
        <f t="shared" si="351"/>
        <v>0</v>
      </c>
      <c r="BN358" s="39">
        <f t="shared" si="352"/>
        <v>0</v>
      </c>
      <c r="BO358" s="39">
        <f t="shared" si="353"/>
        <v>0</v>
      </c>
      <c r="BP358" s="39">
        <f t="shared" si="354"/>
        <v>0</v>
      </c>
      <c r="BQ358" s="12">
        <f t="shared" si="355"/>
        <v>0</v>
      </c>
      <c r="BR358" s="39">
        <f t="shared" si="356"/>
        <v>0</v>
      </c>
      <c r="BS358" s="39">
        <f t="shared" si="357"/>
        <v>0</v>
      </c>
      <c r="BT358" s="39">
        <f t="shared" si="358"/>
        <v>0</v>
      </c>
      <c r="BU358" s="104">
        <f>IF(ABS($B358)&lt;0.01,0,VLOOKUP(E358,DollarSteps,4))</f>
        <v>0</v>
      </c>
      <c r="BV358" s="104">
        <f>IF(ABS($B358)&lt;0.01,0,VLOOKUP(G358,DollarSteps,4))</f>
        <v>0</v>
      </c>
      <c r="BW358" s="104">
        <f>IF(ABS($B358)&lt;0.01,0,VLOOKUP(I358,DollarSteps,4))</f>
        <v>0</v>
      </c>
      <c r="BX358" s="104">
        <f>IF(ABS($B358)&lt;0.01,0,IF($J358="","",VLOOKUP($J358,Age_Steps,4)))</f>
        <v>0</v>
      </c>
      <c r="BY358" s="104">
        <f>IF(OR(ABS($B358)&lt;0.01,$E358=0),0,IF($J358="","",VLOOKUP($J358,Age_Steps,4)))</f>
        <v>0</v>
      </c>
      <c r="BZ358" s="104">
        <f>IF(ABS($B358)&lt;0.01,0,IF($J358="","",VLOOKUP($J358-1,Age_Steps,4)))</f>
        <v>0</v>
      </c>
      <c r="CA358" s="104">
        <f>IF(OR(ABS($B358)&lt;0.01,$G358=0),0,IF($J358="","",VLOOKUP($J358-1,Age_Steps,4)))</f>
        <v>0</v>
      </c>
      <c r="CB358" s="104">
        <f>IF(ABS($B358)&lt;0.01,0,IF($J358="","",VLOOKUP($J358-2,Age_Steps,4)))</f>
        <v>0</v>
      </c>
      <c r="CC358" s="104">
        <f>IF(OR(ABS($B358)&lt;0.01,$I358=0),0,IF($J358="","",VLOOKUP($J358-2,Age_Steps,4)))</f>
        <v>0</v>
      </c>
    </row>
    <row r="359" spans="2:81" ht="12.5" customHeight="1">
      <c r="B359" s="6" t="s">
        <v>9</v>
      </c>
      <c r="C359" s="6"/>
      <c r="D359" s="5">
        <v>0</v>
      </c>
      <c r="E359" s="5">
        <v>0</v>
      </c>
      <c r="F359" s="2">
        <v>0</v>
      </c>
      <c r="G359" s="2">
        <v>0</v>
      </c>
      <c r="H359" s="2">
        <v>0</v>
      </c>
      <c r="I359" s="5">
        <v>0</v>
      </c>
      <c r="K359" s="12">
        <f t="shared" si="303"/>
        <v>0</v>
      </c>
      <c r="L359" s="12">
        <f t="shared" si="303"/>
        <v>0</v>
      </c>
      <c r="M359" s="14">
        <f t="shared" si="304"/>
        <v>0</v>
      </c>
      <c r="N359" s="12">
        <f t="shared" si="359"/>
        <v>0</v>
      </c>
      <c r="O359" s="14">
        <f t="shared" si="305"/>
        <v>0</v>
      </c>
      <c r="P359" s="12">
        <f t="shared" si="359"/>
        <v>0</v>
      </c>
      <c r="Q359" s="12">
        <f t="shared" si="306"/>
        <v>1</v>
      </c>
      <c r="R359" s="12">
        <f t="shared" si="307"/>
        <v>0</v>
      </c>
      <c r="S359" s="12">
        <f t="shared" si="308"/>
        <v>0</v>
      </c>
      <c r="T359" s="12">
        <f t="shared" si="309"/>
        <v>0</v>
      </c>
      <c r="U359" s="12">
        <f t="shared" si="310"/>
        <v>0</v>
      </c>
      <c r="V359" s="39">
        <f t="shared" si="311"/>
        <v>0</v>
      </c>
      <c r="W359" s="39">
        <f t="shared" si="312"/>
        <v>0</v>
      </c>
      <c r="X359" s="12">
        <f t="shared" si="360"/>
        <v>0</v>
      </c>
      <c r="Y359" s="12">
        <f t="shared" si="313"/>
        <v>0</v>
      </c>
      <c r="Z359" s="39">
        <f t="shared" si="361"/>
        <v>0</v>
      </c>
      <c r="AA359" s="12">
        <f t="shared" si="314"/>
        <v>0</v>
      </c>
      <c r="AB359" s="39">
        <f t="shared" si="315"/>
        <v>0</v>
      </c>
      <c r="AC359" s="12">
        <f t="shared" si="316"/>
        <v>0</v>
      </c>
      <c r="AD359" s="39">
        <f t="shared" si="317"/>
        <v>0</v>
      </c>
      <c r="AE359" s="39">
        <f t="shared" si="302"/>
        <v>0</v>
      </c>
      <c r="AF359" s="12">
        <f t="shared" si="318"/>
        <v>0</v>
      </c>
      <c r="AG359" s="39">
        <f t="shared" si="319"/>
        <v>0</v>
      </c>
      <c r="AH359" s="12">
        <f t="shared" si="320"/>
        <v>0</v>
      </c>
      <c r="AI359" s="39">
        <f t="shared" si="321"/>
        <v>0</v>
      </c>
      <c r="AJ359" s="39">
        <f t="shared" si="322"/>
        <v>0</v>
      </c>
      <c r="AK359" s="12">
        <f t="shared" si="323"/>
        <v>0</v>
      </c>
      <c r="AL359" s="39">
        <f t="shared" si="324"/>
        <v>0</v>
      </c>
      <c r="AM359" s="39">
        <f t="shared" si="325"/>
        <v>0</v>
      </c>
      <c r="AN359" s="39">
        <f t="shared" si="326"/>
        <v>0</v>
      </c>
      <c r="AO359" s="99">
        <f t="shared" si="327"/>
        <v>0</v>
      </c>
      <c r="AP359" s="99">
        <f t="shared" si="328"/>
        <v>0</v>
      </c>
      <c r="AQ359" s="12">
        <f t="shared" si="329"/>
        <v>0</v>
      </c>
      <c r="AR359" s="39">
        <f t="shared" si="330"/>
        <v>0</v>
      </c>
      <c r="AS359" s="39">
        <f t="shared" si="331"/>
        <v>0</v>
      </c>
      <c r="AT359" s="39">
        <f t="shared" si="332"/>
        <v>0</v>
      </c>
      <c r="AU359" s="12">
        <f t="shared" si="333"/>
        <v>0</v>
      </c>
      <c r="AV359" s="39">
        <f t="shared" si="334"/>
        <v>0</v>
      </c>
      <c r="AW359" s="39">
        <f t="shared" si="335"/>
        <v>0</v>
      </c>
      <c r="AX359" s="39">
        <f t="shared" si="336"/>
        <v>0</v>
      </c>
      <c r="AY359" s="39">
        <f t="shared" si="337"/>
        <v>0</v>
      </c>
      <c r="AZ359" s="39">
        <f t="shared" si="338"/>
        <v>0</v>
      </c>
      <c r="BA359" s="12">
        <f t="shared" si="339"/>
        <v>0</v>
      </c>
      <c r="BB359" s="39">
        <f t="shared" si="340"/>
        <v>0</v>
      </c>
      <c r="BC359" s="39">
        <f t="shared" si="341"/>
        <v>0</v>
      </c>
      <c r="BD359" s="39">
        <f t="shared" si="342"/>
        <v>0</v>
      </c>
      <c r="BE359" s="12">
        <f t="shared" si="343"/>
        <v>0</v>
      </c>
      <c r="BF359" s="39">
        <f t="shared" si="344"/>
        <v>0</v>
      </c>
      <c r="BG359" s="39">
        <f t="shared" si="345"/>
        <v>0</v>
      </c>
      <c r="BH359" s="39">
        <f t="shared" si="346"/>
        <v>0</v>
      </c>
      <c r="BI359" s="12">
        <f t="shared" si="347"/>
        <v>0</v>
      </c>
      <c r="BJ359" s="39">
        <f t="shared" si="348"/>
        <v>0</v>
      </c>
      <c r="BK359" s="39">
        <f t="shared" si="349"/>
        <v>0</v>
      </c>
      <c r="BL359" s="39">
        <f t="shared" si="350"/>
        <v>0</v>
      </c>
      <c r="BM359" s="12">
        <f t="shared" si="351"/>
        <v>0</v>
      </c>
      <c r="BN359" s="39">
        <f t="shared" si="352"/>
        <v>0</v>
      </c>
      <c r="BO359" s="39">
        <f t="shared" si="353"/>
        <v>0</v>
      </c>
      <c r="BP359" s="39">
        <f t="shared" si="354"/>
        <v>0</v>
      </c>
      <c r="BQ359" s="12">
        <f t="shared" si="355"/>
        <v>0</v>
      </c>
      <c r="BR359" s="39">
        <f t="shared" si="356"/>
        <v>0</v>
      </c>
      <c r="BS359" s="39">
        <f t="shared" si="357"/>
        <v>0</v>
      </c>
      <c r="BT359" s="39">
        <f t="shared" si="358"/>
        <v>0</v>
      </c>
      <c r="BU359" s="104">
        <f>IF(ABS($B359)&lt;0.01,0,VLOOKUP(E359,DollarSteps,4))</f>
        <v>0</v>
      </c>
      <c r="BV359" s="104">
        <f>IF(ABS($B359)&lt;0.01,0,VLOOKUP(G359,DollarSteps,4))</f>
        <v>0</v>
      </c>
      <c r="BW359" s="104">
        <f>IF(ABS($B359)&lt;0.01,0,VLOOKUP(I359,DollarSteps,4))</f>
        <v>0</v>
      </c>
      <c r="BX359" s="104">
        <f>IF(ABS($B359)&lt;0.01,0,IF($J359="","",VLOOKUP($J359,Age_Steps,4)))</f>
        <v>0</v>
      </c>
      <c r="BY359" s="104">
        <f>IF(OR(ABS($B359)&lt;0.01,$E359=0),0,IF($J359="","",VLOOKUP($J359,Age_Steps,4)))</f>
        <v>0</v>
      </c>
      <c r="BZ359" s="104">
        <f>IF(ABS($B359)&lt;0.01,0,IF($J359="","",VLOOKUP($J359-1,Age_Steps,4)))</f>
        <v>0</v>
      </c>
      <c r="CA359" s="104">
        <f>IF(OR(ABS($B359)&lt;0.01,$G359=0),0,IF($J359="","",VLOOKUP($J359-1,Age_Steps,4)))</f>
        <v>0</v>
      </c>
      <c r="CB359" s="104">
        <f>IF(ABS($B359)&lt;0.01,0,IF($J359="","",VLOOKUP($J359-2,Age_Steps,4)))</f>
        <v>0</v>
      </c>
      <c r="CC359" s="104">
        <f>IF(OR(ABS($B359)&lt;0.01,$I359=0),0,IF($J359="","",VLOOKUP($J359-2,Age_Steps,4)))</f>
        <v>0</v>
      </c>
    </row>
    <row r="360" spans="2:81" ht="12.5" customHeight="1">
      <c r="B360" s="6" t="s">
        <v>9</v>
      </c>
      <c r="C360" s="6"/>
      <c r="D360" s="5">
        <v>0</v>
      </c>
      <c r="E360" s="5">
        <v>0</v>
      </c>
      <c r="F360" s="2">
        <v>0</v>
      </c>
      <c r="G360" s="2">
        <v>0</v>
      </c>
      <c r="H360" s="2">
        <v>0</v>
      </c>
      <c r="I360" s="5">
        <v>0</v>
      </c>
      <c r="J360" s="11">
        <v>11</v>
      </c>
      <c r="K360" s="12">
        <f t="shared" si="303"/>
        <v>0</v>
      </c>
      <c r="L360" s="12">
        <f t="shared" si="303"/>
        <v>0</v>
      </c>
      <c r="M360" s="14">
        <f t="shared" si="304"/>
        <v>0</v>
      </c>
      <c r="N360" s="12">
        <f t="shared" si="359"/>
        <v>0</v>
      </c>
      <c r="O360" s="14">
        <f t="shared" si="305"/>
        <v>0</v>
      </c>
      <c r="P360" s="12">
        <f t="shared" si="359"/>
        <v>0</v>
      </c>
      <c r="Q360" s="12">
        <f t="shared" si="306"/>
        <v>1</v>
      </c>
      <c r="R360" s="12">
        <f t="shared" si="307"/>
        <v>0</v>
      </c>
      <c r="S360" s="12">
        <f t="shared" si="308"/>
        <v>0</v>
      </c>
      <c r="T360" s="12">
        <f t="shared" si="309"/>
        <v>0</v>
      </c>
      <c r="U360" s="12">
        <f t="shared" si="310"/>
        <v>0</v>
      </c>
      <c r="V360" s="39">
        <f t="shared" si="311"/>
        <v>0</v>
      </c>
      <c r="W360" s="39">
        <f t="shared" si="312"/>
        <v>0</v>
      </c>
      <c r="X360" s="12">
        <f t="shared" si="360"/>
        <v>0</v>
      </c>
      <c r="Y360" s="12">
        <f t="shared" si="313"/>
        <v>0</v>
      </c>
      <c r="Z360" s="39">
        <f t="shared" si="361"/>
        <v>0</v>
      </c>
      <c r="AA360" s="12">
        <f t="shared" si="314"/>
        <v>0</v>
      </c>
      <c r="AB360" s="39">
        <f t="shared" si="315"/>
        <v>0</v>
      </c>
      <c r="AC360" s="12">
        <f t="shared" si="316"/>
        <v>0</v>
      </c>
      <c r="AD360" s="39">
        <f t="shared" si="317"/>
        <v>0</v>
      </c>
      <c r="AE360" s="39">
        <f t="shared" si="302"/>
        <v>0</v>
      </c>
      <c r="AF360" s="12">
        <f t="shared" si="318"/>
        <v>0</v>
      </c>
      <c r="AG360" s="39">
        <f t="shared" si="319"/>
        <v>0</v>
      </c>
      <c r="AH360" s="12">
        <f t="shared" si="320"/>
        <v>0</v>
      </c>
      <c r="AI360" s="39">
        <f t="shared" si="321"/>
        <v>0</v>
      </c>
      <c r="AJ360" s="39">
        <f t="shared" si="322"/>
        <v>0</v>
      </c>
      <c r="AK360" s="12">
        <f t="shared" si="323"/>
        <v>0</v>
      </c>
      <c r="AL360" s="39">
        <f t="shared" si="324"/>
        <v>0</v>
      </c>
      <c r="AM360" s="39">
        <f t="shared" si="325"/>
        <v>0</v>
      </c>
      <c r="AN360" s="39">
        <f t="shared" si="326"/>
        <v>0</v>
      </c>
      <c r="AO360" s="99">
        <f t="shared" si="327"/>
        <v>0</v>
      </c>
      <c r="AP360" s="99">
        <f t="shared" si="328"/>
        <v>0</v>
      </c>
      <c r="AQ360" s="12">
        <f t="shared" si="329"/>
        <v>0</v>
      </c>
      <c r="AR360" s="39">
        <f t="shared" si="330"/>
        <v>0</v>
      </c>
      <c r="AS360" s="39">
        <f t="shared" si="331"/>
        <v>0</v>
      </c>
      <c r="AT360" s="39">
        <f t="shared" si="332"/>
        <v>0</v>
      </c>
      <c r="AU360" s="12">
        <f t="shared" si="333"/>
        <v>0</v>
      </c>
      <c r="AV360" s="39">
        <f t="shared" si="334"/>
        <v>0</v>
      </c>
      <c r="AW360" s="39">
        <f t="shared" si="335"/>
        <v>0</v>
      </c>
      <c r="AX360" s="39">
        <f t="shared" si="336"/>
        <v>0</v>
      </c>
      <c r="AY360" s="39">
        <f t="shared" si="337"/>
        <v>0</v>
      </c>
      <c r="AZ360" s="39">
        <f t="shared" si="338"/>
        <v>0</v>
      </c>
      <c r="BA360" s="12">
        <f t="shared" si="339"/>
        <v>0</v>
      </c>
      <c r="BB360" s="39">
        <f t="shared" si="340"/>
        <v>0</v>
      </c>
      <c r="BC360" s="39">
        <f t="shared" si="341"/>
        <v>0</v>
      </c>
      <c r="BD360" s="39">
        <f t="shared" si="342"/>
        <v>0</v>
      </c>
      <c r="BE360" s="12">
        <f t="shared" si="343"/>
        <v>0</v>
      </c>
      <c r="BF360" s="39">
        <f t="shared" si="344"/>
        <v>0</v>
      </c>
      <c r="BG360" s="39">
        <f t="shared" si="345"/>
        <v>0</v>
      </c>
      <c r="BH360" s="39">
        <f t="shared" si="346"/>
        <v>0</v>
      </c>
      <c r="BI360" s="12">
        <f t="shared" si="347"/>
        <v>0</v>
      </c>
      <c r="BJ360" s="39">
        <f t="shared" si="348"/>
        <v>0</v>
      </c>
      <c r="BK360" s="39">
        <f t="shared" si="349"/>
        <v>0</v>
      </c>
      <c r="BL360" s="39">
        <f t="shared" si="350"/>
        <v>0</v>
      </c>
      <c r="BM360" s="12">
        <f t="shared" si="351"/>
        <v>0</v>
      </c>
      <c r="BN360" s="39">
        <f t="shared" si="352"/>
        <v>0</v>
      </c>
      <c r="BO360" s="39">
        <f t="shared" si="353"/>
        <v>0</v>
      </c>
      <c r="BP360" s="39">
        <f t="shared" si="354"/>
        <v>0</v>
      </c>
      <c r="BQ360" s="12">
        <f t="shared" si="355"/>
        <v>0</v>
      </c>
      <c r="BR360" s="39">
        <f t="shared" si="356"/>
        <v>0</v>
      </c>
      <c r="BS360" s="39">
        <f t="shared" si="357"/>
        <v>0</v>
      </c>
      <c r="BT360" s="39">
        <f t="shared" si="358"/>
        <v>0</v>
      </c>
      <c r="BU360" s="104">
        <f>IF(ABS($B360)&lt;0.01,0,VLOOKUP(E360,DollarSteps,4))</f>
        <v>0</v>
      </c>
      <c r="BV360" s="104">
        <f>IF(ABS($B360)&lt;0.01,0,VLOOKUP(G360,DollarSteps,4))</f>
        <v>0</v>
      </c>
      <c r="BW360" s="104">
        <f>IF(ABS($B360)&lt;0.01,0,VLOOKUP(I360,DollarSteps,4))</f>
        <v>0</v>
      </c>
      <c r="BX360" s="104">
        <f>IF(ABS($B360)&lt;0.01,0,IF($J360="","",VLOOKUP($J360,Age_Steps,4)))</f>
        <v>0</v>
      </c>
      <c r="BY360" s="104">
        <f>IF(OR(ABS($B360)&lt;0.01,$E360=0),0,IF($J360="","",VLOOKUP($J360,Age_Steps,4)))</f>
        <v>0</v>
      </c>
      <c r="BZ360" s="104">
        <f>IF(ABS($B360)&lt;0.01,0,IF($J360="","",VLOOKUP($J360-1,Age_Steps,4)))</f>
        <v>0</v>
      </c>
      <c r="CA360" s="104">
        <f>IF(OR(ABS($B360)&lt;0.01,$G360=0),0,IF($J360="","",VLOOKUP($J360-1,Age_Steps,4)))</f>
        <v>0</v>
      </c>
      <c r="CB360" s="104">
        <f>IF(ABS($B360)&lt;0.01,0,IF($J360="","",VLOOKUP($J360-2,Age_Steps,4)))</f>
        <v>0</v>
      </c>
      <c r="CC360" s="104">
        <f>IF(OR(ABS($B360)&lt;0.01,$I360=0),0,IF($J360="","",VLOOKUP($J360-2,Age_Steps,4)))</f>
        <v>0</v>
      </c>
    </row>
    <row r="361" spans="2:81" ht="12.5" customHeight="1">
      <c r="B361" s="6" t="s">
        <v>9</v>
      </c>
      <c r="C361" s="6"/>
      <c r="D361" s="5">
        <v>0</v>
      </c>
      <c r="E361" s="5">
        <v>0</v>
      </c>
      <c r="F361" s="2">
        <v>0</v>
      </c>
      <c r="G361" s="2">
        <v>0</v>
      </c>
      <c r="H361" s="2">
        <v>0</v>
      </c>
      <c r="I361" s="5">
        <v>0</v>
      </c>
      <c r="J361" s="11">
        <v>5</v>
      </c>
      <c r="K361" s="12">
        <f t="shared" si="303"/>
        <v>0</v>
      </c>
      <c r="L361" s="12">
        <f t="shared" si="303"/>
        <v>0</v>
      </c>
      <c r="M361" s="14">
        <f t="shared" si="304"/>
        <v>0</v>
      </c>
      <c r="N361" s="12">
        <f t="shared" si="359"/>
        <v>0</v>
      </c>
      <c r="O361" s="14">
        <f t="shared" si="305"/>
        <v>0</v>
      </c>
      <c r="P361" s="12">
        <f t="shared" si="359"/>
        <v>0</v>
      </c>
      <c r="Q361" s="12">
        <f t="shared" si="306"/>
        <v>1</v>
      </c>
      <c r="R361" s="12">
        <f t="shared" si="307"/>
        <v>0</v>
      </c>
      <c r="S361" s="12">
        <f t="shared" si="308"/>
        <v>0</v>
      </c>
      <c r="T361" s="12">
        <f t="shared" si="309"/>
        <v>0</v>
      </c>
      <c r="U361" s="12">
        <f t="shared" si="310"/>
        <v>0</v>
      </c>
      <c r="V361" s="39">
        <f t="shared" si="311"/>
        <v>0</v>
      </c>
      <c r="W361" s="39">
        <f t="shared" si="312"/>
        <v>0</v>
      </c>
      <c r="X361" s="12">
        <f t="shared" si="360"/>
        <v>0</v>
      </c>
      <c r="Y361" s="12">
        <f t="shared" si="313"/>
        <v>0</v>
      </c>
      <c r="Z361" s="39">
        <f t="shared" si="361"/>
        <v>0</v>
      </c>
      <c r="AA361" s="12">
        <f t="shared" si="314"/>
        <v>0</v>
      </c>
      <c r="AB361" s="39">
        <f t="shared" si="315"/>
        <v>0</v>
      </c>
      <c r="AC361" s="12">
        <f t="shared" si="316"/>
        <v>0</v>
      </c>
      <c r="AD361" s="39">
        <f t="shared" si="317"/>
        <v>0</v>
      </c>
      <c r="AE361" s="39">
        <f t="shared" si="302"/>
        <v>0</v>
      </c>
      <c r="AF361" s="12">
        <f t="shared" si="318"/>
        <v>0</v>
      </c>
      <c r="AG361" s="39">
        <f t="shared" si="319"/>
        <v>0</v>
      </c>
      <c r="AH361" s="12">
        <f t="shared" si="320"/>
        <v>0</v>
      </c>
      <c r="AI361" s="39">
        <f t="shared" si="321"/>
        <v>0</v>
      </c>
      <c r="AJ361" s="39">
        <f t="shared" si="322"/>
        <v>0</v>
      </c>
      <c r="AK361" s="12">
        <f t="shared" si="323"/>
        <v>0</v>
      </c>
      <c r="AL361" s="39">
        <f t="shared" si="324"/>
        <v>0</v>
      </c>
      <c r="AM361" s="39">
        <f t="shared" si="325"/>
        <v>0</v>
      </c>
      <c r="AN361" s="39">
        <f t="shared" si="326"/>
        <v>0</v>
      </c>
      <c r="AO361" s="99">
        <f t="shared" si="327"/>
        <v>0</v>
      </c>
      <c r="AP361" s="99">
        <f t="shared" si="328"/>
        <v>0</v>
      </c>
      <c r="AQ361" s="12">
        <f t="shared" si="329"/>
        <v>0</v>
      </c>
      <c r="AR361" s="39">
        <f t="shared" si="330"/>
        <v>0</v>
      </c>
      <c r="AS361" s="39">
        <f t="shared" si="331"/>
        <v>0</v>
      </c>
      <c r="AT361" s="39">
        <f t="shared" si="332"/>
        <v>0</v>
      </c>
      <c r="AU361" s="12">
        <f t="shared" si="333"/>
        <v>0</v>
      </c>
      <c r="AV361" s="39">
        <f t="shared" si="334"/>
        <v>0</v>
      </c>
      <c r="AW361" s="39">
        <f t="shared" si="335"/>
        <v>0</v>
      </c>
      <c r="AX361" s="39">
        <f t="shared" si="336"/>
        <v>0</v>
      </c>
      <c r="AY361" s="39">
        <f t="shared" si="337"/>
        <v>0</v>
      </c>
      <c r="AZ361" s="39">
        <f t="shared" si="338"/>
        <v>0</v>
      </c>
      <c r="BA361" s="12">
        <f t="shared" si="339"/>
        <v>0</v>
      </c>
      <c r="BB361" s="39">
        <f t="shared" si="340"/>
        <v>0</v>
      </c>
      <c r="BC361" s="39">
        <f t="shared" si="341"/>
        <v>0</v>
      </c>
      <c r="BD361" s="39">
        <f t="shared" si="342"/>
        <v>0</v>
      </c>
      <c r="BE361" s="12">
        <f t="shared" si="343"/>
        <v>0</v>
      </c>
      <c r="BF361" s="39">
        <f t="shared" si="344"/>
        <v>0</v>
      </c>
      <c r="BG361" s="39">
        <f t="shared" si="345"/>
        <v>0</v>
      </c>
      <c r="BH361" s="39">
        <f t="shared" si="346"/>
        <v>0</v>
      </c>
      <c r="BI361" s="12">
        <f t="shared" si="347"/>
        <v>0</v>
      </c>
      <c r="BJ361" s="39">
        <f t="shared" si="348"/>
        <v>0</v>
      </c>
      <c r="BK361" s="39">
        <f t="shared" si="349"/>
        <v>0</v>
      </c>
      <c r="BL361" s="39">
        <f t="shared" si="350"/>
        <v>0</v>
      </c>
      <c r="BM361" s="12">
        <f t="shared" si="351"/>
        <v>0</v>
      </c>
      <c r="BN361" s="39">
        <f t="shared" si="352"/>
        <v>0</v>
      </c>
      <c r="BO361" s="39">
        <f t="shared" si="353"/>
        <v>0</v>
      </c>
      <c r="BP361" s="39">
        <f t="shared" si="354"/>
        <v>0</v>
      </c>
      <c r="BQ361" s="12">
        <f t="shared" si="355"/>
        <v>0</v>
      </c>
      <c r="BR361" s="39">
        <f t="shared" si="356"/>
        <v>0</v>
      </c>
      <c r="BS361" s="39">
        <f t="shared" si="357"/>
        <v>0</v>
      </c>
      <c r="BT361" s="39">
        <f t="shared" si="358"/>
        <v>0</v>
      </c>
      <c r="BU361" s="104">
        <f>IF(ABS($B361)&lt;0.01,0,VLOOKUP(E361,DollarSteps,4))</f>
        <v>0</v>
      </c>
      <c r="BV361" s="104">
        <f>IF(ABS($B361)&lt;0.01,0,VLOOKUP(G361,DollarSteps,4))</f>
        <v>0</v>
      </c>
      <c r="BW361" s="104">
        <f>IF(ABS($B361)&lt;0.01,0,VLOOKUP(I361,DollarSteps,4))</f>
        <v>0</v>
      </c>
      <c r="BX361" s="104">
        <f>IF(ABS($B361)&lt;0.01,0,IF($J361="","",VLOOKUP($J361,Age_Steps,4)))</f>
        <v>0</v>
      </c>
      <c r="BY361" s="104">
        <f>IF(OR(ABS($B361)&lt;0.01,$E361=0),0,IF($J361="","",VLOOKUP($J361,Age_Steps,4)))</f>
        <v>0</v>
      </c>
      <c r="BZ361" s="104">
        <f>IF(ABS($B361)&lt;0.01,0,IF($J361="","",VLOOKUP($J361-1,Age_Steps,4)))</f>
        <v>0</v>
      </c>
      <c r="CA361" s="104">
        <f>IF(OR(ABS($B361)&lt;0.01,$G361=0),0,IF($J361="","",VLOOKUP($J361-1,Age_Steps,4)))</f>
        <v>0</v>
      </c>
      <c r="CB361" s="104">
        <f>IF(ABS($B361)&lt;0.01,0,IF($J361="","",VLOOKUP($J361-2,Age_Steps,4)))</f>
        <v>0</v>
      </c>
      <c r="CC361" s="104">
        <f>IF(OR(ABS($B361)&lt;0.01,$I361=0),0,IF($J361="","",VLOOKUP($J361-2,Age_Steps,4)))</f>
        <v>0</v>
      </c>
    </row>
    <row r="362" spans="2:81" ht="12.5" customHeight="1">
      <c r="B362" s="6" t="s">
        <v>9</v>
      </c>
      <c r="C362" s="6"/>
      <c r="D362" s="5">
        <v>0</v>
      </c>
      <c r="E362" s="5">
        <v>0</v>
      </c>
      <c r="F362" s="2">
        <v>0</v>
      </c>
      <c r="G362" s="2">
        <v>0</v>
      </c>
      <c r="H362" s="2">
        <v>0</v>
      </c>
      <c r="I362" s="5">
        <v>0</v>
      </c>
      <c r="J362" s="11">
        <v>15</v>
      </c>
      <c r="K362" s="12">
        <f t="shared" si="303"/>
        <v>0</v>
      </c>
      <c r="L362" s="12">
        <f t="shared" si="303"/>
        <v>0</v>
      </c>
      <c r="M362" s="14">
        <f t="shared" si="304"/>
        <v>0</v>
      </c>
      <c r="N362" s="12">
        <f t="shared" si="359"/>
        <v>0</v>
      </c>
      <c r="O362" s="14">
        <f t="shared" si="305"/>
        <v>0</v>
      </c>
      <c r="P362" s="12">
        <f t="shared" si="359"/>
        <v>0</v>
      </c>
      <c r="Q362" s="12">
        <f t="shared" si="306"/>
        <v>1</v>
      </c>
      <c r="R362" s="12">
        <f t="shared" si="307"/>
        <v>0</v>
      </c>
      <c r="S362" s="12">
        <f t="shared" si="308"/>
        <v>0</v>
      </c>
      <c r="T362" s="12">
        <f t="shared" si="309"/>
        <v>0</v>
      </c>
      <c r="U362" s="12">
        <f t="shared" si="310"/>
        <v>0</v>
      </c>
      <c r="V362" s="39">
        <f t="shared" si="311"/>
        <v>0</v>
      </c>
      <c r="W362" s="39">
        <f t="shared" si="312"/>
        <v>0</v>
      </c>
      <c r="X362" s="12">
        <f t="shared" si="360"/>
        <v>0</v>
      </c>
      <c r="Y362" s="12">
        <f t="shared" si="313"/>
        <v>0</v>
      </c>
      <c r="Z362" s="39">
        <f t="shared" si="361"/>
        <v>0</v>
      </c>
      <c r="AA362" s="12">
        <f t="shared" si="314"/>
        <v>0</v>
      </c>
      <c r="AB362" s="39">
        <f t="shared" si="315"/>
        <v>0</v>
      </c>
      <c r="AC362" s="12">
        <f t="shared" si="316"/>
        <v>0</v>
      </c>
      <c r="AD362" s="39">
        <f t="shared" si="317"/>
        <v>0</v>
      </c>
      <c r="AE362" s="39">
        <f t="shared" si="302"/>
        <v>0</v>
      </c>
      <c r="AF362" s="12">
        <f t="shared" si="318"/>
        <v>0</v>
      </c>
      <c r="AG362" s="39">
        <f t="shared" si="319"/>
        <v>0</v>
      </c>
      <c r="AH362" s="12">
        <f t="shared" si="320"/>
        <v>0</v>
      </c>
      <c r="AI362" s="39">
        <f t="shared" si="321"/>
        <v>0</v>
      </c>
      <c r="AJ362" s="39">
        <f t="shared" si="322"/>
        <v>0</v>
      </c>
      <c r="AK362" s="12">
        <f t="shared" si="323"/>
        <v>0</v>
      </c>
      <c r="AL362" s="39">
        <f t="shared" si="324"/>
        <v>0</v>
      </c>
      <c r="AM362" s="39">
        <f t="shared" si="325"/>
        <v>0</v>
      </c>
      <c r="AN362" s="39">
        <f t="shared" si="326"/>
        <v>0</v>
      </c>
      <c r="AO362" s="99">
        <f t="shared" si="327"/>
        <v>0</v>
      </c>
      <c r="AP362" s="99">
        <f t="shared" si="328"/>
        <v>0</v>
      </c>
      <c r="AQ362" s="12">
        <f t="shared" si="329"/>
        <v>0</v>
      </c>
      <c r="AR362" s="39">
        <f t="shared" si="330"/>
        <v>0</v>
      </c>
      <c r="AS362" s="39">
        <f t="shared" si="331"/>
        <v>0</v>
      </c>
      <c r="AT362" s="39">
        <f t="shared" si="332"/>
        <v>0</v>
      </c>
      <c r="AU362" s="12">
        <f t="shared" si="333"/>
        <v>0</v>
      </c>
      <c r="AV362" s="39">
        <f t="shared" si="334"/>
        <v>0</v>
      </c>
      <c r="AW362" s="39">
        <f t="shared" si="335"/>
        <v>0</v>
      </c>
      <c r="AX362" s="39">
        <f t="shared" si="336"/>
        <v>0</v>
      </c>
      <c r="AY362" s="39">
        <f t="shared" si="337"/>
        <v>0</v>
      </c>
      <c r="AZ362" s="39">
        <f t="shared" si="338"/>
        <v>0</v>
      </c>
      <c r="BA362" s="12">
        <f t="shared" si="339"/>
        <v>0</v>
      </c>
      <c r="BB362" s="39">
        <f t="shared" si="340"/>
        <v>0</v>
      </c>
      <c r="BC362" s="39">
        <f t="shared" si="341"/>
        <v>0</v>
      </c>
      <c r="BD362" s="39">
        <f t="shared" si="342"/>
        <v>0</v>
      </c>
      <c r="BE362" s="12">
        <f t="shared" si="343"/>
        <v>0</v>
      </c>
      <c r="BF362" s="39">
        <f t="shared" si="344"/>
        <v>0</v>
      </c>
      <c r="BG362" s="39">
        <f t="shared" si="345"/>
        <v>0</v>
      </c>
      <c r="BH362" s="39">
        <f t="shared" si="346"/>
        <v>0</v>
      </c>
      <c r="BI362" s="12">
        <f t="shared" si="347"/>
        <v>0</v>
      </c>
      <c r="BJ362" s="39">
        <f t="shared" si="348"/>
        <v>0</v>
      </c>
      <c r="BK362" s="39">
        <f t="shared" si="349"/>
        <v>0</v>
      </c>
      <c r="BL362" s="39">
        <f t="shared" si="350"/>
        <v>0</v>
      </c>
      <c r="BM362" s="12">
        <f t="shared" si="351"/>
        <v>0</v>
      </c>
      <c r="BN362" s="39">
        <f t="shared" si="352"/>
        <v>0</v>
      </c>
      <c r="BO362" s="39">
        <f t="shared" si="353"/>
        <v>0</v>
      </c>
      <c r="BP362" s="39">
        <f t="shared" si="354"/>
        <v>0</v>
      </c>
      <c r="BQ362" s="12">
        <f t="shared" si="355"/>
        <v>0</v>
      </c>
      <c r="BR362" s="39">
        <f t="shared" si="356"/>
        <v>0</v>
      </c>
      <c r="BS362" s="39">
        <f t="shared" si="357"/>
        <v>0</v>
      </c>
      <c r="BT362" s="39">
        <f t="shared" si="358"/>
        <v>0</v>
      </c>
      <c r="BU362" s="104">
        <f>IF(ABS($B362)&lt;0.01,0,VLOOKUP(E362,DollarSteps,4))</f>
        <v>0</v>
      </c>
      <c r="BV362" s="104">
        <f>IF(ABS($B362)&lt;0.01,0,VLOOKUP(G362,DollarSteps,4))</f>
        <v>0</v>
      </c>
      <c r="BW362" s="104">
        <f>IF(ABS($B362)&lt;0.01,0,VLOOKUP(I362,DollarSteps,4))</f>
        <v>0</v>
      </c>
      <c r="BX362" s="104">
        <f>IF(ABS($B362)&lt;0.01,0,IF($J362="","",VLOOKUP($J362,Age_Steps,4)))</f>
        <v>0</v>
      </c>
      <c r="BY362" s="104">
        <f>IF(OR(ABS($B362)&lt;0.01,$E362=0),0,IF($J362="","",VLOOKUP($J362,Age_Steps,4)))</f>
        <v>0</v>
      </c>
      <c r="BZ362" s="104">
        <f>IF(ABS($B362)&lt;0.01,0,IF($J362="","",VLOOKUP($J362-1,Age_Steps,4)))</f>
        <v>0</v>
      </c>
      <c r="CA362" s="104">
        <f>IF(OR(ABS($B362)&lt;0.01,$G362=0),0,IF($J362="","",VLOOKUP($J362-1,Age_Steps,4)))</f>
        <v>0</v>
      </c>
      <c r="CB362" s="104">
        <f>IF(ABS($B362)&lt;0.01,0,IF($J362="","",VLOOKUP($J362-2,Age_Steps,4)))</f>
        <v>0</v>
      </c>
      <c r="CC362" s="104">
        <f>IF(OR(ABS($B362)&lt;0.01,$I362=0),0,IF($J362="","",VLOOKUP($J362-2,Age_Steps,4)))</f>
        <v>0</v>
      </c>
    </row>
    <row r="363" spans="2:81" ht="12.5" customHeight="1">
      <c r="B363" s="6" t="s">
        <v>9</v>
      </c>
      <c r="C363" s="6"/>
      <c r="D363" s="5">
        <v>0</v>
      </c>
      <c r="E363" s="5">
        <v>0</v>
      </c>
      <c r="F363" s="2">
        <v>0</v>
      </c>
      <c r="G363" s="2">
        <v>0</v>
      </c>
      <c r="H363" s="2">
        <v>0</v>
      </c>
      <c r="I363" s="5">
        <v>0</v>
      </c>
      <c r="J363" s="11">
        <v>18</v>
      </c>
      <c r="K363" s="12">
        <f t="shared" si="303"/>
        <v>0</v>
      </c>
      <c r="L363" s="12">
        <f t="shared" si="303"/>
        <v>0</v>
      </c>
      <c r="M363" s="14">
        <f t="shared" si="304"/>
        <v>0</v>
      </c>
      <c r="N363" s="12">
        <f t="shared" si="359"/>
        <v>0</v>
      </c>
      <c r="O363" s="14">
        <f t="shared" si="305"/>
        <v>0</v>
      </c>
      <c r="P363" s="12">
        <f t="shared" si="359"/>
        <v>0</v>
      </c>
      <c r="Q363" s="12">
        <f t="shared" si="306"/>
        <v>1</v>
      </c>
      <c r="R363" s="12">
        <f t="shared" si="307"/>
        <v>0</v>
      </c>
      <c r="S363" s="12">
        <f t="shared" si="308"/>
        <v>0</v>
      </c>
      <c r="T363" s="12">
        <f t="shared" si="309"/>
        <v>0</v>
      </c>
      <c r="U363" s="12">
        <f t="shared" si="310"/>
        <v>0</v>
      </c>
      <c r="V363" s="39">
        <f t="shared" si="311"/>
        <v>0</v>
      </c>
      <c r="W363" s="39">
        <f t="shared" si="312"/>
        <v>0</v>
      </c>
      <c r="X363" s="12">
        <f t="shared" si="360"/>
        <v>0</v>
      </c>
      <c r="Y363" s="12">
        <f t="shared" si="313"/>
        <v>0</v>
      </c>
      <c r="Z363" s="39">
        <f t="shared" si="361"/>
        <v>0</v>
      </c>
      <c r="AA363" s="12">
        <f t="shared" si="314"/>
        <v>0</v>
      </c>
      <c r="AB363" s="39">
        <f t="shared" si="315"/>
        <v>0</v>
      </c>
      <c r="AC363" s="12">
        <f t="shared" si="316"/>
        <v>0</v>
      </c>
      <c r="AD363" s="39">
        <f t="shared" si="317"/>
        <v>0</v>
      </c>
      <c r="AE363" s="39">
        <f t="shared" si="302"/>
        <v>0</v>
      </c>
      <c r="AF363" s="12">
        <f t="shared" si="318"/>
        <v>0</v>
      </c>
      <c r="AG363" s="39">
        <f t="shared" si="319"/>
        <v>0</v>
      </c>
      <c r="AH363" s="12">
        <f t="shared" si="320"/>
        <v>0</v>
      </c>
      <c r="AI363" s="39">
        <f t="shared" si="321"/>
        <v>0</v>
      </c>
      <c r="AJ363" s="39">
        <f t="shared" si="322"/>
        <v>0</v>
      </c>
      <c r="AK363" s="12">
        <f t="shared" si="323"/>
        <v>0</v>
      </c>
      <c r="AL363" s="39">
        <f t="shared" si="324"/>
        <v>0</v>
      </c>
      <c r="AM363" s="39">
        <f t="shared" si="325"/>
        <v>0</v>
      </c>
      <c r="AN363" s="39">
        <f t="shared" si="326"/>
        <v>0</v>
      </c>
      <c r="AO363" s="99">
        <f t="shared" si="327"/>
        <v>0</v>
      </c>
      <c r="AP363" s="99">
        <f t="shared" si="328"/>
        <v>0</v>
      </c>
      <c r="AQ363" s="12">
        <f t="shared" si="329"/>
        <v>0</v>
      </c>
      <c r="AR363" s="39">
        <f t="shared" si="330"/>
        <v>0</v>
      </c>
      <c r="AS363" s="39">
        <f t="shared" si="331"/>
        <v>0</v>
      </c>
      <c r="AT363" s="39">
        <f t="shared" si="332"/>
        <v>0</v>
      </c>
      <c r="AU363" s="12">
        <f t="shared" si="333"/>
        <v>0</v>
      </c>
      <c r="AV363" s="39">
        <f t="shared" si="334"/>
        <v>0</v>
      </c>
      <c r="AW363" s="39">
        <f t="shared" si="335"/>
        <v>0</v>
      </c>
      <c r="AX363" s="39">
        <f t="shared" si="336"/>
        <v>0</v>
      </c>
      <c r="AY363" s="39">
        <f t="shared" si="337"/>
        <v>0</v>
      </c>
      <c r="AZ363" s="39">
        <f t="shared" si="338"/>
        <v>0</v>
      </c>
      <c r="BA363" s="12">
        <f t="shared" si="339"/>
        <v>0</v>
      </c>
      <c r="BB363" s="39">
        <f t="shared" si="340"/>
        <v>0</v>
      </c>
      <c r="BC363" s="39">
        <f t="shared" si="341"/>
        <v>0</v>
      </c>
      <c r="BD363" s="39">
        <f t="shared" si="342"/>
        <v>0</v>
      </c>
      <c r="BE363" s="12">
        <f t="shared" si="343"/>
        <v>0</v>
      </c>
      <c r="BF363" s="39">
        <f t="shared" si="344"/>
        <v>0</v>
      </c>
      <c r="BG363" s="39">
        <f t="shared" si="345"/>
        <v>0</v>
      </c>
      <c r="BH363" s="39">
        <f t="shared" si="346"/>
        <v>0</v>
      </c>
      <c r="BI363" s="12">
        <f t="shared" si="347"/>
        <v>0</v>
      </c>
      <c r="BJ363" s="39">
        <f t="shared" si="348"/>
        <v>0</v>
      </c>
      <c r="BK363" s="39">
        <f t="shared" si="349"/>
        <v>0</v>
      </c>
      <c r="BL363" s="39">
        <f t="shared" si="350"/>
        <v>0</v>
      </c>
      <c r="BM363" s="12">
        <f t="shared" si="351"/>
        <v>0</v>
      </c>
      <c r="BN363" s="39">
        <f t="shared" si="352"/>
        <v>0</v>
      </c>
      <c r="BO363" s="39">
        <f t="shared" si="353"/>
        <v>0</v>
      </c>
      <c r="BP363" s="39">
        <f t="shared" si="354"/>
        <v>0</v>
      </c>
      <c r="BQ363" s="12">
        <f t="shared" si="355"/>
        <v>0</v>
      </c>
      <c r="BR363" s="39">
        <f t="shared" si="356"/>
        <v>0</v>
      </c>
      <c r="BS363" s="39">
        <f t="shared" si="357"/>
        <v>0</v>
      </c>
      <c r="BT363" s="39">
        <f t="shared" si="358"/>
        <v>0</v>
      </c>
      <c r="BU363" s="104">
        <f>IF(ABS($B363)&lt;0.01,0,VLOOKUP(E363,DollarSteps,4))</f>
        <v>0</v>
      </c>
      <c r="BV363" s="104">
        <f>IF(ABS($B363)&lt;0.01,0,VLOOKUP(G363,DollarSteps,4))</f>
        <v>0</v>
      </c>
      <c r="BW363" s="104">
        <f>IF(ABS($B363)&lt;0.01,0,VLOOKUP(I363,DollarSteps,4))</f>
        <v>0</v>
      </c>
      <c r="BX363" s="104">
        <f>IF(ABS($B363)&lt;0.01,0,IF($J363="","",VLOOKUP($J363,Age_Steps,4)))</f>
        <v>0</v>
      </c>
      <c r="BY363" s="104">
        <f>IF(OR(ABS($B363)&lt;0.01,$E363=0),0,IF($J363="","",VLOOKUP($J363,Age_Steps,4)))</f>
        <v>0</v>
      </c>
      <c r="BZ363" s="104">
        <f>IF(ABS($B363)&lt;0.01,0,IF($J363="","",VLOOKUP($J363-1,Age_Steps,4)))</f>
        <v>0</v>
      </c>
      <c r="CA363" s="104">
        <f>IF(OR(ABS($B363)&lt;0.01,$G363=0),0,IF($J363="","",VLOOKUP($J363-1,Age_Steps,4)))</f>
        <v>0</v>
      </c>
      <c r="CB363" s="104">
        <f>IF(ABS($B363)&lt;0.01,0,IF($J363="","",VLOOKUP($J363-2,Age_Steps,4)))</f>
        <v>0</v>
      </c>
      <c r="CC363" s="104">
        <f>IF(OR(ABS($B363)&lt;0.01,$I363=0),0,IF($J363="","",VLOOKUP($J363-2,Age_Steps,4)))</f>
        <v>0</v>
      </c>
    </row>
    <row r="364" spans="2:81" ht="12.5" customHeight="1">
      <c r="B364" s="6" t="s">
        <v>9</v>
      </c>
      <c r="C364" s="6"/>
      <c r="D364" s="5">
        <v>0</v>
      </c>
      <c r="E364" s="5">
        <v>0</v>
      </c>
      <c r="F364" s="2">
        <v>0</v>
      </c>
      <c r="G364" s="2">
        <v>0</v>
      </c>
      <c r="H364" s="2">
        <v>0</v>
      </c>
      <c r="I364" s="5">
        <v>0</v>
      </c>
      <c r="J364" s="11">
        <v>18</v>
      </c>
      <c r="K364" s="12">
        <f t="shared" si="303"/>
        <v>0</v>
      </c>
      <c r="L364" s="12">
        <f t="shared" si="303"/>
        <v>0</v>
      </c>
      <c r="M364" s="14">
        <f t="shared" si="304"/>
        <v>0</v>
      </c>
      <c r="N364" s="12">
        <f t="shared" si="359"/>
        <v>0</v>
      </c>
      <c r="O364" s="14">
        <f t="shared" si="305"/>
        <v>0</v>
      </c>
      <c r="P364" s="12">
        <f t="shared" si="359"/>
        <v>0</v>
      </c>
      <c r="Q364" s="12">
        <f t="shared" si="306"/>
        <v>1</v>
      </c>
      <c r="R364" s="12">
        <f t="shared" si="307"/>
        <v>0</v>
      </c>
      <c r="S364" s="12">
        <f t="shared" si="308"/>
        <v>0</v>
      </c>
      <c r="T364" s="12">
        <f t="shared" si="309"/>
        <v>0</v>
      </c>
      <c r="U364" s="12">
        <f t="shared" si="310"/>
        <v>0</v>
      </c>
      <c r="V364" s="39">
        <f t="shared" si="311"/>
        <v>0</v>
      </c>
      <c r="W364" s="39">
        <f t="shared" si="312"/>
        <v>0</v>
      </c>
      <c r="X364" s="12">
        <f t="shared" si="360"/>
        <v>0</v>
      </c>
      <c r="Y364" s="12">
        <f t="shared" si="313"/>
        <v>0</v>
      </c>
      <c r="Z364" s="39">
        <f t="shared" si="361"/>
        <v>0</v>
      </c>
      <c r="AA364" s="12">
        <f t="shared" si="314"/>
        <v>0</v>
      </c>
      <c r="AB364" s="39">
        <f t="shared" si="315"/>
        <v>0</v>
      </c>
      <c r="AC364" s="12">
        <f t="shared" si="316"/>
        <v>0</v>
      </c>
      <c r="AD364" s="39">
        <f t="shared" si="317"/>
        <v>0</v>
      </c>
      <c r="AE364" s="39">
        <f t="shared" si="302"/>
        <v>0</v>
      </c>
      <c r="AF364" s="12">
        <f t="shared" si="318"/>
        <v>0</v>
      </c>
      <c r="AG364" s="39">
        <f t="shared" si="319"/>
        <v>0</v>
      </c>
      <c r="AH364" s="12">
        <f t="shared" si="320"/>
        <v>0</v>
      </c>
      <c r="AI364" s="39">
        <f t="shared" si="321"/>
        <v>0</v>
      </c>
      <c r="AJ364" s="39">
        <f t="shared" si="322"/>
        <v>0</v>
      </c>
      <c r="AK364" s="12">
        <f t="shared" si="323"/>
        <v>0</v>
      </c>
      <c r="AL364" s="39">
        <f t="shared" si="324"/>
        <v>0</v>
      </c>
      <c r="AM364" s="39">
        <f t="shared" si="325"/>
        <v>0</v>
      </c>
      <c r="AN364" s="39">
        <f t="shared" si="326"/>
        <v>0</v>
      </c>
      <c r="AO364" s="99">
        <f t="shared" si="327"/>
        <v>0</v>
      </c>
      <c r="AP364" s="99">
        <f t="shared" si="328"/>
        <v>0</v>
      </c>
      <c r="AQ364" s="12">
        <f t="shared" si="329"/>
        <v>0</v>
      </c>
      <c r="AR364" s="39">
        <f t="shared" si="330"/>
        <v>0</v>
      </c>
      <c r="AS364" s="39">
        <f t="shared" si="331"/>
        <v>0</v>
      </c>
      <c r="AT364" s="39">
        <f t="shared" si="332"/>
        <v>0</v>
      </c>
      <c r="AU364" s="12">
        <f t="shared" si="333"/>
        <v>0</v>
      </c>
      <c r="AV364" s="39">
        <f t="shared" si="334"/>
        <v>0</v>
      </c>
      <c r="AW364" s="39">
        <f t="shared" si="335"/>
        <v>0</v>
      </c>
      <c r="AX364" s="39">
        <f t="shared" si="336"/>
        <v>0</v>
      </c>
      <c r="AY364" s="39">
        <f t="shared" si="337"/>
        <v>0</v>
      </c>
      <c r="AZ364" s="39">
        <f t="shared" si="338"/>
        <v>0</v>
      </c>
      <c r="BA364" s="12">
        <f t="shared" si="339"/>
        <v>0</v>
      </c>
      <c r="BB364" s="39">
        <f t="shared" si="340"/>
        <v>0</v>
      </c>
      <c r="BC364" s="39">
        <f t="shared" si="341"/>
        <v>0</v>
      </c>
      <c r="BD364" s="39">
        <f t="shared" si="342"/>
        <v>0</v>
      </c>
      <c r="BE364" s="12">
        <f t="shared" si="343"/>
        <v>0</v>
      </c>
      <c r="BF364" s="39">
        <f t="shared" si="344"/>
        <v>0</v>
      </c>
      <c r="BG364" s="39">
        <f t="shared" si="345"/>
        <v>0</v>
      </c>
      <c r="BH364" s="39">
        <f t="shared" si="346"/>
        <v>0</v>
      </c>
      <c r="BI364" s="12">
        <f t="shared" si="347"/>
        <v>0</v>
      </c>
      <c r="BJ364" s="39">
        <f t="shared" si="348"/>
        <v>0</v>
      </c>
      <c r="BK364" s="39">
        <f t="shared" si="349"/>
        <v>0</v>
      </c>
      <c r="BL364" s="39">
        <f t="shared" si="350"/>
        <v>0</v>
      </c>
      <c r="BM364" s="12">
        <f t="shared" si="351"/>
        <v>0</v>
      </c>
      <c r="BN364" s="39">
        <f t="shared" si="352"/>
        <v>0</v>
      </c>
      <c r="BO364" s="39">
        <f t="shared" si="353"/>
        <v>0</v>
      </c>
      <c r="BP364" s="39">
        <f t="shared" si="354"/>
        <v>0</v>
      </c>
      <c r="BQ364" s="12">
        <f t="shared" si="355"/>
        <v>0</v>
      </c>
      <c r="BR364" s="39">
        <f t="shared" si="356"/>
        <v>0</v>
      </c>
      <c r="BS364" s="39">
        <f t="shared" si="357"/>
        <v>0</v>
      </c>
      <c r="BT364" s="39">
        <f t="shared" si="358"/>
        <v>0</v>
      </c>
      <c r="BU364" s="104">
        <f>IF(ABS($B364)&lt;0.01,0,VLOOKUP(E364,DollarSteps,4))</f>
        <v>0</v>
      </c>
      <c r="BV364" s="104">
        <f>IF(ABS($B364)&lt;0.01,0,VLOOKUP(G364,DollarSteps,4))</f>
        <v>0</v>
      </c>
      <c r="BW364" s="104">
        <f>IF(ABS($B364)&lt;0.01,0,VLOOKUP(I364,DollarSteps,4))</f>
        <v>0</v>
      </c>
      <c r="BX364" s="104">
        <f>IF(ABS($B364)&lt;0.01,0,IF($J364="","",VLOOKUP($J364,Age_Steps,4)))</f>
        <v>0</v>
      </c>
      <c r="BY364" s="104">
        <f>IF(OR(ABS($B364)&lt;0.01,$E364=0),0,IF($J364="","",VLOOKUP($J364,Age_Steps,4)))</f>
        <v>0</v>
      </c>
      <c r="BZ364" s="104">
        <f>IF(ABS($B364)&lt;0.01,0,IF($J364="","",VLOOKUP($J364-1,Age_Steps,4)))</f>
        <v>0</v>
      </c>
      <c r="CA364" s="104">
        <f>IF(OR(ABS($B364)&lt;0.01,$G364=0),0,IF($J364="","",VLOOKUP($J364-1,Age_Steps,4)))</f>
        <v>0</v>
      </c>
      <c r="CB364" s="104">
        <f>IF(ABS($B364)&lt;0.01,0,IF($J364="","",VLOOKUP($J364-2,Age_Steps,4)))</f>
        <v>0</v>
      </c>
      <c r="CC364" s="104">
        <f>IF(OR(ABS($B364)&lt;0.01,$I364=0),0,IF($J364="","",VLOOKUP($J364-2,Age_Steps,4)))</f>
        <v>0</v>
      </c>
    </row>
    <row r="365" spans="2:81" ht="12.5" customHeight="1">
      <c r="B365" s="6" t="s">
        <v>9</v>
      </c>
      <c r="C365" s="6"/>
      <c r="D365" s="5">
        <v>0</v>
      </c>
      <c r="E365" s="5">
        <v>0</v>
      </c>
      <c r="F365" s="2">
        <v>0</v>
      </c>
      <c r="G365" s="2">
        <v>0</v>
      </c>
      <c r="H365" s="2">
        <v>0</v>
      </c>
      <c r="I365" s="5">
        <v>0</v>
      </c>
      <c r="J365" s="11">
        <v>10</v>
      </c>
      <c r="K365" s="12">
        <f t="shared" si="303"/>
        <v>0</v>
      </c>
      <c r="L365" s="12">
        <f t="shared" si="303"/>
        <v>0</v>
      </c>
      <c r="M365" s="14">
        <f t="shared" si="304"/>
        <v>0</v>
      </c>
      <c r="N365" s="12">
        <f t="shared" si="359"/>
        <v>0</v>
      </c>
      <c r="O365" s="14">
        <f t="shared" si="305"/>
        <v>0</v>
      </c>
      <c r="P365" s="12">
        <f t="shared" si="359"/>
        <v>0</v>
      </c>
      <c r="Q365" s="12">
        <f t="shared" si="306"/>
        <v>1</v>
      </c>
      <c r="R365" s="12">
        <f t="shared" si="307"/>
        <v>0</v>
      </c>
      <c r="S365" s="12">
        <f t="shared" si="308"/>
        <v>0</v>
      </c>
      <c r="T365" s="12">
        <f t="shared" si="309"/>
        <v>0</v>
      </c>
      <c r="U365" s="12">
        <f t="shared" si="310"/>
        <v>0</v>
      </c>
      <c r="V365" s="39">
        <f t="shared" si="311"/>
        <v>0</v>
      </c>
      <c r="W365" s="39">
        <f t="shared" si="312"/>
        <v>0</v>
      </c>
      <c r="X365" s="12">
        <f t="shared" si="360"/>
        <v>0</v>
      </c>
      <c r="Y365" s="12">
        <f t="shared" si="313"/>
        <v>0</v>
      </c>
      <c r="Z365" s="39">
        <f t="shared" si="361"/>
        <v>0</v>
      </c>
      <c r="AA365" s="12">
        <f t="shared" si="314"/>
        <v>0</v>
      </c>
      <c r="AB365" s="39">
        <f t="shared" si="315"/>
        <v>0</v>
      </c>
      <c r="AC365" s="12">
        <f t="shared" si="316"/>
        <v>0</v>
      </c>
      <c r="AD365" s="39">
        <f t="shared" si="317"/>
        <v>0</v>
      </c>
      <c r="AE365" s="39">
        <f t="shared" si="302"/>
        <v>0</v>
      </c>
      <c r="AF365" s="12">
        <f t="shared" si="318"/>
        <v>0</v>
      </c>
      <c r="AG365" s="39">
        <f t="shared" si="319"/>
        <v>0</v>
      </c>
      <c r="AH365" s="12">
        <f t="shared" si="320"/>
        <v>0</v>
      </c>
      <c r="AI365" s="39">
        <f t="shared" si="321"/>
        <v>0</v>
      </c>
      <c r="AJ365" s="39">
        <f t="shared" si="322"/>
        <v>0</v>
      </c>
      <c r="AK365" s="12">
        <f t="shared" si="323"/>
        <v>0</v>
      </c>
      <c r="AL365" s="39">
        <f t="shared" si="324"/>
        <v>0</v>
      </c>
      <c r="AM365" s="39">
        <f t="shared" si="325"/>
        <v>0</v>
      </c>
      <c r="AN365" s="39">
        <f t="shared" si="326"/>
        <v>0</v>
      </c>
      <c r="AO365" s="99">
        <f t="shared" si="327"/>
        <v>0</v>
      </c>
      <c r="AP365" s="99">
        <f t="shared" si="328"/>
        <v>0</v>
      </c>
      <c r="AQ365" s="12">
        <f t="shared" si="329"/>
        <v>0</v>
      </c>
      <c r="AR365" s="39">
        <f t="shared" si="330"/>
        <v>0</v>
      </c>
      <c r="AS365" s="39">
        <f t="shared" si="331"/>
        <v>0</v>
      </c>
      <c r="AT365" s="39">
        <f t="shared" si="332"/>
        <v>0</v>
      </c>
      <c r="AU365" s="12">
        <f t="shared" si="333"/>
        <v>0</v>
      </c>
      <c r="AV365" s="39">
        <f t="shared" si="334"/>
        <v>0</v>
      </c>
      <c r="AW365" s="39">
        <f t="shared" si="335"/>
        <v>0</v>
      </c>
      <c r="AX365" s="39">
        <f t="shared" si="336"/>
        <v>0</v>
      </c>
      <c r="AY365" s="39">
        <f t="shared" si="337"/>
        <v>0</v>
      </c>
      <c r="AZ365" s="39">
        <f t="shared" si="338"/>
        <v>0</v>
      </c>
      <c r="BA365" s="12">
        <f t="shared" si="339"/>
        <v>0</v>
      </c>
      <c r="BB365" s="39">
        <f t="shared" si="340"/>
        <v>0</v>
      </c>
      <c r="BC365" s="39">
        <f t="shared" si="341"/>
        <v>0</v>
      </c>
      <c r="BD365" s="39">
        <f t="shared" si="342"/>
        <v>0</v>
      </c>
      <c r="BE365" s="12">
        <f t="shared" si="343"/>
        <v>0</v>
      </c>
      <c r="BF365" s="39">
        <f t="shared" si="344"/>
        <v>0</v>
      </c>
      <c r="BG365" s="39">
        <f t="shared" si="345"/>
        <v>0</v>
      </c>
      <c r="BH365" s="39">
        <f t="shared" si="346"/>
        <v>0</v>
      </c>
      <c r="BI365" s="12">
        <f t="shared" si="347"/>
        <v>0</v>
      </c>
      <c r="BJ365" s="39">
        <f t="shared" si="348"/>
        <v>0</v>
      </c>
      <c r="BK365" s="39">
        <f t="shared" si="349"/>
        <v>0</v>
      </c>
      <c r="BL365" s="39">
        <f t="shared" si="350"/>
        <v>0</v>
      </c>
      <c r="BM365" s="12">
        <f t="shared" si="351"/>
        <v>0</v>
      </c>
      <c r="BN365" s="39">
        <f t="shared" si="352"/>
        <v>0</v>
      </c>
      <c r="BO365" s="39">
        <f t="shared" si="353"/>
        <v>0</v>
      </c>
      <c r="BP365" s="39">
        <f t="shared" si="354"/>
        <v>0</v>
      </c>
      <c r="BQ365" s="12">
        <f t="shared" si="355"/>
        <v>0</v>
      </c>
      <c r="BR365" s="39">
        <f t="shared" si="356"/>
        <v>0</v>
      </c>
      <c r="BS365" s="39">
        <f t="shared" si="357"/>
        <v>0</v>
      </c>
      <c r="BT365" s="39">
        <f t="shared" si="358"/>
        <v>0</v>
      </c>
      <c r="BU365" s="104">
        <f>IF(ABS($B365)&lt;0.01,0,VLOOKUP(E365,DollarSteps,4))</f>
        <v>0</v>
      </c>
      <c r="BV365" s="104">
        <f>IF(ABS($B365)&lt;0.01,0,VLOOKUP(G365,DollarSteps,4))</f>
        <v>0</v>
      </c>
      <c r="BW365" s="104">
        <f>IF(ABS($B365)&lt;0.01,0,VLOOKUP(I365,DollarSteps,4))</f>
        <v>0</v>
      </c>
      <c r="BX365" s="104">
        <f>IF(ABS($B365)&lt;0.01,0,IF($J365="","",VLOOKUP($J365,Age_Steps,4)))</f>
        <v>0</v>
      </c>
      <c r="BY365" s="104">
        <f>IF(OR(ABS($B365)&lt;0.01,$E365=0),0,IF($J365="","",VLOOKUP($J365,Age_Steps,4)))</f>
        <v>0</v>
      </c>
      <c r="BZ365" s="104">
        <f>IF(ABS($B365)&lt;0.01,0,IF($J365="","",VLOOKUP($J365-1,Age_Steps,4)))</f>
        <v>0</v>
      </c>
      <c r="CA365" s="104">
        <f>IF(OR(ABS($B365)&lt;0.01,$G365=0),0,IF($J365="","",VLOOKUP($J365-1,Age_Steps,4)))</f>
        <v>0</v>
      </c>
      <c r="CB365" s="104">
        <f>IF(ABS($B365)&lt;0.01,0,IF($J365="","",VLOOKUP($J365-2,Age_Steps,4)))</f>
        <v>0</v>
      </c>
      <c r="CC365" s="104">
        <f>IF(OR(ABS($B365)&lt;0.01,$I365=0),0,IF($J365="","",VLOOKUP($J365-2,Age_Steps,4)))</f>
        <v>0</v>
      </c>
    </row>
    <row r="366" spans="2:81" ht="12.5" customHeight="1">
      <c r="B366" s="6" t="s">
        <v>9</v>
      </c>
      <c r="C366" s="6"/>
      <c r="D366" s="5">
        <v>0</v>
      </c>
      <c r="E366" s="5">
        <v>0</v>
      </c>
      <c r="F366" s="2">
        <v>0</v>
      </c>
      <c r="G366" s="2">
        <v>0</v>
      </c>
      <c r="H366" s="2">
        <v>0</v>
      </c>
      <c r="I366" s="5">
        <v>0</v>
      </c>
      <c r="J366" s="11">
        <v>15</v>
      </c>
      <c r="K366" s="12">
        <f t="shared" si="303"/>
        <v>0</v>
      </c>
      <c r="L366" s="12">
        <f t="shared" si="303"/>
        <v>0</v>
      </c>
      <c r="M366" s="14">
        <f t="shared" si="304"/>
        <v>0</v>
      </c>
      <c r="N366" s="12">
        <f t="shared" si="359"/>
        <v>0</v>
      </c>
      <c r="O366" s="14">
        <f t="shared" si="305"/>
        <v>0</v>
      </c>
      <c r="P366" s="12">
        <f t="shared" si="359"/>
        <v>0</v>
      </c>
      <c r="Q366" s="12">
        <f t="shared" si="306"/>
        <v>1</v>
      </c>
      <c r="R366" s="12">
        <f t="shared" si="307"/>
        <v>0</v>
      </c>
      <c r="S366" s="12">
        <f t="shared" si="308"/>
        <v>0</v>
      </c>
      <c r="T366" s="12">
        <f t="shared" si="309"/>
        <v>0</v>
      </c>
      <c r="U366" s="12">
        <f t="shared" si="310"/>
        <v>0</v>
      </c>
      <c r="V366" s="39">
        <f t="shared" si="311"/>
        <v>0</v>
      </c>
      <c r="W366" s="39">
        <f t="shared" si="312"/>
        <v>0</v>
      </c>
      <c r="X366" s="12">
        <f t="shared" si="360"/>
        <v>0</v>
      </c>
      <c r="Y366" s="12">
        <f t="shared" si="313"/>
        <v>0</v>
      </c>
      <c r="Z366" s="39">
        <f t="shared" si="361"/>
        <v>0</v>
      </c>
      <c r="AA366" s="12">
        <f t="shared" si="314"/>
        <v>0</v>
      </c>
      <c r="AB366" s="39">
        <f t="shared" si="315"/>
        <v>0</v>
      </c>
      <c r="AC366" s="12">
        <f t="shared" si="316"/>
        <v>0</v>
      </c>
      <c r="AD366" s="39">
        <f t="shared" si="317"/>
        <v>0</v>
      </c>
      <c r="AE366" s="39">
        <f t="shared" si="302"/>
        <v>0</v>
      </c>
      <c r="AF366" s="12">
        <f t="shared" si="318"/>
        <v>0</v>
      </c>
      <c r="AG366" s="39">
        <f t="shared" si="319"/>
        <v>0</v>
      </c>
      <c r="AH366" s="12">
        <f t="shared" si="320"/>
        <v>0</v>
      </c>
      <c r="AI366" s="39">
        <f t="shared" si="321"/>
        <v>0</v>
      </c>
      <c r="AJ366" s="39">
        <f t="shared" si="322"/>
        <v>0</v>
      </c>
      <c r="AK366" s="12">
        <f t="shared" si="323"/>
        <v>0</v>
      </c>
      <c r="AL366" s="39">
        <f t="shared" si="324"/>
        <v>0</v>
      </c>
      <c r="AM366" s="39">
        <f t="shared" si="325"/>
        <v>0</v>
      </c>
      <c r="AN366" s="39">
        <f t="shared" si="326"/>
        <v>0</v>
      </c>
      <c r="AO366" s="99">
        <f t="shared" si="327"/>
        <v>0</v>
      </c>
      <c r="AP366" s="99">
        <f t="shared" si="328"/>
        <v>0</v>
      </c>
      <c r="AQ366" s="12">
        <f t="shared" si="329"/>
        <v>0</v>
      </c>
      <c r="AR366" s="39">
        <f t="shared" si="330"/>
        <v>0</v>
      </c>
      <c r="AS366" s="39">
        <f t="shared" si="331"/>
        <v>0</v>
      </c>
      <c r="AT366" s="39">
        <f t="shared" si="332"/>
        <v>0</v>
      </c>
      <c r="AU366" s="12">
        <f t="shared" si="333"/>
        <v>0</v>
      </c>
      <c r="AV366" s="39">
        <f t="shared" si="334"/>
        <v>0</v>
      </c>
      <c r="AW366" s="39">
        <f t="shared" si="335"/>
        <v>0</v>
      </c>
      <c r="AX366" s="39">
        <f t="shared" si="336"/>
        <v>0</v>
      </c>
      <c r="AY366" s="39">
        <f t="shared" si="337"/>
        <v>0</v>
      </c>
      <c r="AZ366" s="39">
        <f t="shared" si="338"/>
        <v>0</v>
      </c>
      <c r="BA366" s="12">
        <f t="shared" si="339"/>
        <v>0</v>
      </c>
      <c r="BB366" s="39">
        <f t="shared" si="340"/>
        <v>0</v>
      </c>
      <c r="BC366" s="39">
        <f t="shared" si="341"/>
        <v>0</v>
      </c>
      <c r="BD366" s="39">
        <f t="shared" si="342"/>
        <v>0</v>
      </c>
      <c r="BE366" s="12">
        <f t="shared" si="343"/>
        <v>0</v>
      </c>
      <c r="BF366" s="39">
        <f t="shared" si="344"/>
        <v>0</v>
      </c>
      <c r="BG366" s="39">
        <f t="shared" si="345"/>
        <v>0</v>
      </c>
      <c r="BH366" s="39">
        <f t="shared" si="346"/>
        <v>0</v>
      </c>
      <c r="BI366" s="12">
        <f t="shared" si="347"/>
        <v>0</v>
      </c>
      <c r="BJ366" s="39">
        <f t="shared" si="348"/>
        <v>0</v>
      </c>
      <c r="BK366" s="39">
        <f t="shared" si="349"/>
        <v>0</v>
      </c>
      <c r="BL366" s="39">
        <f t="shared" si="350"/>
        <v>0</v>
      </c>
      <c r="BM366" s="12">
        <f t="shared" si="351"/>
        <v>0</v>
      </c>
      <c r="BN366" s="39">
        <f t="shared" si="352"/>
        <v>0</v>
      </c>
      <c r="BO366" s="39">
        <f t="shared" si="353"/>
        <v>0</v>
      </c>
      <c r="BP366" s="39">
        <f t="shared" si="354"/>
        <v>0</v>
      </c>
      <c r="BQ366" s="12">
        <f t="shared" si="355"/>
        <v>0</v>
      </c>
      <c r="BR366" s="39">
        <f t="shared" si="356"/>
        <v>0</v>
      </c>
      <c r="BS366" s="39">
        <f t="shared" si="357"/>
        <v>0</v>
      </c>
      <c r="BT366" s="39">
        <f t="shared" si="358"/>
        <v>0</v>
      </c>
      <c r="BU366" s="104">
        <f>IF(ABS($B366)&lt;0.01,0,VLOOKUP(E366,DollarSteps,4))</f>
        <v>0</v>
      </c>
      <c r="BV366" s="104">
        <f>IF(ABS($B366)&lt;0.01,0,VLOOKUP(G366,DollarSteps,4))</f>
        <v>0</v>
      </c>
      <c r="BW366" s="104">
        <f>IF(ABS($B366)&lt;0.01,0,VLOOKUP(I366,DollarSteps,4))</f>
        <v>0</v>
      </c>
      <c r="BX366" s="104">
        <f>IF(ABS($B366)&lt;0.01,0,IF($J366="","",VLOOKUP($J366,Age_Steps,4)))</f>
        <v>0</v>
      </c>
      <c r="BY366" s="104">
        <f>IF(OR(ABS($B366)&lt;0.01,$E366=0),0,IF($J366="","",VLOOKUP($J366,Age_Steps,4)))</f>
        <v>0</v>
      </c>
      <c r="BZ366" s="104">
        <f>IF(ABS($B366)&lt;0.01,0,IF($J366="","",VLOOKUP($J366-1,Age_Steps,4)))</f>
        <v>0</v>
      </c>
      <c r="CA366" s="104">
        <f>IF(OR(ABS($B366)&lt;0.01,$G366=0),0,IF($J366="","",VLOOKUP($J366-1,Age_Steps,4)))</f>
        <v>0</v>
      </c>
      <c r="CB366" s="104">
        <f>IF(ABS($B366)&lt;0.01,0,IF($J366="","",VLOOKUP($J366-2,Age_Steps,4)))</f>
        <v>0</v>
      </c>
      <c r="CC366" s="104">
        <f>IF(OR(ABS($B366)&lt;0.01,$I366=0),0,IF($J366="","",VLOOKUP($J366-2,Age_Steps,4)))</f>
        <v>0</v>
      </c>
    </row>
    <row r="367" spans="2:81" ht="12.5" customHeight="1">
      <c r="B367" s="6" t="s">
        <v>9</v>
      </c>
      <c r="C367" s="6"/>
      <c r="D367" s="5">
        <v>0</v>
      </c>
      <c r="E367" s="5">
        <v>0</v>
      </c>
      <c r="F367" s="2">
        <v>0</v>
      </c>
      <c r="G367" s="2">
        <v>0</v>
      </c>
      <c r="H367" s="2">
        <v>0</v>
      </c>
      <c r="I367" s="5">
        <v>0</v>
      </c>
      <c r="J367" s="11">
        <v>15</v>
      </c>
      <c r="K367" s="12">
        <f t="shared" si="303"/>
        <v>0</v>
      </c>
      <c r="L367" s="12">
        <f t="shared" si="303"/>
        <v>0</v>
      </c>
      <c r="M367" s="14">
        <f t="shared" si="304"/>
        <v>0</v>
      </c>
      <c r="N367" s="12">
        <f t="shared" si="359"/>
        <v>0</v>
      </c>
      <c r="O367" s="14">
        <f t="shared" si="305"/>
        <v>0</v>
      </c>
      <c r="P367" s="12">
        <f t="shared" si="359"/>
        <v>0</v>
      </c>
      <c r="Q367" s="12">
        <f t="shared" si="306"/>
        <v>1</v>
      </c>
      <c r="R367" s="12">
        <f t="shared" si="307"/>
        <v>0</v>
      </c>
      <c r="S367" s="12">
        <f t="shared" si="308"/>
        <v>0</v>
      </c>
      <c r="T367" s="12">
        <f t="shared" si="309"/>
        <v>0</v>
      </c>
      <c r="U367" s="12">
        <f t="shared" si="310"/>
        <v>0</v>
      </c>
      <c r="V367" s="39">
        <f t="shared" si="311"/>
        <v>0</v>
      </c>
      <c r="W367" s="39">
        <f t="shared" si="312"/>
        <v>0</v>
      </c>
      <c r="X367" s="12">
        <f t="shared" si="360"/>
        <v>0</v>
      </c>
      <c r="Y367" s="12">
        <f t="shared" si="313"/>
        <v>0</v>
      </c>
      <c r="Z367" s="39">
        <f t="shared" si="361"/>
        <v>0</v>
      </c>
      <c r="AA367" s="12">
        <f t="shared" si="314"/>
        <v>0</v>
      </c>
      <c r="AB367" s="39">
        <f t="shared" si="315"/>
        <v>0</v>
      </c>
      <c r="AC367" s="12">
        <f t="shared" si="316"/>
        <v>0</v>
      </c>
      <c r="AD367" s="39">
        <f t="shared" si="317"/>
        <v>0</v>
      </c>
      <c r="AE367" s="39">
        <f t="shared" si="302"/>
        <v>0</v>
      </c>
      <c r="AF367" s="12">
        <f t="shared" si="318"/>
        <v>0</v>
      </c>
      <c r="AG367" s="39">
        <f t="shared" si="319"/>
        <v>0</v>
      </c>
      <c r="AH367" s="12">
        <f t="shared" si="320"/>
        <v>0</v>
      </c>
      <c r="AI367" s="39">
        <f t="shared" si="321"/>
        <v>0</v>
      </c>
      <c r="AJ367" s="39">
        <f t="shared" si="322"/>
        <v>0</v>
      </c>
      <c r="AK367" s="12">
        <f t="shared" si="323"/>
        <v>0</v>
      </c>
      <c r="AL367" s="39">
        <f t="shared" si="324"/>
        <v>0</v>
      </c>
      <c r="AM367" s="39">
        <f t="shared" si="325"/>
        <v>0</v>
      </c>
      <c r="AN367" s="39">
        <f t="shared" si="326"/>
        <v>0</v>
      </c>
      <c r="AO367" s="99">
        <f t="shared" si="327"/>
        <v>0</v>
      </c>
      <c r="AP367" s="99">
        <f t="shared" si="328"/>
        <v>0</v>
      </c>
      <c r="AQ367" s="12">
        <f t="shared" si="329"/>
        <v>0</v>
      </c>
      <c r="AR367" s="39">
        <f t="shared" si="330"/>
        <v>0</v>
      </c>
      <c r="AS367" s="39">
        <f t="shared" si="331"/>
        <v>0</v>
      </c>
      <c r="AT367" s="39">
        <f t="shared" si="332"/>
        <v>0</v>
      </c>
      <c r="AU367" s="12">
        <f t="shared" si="333"/>
        <v>0</v>
      </c>
      <c r="AV367" s="39">
        <f t="shared" si="334"/>
        <v>0</v>
      </c>
      <c r="AW367" s="39">
        <f t="shared" si="335"/>
        <v>0</v>
      </c>
      <c r="AX367" s="39">
        <f t="shared" si="336"/>
        <v>0</v>
      </c>
      <c r="AY367" s="39">
        <f t="shared" si="337"/>
        <v>0</v>
      </c>
      <c r="AZ367" s="39">
        <f t="shared" si="338"/>
        <v>0</v>
      </c>
      <c r="BA367" s="12">
        <f t="shared" si="339"/>
        <v>0</v>
      </c>
      <c r="BB367" s="39">
        <f t="shared" si="340"/>
        <v>0</v>
      </c>
      <c r="BC367" s="39">
        <f t="shared" si="341"/>
        <v>0</v>
      </c>
      <c r="BD367" s="39">
        <f t="shared" si="342"/>
        <v>0</v>
      </c>
      <c r="BE367" s="12">
        <f t="shared" si="343"/>
        <v>0</v>
      </c>
      <c r="BF367" s="39">
        <f t="shared" si="344"/>
        <v>0</v>
      </c>
      <c r="BG367" s="39">
        <f t="shared" si="345"/>
        <v>0</v>
      </c>
      <c r="BH367" s="39">
        <f t="shared" si="346"/>
        <v>0</v>
      </c>
      <c r="BI367" s="12">
        <f t="shared" si="347"/>
        <v>0</v>
      </c>
      <c r="BJ367" s="39">
        <f t="shared" si="348"/>
        <v>0</v>
      </c>
      <c r="BK367" s="39">
        <f t="shared" si="349"/>
        <v>0</v>
      </c>
      <c r="BL367" s="39">
        <f t="shared" si="350"/>
        <v>0</v>
      </c>
      <c r="BM367" s="12">
        <f t="shared" si="351"/>
        <v>0</v>
      </c>
      <c r="BN367" s="39">
        <f t="shared" si="352"/>
        <v>0</v>
      </c>
      <c r="BO367" s="39">
        <f t="shared" si="353"/>
        <v>0</v>
      </c>
      <c r="BP367" s="39">
        <f t="shared" si="354"/>
        <v>0</v>
      </c>
      <c r="BQ367" s="12">
        <f t="shared" si="355"/>
        <v>0</v>
      </c>
      <c r="BR367" s="39">
        <f t="shared" si="356"/>
        <v>0</v>
      </c>
      <c r="BS367" s="39">
        <f t="shared" si="357"/>
        <v>0</v>
      </c>
      <c r="BT367" s="39">
        <f t="shared" si="358"/>
        <v>0</v>
      </c>
      <c r="BU367" s="104">
        <f>IF(ABS($B367)&lt;0.01,0,VLOOKUP(E367,DollarSteps,4))</f>
        <v>0</v>
      </c>
      <c r="BV367" s="104">
        <f>IF(ABS($B367)&lt;0.01,0,VLOOKUP(G367,DollarSteps,4))</f>
        <v>0</v>
      </c>
      <c r="BW367" s="104">
        <f>IF(ABS($B367)&lt;0.01,0,VLOOKUP(I367,DollarSteps,4))</f>
        <v>0</v>
      </c>
      <c r="BX367" s="104">
        <f>IF(ABS($B367)&lt;0.01,0,IF($J367="","",VLOOKUP($J367,Age_Steps,4)))</f>
        <v>0</v>
      </c>
      <c r="BY367" s="104">
        <f>IF(OR(ABS($B367)&lt;0.01,$E367=0),0,IF($J367="","",VLOOKUP($J367,Age_Steps,4)))</f>
        <v>0</v>
      </c>
      <c r="BZ367" s="104">
        <f>IF(ABS($B367)&lt;0.01,0,IF($J367="","",VLOOKUP($J367-1,Age_Steps,4)))</f>
        <v>0</v>
      </c>
      <c r="CA367" s="104">
        <f>IF(OR(ABS($B367)&lt;0.01,$G367=0),0,IF($J367="","",VLOOKUP($J367-1,Age_Steps,4)))</f>
        <v>0</v>
      </c>
      <c r="CB367" s="104">
        <f>IF(ABS($B367)&lt;0.01,0,IF($J367="","",VLOOKUP($J367-2,Age_Steps,4)))</f>
        <v>0</v>
      </c>
      <c r="CC367" s="104">
        <f>IF(OR(ABS($B367)&lt;0.01,$I367=0),0,IF($J367="","",VLOOKUP($J367-2,Age_Steps,4)))</f>
        <v>0</v>
      </c>
    </row>
    <row r="368" spans="2:81" ht="12.5" customHeight="1">
      <c r="B368" s="6" t="s">
        <v>9</v>
      </c>
      <c r="C368" s="6"/>
      <c r="D368" s="5">
        <v>0</v>
      </c>
      <c r="E368" s="5">
        <v>0</v>
      </c>
      <c r="F368" s="2">
        <v>0</v>
      </c>
      <c r="G368" s="2">
        <v>0</v>
      </c>
      <c r="H368" s="2">
        <v>0</v>
      </c>
      <c r="I368" s="5">
        <v>0</v>
      </c>
      <c r="J368" s="11">
        <v>25</v>
      </c>
      <c r="K368" s="12">
        <f t="shared" si="303"/>
        <v>0</v>
      </c>
      <c r="L368" s="12">
        <f t="shared" si="303"/>
        <v>0</v>
      </c>
      <c r="M368" s="14">
        <f t="shared" si="304"/>
        <v>0</v>
      </c>
      <c r="N368" s="12">
        <f t="shared" si="359"/>
        <v>0</v>
      </c>
      <c r="O368" s="14">
        <f t="shared" si="305"/>
        <v>0</v>
      </c>
      <c r="P368" s="12">
        <f t="shared" si="359"/>
        <v>0</v>
      </c>
      <c r="Q368" s="12">
        <f t="shared" si="306"/>
        <v>1</v>
      </c>
      <c r="R368" s="12">
        <f t="shared" si="307"/>
        <v>0</v>
      </c>
      <c r="S368" s="12">
        <f t="shared" si="308"/>
        <v>0</v>
      </c>
      <c r="T368" s="12">
        <f t="shared" si="309"/>
        <v>0</v>
      </c>
      <c r="U368" s="12">
        <f t="shared" si="310"/>
        <v>0</v>
      </c>
      <c r="V368" s="39">
        <f t="shared" si="311"/>
        <v>0</v>
      </c>
      <c r="W368" s="39">
        <f t="shared" si="312"/>
        <v>0</v>
      </c>
      <c r="X368" s="12">
        <f t="shared" si="360"/>
        <v>0</v>
      </c>
      <c r="Y368" s="12">
        <f t="shared" si="313"/>
        <v>0</v>
      </c>
      <c r="Z368" s="39">
        <f t="shared" si="361"/>
        <v>0</v>
      </c>
      <c r="AA368" s="12">
        <f t="shared" si="314"/>
        <v>0</v>
      </c>
      <c r="AB368" s="39">
        <f t="shared" si="315"/>
        <v>0</v>
      </c>
      <c r="AC368" s="12">
        <f t="shared" si="316"/>
        <v>0</v>
      </c>
      <c r="AD368" s="39">
        <f t="shared" si="317"/>
        <v>0</v>
      </c>
      <c r="AE368" s="39">
        <f t="shared" si="302"/>
        <v>0</v>
      </c>
      <c r="AF368" s="12">
        <f t="shared" si="318"/>
        <v>0</v>
      </c>
      <c r="AG368" s="39">
        <f t="shared" si="319"/>
        <v>0</v>
      </c>
      <c r="AH368" s="12">
        <f t="shared" si="320"/>
        <v>0</v>
      </c>
      <c r="AI368" s="39">
        <f t="shared" si="321"/>
        <v>0</v>
      </c>
      <c r="AJ368" s="39">
        <f t="shared" si="322"/>
        <v>0</v>
      </c>
      <c r="AK368" s="12">
        <f t="shared" si="323"/>
        <v>0</v>
      </c>
      <c r="AL368" s="39">
        <f t="shared" si="324"/>
        <v>0</v>
      </c>
      <c r="AM368" s="39">
        <f t="shared" si="325"/>
        <v>0</v>
      </c>
      <c r="AN368" s="39">
        <f t="shared" si="326"/>
        <v>0</v>
      </c>
      <c r="AO368" s="99">
        <f t="shared" si="327"/>
        <v>0</v>
      </c>
      <c r="AP368" s="99">
        <f t="shared" si="328"/>
        <v>0</v>
      </c>
      <c r="AQ368" s="12">
        <f t="shared" si="329"/>
        <v>0</v>
      </c>
      <c r="AR368" s="39">
        <f t="shared" si="330"/>
        <v>0</v>
      </c>
      <c r="AS368" s="39">
        <f t="shared" si="331"/>
        <v>0</v>
      </c>
      <c r="AT368" s="39">
        <f t="shared" si="332"/>
        <v>0</v>
      </c>
      <c r="AU368" s="12">
        <f t="shared" si="333"/>
        <v>0</v>
      </c>
      <c r="AV368" s="39">
        <f t="shared" si="334"/>
        <v>0</v>
      </c>
      <c r="AW368" s="39">
        <f t="shared" si="335"/>
        <v>0</v>
      </c>
      <c r="AX368" s="39">
        <f t="shared" si="336"/>
        <v>0</v>
      </c>
      <c r="AY368" s="39">
        <f t="shared" si="337"/>
        <v>0</v>
      </c>
      <c r="AZ368" s="39">
        <f t="shared" si="338"/>
        <v>0</v>
      </c>
      <c r="BA368" s="12">
        <f t="shared" si="339"/>
        <v>0</v>
      </c>
      <c r="BB368" s="39">
        <f t="shared" si="340"/>
        <v>0</v>
      </c>
      <c r="BC368" s="39">
        <f t="shared" si="341"/>
        <v>0</v>
      </c>
      <c r="BD368" s="39">
        <f t="shared" si="342"/>
        <v>0</v>
      </c>
      <c r="BE368" s="12">
        <f t="shared" si="343"/>
        <v>0</v>
      </c>
      <c r="BF368" s="39">
        <f t="shared" si="344"/>
        <v>0</v>
      </c>
      <c r="BG368" s="39">
        <f t="shared" si="345"/>
        <v>0</v>
      </c>
      <c r="BH368" s="39">
        <f t="shared" si="346"/>
        <v>0</v>
      </c>
      <c r="BI368" s="12">
        <f t="shared" si="347"/>
        <v>0</v>
      </c>
      <c r="BJ368" s="39">
        <f t="shared" si="348"/>
        <v>0</v>
      </c>
      <c r="BK368" s="39">
        <f t="shared" si="349"/>
        <v>0</v>
      </c>
      <c r="BL368" s="39">
        <f t="shared" si="350"/>
        <v>0</v>
      </c>
      <c r="BM368" s="12">
        <f t="shared" si="351"/>
        <v>0</v>
      </c>
      <c r="BN368" s="39">
        <f t="shared" si="352"/>
        <v>0</v>
      </c>
      <c r="BO368" s="39">
        <f t="shared" si="353"/>
        <v>0</v>
      </c>
      <c r="BP368" s="39">
        <f t="shared" si="354"/>
        <v>0</v>
      </c>
      <c r="BQ368" s="12">
        <f t="shared" si="355"/>
        <v>0</v>
      </c>
      <c r="BR368" s="39">
        <f t="shared" si="356"/>
        <v>0</v>
      </c>
      <c r="BS368" s="39">
        <f t="shared" si="357"/>
        <v>0</v>
      </c>
      <c r="BT368" s="39">
        <f t="shared" si="358"/>
        <v>0</v>
      </c>
      <c r="BU368" s="104">
        <f>IF(ABS($B368)&lt;0.01,0,VLOOKUP(E368,DollarSteps,4))</f>
        <v>0</v>
      </c>
      <c r="BV368" s="104">
        <f>IF(ABS($B368)&lt;0.01,0,VLOOKUP(G368,DollarSteps,4))</f>
        <v>0</v>
      </c>
      <c r="BW368" s="104">
        <f>IF(ABS($B368)&lt;0.01,0,VLOOKUP(I368,DollarSteps,4))</f>
        <v>0</v>
      </c>
      <c r="BX368" s="104">
        <f>IF(ABS($B368)&lt;0.01,0,IF($J368="","",VLOOKUP($J368,Age_Steps,4)))</f>
        <v>0</v>
      </c>
      <c r="BY368" s="104">
        <f>IF(OR(ABS($B368)&lt;0.01,$E368=0),0,IF($J368="","",VLOOKUP($J368,Age_Steps,4)))</f>
        <v>0</v>
      </c>
      <c r="BZ368" s="104">
        <f>IF(ABS($B368)&lt;0.01,0,IF($J368="","",VLOOKUP($J368-1,Age_Steps,4)))</f>
        <v>0</v>
      </c>
      <c r="CA368" s="104">
        <f>IF(OR(ABS($B368)&lt;0.01,$G368=0),0,IF($J368="","",VLOOKUP($J368-1,Age_Steps,4)))</f>
        <v>0</v>
      </c>
      <c r="CB368" s="104">
        <f>IF(ABS($B368)&lt;0.01,0,IF($J368="","",VLOOKUP($J368-2,Age_Steps,4)))</f>
        <v>0</v>
      </c>
      <c r="CC368" s="104">
        <f>IF(OR(ABS($B368)&lt;0.01,$I368=0),0,IF($J368="","",VLOOKUP($J368-2,Age_Steps,4)))</f>
        <v>0</v>
      </c>
    </row>
    <row r="369" spans="2:81" ht="12.5" customHeight="1">
      <c r="B369" s="6" t="s">
        <v>9</v>
      </c>
      <c r="C369" s="6"/>
      <c r="D369" s="5">
        <v>0</v>
      </c>
      <c r="E369" s="5">
        <v>0</v>
      </c>
      <c r="F369" s="2">
        <v>0</v>
      </c>
      <c r="G369" s="2">
        <v>0</v>
      </c>
      <c r="H369" s="2">
        <v>0</v>
      </c>
      <c r="I369" s="5">
        <v>0</v>
      </c>
      <c r="K369" s="12">
        <f t="shared" si="303"/>
        <v>0</v>
      </c>
      <c r="L369" s="12">
        <f t="shared" si="303"/>
        <v>0</v>
      </c>
      <c r="M369" s="14">
        <f t="shared" si="304"/>
        <v>0</v>
      </c>
      <c r="N369" s="12">
        <f t="shared" si="359"/>
        <v>0</v>
      </c>
      <c r="O369" s="14">
        <f t="shared" si="305"/>
        <v>0</v>
      </c>
      <c r="P369" s="12">
        <f t="shared" si="359"/>
        <v>0</v>
      </c>
      <c r="Q369" s="12">
        <f t="shared" si="306"/>
        <v>1</v>
      </c>
      <c r="R369" s="12">
        <f t="shared" si="307"/>
        <v>0</v>
      </c>
      <c r="S369" s="12">
        <f t="shared" si="308"/>
        <v>0</v>
      </c>
      <c r="T369" s="12">
        <f t="shared" si="309"/>
        <v>0</v>
      </c>
      <c r="U369" s="12">
        <f t="shared" si="310"/>
        <v>0</v>
      </c>
      <c r="V369" s="39">
        <f t="shared" si="311"/>
        <v>0</v>
      </c>
      <c r="W369" s="39">
        <f t="shared" si="312"/>
        <v>0</v>
      </c>
      <c r="X369" s="12">
        <f t="shared" si="360"/>
        <v>0</v>
      </c>
      <c r="Y369" s="12">
        <f t="shared" si="313"/>
        <v>0</v>
      </c>
      <c r="Z369" s="39">
        <f t="shared" si="361"/>
        <v>0</v>
      </c>
      <c r="AA369" s="12">
        <f t="shared" si="314"/>
        <v>0</v>
      </c>
      <c r="AB369" s="39">
        <f t="shared" si="315"/>
        <v>0</v>
      </c>
      <c r="AC369" s="12">
        <f t="shared" si="316"/>
        <v>0</v>
      </c>
      <c r="AD369" s="39">
        <f t="shared" si="317"/>
        <v>0</v>
      </c>
      <c r="AE369" s="39">
        <f t="shared" si="302"/>
        <v>0</v>
      </c>
      <c r="AF369" s="12">
        <f t="shared" si="318"/>
        <v>0</v>
      </c>
      <c r="AG369" s="39">
        <f t="shared" si="319"/>
        <v>0</v>
      </c>
      <c r="AH369" s="12">
        <f t="shared" si="320"/>
        <v>0</v>
      </c>
      <c r="AI369" s="39">
        <f t="shared" si="321"/>
        <v>0</v>
      </c>
      <c r="AJ369" s="39">
        <f t="shared" si="322"/>
        <v>0</v>
      </c>
      <c r="AK369" s="12">
        <f t="shared" si="323"/>
        <v>0</v>
      </c>
      <c r="AL369" s="39">
        <f t="shared" si="324"/>
        <v>0</v>
      </c>
      <c r="AM369" s="39">
        <f t="shared" si="325"/>
        <v>0</v>
      </c>
      <c r="AN369" s="39">
        <f t="shared" si="326"/>
        <v>0</v>
      </c>
      <c r="AO369" s="99">
        <f t="shared" si="327"/>
        <v>0</v>
      </c>
      <c r="AP369" s="99">
        <f t="shared" si="328"/>
        <v>0</v>
      </c>
      <c r="AQ369" s="12">
        <f t="shared" si="329"/>
        <v>0</v>
      </c>
      <c r="AR369" s="39">
        <f t="shared" si="330"/>
        <v>0</v>
      </c>
      <c r="AS369" s="39">
        <f t="shared" si="331"/>
        <v>0</v>
      </c>
      <c r="AT369" s="39">
        <f t="shared" si="332"/>
        <v>0</v>
      </c>
      <c r="AU369" s="12">
        <f t="shared" si="333"/>
        <v>0</v>
      </c>
      <c r="AV369" s="39">
        <f t="shared" si="334"/>
        <v>0</v>
      </c>
      <c r="AW369" s="39">
        <f t="shared" si="335"/>
        <v>0</v>
      </c>
      <c r="AX369" s="39">
        <f t="shared" si="336"/>
        <v>0</v>
      </c>
      <c r="AY369" s="39">
        <f t="shared" si="337"/>
        <v>0</v>
      </c>
      <c r="AZ369" s="39">
        <f t="shared" si="338"/>
        <v>0</v>
      </c>
      <c r="BA369" s="12">
        <f t="shared" si="339"/>
        <v>0</v>
      </c>
      <c r="BB369" s="39">
        <f t="shared" si="340"/>
        <v>0</v>
      </c>
      <c r="BC369" s="39">
        <f t="shared" si="341"/>
        <v>0</v>
      </c>
      <c r="BD369" s="39">
        <f t="shared" si="342"/>
        <v>0</v>
      </c>
      <c r="BE369" s="12">
        <f t="shared" si="343"/>
        <v>0</v>
      </c>
      <c r="BF369" s="39">
        <f t="shared" si="344"/>
        <v>0</v>
      </c>
      <c r="BG369" s="39">
        <f t="shared" si="345"/>
        <v>0</v>
      </c>
      <c r="BH369" s="39">
        <f t="shared" si="346"/>
        <v>0</v>
      </c>
      <c r="BI369" s="12">
        <f t="shared" si="347"/>
        <v>0</v>
      </c>
      <c r="BJ369" s="39">
        <f t="shared" si="348"/>
        <v>0</v>
      </c>
      <c r="BK369" s="39">
        <f t="shared" si="349"/>
        <v>0</v>
      </c>
      <c r="BL369" s="39">
        <f t="shared" si="350"/>
        <v>0</v>
      </c>
      <c r="BM369" s="12">
        <f t="shared" si="351"/>
        <v>0</v>
      </c>
      <c r="BN369" s="39">
        <f t="shared" si="352"/>
        <v>0</v>
      </c>
      <c r="BO369" s="39">
        <f t="shared" si="353"/>
        <v>0</v>
      </c>
      <c r="BP369" s="39">
        <f t="shared" si="354"/>
        <v>0</v>
      </c>
      <c r="BQ369" s="12">
        <f t="shared" si="355"/>
        <v>0</v>
      </c>
      <c r="BR369" s="39">
        <f t="shared" si="356"/>
        <v>0</v>
      </c>
      <c r="BS369" s="39">
        <f t="shared" si="357"/>
        <v>0</v>
      </c>
      <c r="BT369" s="39">
        <f t="shared" si="358"/>
        <v>0</v>
      </c>
      <c r="BU369" s="104">
        <f>IF(ABS($B369)&lt;0.01,0,VLOOKUP(E369,DollarSteps,4))</f>
        <v>0</v>
      </c>
      <c r="BV369" s="104">
        <f>IF(ABS($B369)&lt;0.01,0,VLOOKUP(G369,DollarSteps,4))</f>
        <v>0</v>
      </c>
      <c r="BW369" s="104">
        <f>IF(ABS($B369)&lt;0.01,0,VLOOKUP(I369,DollarSteps,4))</f>
        <v>0</v>
      </c>
      <c r="BX369" s="104">
        <f>IF(ABS($B369)&lt;0.01,0,IF($J369="","",VLOOKUP($J369,Age_Steps,4)))</f>
        <v>0</v>
      </c>
      <c r="BY369" s="104">
        <f>IF(OR(ABS($B369)&lt;0.01,$E369=0),0,IF($J369="","",VLOOKUP($J369,Age_Steps,4)))</f>
        <v>0</v>
      </c>
      <c r="BZ369" s="104">
        <f>IF(ABS($B369)&lt;0.01,0,IF($J369="","",VLOOKUP($J369-1,Age_Steps,4)))</f>
        <v>0</v>
      </c>
      <c r="CA369" s="104">
        <f>IF(OR(ABS($B369)&lt;0.01,$G369=0),0,IF($J369="","",VLOOKUP($J369-1,Age_Steps,4)))</f>
        <v>0</v>
      </c>
      <c r="CB369" s="104">
        <f>IF(ABS($B369)&lt;0.01,0,IF($J369="","",VLOOKUP($J369-2,Age_Steps,4)))</f>
        <v>0</v>
      </c>
      <c r="CC369" s="104">
        <f>IF(OR(ABS($B369)&lt;0.01,$I369=0),0,IF($J369="","",VLOOKUP($J369-2,Age_Steps,4)))</f>
        <v>0</v>
      </c>
    </row>
    <row r="370" spans="2:81" ht="12.5" customHeight="1">
      <c r="B370" s="6" t="s">
        <v>9</v>
      </c>
      <c r="C370" s="6"/>
      <c r="D370" s="5">
        <v>0</v>
      </c>
      <c r="E370" s="5">
        <v>0</v>
      </c>
      <c r="F370" s="2">
        <v>0</v>
      </c>
      <c r="G370" s="2">
        <v>0</v>
      </c>
      <c r="H370" s="2">
        <v>0</v>
      </c>
      <c r="I370" s="5">
        <v>0</v>
      </c>
      <c r="J370" s="11">
        <v>23</v>
      </c>
      <c r="K370" s="12">
        <f t="shared" si="303"/>
        <v>0</v>
      </c>
      <c r="L370" s="12">
        <f t="shared" si="303"/>
        <v>0</v>
      </c>
      <c r="M370" s="14">
        <f t="shared" si="304"/>
        <v>0</v>
      </c>
      <c r="N370" s="12">
        <f t="shared" si="359"/>
        <v>0</v>
      </c>
      <c r="O370" s="14">
        <f t="shared" si="305"/>
        <v>0</v>
      </c>
      <c r="P370" s="12">
        <f t="shared" si="359"/>
        <v>0</v>
      </c>
      <c r="Q370" s="12">
        <f t="shared" si="306"/>
        <v>1</v>
      </c>
      <c r="R370" s="12">
        <f t="shared" si="307"/>
        <v>0</v>
      </c>
      <c r="S370" s="12">
        <f t="shared" si="308"/>
        <v>0</v>
      </c>
      <c r="T370" s="12">
        <f t="shared" si="309"/>
        <v>0</v>
      </c>
      <c r="U370" s="12">
        <f t="shared" si="310"/>
        <v>0</v>
      </c>
      <c r="V370" s="39">
        <f t="shared" si="311"/>
        <v>0</v>
      </c>
      <c r="W370" s="39">
        <f t="shared" si="312"/>
        <v>0</v>
      </c>
      <c r="X370" s="12">
        <f t="shared" si="360"/>
        <v>0</v>
      </c>
      <c r="Y370" s="12">
        <f t="shared" si="313"/>
        <v>0</v>
      </c>
      <c r="Z370" s="39">
        <f t="shared" si="361"/>
        <v>0</v>
      </c>
      <c r="AA370" s="12">
        <f t="shared" si="314"/>
        <v>0</v>
      </c>
      <c r="AB370" s="39">
        <f t="shared" si="315"/>
        <v>0</v>
      </c>
      <c r="AC370" s="12">
        <f t="shared" si="316"/>
        <v>0</v>
      </c>
      <c r="AD370" s="39">
        <f t="shared" si="317"/>
        <v>0</v>
      </c>
      <c r="AE370" s="39">
        <f t="shared" si="302"/>
        <v>0</v>
      </c>
      <c r="AF370" s="12">
        <f t="shared" si="318"/>
        <v>0</v>
      </c>
      <c r="AG370" s="39">
        <f t="shared" si="319"/>
        <v>0</v>
      </c>
      <c r="AH370" s="12">
        <f t="shared" si="320"/>
        <v>0</v>
      </c>
      <c r="AI370" s="39">
        <f t="shared" si="321"/>
        <v>0</v>
      </c>
      <c r="AJ370" s="39">
        <f t="shared" si="322"/>
        <v>0</v>
      </c>
      <c r="AK370" s="12">
        <f t="shared" si="323"/>
        <v>0</v>
      </c>
      <c r="AL370" s="39">
        <f t="shared" si="324"/>
        <v>0</v>
      </c>
      <c r="AM370" s="39">
        <f t="shared" si="325"/>
        <v>0</v>
      </c>
      <c r="AN370" s="39">
        <f t="shared" si="326"/>
        <v>0</v>
      </c>
      <c r="AO370" s="99">
        <f t="shared" si="327"/>
        <v>0</v>
      </c>
      <c r="AP370" s="99">
        <f t="shared" si="328"/>
        <v>0</v>
      </c>
      <c r="AQ370" s="12">
        <f t="shared" si="329"/>
        <v>0</v>
      </c>
      <c r="AR370" s="39">
        <f t="shared" si="330"/>
        <v>0</v>
      </c>
      <c r="AS370" s="39">
        <f t="shared" si="331"/>
        <v>0</v>
      </c>
      <c r="AT370" s="39">
        <f t="shared" si="332"/>
        <v>0</v>
      </c>
      <c r="AU370" s="12">
        <f t="shared" si="333"/>
        <v>0</v>
      </c>
      <c r="AV370" s="39">
        <f t="shared" si="334"/>
        <v>0</v>
      </c>
      <c r="AW370" s="39">
        <f t="shared" si="335"/>
        <v>0</v>
      </c>
      <c r="AX370" s="39">
        <f t="shared" si="336"/>
        <v>0</v>
      </c>
      <c r="AY370" s="39">
        <f t="shared" si="337"/>
        <v>0</v>
      </c>
      <c r="AZ370" s="39">
        <f t="shared" si="338"/>
        <v>0</v>
      </c>
      <c r="BA370" s="12">
        <f t="shared" si="339"/>
        <v>0</v>
      </c>
      <c r="BB370" s="39">
        <f t="shared" si="340"/>
        <v>0</v>
      </c>
      <c r="BC370" s="39">
        <f t="shared" si="341"/>
        <v>0</v>
      </c>
      <c r="BD370" s="39">
        <f t="shared" si="342"/>
        <v>0</v>
      </c>
      <c r="BE370" s="12">
        <f t="shared" si="343"/>
        <v>0</v>
      </c>
      <c r="BF370" s="39">
        <f t="shared" si="344"/>
        <v>0</v>
      </c>
      <c r="BG370" s="39">
        <f t="shared" si="345"/>
        <v>0</v>
      </c>
      <c r="BH370" s="39">
        <f t="shared" si="346"/>
        <v>0</v>
      </c>
      <c r="BI370" s="12">
        <f t="shared" si="347"/>
        <v>0</v>
      </c>
      <c r="BJ370" s="39">
        <f t="shared" si="348"/>
        <v>0</v>
      </c>
      <c r="BK370" s="39">
        <f t="shared" si="349"/>
        <v>0</v>
      </c>
      <c r="BL370" s="39">
        <f t="shared" si="350"/>
        <v>0</v>
      </c>
      <c r="BM370" s="12">
        <f t="shared" si="351"/>
        <v>0</v>
      </c>
      <c r="BN370" s="39">
        <f t="shared" si="352"/>
        <v>0</v>
      </c>
      <c r="BO370" s="39">
        <f t="shared" si="353"/>
        <v>0</v>
      </c>
      <c r="BP370" s="39">
        <f t="shared" si="354"/>
        <v>0</v>
      </c>
      <c r="BQ370" s="12">
        <f t="shared" si="355"/>
        <v>0</v>
      </c>
      <c r="BR370" s="39">
        <f t="shared" si="356"/>
        <v>0</v>
      </c>
      <c r="BS370" s="39">
        <f t="shared" si="357"/>
        <v>0</v>
      </c>
      <c r="BT370" s="39">
        <f t="shared" si="358"/>
        <v>0</v>
      </c>
      <c r="BU370" s="104">
        <f>IF(ABS($B370)&lt;0.01,0,VLOOKUP(E370,DollarSteps,4))</f>
        <v>0</v>
      </c>
      <c r="BV370" s="104">
        <f>IF(ABS($B370)&lt;0.01,0,VLOOKUP(G370,DollarSteps,4))</f>
        <v>0</v>
      </c>
      <c r="BW370" s="104">
        <f>IF(ABS($B370)&lt;0.01,0,VLOOKUP(I370,DollarSteps,4))</f>
        <v>0</v>
      </c>
      <c r="BX370" s="104">
        <f>IF(ABS($B370)&lt;0.01,0,IF($J370="","",VLOOKUP($J370,Age_Steps,4)))</f>
        <v>0</v>
      </c>
      <c r="BY370" s="104">
        <f>IF(OR(ABS($B370)&lt;0.01,$E370=0),0,IF($J370="","",VLOOKUP($J370,Age_Steps,4)))</f>
        <v>0</v>
      </c>
      <c r="BZ370" s="104">
        <f>IF(ABS($B370)&lt;0.01,0,IF($J370="","",VLOOKUP($J370-1,Age_Steps,4)))</f>
        <v>0</v>
      </c>
      <c r="CA370" s="104">
        <f>IF(OR(ABS($B370)&lt;0.01,$G370=0),0,IF($J370="","",VLOOKUP($J370-1,Age_Steps,4)))</f>
        <v>0</v>
      </c>
      <c r="CB370" s="104">
        <f>IF(ABS($B370)&lt;0.01,0,IF($J370="","",VLOOKUP($J370-2,Age_Steps,4)))</f>
        <v>0</v>
      </c>
      <c r="CC370" s="104">
        <f>IF(OR(ABS($B370)&lt;0.01,$I370=0),0,IF($J370="","",VLOOKUP($J370-2,Age_Steps,4)))</f>
        <v>0</v>
      </c>
    </row>
    <row r="371" spans="2:81" ht="12.5" customHeight="1">
      <c r="B371" s="6" t="s">
        <v>9</v>
      </c>
      <c r="C371" s="6"/>
      <c r="D371" s="5">
        <v>0</v>
      </c>
      <c r="E371" s="5">
        <v>0</v>
      </c>
      <c r="F371" s="2">
        <v>0</v>
      </c>
      <c r="G371" s="2">
        <v>0</v>
      </c>
      <c r="H371" s="2">
        <v>0</v>
      </c>
      <c r="I371" s="5">
        <v>0</v>
      </c>
      <c r="K371" s="12">
        <f t="shared" si="303"/>
        <v>0</v>
      </c>
      <c r="L371" s="12">
        <f t="shared" si="303"/>
        <v>0</v>
      </c>
      <c r="M371" s="14">
        <f t="shared" si="304"/>
        <v>0</v>
      </c>
      <c r="N371" s="12">
        <f t="shared" si="359"/>
        <v>0</v>
      </c>
      <c r="O371" s="14">
        <f t="shared" si="305"/>
        <v>0</v>
      </c>
      <c r="P371" s="12">
        <f t="shared" si="359"/>
        <v>0</v>
      </c>
      <c r="Q371" s="12">
        <f t="shared" si="306"/>
        <v>1</v>
      </c>
      <c r="R371" s="12">
        <f t="shared" si="307"/>
        <v>0</v>
      </c>
      <c r="S371" s="12">
        <f t="shared" si="308"/>
        <v>0</v>
      </c>
      <c r="T371" s="12">
        <f t="shared" si="309"/>
        <v>0</v>
      </c>
      <c r="U371" s="12">
        <f t="shared" si="310"/>
        <v>0</v>
      </c>
      <c r="V371" s="39">
        <f t="shared" si="311"/>
        <v>0</v>
      </c>
      <c r="W371" s="39">
        <f t="shared" si="312"/>
        <v>0</v>
      </c>
      <c r="X371" s="12">
        <f t="shared" si="360"/>
        <v>0</v>
      </c>
      <c r="Y371" s="12">
        <f t="shared" si="313"/>
        <v>0</v>
      </c>
      <c r="Z371" s="39">
        <f t="shared" si="361"/>
        <v>0</v>
      </c>
      <c r="AA371" s="12">
        <f t="shared" si="314"/>
        <v>0</v>
      </c>
      <c r="AB371" s="39">
        <f t="shared" si="315"/>
        <v>0</v>
      </c>
      <c r="AC371" s="12">
        <f t="shared" si="316"/>
        <v>0</v>
      </c>
      <c r="AD371" s="39">
        <f t="shared" si="317"/>
        <v>0</v>
      </c>
      <c r="AE371" s="39">
        <f t="shared" si="302"/>
        <v>0</v>
      </c>
      <c r="AF371" s="12">
        <f t="shared" si="318"/>
        <v>0</v>
      </c>
      <c r="AG371" s="39">
        <f t="shared" si="319"/>
        <v>0</v>
      </c>
      <c r="AH371" s="12">
        <f t="shared" si="320"/>
        <v>0</v>
      </c>
      <c r="AI371" s="39">
        <f t="shared" si="321"/>
        <v>0</v>
      </c>
      <c r="AJ371" s="39">
        <f t="shared" si="322"/>
        <v>0</v>
      </c>
      <c r="AK371" s="12">
        <f t="shared" si="323"/>
        <v>0</v>
      </c>
      <c r="AL371" s="39">
        <f t="shared" si="324"/>
        <v>0</v>
      </c>
      <c r="AM371" s="39">
        <f t="shared" si="325"/>
        <v>0</v>
      </c>
      <c r="AN371" s="39">
        <f t="shared" si="326"/>
        <v>0</v>
      </c>
      <c r="AO371" s="99">
        <f t="shared" si="327"/>
        <v>0</v>
      </c>
      <c r="AP371" s="99">
        <f t="shared" si="328"/>
        <v>0</v>
      </c>
      <c r="AQ371" s="12">
        <f t="shared" si="329"/>
        <v>0</v>
      </c>
      <c r="AR371" s="39">
        <f t="shared" si="330"/>
        <v>0</v>
      </c>
      <c r="AS371" s="39">
        <f t="shared" si="331"/>
        <v>0</v>
      </c>
      <c r="AT371" s="39">
        <f t="shared" si="332"/>
        <v>0</v>
      </c>
      <c r="AU371" s="12">
        <f t="shared" si="333"/>
        <v>0</v>
      </c>
      <c r="AV371" s="39">
        <f t="shared" si="334"/>
        <v>0</v>
      </c>
      <c r="AW371" s="39">
        <f t="shared" si="335"/>
        <v>0</v>
      </c>
      <c r="AX371" s="39">
        <f t="shared" si="336"/>
        <v>0</v>
      </c>
      <c r="AY371" s="39">
        <f t="shared" si="337"/>
        <v>0</v>
      </c>
      <c r="AZ371" s="39">
        <f t="shared" si="338"/>
        <v>0</v>
      </c>
      <c r="BA371" s="12">
        <f t="shared" si="339"/>
        <v>0</v>
      </c>
      <c r="BB371" s="39">
        <f t="shared" si="340"/>
        <v>0</v>
      </c>
      <c r="BC371" s="39">
        <f t="shared" si="341"/>
        <v>0</v>
      </c>
      <c r="BD371" s="39">
        <f t="shared" si="342"/>
        <v>0</v>
      </c>
      <c r="BE371" s="12">
        <f t="shared" si="343"/>
        <v>0</v>
      </c>
      <c r="BF371" s="39">
        <f t="shared" si="344"/>
        <v>0</v>
      </c>
      <c r="BG371" s="39">
        <f t="shared" si="345"/>
        <v>0</v>
      </c>
      <c r="BH371" s="39">
        <f t="shared" si="346"/>
        <v>0</v>
      </c>
      <c r="BI371" s="12">
        <f t="shared" si="347"/>
        <v>0</v>
      </c>
      <c r="BJ371" s="39">
        <f t="shared" si="348"/>
        <v>0</v>
      </c>
      <c r="BK371" s="39">
        <f t="shared" si="349"/>
        <v>0</v>
      </c>
      <c r="BL371" s="39">
        <f t="shared" si="350"/>
        <v>0</v>
      </c>
      <c r="BM371" s="12">
        <f t="shared" si="351"/>
        <v>0</v>
      </c>
      <c r="BN371" s="39">
        <f t="shared" si="352"/>
        <v>0</v>
      </c>
      <c r="BO371" s="39">
        <f t="shared" si="353"/>
        <v>0</v>
      </c>
      <c r="BP371" s="39">
        <f t="shared" si="354"/>
        <v>0</v>
      </c>
      <c r="BQ371" s="12">
        <f t="shared" si="355"/>
        <v>0</v>
      </c>
      <c r="BR371" s="39">
        <f t="shared" si="356"/>
        <v>0</v>
      </c>
      <c r="BS371" s="39">
        <f t="shared" si="357"/>
        <v>0</v>
      </c>
      <c r="BT371" s="39">
        <f t="shared" si="358"/>
        <v>0</v>
      </c>
      <c r="BU371" s="104">
        <f>IF(ABS($B371)&lt;0.01,0,VLOOKUP(E371,DollarSteps,4))</f>
        <v>0</v>
      </c>
      <c r="BV371" s="104">
        <f>IF(ABS($B371)&lt;0.01,0,VLOOKUP(G371,DollarSteps,4))</f>
        <v>0</v>
      </c>
      <c r="BW371" s="104">
        <f>IF(ABS($B371)&lt;0.01,0,VLOOKUP(I371,DollarSteps,4))</f>
        <v>0</v>
      </c>
      <c r="BX371" s="104">
        <f>IF(ABS($B371)&lt;0.01,0,IF($J371="","",VLOOKUP($J371,Age_Steps,4)))</f>
        <v>0</v>
      </c>
      <c r="BY371" s="104">
        <f>IF(OR(ABS($B371)&lt;0.01,$E371=0),0,IF($J371="","",VLOOKUP($J371,Age_Steps,4)))</f>
        <v>0</v>
      </c>
      <c r="BZ371" s="104">
        <f>IF(ABS($B371)&lt;0.01,0,IF($J371="","",VLOOKUP($J371-1,Age_Steps,4)))</f>
        <v>0</v>
      </c>
      <c r="CA371" s="104">
        <f>IF(OR(ABS($B371)&lt;0.01,$G371=0),0,IF($J371="","",VLOOKUP($J371-1,Age_Steps,4)))</f>
        <v>0</v>
      </c>
      <c r="CB371" s="104">
        <f>IF(ABS($B371)&lt;0.01,0,IF($J371="","",VLOOKUP($J371-2,Age_Steps,4)))</f>
        <v>0</v>
      </c>
      <c r="CC371" s="104">
        <f>IF(OR(ABS($B371)&lt;0.01,$I371=0),0,IF($J371="","",VLOOKUP($J371-2,Age_Steps,4)))</f>
        <v>0</v>
      </c>
    </row>
    <row r="372" spans="2:81" ht="12.5" customHeight="1">
      <c r="B372" s="6" t="s">
        <v>9</v>
      </c>
      <c r="C372" s="6"/>
      <c r="D372" s="5">
        <v>0</v>
      </c>
      <c r="E372" s="5">
        <v>0</v>
      </c>
      <c r="F372" s="2">
        <v>0</v>
      </c>
      <c r="G372" s="2">
        <v>0</v>
      </c>
      <c r="H372" s="2">
        <v>0</v>
      </c>
      <c r="I372" s="5">
        <v>0</v>
      </c>
      <c r="K372" s="12">
        <f t="shared" si="303"/>
        <v>0</v>
      </c>
      <c r="L372" s="12">
        <f t="shared" si="303"/>
        <v>0</v>
      </c>
      <c r="M372" s="14">
        <f t="shared" si="304"/>
        <v>0</v>
      </c>
      <c r="N372" s="12">
        <f t="shared" si="359"/>
        <v>0</v>
      </c>
      <c r="O372" s="14">
        <f t="shared" si="305"/>
        <v>0</v>
      </c>
      <c r="P372" s="12">
        <f t="shared" si="359"/>
        <v>0</v>
      </c>
      <c r="Q372" s="12">
        <f t="shared" si="306"/>
        <v>1</v>
      </c>
      <c r="R372" s="12">
        <f t="shared" si="307"/>
        <v>0</v>
      </c>
      <c r="S372" s="12">
        <f t="shared" si="308"/>
        <v>0</v>
      </c>
      <c r="T372" s="12">
        <f t="shared" si="309"/>
        <v>0</v>
      </c>
      <c r="U372" s="12">
        <f t="shared" si="310"/>
        <v>0</v>
      </c>
      <c r="V372" s="39">
        <f t="shared" si="311"/>
        <v>0</v>
      </c>
      <c r="W372" s="39">
        <f t="shared" si="312"/>
        <v>0</v>
      </c>
      <c r="X372" s="12">
        <f t="shared" si="360"/>
        <v>0</v>
      </c>
      <c r="Y372" s="12">
        <f t="shared" si="313"/>
        <v>0</v>
      </c>
      <c r="Z372" s="39">
        <f t="shared" si="361"/>
        <v>0</v>
      </c>
      <c r="AA372" s="12">
        <f t="shared" si="314"/>
        <v>0</v>
      </c>
      <c r="AB372" s="39">
        <f t="shared" si="315"/>
        <v>0</v>
      </c>
      <c r="AC372" s="12">
        <f t="shared" si="316"/>
        <v>0</v>
      </c>
      <c r="AD372" s="39">
        <f t="shared" si="317"/>
        <v>0</v>
      </c>
      <c r="AE372" s="39">
        <f t="shared" si="302"/>
        <v>0</v>
      </c>
      <c r="AF372" s="12">
        <f t="shared" si="318"/>
        <v>0</v>
      </c>
      <c r="AG372" s="39">
        <f t="shared" si="319"/>
        <v>0</v>
      </c>
      <c r="AH372" s="12">
        <f t="shared" si="320"/>
        <v>0</v>
      </c>
      <c r="AI372" s="39">
        <f t="shared" si="321"/>
        <v>0</v>
      </c>
      <c r="AJ372" s="39">
        <f t="shared" si="322"/>
        <v>0</v>
      </c>
      <c r="AK372" s="12">
        <f t="shared" si="323"/>
        <v>0</v>
      </c>
      <c r="AL372" s="39">
        <f t="shared" si="324"/>
        <v>0</v>
      </c>
      <c r="AM372" s="39">
        <f t="shared" si="325"/>
        <v>0</v>
      </c>
      <c r="AN372" s="39">
        <f t="shared" si="326"/>
        <v>0</v>
      </c>
      <c r="AO372" s="99">
        <f t="shared" si="327"/>
        <v>0</v>
      </c>
      <c r="AP372" s="99">
        <f t="shared" si="328"/>
        <v>0</v>
      </c>
      <c r="AQ372" s="12">
        <f t="shared" si="329"/>
        <v>0</v>
      </c>
      <c r="AR372" s="39">
        <f t="shared" si="330"/>
        <v>0</v>
      </c>
      <c r="AS372" s="39">
        <f t="shared" si="331"/>
        <v>0</v>
      </c>
      <c r="AT372" s="39">
        <f t="shared" si="332"/>
        <v>0</v>
      </c>
      <c r="AU372" s="12">
        <f t="shared" si="333"/>
        <v>0</v>
      </c>
      <c r="AV372" s="39">
        <f t="shared" si="334"/>
        <v>0</v>
      </c>
      <c r="AW372" s="39">
        <f t="shared" si="335"/>
        <v>0</v>
      </c>
      <c r="AX372" s="39">
        <f t="shared" si="336"/>
        <v>0</v>
      </c>
      <c r="AY372" s="39">
        <f t="shared" si="337"/>
        <v>0</v>
      </c>
      <c r="AZ372" s="39">
        <f t="shared" si="338"/>
        <v>0</v>
      </c>
      <c r="BA372" s="12">
        <f t="shared" si="339"/>
        <v>0</v>
      </c>
      <c r="BB372" s="39">
        <f t="shared" si="340"/>
        <v>0</v>
      </c>
      <c r="BC372" s="39">
        <f t="shared" si="341"/>
        <v>0</v>
      </c>
      <c r="BD372" s="39">
        <f t="shared" si="342"/>
        <v>0</v>
      </c>
      <c r="BE372" s="12">
        <f t="shared" si="343"/>
        <v>0</v>
      </c>
      <c r="BF372" s="39">
        <f t="shared" si="344"/>
        <v>0</v>
      </c>
      <c r="BG372" s="39">
        <f t="shared" si="345"/>
        <v>0</v>
      </c>
      <c r="BH372" s="39">
        <f t="shared" si="346"/>
        <v>0</v>
      </c>
      <c r="BI372" s="12">
        <f t="shared" si="347"/>
        <v>0</v>
      </c>
      <c r="BJ372" s="39">
        <f t="shared" si="348"/>
        <v>0</v>
      </c>
      <c r="BK372" s="39">
        <f t="shared" si="349"/>
        <v>0</v>
      </c>
      <c r="BL372" s="39">
        <f t="shared" si="350"/>
        <v>0</v>
      </c>
      <c r="BM372" s="12">
        <f t="shared" si="351"/>
        <v>0</v>
      </c>
      <c r="BN372" s="39">
        <f t="shared" si="352"/>
        <v>0</v>
      </c>
      <c r="BO372" s="39">
        <f t="shared" si="353"/>
        <v>0</v>
      </c>
      <c r="BP372" s="39">
        <f t="shared" si="354"/>
        <v>0</v>
      </c>
      <c r="BQ372" s="12">
        <f t="shared" si="355"/>
        <v>0</v>
      </c>
      <c r="BR372" s="39">
        <f t="shared" si="356"/>
        <v>0</v>
      </c>
      <c r="BS372" s="39">
        <f t="shared" si="357"/>
        <v>0</v>
      </c>
      <c r="BT372" s="39">
        <f t="shared" si="358"/>
        <v>0</v>
      </c>
      <c r="BU372" s="104">
        <f>IF(ABS($B372)&lt;0.01,0,VLOOKUP(E372,DollarSteps,4))</f>
        <v>0</v>
      </c>
      <c r="BV372" s="104">
        <f>IF(ABS($B372)&lt;0.01,0,VLOOKUP(G372,DollarSteps,4))</f>
        <v>0</v>
      </c>
      <c r="BW372" s="104">
        <f>IF(ABS($B372)&lt;0.01,0,VLOOKUP(I372,DollarSteps,4))</f>
        <v>0</v>
      </c>
      <c r="BX372" s="104">
        <f>IF(ABS($B372)&lt;0.01,0,IF($J372="","",VLOOKUP($J372,Age_Steps,4)))</f>
        <v>0</v>
      </c>
      <c r="BY372" s="104">
        <f>IF(OR(ABS($B372)&lt;0.01,$E372=0),0,IF($J372="","",VLOOKUP($J372,Age_Steps,4)))</f>
        <v>0</v>
      </c>
      <c r="BZ372" s="104">
        <f>IF(ABS($B372)&lt;0.01,0,IF($J372="","",VLOOKUP($J372-1,Age_Steps,4)))</f>
        <v>0</v>
      </c>
      <c r="CA372" s="104">
        <f>IF(OR(ABS($B372)&lt;0.01,$G372=0),0,IF($J372="","",VLOOKUP($J372-1,Age_Steps,4)))</f>
        <v>0</v>
      </c>
      <c r="CB372" s="104">
        <f>IF(ABS($B372)&lt;0.01,0,IF($J372="","",VLOOKUP($J372-2,Age_Steps,4)))</f>
        <v>0</v>
      </c>
      <c r="CC372" s="104">
        <f>IF(OR(ABS($B372)&lt;0.01,$I372=0),0,IF($J372="","",VLOOKUP($J372-2,Age_Steps,4)))</f>
        <v>0</v>
      </c>
    </row>
    <row r="373" spans="2:81" ht="12.5" customHeight="1">
      <c r="B373" s="6" t="s">
        <v>9</v>
      </c>
      <c r="C373" s="6"/>
      <c r="D373" s="5">
        <v>0</v>
      </c>
      <c r="E373" s="5">
        <v>0</v>
      </c>
      <c r="F373" s="2">
        <v>0</v>
      </c>
      <c r="G373" s="2">
        <v>0</v>
      </c>
      <c r="H373" s="2">
        <v>0</v>
      </c>
      <c r="I373" s="5">
        <v>0</v>
      </c>
      <c r="J373" s="11">
        <v>24</v>
      </c>
      <c r="K373" s="12">
        <f t="shared" si="303"/>
        <v>0</v>
      </c>
      <c r="L373" s="12">
        <f t="shared" si="303"/>
        <v>0</v>
      </c>
      <c r="M373" s="14">
        <f t="shared" si="304"/>
        <v>0</v>
      </c>
      <c r="N373" s="12">
        <f t="shared" si="359"/>
        <v>0</v>
      </c>
      <c r="O373" s="14">
        <f t="shared" si="305"/>
        <v>0</v>
      </c>
      <c r="P373" s="12">
        <f t="shared" si="359"/>
        <v>0</v>
      </c>
      <c r="Q373" s="12">
        <f t="shared" si="306"/>
        <v>1</v>
      </c>
      <c r="R373" s="12">
        <f t="shared" si="307"/>
        <v>0</v>
      </c>
      <c r="S373" s="12">
        <f t="shared" si="308"/>
        <v>0</v>
      </c>
      <c r="T373" s="12">
        <f t="shared" si="309"/>
        <v>0</v>
      </c>
      <c r="U373" s="12">
        <f t="shared" si="310"/>
        <v>0</v>
      </c>
      <c r="V373" s="39">
        <f t="shared" si="311"/>
        <v>0</v>
      </c>
      <c r="W373" s="39">
        <f t="shared" si="312"/>
        <v>0</v>
      </c>
      <c r="X373" s="12">
        <f t="shared" si="360"/>
        <v>0</v>
      </c>
      <c r="Y373" s="12">
        <f t="shared" si="313"/>
        <v>0</v>
      </c>
      <c r="Z373" s="39">
        <f t="shared" si="361"/>
        <v>0</v>
      </c>
      <c r="AA373" s="12">
        <f t="shared" si="314"/>
        <v>0</v>
      </c>
      <c r="AB373" s="39">
        <f t="shared" si="315"/>
        <v>0</v>
      </c>
      <c r="AC373" s="12">
        <f t="shared" si="316"/>
        <v>0</v>
      </c>
      <c r="AD373" s="39">
        <f t="shared" si="317"/>
        <v>0</v>
      </c>
      <c r="AE373" s="39">
        <f t="shared" si="302"/>
        <v>0</v>
      </c>
      <c r="AF373" s="12">
        <f t="shared" si="318"/>
        <v>0</v>
      </c>
      <c r="AG373" s="39">
        <f t="shared" si="319"/>
        <v>0</v>
      </c>
      <c r="AH373" s="12">
        <f t="shared" si="320"/>
        <v>0</v>
      </c>
      <c r="AI373" s="39">
        <f t="shared" si="321"/>
        <v>0</v>
      </c>
      <c r="AJ373" s="39">
        <f t="shared" si="322"/>
        <v>0</v>
      </c>
      <c r="AK373" s="12">
        <f t="shared" si="323"/>
        <v>0</v>
      </c>
      <c r="AL373" s="39">
        <f t="shared" si="324"/>
        <v>0</v>
      </c>
      <c r="AM373" s="39">
        <f t="shared" si="325"/>
        <v>0</v>
      </c>
      <c r="AN373" s="39">
        <f t="shared" si="326"/>
        <v>0</v>
      </c>
      <c r="AO373" s="99">
        <f t="shared" si="327"/>
        <v>0</v>
      </c>
      <c r="AP373" s="99">
        <f t="shared" si="328"/>
        <v>0</v>
      </c>
      <c r="AQ373" s="12">
        <f t="shared" si="329"/>
        <v>0</v>
      </c>
      <c r="AR373" s="39">
        <f t="shared" si="330"/>
        <v>0</v>
      </c>
      <c r="AS373" s="39">
        <f t="shared" si="331"/>
        <v>0</v>
      </c>
      <c r="AT373" s="39">
        <f t="shared" si="332"/>
        <v>0</v>
      </c>
      <c r="AU373" s="12">
        <f t="shared" si="333"/>
        <v>0</v>
      </c>
      <c r="AV373" s="39">
        <f t="shared" si="334"/>
        <v>0</v>
      </c>
      <c r="AW373" s="39">
        <f t="shared" si="335"/>
        <v>0</v>
      </c>
      <c r="AX373" s="39">
        <f t="shared" si="336"/>
        <v>0</v>
      </c>
      <c r="AY373" s="39">
        <f t="shared" si="337"/>
        <v>0</v>
      </c>
      <c r="AZ373" s="39">
        <f t="shared" si="338"/>
        <v>0</v>
      </c>
      <c r="BA373" s="12">
        <f t="shared" si="339"/>
        <v>0</v>
      </c>
      <c r="BB373" s="39">
        <f t="shared" si="340"/>
        <v>0</v>
      </c>
      <c r="BC373" s="39">
        <f t="shared" si="341"/>
        <v>0</v>
      </c>
      <c r="BD373" s="39">
        <f t="shared" si="342"/>
        <v>0</v>
      </c>
      <c r="BE373" s="12">
        <f t="shared" si="343"/>
        <v>0</v>
      </c>
      <c r="BF373" s="39">
        <f t="shared" si="344"/>
        <v>0</v>
      </c>
      <c r="BG373" s="39">
        <f t="shared" si="345"/>
        <v>0</v>
      </c>
      <c r="BH373" s="39">
        <f t="shared" si="346"/>
        <v>0</v>
      </c>
      <c r="BI373" s="12">
        <f t="shared" si="347"/>
        <v>0</v>
      </c>
      <c r="BJ373" s="39">
        <f t="shared" si="348"/>
        <v>0</v>
      </c>
      <c r="BK373" s="39">
        <f t="shared" si="349"/>
        <v>0</v>
      </c>
      <c r="BL373" s="39">
        <f t="shared" si="350"/>
        <v>0</v>
      </c>
      <c r="BM373" s="12">
        <f t="shared" si="351"/>
        <v>0</v>
      </c>
      <c r="BN373" s="39">
        <f t="shared" si="352"/>
        <v>0</v>
      </c>
      <c r="BO373" s="39">
        <f t="shared" si="353"/>
        <v>0</v>
      </c>
      <c r="BP373" s="39">
        <f t="shared" si="354"/>
        <v>0</v>
      </c>
      <c r="BQ373" s="12">
        <f t="shared" si="355"/>
        <v>0</v>
      </c>
      <c r="BR373" s="39">
        <f t="shared" si="356"/>
        <v>0</v>
      </c>
      <c r="BS373" s="39">
        <f t="shared" si="357"/>
        <v>0</v>
      </c>
      <c r="BT373" s="39">
        <f t="shared" si="358"/>
        <v>0</v>
      </c>
      <c r="BU373" s="104">
        <f>IF(ABS($B373)&lt;0.01,0,VLOOKUP(E373,DollarSteps,4))</f>
        <v>0</v>
      </c>
      <c r="BV373" s="104">
        <f>IF(ABS($B373)&lt;0.01,0,VLOOKUP(G373,DollarSteps,4))</f>
        <v>0</v>
      </c>
      <c r="BW373" s="104">
        <f>IF(ABS($B373)&lt;0.01,0,VLOOKUP(I373,DollarSteps,4))</f>
        <v>0</v>
      </c>
      <c r="BX373" s="104">
        <f>IF(ABS($B373)&lt;0.01,0,IF($J373="","",VLOOKUP($J373,Age_Steps,4)))</f>
        <v>0</v>
      </c>
      <c r="BY373" s="104">
        <f>IF(OR(ABS($B373)&lt;0.01,$E373=0),0,IF($J373="","",VLOOKUP($J373,Age_Steps,4)))</f>
        <v>0</v>
      </c>
      <c r="BZ373" s="104">
        <f>IF(ABS($B373)&lt;0.01,0,IF($J373="","",VLOOKUP($J373-1,Age_Steps,4)))</f>
        <v>0</v>
      </c>
      <c r="CA373" s="104">
        <f>IF(OR(ABS($B373)&lt;0.01,$G373=0),0,IF($J373="","",VLOOKUP($J373-1,Age_Steps,4)))</f>
        <v>0</v>
      </c>
      <c r="CB373" s="104">
        <f>IF(ABS($B373)&lt;0.01,0,IF($J373="","",VLOOKUP($J373-2,Age_Steps,4)))</f>
        <v>0</v>
      </c>
      <c r="CC373" s="104">
        <f>IF(OR(ABS($B373)&lt;0.01,$I373=0),0,IF($J373="","",VLOOKUP($J373-2,Age_Steps,4)))</f>
        <v>0</v>
      </c>
    </row>
    <row r="374" spans="2:81" ht="12.5" customHeight="1">
      <c r="B374" s="6" t="s">
        <v>9</v>
      </c>
      <c r="C374" s="6"/>
      <c r="D374" s="5">
        <v>0</v>
      </c>
      <c r="E374" s="5">
        <v>0</v>
      </c>
      <c r="F374" s="2">
        <v>0</v>
      </c>
      <c r="G374" s="2">
        <v>0</v>
      </c>
      <c r="H374" s="2">
        <v>0</v>
      </c>
      <c r="I374" s="5">
        <v>0</v>
      </c>
      <c r="J374" s="11">
        <v>6</v>
      </c>
      <c r="K374" s="12">
        <f t="shared" si="303"/>
        <v>0</v>
      </c>
      <c r="L374" s="12">
        <f t="shared" si="303"/>
        <v>0</v>
      </c>
      <c r="M374" s="14">
        <f t="shared" si="304"/>
        <v>0</v>
      </c>
      <c r="N374" s="12">
        <f t="shared" si="359"/>
        <v>0</v>
      </c>
      <c r="O374" s="14">
        <f t="shared" si="305"/>
        <v>0</v>
      </c>
      <c r="P374" s="12">
        <f t="shared" si="359"/>
        <v>0</v>
      </c>
      <c r="Q374" s="12">
        <f t="shared" si="306"/>
        <v>1</v>
      </c>
      <c r="R374" s="12">
        <f t="shared" si="307"/>
        <v>0</v>
      </c>
      <c r="S374" s="12">
        <f t="shared" si="308"/>
        <v>0</v>
      </c>
      <c r="T374" s="12">
        <f t="shared" si="309"/>
        <v>0</v>
      </c>
      <c r="U374" s="12">
        <f t="shared" si="310"/>
        <v>0</v>
      </c>
      <c r="V374" s="39">
        <f t="shared" si="311"/>
        <v>0</v>
      </c>
      <c r="W374" s="39">
        <f t="shared" si="312"/>
        <v>0</v>
      </c>
      <c r="X374" s="12">
        <f t="shared" si="360"/>
        <v>0</v>
      </c>
      <c r="Y374" s="12">
        <f t="shared" si="313"/>
        <v>0</v>
      </c>
      <c r="Z374" s="39">
        <f t="shared" si="361"/>
        <v>0</v>
      </c>
      <c r="AA374" s="12">
        <f t="shared" si="314"/>
        <v>0</v>
      </c>
      <c r="AB374" s="39">
        <f t="shared" si="315"/>
        <v>0</v>
      </c>
      <c r="AC374" s="12">
        <f t="shared" si="316"/>
        <v>0</v>
      </c>
      <c r="AD374" s="39">
        <f t="shared" si="317"/>
        <v>0</v>
      </c>
      <c r="AE374" s="39">
        <f t="shared" si="302"/>
        <v>0</v>
      </c>
      <c r="AF374" s="12">
        <f t="shared" si="318"/>
        <v>0</v>
      </c>
      <c r="AG374" s="39">
        <f t="shared" si="319"/>
        <v>0</v>
      </c>
      <c r="AH374" s="12">
        <f t="shared" si="320"/>
        <v>0</v>
      </c>
      <c r="AI374" s="39">
        <f t="shared" si="321"/>
        <v>0</v>
      </c>
      <c r="AJ374" s="39">
        <f t="shared" si="322"/>
        <v>0</v>
      </c>
      <c r="AK374" s="12">
        <f t="shared" si="323"/>
        <v>0</v>
      </c>
      <c r="AL374" s="39">
        <f t="shared" si="324"/>
        <v>0</v>
      </c>
      <c r="AM374" s="39">
        <f t="shared" si="325"/>
        <v>0</v>
      </c>
      <c r="AN374" s="39">
        <f t="shared" si="326"/>
        <v>0</v>
      </c>
      <c r="AO374" s="99">
        <f t="shared" si="327"/>
        <v>0</v>
      </c>
      <c r="AP374" s="99">
        <f t="shared" si="328"/>
        <v>0</v>
      </c>
      <c r="AQ374" s="12">
        <f t="shared" si="329"/>
        <v>0</v>
      </c>
      <c r="AR374" s="39">
        <f t="shared" si="330"/>
        <v>0</v>
      </c>
      <c r="AS374" s="39">
        <f t="shared" si="331"/>
        <v>0</v>
      </c>
      <c r="AT374" s="39">
        <f t="shared" si="332"/>
        <v>0</v>
      </c>
      <c r="AU374" s="12">
        <f t="shared" si="333"/>
        <v>0</v>
      </c>
      <c r="AV374" s="39">
        <f t="shared" si="334"/>
        <v>0</v>
      </c>
      <c r="AW374" s="39">
        <f t="shared" si="335"/>
        <v>0</v>
      </c>
      <c r="AX374" s="39">
        <f t="shared" si="336"/>
        <v>0</v>
      </c>
      <c r="AY374" s="39">
        <f t="shared" si="337"/>
        <v>0</v>
      </c>
      <c r="AZ374" s="39">
        <f t="shared" si="338"/>
        <v>0</v>
      </c>
      <c r="BA374" s="12">
        <f t="shared" si="339"/>
        <v>0</v>
      </c>
      <c r="BB374" s="39">
        <f t="shared" si="340"/>
        <v>0</v>
      </c>
      <c r="BC374" s="39">
        <f t="shared" si="341"/>
        <v>0</v>
      </c>
      <c r="BD374" s="39">
        <f t="shared" si="342"/>
        <v>0</v>
      </c>
      <c r="BE374" s="12">
        <f t="shared" si="343"/>
        <v>0</v>
      </c>
      <c r="BF374" s="39">
        <f t="shared" si="344"/>
        <v>0</v>
      </c>
      <c r="BG374" s="39">
        <f t="shared" si="345"/>
        <v>0</v>
      </c>
      <c r="BH374" s="39">
        <f t="shared" si="346"/>
        <v>0</v>
      </c>
      <c r="BI374" s="12">
        <f t="shared" si="347"/>
        <v>0</v>
      </c>
      <c r="BJ374" s="39">
        <f t="shared" si="348"/>
        <v>0</v>
      </c>
      <c r="BK374" s="39">
        <f t="shared" si="349"/>
        <v>0</v>
      </c>
      <c r="BL374" s="39">
        <f t="shared" si="350"/>
        <v>0</v>
      </c>
      <c r="BM374" s="12">
        <f t="shared" si="351"/>
        <v>0</v>
      </c>
      <c r="BN374" s="39">
        <f t="shared" si="352"/>
        <v>0</v>
      </c>
      <c r="BO374" s="39">
        <f t="shared" si="353"/>
        <v>0</v>
      </c>
      <c r="BP374" s="39">
        <f t="shared" si="354"/>
        <v>0</v>
      </c>
      <c r="BQ374" s="12">
        <f t="shared" si="355"/>
        <v>0</v>
      </c>
      <c r="BR374" s="39">
        <f t="shared" si="356"/>
        <v>0</v>
      </c>
      <c r="BS374" s="39">
        <f t="shared" si="357"/>
        <v>0</v>
      </c>
      <c r="BT374" s="39">
        <f t="shared" si="358"/>
        <v>0</v>
      </c>
      <c r="BU374" s="104">
        <f>IF(ABS($B374)&lt;0.01,0,VLOOKUP(E374,DollarSteps,4))</f>
        <v>0</v>
      </c>
      <c r="BV374" s="104">
        <f>IF(ABS($B374)&lt;0.01,0,VLOOKUP(G374,DollarSteps,4))</f>
        <v>0</v>
      </c>
      <c r="BW374" s="104">
        <f>IF(ABS($B374)&lt;0.01,0,VLOOKUP(I374,DollarSteps,4))</f>
        <v>0</v>
      </c>
      <c r="BX374" s="104">
        <f>IF(ABS($B374)&lt;0.01,0,IF($J374="","",VLOOKUP($J374,Age_Steps,4)))</f>
        <v>0</v>
      </c>
      <c r="BY374" s="104">
        <f>IF(OR(ABS($B374)&lt;0.01,$E374=0),0,IF($J374="","",VLOOKUP($J374,Age_Steps,4)))</f>
        <v>0</v>
      </c>
      <c r="BZ374" s="104">
        <f>IF(ABS($B374)&lt;0.01,0,IF($J374="","",VLOOKUP($J374-1,Age_Steps,4)))</f>
        <v>0</v>
      </c>
      <c r="CA374" s="104">
        <f>IF(OR(ABS($B374)&lt;0.01,$G374=0),0,IF($J374="","",VLOOKUP($J374-1,Age_Steps,4)))</f>
        <v>0</v>
      </c>
      <c r="CB374" s="104">
        <f>IF(ABS($B374)&lt;0.01,0,IF($J374="","",VLOOKUP($J374-2,Age_Steps,4)))</f>
        <v>0</v>
      </c>
      <c r="CC374" s="104">
        <f>IF(OR(ABS($B374)&lt;0.01,$I374=0),0,IF($J374="","",VLOOKUP($J374-2,Age_Steps,4)))</f>
        <v>0</v>
      </c>
    </row>
    <row r="375" spans="2:81" ht="12.5" customHeight="1">
      <c r="B375" s="6" t="s">
        <v>9</v>
      </c>
      <c r="C375" s="6"/>
      <c r="D375" s="5">
        <v>0</v>
      </c>
      <c r="E375" s="5">
        <v>0</v>
      </c>
      <c r="F375" s="2">
        <v>0</v>
      </c>
      <c r="G375" s="2">
        <v>0</v>
      </c>
      <c r="H375" s="2">
        <v>0</v>
      </c>
      <c r="I375" s="5">
        <v>0</v>
      </c>
      <c r="J375" s="11">
        <v>37</v>
      </c>
      <c r="K375" s="12">
        <f t="shared" si="303"/>
        <v>0</v>
      </c>
      <c r="L375" s="12">
        <f t="shared" si="303"/>
        <v>0</v>
      </c>
      <c r="M375" s="14">
        <f t="shared" si="304"/>
        <v>0</v>
      </c>
      <c r="N375" s="12">
        <f t="shared" si="359"/>
        <v>0</v>
      </c>
      <c r="O375" s="14">
        <f t="shared" si="305"/>
        <v>0</v>
      </c>
      <c r="P375" s="12">
        <f t="shared" si="359"/>
        <v>0</v>
      </c>
      <c r="Q375" s="12">
        <f t="shared" si="306"/>
        <v>1</v>
      </c>
      <c r="R375" s="12">
        <f t="shared" si="307"/>
        <v>0</v>
      </c>
      <c r="S375" s="12">
        <f t="shared" si="308"/>
        <v>0</v>
      </c>
      <c r="T375" s="12">
        <f t="shared" si="309"/>
        <v>0</v>
      </c>
      <c r="U375" s="12">
        <f t="shared" si="310"/>
        <v>0</v>
      </c>
      <c r="V375" s="39">
        <f t="shared" si="311"/>
        <v>0</v>
      </c>
      <c r="W375" s="39">
        <f t="shared" si="312"/>
        <v>0</v>
      </c>
      <c r="X375" s="12">
        <f t="shared" si="360"/>
        <v>0</v>
      </c>
      <c r="Y375" s="12">
        <f t="shared" si="313"/>
        <v>0</v>
      </c>
      <c r="Z375" s="39">
        <f t="shared" si="361"/>
        <v>0</v>
      </c>
      <c r="AA375" s="12">
        <f t="shared" si="314"/>
        <v>0</v>
      </c>
      <c r="AB375" s="39">
        <f t="shared" si="315"/>
        <v>0</v>
      </c>
      <c r="AC375" s="12">
        <f t="shared" si="316"/>
        <v>0</v>
      </c>
      <c r="AD375" s="39">
        <f t="shared" si="317"/>
        <v>0</v>
      </c>
      <c r="AE375" s="39">
        <f t="shared" si="302"/>
        <v>0</v>
      </c>
      <c r="AF375" s="12">
        <f t="shared" si="318"/>
        <v>0</v>
      </c>
      <c r="AG375" s="39">
        <f t="shared" si="319"/>
        <v>0</v>
      </c>
      <c r="AH375" s="12">
        <f t="shared" si="320"/>
        <v>0</v>
      </c>
      <c r="AI375" s="39">
        <f t="shared" si="321"/>
        <v>0</v>
      </c>
      <c r="AJ375" s="39">
        <f t="shared" si="322"/>
        <v>0</v>
      </c>
      <c r="AK375" s="12">
        <f t="shared" si="323"/>
        <v>0</v>
      </c>
      <c r="AL375" s="39">
        <f t="shared" si="324"/>
        <v>0</v>
      </c>
      <c r="AM375" s="39">
        <f t="shared" si="325"/>
        <v>0</v>
      </c>
      <c r="AN375" s="39">
        <f t="shared" si="326"/>
        <v>0</v>
      </c>
      <c r="AO375" s="99">
        <f t="shared" si="327"/>
        <v>0</v>
      </c>
      <c r="AP375" s="99">
        <f t="shared" si="328"/>
        <v>0</v>
      </c>
      <c r="AQ375" s="12">
        <f t="shared" si="329"/>
        <v>0</v>
      </c>
      <c r="AR375" s="39">
        <f t="shared" si="330"/>
        <v>0</v>
      </c>
      <c r="AS375" s="39">
        <f t="shared" si="331"/>
        <v>0</v>
      </c>
      <c r="AT375" s="39">
        <f t="shared" si="332"/>
        <v>0</v>
      </c>
      <c r="AU375" s="12">
        <f t="shared" si="333"/>
        <v>0</v>
      </c>
      <c r="AV375" s="39">
        <f t="shared" si="334"/>
        <v>0</v>
      </c>
      <c r="AW375" s="39">
        <f t="shared" si="335"/>
        <v>0</v>
      </c>
      <c r="AX375" s="39">
        <f t="shared" si="336"/>
        <v>0</v>
      </c>
      <c r="AY375" s="39">
        <f t="shared" si="337"/>
        <v>0</v>
      </c>
      <c r="AZ375" s="39">
        <f t="shared" si="338"/>
        <v>0</v>
      </c>
      <c r="BA375" s="12">
        <f t="shared" si="339"/>
        <v>0</v>
      </c>
      <c r="BB375" s="39">
        <f t="shared" si="340"/>
        <v>0</v>
      </c>
      <c r="BC375" s="39">
        <f t="shared" si="341"/>
        <v>0</v>
      </c>
      <c r="BD375" s="39">
        <f t="shared" si="342"/>
        <v>0</v>
      </c>
      <c r="BE375" s="12">
        <f t="shared" si="343"/>
        <v>0</v>
      </c>
      <c r="BF375" s="39">
        <f t="shared" si="344"/>
        <v>0</v>
      </c>
      <c r="BG375" s="39">
        <f t="shared" si="345"/>
        <v>0</v>
      </c>
      <c r="BH375" s="39">
        <f t="shared" si="346"/>
        <v>0</v>
      </c>
      <c r="BI375" s="12">
        <f t="shared" si="347"/>
        <v>0</v>
      </c>
      <c r="BJ375" s="39">
        <f t="shared" si="348"/>
        <v>0</v>
      </c>
      <c r="BK375" s="39">
        <f t="shared" si="349"/>
        <v>0</v>
      </c>
      <c r="BL375" s="39">
        <f t="shared" si="350"/>
        <v>0</v>
      </c>
      <c r="BM375" s="12">
        <f t="shared" si="351"/>
        <v>0</v>
      </c>
      <c r="BN375" s="39">
        <f t="shared" si="352"/>
        <v>0</v>
      </c>
      <c r="BO375" s="39">
        <f t="shared" si="353"/>
        <v>0</v>
      </c>
      <c r="BP375" s="39">
        <f t="shared" si="354"/>
        <v>0</v>
      </c>
      <c r="BQ375" s="12">
        <f t="shared" si="355"/>
        <v>0</v>
      </c>
      <c r="BR375" s="39">
        <f t="shared" si="356"/>
        <v>0</v>
      </c>
      <c r="BS375" s="39">
        <f t="shared" si="357"/>
        <v>0</v>
      </c>
      <c r="BT375" s="39">
        <f t="shared" si="358"/>
        <v>0</v>
      </c>
      <c r="BU375" s="104">
        <f>IF(ABS($B375)&lt;0.01,0,VLOOKUP(E375,DollarSteps,4))</f>
        <v>0</v>
      </c>
      <c r="BV375" s="104">
        <f>IF(ABS($B375)&lt;0.01,0,VLOOKUP(G375,DollarSteps,4))</f>
        <v>0</v>
      </c>
      <c r="BW375" s="104">
        <f>IF(ABS($B375)&lt;0.01,0,VLOOKUP(I375,DollarSteps,4))</f>
        <v>0</v>
      </c>
      <c r="BX375" s="104">
        <f>IF(ABS($B375)&lt;0.01,0,IF($J375="","",VLOOKUP($J375,Age_Steps,4)))</f>
        <v>0</v>
      </c>
      <c r="BY375" s="104">
        <f>IF(OR(ABS($B375)&lt;0.01,$E375=0),0,IF($J375="","",VLOOKUP($J375,Age_Steps,4)))</f>
        <v>0</v>
      </c>
      <c r="BZ375" s="104">
        <f>IF(ABS($B375)&lt;0.01,0,IF($J375="","",VLOOKUP($J375-1,Age_Steps,4)))</f>
        <v>0</v>
      </c>
      <c r="CA375" s="104">
        <f>IF(OR(ABS($B375)&lt;0.01,$G375=0),0,IF($J375="","",VLOOKUP($J375-1,Age_Steps,4)))</f>
        <v>0</v>
      </c>
      <c r="CB375" s="104">
        <f>IF(ABS($B375)&lt;0.01,0,IF($J375="","",VLOOKUP($J375-2,Age_Steps,4)))</f>
        <v>0</v>
      </c>
      <c r="CC375" s="104">
        <f>IF(OR(ABS($B375)&lt;0.01,$I375=0),0,IF($J375="","",VLOOKUP($J375-2,Age_Steps,4)))</f>
        <v>0</v>
      </c>
    </row>
    <row r="376" spans="2:81" ht="12.5" customHeight="1">
      <c r="B376" s="6" t="s">
        <v>9</v>
      </c>
      <c r="C376" s="6"/>
      <c r="D376" s="5">
        <v>0</v>
      </c>
      <c r="E376" s="5">
        <v>0</v>
      </c>
      <c r="F376" s="2">
        <v>0</v>
      </c>
      <c r="G376" s="2">
        <v>0</v>
      </c>
      <c r="H376" s="2">
        <v>0</v>
      </c>
      <c r="I376" s="5">
        <v>0</v>
      </c>
      <c r="J376" s="11">
        <v>8</v>
      </c>
      <c r="K376" s="12">
        <f t="shared" si="303"/>
        <v>0</v>
      </c>
      <c r="L376" s="12">
        <f t="shared" si="303"/>
        <v>0</v>
      </c>
      <c r="M376" s="14">
        <f t="shared" si="304"/>
        <v>0</v>
      </c>
      <c r="N376" s="12">
        <f t="shared" si="359"/>
        <v>0</v>
      </c>
      <c r="O376" s="14">
        <f t="shared" si="305"/>
        <v>0</v>
      </c>
      <c r="P376" s="12">
        <f t="shared" si="359"/>
        <v>0</v>
      </c>
      <c r="Q376" s="12">
        <f t="shared" si="306"/>
        <v>1</v>
      </c>
      <c r="R376" s="12">
        <f t="shared" si="307"/>
        <v>0</v>
      </c>
      <c r="S376" s="12">
        <f t="shared" si="308"/>
        <v>0</v>
      </c>
      <c r="T376" s="12">
        <f t="shared" si="309"/>
        <v>0</v>
      </c>
      <c r="U376" s="12">
        <f t="shared" si="310"/>
        <v>0</v>
      </c>
      <c r="V376" s="39">
        <f t="shared" si="311"/>
        <v>0</v>
      </c>
      <c r="W376" s="39">
        <f t="shared" si="312"/>
        <v>0</v>
      </c>
      <c r="X376" s="12">
        <f t="shared" si="360"/>
        <v>0</v>
      </c>
      <c r="Y376" s="12">
        <f t="shared" si="313"/>
        <v>0</v>
      </c>
      <c r="Z376" s="39">
        <f t="shared" si="361"/>
        <v>0</v>
      </c>
      <c r="AA376" s="12">
        <f t="shared" si="314"/>
        <v>0</v>
      </c>
      <c r="AB376" s="39">
        <f t="shared" si="315"/>
        <v>0</v>
      </c>
      <c r="AC376" s="12">
        <f t="shared" si="316"/>
        <v>0</v>
      </c>
      <c r="AD376" s="39">
        <f t="shared" si="317"/>
        <v>0</v>
      </c>
      <c r="AE376" s="39">
        <f t="shared" si="302"/>
        <v>0</v>
      </c>
      <c r="AF376" s="12">
        <f t="shared" si="318"/>
        <v>0</v>
      </c>
      <c r="AG376" s="39">
        <f t="shared" si="319"/>
        <v>0</v>
      </c>
      <c r="AH376" s="12">
        <f t="shared" si="320"/>
        <v>0</v>
      </c>
      <c r="AI376" s="39">
        <f t="shared" si="321"/>
        <v>0</v>
      </c>
      <c r="AJ376" s="39">
        <f t="shared" si="322"/>
        <v>0</v>
      </c>
      <c r="AK376" s="12">
        <f t="shared" si="323"/>
        <v>0</v>
      </c>
      <c r="AL376" s="39">
        <f t="shared" si="324"/>
        <v>0</v>
      </c>
      <c r="AM376" s="39">
        <f t="shared" si="325"/>
        <v>0</v>
      </c>
      <c r="AN376" s="39">
        <f t="shared" si="326"/>
        <v>0</v>
      </c>
      <c r="AO376" s="99">
        <f t="shared" si="327"/>
        <v>0</v>
      </c>
      <c r="AP376" s="99">
        <f t="shared" si="328"/>
        <v>0</v>
      </c>
      <c r="AQ376" s="12">
        <f t="shared" si="329"/>
        <v>0</v>
      </c>
      <c r="AR376" s="39">
        <f t="shared" si="330"/>
        <v>0</v>
      </c>
      <c r="AS376" s="39">
        <f t="shared" si="331"/>
        <v>0</v>
      </c>
      <c r="AT376" s="39">
        <f t="shared" si="332"/>
        <v>0</v>
      </c>
      <c r="AU376" s="12">
        <f t="shared" si="333"/>
        <v>0</v>
      </c>
      <c r="AV376" s="39">
        <f t="shared" si="334"/>
        <v>0</v>
      </c>
      <c r="AW376" s="39">
        <f t="shared" si="335"/>
        <v>0</v>
      </c>
      <c r="AX376" s="39">
        <f t="shared" si="336"/>
        <v>0</v>
      </c>
      <c r="AY376" s="39">
        <f t="shared" si="337"/>
        <v>0</v>
      </c>
      <c r="AZ376" s="39">
        <f t="shared" si="338"/>
        <v>0</v>
      </c>
      <c r="BA376" s="12">
        <f t="shared" si="339"/>
        <v>0</v>
      </c>
      <c r="BB376" s="39">
        <f t="shared" si="340"/>
        <v>0</v>
      </c>
      <c r="BC376" s="39">
        <f t="shared" si="341"/>
        <v>0</v>
      </c>
      <c r="BD376" s="39">
        <f t="shared" si="342"/>
        <v>0</v>
      </c>
      <c r="BE376" s="12">
        <f t="shared" si="343"/>
        <v>0</v>
      </c>
      <c r="BF376" s="39">
        <f t="shared" si="344"/>
        <v>0</v>
      </c>
      <c r="BG376" s="39">
        <f t="shared" si="345"/>
        <v>0</v>
      </c>
      <c r="BH376" s="39">
        <f t="shared" si="346"/>
        <v>0</v>
      </c>
      <c r="BI376" s="12">
        <f t="shared" si="347"/>
        <v>0</v>
      </c>
      <c r="BJ376" s="39">
        <f t="shared" si="348"/>
        <v>0</v>
      </c>
      <c r="BK376" s="39">
        <f t="shared" si="349"/>
        <v>0</v>
      </c>
      <c r="BL376" s="39">
        <f t="shared" si="350"/>
        <v>0</v>
      </c>
      <c r="BM376" s="12">
        <f t="shared" si="351"/>
        <v>0</v>
      </c>
      <c r="BN376" s="39">
        <f t="shared" si="352"/>
        <v>0</v>
      </c>
      <c r="BO376" s="39">
        <f t="shared" si="353"/>
        <v>0</v>
      </c>
      <c r="BP376" s="39">
        <f t="shared" si="354"/>
        <v>0</v>
      </c>
      <c r="BQ376" s="12">
        <f t="shared" si="355"/>
        <v>0</v>
      </c>
      <c r="BR376" s="39">
        <f t="shared" si="356"/>
        <v>0</v>
      </c>
      <c r="BS376" s="39">
        <f t="shared" si="357"/>
        <v>0</v>
      </c>
      <c r="BT376" s="39">
        <f t="shared" si="358"/>
        <v>0</v>
      </c>
      <c r="BU376" s="104">
        <f>IF(ABS($B376)&lt;0.01,0,VLOOKUP(E376,DollarSteps,4))</f>
        <v>0</v>
      </c>
      <c r="BV376" s="104">
        <f>IF(ABS($B376)&lt;0.01,0,VLOOKUP(G376,DollarSteps,4))</f>
        <v>0</v>
      </c>
      <c r="BW376" s="104">
        <f>IF(ABS($B376)&lt;0.01,0,VLOOKUP(I376,DollarSteps,4))</f>
        <v>0</v>
      </c>
      <c r="BX376" s="104">
        <f>IF(ABS($B376)&lt;0.01,0,IF($J376="","",VLOOKUP($J376,Age_Steps,4)))</f>
        <v>0</v>
      </c>
      <c r="BY376" s="104">
        <f>IF(OR(ABS($B376)&lt;0.01,$E376=0),0,IF($J376="","",VLOOKUP($J376,Age_Steps,4)))</f>
        <v>0</v>
      </c>
      <c r="BZ376" s="104">
        <f>IF(ABS($B376)&lt;0.01,0,IF($J376="","",VLOOKUP($J376-1,Age_Steps,4)))</f>
        <v>0</v>
      </c>
      <c r="CA376" s="104">
        <f>IF(OR(ABS($B376)&lt;0.01,$G376=0),0,IF($J376="","",VLOOKUP($J376-1,Age_Steps,4)))</f>
        <v>0</v>
      </c>
      <c r="CB376" s="104">
        <f>IF(ABS($B376)&lt;0.01,0,IF($J376="","",VLOOKUP($J376-2,Age_Steps,4)))</f>
        <v>0</v>
      </c>
      <c r="CC376" s="104">
        <f>IF(OR(ABS($B376)&lt;0.01,$I376=0),0,IF($J376="","",VLOOKUP($J376-2,Age_Steps,4)))</f>
        <v>0</v>
      </c>
    </row>
    <row r="377" spans="2:81" ht="12.5" customHeight="1">
      <c r="B377" s="6" t="s">
        <v>9</v>
      </c>
      <c r="C377" s="6"/>
      <c r="D377" s="5">
        <v>0</v>
      </c>
      <c r="E377" s="5">
        <v>0</v>
      </c>
      <c r="F377" s="2">
        <v>0</v>
      </c>
      <c r="G377" s="2">
        <v>0</v>
      </c>
      <c r="H377" s="2">
        <v>0</v>
      </c>
      <c r="I377" s="5">
        <v>0</v>
      </c>
      <c r="J377" s="11">
        <v>5</v>
      </c>
      <c r="K377" s="12">
        <f t="shared" si="303"/>
        <v>0</v>
      </c>
      <c r="L377" s="12">
        <f t="shared" si="303"/>
        <v>0</v>
      </c>
      <c r="M377" s="14">
        <f t="shared" si="304"/>
        <v>0</v>
      </c>
      <c r="N377" s="12">
        <f t="shared" si="359"/>
        <v>0</v>
      </c>
      <c r="O377" s="14">
        <f t="shared" si="305"/>
        <v>0</v>
      </c>
      <c r="P377" s="12">
        <f t="shared" si="359"/>
        <v>0</v>
      </c>
      <c r="Q377" s="12">
        <f t="shared" si="306"/>
        <v>1</v>
      </c>
      <c r="R377" s="12">
        <f t="shared" si="307"/>
        <v>0</v>
      </c>
      <c r="S377" s="12">
        <f t="shared" si="308"/>
        <v>0</v>
      </c>
      <c r="T377" s="12">
        <f t="shared" si="309"/>
        <v>0</v>
      </c>
      <c r="U377" s="12">
        <f t="shared" si="310"/>
        <v>0</v>
      </c>
      <c r="V377" s="39">
        <f t="shared" si="311"/>
        <v>0</v>
      </c>
      <c r="W377" s="39">
        <f t="shared" si="312"/>
        <v>0</v>
      </c>
      <c r="X377" s="12">
        <f t="shared" si="360"/>
        <v>0</v>
      </c>
      <c r="Y377" s="12">
        <f t="shared" si="313"/>
        <v>0</v>
      </c>
      <c r="Z377" s="39">
        <f t="shared" si="361"/>
        <v>0</v>
      </c>
      <c r="AA377" s="12">
        <f t="shared" si="314"/>
        <v>0</v>
      </c>
      <c r="AB377" s="39">
        <f t="shared" si="315"/>
        <v>0</v>
      </c>
      <c r="AC377" s="12">
        <f t="shared" si="316"/>
        <v>0</v>
      </c>
      <c r="AD377" s="39">
        <f t="shared" si="317"/>
        <v>0</v>
      </c>
      <c r="AE377" s="39">
        <f t="shared" si="302"/>
        <v>0</v>
      </c>
      <c r="AF377" s="12">
        <f t="shared" si="318"/>
        <v>0</v>
      </c>
      <c r="AG377" s="39">
        <f t="shared" si="319"/>
        <v>0</v>
      </c>
      <c r="AH377" s="12">
        <f t="shared" si="320"/>
        <v>0</v>
      </c>
      <c r="AI377" s="39">
        <f t="shared" si="321"/>
        <v>0</v>
      </c>
      <c r="AJ377" s="39">
        <f t="shared" si="322"/>
        <v>0</v>
      </c>
      <c r="AK377" s="12">
        <f t="shared" si="323"/>
        <v>0</v>
      </c>
      <c r="AL377" s="39">
        <f t="shared" si="324"/>
        <v>0</v>
      </c>
      <c r="AM377" s="39">
        <f t="shared" si="325"/>
        <v>0</v>
      </c>
      <c r="AN377" s="39">
        <f t="shared" si="326"/>
        <v>0</v>
      </c>
      <c r="AO377" s="99">
        <f t="shared" si="327"/>
        <v>0</v>
      </c>
      <c r="AP377" s="99">
        <f t="shared" si="328"/>
        <v>0</v>
      </c>
      <c r="AQ377" s="12">
        <f t="shared" si="329"/>
        <v>0</v>
      </c>
      <c r="AR377" s="39">
        <f t="shared" si="330"/>
        <v>0</v>
      </c>
      <c r="AS377" s="39">
        <f t="shared" si="331"/>
        <v>0</v>
      </c>
      <c r="AT377" s="39">
        <f t="shared" si="332"/>
        <v>0</v>
      </c>
      <c r="AU377" s="12">
        <f t="shared" si="333"/>
        <v>0</v>
      </c>
      <c r="AV377" s="39">
        <f t="shared" si="334"/>
        <v>0</v>
      </c>
      <c r="AW377" s="39">
        <f t="shared" si="335"/>
        <v>0</v>
      </c>
      <c r="AX377" s="39">
        <f t="shared" si="336"/>
        <v>0</v>
      </c>
      <c r="AY377" s="39">
        <f t="shared" si="337"/>
        <v>0</v>
      </c>
      <c r="AZ377" s="39">
        <f t="shared" si="338"/>
        <v>0</v>
      </c>
      <c r="BA377" s="12">
        <f t="shared" si="339"/>
        <v>0</v>
      </c>
      <c r="BB377" s="39">
        <f t="shared" si="340"/>
        <v>0</v>
      </c>
      <c r="BC377" s="39">
        <f t="shared" si="341"/>
        <v>0</v>
      </c>
      <c r="BD377" s="39">
        <f t="shared" si="342"/>
        <v>0</v>
      </c>
      <c r="BE377" s="12">
        <f t="shared" si="343"/>
        <v>0</v>
      </c>
      <c r="BF377" s="39">
        <f t="shared" si="344"/>
        <v>0</v>
      </c>
      <c r="BG377" s="39">
        <f t="shared" si="345"/>
        <v>0</v>
      </c>
      <c r="BH377" s="39">
        <f t="shared" si="346"/>
        <v>0</v>
      </c>
      <c r="BI377" s="12">
        <f t="shared" si="347"/>
        <v>0</v>
      </c>
      <c r="BJ377" s="39">
        <f t="shared" si="348"/>
        <v>0</v>
      </c>
      <c r="BK377" s="39">
        <f t="shared" si="349"/>
        <v>0</v>
      </c>
      <c r="BL377" s="39">
        <f t="shared" si="350"/>
        <v>0</v>
      </c>
      <c r="BM377" s="12">
        <f t="shared" si="351"/>
        <v>0</v>
      </c>
      <c r="BN377" s="39">
        <f t="shared" si="352"/>
        <v>0</v>
      </c>
      <c r="BO377" s="39">
        <f t="shared" si="353"/>
        <v>0</v>
      </c>
      <c r="BP377" s="39">
        <f t="shared" si="354"/>
        <v>0</v>
      </c>
      <c r="BQ377" s="12">
        <f t="shared" si="355"/>
        <v>0</v>
      </c>
      <c r="BR377" s="39">
        <f t="shared" si="356"/>
        <v>0</v>
      </c>
      <c r="BS377" s="39">
        <f t="shared" si="357"/>
        <v>0</v>
      </c>
      <c r="BT377" s="39">
        <f t="shared" si="358"/>
        <v>0</v>
      </c>
      <c r="BU377" s="104">
        <f>IF(ABS($B377)&lt;0.01,0,VLOOKUP(E377,DollarSteps,4))</f>
        <v>0</v>
      </c>
      <c r="BV377" s="104">
        <f>IF(ABS($B377)&lt;0.01,0,VLOOKUP(G377,DollarSteps,4))</f>
        <v>0</v>
      </c>
      <c r="BW377" s="104">
        <f>IF(ABS($B377)&lt;0.01,0,VLOOKUP(I377,DollarSteps,4))</f>
        <v>0</v>
      </c>
      <c r="BX377" s="104">
        <f>IF(ABS($B377)&lt;0.01,0,IF($J377="","",VLOOKUP($J377,Age_Steps,4)))</f>
        <v>0</v>
      </c>
      <c r="BY377" s="104">
        <f>IF(OR(ABS($B377)&lt;0.01,$E377=0),0,IF($J377="","",VLOOKUP($J377,Age_Steps,4)))</f>
        <v>0</v>
      </c>
      <c r="BZ377" s="104">
        <f>IF(ABS($B377)&lt;0.01,0,IF($J377="","",VLOOKUP($J377-1,Age_Steps,4)))</f>
        <v>0</v>
      </c>
      <c r="CA377" s="104">
        <f>IF(OR(ABS($B377)&lt;0.01,$G377=0),0,IF($J377="","",VLOOKUP($J377-1,Age_Steps,4)))</f>
        <v>0</v>
      </c>
      <c r="CB377" s="104">
        <f>IF(ABS($B377)&lt;0.01,0,IF($J377="","",VLOOKUP($J377-2,Age_Steps,4)))</f>
        <v>0</v>
      </c>
      <c r="CC377" s="104">
        <f>IF(OR(ABS($B377)&lt;0.01,$I377=0),0,IF($J377="","",VLOOKUP($J377-2,Age_Steps,4)))</f>
        <v>0</v>
      </c>
    </row>
    <row r="378" spans="2:81" ht="12.5" customHeight="1">
      <c r="B378" s="6" t="s">
        <v>9</v>
      </c>
      <c r="C378" s="6"/>
      <c r="D378" s="5">
        <v>0</v>
      </c>
      <c r="E378" s="5">
        <v>0</v>
      </c>
      <c r="F378" s="2">
        <v>0</v>
      </c>
      <c r="G378" s="2">
        <v>0</v>
      </c>
      <c r="H378" s="2">
        <v>0</v>
      </c>
      <c r="I378" s="5">
        <v>0</v>
      </c>
      <c r="J378" s="11">
        <v>19</v>
      </c>
      <c r="K378" s="12">
        <f t="shared" si="303"/>
        <v>0</v>
      </c>
      <c r="L378" s="12">
        <f t="shared" si="303"/>
        <v>0</v>
      </c>
      <c r="M378" s="14">
        <f t="shared" si="304"/>
        <v>0</v>
      </c>
      <c r="N378" s="12">
        <f t="shared" si="359"/>
        <v>0</v>
      </c>
      <c r="O378" s="14">
        <f t="shared" si="305"/>
        <v>0</v>
      </c>
      <c r="P378" s="12">
        <f t="shared" si="359"/>
        <v>0</v>
      </c>
      <c r="Q378" s="12">
        <f t="shared" si="306"/>
        <v>1</v>
      </c>
      <c r="R378" s="12">
        <f t="shared" si="307"/>
        <v>0</v>
      </c>
      <c r="S378" s="12">
        <f t="shared" si="308"/>
        <v>0</v>
      </c>
      <c r="T378" s="12">
        <f t="shared" si="309"/>
        <v>0</v>
      </c>
      <c r="U378" s="12">
        <f t="shared" si="310"/>
        <v>0</v>
      </c>
      <c r="V378" s="39">
        <f t="shared" si="311"/>
        <v>0</v>
      </c>
      <c r="W378" s="39">
        <f t="shared" si="312"/>
        <v>0</v>
      </c>
      <c r="X378" s="12">
        <f t="shared" si="360"/>
        <v>0</v>
      </c>
      <c r="Y378" s="12">
        <f t="shared" si="313"/>
        <v>0</v>
      </c>
      <c r="Z378" s="39">
        <f t="shared" si="361"/>
        <v>0</v>
      </c>
      <c r="AA378" s="12">
        <f t="shared" si="314"/>
        <v>0</v>
      </c>
      <c r="AB378" s="39">
        <f t="shared" si="315"/>
        <v>0</v>
      </c>
      <c r="AC378" s="12">
        <f t="shared" si="316"/>
        <v>0</v>
      </c>
      <c r="AD378" s="39">
        <f t="shared" si="317"/>
        <v>0</v>
      </c>
      <c r="AE378" s="39">
        <f t="shared" si="302"/>
        <v>0</v>
      </c>
      <c r="AF378" s="12">
        <f t="shared" si="318"/>
        <v>0</v>
      </c>
      <c r="AG378" s="39">
        <f t="shared" si="319"/>
        <v>0</v>
      </c>
      <c r="AH378" s="12">
        <f t="shared" si="320"/>
        <v>0</v>
      </c>
      <c r="AI378" s="39">
        <f t="shared" si="321"/>
        <v>0</v>
      </c>
      <c r="AJ378" s="39">
        <f t="shared" si="322"/>
        <v>0</v>
      </c>
      <c r="AK378" s="12">
        <f t="shared" si="323"/>
        <v>0</v>
      </c>
      <c r="AL378" s="39">
        <f t="shared" si="324"/>
        <v>0</v>
      </c>
      <c r="AM378" s="39">
        <f t="shared" si="325"/>
        <v>0</v>
      </c>
      <c r="AN378" s="39">
        <f t="shared" si="326"/>
        <v>0</v>
      </c>
      <c r="AO378" s="99">
        <f t="shared" si="327"/>
        <v>0</v>
      </c>
      <c r="AP378" s="99">
        <f t="shared" si="328"/>
        <v>0</v>
      </c>
      <c r="AQ378" s="12">
        <f t="shared" si="329"/>
        <v>0</v>
      </c>
      <c r="AR378" s="39">
        <f t="shared" si="330"/>
        <v>0</v>
      </c>
      <c r="AS378" s="39">
        <f t="shared" si="331"/>
        <v>0</v>
      </c>
      <c r="AT378" s="39">
        <f t="shared" si="332"/>
        <v>0</v>
      </c>
      <c r="AU378" s="12">
        <f t="shared" si="333"/>
        <v>0</v>
      </c>
      <c r="AV378" s="39">
        <f t="shared" si="334"/>
        <v>0</v>
      </c>
      <c r="AW378" s="39">
        <f t="shared" si="335"/>
        <v>0</v>
      </c>
      <c r="AX378" s="39">
        <f t="shared" si="336"/>
        <v>0</v>
      </c>
      <c r="AY378" s="39">
        <f t="shared" si="337"/>
        <v>0</v>
      </c>
      <c r="AZ378" s="39">
        <f t="shared" si="338"/>
        <v>0</v>
      </c>
      <c r="BA378" s="12">
        <f t="shared" si="339"/>
        <v>0</v>
      </c>
      <c r="BB378" s="39">
        <f t="shared" si="340"/>
        <v>0</v>
      </c>
      <c r="BC378" s="39">
        <f t="shared" si="341"/>
        <v>0</v>
      </c>
      <c r="BD378" s="39">
        <f t="shared" si="342"/>
        <v>0</v>
      </c>
      <c r="BE378" s="12">
        <f t="shared" si="343"/>
        <v>0</v>
      </c>
      <c r="BF378" s="39">
        <f t="shared" si="344"/>
        <v>0</v>
      </c>
      <c r="BG378" s="39">
        <f t="shared" si="345"/>
        <v>0</v>
      </c>
      <c r="BH378" s="39">
        <f t="shared" si="346"/>
        <v>0</v>
      </c>
      <c r="BI378" s="12">
        <f t="shared" si="347"/>
        <v>0</v>
      </c>
      <c r="BJ378" s="39">
        <f t="shared" si="348"/>
        <v>0</v>
      </c>
      <c r="BK378" s="39">
        <f t="shared" si="349"/>
        <v>0</v>
      </c>
      <c r="BL378" s="39">
        <f t="shared" si="350"/>
        <v>0</v>
      </c>
      <c r="BM378" s="12">
        <f t="shared" si="351"/>
        <v>0</v>
      </c>
      <c r="BN378" s="39">
        <f t="shared" si="352"/>
        <v>0</v>
      </c>
      <c r="BO378" s="39">
        <f t="shared" si="353"/>
        <v>0</v>
      </c>
      <c r="BP378" s="39">
        <f t="shared" si="354"/>
        <v>0</v>
      </c>
      <c r="BQ378" s="12">
        <f t="shared" si="355"/>
        <v>0</v>
      </c>
      <c r="BR378" s="39">
        <f t="shared" si="356"/>
        <v>0</v>
      </c>
      <c r="BS378" s="39">
        <f t="shared" si="357"/>
        <v>0</v>
      </c>
      <c r="BT378" s="39">
        <f t="shared" si="358"/>
        <v>0</v>
      </c>
      <c r="BU378" s="104">
        <f>IF(ABS($B378)&lt;0.01,0,VLOOKUP(E378,DollarSteps,4))</f>
        <v>0</v>
      </c>
      <c r="BV378" s="104">
        <f>IF(ABS($B378)&lt;0.01,0,VLOOKUP(G378,DollarSteps,4))</f>
        <v>0</v>
      </c>
      <c r="BW378" s="104">
        <f>IF(ABS($B378)&lt;0.01,0,VLOOKUP(I378,DollarSteps,4))</f>
        <v>0</v>
      </c>
      <c r="BX378" s="104">
        <f>IF(ABS($B378)&lt;0.01,0,IF($J378="","",VLOOKUP($J378,Age_Steps,4)))</f>
        <v>0</v>
      </c>
      <c r="BY378" s="104">
        <f>IF(OR(ABS($B378)&lt;0.01,$E378=0),0,IF($J378="","",VLOOKUP($J378,Age_Steps,4)))</f>
        <v>0</v>
      </c>
      <c r="BZ378" s="104">
        <f>IF(ABS($B378)&lt;0.01,0,IF($J378="","",VLOOKUP($J378-1,Age_Steps,4)))</f>
        <v>0</v>
      </c>
      <c r="CA378" s="104">
        <f>IF(OR(ABS($B378)&lt;0.01,$G378=0),0,IF($J378="","",VLOOKUP($J378-1,Age_Steps,4)))</f>
        <v>0</v>
      </c>
      <c r="CB378" s="104">
        <f>IF(ABS($B378)&lt;0.01,0,IF($J378="","",VLOOKUP($J378-2,Age_Steps,4)))</f>
        <v>0</v>
      </c>
      <c r="CC378" s="104">
        <f>IF(OR(ABS($B378)&lt;0.01,$I378=0),0,IF($J378="","",VLOOKUP($J378-2,Age_Steps,4)))</f>
        <v>0</v>
      </c>
    </row>
    <row r="379" spans="2:81" ht="12.5" customHeight="1">
      <c r="B379" s="6" t="s">
        <v>9</v>
      </c>
      <c r="C379" s="6"/>
      <c r="D379" s="5">
        <v>0</v>
      </c>
      <c r="E379" s="5">
        <v>0</v>
      </c>
      <c r="F379" s="2">
        <v>0</v>
      </c>
      <c r="G379" s="2">
        <v>0</v>
      </c>
      <c r="H379" s="2">
        <v>0</v>
      </c>
      <c r="I379" s="5">
        <v>0</v>
      </c>
      <c r="J379" s="11">
        <v>21</v>
      </c>
      <c r="K379" s="12">
        <f t="shared" si="303"/>
        <v>0</v>
      </c>
      <c r="L379" s="12">
        <f t="shared" si="303"/>
        <v>0</v>
      </c>
      <c r="M379" s="14">
        <f t="shared" si="304"/>
        <v>0</v>
      </c>
      <c r="N379" s="12">
        <f t="shared" si="359"/>
        <v>0</v>
      </c>
      <c r="O379" s="14">
        <f t="shared" si="305"/>
        <v>0</v>
      </c>
      <c r="P379" s="12">
        <f t="shared" si="359"/>
        <v>0</v>
      </c>
      <c r="Q379" s="12">
        <f t="shared" si="306"/>
        <v>1</v>
      </c>
      <c r="R379" s="12">
        <f t="shared" si="307"/>
        <v>0</v>
      </c>
      <c r="S379" s="12">
        <f t="shared" si="308"/>
        <v>0</v>
      </c>
      <c r="T379" s="12">
        <f t="shared" si="309"/>
        <v>0</v>
      </c>
      <c r="U379" s="12">
        <f t="shared" si="310"/>
        <v>0</v>
      </c>
      <c r="V379" s="39">
        <f t="shared" si="311"/>
        <v>0</v>
      </c>
      <c r="W379" s="39">
        <f t="shared" si="312"/>
        <v>0</v>
      </c>
      <c r="X379" s="12">
        <f t="shared" si="360"/>
        <v>0</v>
      </c>
      <c r="Y379" s="12">
        <f t="shared" si="313"/>
        <v>0</v>
      </c>
      <c r="Z379" s="39">
        <f t="shared" si="361"/>
        <v>0</v>
      </c>
      <c r="AA379" s="12">
        <f t="shared" si="314"/>
        <v>0</v>
      </c>
      <c r="AB379" s="39">
        <f t="shared" si="315"/>
        <v>0</v>
      </c>
      <c r="AC379" s="12">
        <f t="shared" si="316"/>
        <v>0</v>
      </c>
      <c r="AD379" s="39">
        <f t="shared" si="317"/>
        <v>0</v>
      </c>
      <c r="AE379" s="39">
        <f t="shared" si="302"/>
        <v>0</v>
      </c>
      <c r="AF379" s="12">
        <f t="shared" si="318"/>
        <v>0</v>
      </c>
      <c r="AG379" s="39">
        <f t="shared" si="319"/>
        <v>0</v>
      </c>
      <c r="AH379" s="12">
        <f t="shared" si="320"/>
        <v>0</v>
      </c>
      <c r="AI379" s="39">
        <f t="shared" si="321"/>
        <v>0</v>
      </c>
      <c r="AJ379" s="39">
        <f t="shared" si="322"/>
        <v>0</v>
      </c>
      <c r="AK379" s="12">
        <f t="shared" si="323"/>
        <v>0</v>
      </c>
      <c r="AL379" s="39">
        <f t="shared" si="324"/>
        <v>0</v>
      </c>
      <c r="AM379" s="39">
        <f t="shared" si="325"/>
        <v>0</v>
      </c>
      <c r="AN379" s="39">
        <f t="shared" si="326"/>
        <v>0</v>
      </c>
      <c r="AO379" s="99">
        <f t="shared" si="327"/>
        <v>0</v>
      </c>
      <c r="AP379" s="99">
        <f t="shared" si="328"/>
        <v>0</v>
      </c>
      <c r="AQ379" s="12">
        <f t="shared" si="329"/>
        <v>0</v>
      </c>
      <c r="AR379" s="39">
        <f t="shared" si="330"/>
        <v>0</v>
      </c>
      <c r="AS379" s="39">
        <f t="shared" si="331"/>
        <v>0</v>
      </c>
      <c r="AT379" s="39">
        <f t="shared" si="332"/>
        <v>0</v>
      </c>
      <c r="AU379" s="12">
        <f t="shared" si="333"/>
        <v>0</v>
      </c>
      <c r="AV379" s="39">
        <f t="shared" si="334"/>
        <v>0</v>
      </c>
      <c r="AW379" s="39">
        <f t="shared" si="335"/>
        <v>0</v>
      </c>
      <c r="AX379" s="39">
        <f t="shared" si="336"/>
        <v>0</v>
      </c>
      <c r="AY379" s="39">
        <f t="shared" si="337"/>
        <v>0</v>
      </c>
      <c r="AZ379" s="39">
        <f t="shared" si="338"/>
        <v>0</v>
      </c>
      <c r="BA379" s="12">
        <f t="shared" si="339"/>
        <v>0</v>
      </c>
      <c r="BB379" s="39">
        <f t="shared" si="340"/>
        <v>0</v>
      </c>
      <c r="BC379" s="39">
        <f t="shared" si="341"/>
        <v>0</v>
      </c>
      <c r="BD379" s="39">
        <f t="shared" si="342"/>
        <v>0</v>
      </c>
      <c r="BE379" s="12">
        <f t="shared" si="343"/>
        <v>0</v>
      </c>
      <c r="BF379" s="39">
        <f t="shared" si="344"/>
        <v>0</v>
      </c>
      <c r="BG379" s="39">
        <f t="shared" si="345"/>
        <v>0</v>
      </c>
      <c r="BH379" s="39">
        <f t="shared" si="346"/>
        <v>0</v>
      </c>
      <c r="BI379" s="12">
        <f t="shared" si="347"/>
        <v>0</v>
      </c>
      <c r="BJ379" s="39">
        <f t="shared" si="348"/>
        <v>0</v>
      </c>
      <c r="BK379" s="39">
        <f t="shared" si="349"/>
        <v>0</v>
      </c>
      <c r="BL379" s="39">
        <f t="shared" si="350"/>
        <v>0</v>
      </c>
      <c r="BM379" s="12">
        <f t="shared" si="351"/>
        <v>0</v>
      </c>
      <c r="BN379" s="39">
        <f t="shared" si="352"/>
        <v>0</v>
      </c>
      <c r="BO379" s="39">
        <f t="shared" si="353"/>
        <v>0</v>
      </c>
      <c r="BP379" s="39">
        <f t="shared" si="354"/>
        <v>0</v>
      </c>
      <c r="BQ379" s="12">
        <f t="shared" si="355"/>
        <v>0</v>
      </c>
      <c r="BR379" s="39">
        <f t="shared" si="356"/>
        <v>0</v>
      </c>
      <c r="BS379" s="39">
        <f t="shared" si="357"/>
        <v>0</v>
      </c>
      <c r="BT379" s="39">
        <f t="shared" si="358"/>
        <v>0</v>
      </c>
      <c r="BU379" s="104">
        <f>IF(ABS($B379)&lt;0.01,0,VLOOKUP(E379,DollarSteps,4))</f>
        <v>0</v>
      </c>
      <c r="BV379" s="104">
        <f>IF(ABS($B379)&lt;0.01,0,VLOOKUP(G379,DollarSteps,4))</f>
        <v>0</v>
      </c>
      <c r="BW379" s="104">
        <f>IF(ABS($B379)&lt;0.01,0,VLOOKUP(I379,DollarSteps,4))</f>
        <v>0</v>
      </c>
      <c r="BX379" s="104">
        <f>IF(ABS($B379)&lt;0.01,0,IF($J379="","",VLOOKUP($J379,Age_Steps,4)))</f>
        <v>0</v>
      </c>
      <c r="BY379" s="104">
        <f>IF(OR(ABS($B379)&lt;0.01,$E379=0),0,IF($J379="","",VLOOKUP($J379,Age_Steps,4)))</f>
        <v>0</v>
      </c>
      <c r="BZ379" s="104">
        <f>IF(ABS($B379)&lt;0.01,0,IF($J379="","",VLOOKUP($J379-1,Age_Steps,4)))</f>
        <v>0</v>
      </c>
      <c r="CA379" s="104">
        <f>IF(OR(ABS($B379)&lt;0.01,$G379=0),0,IF($J379="","",VLOOKUP($J379-1,Age_Steps,4)))</f>
        <v>0</v>
      </c>
      <c r="CB379" s="104">
        <f>IF(ABS($B379)&lt;0.01,0,IF($J379="","",VLOOKUP($J379-2,Age_Steps,4)))</f>
        <v>0</v>
      </c>
      <c r="CC379" s="104">
        <f>IF(OR(ABS($B379)&lt;0.01,$I379=0),0,IF($J379="","",VLOOKUP($J379-2,Age_Steps,4)))</f>
        <v>0</v>
      </c>
    </row>
    <row r="380" spans="2:81" ht="12.5" customHeight="1">
      <c r="B380" s="6" t="s">
        <v>9</v>
      </c>
      <c r="C380" s="6"/>
      <c r="D380" s="5">
        <v>0</v>
      </c>
      <c r="E380" s="5">
        <v>0</v>
      </c>
      <c r="F380" s="2">
        <v>0</v>
      </c>
      <c r="G380" s="2">
        <v>0</v>
      </c>
      <c r="H380" s="2">
        <v>0</v>
      </c>
      <c r="I380" s="5">
        <v>0</v>
      </c>
      <c r="K380" s="12">
        <f t="shared" si="303"/>
        <v>0</v>
      </c>
      <c r="L380" s="12">
        <f t="shared" si="303"/>
        <v>0</v>
      </c>
      <c r="M380" s="14">
        <f t="shared" si="304"/>
        <v>0</v>
      </c>
      <c r="N380" s="12">
        <f t="shared" si="359"/>
        <v>0</v>
      </c>
      <c r="O380" s="14">
        <f t="shared" si="305"/>
        <v>0</v>
      </c>
      <c r="P380" s="12">
        <f t="shared" si="359"/>
        <v>0</v>
      </c>
      <c r="Q380" s="12">
        <f t="shared" si="306"/>
        <v>1</v>
      </c>
      <c r="R380" s="12">
        <f t="shared" si="307"/>
        <v>0</v>
      </c>
      <c r="S380" s="12">
        <f t="shared" si="308"/>
        <v>0</v>
      </c>
      <c r="T380" s="12">
        <f t="shared" si="309"/>
        <v>0</v>
      </c>
      <c r="U380" s="12">
        <f t="shared" si="310"/>
        <v>0</v>
      </c>
      <c r="V380" s="39">
        <f t="shared" si="311"/>
        <v>0</v>
      </c>
      <c r="W380" s="39">
        <f t="shared" si="312"/>
        <v>0</v>
      </c>
      <c r="X380" s="12">
        <f t="shared" si="360"/>
        <v>0</v>
      </c>
      <c r="Y380" s="12">
        <f t="shared" si="313"/>
        <v>0</v>
      </c>
      <c r="Z380" s="39">
        <f t="shared" si="361"/>
        <v>0</v>
      </c>
      <c r="AA380" s="12">
        <f t="shared" si="314"/>
        <v>0</v>
      </c>
      <c r="AB380" s="39">
        <f t="shared" si="315"/>
        <v>0</v>
      </c>
      <c r="AC380" s="12">
        <f t="shared" si="316"/>
        <v>0</v>
      </c>
      <c r="AD380" s="39">
        <f t="shared" si="317"/>
        <v>0</v>
      </c>
      <c r="AE380" s="39">
        <f t="shared" si="302"/>
        <v>0</v>
      </c>
      <c r="AF380" s="12">
        <f t="shared" si="318"/>
        <v>0</v>
      </c>
      <c r="AG380" s="39">
        <f t="shared" si="319"/>
        <v>0</v>
      </c>
      <c r="AH380" s="12">
        <f t="shared" si="320"/>
        <v>0</v>
      </c>
      <c r="AI380" s="39">
        <f t="shared" si="321"/>
        <v>0</v>
      </c>
      <c r="AJ380" s="39">
        <f t="shared" si="322"/>
        <v>0</v>
      </c>
      <c r="AK380" s="12">
        <f t="shared" si="323"/>
        <v>0</v>
      </c>
      <c r="AL380" s="39">
        <f t="shared" si="324"/>
        <v>0</v>
      </c>
      <c r="AM380" s="39">
        <f t="shared" si="325"/>
        <v>0</v>
      </c>
      <c r="AN380" s="39">
        <f t="shared" si="326"/>
        <v>0</v>
      </c>
      <c r="AO380" s="99">
        <f t="shared" si="327"/>
        <v>0</v>
      </c>
      <c r="AP380" s="99">
        <f t="shared" si="328"/>
        <v>0</v>
      </c>
      <c r="AQ380" s="12">
        <f t="shared" si="329"/>
        <v>0</v>
      </c>
      <c r="AR380" s="39">
        <f t="shared" si="330"/>
        <v>0</v>
      </c>
      <c r="AS380" s="39">
        <f t="shared" si="331"/>
        <v>0</v>
      </c>
      <c r="AT380" s="39">
        <f t="shared" si="332"/>
        <v>0</v>
      </c>
      <c r="AU380" s="12">
        <f t="shared" si="333"/>
        <v>0</v>
      </c>
      <c r="AV380" s="39">
        <f t="shared" si="334"/>
        <v>0</v>
      </c>
      <c r="AW380" s="39">
        <f t="shared" si="335"/>
        <v>0</v>
      </c>
      <c r="AX380" s="39">
        <f t="shared" si="336"/>
        <v>0</v>
      </c>
      <c r="AY380" s="39">
        <f t="shared" si="337"/>
        <v>0</v>
      </c>
      <c r="AZ380" s="39">
        <f t="shared" si="338"/>
        <v>0</v>
      </c>
      <c r="BA380" s="12">
        <f t="shared" si="339"/>
        <v>0</v>
      </c>
      <c r="BB380" s="39">
        <f t="shared" si="340"/>
        <v>0</v>
      </c>
      <c r="BC380" s="39">
        <f t="shared" si="341"/>
        <v>0</v>
      </c>
      <c r="BD380" s="39">
        <f t="shared" si="342"/>
        <v>0</v>
      </c>
      <c r="BE380" s="12">
        <f t="shared" si="343"/>
        <v>0</v>
      </c>
      <c r="BF380" s="39">
        <f t="shared" si="344"/>
        <v>0</v>
      </c>
      <c r="BG380" s="39">
        <f t="shared" si="345"/>
        <v>0</v>
      </c>
      <c r="BH380" s="39">
        <f t="shared" si="346"/>
        <v>0</v>
      </c>
      <c r="BI380" s="12">
        <f t="shared" si="347"/>
        <v>0</v>
      </c>
      <c r="BJ380" s="39">
        <f t="shared" si="348"/>
        <v>0</v>
      </c>
      <c r="BK380" s="39">
        <f t="shared" si="349"/>
        <v>0</v>
      </c>
      <c r="BL380" s="39">
        <f t="shared" si="350"/>
        <v>0</v>
      </c>
      <c r="BM380" s="12">
        <f t="shared" si="351"/>
        <v>0</v>
      </c>
      <c r="BN380" s="39">
        <f t="shared" si="352"/>
        <v>0</v>
      </c>
      <c r="BO380" s="39">
        <f t="shared" si="353"/>
        <v>0</v>
      </c>
      <c r="BP380" s="39">
        <f t="shared" si="354"/>
        <v>0</v>
      </c>
      <c r="BQ380" s="12">
        <f t="shared" si="355"/>
        <v>0</v>
      </c>
      <c r="BR380" s="39">
        <f t="shared" si="356"/>
        <v>0</v>
      </c>
      <c r="BS380" s="39">
        <f t="shared" si="357"/>
        <v>0</v>
      </c>
      <c r="BT380" s="39">
        <f t="shared" si="358"/>
        <v>0</v>
      </c>
      <c r="BU380" s="104">
        <f>IF(ABS($B380)&lt;0.01,0,VLOOKUP(E380,DollarSteps,4))</f>
        <v>0</v>
      </c>
      <c r="BV380" s="104">
        <f>IF(ABS($B380)&lt;0.01,0,VLOOKUP(G380,DollarSteps,4))</f>
        <v>0</v>
      </c>
      <c r="BW380" s="104">
        <f>IF(ABS($B380)&lt;0.01,0,VLOOKUP(I380,DollarSteps,4))</f>
        <v>0</v>
      </c>
      <c r="BX380" s="104">
        <f>IF(ABS($B380)&lt;0.01,0,IF($J380="","",VLOOKUP($J380,Age_Steps,4)))</f>
        <v>0</v>
      </c>
      <c r="BY380" s="104">
        <f>IF(OR(ABS($B380)&lt;0.01,$E380=0),0,IF($J380="","",VLOOKUP($J380,Age_Steps,4)))</f>
        <v>0</v>
      </c>
      <c r="BZ380" s="104">
        <f>IF(ABS($B380)&lt;0.01,0,IF($J380="","",VLOOKUP($J380-1,Age_Steps,4)))</f>
        <v>0</v>
      </c>
      <c r="CA380" s="104">
        <f>IF(OR(ABS($B380)&lt;0.01,$G380=0),0,IF($J380="","",VLOOKUP($J380-1,Age_Steps,4)))</f>
        <v>0</v>
      </c>
      <c r="CB380" s="104">
        <f>IF(ABS($B380)&lt;0.01,0,IF($J380="","",VLOOKUP($J380-2,Age_Steps,4)))</f>
        <v>0</v>
      </c>
      <c r="CC380" s="104">
        <f>IF(OR(ABS($B380)&lt;0.01,$I380=0),0,IF($J380="","",VLOOKUP($J380-2,Age_Steps,4)))</f>
        <v>0</v>
      </c>
    </row>
    <row r="381" spans="2:81" ht="12.5" customHeight="1">
      <c r="B381" s="6" t="s">
        <v>9</v>
      </c>
      <c r="C381" s="6"/>
      <c r="D381" s="5">
        <v>0</v>
      </c>
      <c r="E381" s="5">
        <v>0</v>
      </c>
      <c r="F381" s="2">
        <v>0</v>
      </c>
      <c r="G381" s="2">
        <v>0</v>
      </c>
      <c r="H381" s="2">
        <v>0</v>
      </c>
      <c r="I381" s="5">
        <v>0</v>
      </c>
      <c r="J381" s="11">
        <v>5</v>
      </c>
      <c r="K381" s="12">
        <f t="shared" si="303"/>
        <v>0</v>
      </c>
      <c r="L381" s="12">
        <f t="shared" si="303"/>
        <v>0</v>
      </c>
      <c r="M381" s="14">
        <f t="shared" si="304"/>
        <v>0</v>
      </c>
      <c r="N381" s="12">
        <f t="shared" si="359"/>
        <v>0</v>
      </c>
      <c r="O381" s="14">
        <f t="shared" si="305"/>
        <v>0</v>
      </c>
      <c r="P381" s="12">
        <f t="shared" si="359"/>
        <v>0</v>
      </c>
      <c r="Q381" s="12">
        <f t="shared" si="306"/>
        <v>1</v>
      </c>
      <c r="R381" s="12">
        <f t="shared" si="307"/>
        <v>0</v>
      </c>
      <c r="S381" s="12">
        <f t="shared" si="308"/>
        <v>0</v>
      </c>
      <c r="T381" s="12">
        <f t="shared" si="309"/>
        <v>0</v>
      </c>
      <c r="U381" s="12">
        <f t="shared" si="310"/>
        <v>0</v>
      </c>
      <c r="V381" s="39">
        <f t="shared" si="311"/>
        <v>0</v>
      </c>
      <c r="W381" s="39">
        <f t="shared" si="312"/>
        <v>0</v>
      </c>
      <c r="X381" s="12">
        <f t="shared" si="360"/>
        <v>0</v>
      </c>
      <c r="Y381" s="12">
        <f t="shared" si="313"/>
        <v>0</v>
      </c>
      <c r="Z381" s="39">
        <f t="shared" si="361"/>
        <v>0</v>
      </c>
      <c r="AA381" s="12">
        <f t="shared" si="314"/>
        <v>0</v>
      </c>
      <c r="AB381" s="39">
        <f t="shared" si="315"/>
        <v>0</v>
      </c>
      <c r="AC381" s="12">
        <f t="shared" si="316"/>
        <v>0</v>
      </c>
      <c r="AD381" s="39">
        <f t="shared" si="317"/>
        <v>0</v>
      </c>
      <c r="AE381" s="39">
        <f t="shared" si="302"/>
        <v>0</v>
      </c>
      <c r="AF381" s="12">
        <f t="shared" si="318"/>
        <v>0</v>
      </c>
      <c r="AG381" s="39">
        <f t="shared" si="319"/>
        <v>0</v>
      </c>
      <c r="AH381" s="12">
        <f t="shared" si="320"/>
        <v>0</v>
      </c>
      <c r="AI381" s="39">
        <f t="shared" si="321"/>
        <v>0</v>
      </c>
      <c r="AJ381" s="39">
        <f t="shared" si="322"/>
        <v>0</v>
      </c>
      <c r="AK381" s="12">
        <f t="shared" si="323"/>
        <v>0</v>
      </c>
      <c r="AL381" s="39">
        <f t="shared" si="324"/>
        <v>0</v>
      </c>
      <c r="AM381" s="39">
        <f t="shared" si="325"/>
        <v>0</v>
      </c>
      <c r="AN381" s="39">
        <f t="shared" si="326"/>
        <v>0</v>
      </c>
      <c r="AO381" s="99">
        <f t="shared" si="327"/>
        <v>0</v>
      </c>
      <c r="AP381" s="99">
        <f t="shared" si="328"/>
        <v>0</v>
      </c>
      <c r="AQ381" s="12">
        <f t="shared" si="329"/>
        <v>0</v>
      </c>
      <c r="AR381" s="39">
        <f t="shared" si="330"/>
        <v>0</v>
      </c>
      <c r="AS381" s="39">
        <f t="shared" si="331"/>
        <v>0</v>
      </c>
      <c r="AT381" s="39">
        <f t="shared" si="332"/>
        <v>0</v>
      </c>
      <c r="AU381" s="12">
        <f t="shared" si="333"/>
        <v>0</v>
      </c>
      <c r="AV381" s="39">
        <f t="shared" si="334"/>
        <v>0</v>
      </c>
      <c r="AW381" s="39">
        <f t="shared" si="335"/>
        <v>0</v>
      </c>
      <c r="AX381" s="39">
        <f t="shared" si="336"/>
        <v>0</v>
      </c>
      <c r="AY381" s="39">
        <f t="shared" si="337"/>
        <v>0</v>
      </c>
      <c r="AZ381" s="39">
        <f t="shared" si="338"/>
        <v>0</v>
      </c>
      <c r="BA381" s="12">
        <f t="shared" si="339"/>
        <v>0</v>
      </c>
      <c r="BB381" s="39">
        <f t="shared" si="340"/>
        <v>0</v>
      </c>
      <c r="BC381" s="39">
        <f t="shared" si="341"/>
        <v>0</v>
      </c>
      <c r="BD381" s="39">
        <f t="shared" si="342"/>
        <v>0</v>
      </c>
      <c r="BE381" s="12">
        <f t="shared" si="343"/>
        <v>0</v>
      </c>
      <c r="BF381" s="39">
        <f t="shared" si="344"/>
        <v>0</v>
      </c>
      <c r="BG381" s="39">
        <f t="shared" si="345"/>
        <v>0</v>
      </c>
      <c r="BH381" s="39">
        <f t="shared" si="346"/>
        <v>0</v>
      </c>
      <c r="BI381" s="12">
        <f t="shared" si="347"/>
        <v>0</v>
      </c>
      <c r="BJ381" s="39">
        <f t="shared" si="348"/>
        <v>0</v>
      </c>
      <c r="BK381" s="39">
        <f t="shared" si="349"/>
        <v>0</v>
      </c>
      <c r="BL381" s="39">
        <f t="shared" si="350"/>
        <v>0</v>
      </c>
      <c r="BM381" s="12">
        <f t="shared" si="351"/>
        <v>0</v>
      </c>
      <c r="BN381" s="39">
        <f t="shared" si="352"/>
        <v>0</v>
      </c>
      <c r="BO381" s="39">
        <f t="shared" si="353"/>
        <v>0</v>
      </c>
      <c r="BP381" s="39">
        <f t="shared" si="354"/>
        <v>0</v>
      </c>
      <c r="BQ381" s="12">
        <f t="shared" si="355"/>
        <v>0</v>
      </c>
      <c r="BR381" s="39">
        <f t="shared" si="356"/>
        <v>0</v>
      </c>
      <c r="BS381" s="39">
        <f t="shared" si="357"/>
        <v>0</v>
      </c>
      <c r="BT381" s="39">
        <f t="shared" si="358"/>
        <v>0</v>
      </c>
      <c r="BU381" s="104">
        <f>IF(ABS($B381)&lt;0.01,0,VLOOKUP(E381,DollarSteps,4))</f>
        <v>0</v>
      </c>
      <c r="BV381" s="104">
        <f>IF(ABS($B381)&lt;0.01,0,VLOOKUP(G381,DollarSteps,4))</f>
        <v>0</v>
      </c>
      <c r="BW381" s="104">
        <f>IF(ABS($B381)&lt;0.01,0,VLOOKUP(I381,DollarSteps,4))</f>
        <v>0</v>
      </c>
      <c r="BX381" s="104">
        <f>IF(ABS($B381)&lt;0.01,0,IF($J381="","",VLOOKUP($J381,Age_Steps,4)))</f>
        <v>0</v>
      </c>
      <c r="BY381" s="104">
        <f>IF(OR(ABS($B381)&lt;0.01,$E381=0),0,IF($J381="","",VLOOKUP($J381,Age_Steps,4)))</f>
        <v>0</v>
      </c>
      <c r="BZ381" s="104">
        <f>IF(ABS($B381)&lt;0.01,0,IF($J381="","",VLOOKUP($J381-1,Age_Steps,4)))</f>
        <v>0</v>
      </c>
      <c r="CA381" s="104">
        <f>IF(OR(ABS($B381)&lt;0.01,$G381=0),0,IF($J381="","",VLOOKUP($J381-1,Age_Steps,4)))</f>
        <v>0</v>
      </c>
      <c r="CB381" s="104">
        <f>IF(ABS($B381)&lt;0.01,0,IF($J381="","",VLOOKUP($J381-2,Age_Steps,4)))</f>
        <v>0</v>
      </c>
      <c r="CC381" s="104">
        <f>IF(OR(ABS($B381)&lt;0.01,$I381=0),0,IF($J381="","",VLOOKUP($J381-2,Age_Steps,4)))</f>
        <v>0</v>
      </c>
    </row>
    <row r="382" spans="2:81" ht="12.5" customHeight="1">
      <c r="B382" s="6" t="s">
        <v>9</v>
      </c>
      <c r="C382" s="6"/>
      <c r="D382" s="5">
        <v>0</v>
      </c>
      <c r="E382" s="5">
        <v>0</v>
      </c>
      <c r="F382" s="2">
        <v>0</v>
      </c>
      <c r="G382" s="2">
        <v>0</v>
      </c>
      <c r="H382" s="2">
        <v>0</v>
      </c>
      <c r="I382" s="5">
        <v>0</v>
      </c>
      <c r="J382" s="11">
        <v>5</v>
      </c>
      <c r="K382" s="12">
        <f t="shared" si="303"/>
        <v>0</v>
      </c>
      <c r="L382" s="12">
        <f t="shared" si="303"/>
        <v>0</v>
      </c>
      <c r="M382" s="14">
        <f t="shared" si="304"/>
        <v>0</v>
      </c>
      <c r="N382" s="12">
        <f t="shared" si="359"/>
        <v>0</v>
      </c>
      <c r="O382" s="14">
        <f t="shared" si="305"/>
        <v>0</v>
      </c>
      <c r="P382" s="12">
        <f t="shared" si="359"/>
        <v>0</v>
      </c>
      <c r="Q382" s="12">
        <f t="shared" si="306"/>
        <v>1</v>
      </c>
      <c r="R382" s="12">
        <f t="shared" si="307"/>
        <v>0</v>
      </c>
      <c r="S382" s="12">
        <f t="shared" si="308"/>
        <v>0</v>
      </c>
      <c r="T382" s="12">
        <f t="shared" si="309"/>
        <v>0</v>
      </c>
      <c r="U382" s="12">
        <f t="shared" si="310"/>
        <v>0</v>
      </c>
      <c r="V382" s="39">
        <f t="shared" si="311"/>
        <v>0</v>
      </c>
      <c r="W382" s="39">
        <f t="shared" si="312"/>
        <v>0</v>
      </c>
      <c r="X382" s="12">
        <f t="shared" si="360"/>
        <v>0</v>
      </c>
      <c r="Y382" s="12">
        <f t="shared" si="313"/>
        <v>0</v>
      </c>
      <c r="Z382" s="39">
        <f t="shared" si="361"/>
        <v>0</v>
      </c>
      <c r="AA382" s="12">
        <f t="shared" si="314"/>
        <v>0</v>
      </c>
      <c r="AB382" s="39">
        <f t="shared" si="315"/>
        <v>0</v>
      </c>
      <c r="AC382" s="12">
        <f t="shared" si="316"/>
        <v>0</v>
      </c>
      <c r="AD382" s="39">
        <f t="shared" si="317"/>
        <v>0</v>
      </c>
      <c r="AE382" s="39">
        <f t="shared" si="302"/>
        <v>0</v>
      </c>
      <c r="AF382" s="12">
        <f t="shared" si="318"/>
        <v>0</v>
      </c>
      <c r="AG382" s="39">
        <f t="shared" si="319"/>
        <v>0</v>
      </c>
      <c r="AH382" s="12">
        <f t="shared" si="320"/>
        <v>0</v>
      </c>
      <c r="AI382" s="39">
        <f t="shared" si="321"/>
        <v>0</v>
      </c>
      <c r="AJ382" s="39">
        <f t="shared" si="322"/>
        <v>0</v>
      </c>
      <c r="AK382" s="12">
        <f t="shared" si="323"/>
        <v>0</v>
      </c>
      <c r="AL382" s="39">
        <f t="shared" si="324"/>
        <v>0</v>
      </c>
      <c r="AM382" s="39">
        <f t="shared" si="325"/>
        <v>0</v>
      </c>
      <c r="AN382" s="39">
        <f t="shared" si="326"/>
        <v>0</v>
      </c>
      <c r="AO382" s="99">
        <f t="shared" si="327"/>
        <v>0</v>
      </c>
      <c r="AP382" s="99">
        <f t="shared" si="328"/>
        <v>0</v>
      </c>
      <c r="AQ382" s="12">
        <f t="shared" si="329"/>
        <v>0</v>
      </c>
      <c r="AR382" s="39">
        <f t="shared" si="330"/>
        <v>0</v>
      </c>
      <c r="AS382" s="39">
        <f t="shared" si="331"/>
        <v>0</v>
      </c>
      <c r="AT382" s="39">
        <f t="shared" si="332"/>
        <v>0</v>
      </c>
      <c r="AU382" s="12">
        <f t="shared" si="333"/>
        <v>0</v>
      </c>
      <c r="AV382" s="39">
        <f t="shared" si="334"/>
        <v>0</v>
      </c>
      <c r="AW382" s="39">
        <f t="shared" si="335"/>
        <v>0</v>
      </c>
      <c r="AX382" s="39">
        <f t="shared" si="336"/>
        <v>0</v>
      </c>
      <c r="AY382" s="39">
        <f t="shared" si="337"/>
        <v>0</v>
      </c>
      <c r="AZ382" s="39">
        <f t="shared" si="338"/>
        <v>0</v>
      </c>
      <c r="BA382" s="12">
        <f t="shared" si="339"/>
        <v>0</v>
      </c>
      <c r="BB382" s="39">
        <f t="shared" si="340"/>
        <v>0</v>
      </c>
      <c r="BC382" s="39">
        <f t="shared" si="341"/>
        <v>0</v>
      </c>
      <c r="BD382" s="39">
        <f t="shared" si="342"/>
        <v>0</v>
      </c>
      <c r="BE382" s="12">
        <f t="shared" si="343"/>
        <v>0</v>
      </c>
      <c r="BF382" s="39">
        <f t="shared" si="344"/>
        <v>0</v>
      </c>
      <c r="BG382" s="39">
        <f t="shared" si="345"/>
        <v>0</v>
      </c>
      <c r="BH382" s="39">
        <f t="shared" si="346"/>
        <v>0</v>
      </c>
      <c r="BI382" s="12">
        <f t="shared" si="347"/>
        <v>0</v>
      </c>
      <c r="BJ382" s="39">
        <f t="shared" si="348"/>
        <v>0</v>
      </c>
      <c r="BK382" s="39">
        <f t="shared" si="349"/>
        <v>0</v>
      </c>
      <c r="BL382" s="39">
        <f t="shared" si="350"/>
        <v>0</v>
      </c>
      <c r="BM382" s="12">
        <f t="shared" si="351"/>
        <v>0</v>
      </c>
      <c r="BN382" s="39">
        <f t="shared" si="352"/>
        <v>0</v>
      </c>
      <c r="BO382" s="39">
        <f t="shared" si="353"/>
        <v>0</v>
      </c>
      <c r="BP382" s="39">
        <f t="shared" si="354"/>
        <v>0</v>
      </c>
      <c r="BQ382" s="12">
        <f t="shared" si="355"/>
        <v>0</v>
      </c>
      <c r="BR382" s="39">
        <f t="shared" si="356"/>
        <v>0</v>
      </c>
      <c r="BS382" s="39">
        <f t="shared" si="357"/>
        <v>0</v>
      </c>
      <c r="BT382" s="39">
        <f t="shared" si="358"/>
        <v>0</v>
      </c>
      <c r="BU382" s="104">
        <f>IF(ABS($B382)&lt;0.01,0,VLOOKUP(E382,DollarSteps,4))</f>
        <v>0</v>
      </c>
      <c r="BV382" s="104">
        <f>IF(ABS($B382)&lt;0.01,0,VLOOKUP(G382,DollarSteps,4))</f>
        <v>0</v>
      </c>
      <c r="BW382" s="104">
        <f>IF(ABS($B382)&lt;0.01,0,VLOOKUP(I382,DollarSteps,4))</f>
        <v>0</v>
      </c>
      <c r="BX382" s="104">
        <f>IF(ABS($B382)&lt;0.01,0,IF($J382="","",VLOOKUP($J382,Age_Steps,4)))</f>
        <v>0</v>
      </c>
      <c r="BY382" s="104">
        <f>IF(OR(ABS($B382)&lt;0.01,$E382=0),0,IF($J382="","",VLOOKUP($J382,Age_Steps,4)))</f>
        <v>0</v>
      </c>
      <c r="BZ382" s="104">
        <f>IF(ABS($B382)&lt;0.01,0,IF($J382="","",VLOOKUP($J382-1,Age_Steps,4)))</f>
        <v>0</v>
      </c>
      <c r="CA382" s="104">
        <f>IF(OR(ABS($B382)&lt;0.01,$G382=0),0,IF($J382="","",VLOOKUP($J382-1,Age_Steps,4)))</f>
        <v>0</v>
      </c>
      <c r="CB382" s="104">
        <f>IF(ABS($B382)&lt;0.01,0,IF($J382="","",VLOOKUP($J382-2,Age_Steps,4)))</f>
        <v>0</v>
      </c>
      <c r="CC382" s="104">
        <f>IF(OR(ABS($B382)&lt;0.01,$I382=0),0,IF($J382="","",VLOOKUP($J382-2,Age_Steps,4)))</f>
        <v>0</v>
      </c>
    </row>
    <row r="383" spans="2:81" ht="12.5" customHeight="1">
      <c r="B383" s="6" t="s">
        <v>9</v>
      </c>
      <c r="C383" s="6"/>
      <c r="D383" s="5">
        <v>0</v>
      </c>
      <c r="E383" s="5">
        <v>0</v>
      </c>
      <c r="F383" s="2">
        <v>0</v>
      </c>
      <c r="G383" s="2">
        <v>0</v>
      </c>
      <c r="H383" s="2">
        <v>0</v>
      </c>
      <c r="I383" s="5">
        <v>0</v>
      </c>
      <c r="J383" s="11">
        <v>41</v>
      </c>
      <c r="K383" s="12">
        <f t="shared" si="303"/>
        <v>0</v>
      </c>
      <c r="L383" s="12">
        <f t="shared" si="303"/>
        <v>0</v>
      </c>
      <c r="M383" s="14">
        <f t="shared" si="304"/>
        <v>0</v>
      </c>
      <c r="N383" s="12">
        <f t="shared" si="359"/>
        <v>0</v>
      </c>
      <c r="O383" s="14">
        <f t="shared" si="305"/>
        <v>0</v>
      </c>
      <c r="P383" s="12">
        <f t="shared" si="359"/>
        <v>0</v>
      </c>
      <c r="Q383" s="12">
        <f t="shared" si="306"/>
        <v>1</v>
      </c>
      <c r="R383" s="12">
        <f t="shared" si="307"/>
        <v>0</v>
      </c>
      <c r="S383" s="12">
        <f t="shared" si="308"/>
        <v>0</v>
      </c>
      <c r="T383" s="12">
        <f t="shared" si="309"/>
        <v>0</v>
      </c>
      <c r="U383" s="12">
        <f t="shared" si="310"/>
        <v>0</v>
      </c>
      <c r="V383" s="39">
        <f t="shared" si="311"/>
        <v>0</v>
      </c>
      <c r="W383" s="39">
        <f t="shared" si="312"/>
        <v>0</v>
      </c>
      <c r="X383" s="12">
        <f t="shared" si="360"/>
        <v>0</v>
      </c>
      <c r="Y383" s="12">
        <f t="shared" si="313"/>
        <v>0</v>
      </c>
      <c r="Z383" s="39">
        <f t="shared" si="361"/>
        <v>0</v>
      </c>
      <c r="AA383" s="12">
        <f t="shared" si="314"/>
        <v>0</v>
      </c>
      <c r="AB383" s="39">
        <f t="shared" si="315"/>
        <v>0</v>
      </c>
      <c r="AC383" s="12">
        <f t="shared" si="316"/>
        <v>0</v>
      </c>
      <c r="AD383" s="39">
        <f t="shared" si="317"/>
        <v>0</v>
      </c>
      <c r="AE383" s="39">
        <f t="shared" si="302"/>
        <v>0</v>
      </c>
      <c r="AF383" s="12">
        <f t="shared" si="318"/>
        <v>0</v>
      </c>
      <c r="AG383" s="39">
        <f t="shared" si="319"/>
        <v>0</v>
      </c>
      <c r="AH383" s="12">
        <f t="shared" si="320"/>
        <v>0</v>
      </c>
      <c r="AI383" s="39">
        <f t="shared" si="321"/>
        <v>0</v>
      </c>
      <c r="AJ383" s="39">
        <f t="shared" si="322"/>
        <v>0</v>
      </c>
      <c r="AK383" s="12">
        <f t="shared" si="323"/>
        <v>0</v>
      </c>
      <c r="AL383" s="39">
        <f t="shared" si="324"/>
        <v>0</v>
      </c>
      <c r="AM383" s="39">
        <f t="shared" si="325"/>
        <v>0</v>
      </c>
      <c r="AN383" s="39">
        <f t="shared" si="326"/>
        <v>0</v>
      </c>
      <c r="AO383" s="99">
        <f t="shared" si="327"/>
        <v>0</v>
      </c>
      <c r="AP383" s="99">
        <f t="shared" si="328"/>
        <v>0</v>
      </c>
      <c r="AQ383" s="12">
        <f t="shared" si="329"/>
        <v>0</v>
      </c>
      <c r="AR383" s="39">
        <f t="shared" si="330"/>
        <v>0</v>
      </c>
      <c r="AS383" s="39">
        <f t="shared" si="331"/>
        <v>0</v>
      </c>
      <c r="AT383" s="39">
        <f t="shared" si="332"/>
        <v>0</v>
      </c>
      <c r="AU383" s="12">
        <f t="shared" si="333"/>
        <v>0</v>
      </c>
      <c r="AV383" s="39">
        <f t="shared" si="334"/>
        <v>0</v>
      </c>
      <c r="AW383" s="39">
        <f t="shared" si="335"/>
        <v>0</v>
      </c>
      <c r="AX383" s="39">
        <f t="shared" si="336"/>
        <v>0</v>
      </c>
      <c r="AY383" s="39">
        <f t="shared" si="337"/>
        <v>0</v>
      </c>
      <c r="AZ383" s="39">
        <f t="shared" si="338"/>
        <v>0</v>
      </c>
      <c r="BA383" s="12">
        <f t="shared" si="339"/>
        <v>0</v>
      </c>
      <c r="BB383" s="39">
        <f t="shared" si="340"/>
        <v>0</v>
      </c>
      <c r="BC383" s="39">
        <f t="shared" si="341"/>
        <v>0</v>
      </c>
      <c r="BD383" s="39">
        <f t="shared" si="342"/>
        <v>0</v>
      </c>
      <c r="BE383" s="12">
        <f t="shared" si="343"/>
        <v>0</v>
      </c>
      <c r="BF383" s="39">
        <f t="shared" si="344"/>
        <v>0</v>
      </c>
      <c r="BG383" s="39">
        <f t="shared" si="345"/>
        <v>0</v>
      </c>
      <c r="BH383" s="39">
        <f t="shared" si="346"/>
        <v>0</v>
      </c>
      <c r="BI383" s="12">
        <f t="shared" si="347"/>
        <v>0</v>
      </c>
      <c r="BJ383" s="39">
        <f t="shared" si="348"/>
        <v>0</v>
      </c>
      <c r="BK383" s="39">
        <f t="shared" si="349"/>
        <v>0</v>
      </c>
      <c r="BL383" s="39">
        <f t="shared" si="350"/>
        <v>0</v>
      </c>
      <c r="BM383" s="12">
        <f t="shared" si="351"/>
        <v>0</v>
      </c>
      <c r="BN383" s="39">
        <f t="shared" si="352"/>
        <v>0</v>
      </c>
      <c r="BO383" s="39">
        <f t="shared" si="353"/>
        <v>0</v>
      </c>
      <c r="BP383" s="39">
        <f t="shared" si="354"/>
        <v>0</v>
      </c>
      <c r="BQ383" s="12">
        <f t="shared" si="355"/>
        <v>0</v>
      </c>
      <c r="BR383" s="39">
        <f t="shared" si="356"/>
        <v>0</v>
      </c>
      <c r="BS383" s="39">
        <f t="shared" si="357"/>
        <v>0</v>
      </c>
      <c r="BT383" s="39">
        <f t="shared" si="358"/>
        <v>0</v>
      </c>
      <c r="BU383" s="104">
        <f>IF(ABS($B383)&lt;0.01,0,VLOOKUP(E383,DollarSteps,4))</f>
        <v>0</v>
      </c>
      <c r="BV383" s="104">
        <f>IF(ABS($B383)&lt;0.01,0,VLOOKUP(G383,DollarSteps,4))</f>
        <v>0</v>
      </c>
      <c r="BW383" s="104">
        <f>IF(ABS($B383)&lt;0.01,0,VLOOKUP(I383,DollarSteps,4))</f>
        <v>0</v>
      </c>
      <c r="BX383" s="104">
        <f>IF(ABS($B383)&lt;0.01,0,IF($J383="","",VLOOKUP($J383,Age_Steps,4)))</f>
        <v>0</v>
      </c>
      <c r="BY383" s="104">
        <f>IF(OR(ABS($B383)&lt;0.01,$E383=0),0,IF($J383="","",VLOOKUP($J383,Age_Steps,4)))</f>
        <v>0</v>
      </c>
      <c r="BZ383" s="104">
        <f>IF(ABS($B383)&lt;0.01,0,IF($J383="","",VLOOKUP($J383-1,Age_Steps,4)))</f>
        <v>0</v>
      </c>
      <c r="CA383" s="104">
        <f>IF(OR(ABS($B383)&lt;0.01,$G383=0),0,IF($J383="","",VLOOKUP($J383-1,Age_Steps,4)))</f>
        <v>0</v>
      </c>
      <c r="CB383" s="104">
        <f>IF(ABS($B383)&lt;0.01,0,IF($J383="","",VLOOKUP($J383-2,Age_Steps,4)))</f>
        <v>0</v>
      </c>
      <c r="CC383" s="104">
        <f>IF(OR(ABS($B383)&lt;0.01,$I383=0),0,IF($J383="","",VLOOKUP($J383-2,Age_Steps,4)))</f>
        <v>0</v>
      </c>
    </row>
    <row r="384" spans="2:81" ht="12.5" customHeight="1">
      <c r="B384" s="6" t="s">
        <v>9</v>
      </c>
      <c r="C384" s="6"/>
      <c r="D384" s="5">
        <v>0</v>
      </c>
      <c r="E384" s="5">
        <v>0</v>
      </c>
      <c r="F384" s="2">
        <v>0</v>
      </c>
      <c r="G384" s="2">
        <v>0</v>
      </c>
      <c r="H384" s="2">
        <v>0</v>
      </c>
      <c r="I384" s="5">
        <v>0</v>
      </c>
      <c r="J384" s="11">
        <v>55</v>
      </c>
      <c r="K384" s="12">
        <f t="shared" si="303"/>
        <v>0</v>
      </c>
      <c r="L384" s="12">
        <f t="shared" si="303"/>
        <v>0</v>
      </c>
      <c r="M384" s="14">
        <f t="shared" si="304"/>
        <v>0</v>
      </c>
      <c r="N384" s="12">
        <f t="shared" si="359"/>
        <v>0</v>
      </c>
      <c r="O384" s="14">
        <f t="shared" si="305"/>
        <v>0</v>
      </c>
      <c r="P384" s="12">
        <f t="shared" si="359"/>
        <v>0</v>
      </c>
      <c r="Q384" s="12">
        <f t="shared" si="306"/>
        <v>1</v>
      </c>
      <c r="R384" s="12">
        <f t="shared" si="307"/>
        <v>0</v>
      </c>
      <c r="S384" s="12">
        <f t="shared" si="308"/>
        <v>0</v>
      </c>
      <c r="T384" s="12">
        <f t="shared" si="309"/>
        <v>0</v>
      </c>
      <c r="U384" s="12">
        <f t="shared" si="310"/>
        <v>0</v>
      </c>
      <c r="V384" s="39">
        <f t="shared" si="311"/>
        <v>0</v>
      </c>
      <c r="W384" s="39">
        <f t="shared" si="312"/>
        <v>0</v>
      </c>
      <c r="X384" s="12">
        <f t="shared" si="360"/>
        <v>0</v>
      </c>
      <c r="Y384" s="12">
        <f t="shared" si="313"/>
        <v>0</v>
      </c>
      <c r="Z384" s="39">
        <f t="shared" si="361"/>
        <v>0</v>
      </c>
      <c r="AA384" s="12">
        <f t="shared" si="314"/>
        <v>0</v>
      </c>
      <c r="AB384" s="39">
        <f t="shared" si="315"/>
        <v>0</v>
      </c>
      <c r="AC384" s="12">
        <f t="shared" si="316"/>
        <v>0</v>
      </c>
      <c r="AD384" s="39">
        <f t="shared" si="317"/>
        <v>0</v>
      </c>
      <c r="AE384" s="39">
        <f t="shared" si="302"/>
        <v>0</v>
      </c>
      <c r="AF384" s="12">
        <f t="shared" si="318"/>
        <v>0</v>
      </c>
      <c r="AG384" s="39">
        <f t="shared" si="319"/>
        <v>0</v>
      </c>
      <c r="AH384" s="12">
        <f t="shared" si="320"/>
        <v>0</v>
      </c>
      <c r="AI384" s="39">
        <f t="shared" si="321"/>
        <v>0</v>
      </c>
      <c r="AJ384" s="39">
        <f t="shared" si="322"/>
        <v>0</v>
      </c>
      <c r="AK384" s="12">
        <f t="shared" si="323"/>
        <v>0</v>
      </c>
      <c r="AL384" s="39">
        <f t="shared" si="324"/>
        <v>0</v>
      </c>
      <c r="AM384" s="39">
        <f t="shared" si="325"/>
        <v>0</v>
      </c>
      <c r="AN384" s="39">
        <f t="shared" si="326"/>
        <v>0</v>
      </c>
      <c r="AO384" s="99">
        <f t="shared" si="327"/>
        <v>0</v>
      </c>
      <c r="AP384" s="99">
        <f t="shared" si="328"/>
        <v>0</v>
      </c>
      <c r="AQ384" s="12">
        <f t="shared" si="329"/>
        <v>0</v>
      </c>
      <c r="AR384" s="39">
        <f t="shared" si="330"/>
        <v>0</v>
      </c>
      <c r="AS384" s="39">
        <f t="shared" si="331"/>
        <v>0</v>
      </c>
      <c r="AT384" s="39">
        <f t="shared" si="332"/>
        <v>0</v>
      </c>
      <c r="AU384" s="12">
        <f t="shared" si="333"/>
        <v>0</v>
      </c>
      <c r="AV384" s="39">
        <f t="shared" si="334"/>
        <v>0</v>
      </c>
      <c r="AW384" s="39">
        <f t="shared" si="335"/>
        <v>0</v>
      </c>
      <c r="AX384" s="39">
        <f t="shared" si="336"/>
        <v>0</v>
      </c>
      <c r="AY384" s="39">
        <f t="shared" si="337"/>
        <v>0</v>
      </c>
      <c r="AZ384" s="39">
        <f t="shared" si="338"/>
        <v>0</v>
      </c>
      <c r="BA384" s="12">
        <f t="shared" si="339"/>
        <v>0</v>
      </c>
      <c r="BB384" s="39">
        <f t="shared" si="340"/>
        <v>0</v>
      </c>
      <c r="BC384" s="39">
        <f t="shared" si="341"/>
        <v>0</v>
      </c>
      <c r="BD384" s="39">
        <f t="shared" si="342"/>
        <v>0</v>
      </c>
      <c r="BE384" s="12">
        <f t="shared" si="343"/>
        <v>0</v>
      </c>
      <c r="BF384" s="39">
        <f t="shared" si="344"/>
        <v>0</v>
      </c>
      <c r="BG384" s="39">
        <f t="shared" si="345"/>
        <v>0</v>
      </c>
      <c r="BH384" s="39">
        <f t="shared" si="346"/>
        <v>0</v>
      </c>
      <c r="BI384" s="12">
        <f t="shared" si="347"/>
        <v>0</v>
      </c>
      <c r="BJ384" s="39">
        <f t="shared" si="348"/>
        <v>0</v>
      </c>
      <c r="BK384" s="39">
        <f t="shared" si="349"/>
        <v>0</v>
      </c>
      <c r="BL384" s="39">
        <f t="shared" si="350"/>
        <v>0</v>
      </c>
      <c r="BM384" s="12">
        <f t="shared" si="351"/>
        <v>0</v>
      </c>
      <c r="BN384" s="39">
        <f t="shared" si="352"/>
        <v>0</v>
      </c>
      <c r="BO384" s="39">
        <f t="shared" si="353"/>
        <v>0</v>
      </c>
      <c r="BP384" s="39">
        <f t="shared" si="354"/>
        <v>0</v>
      </c>
      <c r="BQ384" s="12">
        <f t="shared" si="355"/>
        <v>0</v>
      </c>
      <c r="BR384" s="39">
        <f t="shared" si="356"/>
        <v>0</v>
      </c>
      <c r="BS384" s="39">
        <f t="shared" si="357"/>
        <v>0</v>
      </c>
      <c r="BT384" s="39">
        <f t="shared" si="358"/>
        <v>0</v>
      </c>
      <c r="BU384" s="104">
        <f>IF(ABS($B384)&lt;0.01,0,VLOOKUP(E384,DollarSteps,4))</f>
        <v>0</v>
      </c>
      <c r="BV384" s="104">
        <f>IF(ABS($B384)&lt;0.01,0,VLOOKUP(G384,DollarSteps,4))</f>
        <v>0</v>
      </c>
      <c r="BW384" s="104">
        <f>IF(ABS($B384)&lt;0.01,0,VLOOKUP(I384,DollarSteps,4))</f>
        <v>0</v>
      </c>
      <c r="BX384" s="104">
        <f>IF(ABS($B384)&lt;0.01,0,IF($J384="","",VLOOKUP($J384,Age_Steps,4)))</f>
        <v>0</v>
      </c>
      <c r="BY384" s="104">
        <f>IF(OR(ABS($B384)&lt;0.01,$E384=0),0,IF($J384="","",VLOOKUP($J384,Age_Steps,4)))</f>
        <v>0</v>
      </c>
      <c r="BZ384" s="104">
        <f>IF(ABS($B384)&lt;0.01,0,IF($J384="","",VLOOKUP($J384-1,Age_Steps,4)))</f>
        <v>0</v>
      </c>
      <c r="CA384" s="104">
        <f>IF(OR(ABS($B384)&lt;0.01,$G384=0),0,IF($J384="","",VLOOKUP($J384-1,Age_Steps,4)))</f>
        <v>0</v>
      </c>
      <c r="CB384" s="104">
        <f>IF(ABS($B384)&lt;0.01,0,IF($J384="","",VLOOKUP($J384-2,Age_Steps,4)))</f>
        <v>0</v>
      </c>
      <c r="CC384" s="104">
        <f>IF(OR(ABS($B384)&lt;0.01,$I384=0),0,IF($J384="","",VLOOKUP($J384-2,Age_Steps,4)))</f>
        <v>0</v>
      </c>
    </row>
    <row r="385" spans="2:81" ht="12.5" customHeight="1">
      <c r="B385" s="6" t="s">
        <v>9</v>
      </c>
      <c r="C385" s="6"/>
      <c r="D385" s="5">
        <v>0</v>
      </c>
      <c r="E385" s="5">
        <v>0</v>
      </c>
      <c r="F385" s="2">
        <v>0</v>
      </c>
      <c r="G385" s="2">
        <v>0</v>
      </c>
      <c r="H385" s="2">
        <v>0</v>
      </c>
      <c r="I385" s="5">
        <v>0</v>
      </c>
      <c r="J385" s="11">
        <v>5</v>
      </c>
      <c r="K385" s="12">
        <f t="shared" si="303"/>
        <v>0</v>
      </c>
      <c r="L385" s="12">
        <f t="shared" si="303"/>
        <v>0</v>
      </c>
      <c r="M385" s="14">
        <f t="shared" si="304"/>
        <v>0</v>
      </c>
      <c r="N385" s="12">
        <f t="shared" si="359"/>
        <v>0</v>
      </c>
      <c r="O385" s="14">
        <f t="shared" si="305"/>
        <v>0</v>
      </c>
      <c r="P385" s="12">
        <f t="shared" si="359"/>
        <v>0</v>
      </c>
      <c r="Q385" s="12">
        <f t="shared" si="306"/>
        <v>1</v>
      </c>
      <c r="R385" s="12">
        <f t="shared" si="307"/>
        <v>0</v>
      </c>
      <c r="S385" s="12">
        <f t="shared" si="308"/>
        <v>0</v>
      </c>
      <c r="T385" s="12">
        <f t="shared" si="309"/>
        <v>0</v>
      </c>
      <c r="U385" s="12">
        <f t="shared" si="310"/>
        <v>0</v>
      </c>
      <c r="V385" s="39">
        <f t="shared" si="311"/>
        <v>0</v>
      </c>
      <c r="W385" s="39">
        <f t="shared" si="312"/>
        <v>0</v>
      </c>
      <c r="X385" s="12">
        <f t="shared" si="360"/>
        <v>0</v>
      </c>
      <c r="Y385" s="12">
        <f t="shared" si="313"/>
        <v>0</v>
      </c>
      <c r="Z385" s="39">
        <f t="shared" si="361"/>
        <v>0</v>
      </c>
      <c r="AA385" s="12">
        <f t="shared" si="314"/>
        <v>0</v>
      </c>
      <c r="AB385" s="39">
        <f t="shared" si="315"/>
        <v>0</v>
      </c>
      <c r="AC385" s="12">
        <f t="shared" si="316"/>
        <v>0</v>
      </c>
      <c r="AD385" s="39">
        <f t="shared" si="317"/>
        <v>0</v>
      </c>
      <c r="AE385" s="39">
        <f t="shared" si="302"/>
        <v>0</v>
      </c>
      <c r="AF385" s="12">
        <f t="shared" si="318"/>
        <v>0</v>
      </c>
      <c r="AG385" s="39">
        <f t="shared" si="319"/>
        <v>0</v>
      </c>
      <c r="AH385" s="12">
        <f t="shared" si="320"/>
        <v>0</v>
      </c>
      <c r="AI385" s="39">
        <f t="shared" si="321"/>
        <v>0</v>
      </c>
      <c r="AJ385" s="39">
        <f t="shared" si="322"/>
        <v>0</v>
      </c>
      <c r="AK385" s="12">
        <f t="shared" si="323"/>
        <v>0</v>
      </c>
      <c r="AL385" s="39">
        <f t="shared" si="324"/>
        <v>0</v>
      </c>
      <c r="AM385" s="39">
        <f t="shared" si="325"/>
        <v>0</v>
      </c>
      <c r="AN385" s="39">
        <f t="shared" si="326"/>
        <v>0</v>
      </c>
      <c r="AO385" s="99">
        <f t="shared" si="327"/>
        <v>0</v>
      </c>
      <c r="AP385" s="99">
        <f t="shared" si="328"/>
        <v>0</v>
      </c>
      <c r="AQ385" s="12">
        <f t="shared" si="329"/>
        <v>0</v>
      </c>
      <c r="AR385" s="39">
        <f t="shared" si="330"/>
        <v>0</v>
      </c>
      <c r="AS385" s="39">
        <f t="shared" si="331"/>
        <v>0</v>
      </c>
      <c r="AT385" s="39">
        <f t="shared" si="332"/>
        <v>0</v>
      </c>
      <c r="AU385" s="12">
        <f t="shared" si="333"/>
        <v>0</v>
      </c>
      <c r="AV385" s="39">
        <f t="shared" si="334"/>
        <v>0</v>
      </c>
      <c r="AW385" s="39">
        <f t="shared" si="335"/>
        <v>0</v>
      </c>
      <c r="AX385" s="39">
        <f t="shared" si="336"/>
        <v>0</v>
      </c>
      <c r="AY385" s="39">
        <f t="shared" si="337"/>
        <v>0</v>
      </c>
      <c r="AZ385" s="39">
        <f t="shared" si="338"/>
        <v>0</v>
      </c>
      <c r="BA385" s="12">
        <f t="shared" si="339"/>
        <v>0</v>
      </c>
      <c r="BB385" s="39">
        <f t="shared" si="340"/>
        <v>0</v>
      </c>
      <c r="BC385" s="39">
        <f t="shared" si="341"/>
        <v>0</v>
      </c>
      <c r="BD385" s="39">
        <f t="shared" si="342"/>
        <v>0</v>
      </c>
      <c r="BE385" s="12">
        <f t="shared" si="343"/>
        <v>0</v>
      </c>
      <c r="BF385" s="39">
        <f t="shared" si="344"/>
        <v>0</v>
      </c>
      <c r="BG385" s="39">
        <f t="shared" si="345"/>
        <v>0</v>
      </c>
      <c r="BH385" s="39">
        <f t="shared" si="346"/>
        <v>0</v>
      </c>
      <c r="BI385" s="12">
        <f t="shared" si="347"/>
        <v>0</v>
      </c>
      <c r="BJ385" s="39">
        <f t="shared" si="348"/>
        <v>0</v>
      </c>
      <c r="BK385" s="39">
        <f t="shared" si="349"/>
        <v>0</v>
      </c>
      <c r="BL385" s="39">
        <f t="shared" si="350"/>
        <v>0</v>
      </c>
      <c r="BM385" s="12">
        <f t="shared" si="351"/>
        <v>0</v>
      </c>
      <c r="BN385" s="39">
        <f t="shared" si="352"/>
        <v>0</v>
      </c>
      <c r="BO385" s="39">
        <f t="shared" si="353"/>
        <v>0</v>
      </c>
      <c r="BP385" s="39">
        <f t="shared" si="354"/>
        <v>0</v>
      </c>
      <c r="BQ385" s="12">
        <f t="shared" si="355"/>
        <v>0</v>
      </c>
      <c r="BR385" s="39">
        <f t="shared" si="356"/>
        <v>0</v>
      </c>
      <c r="BS385" s="39">
        <f t="shared" si="357"/>
        <v>0</v>
      </c>
      <c r="BT385" s="39">
        <f t="shared" si="358"/>
        <v>0</v>
      </c>
      <c r="BU385" s="104">
        <f>IF(ABS($B385)&lt;0.01,0,VLOOKUP(E385,DollarSteps,4))</f>
        <v>0</v>
      </c>
      <c r="BV385" s="104">
        <f>IF(ABS($B385)&lt;0.01,0,VLOOKUP(G385,DollarSteps,4))</f>
        <v>0</v>
      </c>
      <c r="BW385" s="104">
        <f>IF(ABS($B385)&lt;0.01,0,VLOOKUP(I385,DollarSteps,4))</f>
        <v>0</v>
      </c>
      <c r="BX385" s="104">
        <f>IF(ABS($B385)&lt;0.01,0,IF($J385="","",VLOOKUP($J385,Age_Steps,4)))</f>
        <v>0</v>
      </c>
      <c r="BY385" s="104">
        <f>IF(OR(ABS($B385)&lt;0.01,$E385=0),0,IF($J385="","",VLOOKUP($J385,Age_Steps,4)))</f>
        <v>0</v>
      </c>
      <c r="BZ385" s="104">
        <f>IF(ABS($B385)&lt;0.01,0,IF($J385="","",VLOOKUP($J385-1,Age_Steps,4)))</f>
        <v>0</v>
      </c>
      <c r="CA385" s="104">
        <f>IF(OR(ABS($B385)&lt;0.01,$G385=0),0,IF($J385="","",VLOOKUP($J385-1,Age_Steps,4)))</f>
        <v>0</v>
      </c>
      <c r="CB385" s="104">
        <f>IF(ABS($B385)&lt;0.01,0,IF($J385="","",VLOOKUP($J385-2,Age_Steps,4)))</f>
        <v>0</v>
      </c>
      <c r="CC385" s="104">
        <f>IF(OR(ABS($B385)&lt;0.01,$I385=0),0,IF($J385="","",VLOOKUP($J385-2,Age_Steps,4)))</f>
        <v>0</v>
      </c>
    </row>
    <row r="386" spans="2:81" ht="12.5" customHeight="1">
      <c r="B386" s="6" t="s">
        <v>9</v>
      </c>
      <c r="C386" s="6"/>
      <c r="D386" s="5">
        <v>0</v>
      </c>
      <c r="E386" s="5">
        <v>0</v>
      </c>
      <c r="F386" s="2">
        <v>0</v>
      </c>
      <c r="G386" s="2">
        <v>0</v>
      </c>
      <c r="H386" s="2">
        <v>0</v>
      </c>
      <c r="I386" s="5">
        <v>0</v>
      </c>
      <c r="J386" s="11">
        <v>5</v>
      </c>
      <c r="K386" s="12">
        <f t="shared" si="303"/>
        <v>0</v>
      </c>
      <c r="L386" s="12">
        <f t="shared" si="303"/>
        <v>0</v>
      </c>
      <c r="M386" s="14">
        <f t="shared" si="304"/>
        <v>0</v>
      </c>
      <c r="N386" s="12">
        <f t="shared" si="359"/>
        <v>0</v>
      </c>
      <c r="O386" s="14">
        <f t="shared" si="305"/>
        <v>0</v>
      </c>
      <c r="P386" s="12">
        <f t="shared" si="359"/>
        <v>0</v>
      </c>
      <c r="Q386" s="12">
        <f t="shared" si="306"/>
        <v>1</v>
      </c>
      <c r="R386" s="12">
        <f t="shared" si="307"/>
        <v>0</v>
      </c>
      <c r="S386" s="12">
        <f t="shared" si="308"/>
        <v>0</v>
      </c>
      <c r="T386" s="12">
        <f t="shared" si="309"/>
        <v>0</v>
      </c>
      <c r="U386" s="12">
        <f t="shared" si="310"/>
        <v>0</v>
      </c>
      <c r="V386" s="39">
        <f t="shared" si="311"/>
        <v>0</v>
      </c>
      <c r="W386" s="39">
        <f t="shared" si="312"/>
        <v>0</v>
      </c>
      <c r="X386" s="12">
        <f t="shared" si="360"/>
        <v>0</v>
      </c>
      <c r="Y386" s="12">
        <f t="shared" si="313"/>
        <v>0</v>
      </c>
      <c r="Z386" s="39">
        <f t="shared" si="361"/>
        <v>0</v>
      </c>
      <c r="AA386" s="12">
        <f t="shared" si="314"/>
        <v>0</v>
      </c>
      <c r="AB386" s="39">
        <f t="shared" si="315"/>
        <v>0</v>
      </c>
      <c r="AC386" s="12">
        <f t="shared" si="316"/>
        <v>0</v>
      </c>
      <c r="AD386" s="39">
        <f t="shared" si="317"/>
        <v>0</v>
      </c>
      <c r="AE386" s="39">
        <f t="shared" si="302"/>
        <v>0</v>
      </c>
      <c r="AF386" s="12">
        <f t="shared" si="318"/>
        <v>0</v>
      </c>
      <c r="AG386" s="39">
        <f t="shared" si="319"/>
        <v>0</v>
      </c>
      <c r="AH386" s="12">
        <f t="shared" si="320"/>
        <v>0</v>
      </c>
      <c r="AI386" s="39">
        <f t="shared" si="321"/>
        <v>0</v>
      </c>
      <c r="AJ386" s="39">
        <f t="shared" si="322"/>
        <v>0</v>
      </c>
      <c r="AK386" s="12">
        <f t="shared" si="323"/>
        <v>0</v>
      </c>
      <c r="AL386" s="39">
        <f t="shared" si="324"/>
        <v>0</v>
      </c>
      <c r="AM386" s="39">
        <f t="shared" si="325"/>
        <v>0</v>
      </c>
      <c r="AN386" s="39">
        <f t="shared" si="326"/>
        <v>0</v>
      </c>
      <c r="AO386" s="99">
        <f t="shared" si="327"/>
        <v>0</v>
      </c>
      <c r="AP386" s="99">
        <f t="shared" si="328"/>
        <v>0</v>
      </c>
      <c r="AQ386" s="12">
        <f t="shared" si="329"/>
        <v>0</v>
      </c>
      <c r="AR386" s="39">
        <f t="shared" si="330"/>
        <v>0</v>
      </c>
      <c r="AS386" s="39">
        <f t="shared" si="331"/>
        <v>0</v>
      </c>
      <c r="AT386" s="39">
        <f t="shared" si="332"/>
        <v>0</v>
      </c>
      <c r="AU386" s="12">
        <f t="shared" si="333"/>
        <v>0</v>
      </c>
      <c r="AV386" s="39">
        <f t="shared" si="334"/>
        <v>0</v>
      </c>
      <c r="AW386" s="39">
        <f t="shared" si="335"/>
        <v>0</v>
      </c>
      <c r="AX386" s="39">
        <f t="shared" si="336"/>
        <v>0</v>
      </c>
      <c r="AY386" s="39">
        <f t="shared" si="337"/>
        <v>0</v>
      </c>
      <c r="AZ386" s="39">
        <f t="shared" si="338"/>
        <v>0</v>
      </c>
      <c r="BA386" s="12">
        <f t="shared" si="339"/>
        <v>0</v>
      </c>
      <c r="BB386" s="39">
        <f t="shared" si="340"/>
        <v>0</v>
      </c>
      <c r="BC386" s="39">
        <f t="shared" si="341"/>
        <v>0</v>
      </c>
      <c r="BD386" s="39">
        <f t="shared" si="342"/>
        <v>0</v>
      </c>
      <c r="BE386" s="12">
        <f t="shared" si="343"/>
        <v>0</v>
      </c>
      <c r="BF386" s="39">
        <f t="shared" si="344"/>
        <v>0</v>
      </c>
      <c r="BG386" s="39">
        <f t="shared" si="345"/>
        <v>0</v>
      </c>
      <c r="BH386" s="39">
        <f t="shared" si="346"/>
        <v>0</v>
      </c>
      <c r="BI386" s="12">
        <f t="shared" si="347"/>
        <v>0</v>
      </c>
      <c r="BJ386" s="39">
        <f t="shared" si="348"/>
        <v>0</v>
      </c>
      <c r="BK386" s="39">
        <f t="shared" si="349"/>
        <v>0</v>
      </c>
      <c r="BL386" s="39">
        <f t="shared" si="350"/>
        <v>0</v>
      </c>
      <c r="BM386" s="12">
        <f t="shared" si="351"/>
        <v>0</v>
      </c>
      <c r="BN386" s="39">
        <f t="shared" si="352"/>
        <v>0</v>
      </c>
      <c r="BO386" s="39">
        <f t="shared" si="353"/>
        <v>0</v>
      </c>
      <c r="BP386" s="39">
        <f t="shared" si="354"/>
        <v>0</v>
      </c>
      <c r="BQ386" s="12">
        <f t="shared" si="355"/>
        <v>0</v>
      </c>
      <c r="BR386" s="39">
        <f t="shared" si="356"/>
        <v>0</v>
      </c>
      <c r="BS386" s="39">
        <f t="shared" si="357"/>
        <v>0</v>
      </c>
      <c r="BT386" s="39">
        <f t="shared" si="358"/>
        <v>0</v>
      </c>
      <c r="BU386" s="104">
        <f>IF(ABS($B386)&lt;0.01,0,VLOOKUP(E386,DollarSteps,4))</f>
        <v>0</v>
      </c>
      <c r="BV386" s="104">
        <f>IF(ABS($B386)&lt;0.01,0,VLOOKUP(G386,DollarSteps,4))</f>
        <v>0</v>
      </c>
      <c r="BW386" s="104">
        <f>IF(ABS($B386)&lt;0.01,0,VLOOKUP(I386,DollarSteps,4))</f>
        <v>0</v>
      </c>
      <c r="BX386" s="104">
        <f>IF(ABS($B386)&lt;0.01,0,IF($J386="","",VLOOKUP($J386,Age_Steps,4)))</f>
        <v>0</v>
      </c>
      <c r="BY386" s="104">
        <f>IF(OR(ABS($B386)&lt;0.01,$E386=0),0,IF($J386="","",VLOOKUP($J386,Age_Steps,4)))</f>
        <v>0</v>
      </c>
      <c r="BZ386" s="104">
        <f>IF(ABS($B386)&lt;0.01,0,IF($J386="","",VLOOKUP($J386-1,Age_Steps,4)))</f>
        <v>0</v>
      </c>
      <c r="CA386" s="104">
        <f>IF(OR(ABS($B386)&lt;0.01,$G386=0),0,IF($J386="","",VLOOKUP($J386-1,Age_Steps,4)))</f>
        <v>0</v>
      </c>
      <c r="CB386" s="104">
        <f>IF(ABS($B386)&lt;0.01,0,IF($J386="","",VLOOKUP($J386-2,Age_Steps,4)))</f>
        <v>0</v>
      </c>
      <c r="CC386" s="104">
        <f>IF(OR(ABS($B386)&lt;0.01,$I386=0),0,IF($J386="","",VLOOKUP($J386-2,Age_Steps,4)))</f>
        <v>0</v>
      </c>
    </row>
    <row r="387" spans="2:81" ht="12.5" customHeight="1">
      <c r="B387" s="6" t="s">
        <v>9</v>
      </c>
      <c r="C387" s="6"/>
      <c r="D387" s="5">
        <v>0</v>
      </c>
      <c r="E387" s="5">
        <v>0</v>
      </c>
      <c r="F387" s="2">
        <v>0</v>
      </c>
      <c r="G387" s="2">
        <v>0</v>
      </c>
      <c r="H387" s="2">
        <v>0</v>
      </c>
      <c r="I387" s="5">
        <v>0</v>
      </c>
      <c r="J387" s="11">
        <v>5</v>
      </c>
      <c r="K387" s="12">
        <f t="shared" si="303"/>
        <v>0</v>
      </c>
      <c r="L387" s="12">
        <f t="shared" si="303"/>
        <v>0</v>
      </c>
      <c r="M387" s="14">
        <f t="shared" si="304"/>
        <v>0</v>
      </c>
      <c r="N387" s="12">
        <f t="shared" si="359"/>
        <v>0</v>
      </c>
      <c r="O387" s="14">
        <f t="shared" si="305"/>
        <v>0</v>
      </c>
      <c r="P387" s="12">
        <f t="shared" si="359"/>
        <v>0</v>
      </c>
      <c r="Q387" s="12">
        <f t="shared" si="306"/>
        <v>1</v>
      </c>
      <c r="R387" s="12">
        <f t="shared" si="307"/>
        <v>0</v>
      </c>
      <c r="S387" s="12">
        <f t="shared" si="308"/>
        <v>0</v>
      </c>
      <c r="T387" s="12">
        <f t="shared" si="309"/>
        <v>0</v>
      </c>
      <c r="U387" s="12">
        <f t="shared" si="310"/>
        <v>0</v>
      </c>
      <c r="V387" s="39">
        <f t="shared" si="311"/>
        <v>0</v>
      </c>
      <c r="W387" s="39">
        <f t="shared" si="312"/>
        <v>0</v>
      </c>
      <c r="X387" s="12">
        <f t="shared" si="360"/>
        <v>0</v>
      </c>
      <c r="Y387" s="12">
        <f t="shared" si="313"/>
        <v>0</v>
      </c>
      <c r="Z387" s="39">
        <f t="shared" si="361"/>
        <v>0</v>
      </c>
      <c r="AA387" s="12">
        <f t="shared" si="314"/>
        <v>0</v>
      </c>
      <c r="AB387" s="39">
        <f t="shared" si="315"/>
        <v>0</v>
      </c>
      <c r="AC387" s="12">
        <f t="shared" si="316"/>
        <v>0</v>
      </c>
      <c r="AD387" s="39">
        <f t="shared" si="317"/>
        <v>0</v>
      </c>
      <c r="AE387" s="39">
        <f t="shared" si="302"/>
        <v>0</v>
      </c>
      <c r="AF387" s="12">
        <f t="shared" si="318"/>
        <v>0</v>
      </c>
      <c r="AG387" s="39">
        <f t="shared" si="319"/>
        <v>0</v>
      </c>
      <c r="AH387" s="12">
        <f t="shared" si="320"/>
        <v>0</v>
      </c>
      <c r="AI387" s="39">
        <f t="shared" si="321"/>
        <v>0</v>
      </c>
      <c r="AJ387" s="39">
        <f t="shared" si="322"/>
        <v>0</v>
      </c>
      <c r="AK387" s="12">
        <f t="shared" si="323"/>
        <v>0</v>
      </c>
      <c r="AL387" s="39">
        <f t="shared" si="324"/>
        <v>0</v>
      </c>
      <c r="AM387" s="39">
        <f t="shared" si="325"/>
        <v>0</v>
      </c>
      <c r="AN387" s="39">
        <f t="shared" si="326"/>
        <v>0</v>
      </c>
      <c r="AO387" s="99">
        <f t="shared" si="327"/>
        <v>0</v>
      </c>
      <c r="AP387" s="99">
        <f t="shared" si="328"/>
        <v>0</v>
      </c>
      <c r="AQ387" s="12">
        <f t="shared" si="329"/>
        <v>0</v>
      </c>
      <c r="AR387" s="39">
        <f t="shared" si="330"/>
        <v>0</v>
      </c>
      <c r="AS387" s="39">
        <f t="shared" si="331"/>
        <v>0</v>
      </c>
      <c r="AT387" s="39">
        <f t="shared" si="332"/>
        <v>0</v>
      </c>
      <c r="AU387" s="12">
        <f t="shared" si="333"/>
        <v>0</v>
      </c>
      <c r="AV387" s="39">
        <f t="shared" si="334"/>
        <v>0</v>
      </c>
      <c r="AW387" s="39">
        <f t="shared" si="335"/>
        <v>0</v>
      </c>
      <c r="AX387" s="39">
        <f t="shared" si="336"/>
        <v>0</v>
      </c>
      <c r="AY387" s="39">
        <f t="shared" si="337"/>
        <v>0</v>
      </c>
      <c r="AZ387" s="39">
        <f t="shared" si="338"/>
        <v>0</v>
      </c>
      <c r="BA387" s="12">
        <f t="shared" si="339"/>
        <v>0</v>
      </c>
      <c r="BB387" s="39">
        <f t="shared" si="340"/>
        <v>0</v>
      </c>
      <c r="BC387" s="39">
        <f t="shared" si="341"/>
        <v>0</v>
      </c>
      <c r="BD387" s="39">
        <f t="shared" si="342"/>
        <v>0</v>
      </c>
      <c r="BE387" s="12">
        <f t="shared" si="343"/>
        <v>0</v>
      </c>
      <c r="BF387" s="39">
        <f t="shared" si="344"/>
        <v>0</v>
      </c>
      <c r="BG387" s="39">
        <f t="shared" si="345"/>
        <v>0</v>
      </c>
      <c r="BH387" s="39">
        <f t="shared" si="346"/>
        <v>0</v>
      </c>
      <c r="BI387" s="12">
        <f t="shared" si="347"/>
        <v>0</v>
      </c>
      <c r="BJ387" s="39">
        <f t="shared" si="348"/>
        <v>0</v>
      </c>
      <c r="BK387" s="39">
        <f t="shared" si="349"/>
        <v>0</v>
      </c>
      <c r="BL387" s="39">
        <f t="shared" si="350"/>
        <v>0</v>
      </c>
      <c r="BM387" s="12">
        <f t="shared" si="351"/>
        <v>0</v>
      </c>
      <c r="BN387" s="39">
        <f t="shared" si="352"/>
        <v>0</v>
      </c>
      <c r="BO387" s="39">
        <f t="shared" si="353"/>
        <v>0</v>
      </c>
      <c r="BP387" s="39">
        <f t="shared" si="354"/>
        <v>0</v>
      </c>
      <c r="BQ387" s="12">
        <f t="shared" si="355"/>
        <v>0</v>
      </c>
      <c r="BR387" s="39">
        <f t="shared" si="356"/>
        <v>0</v>
      </c>
      <c r="BS387" s="39">
        <f t="shared" si="357"/>
        <v>0</v>
      </c>
      <c r="BT387" s="39">
        <f t="shared" si="358"/>
        <v>0</v>
      </c>
      <c r="BU387" s="104">
        <f>IF(ABS($B387)&lt;0.01,0,VLOOKUP(E387,DollarSteps,4))</f>
        <v>0</v>
      </c>
      <c r="BV387" s="104">
        <f>IF(ABS($B387)&lt;0.01,0,VLOOKUP(G387,DollarSteps,4))</f>
        <v>0</v>
      </c>
      <c r="BW387" s="104">
        <f>IF(ABS($B387)&lt;0.01,0,VLOOKUP(I387,DollarSteps,4))</f>
        <v>0</v>
      </c>
      <c r="BX387" s="104">
        <f>IF(ABS($B387)&lt;0.01,0,IF($J387="","",VLOOKUP($J387,Age_Steps,4)))</f>
        <v>0</v>
      </c>
      <c r="BY387" s="104">
        <f>IF(OR(ABS($B387)&lt;0.01,$E387=0),0,IF($J387="","",VLOOKUP($J387,Age_Steps,4)))</f>
        <v>0</v>
      </c>
      <c r="BZ387" s="104">
        <f>IF(ABS($B387)&lt;0.01,0,IF($J387="","",VLOOKUP($J387-1,Age_Steps,4)))</f>
        <v>0</v>
      </c>
      <c r="CA387" s="104">
        <f>IF(OR(ABS($B387)&lt;0.01,$G387=0),0,IF($J387="","",VLOOKUP($J387-1,Age_Steps,4)))</f>
        <v>0</v>
      </c>
      <c r="CB387" s="104">
        <f>IF(ABS($B387)&lt;0.01,0,IF($J387="","",VLOOKUP($J387-2,Age_Steps,4)))</f>
        <v>0</v>
      </c>
      <c r="CC387" s="104">
        <f>IF(OR(ABS($B387)&lt;0.01,$I387=0),0,IF($J387="","",VLOOKUP($J387-2,Age_Steps,4)))</f>
        <v>0</v>
      </c>
    </row>
    <row r="388" spans="2:81" ht="12.5" customHeight="1">
      <c r="B388" s="6" t="s">
        <v>9</v>
      </c>
      <c r="C388" s="6"/>
      <c r="D388" s="5">
        <v>0</v>
      </c>
      <c r="E388" s="5">
        <v>0</v>
      </c>
      <c r="F388" s="2">
        <v>0</v>
      </c>
      <c r="G388" s="2">
        <v>0</v>
      </c>
      <c r="H388" s="2">
        <v>0</v>
      </c>
      <c r="I388" s="5">
        <v>0</v>
      </c>
      <c r="J388" s="11">
        <v>15</v>
      </c>
      <c r="K388" s="12">
        <f t="shared" si="303"/>
        <v>0</v>
      </c>
      <c r="L388" s="12">
        <f t="shared" si="303"/>
        <v>0</v>
      </c>
      <c r="M388" s="14">
        <f t="shared" si="304"/>
        <v>0</v>
      </c>
      <c r="N388" s="12">
        <f t="shared" si="359"/>
        <v>0</v>
      </c>
      <c r="O388" s="14">
        <f t="shared" si="305"/>
        <v>0</v>
      </c>
      <c r="P388" s="12">
        <f t="shared" si="359"/>
        <v>0</v>
      </c>
      <c r="Q388" s="12">
        <f t="shared" si="306"/>
        <v>1</v>
      </c>
      <c r="R388" s="12">
        <f t="shared" si="307"/>
        <v>0</v>
      </c>
      <c r="S388" s="12">
        <f t="shared" si="308"/>
        <v>0</v>
      </c>
      <c r="T388" s="12">
        <f t="shared" si="309"/>
        <v>0</v>
      </c>
      <c r="U388" s="12">
        <f t="shared" si="310"/>
        <v>0</v>
      </c>
      <c r="V388" s="39">
        <f t="shared" si="311"/>
        <v>0</v>
      </c>
      <c r="W388" s="39">
        <f t="shared" si="312"/>
        <v>0</v>
      </c>
      <c r="X388" s="12">
        <f t="shared" si="360"/>
        <v>0</v>
      </c>
      <c r="Y388" s="12">
        <f t="shared" si="313"/>
        <v>0</v>
      </c>
      <c r="Z388" s="39">
        <f t="shared" si="361"/>
        <v>0</v>
      </c>
      <c r="AA388" s="12">
        <f t="shared" si="314"/>
        <v>0</v>
      </c>
      <c r="AB388" s="39">
        <f t="shared" si="315"/>
        <v>0</v>
      </c>
      <c r="AC388" s="12">
        <f t="shared" si="316"/>
        <v>0</v>
      </c>
      <c r="AD388" s="39">
        <f t="shared" si="317"/>
        <v>0</v>
      </c>
      <c r="AE388" s="39">
        <f t="shared" si="302"/>
        <v>0</v>
      </c>
      <c r="AF388" s="12">
        <f t="shared" si="318"/>
        <v>0</v>
      </c>
      <c r="AG388" s="39">
        <f t="shared" si="319"/>
        <v>0</v>
      </c>
      <c r="AH388" s="12">
        <f t="shared" si="320"/>
        <v>0</v>
      </c>
      <c r="AI388" s="39">
        <f t="shared" si="321"/>
        <v>0</v>
      </c>
      <c r="AJ388" s="39">
        <f t="shared" si="322"/>
        <v>0</v>
      </c>
      <c r="AK388" s="12">
        <f t="shared" si="323"/>
        <v>0</v>
      </c>
      <c r="AL388" s="39">
        <f t="shared" si="324"/>
        <v>0</v>
      </c>
      <c r="AM388" s="39">
        <f t="shared" si="325"/>
        <v>0</v>
      </c>
      <c r="AN388" s="39">
        <f t="shared" si="326"/>
        <v>0</v>
      </c>
      <c r="AO388" s="99">
        <f t="shared" si="327"/>
        <v>0</v>
      </c>
      <c r="AP388" s="99">
        <f t="shared" si="328"/>
        <v>0</v>
      </c>
      <c r="AQ388" s="12">
        <f t="shared" si="329"/>
        <v>0</v>
      </c>
      <c r="AR388" s="39">
        <f t="shared" si="330"/>
        <v>0</v>
      </c>
      <c r="AS388" s="39">
        <f t="shared" si="331"/>
        <v>0</v>
      </c>
      <c r="AT388" s="39">
        <f t="shared" si="332"/>
        <v>0</v>
      </c>
      <c r="AU388" s="12">
        <f t="shared" si="333"/>
        <v>0</v>
      </c>
      <c r="AV388" s="39">
        <f t="shared" si="334"/>
        <v>0</v>
      </c>
      <c r="AW388" s="39">
        <f t="shared" si="335"/>
        <v>0</v>
      </c>
      <c r="AX388" s="39">
        <f t="shared" si="336"/>
        <v>0</v>
      </c>
      <c r="AY388" s="39">
        <f t="shared" si="337"/>
        <v>0</v>
      </c>
      <c r="AZ388" s="39">
        <f t="shared" si="338"/>
        <v>0</v>
      </c>
      <c r="BA388" s="12">
        <f t="shared" si="339"/>
        <v>0</v>
      </c>
      <c r="BB388" s="39">
        <f t="shared" si="340"/>
        <v>0</v>
      </c>
      <c r="BC388" s="39">
        <f t="shared" si="341"/>
        <v>0</v>
      </c>
      <c r="BD388" s="39">
        <f t="shared" si="342"/>
        <v>0</v>
      </c>
      <c r="BE388" s="12">
        <f t="shared" si="343"/>
        <v>0</v>
      </c>
      <c r="BF388" s="39">
        <f t="shared" si="344"/>
        <v>0</v>
      </c>
      <c r="BG388" s="39">
        <f t="shared" si="345"/>
        <v>0</v>
      </c>
      <c r="BH388" s="39">
        <f t="shared" si="346"/>
        <v>0</v>
      </c>
      <c r="BI388" s="12">
        <f t="shared" si="347"/>
        <v>0</v>
      </c>
      <c r="BJ388" s="39">
        <f t="shared" si="348"/>
        <v>0</v>
      </c>
      <c r="BK388" s="39">
        <f t="shared" si="349"/>
        <v>0</v>
      </c>
      <c r="BL388" s="39">
        <f t="shared" si="350"/>
        <v>0</v>
      </c>
      <c r="BM388" s="12">
        <f t="shared" si="351"/>
        <v>0</v>
      </c>
      <c r="BN388" s="39">
        <f t="shared" si="352"/>
        <v>0</v>
      </c>
      <c r="BO388" s="39">
        <f t="shared" si="353"/>
        <v>0</v>
      </c>
      <c r="BP388" s="39">
        <f t="shared" si="354"/>
        <v>0</v>
      </c>
      <c r="BQ388" s="12">
        <f t="shared" si="355"/>
        <v>0</v>
      </c>
      <c r="BR388" s="39">
        <f t="shared" si="356"/>
        <v>0</v>
      </c>
      <c r="BS388" s="39">
        <f t="shared" si="357"/>
        <v>0</v>
      </c>
      <c r="BT388" s="39">
        <f t="shared" si="358"/>
        <v>0</v>
      </c>
      <c r="BU388" s="104">
        <f>IF(ABS($B388)&lt;0.01,0,VLOOKUP(E388,DollarSteps,4))</f>
        <v>0</v>
      </c>
      <c r="BV388" s="104">
        <f>IF(ABS($B388)&lt;0.01,0,VLOOKUP(G388,DollarSteps,4))</f>
        <v>0</v>
      </c>
      <c r="BW388" s="104">
        <f>IF(ABS($B388)&lt;0.01,0,VLOOKUP(I388,DollarSteps,4))</f>
        <v>0</v>
      </c>
      <c r="BX388" s="104">
        <f>IF(ABS($B388)&lt;0.01,0,IF($J388="","",VLOOKUP($J388,Age_Steps,4)))</f>
        <v>0</v>
      </c>
      <c r="BY388" s="104">
        <f>IF(OR(ABS($B388)&lt;0.01,$E388=0),0,IF($J388="","",VLOOKUP($J388,Age_Steps,4)))</f>
        <v>0</v>
      </c>
      <c r="BZ388" s="104">
        <f>IF(ABS($B388)&lt;0.01,0,IF($J388="","",VLOOKUP($J388-1,Age_Steps,4)))</f>
        <v>0</v>
      </c>
      <c r="CA388" s="104">
        <f>IF(OR(ABS($B388)&lt;0.01,$G388=0),0,IF($J388="","",VLOOKUP($J388-1,Age_Steps,4)))</f>
        <v>0</v>
      </c>
      <c r="CB388" s="104">
        <f>IF(ABS($B388)&lt;0.01,0,IF($J388="","",VLOOKUP($J388-2,Age_Steps,4)))</f>
        <v>0</v>
      </c>
      <c r="CC388" s="104">
        <f>IF(OR(ABS($B388)&lt;0.01,$I388=0),0,IF($J388="","",VLOOKUP($J388-2,Age_Steps,4)))</f>
        <v>0</v>
      </c>
    </row>
    <row r="389" spans="2:81" ht="12.5" customHeight="1">
      <c r="B389" s="6" t="s">
        <v>9</v>
      </c>
      <c r="C389" s="6"/>
      <c r="D389" s="5">
        <v>0</v>
      </c>
      <c r="E389" s="5">
        <v>0</v>
      </c>
      <c r="F389" s="2">
        <v>0</v>
      </c>
      <c r="G389" s="2">
        <v>0</v>
      </c>
      <c r="H389" s="2">
        <v>0</v>
      </c>
      <c r="I389" s="5">
        <v>0</v>
      </c>
      <c r="J389" s="11">
        <v>63</v>
      </c>
      <c r="K389" s="12">
        <f t="shared" si="303"/>
        <v>0</v>
      </c>
      <c r="L389" s="12">
        <f t="shared" si="303"/>
        <v>0</v>
      </c>
      <c r="M389" s="14">
        <f t="shared" si="304"/>
        <v>0</v>
      </c>
      <c r="N389" s="12">
        <f t="shared" si="359"/>
        <v>0</v>
      </c>
      <c r="O389" s="14">
        <f t="shared" si="305"/>
        <v>0</v>
      </c>
      <c r="P389" s="12">
        <f t="shared" si="359"/>
        <v>0</v>
      </c>
      <c r="Q389" s="12">
        <f t="shared" si="306"/>
        <v>1</v>
      </c>
      <c r="R389" s="12">
        <f t="shared" si="307"/>
        <v>0</v>
      </c>
      <c r="S389" s="12">
        <f t="shared" si="308"/>
        <v>0</v>
      </c>
      <c r="T389" s="12">
        <f t="shared" si="309"/>
        <v>0</v>
      </c>
      <c r="U389" s="12">
        <f t="shared" si="310"/>
        <v>0</v>
      </c>
      <c r="V389" s="39">
        <f t="shared" si="311"/>
        <v>0</v>
      </c>
      <c r="W389" s="39">
        <f t="shared" si="312"/>
        <v>0</v>
      </c>
      <c r="X389" s="12">
        <f t="shared" si="360"/>
        <v>0</v>
      </c>
      <c r="Y389" s="12">
        <f t="shared" si="313"/>
        <v>0</v>
      </c>
      <c r="Z389" s="39">
        <f t="shared" si="361"/>
        <v>0</v>
      </c>
      <c r="AA389" s="12">
        <f t="shared" si="314"/>
        <v>0</v>
      </c>
      <c r="AB389" s="39">
        <f t="shared" si="315"/>
        <v>0</v>
      </c>
      <c r="AC389" s="12">
        <f t="shared" si="316"/>
        <v>0</v>
      </c>
      <c r="AD389" s="39">
        <f t="shared" si="317"/>
        <v>0</v>
      </c>
      <c r="AE389" s="39">
        <f t="shared" ref="AE389:AE452" si="362">IF(AC389=1,G389,0)</f>
        <v>0</v>
      </c>
      <c r="AF389" s="12">
        <f t="shared" si="318"/>
        <v>0</v>
      </c>
      <c r="AG389" s="39">
        <f t="shared" si="319"/>
        <v>0</v>
      </c>
      <c r="AH389" s="12">
        <f t="shared" si="320"/>
        <v>0</v>
      </c>
      <c r="AI389" s="39">
        <f t="shared" si="321"/>
        <v>0</v>
      </c>
      <c r="AJ389" s="39">
        <f t="shared" si="322"/>
        <v>0</v>
      </c>
      <c r="AK389" s="12">
        <f t="shared" si="323"/>
        <v>0</v>
      </c>
      <c r="AL389" s="39">
        <f t="shared" si="324"/>
        <v>0</v>
      </c>
      <c r="AM389" s="39">
        <f t="shared" si="325"/>
        <v>0</v>
      </c>
      <c r="AN389" s="39">
        <f t="shared" si="326"/>
        <v>0</v>
      </c>
      <c r="AO389" s="99">
        <f t="shared" si="327"/>
        <v>0</v>
      </c>
      <c r="AP389" s="99">
        <f t="shared" si="328"/>
        <v>0</v>
      </c>
      <c r="AQ389" s="12">
        <f t="shared" si="329"/>
        <v>0</v>
      </c>
      <c r="AR389" s="39">
        <f t="shared" si="330"/>
        <v>0</v>
      </c>
      <c r="AS389" s="39">
        <f t="shared" si="331"/>
        <v>0</v>
      </c>
      <c r="AT389" s="39">
        <f t="shared" si="332"/>
        <v>0</v>
      </c>
      <c r="AU389" s="12">
        <f t="shared" si="333"/>
        <v>0</v>
      </c>
      <c r="AV389" s="39">
        <f t="shared" si="334"/>
        <v>0</v>
      </c>
      <c r="AW389" s="39">
        <f t="shared" si="335"/>
        <v>0</v>
      </c>
      <c r="AX389" s="39">
        <f t="shared" si="336"/>
        <v>0</v>
      </c>
      <c r="AY389" s="39">
        <f t="shared" si="337"/>
        <v>0</v>
      </c>
      <c r="AZ389" s="39">
        <f t="shared" si="338"/>
        <v>0</v>
      </c>
      <c r="BA389" s="12">
        <f t="shared" si="339"/>
        <v>0</v>
      </c>
      <c r="BB389" s="39">
        <f t="shared" si="340"/>
        <v>0</v>
      </c>
      <c r="BC389" s="39">
        <f t="shared" si="341"/>
        <v>0</v>
      </c>
      <c r="BD389" s="39">
        <f t="shared" si="342"/>
        <v>0</v>
      </c>
      <c r="BE389" s="12">
        <f t="shared" si="343"/>
        <v>0</v>
      </c>
      <c r="BF389" s="39">
        <f t="shared" si="344"/>
        <v>0</v>
      </c>
      <c r="BG389" s="39">
        <f t="shared" si="345"/>
        <v>0</v>
      </c>
      <c r="BH389" s="39">
        <f t="shared" si="346"/>
        <v>0</v>
      </c>
      <c r="BI389" s="12">
        <f t="shared" si="347"/>
        <v>0</v>
      </c>
      <c r="BJ389" s="39">
        <f t="shared" si="348"/>
        <v>0</v>
      </c>
      <c r="BK389" s="39">
        <f t="shared" si="349"/>
        <v>0</v>
      </c>
      <c r="BL389" s="39">
        <f t="shared" si="350"/>
        <v>0</v>
      </c>
      <c r="BM389" s="12">
        <f t="shared" si="351"/>
        <v>0</v>
      </c>
      <c r="BN389" s="39">
        <f t="shared" si="352"/>
        <v>0</v>
      </c>
      <c r="BO389" s="39">
        <f t="shared" si="353"/>
        <v>0</v>
      </c>
      <c r="BP389" s="39">
        <f t="shared" si="354"/>
        <v>0</v>
      </c>
      <c r="BQ389" s="12">
        <f t="shared" si="355"/>
        <v>0</v>
      </c>
      <c r="BR389" s="39">
        <f t="shared" si="356"/>
        <v>0</v>
      </c>
      <c r="BS389" s="39">
        <f t="shared" si="357"/>
        <v>0</v>
      </c>
      <c r="BT389" s="39">
        <f t="shared" si="358"/>
        <v>0</v>
      </c>
      <c r="BU389" s="104">
        <f>IF(ABS($B389)&lt;0.01,0,VLOOKUP(E389,DollarSteps,4))</f>
        <v>0</v>
      </c>
      <c r="BV389" s="104">
        <f>IF(ABS($B389)&lt;0.01,0,VLOOKUP(G389,DollarSteps,4))</f>
        <v>0</v>
      </c>
      <c r="BW389" s="104">
        <f>IF(ABS($B389)&lt;0.01,0,VLOOKUP(I389,DollarSteps,4))</f>
        <v>0</v>
      </c>
      <c r="BX389" s="104">
        <f>IF(ABS($B389)&lt;0.01,0,IF($J389="","",VLOOKUP($J389,Age_Steps,4)))</f>
        <v>0</v>
      </c>
      <c r="BY389" s="104">
        <f>IF(OR(ABS($B389)&lt;0.01,$E389=0),0,IF($J389="","",VLOOKUP($J389,Age_Steps,4)))</f>
        <v>0</v>
      </c>
      <c r="BZ389" s="104">
        <f>IF(ABS($B389)&lt;0.01,0,IF($J389="","",VLOOKUP($J389-1,Age_Steps,4)))</f>
        <v>0</v>
      </c>
      <c r="CA389" s="104">
        <f>IF(OR(ABS($B389)&lt;0.01,$G389=0),0,IF($J389="","",VLOOKUP($J389-1,Age_Steps,4)))</f>
        <v>0</v>
      </c>
      <c r="CB389" s="104">
        <f>IF(ABS($B389)&lt;0.01,0,IF($J389="","",VLOOKUP($J389-2,Age_Steps,4)))</f>
        <v>0</v>
      </c>
      <c r="CC389" s="104">
        <f>IF(OR(ABS($B389)&lt;0.01,$I389=0),0,IF($J389="","",VLOOKUP($J389-2,Age_Steps,4)))</f>
        <v>0</v>
      </c>
    </row>
    <row r="390" spans="2:81" ht="12.5" customHeight="1">
      <c r="B390" s="6" t="s">
        <v>9</v>
      </c>
      <c r="C390" s="6"/>
      <c r="D390" s="5">
        <v>0</v>
      </c>
      <c r="E390" s="5">
        <v>0</v>
      </c>
      <c r="F390" s="2">
        <v>0</v>
      </c>
      <c r="G390" s="2">
        <v>0</v>
      </c>
      <c r="H390" s="2">
        <v>0</v>
      </c>
      <c r="I390" s="5">
        <v>0</v>
      </c>
      <c r="J390" s="11">
        <v>4</v>
      </c>
      <c r="K390" s="12">
        <f t="shared" ref="K390:L453" si="363">IF(D390&gt;0.5,1,0)</f>
        <v>0</v>
      </c>
      <c r="L390" s="12">
        <f t="shared" si="363"/>
        <v>0</v>
      </c>
      <c r="M390" s="14">
        <f t="shared" ref="M390:M453" si="364">+D390-F390</f>
        <v>0</v>
      </c>
      <c r="N390" s="12">
        <f t="shared" si="359"/>
        <v>0</v>
      </c>
      <c r="O390" s="14">
        <f t="shared" ref="O390:O453" si="365">+E390-G390</f>
        <v>0</v>
      </c>
      <c r="P390" s="12">
        <f t="shared" si="359"/>
        <v>0</v>
      </c>
      <c r="Q390" s="12">
        <f t="shared" ref="Q390:Q453" si="366">IF(E390+G390+I390=0,1,0)</f>
        <v>1</v>
      </c>
      <c r="R390" s="12">
        <f t="shared" ref="R390:R453" si="367">IF(AND(Q390=0,E390=0),1,0)</f>
        <v>0</v>
      </c>
      <c r="S390" s="12">
        <f t="shared" ref="S390:S453" si="368">IF(E390=0,0,1)</f>
        <v>0</v>
      </c>
      <c r="T390" s="12">
        <f t="shared" ref="T390:T453" si="369">IF(G390=0,0,1)</f>
        <v>0</v>
      </c>
      <c r="U390" s="12">
        <f t="shared" ref="U390:U453" si="370">IF(AND(T390=1, X390=1,E390=0),1,0)</f>
        <v>0</v>
      </c>
      <c r="V390" s="39">
        <f t="shared" ref="V390:V453" si="371">IF(U390=1,G390,0)</f>
        <v>0</v>
      </c>
      <c r="W390" s="39">
        <f t="shared" ref="W390:W453" si="372">IF(U390=1,I390,0)</f>
        <v>0</v>
      </c>
      <c r="X390" s="12">
        <f t="shared" si="360"/>
        <v>0</v>
      </c>
      <c r="Y390" s="12">
        <f t="shared" ref="Y390:Y453" si="373">IF(AND(X390=1,G390=0,E390=0),1,0)</f>
        <v>0</v>
      </c>
      <c r="Z390" s="39">
        <f t="shared" si="361"/>
        <v>0</v>
      </c>
      <c r="AA390" s="12">
        <f t="shared" ref="AA390:AA453" si="374">IF(AND(S390=1,T390=0,X390=0),1,0)</f>
        <v>0</v>
      </c>
      <c r="AB390" s="39">
        <f t="shared" ref="AB390:AB453" si="375">IF(AA390=1,E390,0)</f>
        <v>0</v>
      </c>
      <c r="AC390" s="12">
        <f t="shared" ref="AC390:AC453" si="376">IF(AND(S390=1,T390=1,X390=0),1,0)</f>
        <v>0</v>
      </c>
      <c r="AD390" s="39">
        <f t="shared" ref="AD390:AD453" si="377">IF(AC390=1,E390,0)</f>
        <v>0</v>
      </c>
      <c r="AE390" s="39">
        <f t="shared" si="362"/>
        <v>0</v>
      </c>
      <c r="AF390" s="12">
        <f t="shared" ref="AF390:AF453" si="378">IF(AND(S390=0,T390=1,X390=0),1,0)</f>
        <v>0</v>
      </c>
      <c r="AG390" s="39">
        <f t="shared" ref="AG390:AG453" si="379">IF(AF390=1,G390,0)</f>
        <v>0</v>
      </c>
      <c r="AH390" s="12">
        <f t="shared" ref="AH390:AH453" si="380">IF(AND(S390=1,T390=0,X390=1),1,0)</f>
        <v>0</v>
      </c>
      <c r="AI390" s="39">
        <f t="shared" ref="AI390:AI453" si="381">IF(AH390=1,E390,0)</f>
        <v>0</v>
      </c>
      <c r="AJ390" s="39">
        <f t="shared" ref="AJ390:AJ453" si="382">IF(AH390=1,I390,0)</f>
        <v>0</v>
      </c>
      <c r="AK390" s="12">
        <f t="shared" ref="AK390:AK453" si="383">IF(AND(S390=1,T390=1,X390=1),1,0)</f>
        <v>0</v>
      </c>
      <c r="AL390" s="39">
        <f t="shared" ref="AL390:AL453" si="384">IF(AK390=1,E390,0)</f>
        <v>0</v>
      </c>
      <c r="AM390" s="39">
        <f t="shared" ref="AM390:AM453" si="385">IF(AK390=1,G390,0)</f>
        <v>0</v>
      </c>
      <c r="AN390" s="39">
        <f t="shared" ref="AN390:AN453" si="386">IF(AK390=1,I390,0)</f>
        <v>0</v>
      </c>
      <c r="AO390" s="99">
        <f t="shared" ref="AO390:AO453" si="387">IF(AK390=1,IF(+AL390-AM390&gt;0,1,IF(+AL390-AM390&lt;0,2,3)),0)</f>
        <v>0</v>
      </c>
      <c r="AP390" s="99">
        <f t="shared" ref="AP390:AP453" si="388">IF(AK390=1,IF(+AM390-AN390&gt;0,1,IF(+AM390-AN390&lt;0,2,3)),0)</f>
        <v>0</v>
      </c>
      <c r="AQ390" s="12">
        <f t="shared" ref="AQ390:AQ453" si="389">IF(AND(AK390=1,AO390=1,AP390=1),1,0)</f>
        <v>0</v>
      </c>
      <c r="AR390" s="39">
        <f t="shared" ref="AR390:AR453" si="390">IF(AND($AO390=1,$AP390=1),E390,0)</f>
        <v>0</v>
      </c>
      <c r="AS390" s="39">
        <f t="shared" ref="AS390:AS453" si="391">IF(AND($AO390=1,$AP390=1),G390,0)</f>
        <v>0</v>
      </c>
      <c r="AT390" s="39">
        <f t="shared" ref="AT390:AT453" si="392">IF(AND($AO390=1,$AP390=1),I390,0)</f>
        <v>0</v>
      </c>
      <c r="AU390" s="12">
        <f t="shared" ref="AU390:AU453" si="393">IF(AND(AK390=1,AO390=2,AP390=2),1,0)</f>
        <v>0</v>
      </c>
      <c r="AV390" s="39">
        <f t="shared" ref="AV390:AV453" si="394">IF(AND($AO390=2,$AP390=2),E390,0)</f>
        <v>0</v>
      </c>
      <c r="AW390" s="39">
        <f t="shared" ref="AW390:AW453" si="395">IF(AND($AO390=2,$AP390=2),G390,0)</f>
        <v>0</v>
      </c>
      <c r="AX390" s="39">
        <f t="shared" ref="AX390:AX453" si="396">IF(AND($AO390=2,$AP390=2),I390,0)</f>
        <v>0</v>
      </c>
      <c r="AY390" s="39">
        <f t="shared" ref="AY390:AY453" si="397">IF(AND(AO390=2,AP390=2),AL390-AM390,0)</f>
        <v>0</v>
      </c>
      <c r="AZ390" s="39">
        <f t="shared" ref="AZ390:AZ453" si="398">IF(AND(AO390=2,AP390=2),AM390-AN390,0)</f>
        <v>0</v>
      </c>
      <c r="BA390" s="12">
        <f t="shared" ref="BA390:BA453" si="399">IF(AND($AK390=1,OR($AO390=1,$AO390=3),$AP390=2),1,0)</f>
        <v>0</v>
      </c>
      <c r="BB390" s="39">
        <f t="shared" ref="BB390:BB453" si="400">IF(AND(OR($AO390=1,$AO390=3),$AP390=2),$E390,0)</f>
        <v>0</v>
      </c>
      <c r="BC390" s="39">
        <f t="shared" ref="BC390:BC453" si="401">IF(AND(OR($AO390=1,$AO390=3),$AP390=2),$G390,0)</f>
        <v>0</v>
      </c>
      <c r="BD390" s="39">
        <f t="shared" ref="BD390:BD453" si="402">IF(AND(OR($AO390=1,$AO390=3),$AP390=2),$I390,0)</f>
        <v>0</v>
      </c>
      <c r="BE390" s="12">
        <f t="shared" ref="BE390:BE453" si="403">IF(AND($AK390=1,$AO390=2,OR($AP390=1,$AP390=3)),1,0)</f>
        <v>0</v>
      </c>
      <c r="BF390" s="39">
        <f t="shared" ref="BF390:BF453" si="404">IF(AND($AO390=2,OR($AP390=1,$AP390=3)),$E390,0)</f>
        <v>0</v>
      </c>
      <c r="BG390" s="39">
        <f t="shared" ref="BG390:BG453" si="405">IF(AND($AO390=2,OR($AP390=1,$AP390=3)),$G390,0)</f>
        <v>0</v>
      </c>
      <c r="BH390" s="39">
        <f t="shared" ref="BH390:BH453" si="406">IF(AND($AO390=2,OR($AP390=1,$AP390=3)),$I390,0)</f>
        <v>0</v>
      </c>
      <c r="BI390" s="12">
        <f t="shared" ref="BI390:BI453" si="407">IF(AND($AK390=1,$AO390=1,$AP390=3),1,0)</f>
        <v>0</v>
      </c>
      <c r="BJ390" s="39">
        <f t="shared" ref="BJ390:BJ453" si="408">IF(AND($AO390=1,$AP390=3),$E390,0)</f>
        <v>0</v>
      </c>
      <c r="BK390" s="39">
        <f t="shared" ref="BK390:BK453" si="409">IF(AND($AO390=1,$AP390=3),$G390,0)</f>
        <v>0</v>
      </c>
      <c r="BL390" s="39">
        <f t="shared" ref="BL390:BL453" si="410">IF(AND($AO390=1,$AP390=3),$I390,0)</f>
        <v>0</v>
      </c>
      <c r="BM390" s="12">
        <f t="shared" ref="BM390:BM453" si="411">IF(AND($AK390=1,$AO390=3,$AP390=1),1,0)</f>
        <v>0</v>
      </c>
      <c r="BN390" s="39">
        <f t="shared" ref="BN390:BN453" si="412">IF(AND($AO390=3,$AP390=1),$E390,0)</f>
        <v>0</v>
      </c>
      <c r="BO390" s="39">
        <f t="shared" ref="BO390:BO453" si="413">IF(AND($AO390=3,$AP390=1),$G390,0)</f>
        <v>0</v>
      </c>
      <c r="BP390" s="39">
        <f t="shared" ref="BP390:BP453" si="414">IF(AND($AO390=3,$AP390=1),$I390,0)</f>
        <v>0</v>
      </c>
      <c r="BQ390" s="12">
        <f t="shared" ref="BQ390:BQ453" si="415">IF(AND($AK390=1,$AO390=3,$AP390=3),1,0)</f>
        <v>0</v>
      </c>
      <c r="BR390" s="39">
        <f t="shared" ref="BR390:BR453" si="416">IF(AND($AO390=3,$AP390=3),$E390,0)</f>
        <v>0</v>
      </c>
      <c r="BS390" s="39">
        <f t="shared" ref="BS390:BS453" si="417">IF(AND($AO390=3,$AP390=3),$G390,0)</f>
        <v>0</v>
      </c>
      <c r="BT390" s="39">
        <f t="shared" ref="BT390:BT453" si="418">IF(AND($AO390=3,$AP390=3),$I390,0)</f>
        <v>0</v>
      </c>
      <c r="BU390" s="104">
        <f>IF(ABS($B390)&lt;0.01,0,VLOOKUP(E390,DollarSteps,4))</f>
        <v>0</v>
      </c>
      <c r="BV390" s="104">
        <f>IF(ABS($B390)&lt;0.01,0,VLOOKUP(G390,DollarSteps,4))</f>
        <v>0</v>
      </c>
      <c r="BW390" s="104">
        <f>IF(ABS($B390)&lt;0.01,0,VLOOKUP(I390,DollarSteps,4))</f>
        <v>0</v>
      </c>
      <c r="BX390" s="104">
        <f>IF(ABS($B390)&lt;0.01,0,IF($J390="","",VLOOKUP($J390,Age_Steps,4)))</f>
        <v>0</v>
      </c>
      <c r="BY390" s="104">
        <f>IF(OR(ABS($B390)&lt;0.01,$E390=0),0,IF($J390="","",VLOOKUP($J390,Age_Steps,4)))</f>
        <v>0</v>
      </c>
      <c r="BZ390" s="104">
        <f>IF(ABS($B390)&lt;0.01,0,IF($J390="","",VLOOKUP($J390-1,Age_Steps,4)))</f>
        <v>0</v>
      </c>
      <c r="CA390" s="104">
        <f>IF(OR(ABS($B390)&lt;0.01,$G390=0),0,IF($J390="","",VLOOKUP($J390-1,Age_Steps,4)))</f>
        <v>0</v>
      </c>
      <c r="CB390" s="104">
        <f>IF(ABS($B390)&lt;0.01,0,IF($J390="","",VLOOKUP($J390-2,Age_Steps,4)))</f>
        <v>0</v>
      </c>
      <c r="CC390" s="104">
        <f>IF(OR(ABS($B390)&lt;0.01,$I390=0),0,IF($J390="","",VLOOKUP($J390-2,Age_Steps,4)))</f>
        <v>0</v>
      </c>
    </row>
    <row r="391" spans="2:81" ht="12.5" customHeight="1">
      <c r="B391" s="6" t="s">
        <v>9</v>
      </c>
      <c r="C391" s="6"/>
      <c r="D391" s="5">
        <v>0</v>
      </c>
      <c r="E391" s="5">
        <v>0</v>
      </c>
      <c r="F391" s="2">
        <v>0</v>
      </c>
      <c r="G391" s="2">
        <v>0</v>
      </c>
      <c r="H391" s="2">
        <v>0</v>
      </c>
      <c r="I391" s="5">
        <v>0</v>
      </c>
      <c r="J391" s="11">
        <v>51</v>
      </c>
      <c r="K391" s="12">
        <f t="shared" si="363"/>
        <v>0</v>
      </c>
      <c r="L391" s="12">
        <f t="shared" si="363"/>
        <v>0</v>
      </c>
      <c r="M391" s="14">
        <f t="shared" si="364"/>
        <v>0</v>
      </c>
      <c r="N391" s="12">
        <f t="shared" ref="N391:P454" si="419">IF(OR((M391&gt;=N$3),(M391&lt;=-N$3)),1,0)</f>
        <v>0</v>
      </c>
      <c r="O391" s="14">
        <f t="shared" si="365"/>
        <v>0</v>
      </c>
      <c r="P391" s="12">
        <f t="shared" si="419"/>
        <v>0</v>
      </c>
      <c r="Q391" s="12">
        <f t="shared" si="366"/>
        <v>1</v>
      </c>
      <c r="R391" s="12">
        <f t="shared" si="367"/>
        <v>0</v>
      </c>
      <c r="S391" s="12">
        <f t="shared" si="368"/>
        <v>0</v>
      </c>
      <c r="T391" s="12">
        <f t="shared" si="369"/>
        <v>0</v>
      </c>
      <c r="U391" s="12">
        <f t="shared" si="370"/>
        <v>0</v>
      </c>
      <c r="V391" s="39">
        <f t="shared" si="371"/>
        <v>0</v>
      </c>
      <c r="W391" s="39">
        <f t="shared" si="372"/>
        <v>0</v>
      </c>
      <c r="X391" s="12">
        <f t="shared" si="360"/>
        <v>0</v>
      </c>
      <c r="Y391" s="12">
        <f t="shared" si="373"/>
        <v>0</v>
      </c>
      <c r="Z391" s="39">
        <f t="shared" si="361"/>
        <v>0</v>
      </c>
      <c r="AA391" s="12">
        <f t="shared" si="374"/>
        <v>0</v>
      </c>
      <c r="AB391" s="39">
        <f t="shared" si="375"/>
        <v>0</v>
      </c>
      <c r="AC391" s="12">
        <f t="shared" si="376"/>
        <v>0</v>
      </c>
      <c r="AD391" s="39">
        <f t="shared" si="377"/>
        <v>0</v>
      </c>
      <c r="AE391" s="39">
        <f t="shared" si="362"/>
        <v>0</v>
      </c>
      <c r="AF391" s="12">
        <f t="shared" si="378"/>
        <v>0</v>
      </c>
      <c r="AG391" s="39">
        <f t="shared" si="379"/>
        <v>0</v>
      </c>
      <c r="AH391" s="12">
        <f t="shared" si="380"/>
        <v>0</v>
      </c>
      <c r="AI391" s="39">
        <f t="shared" si="381"/>
        <v>0</v>
      </c>
      <c r="AJ391" s="39">
        <f t="shared" si="382"/>
        <v>0</v>
      </c>
      <c r="AK391" s="12">
        <f t="shared" si="383"/>
        <v>0</v>
      </c>
      <c r="AL391" s="39">
        <f t="shared" si="384"/>
        <v>0</v>
      </c>
      <c r="AM391" s="39">
        <f t="shared" si="385"/>
        <v>0</v>
      </c>
      <c r="AN391" s="39">
        <f t="shared" si="386"/>
        <v>0</v>
      </c>
      <c r="AO391" s="99">
        <f t="shared" si="387"/>
        <v>0</v>
      </c>
      <c r="AP391" s="99">
        <f t="shared" si="388"/>
        <v>0</v>
      </c>
      <c r="AQ391" s="12">
        <f t="shared" si="389"/>
        <v>0</v>
      </c>
      <c r="AR391" s="39">
        <f t="shared" si="390"/>
        <v>0</v>
      </c>
      <c r="AS391" s="39">
        <f t="shared" si="391"/>
        <v>0</v>
      </c>
      <c r="AT391" s="39">
        <f t="shared" si="392"/>
        <v>0</v>
      </c>
      <c r="AU391" s="12">
        <f t="shared" si="393"/>
        <v>0</v>
      </c>
      <c r="AV391" s="39">
        <f t="shared" si="394"/>
        <v>0</v>
      </c>
      <c r="AW391" s="39">
        <f t="shared" si="395"/>
        <v>0</v>
      </c>
      <c r="AX391" s="39">
        <f t="shared" si="396"/>
        <v>0</v>
      </c>
      <c r="AY391" s="39">
        <f t="shared" si="397"/>
        <v>0</v>
      </c>
      <c r="AZ391" s="39">
        <f t="shared" si="398"/>
        <v>0</v>
      </c>
      <c r="BA391" s="12">
        <f t="shared" si="399"/>
        <v>0</v>
      </c>
      <c r="BB391" s="39">
        <f t="shared" si="400"/>
        <v>0</v>
      </c>
      <c r="BC391" s="39">
        <f t="shared" si="401"/>
        <v>0</v>
      </c>
      <c r="BD391" s="39">
        <f t="shared" si="402"/>
        <v>0</v>
      </c>
      <c r="BE391" s="12">
        <f t="shared" si="403"/>
        <v>0</v>
      </c>
      <c r="BF391" s="39">
        <f t="shared" si="404"/>
        <v>0</v>
      </c>
      <c r="BG391" s="39">
        <f t="shared" si="405"/>
        <v>0</v>
      </c>
      <c r="BH391" s="39">
        <f t="shared" si="406"/>
        <v>0</v>
      </c>
      <c r="BI391" s="12">
        <f t="shared" si="407"/>
        <v>0</v>
      </c>
      <c r="BJ391" s="39">
        <f t="shared" si="408"/>
        <v>0</v>
      </c>
      <c r="BK391" s="39">
        <f t="shared" si="409"/>
        <v>0</v>
      </c>
      <c r="BL391" s="39">
        <f t="shared" si="410"/>
        <v>0</v>
      </c>
      <c r="BM391" s="12">
        <f t="shared" si="411"/>
        <v>0</v>
      </c>
      <c r="BN391" s="39">
        <f t="shared" si="412"/>
        <v>0</v>
      </c>
      <c r="BO391" s="39">
        <f t="shared" si="413"/>
        <v>0</v>
      </c>
      <c r="BP391" s="39">
        <f t="shared" si="414"/>
        <v>0</v>
      </c>
      <c r="BQ391" s="12">
        <f t="shared" si="415"/>
        <v>0</v>
      </c>
      <c r="BR391" s="39">
        <f t="shared" si="416"/>
        <v>0</v>
      </c>
      <c r="BS391" s="39">
        <f t="shared" si="417"/>
        <v>0</v>
      </c>
      <c r="BT391" s="39">
        <f t="shared" si="418"/>
        <v>0</v>
      </c>
      <c r="BU391" s="104">
        <f>IF(ABS($B391)&lt;0.01,0,VLOOKUP(E391,DollarSteps,4))</f>
        <v>0</v>
      </c>
      <c r="BV391" s="104">
        <f>IF(ABS($B391)&lt;0.01,0,VLOOKUP(G391,DollarSteps,4))</f>
        <v>0</v>
      </c>
      <c r="BW391" s="104">
        <f>IF(ABS($B391)&lt;0.01,0,VLOOKUP(I391,DollarSteps,4))</f>
        <v>0</v>
      </c>
      <c r="BX391" s="104">
        <f>IF(ABS($B391)&lt;0.01,0,IF($J391="","",VLOOKUP($J391,Age_Steps,4)))</f>
        <v>0</v>
      </c>
      <c r="BY391" s="104">
        <f>IF(OR(ABS($B391)&lt;0.01,$E391=0),0,IF($J391="","",VLOOKUP($J391,Age_Steps,4)))</f>
        <v>0</v>
      </c>
      <c r="BZ391" s="104">
        <f>IF(ABS($B391)&lt;0.01,0,IF($J391="","",VLOOKUP($J391-1,Age_Steps,4)))</f>
        <v>0</v>
      </c>
      <c r="CA391" s="104">
        <f>IF(OR(ABS($B391)&lt;0.01,$G391=0),0,IF($J391="","",VLOOKUP($J391-1,Age_Steps,4)))</f>
        <v>0</v>
      </c>
      <c r="CB391" s="104">
        <f>IF(ABS($B391)&lt;0.01,0,IF($J391="","",VLOOKUP($J391-2,Age_Steps,4)))</f>
        <v>0</v>
      </c>
      <c r="CC391" s="104">
        <f>IF(OR(ABS($B391)&lt;0.01,$I391=0),0,IF($J391="","",VLOOKUP($J391-2,Age_Steps,4)))</f>
        <v>0</v>
      </c>
    </row>
    <row r="392" spans="2:81" ht="12.5" customHeight="1">
      <c r="B392" s="6" t="s">
        <v>9</v>
      </c>
      <c r="C392" s="6"/>
      <c r="D392" s="5">
        <v>0</v>
      </c>
      <c r="E392" s="5">
        <v>0</v>
      </c>
      <c r="F392" s="2">
        <v>0</v>
      </c>
      <c r="G392" s="2">
        <v>0</v>
      </c>
      <c r="H392" s="2">
        <v>0</v>
      </c>
      <c r="I392" s="5">
        <v>0</v>
      </c>
      <c r="J392" s="11">
        <v>22</v>
      </c>
      <c r="K392" s="12">
        <f t="shared" si="363"/>
        <v>0</v>
      </c>
      <c r="L392" s="12">
        <f t="shared" si="363"/>
        <v>0</v>
      </c>
      <c r="M392" s="14">
        <f t="shared" si="364"/>
        <v>0</v>
      </c>
      <c r="N392" s="12">
        <f t="shared" si="419"/>
        <v>0</v>
      </c>
      <c r="O392" s="14">
        <f t="shared" si="365"/>
        <v>0</v>
      </c>
      <c r="P392" s="12">
        <f t="shared" si="419"/>
        <v>0</v>
      </c>
      <c r="Q392" s="12">
        <f t="shared" si="366"/>
        <v>1</v>
      </c>
      <c r="R392" s="12">
        <f t="shared" si="367"/>
        <v>0</v>
      </c>
      <c r="S392" s="12">
        <f t="shared" si="368"/>
        <v>0</v>
      </c>
      <c r="T392" s="12">
        <f t="shared" si="369"/>
        <v>0</v>
      </c>
      <c r="U392" s="12">
        <f t="shared" si="370"/>
        <v>0</v>
      </c>
      <c r="V392" s="39">
        <f t="shared" si="371"/>
        <v>0</v>
      </c>
      <c r="W392" s="39">
        <f t="shared" si="372"/>
        <v>0</v>
      </c>
      <c r="X392" s="12">
        <f t="shared" si="360"/>
        <v>0</v>
      </c>
      <c r="Y392" s="12">
        <f t="shared" si="373"/>
        <v>0</v>
      </c>
      <c r="Z392" s="39">
        <f t="shared" si="361"/>
        <v>0</v>
      </c>
      <c r="AA392" s="12">
        <f t="shared" si="374"/>
        <v>0</v>
      </c>
      <c r="AB392" s="39">
        <f t="shared" si="375"/>
        <v>0</v>
      </c>
      <c r="AC392" s="12">
        <f t="shared" si="376"/>
        <v>0</v>
      </c>
      <c r="AD392" s="39">
        <f t="shared" si="377"/>
        <v>0</v>
      </c>
      <c r="AE392" s="39">
        <f t="shared" si="362"/>
        <v>0</v>
      </c>
      <c r="AF392" s="12">
        <f t="shared" si="378"/>
        <v>0</v>
      </c>
      <c r="AG392" s="39">
        <f t="shared" si="379"/>
        <v>0</v>
      </c>
      <c r="AH392" s="12">
        <f t="shared" si="380"/>
        <v>0</v>
      </c>
      <c r="AI392" s="39">
        <f t="shared" si="381"/>
        <v>0</v>
      </c>
      <c r="AJ392" s="39">
        <f t="shared" si="382"/>
        <v>0</v>
      </c>
      <c r="AK392" s="12">
        <f t="shared" si="383"/>
        <v>0</v>
      </c>
      <c r="AL392" s="39">
        <f t="shared" si="384"/>
        <v>0</v>
      </c>
      <c r="AM392" s="39">
        <f t="shared" si="385"/>
        <v>0</v>
      </c>
      <c r="AN392" s="39">
        <f t="shared" si="386"/>
        <v>0</v>
      </c>
      <c r="AO392" s="99">
        <f t="shared" si="387"/>
        <v>0</v>
      </c>
      <c r="AP392" s="99">
        <f t="shared" si="388"/>
        <v>0</v>
      </c>
      <c r="AQ392" s="12">
        <f t="shared" si="389"/>
        <v>0</v>
      </c>
      <c r="AR392" s="39">
        <f t="shared" si="390"/>
        <v>0</v>
      </c>
      <c r="AS392" s="39">
        <f t="shared" si="391"/>
        <v>0</v>
      </c>
      <c r="AT392" s="39">
        <f t="shared" si="392"/>
        <v>0</v>
      </c>
      <c r="AU392" s="12">
        <f t="shared" si="393"/>
        <v>0</v>
      </c>
      <c r="AV392" s="39">
        <f t="shared" si="394"/>
        <v>0</v>
      </c>
      <c r="AW392" s="39">
        <f t="shared" si="395"/>
        <v>0</v>
      </c>
      <c r="AX392" s="39">
        <f t="shared" si="396"/>
        <v>0</v>
      </c>
      <c r="AY392" s="39">
        <f t="shared" si="397"/>
        <v>0</v>
      </c>
      <c r="AZ392" s="39">
        <f t="shared" si="398"/>
        <v>0</v>
      </c>
      <c r="BA392" s="12">
        <f t="shared" si="399"/>
        <v>0</v>
      </c>
      <c r="BB392" s="39">
        <f t="shared" si="400"/>
        <v>0</v>
      </c>
      <c r="BC392" s="39">
        <f t="shared" si="401"/>
        <v>0</v>
      </c>
      <c r="BD392" s="39">
        <f t="shared" si="402"/>
        <v>0</v>
      </c>
      <c r="BE392" s="12">
        <f t="shared" si="403"/>
        <v>0</v>
      </c>
      <c r="BF392" s="39">
        <f t="shared" si="404"/>
        <v>0</v>
      </c>
      <c r="BG392" s="39">
        <f t="shared" si="405"/>
        <v>0</v>
      </c>
      <c r="BH392" s="39">
        <f t="shared" si="406"/>
        <v>0</v>
      </c>
      <c r="BI392" s="12">
        <f t="shared" si="407"/>
        <v>0</v>
      </c>
      <c r="BJ392" s="39">
        <f t="shared" si="408"/>
        <v>0</v>
      </c>
      <c r="BK392" s="39">
        <f t="shared" si="409"/>
        <v>0</v>
      </c>
      <c r="BL392" s="39">
        <f t="shared" si="410"/>
        <v>0</v>
      </c>
      <c r="BM392" s="12">
        <f t="shared" si="411"/>
        <v>0</v>
      </c>
      <c r="BN392" s="39">
        <f t="shared" si="412"/>
        <v>0</v>
      </c>
      <c r="BO392" s="39">
        <f t="shared" si="413"/>
        <v>0</v>
      </c>
      <c r="BP392" s="39">
        <f t="shared" si="414"/>
        <v>0</v>
      </c>
      <c r="BQ392" s="12">
        <f t="shared" si="415"/>
        <v>0</v>
      </c>
      <c r="BR392" s="39">
        <f t="shared" si="416"/>
        <v>0</v>
      </c>
      <c r="BS392" s="39">
        <f t="shared" si="417"/>
        <v>0</v>
      </c>
      <c r="BT392" s="39">
        <f t="shared" si="418"/>
        <v>0</v>
      </c>
      <c r="BU392" s="104">
        <f>IF(ABS($B392)&lt;0.01,0,VLOOKUP(E392,DollarSteps,4))</f>
        <v>0</v>
      </c>
      <c r="BV392" s="104">
        <f>IF(ABS($B392)&lt;0.01,0,VLOOKUP(G392,DollarSteps,4))</f>
        <v>0</v>
      </c>
      <c r="BW392" s="104">
        <f>IF(ABS($B392)&lt;0.01,0,VLOOKUP(I392,DollarSteps,4))</f>
        <v>0</v>
      </c>
      <c r="BX392" s="104">
        <f>IF(ABS($B392)&lt;0.01,0,IF($J392="","",VLOOKUP($J392,Age_Steps,4)))</f>
        <v>0</v>
      </c>
      <c r="BY392" s="104">
        <f>IF(OR(ABS($B392)&lt;0.01,$E392=0),0,IF($J392="","",VLOOKUP($J392,Age_Steps,4)))</f>
        <v>0</v>
      </c>
      <c r="BZ392" s="104">
        <f>IF(ABS($B392)&lt;0.01,0,IF($J392="","",VLOOKUP($J392-1,Age_Steps,4)))</f>
        <v>0</v>
      </c>
      <c r="CA392" s="104">
        <f>IF(OR(ABS($B392)&lt;0.01,$G392=0),0,IF($J392="","",VLOOKUP($J392-1,Age_Steps,4)))</f>
        <v>0</v>
      </c>
      <c r="CB392" s="104">
        <f>IF(ABS($B392)&lt;0.01,0,IF($J392="","",VLOOKUP($J392-2,Age_Steps,4)))</f>
        <v>0</v>
      </c>
      <c r="CC392" s="104">
        <f>IF(OR(ABS($B392)&lt;0.01,$I392=0),0,IF($J392="","",VLOOKUP($J392-2,Age_Steps,4)))</f>
        <v>0</v>
      </c>
    </row>
    <row r="393" spans="2:81" ht="12.5" customHeight="1">
      <c r="B393" s="6" t="s">
        <v>9</v>
      </c>
      <c r="C393" s="6"/>
      <c r="D393" s="5">
        <v>0</v>
      </c>
      <c r="E393" s="5">
        <v>0</v>
      </c>
      <c r="F393" s="2">
        <v>0</v>
      </c>
      <c r="G393" s="2">
        <v>0</v>
      </c>
      <c r="H393" s="2">
        <v>0</v>
      </c>
      <c r="I393" s="5">
        <v>0</v>
      </c>
      <c r="J393" s="11">
        <v>21</v>
      </c>
      <c r="K393" s="12">
        <f t="shared" si="363"/>
        <v>0</v>
      </c>
      <c r="L393" s="12">
        <f t="shared" si="363"/>
        <v>0</v>
      </c>
      <c r="M393" s="14">
        <f t="shared" si="364"/>
        <v>0</v>
      </c>
      <c r="N393" s="12">
        <f t="shared" si="419"/>
        <v>0</v>
      </c>
      <c r="O393" s="14">
        <f t="shared" si="365"/>
        <v>0</v>
      </c>
      <c r="P393" s="12">
        <f t="shared" si="419"/>
        <v>0</v>
      </c>
      <c r="Q393" s="12">
        <f t="shared" si="366"/>
        <v>1</v>
      </c>
      <c r="R393" s="12">
        <f t="shared" si="367"/>
        <v>0</v>
      </c>
      <c r="S393" s="12">
        <f t="shared" si="368"/>
        <v>0</v>
      </c>
      <c r="T393" s="12">
        <f t="shared" si="369"/>
        <v>0</v>
      </c>
      <c r="U393" s="12">
        <f t="shared" si="370"/>
        <v>0</v>
      </c>
      <c r="V393" s="39">
        <f t="shared" si="371"/>
        <v>0</v>
      </c>
      <c r="W393" s="39">
        <f t="shared" si="372"/>
        <v>0</v>
      </c>
      <c r="X393" s="12">
        <f t="shared" si="360"/>
        <v>0</v>
      </c>
      <c r="Y393" s="12">
        <f t="shared" si="373"/>
        <v>0</v>
      </c>
      <c r="Z393" s="39">
        <f t="shared" si="361"/>
        <v>0</v>
      </c>
      <c r="AA393" s="12">
        <f t="shared" si="374"/>
        <v>0</v>
      </c>
      <c r="AB393" s="39">
        <f t="shared" si="375"/>
        <v>0</v>
      </c>
      <c r="AC393" s="12">
        <f t="shared" si="376"/>
        <v>0</v>
      </c>
      <c r="AD393" s="39">
        <f t="shared" si="377"/>
        <v>0</v>
      </c>
      <c r="AE393" s="39">
        <f t="shared" si="362"/>
        <v>0</v>
      </c>
      <c r="AF393" s="12">
        <f t="shared" si="378"/>
        <v>0</v>
      </c>
      <c r="AG393" s="39">
        <f t="shared" si="379"/>
        <v>0</v>
      </c>
      <c r="AH393" s="12">
        <f t="shared" si="380"/>
        <v>0</v>
      </c>
      <c r="AI393" s="39">
        <f t="shared" si="381"/>
        <v>0</v>
      </c>
      <c r="AJ393" s="39">
        <f t="shared" si="382"/>
        <v>0</v>
      </c>
      <c r="AK393" s="12">
        <f t="shared" si="383"/>
        <v>0</v>
      </c>
      <c r="AL393" s="39">
        <f t="shared" si="384"/>
        <v>0</v>
      </c>
      <c r="AM393" s="39">
        <f t="shared" si="385"/>
        <v>0</v>
      </c>
      <c r="AN393" s="39">
        <f t="shared" si="386"/>
        <v>0</v>
      </c>
      <c r="AO393" s="99">
        <f t="shared" si="387"/>
        <v>0</v>
      </c>
      <c r="AP393" s="99">
        <f t="shared" si="388"/>
        <v>0</v>
      </c>
      <c r="AQ393" s="12">
        <f t="shared" si="389"/>
        <v>0</v>
      </c>
      <c r="AR393" s="39">
        <f t="shared" si="390"/>
        <v>0</v>
      </c>
      <c r="AS393" s="39">
        <f t="shared" si="391"/>
        <v>0</v>
      </c>
      <c r="AT393" s="39">
        <f t="shared" si="392"/>
        <v>0</v>
      </c>
      <c r="AU393" s="12">
        <f t="shared" si="393"/>
        <v>0</v>
      </c>
      <c r="AV393" s="39">
        <f t="shared" si="394"/>
        <v>0</v>
      </c>
      <c r="AW393" s="39">
        <f t="shared" si="395"/>
        <v>0</v>
      </c>
      <c r="AX393" s="39">
        <f t="shared" si="396"/>
        <v>0</v>
      </c>
      <c r="AY393" s="39">
        <f t="shared" si="397"/>
        <v>0</v>
      </c>
      <c r="AZ393" s="39">
        <f t="shared" si="398"/>
        <v>0</v>
      </c>
      <c r="BA393" s="12">
        <f t="shared" si="399"/>
        <v>0</v>
      </c>
      <c r="BB393" s="39">
        <f t="shared" si="400"/>
        <v>0</v>
      </c>
      <c r="BC393" s="39">
        <f t="shared" si="401"/>
        <v>0</v>
      </c>
      <c r="BD393" s="39">
        <f t="shared" si="402"/>
        <v>0</v>
      </c>
      <c r="BE393" s="12">
        <f t="shared" si="403"/>
        <v>0</v>
      </c>
      <c r="BF393" s="39">
        <f t="shared" si="404"/>
        <v>0</v>
      </c>
      <c r="BG393" s="39">
        <f t="shared" si="405"/>
        <v>0</v>
      </c>
      <c r="BH393" s="39">
        <f t="shared" si="406"/>
        <v>0</v>
      </c>
      <c r="BI393" s="12">
        <f t="shared" si="407"/>
        <v>0</v>
      </c>
      <c r="BJ393" s="39">
        <f t="shared" si="408"/>
        <v>0</v>
      </c>
      <c r="BK393" s="39">
        <f t="shared" si="409"/>
        <v>0</v>
      </c>
      <c r="BL393" s="39">
        <f t="shared" si="410"/>
        <v>0</v>
      </c>
      <c r="BM393" s="12">
        <f t="shared" si="411"/>
        <v>0</v>
      </c>
      <c r="BN393" s="39">
        <f t="shared" si="412"/>
        <v>0</v>
      </c>
      <c r="BO393" s="39">
        <f t="shared" si="413"/>
        <v>0</v>
      </c>
      <c r="BP393" s="39">
        <f t="shared" si="414"/>
        <v>0</v>
      </c>
      <c r="BQ393" s="12">
        <f t="shared" si="415"/>
        <v>0</v>
      </c>
      <c r="BR393" s="39">
        <f t="shared" si="416"/>
        <v>0</v>
      </c>
      <c r="BS393" s="39">
        <f t="shared" si="417"/>
        <v>0</v>
      </c>
      <c r="BT393" s="39">
        <f t="shared" si="418"/>
        <v>0</v>
      </c>
      <c r="BU393" s="104">
        <f>IF(ABS($B393)&lt;0.01,0,VLOOKUP(E393,DollarSteps,4))</f>
        <v>0</v>
      </c>
      <c r="BV393" s="104">
        <f>IF(ABS($B393)&lt;0.01,0,VLOOKUP(G393,DollarSteps,4))</f>
        <v>0</v>
      </c>
      <c r="BW393" s="104">
        <f>IF(ABS($B393)&lt;0.01,0,VLOOKUP(I393,DollarSteps,4))</f>
        <v>0</v>
      </c>
      <c r="BX393" s="104">
        <f>IF(ABS($B393)&lt;0.01,0,IF($J393="","",VLOOKUP($J393,Age_Steps,4)))</f>
        <v>0</v>
      </c>
      <c r="BY393" s="104">
        <f>IF(OR(ABS($B393)&lt;0.01,$E393=0),0,IF($J393="","",VLOOKUP($J393,Age_Steps,4)))</f>
        <v>0</v>
      </c>
      <c r="BZ393" s="104">
        <f>IF(ABS($B393)&lt;0.01,0,IF($J393="","",VLOOKUP($J393-1,Age_Steps,4)))</f>
        <v>0</v>
      </c>
      <c r="CA393" s="104">
        <f>IF(OR(ABS($B393)&lt;0.01,$G393=0),0,IF($J393="","",VLOOKUP($J393-1,Age_Steps,4)))</f>
        <v>0</v>
      </c>
      <c r="CB393" s="104">
        <f>IF(ABS($B393)&lt;0.01,0,IF($J393="","",VLOOKUP($J393-2,Age_Steps,4)))</f>
        <v>0</v>
      </c>
      <c r="CC393" s="104">
        <f>IF(OR(ABS($B393)&lt;0.01,$I393=0),0,IF($J393="","",VLOOKUP($J393-2,Age_Steps,4)))</f>
        <v>0</v>
      </c>
    </row>
    <row r="394" spans="2:81" ht="12.5" customHeight="1">
      <c r="B394" s="6" t="s">
        <v>9</v>
      </c>
      <c r="C394" s="6"/>
      <c r="D394" s="5">
        <v>0</v>
      </c>
      <c r="E394" s="5">
        <v>0</v>
      </c>
      <c r="F394" s="2">
        <v>0</v>
      </c>
      <c r="G394" s="2">
        <v>0</v>
      </c>
      <c r="H394" s="2">
        <v>0</v>
      </c>
      <c r="I394" s="5">
        <v>0</v>
      </c>
      <c r="J394" s="11">
        <v>20</v>
      </c>
      <c r="K394" s="12">
        <f t="shared" si="363"/>
        <v>0</v>
      </c>
      <c r="L394" s="12">
        <f t="shared" si="363"/>
        <v>0</v>
      </c>
      <c r="M394" s="14">
        <f t="shared" si="364"/>
        <v>0</v>
      </c>
      <c r="N394" s="12">
        <f t="shared" si="419"/>
        <v>0</v>
      </c>
      <c r="O394" s="14">
        <f t="shared" si="365"/>
        <v>0</v>
      </c>
      <c r="P394" s="12">
        <f t="shared" si="419"/>
        <v>0</v>
      </c>
      <c r="Q394" s="12">
        <f t="shared" si="366"/>
        <v>1</v>
      </c>
      <c r="R394" s="12">
        <f t="shared" si="367"/>
        <v>0</v>
      </c>
      <c r="S394" s="12">
        <f t="shared" si="368"/>
        <v>0</v>
      </c>
      <c r="T394" s="12">
        <f t="shared" si="369"/>
        <v>0</v>
      </c>
      <c r="U394" s="12">
        <f t="shared" si="370"/>
        <v>0</v>
      </c>
      <c r="V394" s="39">
        <f t="shared" si="371"/>
        <v>0</v>
      </c>
      <c r="W394" s="39">
        <f t="shared" si="372"/>
        <v>0</v>
      </c>
      <c r="X394" s="12">
        <f t="shared" si="360"/>
        <v>0</v>
      </c>
      <c r="Y394" s="12">
        <f t="shared" si="373"/>
        <v>0</v>
      </c>
      <c r="Z394" s="39">
        <f t="shared" si="361"/>
        <v>0</v>
      </c>
      <c r="AA394" s="12">
        <f t="shared" si="374"/>
        <v>0</v>
      </c>
      <c r="AB394" s="39">
        <f t="shared" si="375"/>
        <v>0</v>
      </c>
      <c r="AC394" s="12">
        <f t="shared" si="376"/>
        <v>0</v>
      </c>
      <c r="AD394" s="39">
        <f t="shared" si="377"/>
        <v>0</v>
      </c>
      <c r="AE394" s="39">
        <f t="shared" si="362"/>
        <v>0</v>
      </c>
      <c r="AF394" s="12">
        <f t="shared" si="378"/>
        <v>0</v>
      </c>
      <c r="AG394" s="39">
        <f t="shared" si="379"/>
        <v>0</v>
      </c>
      <c r="AH394" s="12">
        <f t="shared" si="380"/>
        <v>0</v>
      </c>
      <c r="AI394" s="39">
        <f t="shared" si="381"/>
        <v>0</v>
      </c>
      <c r="AJ394" s="39">
        <f t="shared" si="382"/>
        <v>0</v>
      </c>
      <c r="AK394" s="12">
        <f t="shared" si="383"/>
        <v>0</v>
      </c>
      <c r="AL394" s="39">
        <f t="shared" si="384"/>
        <v>0</v>
      </c>
      <c r="AM394" s="39">
        <f t="shared" si="385"/>
        <v>0</v>
      </c>
      <c r="AN394" s="39">
        <f t="shared" si="386"/>
        <v>0</v>
      </c>
      <c r="AO394" s="99">
        <f t="shared" si="387"/>
        <v>0</v>
      </c>
      <c r="AP394" s="99">
        <f t="shared" si="388"/>
        <v>0</v>
      </c>
      <c r="AQ394" s="12">
        <f t="shared" si="389"/>
        <v>0</v>
      </c>
      <c r="AR394" s="39">
        <f t="shared" si="390"/>
        <v>0</v>
      </c>
      <c r="AS394" s="39">
        <f t="shared" si="391"/>
        <v>0</v>
      </c>
      <c r="AT394" s="39">
        <f t="shared" si="392"/>
        <v>0</v>
      </c>
      <c r="AU394" s="12">
        <f t="shared" si="393"/>
        <v>0</v>
      </c>
      <c r="AV394" s="39">
        <f t="shared" si="394"/>
        <v>0</v>
      </c>
      <c r="AW394" s="39">
        <f t="shared" si="395"/>
        <v>0</v>
      </c>
      <c r="AX394" s="39">
        <f t="shared" si="396"/>
        <v>0</v>
      </c>
      <c r="AY394" s="39">
        <f t="shared" si="397"/>
        <v>0</v>
      </c>
      <c r="AZ394" s="39">
        <f t="shared" si="398"/>
        <v>0</v>
      </c>
      <c r="BA394" s="12">
        <f t="shared" si="399"/>
        <v>0</v>
      </c>
      <c r="BB394" s="39">
        <f t="shared" si="400"/>
        <v>0</v>
      </c>
      <c r="BC394" s="39">
        <f t="shared" si="401"/>
        <v>0</v>
      </c>
      <c r="BD394" s="39">
        <f t="shared" si="402"/>
        <v>0</v>
      </c>
      <c r="BE394" s="12">
        <f t="shared" si="403"/>
        <v>0</v>
      </c>
      <c r="BF394" s="39">
        <f t="shared" si="404"/>
        <v>0</v>
      </c>
      <c r="BG394" s="39">
        <f t="shared" si="405"/>
        <v>0</v>
      </c>
      <c r="BH394" s="39">
        <f t="shared" si="406"/>
        <v>0</v>
      </c>
      <c r="BI394" s="12">
        <f t="shared" si="407"/>
        <v>0</v>
      </c>
      <c r="BJ394" s="39">
        <f t="shared" si="408"/>
        <v>0</v>
      </c>
      <c r="BK394" s="39">
        <f t="shared" si="409"/>
        <v>0</v>
      </c>
      <c r="BL394" s="39">
        <f t="shared" si="410"/>
        <v>0</v>
      </c>
      <c r="BM394" s="12">
        <f t="shared" si="411"/>
        <v>0</v>
      </c>
      <c r="BN394" s="39">
        <f t="shared" si="412"/>
        <v>0</v>
      </c>
      <c r="BO394" s="39">
        <f t="shared" si="413"/>
        <v>0</v>
      </c>
      <c r="BP394" s="39">
        <f t="shared" si="414"/>
        <v>0</v>
      </c>
      <c r="BQ394" s="12">
        <f t="shared" si="415"/>
        <v>0</v>
      </c>
      <c r="BR394" s="39">
        <f t="shared" si="416"/>
        <v>0</v>
      </c>
      <c r="BS394" s="39">
        <f t="shared" si="417"/>
        <v>0</v>
      </c>
      <c r="BT394" s="39">
        <f t="shared" si="418"/>
        <v>0</v>
      </c>
      <c r="BU394" s="104">
        <f>IF(ABS($B394)&lt;0.01,0,VLOOKUP(E394,DollarSteps,4))</f>
        <v>0</v>
      </c>
      <c r="BV394" s="104">
        <f>IF(ABS($B394)&lt;0.01,0,VLOOKUP(G394,DollarSteps,4))</f>
        <v>0</v>
      </c>
      <c r="BW394" s="104">
        <f>IF(ABS($B394)&lt;0.01,0,VLOOKUP(I394,DollarSteps,4))</f>
        <v>0</v>
      </c>
      <c r="BX394" s="104">
        <f>IF(ABS($B394)&lt;0.01,0,IF($J394="","",VLOOKUP($J394,Age_Steps,4)))</f>
        <v>0</v>
      </c>
      <c r="BY394" s="104">
        <f>IF(OR(ABS($B394)&lt;0.01,$E394=0),0,IF($J394="","",VLOOKUP($J394,Age_Steps,4)))</f>
        <v>0</v>
      </c>
      <c r="BZ394" s="104">
        <f>IF(ABS($B394)&lt;0.01,0,IF($J394="","",VLOOKUP($J394-1,Age_Steps,4)))</f>
        <v>0</v>
      </c>
      <c r="CA394" s="104">
        <f>IF(OR(ABS($B394)&lt;0.01,$G394=0),0,IF($J394="","",VLOOKUP($J394-1,Age_Steps,4)))</f>
        <v>0</v>
      </c>
      <c r="CB394" s="104">
        <f>IF(ABS($B394)&lt;0.01,0,IF($J394="","",VLOOKUP($J394-2,Age_Steps,4)))</f>
        <v>0</v>
      </c>
      <c r="CC394" s="104">
        <f>IF(OR(ABS($B394)&lt;0.01,$I394=0),0,IF($J394="","",VLOOKUP($J394-2,Age_Steps,4)))</f>
        <v>0</v>
      </c>
    </row>
    <row r="395" spans="2:81" ht="12.5" customHeight="1">
      <c r="B395" s="6" t="s">
        <v>9</v>
      </c>
      <c r="C395" s="6"/>
      <c r="D395" s="5">
        <v>0</v>
      </c>
      <c r="E395" s="5">
        <v>0</v>
      </c>
      <c r="F395" s="2">
        <v>0</v>
      </c>
      <c r="G395" s="2">
        <v>0</v>
      </c>
      <c r="H395" s="2">
        <v>0</v>
      </c>
      <c r="I395" s="5">
        <v>0</v>
      </c>
      <c r="J395" s="11">
        <v>78</v>
      </c>
      <c r="K395" s="12">
        <f t="shared" si="363"/>
        <v>0</v>
      </c>
      <c r="L395" s="12">
        <f t="shared" si="363"/>
        <v>0</v>
      </c>
      <c r="M395" s="14">
        <f t="shared" si="364"/>
        <v>0</v>
      </c>
      <c r="N395" s="12">
        <f t="shared" si="419"/>
        <v>0</v>
      </c>
      <c r="O395" s="14">
        <f t="shared" si="365"/>
        <v>0</v>
      </c>
      <c r="P395" s="12">
        <f t="shared" si="419"/>
        <v>0</v>
      </c>
      <c r="Q395" s="12">
        <f t="shared" si="366"/>
        <v>1</v>
      </c>
      <c r="R395" s="12">
        <f t="shared" si="367"/>
        <v>0</v>
      </c>
      <c r="S395" s="12">
        <f t="shared" si="368"/>
        <v>0</v>
      </c>
      <c r="T395" s="12">
        <f t="shared" si="369"/>
        <v>0</v>
      </c>
      <c r="U395" s="12">
        <f t="shared" si="370"/>
        <v>0</v>
      </c>
      <c r="V395" s="39">
        <f t="shared" si="371"/>
        <v>0</v>
      </c>
      <c r="W395" s="39">
        <f t="shared" si="372"/>
        <v>0</v>
      </c>
      <c r="X395" s="12">
        <f t="shared" si="360"/>
        <v>0</v>
      </c>
      <c r="Y395" s="12">
        <f t="shared" si="373"/>
        <v>0</v>
      </c>
      <c r="Z395" s="39">
        <f t="shared" si="361"/>
        <v>0</v>
      </c>
      <c r="AA395" s="12">
        <f t="shared" si="374"/>
        <v>0</v>
      </c>
      <c r="AB395" s="39">
        <f t="shared" si="375"/>
        <v>0</v>
      </c>
      <c r="AC395" s="12">
        <f t="shared" si="376"/>
        <v>0</v>
      </c>
      <c r="AD395" s="39">
        <f t="shared" si="377"/>
        <v>0</v>
      </c>
      <c r="AE395" s="39">
        <f t="shared" si="362"/>
        <v>0</v>
      </c>
      <c r="AF395" s="12">
        <f t="shared" si="378"/>
        <v>0</v>
      </c>
      <c r="AG395" s="39">
        <f t="shared" si="379"/>
        <v>0</v>
      </c>
      <c r="AH395" s="12">
        <f t="shared" si="380"/>
        <v>0</v>
      </c>
      <c r="AI395" s="39">
        <f t="shared" si="381"/>
        <v>0</v>
      </c>
      <c r="AJ395" s="39">
        <f t="shared" si="382"/>
        <v>0</v>
      </c>
      <c r="AK395" s="12">
        <f t="shared" si="383"/>
        <v>0</v>
      </c>
      <c r="AL395" s="39">
        <f t="shared" si="384"/>
        <v>0</v>
      </c>
      <c r="AM395" s="39">
        <f t="shared" si="385"/>
        <v>0</v>
      </c>
      <c r="AN395" s="39">
        <f t="shared" si="386"/>
        <v>0</v>
      </c>
      <c r="AO395" s="99">
        <f t="shared" si="387"/>
        <v>0</v>
      </c>
      <c r="AP395" s="99">
        <f t="shared" si="388"/>
        <v>0</v>
      </c>
      <c r="AQ395" s="12">
        <f t="shared" si="389"/>
        <v>0</v>
      </c>
      <c r="AR395" s="39">
        <f t="shared" si="390"/>
        <v>0</v>
      </c>
      <c r="AS395" s="39">
        <f t="shared" si="391"/>
        <v>0</v>
      </c>
      <c r="AT395" s="39">
        <f t="shared" si="392"/>
        <v>0</v>
      </c>
      <c r="AU395" s="12">
        <f t="shared" si="393"/>
        <v>0</v>
      </c>
      <c r="AV395" s="39">
        <f t="shared" si="394"/>
        <v>0</v>
      </c>
      <c r="AW395" s="39">
        <f t="shared" si="395"/>
        <v>0</v>
      </c>
      <c r="AX395" s="39">
        <f t="shared" si="396"/>
        <v>0</v>
      </c>
      <c r="AY395" s="39">
        <f t="shared" si="397"/>
        <v>0</v>
      </c>
      <c r="AZ395" s="39">
        <f t="shared" si="398"/>
        <v>0</v>
      </c>
      <c r="BA395" s="12">
        <f t="shared" si="399"/>
        <v>0</v>
      </c>
      <c r="BB395" s="39">
        <f t="shared" si="400"/>
        <v>0</v>
      </c>
      <c r="BC395" s="39">
        <f t="shared" si="401"/>
        <v>0</v>
      </c>
      <c r="BD395" s="39">
        <f t="shared" si="402"/>
        <v>0</v>
      </c>
      <c r="BE395" s="12">
        <f t="shared" si="403"/>
        <v>0</v>
      </c>
      <c r="BF395" s="39">
        <f t="shared" si="404"/>
        <v>0</v>
      </c>
      <c r="BG395" s="39">
        <f t="shared" si="405"/>
        <v>0</v>
      </c>
      <c r="BH395" s="39">
        <f t="shared" si="406"/>
        <v>0</v>
      </c>
      <c r="BI395" s="12">
        <f t="shared" si="407"/>
        <v>0</v>
      </c>
      <c r="BJ395" s="39">
        <f t="shared" si="408"/>
        <v>0</v>
      </c>
      <c r="BK395" s="39">
        <f t="shared" si="409"/>
        <v>0</v>
      </c>
      <c r="BL395" s="39">
        <f t="shared" si="410"/>
        <v>0</v>
      </c>
      <c r="BM395" s="12">
        <f t="shared" si="411"/>
        <v>0</v>
      </c>
      <c r="BN395" s="39">
        <f t="shared" si="412"/>
        <v>0</v>
      </c>
      <c r="BO395" s="39">
        <f t="shared" si="413"/>
        <v>0</v>
      </c>
      <c r="BP395" s="39">
        <f t="shared" si="414"/>
        <v>0</v>
      </c>
      <c r="BQ395" s="12">
        <f t="shared" si="415"/>
        <v>0</v>
      </c>
      <c r="BR395" s="39">
        <f t="shared" si="416"/>
        <v>0</v>
      </c>
      <c r="BS395" s="39">
        <f t="shared" si="417"/>
        <v>0</v>
      </c>
      <c r="BT395" s="39">
        <f t="shared" si="418"/>
        <v>0</v>
      </c>
      <c r="BU395" s="104">
        <f>IF(ABS($B395)&lt;0.01,0,VLOOKUP(E395,DollarSteps,4))</f>
        <v>0</v>
      </c>
      <c r="BV395" s="104">
        <f>IF(ABS($B395)&lt;0.01,0,VLOOKUP(G395,DollarSteps,4))</f>
        <v>0</v>
      </c>
      <c r="BW395" s="104">
        <f>IF(ABS($B395)&lt;0.01,0,VLOOKUP(I395,DollarSteps,4))</f>
        <v>0</v>
      </c>
      <c r="BX395" s="104">
        <f>IF(ABS($B395)&lt;0.01,0,IF($J395="","",VLOOKUP($J395,Age_Steps,4)))</f>
        <v>0</v>
      </c>
      <c r="BY395" s="104">
        <f>IF(OR(ABS($B395)&lt;0.01,$E395=0),0,IF($J395="","",VLOOKUP($J395,Age_Steps,4)))</f>
        <v>0</v>
      </c>
      <c r="BZ395" s="104">
        <f>IF(ABS($B395)&lt;0.01,0,IF($J395="","",VLOOKUP($J395-1,Age_Steps,4)))</f>
        <v>0</v>
      </c>
      <c r="CA395" s="104">
        <f>IF(OR(ABS($B395)&lt;0.01,$G395=0),0,IF($J395="","",VLOOKUP($J395-1,Age_Steps,4)))</f>
        <v>0</v>
      </c>
      <c r="CB395" s="104">
        <f>IF(ABS($B395)&lt;0.01,0,IF($J395="","",VLOOKUP($J395-2,Age_Steps,4)))</f>
        <v>0</v>
      </c>
      <c r="CC395" s="104">
        <f>IF(OR(ABS($B395)&lt;0.01,$I395=0),0,IF($J395="","",VLOOKUP($J395-2,Age_Steps,4)))</f>
        <v>0</v>
      </c>
    </row>
    <row r="396" spans="2:81" ht="12.5" customHeight="1">
      <c r="B396" s="6" t="s">
        <v>9</v>
      </c>
      <c r="C396" s="6"/>
      <c r="D396" s="5">
        <v>0</v>
      </c>
      <c r="E396" s="5">
        <v>0</v>
      </c>
      <c r="F396" s="2">
        <v>0</v>
      </c>
      <c r="G396" s="2">
        <v>0</v>
      </c>
      <c r="H396" s="2">
        <v>0</v>
      </c>
      <c r="I396" s="5">
        <v>0</v>
      </c>
      <c r="J396" s="11">
        <v>50</v>
      </c>
      <c r="K396" s="12">
        <f t="shared" si="363"/>
        <v>0</v>
      </c>
      <c r="L396" s="12">
        <f t="shared" si="363"/>
        <v>0</v>
      </c>
      <c r="M396" s="14">
        <f t="shared" si="364"/>
        <v>0</v>
      </c>
      <c r="N396" s="12">
        <f t="shared" si="419"/>
        <v>0</v>
      </c>
      <c r="O396" s="14">
        <f t="shared" si="365"/>
        <v>0</v>
      </c>
      <c r="P396" s="12">
        <f t="shared" si="419"/>
        <v>0</v>
      </c>
      <c r="Q396" s="12">
        <f t="shared" si="366"/>
        <v>1</v>
      </c>
      <c r="R396" s="12">
        <f t="shared" si="367"/>
        <v>0</v>
      </c>
      <c r="S396" s="12">
        <f t="shared" si="368"/>
        <v>0</v>
      </c>
      <c r="T396" s="12">
        <f t="shared" si="369"/>
        <v>0</v>
      </c>
      <c r="U396" s="12">
        <f t="shared" si="370"/>
        <v>0</v>
      </c>
      <c r="V396" s="39">
        <f t="shared" si="371"/>
        <v>0</v>
      </c>
      <c r="W396" s="39">
        <f t="shared" si="372"/>
        <v>0</v>
      </c>
      <c r="X396" s="12">
        <f t="shared" ref="X396:X459" si="420">IF(I396=0,0,1)</f>
        <v>0</v>
      </c>
      <c r="Y396" s="12">
        <f t="shared" si="373"/>
        <v>0</v>
      </c>
      <c r="Z396" s="39">
        <f t="shared" ref="Z396:Z459" si="421">IF(Y396=1,I396,0)</f>
        <v>0</v>
      </c>
      <c r="AA396" s="12">
        <f t="shared" si="374"/>
        <v>0</v>
      </c>
      <c r="AB396" s="39">
        <f t="shared" si="375"/>
        <v>0</v>
      </c>
      <c r="AC396" s="12">
        <f t="shared" si="376"/>
        <v>0</v>
      </c>
      <c r="AD396" s="39">
        <f t="shared" si="377"/>
        <v>0</v>
      </c>
      <c r="AE396" s="39">
        <f t="shared" si="362"/>
        <v>0</v>
      </c>
      <c r="AF396" s="12">
        <f t="shared" si="378"/>
        <v>0</v>
      </c>
      <c r="AG396" s="39">
        <f t="shared" si="379"/>
        <v>0</v>
      </c>
      <c r="AH396" s="12">
        <f t="shared" si="380"/>
        <v>0</v>
      </c>
      <c r="AI396" s="39">
        <f t="shared" si="381"/>
        <v>0</v>
      </c>
      <c r="AJ396" s="39">
        <f t="shared" si="382"/>
        <v>0</v>
      </c>
      <c r="AK396" s="12">
        <f t="shared" si="383"/>
        <v>0</v>
      </c>
      <c r="AL396" s="39">
        <f t="shared" si="384"/>
        <v>0</v>
      </c>
      <c r="AM396" s="39">
        <f t="shared" si="385"/>
        <v>0</v>
      </c>
      <c r="AN396" s="39">
        <f t="shared" si="386"/>
        <v>0</v>
      </c>
      <c r="AO396" s="99">
        <f t="shared" si="387"/>
        <v>0</v>
      </c>
      <c r="AP396" s="99">
        <f t="shared" si="388"/>
        <v>0</v>
      </c>
      <c r="AQ396" s="12">
        <f t="shared" si="389"/>
        <v>0</v>
      </c>
      <c r="AR396" s="39">
        <f t="shared" si="390"/>
        <v>0</v>
      </c>
      <c r="AS396" s="39">
        <f t="shared" si="391"/>
        <v>0</v>
      </c>
      <c r="AT396" s="39">
        <f t="shared" si="392"/>
        <v>0</v>
      </c>
      <c r="AU396" s="12">
        <f t="shared" si="393"/>
        <v>0</v>
      </c>
      <c r="AV396" s="39">
        <f t="shared" si="394"/>
        <v>0</v>
      </c>
      <c r="AW396" s="39">
        <f t="shared" si="395"/>
        <v>0</v>
      </c>
      <c r="AX396" s="39">
        <f t="shared" si="396"/>
        <v>0</v>
      </c>
      <c r="AY396" s="39">
        <f t="shared" si="397"/>
        <v>0</v>
      </c>
      <c r="AZ396" s="39">
        <f t="shared" si="398"/>
        <v>0</v>
      </c>
      <c r="BA396" s="12">
        <f t="shared" si="399"/>
        <v>0</v>
      </c>
      <c r="BB396" s="39">
        <f t="shared" si="400"/>
        <v>0</v>
      </c>
      <c r="BC396" s="39">
        <f t="shared" si="401"/>
        <v>0</v>
      </c>
      <c r="BD396" s="39">
        <f t="shared" si="402"/>
        <v>0</v>
      </c>
      <c r="BE396" s="12">
        <f t="shared" si="403"/>
        <v>0</v>
      </c>
      <c r="BF396" s="39">
        <f t="shared" si="404"/>
        <v>0</v>
      </c>
      <c r="BG396" s="39">
        <f t="shared" si="405"/>
        <v>0</v>
      </c>
      <c r="BH396" s="39">
        <f t="shared" si="406"/>
        <v>0</v>
      </c>
      <c r="BI396" s="12">
        <f t="shared" si="407"/>
        <v>0</v>
      </c>
      <c r="BJ396" s="39">
        <f t="shared" si="408"/>
        <v>0</v>
      </c>
      <c r="BK396" s="39">
        <f t="shared" si="409"/>
        <v>0</v>
      </c>
      <c r="BL396" s="39">
        <f t="shared" si="410"/>
        <v>0</v>
      </c>
      <c r="BM396" s="12">
        <f t="shared" si="411"/>
        <v>0</v>
      </c>
      <c r="BN396" s="39">
        <f t="shared" si="412"/>
        <v>0</v>
      </c>
      <c r="BO396" s="39">
        <f t="shared" si="413"/>
        <v>0</v>
      </c>
      <c r="BP396" s="39">
        <f t="shared" si="414"/>
        <v>0</v>
      </c>
      <c r="BQ396" s="12">
        <f t="shared" si="415"/>
        <v>0</v>
      </c>
      <c r="BR396" s="39">
        <f t="shared" si="416"/>
        <v>0</v>
      </c>
      <c r="BS396" s="39">
        <f t="shared" si="417"/>
        <v>0</v>
      </c>
      <c r="BT396" s="39">
        <f t="shared" si="418"/>
        <v>0</v>
      </c>
      <c r="BU396" s="104">
        <f>IF(ABS($B396)&lt;0.01,0,VLOOKUP(E396,DollarSteps,4))</f>
        <v>0</v>
      </c>
      <c r="BV396" s="104">
        <f>IF(ABS($B396)&lt;0.01,0,VLOOKUP(G396,DollarSteps,4))</f>
        <v>0</v>
      </c>
      <c r="BW396" s="104">
        <f>IF(ABS($B396)&lt;0.01,0,VLOOKUP(I396,DollarSteps,4))</f>
        <v>0</v>
      </c>
      <c r="BX396" s="104">
        <f>IF(ABS($B396)&lt;0.01,0,IF($J396="","",VLOOKUP($J396,Age_Steps,4)))</f>
        <v>0</v>
      </c>
      <c r="BY396" s="104">
        <f>IF(OR(ABS($B396)&lt;0.01,$E396=0),0,IF($J396="","",VLOOKUP($J396,Age_Steps,4)))</f>
        <v>0</v>
      </c>
      <c r="BZ396" s="104">
        <f>IF(ABS($B396)&lt;0.01,0,IF($J396="","",VLOOKUP($J396-1,Age_Steps,4)))</f>
        <v>0</v>
      </c>
      <c r="CA396" s="104">
        <f>IF(OR(ABS($B396)&lt;0.01,$G396=0),0,IF($J396="","",VLOOKUP($J396-1,Age_Steps,4)))</f>
        <v>0</v>
      </c>
      <c r="CB396" s="104">
        <f>IF(ABS($B396)&lt;0.01,0,IF($J396="","",VLOOKUP($J396-2,Age_Steps,4)))</f>
        <v>0</v>
      </c>
      <c r="CC396" s="104">
        <f>IF(OR(ABS($B396)&lt;0.01,$I396=0),0,IF($J396="","",VLOOKUP($J396-2,Age_Steps,4)))</f>
        <v>0</v>
      </c>
    </row>
    <row r="397" spans="2:81" ht="12.5" customHeight="1">
      <c r="B397" s="6" t="s">
        <v>9</v>
      </c>
      <c r="C397" s="6"/>
      <c r="D397" s="5">
        <v>0</v>
      </c>
      <c r="E397" s="5">
        <v>0</v>
      </c>
      <c r="F397" s="2">
        <v>0</v>
      </c>
      <c r="G397" s="2">
        <v>0</v>
      </c>
      <c r="H397" s="2">
        <v>0</v>
      </c>
      <c r="I397" s="5">
        <v>0</v>
      </c>
      <c r="J397" s="11">
        <v>30</v>
      </c>
      <c r="K397" s="12">
        <f t="shared" si="363"/>
        <v>0</v>
      </c>
      <c r="L397" s="12">
        <f t="shared" si="363"/>
        <v>0</v>
      </c>
      <c r="M397" s="14">
        <f t="shared" si="364"/>
        <v>0</v>
      </c>
      <c r="N397" s="12">
        <f t="shared" si="419"/>
        <v>0</v>
      </c>
      <c r="O397" s="14">
        <f t="shared" si="365"/>
        <v>0</v>
      </c>
      <c r="P397" s="12">
        <f t="shared" si="419"/>
        <v>0</v>
      </c>
      <c r="Q397" s="12">
        <f t="shared" si="366"/>
        <v>1</v>
      </c>
      <c r="R397" s="12">
        <f t="shared" si="367"/>
        <v>0</v>
      </c>
      <c r="S397" s="12">
        <f t="shared" si="368"/>
        <v>0</v>
      </c>
      <c r="T397" s="12">
        <f t="shared" si="369"/>
        <v>0</v>
      </c>
      <c r="U397" s="12">
        <f t="shared" si="370"/>
        <v>0</v>
      </c>
      <c r="V397" s="39">
        <f t="shared" si="371"/>
        <v>0</v>
      </c>
      <c r="W397" s="39">
        <f t="shared" si="372"/>
        <v>0</v>
      </c>
      <c r="X397" s="12">
        <f t="shared" si="420"/>
        <v>0</v>
      </c>
      <c r="Y397" s="12">
        <f t="shared" si="373"/>
        <v>0</v>
      </c>
      <c r="Z397" s="39">
        <f t="shared" si="421"/>
        <v>0</v>
      </c>
      <c r="AA397" s="12">
        <f t="shared" si="374"/>
        <v>0</v>
      </c>
      <c r="AB397" s="39">
        <f t="shared" si="375"/>
        <v>0</v>
      </c>
      <c r="AC397" s="12">
        <f t="shared" si="376"/>
        <v>0</v>
      </c>
      <c r="AD397" s="39">
        <f t="shared" si="377"/>
        <v>0</v>
      </c>
      <c r="AE397" s="39">
        <f t="shared" si="362"/>
        <v>0</v>
      </c>
      <c r="AF397" s="12">
        <f t="shared" si="378"/>
        <v>0</v>
      </c>
      <c r="AG397" s="39">
        <f t="shared" si="379"/>
        <v>0</v>
      </c>
      <c r="AH397" s="12">
        <f t="shared" si="380"/>
        <v>0</v>
      </c>
      <c r="AI397" s="39">
        <f t="shared" si="381"/>
        <v>0</v>
      </c>
      <c r="AJ397" s="39">
        <f t="shared" si="382"/>
        <v>0</v>
      </c>
      <c r="AK397" s="12">
        <f t="shared" si="383"/>
        <v>0</v>
      </c>
      <c r="AL397" s="39">
        <f t="shared" si="384"/>
        <v>0</v>
      </c>
      <c r="AM397" s="39">
        <f t="shared" si="385"/>
        <v>0</v>
      </c>
      <c r="AN397" s="39">
        <f t="shared" si="386"/>
        <v>0</v>
      </c>
      <c r="AO397" s="99">
        <f t="shared" si="387"/>
        <v>0</v>
      </c>
      <c r="AP397" s="99">
        <f t="shared" si="388"/>
        <v>0</v>
      </c>
      <c r="AQ397" s="12">
        <f t="shared" si="389"/>
        <v>0</v>
      </c>
      <c r="AR397" s="39">
        <f t="shared" si="390"/>
        <v>0</v>
      </c>
      <c r="AS397" s="39">
        <f t="shared" si="391"/>
        <v>0</v>
      </c>
      <c r="AT397" s="39">
        <f t="shared" si="392"/>
        <v>0</v>
      </c>
      <c r="AU397" s="12">
        <f t="shared" si="393"/>
        <v>0</v>
      </c>
      <c r="AV397" s="39">
        <f t="shared" si="394"/>
        <v>0</v>
      </c>
      <c r="AW397" s="39">
        <f t="shared" si="395"/>
        <v>0</v>
      </c>
      <c r="AX397" s="39">
        <f t="shared" si="396"/>
        <v>0</v>
      </c>
      <c r="AY397" s="39">
        <f t="shared" si="397"/>
        <v>0</v>
      </c>
      <c r="AZ397" s="39">
        <f t="shared" si="398"/>
        <v>0</v>
      </c>
      <c r="BA397" s="12">
        <f t="shared" si="399"/>
        <v>0</v>
      </c>
      <c r="BB397" s="39">
        <f t="shared" si="400"/>
        <v>0</v>
      </c>
      <c r="BC397" s="39">
        <f t="shared" si="401"/>
        <v>0</v>
      </c>
      <c r="BD397" s="39">
        <f t="shared" si="402"/>
        <v>0</v>
      </c>
      <c r="BE397" s="12">
        <f t="shared" si="403"/>
        <v>0</v>
      </c>
      <c r="BF397" s="39">
        <f t="shared" si="404"/>
        <v>0</v>
      </c>
      <c r="BG397" s="39">
        <f t="shared" si="405"/>
        <v>0</v>
      </c>
      <c r="BH397" s="39">
        <f t="shared" si="406"/>
        <v>0</v>
      </c>
      <c r="BI397" s="12">
        <f t="shared" si="407"/>
        <v>0</v>
      </c>
      <c r="BJ397" s="39">
        <f t="shared" si="408"/>
        <v>0</v>
      </c>
      <c r="BK397" s="39">
        <f t="shared" si="409"/>
        <v>0</v>
      </c>
      <c r="BL397" s="39">
        <f t="shared" si="410"/>
        <v>0</v>
      </c>
      <c r="BM397" s="12">
        <f t="shared" si="411"/>
        <v>0</v>
      </c>
      <c r="BN397" s="39">
        <f t="shared" si="412"/>
        <v>0</v>
      </c>
      <c r="BO397" s="39">
        <f t="shared" si="413"/>
        <v>0</v>
      </c>
      <c r="BP397" s="39">
        <f t="shared" si="414"/>
        <v>0</v>
      </c>
      <c r="BQ397" s="12">
        <f t="shared" si="415"/>
        <v>0</v>
      </c>
      <c r="BR397" s="39">
        <f t="shared" si="416"/>
        <v>0</v>
      </c>
      <c r="BS397" s="39">
        <f t="shared" si="417"/>
        <v>0</v>
      </c>
      <c r="BT397" s="39">
        <f t="shared" si="418"/>
        <v>0</v>
      </c>
      <c r="BU397" s="104">
        <f>IF(ABS($B397)&lt;0.01,0,VLOOKUP(E397,DollarSteps,4))</f>
        <v>0</v>
      </c>
      <c r="BV397" s="104">
        <f>IF(ABS($B397)&lt;0.01,0,VLOOKUP(G397,DollarSteps,4))</f>
        <v>0</v>
      </c>
      <c r="BW397" s="104">
        <f>IF(ABS($B397)&lt;0.01,0,VLOOKUP(I397,DollarSteps,4))</f>
        <v>0</v>
      </c>
      <c r="BX397" s="104">
        <f>IF(ABS($B397)&lt;0.01,0,IF($J397="","",VLOOKUP($J397,Age_Steps,4)))</f>
        <v>0</v>
      </c>
      <c r="BY397" s="104">
        <f>IF(OR(ABS($B397)&lt;0.01,$E397=0),0,IF($J397="","",VLOOKUP($J397,Age_Steps,4)))</f>
        <v>0</v>
      </c>
      <c r="BZ397" s="104">
        <f>IF(ABS($B397)&lt;0.01,0,IF($J397="","",VLOOKUP($J397-1,Age_Steps,4)))</f>
        <v>0</v>
      </c>
      <c r="CA397" s="104">
        <f>IF(OR(ABS($B397)&lt;0.01,$G397=0),0,IF($J397="","",VLOOKUP($J397-1,Age_Steps,4)))</f>
        <v>0</v>
      </c>
      <c r="CB397" s="104">
        <f>IF(ABS($B397)&lt;0.01,0,IF($J397="","",VLOOKUP($J397-2,Age_Steps,4)))</f>
        <v>0</v>
      </c>
      <c r="CC397" s="104">
        <f>IF(OR(ABS($B397)&lt;0.01,$I397=0),0,IF($J397="","",VLOOKUP($J397-2,Age_Steps,4)))</f>
        <v>0</v>
      </c>
    </row>
    <row r="398" spans="2:81" ht="12.5" customHeight="1">
      <c r="B398" s="6" t="s">
        <v>9</v>
      </c>
      <c r="C398" s="6"/>
      <c r="D398" s="5">
        <v>0</v>
      </c>
      <c r="E398" s="5">
        <v>0</v>
      </c>
      <c r="F398" s="2">
        <v>0</v>
      </c>
      <c r="G398" s="2">
        <v>0</v>
      </c>
      <c r="H398" s="2">
        <v>0</v>
      </c>
      <c r="I398" s="5">
        <v>0</v>
      </c>
      <c r="J398" s="11">
        <v>28</v>
      </c>
      <c r="K398" s="12">
        <f t="shared" si="363"/>
        <v>0</v>
      </c>
      <c r="L398" s="12">
        <f t="shared" si="363"/>
        <v>0</v>
      </c>
      <c r="M398" s="14">
        <f t="shared" si="364"/>
        <v>0</v>
      </c>
      <c r="N398" s="12">
        <f t="shared" si="419"/>
        <v>0</v>
      </c>
      <c r="O398" s="14">
        <f t="shared" si="365"/>
        <v>0</v>
      </c>
      <c r="P398" s="12">
        <f t="shared" si="419"/>
        <v>0</v>
      </c>
      <c r="Q398" s="12">
        <f t="shared" si="366"/>
        <v>1</v>
      </c>
      <c r="R398" s="12">
        <f t="shared" si="367"/>
        <v>0</v>
      </c>
      <c r="S398" s="12">
        <f t="shared" si="368"/>
        <v>0</v>
      </c>
      <c r="T398" s="12">
        <f t="shared" si="369"/>
        <v>0</v>
      </c>
      <c r="U398" s="12">
        <f t="shared" si="370"/>
        <v>0</v>
      </c>
      <c r="V398" s="39">
        <f t="shared" si="371"/>
        <v>0</v>
      </c>
      <c r="W398" s="39">
        <f t="shared" si="372"/>
        <v>0</v>
      </c>
      <c r="X398" s="12">
        <f t="shared" si="420"/>
        <v>0</v>
      </c>
      <c r="Y398" s="12">
        <f t="shared" si="373"/>
        <v>0</v>
      </c>
      <c r="Z398" s="39">
        <f t="shared" si="421"/>
        <v>0</v>
      </c>
      <c r="AA398" s="12">
        <f t="shared" si="374"/>
        <v>0</v>
      </c>
      <c r="AB398" s="39">
        <f t="shared" si="375"/>
        <v>0</v>
      </c>
      <c r="AC398" s="12">
        <f t="shared" si="376"/>
        <v>0</v>
      </c>
      <c r="AD398" s="39">
        <f t="shared" si="377"/>
        <v>0</v>
      </c>
      <c r="AE398" s="39">
        <f t="shared" si="362"/>
        <v>0</v>
      </c>
      <c r="AF398" s="12">
        <f t="shared" si="378"/>
        <v>0</v>
      </c>
      <c r="AG398" s="39">
        <f t="shared" si="379"/>
        <v>0</v>
      </c>
      <c r="AH398" s="12">
        <f t="shared" si="380"/>
        <v>0</v>
      </c>
      <c r="AI398" s="39">
        <f t="shared" si="381"/>
        <v>0</v>
      </c>
      <c r="AJ398" s="39">
        <f t="shared" si="382"/>
        <v>0</v>
      </c>
      <c r="AK398" s="12">
        <f t="shared" si="383"/>
        <v>0</v>
      </c>
      <c r="AL398" s="39">
        <f t="shared" si="384"/>
        <v>0</v>
      </c>
      <c r="AM398" s="39">
        <f t="shared" si="385"/>
        <v>0</v>
      </c>
      <c r="AN398" s="39">
        <f t="shared" si="386"/>
        <v>0</v>
      </c>
      <c r="AO398" s="99">
        <f t="shared" si="387"/>
        <v>0</v>
      </c>
      <c r="AP398" s="99">
        <f t="shared" si="388"/>
        <v>0</v>
      </c>
      <c r="AQ398" s="12">
        <f t="shared" si="389"/>
        <v>0</v>
      </c>
      <c r="AR398" s="39">
        <f t="shared" si="390"/>
        <v>0</v>
      </c>
      <c r="AS398" s="39">
        <f t="shared" si="391"/>
        <v>0</v>
      </c>
      <c r="AT398" s="39">
        <f t="shared" si="392"/>
        <v>0</v>
      </c>
      <c r="AU398" s="12">
        <f t="shared" si="393"/>
        <v>0</v>
      </c>
      <c r="AV398" s="39">
        <f t="shared" si="394"/>
        <v>0</v>
      </c>
      <c r="AW398" s="39">
        <f t="shared" si="395"/>
        <v>0</v>
      </c>
      <c r="AX398" s="39">
        <f t="shared" si="396"/>
        <v>0</v>
      </c>
      <c r="AY398" s="39">
        <f t="shared" si="397"/>
        <v>0</v>
      </c>
      <c r="AZ398" s="39">
        <f t="shared" si="398"/>
        <v>0</v>
      </c>
      <c r="BA398" s="12">
        <f t="shared" si="399"/>
        <v>0</v>
      </c>
      <c r="BB398" s="39">
        <f t="shared" si="400"/>
        <v>0</v>
      </c>
      <c r="BC398" s="39">
        <f t="shared" si="401"/>
        <v>0</v>
      </c>
      <c r="BD398" s="39">
        <f t="shared" si="402"/>
        <v>0</v>
      </c>
      <c r="BE398" s="12">
        <f t="shared" si="403"/>
        <v>0</v>
      </c>
      <c r="BF398" s="39">
        <f t="shared" si="404"/>
        <v>0</v>
      </c>
      <c r="BG398" s="39">
        <f t="shared" si="405"/>
        <v>0</v>
      </c>
      <c r="BH398" s="39">
        <f t="shared" si="406"/>
        <v>0</v>
      </c>
      <c r="BI398" s="12">
        <f t="shared" si="407"/>
        <v>0</v>
      </c>
      <c r="BJ398" s="39">
        <f t="shared" si="408"/>
        <v>0</v>
      </c>
      <c r="BK398" s="39">
        <f t="shared" si="409"/>
        <v>0</v>
      </c>
      <c r="BL398" s="39">
        <f t="shared" si="410"/>
        <v>0</v>
      </c>
      <c r="BM398" s="12">
        <f t="shared" si="411"/>
        <v>0</v>
      </c>
      <c r="BN398" s="39">
        <f t="shared" si="412"/>
        <v>0</v>
      </c>
      <c r="BO398" s="39">
        <f t="shared" si="413"/>
        <v>0</v>
      </c>
      <c r="BP398" s="39">
        <f t="shared" si="414"/>
        <v>0</v>
      </c>
      <c r="BQ398" s="12">
        <f t="shared" si="415"/>
        <v>0</v>
      </c>
      <c r="BR398" s="39">
        <f t="shared" si="416"/>
        <v>0</v>
      </c>
      <c r="BS398" s="39">
        <f t="shared" si="417"/>
        <v>0</v>
      </c>
      <c r="BT398" s="39">
        <f t="shared" si="418"/>
        <v>0</v>
      </c>
      <c r="BU398" s="104">
        <f>IF(ABS($B398)&lt;0.01,0,VLOOKUP(E398,DollarSteps,4))</f>
        <v>0</v>
      </c>
      <c r="BV398" s="104">
        <f>IF(ABS($B398)&lt;0.01,0,VLOOKUP(G398,DollarSteps,4))</f>
        <v>0</v>
      </c>
      <c r="BW398" s="104">
        <f>IF(ABS($B398)&lt;0.01,0,VLOOKUP(I398,DollarSteps,4))</f>
        <v>0</v>
      </c>
      <c r="BX398" s="104">
        <f>IF(ABS($B398)&lt;0.01,0,IF($J398="","",VLOOKUP($J398,Age_Steps,4)))</f>
        <v>0</v>
      </c>
      <c r="BY398" s="104">
        <f>IF(OR(ABS($B398)&lt;0.01,$E398=0),0,IF($J398="","",VLOOKUP($J398,Age_Steps,4)))</f>
        <v>0</v>
      </c>
      <c r="BZ398" s="104">
        <f>IF(ABS($B398)&lt;0.01,0,IF($J398="","",VLOOKUP($J398-1,Age_Steps,4)))</f>
        <v>0</v>
      </c>
      <c r="CA398" s="104">
        <f>IF(OR(ABS($B398)&lt;0.01,$G398=0),0,IF($J398="","",VLOOKUP($J398-1,Age_Steps,4)))</f>
        <v>0</v>
      </c>
      <c r="CB398" s="104">
        <f>IF(ABS($B398)&lt;0.01,0,IF($J398="","",VLOOKUP($J398-2,Age_Steps,4)))</f>
        <v>0</v>
      </c>
      <c r="CC398" s="104">
        <f>IF(OR(ABS($B398)&lt;0.01,$I398=0),0,IF($J398="","",VLOOKUP($J398-2,Age_Steps,4)))</f>
        <v>0</v>
      </c>
    </row>
    <row r="399" spans="2:81" ht="12.5" customHeight="1">
      <c r="B399" s="6" t="s">
        <v>9</v>
      </c>
      <c r="C399" s="6"/>
      <c r="D399" s="5">
        <v>0</v>
      </c>
      <c r="E399" s="5">
        <v>0</v>
      </c>
      <c r="F399" s="2">
        <v>0</v>
      </c>
      <c r="G399" s="2">
        <v>0</v>
      </c>
      <c r="H399" s="2">
        <v>0</v>
      </c>
      <c r="I399" s="5">
        <v>0</v>
      </c>
      <c r="J399" s="11">
        <v>50</v>
      </c>
      <c r="K399" s="12">
        <f t="shared" si="363"/>
        <v>0</v>
      </c>
      <c r="L399" s="12">
        <f t="shared" si="363"/>
        <v>0</v>
      </c>
      <c r="M399" s="14">
        <f t="shared" si="364"/>
        <v>0</v>
      </c>
      <c r="N399" s="12">
        <f t="shared" si="419"/>
        <v>0</v>
      </c>
      <c r="O399" s="14">
        <f t="shared" si="365"/>
        <v>0</v>
      </c>
      <c r="P399" s="12">
        <f t="shared" si="419"/>
        <v>0</v>
      </c>
      <c r="Q399" s="12">
        <f t="shared" si="366"/>
        <v>1</v>
      </c>
      <c r="R399" s="12">
        <f t="shared" si="367"/>
        <v>0</v>
      </c>
      <c r="S399" s="12">
        <f t="shared" si="368"/>
        <v>0</v>
      </c>
      <c r="T399" s="12">
        <f t="shared" si="369"/>
        <v>0</v>
      </c>
      <c r="U399" s="12">
        <f t="shared" si="370"/>
        <v>0</v>
      </c>
      <c r="V399" s="39">
        <f t="shared" si="371"/>
        <v>0</v>
      </c>
      <c r="W399" s="39">
        <f t="shared" si="372"/>
        <v>0</v>
      </c>
      <c r="X399" s="12">
        <f t="shared" si="420"/>
        <v>0</v>
      </c>
      <c r="Y399" s="12">
        <f t="shared" si="373"/>
        <v>0</v>
      </c>
      <c r="Z399" s="39">
        <f t="shared" si="421"/>
        <v>0</v>
      </c>
      <c r="AA399" s="12">
        <f t="shared" si="374"/>
        <v>0</v>
      </c>
      <c r="AB399" s="39">
        <f t="shared" si="375"/>
        <v>0</v>
      </c>
      <c r="AC399" s="12">
        <f t="shared" si="376"/>
        <v>0</v>
      </c>
      <c r="AD399" s="39">
        <f t="shared" si="377"/>
        <v>0</v>
      </c>
      <c r="AE399" s="39">
        <f t="shared" si="362"/>
        <v>0</v>
      </c>
      <c r="AF399" s="12">
        <f t="shared" si="378"/>
        <v>0</v>
      </c>
      <c r="AG399" s="39">
        <f t="shared" si="379"/>
        <v>0</v>
      </c>
      <c r="AH399" s="12">
        <f t="shared" si="380"/>
        <v>0</v>
      </c>
      <c r="AI399" s="39">
        <f t="shared" si="381"/>
        <v>0</v>
      </c>
      <c r="AJ399" s="39">
        <f t="shared" si="382"/>
        <v>0</v>
      </c>
      <c r="AK399" s="12">
        <f t="shared" si="383"/>
        <v>0</v>
      </c>
      <c r="AL399" s="39">
        <f t="shared" si="384"/>
        <v>0</v>
      </c>
      <c r="AM399" s="39">
        <f t="shared" si="385"/>
        <v>0</v>
      </c>
      <c r="AN399" s="39">
        <f t="shared" si="386"/>
        <v>0</v>
      </c>
      <c r="AO399" s="99">
        <f t="shared" si="387"/>
        <v>0</v>
      </c>
      <c r="AP399" s="99">
        <f t="shared" si="388"/>
        <v>0</v>
      </c>
      <c r="AQ399" s="12">
        <f t="shared" si="389"/>
        <v>0</v>
      </c>
      <c r="AR399" s="39">
        <f t="shared" si="390"/>
        <v>0</v>
      </c>
      <c r="AS399" s="39">
        <f t="shared" si="391"/>
        <v>0</v>
      </c>
      <c r="AT399" s="39">
        <f t="shared" si="392"/>
        <v>0</v>
      </c>
      <c r="AU399" s="12">
        <f t="shared" si="393"/>
        <v>0</v>
      </c>
      <c r="AV399" s="39">
        <f t="shared" si="394"/>
        <v>0</v>
      </c>
      <c r="AW399" s="39">
        <f t="shared" si="395"/>
        <v>0</v>
      </c>
      <c r="AX399" s="39">
        <f t="shared" si="396"/>
        <v>0</v>
      </c>
      <c r="AY399" s="39">
        <f t="shared" si="397"/>
        <v>0</v>
      </c>
      <c r="AZ399" s="39">
        <f t="shared" si="398"/>
        <v>0</v>
      </c>
      <c r="BA399" s="12">
        <f t="shared" si="399"/>
        <v>0</v>
      </c>
      <c r="BB399" s="39">
        <f t="shared" si="400"/>
        <v>0</v>
      </c>
      <c r="BC399" s="39">
        <f t="shared" si="401"/>
        <v>0</v>
      </c>
      <c r="BD399" s="39">
        <f t="shared" si="402"/>
        <v>0</v>
      </c>
      <c r="BE399" s="12">
        <f t="shared" si="403"/>
        <v>0</v>
      </c>
      <c r="BF399" s="39">
        <f t="shared" si="404"/>
        <v>0</v>
      </c>
      <c r="BG399" s="39">
        <f t="shared" si="405"/>
        <v>0</v>
      </c>
      <c r="BH399" s="39">
        <f t="shared" si="406"/>
        <v>0</v>
      </c>
      <c r="BI399" s="12">
        <f t="shared" si="407"/>
        <v>0</v>
      </c>
      <c r="BJ399" s="39">
        <f t="shared" si="408"/>
        <v>0</v>
      </c>
      <c r="BK399" s="39">
        <f t="shared" si="409"/>
        <v>0</v>
      </c>
      <c r="BL399" s="39">
        <f t="shared" si="410"/>
        <v>0</v>
      </c>
      <c r="BM399" s="12">
        <f t="shared" si="411"/>
        <v>0</v>
      </c>
      <c r="BN399" s="39">
        <f t="shared" si="412"/>
        <v>0</v>
      </c>
      <c r="BO399" s="39">
        <f t="shared" si="413"/>
        <v>0</v>
      </c>
      <c r="BP399" s="39">
        <f t="shared" si="414"/>
        <v>0</v>
      </c>
      <c r="BQ399" s="12">
        <f t="shared" si="415"/>
        <v>0</v>
      </c>
      <c r="BR399" s="39">
        <f t="shared" si="416"/>
        <v>0</v>
      </c>
      <c r="BS399" s="39">
        <f t="shared" si="417"/>
        <v>0</v>
      </c>
      <c r="BT399" s="39">
        <f t="shared" si="418"/>
        <v>0</v>
      </c>
      <c r="BU399" s="104">
        <f>IF(ABS($B399)&lt;0.01,0,VLOOKUP(E399,DollarSteps,4))</f>
        <v>0</v>
      </c>
      <c r="BV399" s="104">
        <f>IF(ABS($B399)&lt;0.01,0,VLOOKUP(G399,DollarSteps,4))</f>
        <v>0</v>
      </c>
      <c r="BW399" s="104">
        <f>IF(ABS($B399)&lt;0.01,0,VLOOKUP(I399,DollarSteps,4))</f>
        <v>0</v>
      </c>
      <c r="BX399" s="104">
        <f>IF(ABS($B399)&lt;0.01,0,IF($J399="","",VLOOKUP($J399,Age_Steps,4)))</f>
        <v>0</v>
      </c>
      <c r="BY399" s="104">
        <f>IF(OR(ABS($B399)&lt;0.01,$E399=0),0,IF($J399="","",VLOOKUP($J399,Age_Steps,4)))</f>
        <v>0</v>
      </c>
      <c r="BZ399" s="104">
        <f>IF(ABS($B399)&lt;0.01,0,IF($J399="","",VLOOKUP($J399-1,Age_Steps,4)))</f>
        <v>0</v>
      </c>
      <c r="CA399" s="104">
        <f>IF(OR(ABS($B399)&lt;0.01,$G399=0),0,IF($J399="","",VLOOKUP($J399-1,Age_Steps,4)))</f>
        <v>0</v>
      </c>
      <c r="CB399" s="104">
        <f>IF(ABS($B399)&lt;0.01,0,IF($J399="","",VLOOKUP($J399-2,Age_Steps,4)))</f>
        <v>0</v>
      </c>
      <c r="CC399" s="104">
        <f>IF(OR(ABS($B399)&lt;0.01,$I399=0),0,IF($J399="","",VLOOKUP($J399-2,Age_Steps,4)))</f>
        <v>0</v>
      </c>
    </row>
    <row r="400" spans="2:81" ht="12.5" customHeight="1">
      <c r="B400" s="6" t="s">
        <v>9</v>
      </c>
      <c r="C400" s="6"/>
      <c r="D400" s="5">
        <v>0</v>
      </c>
      <c r="E400" s="5">
        <v>0</v>
      </c>
      <c r="F400" s="2">
        <v>0</v>
      </c>
      <c r="G400" s="2">
        <v>0</v>
      </c>
      <c r="H400" s="2">
        <v>0</v>
      </c>
      <c r="I400" s="5">
        <v>0</v>
      </c>
      <c r="K400" s="12">
        <f t="shared" si="363"/>
        <v>0</v>
      </c>
      <c r="L400" s="12">
        <f t="shared" si="363"/>
        <v>0</v>
      </c>
      <c r="M400" s="14">
        <f t="shared" si="364"/>
        <v>0</v>
      </c>
      <c r="N400" s="12">
        <f t="shared" si="419"/>
        <v>0</v>
      </c>
      <c r="O400" s="14">
        <f t="shared" si="365"/>
        <v>0</v>
      </c>
      <c r="P400" s="12">
        <f t="shared" si="419"/>
        <v>0</v>
      </c>
      <c r="Q400" s="12">
        <f t="shared" si="366"/>
        <v>1</v>
      </c>
      <c r="R400" s="12">
        <f t="shared" si="367"/>
        <v>0</v>
      </c>
      <c r="S400" s="12">
        <f t="shared" si="368"/>
        <v>0</v>
      </c>
      <c r="T400" s="12">
        <f t="shared" si="369"/>
        <v>0</v>
      </c>
      <c r="U400" s="12">
        <f t="shared" si="370"/>
        <v>0</v>
      </c>
      <c r="V400" s="39">
        <f t="shared" si="371"/>
        <v>0</v>
      </c>
      <c r="W400" s="39">
        <f t="shared" si="372"/>
        <v>0</v>
      </c>
      <c r="X400" s="12">
        <f t="shared" si="420"/>
        <v>0</v>
      </c>
      <c r="Y400" s="12">
        <f t="shared" si="373"/>
        <v>0</v>
      </c>
      <c r="Z400" s="39">
        <f t="shared" si="421"/>
        <v>0</v>
      </c>
      <c r="AA400" s="12">
        <f t="shared" si="374"/>
        <v>0</v>
      </c>
      <c r="AB400" s="39">
        <f t="shared" si="375"/>
        <v>0</v>
      </c>
      <c r="AC400" s="12">
        <f t="shared" si="376"/>
        <v>0</v>
      </c>
      <c r="AD400" s="39">
        <f t="shared" si="377"/>
        <v>0</v>
      </c>
      <c r="AE400" s="39">
        <f t="shared" si="362"/>
        <v>0</v>
      </c>
      <c r="AF400" s="12">
        <f t="shared" si="378"/>
        <v>0</v>
      </c>
      <c r="AG400" s="39">
        <f t="shared" si="379"/>
        <v>0</v>
      </c>
      <c r="AH400" s="12">
        <f t="shared" si="380"/>
        <v>0</v>
      </c>
      <c r="AI400" s="39">
        <f t="shared" si="381"/>
        <v>0</v>
      </c>
      <c r="AJ400" s="39">
        <f t="shared" si="382"/>
        <v>0</v>
      </c>
      <c r="AK400" s="12">
        <f t="shared" si="383"/>
        <v>0</v>
      </c>
      <c r="AL400" s="39">
        <f t="shared" si="384"/>
        <v>0</v>
      </c>
      <c r="AM400" s="39">
        <f t="shared" si="385"/>
        <v>0</v>
      </c>
      <c r="AN400" s="39">
        <f t="shared" si="386"/>
        <v>0</v>
      </c>
      <c r="AO400" s="99">
        <f t="shared" si="387"/>
        <v>0</v>
      </c>
      <c r="AP400" s="99">
        <f t="shared" si="388"/>
        <v>0</v>
      </c>
      <c r="AQ400" s="12">
        <f t="shared" si="389"/>
        <v>0</v>
      </c>
      <c r="AR400" s="39">
        <f t="shared" si="390"/>
        <v>0</v>
      </c>
      <c r="AS400" s="39">
        <f t="shared" si="391"/>
        <v>0</v>
      </c>
      <c r="AT400" s="39">
        <f t="shared" si="392"/>
        <v>0</v>
      </c>
      <c r="AU400" s="12">
        <f t="shared" si="393"/>
        <v>0</v>
      </c>
      <c r="AV400" s="39">
        <f t="shared" si="394"/>
        <v>0</v>
      </c>
      <c r="AW400" s="39">
        <f t="shared" si="395"/>
        <v>0</v>
      </c>
      <c r="AX400" s="39">
        <f t="shared" si="396"/>
        <v>0</v>
      </c>
      <c r="AY400" s="39">
        <f t="shared" si="397"/>
        <v>0</v>
      </c>
      <c r="AZ400" s="39">
        <f t="shared" si="398"/>
        <v>0</v>
      </c>
      <c r="BA400" s="12">
        <f t="shared" si="399"/>
        <v>0</v>
      </c>
      <c r="BB400" s="39">
        <f t="shared" si="400"/>
        <v>0</v>
      </c>
      <c r="BC400" s="39">
        <f t="shared" si="401"/>
        <v>0</v>
      </c>
      <c r="BD400" s="39">
        <f t="shared" si="402"/>
        <v>0</v>
      </c>
      <c r="BE400" s="12">
        <f t="shared" si="403"/>
        <v>0</v>
      </c>
      <c r="BF400" s="39">
        <f t="shared" si="404"/>
        <v>0</v>
      </c>
      <c r="BG400" s="39">
        <f t="shared" si="405"/>
        <v>0</v>
      </c>
      <c r="BH400" s="39">
        <f t="shared" si="406"/>
        <v>0</v>
      </c>
      <c r="BI400" s="12">
        <f t="shared" si="407"/>
        <v>0</v>
      </c>
      <c r="BJ400" s="39">
        <f t="shared" si="408"/>
        <v>0</v>
      </c>
      <c r="BK400" s="39">
        <f t="shared" si="409"/>
        <v>0</v>
      </c>
      <c r="BL400" s="39">
        <f t="shared" si="410"/>
        <v>0</v>
      </c>
      <c r="BM400" s="12">
        <f t="shared" si="411"/>
        <v>0</v>
      </c>
      <c r="BN400" s="39">
        <f t="shared" si="412"/>
        <v>0</v>
      </c>
      <c r="BO400" s="39">
        <f t="shared" si="413"/>
        <v>0</v>
      </c>
      <c r="BP400" s="39">
        <f t="shared" si="414"/>
        <v>0</v>
      </c>
      <c r="BQ400" s="12">
        <f t="shared" si="415"/>
        <v>0</v>
      </c>
      <c r="BR400" s="39">
        <f t="shared" si="416"/>
        <v>0</v>
      </c>
      <c r="BS400" s="39">
        <f t="shared" si="417"/>
        <v>0</v>
      </c>
      <c r="BT400" s="39">
        <f t="shared" si="418"/>
        <v>0</v>
      </c>
      <c r="BU400" s="104">
        <f>IF(ABS($B400)&lt;0.01,0,VLOOKUP(E400,DollarSteps,4))</f>
        <v>0</v>
      </c>
      <c r="BV400" s="104">
        <f>IF(ABS($B400)&lt;0.01,0,VLOOKUP(G400,DollarSteps,4))</f>
        <v>0</v>
      </c>
      <c r="BW400" s="104">
        <f>IF(ABS($B400)&lt;0.01,0,VLOOKUP(I400,DollarSteps,4))</f>
        <v>0</v>
      </c>
      <c r="BX400" s="104">
        <f>IF(ABS($B400)&lt;0.01,0,IF($J400="","",VLOOKUP($J400,Age_Steps,4)))</f>
        <v>0</v>
      </c>
      <c r="BY400" s="104">
        <f>IF(OR(ABS($B400)&lt;0.01,$E400=0),0,IF($J400="","",VLOOKUP($J400,Age_Steps,4)))</f>
        <v>0</v>
      </c>
      <c r="BZ400" s="104">
        <f>IF(ABS($B400)&lt;0.01,0,IF($J400="","",VLOOKUP($J400-1,Age_Steps,4)))</f>
        <v>0</v>
      </c>
      <c r="CA400" s="104">
        <f>IF(OR(ABS($B400)&lt;0.01,$G400=0),0,IF($J400="","",VLOOKUP($J400-1,Age_Steps,4)))</f>
        <v>0</v>
      </c>
      <c r="CB400" s="104">
        <f>IF(ABS($B400)&lt;0.01,0,IF($J400="","",VLOOKUP($J400-2,Age_Steps,4)))</f>
        <v>0</v>
      </c>
      <c r="CC400" s="104">
        <f>IF(OR(ABS($B400)&lt;0.01,$I400=0),0,IF($J400="","",VLOOKUP($J400-2,Age_Steps,4)))</f>
        <v>0</v>
      </c>
    </row>
    <row r="401" spans="2:81" ht="12.5" customHeight="1">
      <c r="B401" s="6" t="s">
        <v>9</v>
      </c>
      <c r="C401" s="6"/>
      <c r="D401" s="5">
        <v>0</v>
      </c>
      <c r="E401" s="5">
        <v>0</v>
      </c>
      <c r="F401" s="2">
        <v>0</v>
      </c>
      <c r="G401" s="2">
        <v>0</v>
      </c>
      <c r="H401" s="2">
        <v>0</v>
      </c>
      <c r="I401" s="5">
        <v>0</v>
      </c>
      <c r="K401" s="12">
        <f t="shared" si="363"/>
        <v>0</v>
      </c>
      <c r="L401" s="12">
        <f t="shared" si="363"/>
        <v>0</v>
      </c>
      <c r="M401" s="14">
        <f t="shared" si="364"/>
        <v>0</v>
      </c>
      <c r="N401" s="12">
        <f t="shared" si="419"/>
        <v>0</v>
      </c>
      <c r="O401" s="14">
        <f t="shared" si="365"/>
        <v>0</v>
      </c>
      <c r="P401" s="12">
        <f t="shared" si="419"/>
        <v>0</v>
      </c>
      <c r="Q401" s="12">
        <f t="shared" si="366"/>
        <v>1</v>
      </c>
      <c r="R401" s="12">
        <f t="shared" si="367"/>
        <v>0</v>
      </c>
      <c r="S401" s="12">
        <f t="shared" si="368"/>
        <v>0</v>
      </c>
      <c r="T401" s="12">
        <f t="shared" si="369"/>
        <v>0</v>
      </c>
      <c r="U401" s="12">
        <f t="shared" si="370"/>
        <v>0</v>
      </c>
      <c r="V401" s="39">
        <f t="shared" si="371"/>
        <v>0</v>
      </c>
      <c r="W401" s="39">
        <f t="shared" si="372"/>
        <v>0</v>
      </c>
      <c r="X401" s="12">
        <f t="shared" si="420"/>
        <v>0</v>
      </c>
      <c r="Y401" s="12">
        <f t="shared" si="373"/>
        <v>0</v>
      </c>
      <c r="Z401" s="39">
        <f t="shared" si="421"/>
        <v>0</v>
      </c>
      <c r="AA401" s="12">
        <f t="shared" si="374"/>
        <v>0</v>
      </c>
      <c r="AB401" s="39">
        <f t="shared" si="375"/>
        <v>0</v>
      </c>
      <c r="AC401" s="12">
        <f t="shared" si="376"/>
        <v>0</v>
      </c>
      <c r="AD401" s="39">
        <f t="shared" si="377"/>
        <v>0</v>
      </c>
      <c r="AE401" s="39">
        <f t="shared" si="362"/>
        <v>0</v>
      </c>
      <c r="AF401" s="12">
        <f t="shared" si="378"/>
        <v>0</v>
      </c>
      <c r="AG401" s="39">
        <f t="shared" si="379"/>
        <v>0</v>
      </c>
      <c r="AH401" s="12">
        <f t="shared" si="380"/>
        <v>0</v>
      </c>
      <c r="AI401" s="39">
        <f t="shared" si="381"/>
        <v>0</v>
      </c>
      <c r="AJ401" s="39">
        <f t="shared" si="382"/>
        <v>0</v>
      </c>
      <c r="AK401" s="12">
        <f t="shared" si="383"/>
        <v>0</v>
      </c>
      <c r="AL401" s="39">
        <f t="shared" si="384"/>
        <v>0</v>
      </c>
      <c r="AM401" s="39">
        <f t="shared" si="385"/>
        <v>0</v>
      </c>
      <c r="AN401" s="39">
        <f t="shared" si="386"/>
        <v>0</v>
      </c>
      <c r="AO401" s="99">
        <f t="shared" si="387"/>
        <v>0</v>
      </c>
      <c r="AP401" s="99">
        <f t="shared" si="388"/>
        <v>0</v>
      </c>
      <c r="AQ401" s="12">
        <f t="shared" si="389"/>
        <v>0</v>
      </c>
      <c r="AR401" s="39">
        <f t="shared" si="390"/>
        <v>0</v>
      </c>
      <c r="AS401" s="39">
        <f t="shared" si="391"/>
        <v>0</v>
      </c>
      <c r="AT401" s="39">
        <f t="shared" si="392"/>
        <v>0</v>
      </c>
      <c r="AU401" s="12">
        <f t="shared" si="393"/>
        <v>0</v>
      </c>
      <c r="AV401" s="39">
        <f t="shared" si="394"/>
        <v>0</v>
      </c>
      <c r="AW401" s="39">
        <f t="shared" si="395"/>
        <v>0</v>
      </c>
      <c r="AX401" s="39">
        <f t="shared" si="396"/>
        <v>0</v>
      </c>
      <c r="AY401" s="39">
        <f t="shared" si="397"/>
        <v>0</v>
      </c>
      <c r="AZ401" s="39">
        <f t="shared" si="398"/>
        <v>0</v>
      </c>
      <c r="BA401" s="12">
        <f t="shared" si="399"/>
        <v>0</v>
      </c>
      <c r="BB401" s="39">
        <f t="shared" si="400"/>
        <v>0</v>
      </c>
      <c r="BC401" s="39">
        <f t="shared" si="401"/>
        <v>0</v>
      </c>
      <c r="BD401" s="39">
        <f t="shared" si="402"/>
        <v>0</v>
      </c>
      <c r="BE401" s="12">
        <f t="shared" si="403"/>
        <v>0</v>
      </c>
      <c r="BF401" s="39">
        <f t="shared" si="404"/>
        <v>0</v>
      </c>
      <c r="BG401" s="39">
        <f t="shared" si="405"/>
        <v>0</v>
      </c>
      <c r="BH401" s="39">
        <f t="shared" si="406"/>
        <v>0</v>
      </c>
      <c r="BI401" s="12">
        <f t="shared" si="407"/>
        <v>0</v>
      </c>
      <c r="BJ401" s="39">
        <f t="shared" si="408"/>
        <v>0</v>
      </c>
      <c r="BK401" s="39">
        <f t="shared" si="409"/>
        <v>0</v>
      </c>
      <c r="BL401" s="39">
        <f t="shared" si="410"/>
        <v>0</v>
      </c>
      <c r="BM401" s="12">
        <f t="shared" si="411"/>
        <v>0</v>
      </c>
      <c r="BN401" s="39">
        <f t="shared" si="412"/>
        <v>0</v>
      </c>
      <c r="BO401" s="39">
        <f t="shared" si="413"/>
        <v>0</v>
      </c>
      <c r="BP401" s="39">
        <f t="shared" si="414"/>
        <v>0</v>
      </c>
      <c r="BQ401" s="12">
        <f t="shared" si="415"/>
        <v>0</v>
      </c>
      <c r="BR401" s="39">
        <f t="shared" si="416"/>
        <v>0</v>
      </c>
      <c r="BS401" s="39">
        <f t="shared" si="417"/>
        <v>0</v>
      </c>
      <c r="BT401" s="39">
        <f t="shared" si="418"/>
        <v>0</v>
      </c>
      <c r="BU401" s="104">
        <f>IF(ABS($B401)&lt;0.01,0,VLOOKUP(E401,DollarSteps,4))</f>
        <v>0</v>
      </c>
      <c r="BV401" s="104">
        <f>IF(ABS($B401)&lt;0.01,0,VLOOKUP(G401,DollarSteps,4))</f>
        <v>0</v>
      </c>
      <c r="BW401" s="104">
        <f>IF(ABS($B401)&lt;0.01,0,VLOOKUP(I401,DollarSteps,4))</f>
        <v>0</v>
      </c>
      <c r="BX401" s="104">
        <f>IF(ABS($B401)&lt;0.01,0,IF($J401="","",VLOOKUP($J401,Age_Steps,4)))</f>
        <v>0</v>
      </c>
      <c r="BY401" s="104">
        <f>IF(OR(ABS($B401)&lt;0.01,$E401=0),0,IF($J401="","",VLOOKUP($J401,Age_Steps,4)))</f>
        <v>0</v>
      </c>
      <c r="BZ401" s="104">
        <f>IF(ABS($B401)&lt;0.01,0,IF($J401="","",VLOOKUP($J401-1,Age_Steps,4)))</f>
        <v>0</v>
      </c>
      <c r="CA401" s="104">
        <f>IF(OR(ABS($B401)&lt;0.01,$G401=0),0,IF($J401="","",VLOOKUP($J401-1,Age_Steps,4)))</f>
        <v>0</v>
      </c>
      <c r="CB401" s="104">
        <f>IF(ABS($B401)&lt;0.01,0,IF($J401="","",VLOOKUP($J401-2,Age_Steps,4)))</f>
        <v>0</v>
      </c>
      <c r="CC401" s="104">
        <f>IF(OR(ABS($B401)&lt;0.01,$I401=0),0,IF($J401="","",VLOOKUP($J401-2,Age_Steps,4)))</f>
        <v>0</v>
      </c>
    </row>
    <row r="402" spans="2:81" ht="12.5" customHeight="1">
      <c r="B402" s="6" t="s">
        <v>9</v>
      </c>
      <c r="C402" s="6"/>
      <c r="D402" s="5">
        <v>0</v>
      </c>
      <c r="E402" s="5">
        <v>0</v>
      </c>
      <c r="F402" s="2">
        <v>0</v>
      </c>
      <c r="G402" s="2">
        <v>0</v>
      </c>
      <c r="H402" s="2">
        <v>0</v>
      </c>
      <c r="I402" s="5">
        <v>0</v>
      </c>
      <c r="J402" s="11">
        <v>38</v>
      </c>
      <c r="K402" s="12">
        <f t="shared" si="363"/>
        <v>0</v>
      </c>
      <c r="L402" s="12">
        <f t="shared" si="363"/>
        <v>0</v>
      </c>
      <c r="M402" s="14">
        <f t="shared" si="364"/>
        <v>0</v>
      </c>
      <c r="N402" s="12">
        <f t="shared" si="419"/>
        <v>0</v>
      </c>
      <c r="O402" s="14">
        <f t="shared" si="365"/>
        <v>0</v>
      </c>
      <c r="P402" s="12">
        <f t="shared" si="419"/>
        <v>0</v>
      </c>
      <c r="Q402" s="12">
        <f t="shared" si="366"/>
        <v>1</v>
      </c>
      <c r="R402" s="12">
        <f t="shared" si="367"/>
        <v>0</v>
      </c>
      <c r="S402" s="12">
        <f t="shared" si="368"/>
        <v>0</v>
      </c>
      <c r="T402" s="12">
        <f t="shared" si="369"/>
        <v>0</v>
      </c>
      <c r="U402" s="12">
        <f t="shared" si="370"/>
        <v>0</v>
      </c>
      <c r="V402" s="39">
        <f t="shared" si="371"/>
        <v>0</v>
      </c>
      <c r="W402" s="39">
        <f t="shared" si="372"/>
        <v>0</v>
      </c>
      <c r="X402" s="12">
        <f t="shared" si="420"/>
        <v>0</v>
      </c>
      <c r="Y402" s="12">
        <f t="shared" si="373"/>
        <v>0</v>
      </c>
      <c r="Z402" s="39">
        <f t="shared" si="421"/>
        <v>0</v>
      </c>
      <c r="AA402" s="12">
        <f t="shared" si="374"/>
        <v>0</v>
      </c>
      <c r="AB402" s="39">
        <f t="shared" si="375"/>
        <v>0</v>
      </c>
      <c r="AC402" s="12">
        <f t="shared" si="376"/>
        <v>0</v>
      </c>
      <c r="AD402" s="39">
        <f t="shared" si="377"/>
        <v>0</v>
      </c>
      <c r="AE402" s="39">
        <f t="shared" si="362"/>
        <v>0</v>
      </c>
      <c r="AF402" s="12">
        <f t="shared" si="378"/>
        <v>0</v>
      </c>
      <c r="AG402" s="39">
        <f t="shared" si="379"/>
        <v>0</v>
      </c>
      <c r="AH402" s="12">
        <f t="shared" si="380"/>
        <v>0</v>
      </c>
      <c r="AI402" s="39">
        <f t="shared" si="381"/>
        <v>0</v>
      </c>
      <c r="AJ402" s="39">
        <f t="shared" si="382"/>
        <v>0</v>
      </c>
      <c r="AK402" s="12">
        <f t="shared" si="383"/>
        <v>0</v>
      </c>
      <c r="AL402" s="39">
        <f t="shared" si="384"/>
        <v>0</v>
      </c>
      <c r="AM402" s="39">
        <f t="shared" si="385"/>
        <v>0</v>
      </c>
      <c r="AN402" s="39">
        <f t="shared" si="386"/>
        <v>0</v>
      </c>
      <c r="AO402" s="99">
        <f t="shared" si="387"/>
        <v>0</v>
      </c>
      <c r="AP402" s="99">
        <f t="shared" si="388"/>
        <v>0</v>
      </c>
      <c r="AQ402" s="12">
        <f t="shared" si="389"/>
        <v>0</v>
      </c>
      <c r="AR402" s="39">
        <f t="shared" si="390"/>
        <v>0</v>
      </c>
      <c r="AS402" s="39">
        <f t="shared" si="391"/>
        <v>0</v>
      </c>
      <c r="AT402" s="39">
        <f t="shared" si="392"/>
        <v>0</v>
      </c>
      <c r="AU402" s="12">
        <f t="shared" si="393"/>
        <v>0</v>
      </c>
      <c r="AV402" s="39">
        <f t="shared" si="394"/>
        <v>0</v>
      </c>
      <c r="AW402" s="39">
        <f t="shared" si="395"/>
        <v>0</v>
      </c>
      <c r="AX402" s="39">
        <f t="shared" si="396"/>
        <v>0</v>
      </c>
      <c r="AY402" s="39">
        <f t="shared" si="397"/>
        <v>0</v>
      </c>
      <c r="AZ402" s="39">
        <f t="shared" si="398"/>
        <v>0</v>
      </c>
      <c r="BA402" s="12">
        <f t="shared" si="399"/>
        <v>0</v>
      </c>
      <c r="BB402" s="39">
        <f t="shared" si="400"/>
        <v>0</v>
      </c>
      <c r="BC402" s="39">
        <f t="shared" si="401"/>
        <v>0</v>
      </c>
      <c r="BD402" s="39">
        <f t="shared" si="402"/>
        <v>0</v>
      </c>
      <c r="BE402" s="12">
        <f t="shared" si="403"/>
        <v>0</v>
      </c>
      <c r="BF402" s="39">
        <f t="shared" si="404"/>
        <v>0</v>
      </c>
      <c r="BG402" s="39">
        <f t="shared" si="405"/>
        <v>0</v>
      </c>
      <c r="BH402" s="39">
        <f t="shared" si="406"/>
        <v>0</v>
      </c>
      <c r="BI402" s="12">
        <f t="shared" si="407"/>
        <v>0</v>
      </c>
      <c r="BJ402" s="39">
        <f t="shared" si="408"/>
        <v>0</v>
      </c>
      <c r="BK402" s="39">
        <f t="shared" si="409"/>
        <v>0</v>
      </c>
      <c r="BL402" s="39">
        <f t="shared" si="410"/>
        <v>0</v>
      </c>
      <c r="BM402" s="12">
        <f t="shared" si="411"/>
        <v>0</v>
      </c>
      <c r="BN402" s="39">
        <f t="shared" si="412"/>
        <v>0</v>
      </c>
      <c r="BO402" s="39">
        <f t="shared" si="413"/>
        <v>0</v>
      </c>
      <c r="BP402" s="39">
        <f t="shared" si="414"/>
        <v>0</v>
      </c>
      <c r="BQ402" s="12">
        <f t="shared" si="415"/>
        <v>0</v>
      </c>
      <c r="BR402" s="39">
        <f t="shared" si="416"/>
        <v>0</v>
      </c>
      <c r="BS402" s="39">
        <f t="shared" si="417"/>
        <v>0</v>
      </c>
      <c r="BT402" s="39">
        <f t="shared" si="418"/>
        <v>0</v>
      </c>
      <c r="BU402" s="104">
        <f>IF(ABS($B402)&lt;0.01,0,VLOOKUP(E402,DollarSteps,4))</f>
        <v>0</v>
      </c>
      <c r="BV402" s="104">
        <f>IF(ABS($B402)&lt;0.01,0,VLOOKUP(G402,DollarSteps,4))</f>
        <v>0</v>
      </c>
      <c r="BW402" s="104">
        <f>IF(ABS($B402)&lt;0.01,0,VLOOKUP(I402,DollarSteps,4))</f>
        <v>0</v>
      </c>
      <c r="BX402" s="104">
        <f>IF(ABS($B402)&lt;0.01,0,IF($J402="","",VLOOKUP($J402,Age_Steps,4)))</f>
        <v>0</v>
      </c>
      <c r="BY402" s="104">
        <f>IF(OR(ABS($B402)&lt;0.01,$E402=0),0,IF($J402="","",VLOOKUP($J402,Age_Steps,4)))</f>
        <v>0</v>
      </c>
      <c r="BZ402" s="104">
        <f>IF(ABS($B402)&lt;0.01,0,IF($J402="","",VLOOKUP($J402-1,Age_Steps,4)))</f>
        <v>0</v>
      </c>
      <c r="CA402" s="104">
        <f>IF(OR(ABS($B402)&lt;0.01,$G402=0),0,IF($J402="","",VLOOKUP($J402-1,Age_Steps,4)))</f>
        <v>0</v>
      </c>
      <c r="CB402" s="104">
        <f>IF(ABS($B402)&lt;0.01,0,IF($J402="","",VLOOKUP($J402-2,Age_Steps,4)))</f>
        <v>0</v>
      </c>
      <c r="CC402" s="104">
        <f>IF(OR(ABS($B402)&lt;0.01,$I402=0),0,IF($J402="","",VLOOKUP($J402-2,Age_Steps,4)))</f>
        <v>0</v>
      </c>
    </row>
    <row r="403" spans="2:81" ht="12.5" customHeight="1">
      <c r="B403" s="6" t="s">
        <v>9</v>
      </c>
      <c r="C403" s="6"/>
      <c r="D403" s="5">
        <v>0</v>
      </c>
      <c r="E403" s="5">
        <v>0</v>
      </c>
      <c r="F403" s="2">
        <v>0</v>
      </c>
      <c r="G403" s="2">
        <v>0</v>
      </c>
      <c r="H403" s="2">
        <v>0</v>
      </c>
      <c r="I403" s="5">
        <v>0</v>
      </c>
      <c r="J403" s="11">
        <v>60</v>
      </c>
      <c r="K403" s="12">
        <f t="shared" si="363"/>
        <v>0</v>
      </c>
      <c r="L403" s="12">
        <f t="shared" si="363"/>
        <v>0</v>
      </c>
      <c r="M403" s="14">
        <f t="shared" si="364"/>
        <v>0</v>
      </c>
      <c r="N403" s="12">
        <f t="shared" si="419"/>
        <v>0</v>
      </c>
      <c r="O403" s="14">
        <f t="shared" si="365"/>
        <v>0</v>
      </c>
      <c r="P403" s="12">
        <f t="shared" si="419"/>
        <v>0</v>
      </c>
      <c r="Q403" s="12">
        <f t="shared" si="366"/>
        <v>1</v>
      </c>
      <c r="R403" s="12">
        <f t="shared" si="367"/>
        <v>0</v>
      </c>
      <c r="S403" s="12">
        <f t="shared" si="368"/>
        <v>0</v>
      </c>
      <c r="T403" s="12">
        <f t="shared" si="369"/>
        <v>0</v>
      </c>
      <c r="U403" s="12">
        <f t="shared" si="370"/>
        <v>0</v>
      </c>
      <c r="V403" s="39">
        <f t="shared" si="371"/>
        <v>0</v>
      </c>
      <c r="W403" s="39">
        <f t="shared" si="372"/>
        <v>0</v>
      </c>
      <c r="X403" s="12">
        <f t="shared" si="420"/>
        <v>0</v>
      </c>
      <c r="Y403" s="12">
        <f t="shared" si="373"/>
        <v>0</v>
      </c>
      <c r="Z403" s="39">
        <f t="shared" si="421"/>
        <v>0</v>
      </c>
      <c r="AA403" s="12">
        <f t="shared" si="374"/>
        <v>0</v>
      </c>
      <c r="AB403" s="39">
        <f t="shared" si="375"/>
        <v>0</v>
      </c>
      <c r="AC403" s="12">
        <f t="shared" si="376"/>
        <v>0</v>
      </c>
      <c r="AD403" s="39">
        <f t="shared" si="377"/>
        <v>0</v>
      </c>
      <c r="AE403" s="39">
        <f t="shared" si="362"/>
        <v>0</v>
      </c>
      <c r="AF403" s="12">
        <f t="shared" si="378"/>
        <v>0</v>
      </c>
      <c r="AG403" s="39">
        <f t="shared" si="379"/>
        <v>0</v>
      </c>
      <c r="AH403" s="12">
        <f t="shared" si="380"/>
        <v>0</v>
      </c>
      <c r="AI403" s="39">
        <f t="shared" si="381"/>
        <v>0</v>
      </c>
      <c r="AJ403" s="39">
        <f t="shared" si="382"/>
        <v>0</v>
      </c>
      <c r="AK403" s="12">
        <f t="shared" si="383"/>
        <v>0</v>
      </c>
      <c r="AL403" s="39">
        <f t="shared" si="384"/>
        <v>0</v>
      </c>
      <c r="AM403" s="39">
        <f t="shared" si="385"/>
        <v>0</v>
      </c>
      <c r="AN403" s="39">
        <f t="shared" si="386"/>
        <v>0</v>
      </c>
      <c r="AO403" s="99">
        <f t="shared" si="387"/>
        <v>0</v>
      </c>
      <c r="AP403" s="99">
        <f t="shared" si="388"/>
        <v>0</v>
      </c>
      <c r="AQ403" s="12">
        <f t="shared" si="389"/>
        <v>0</v>
      </c>
      <c r="AR403" s="39">
        <f t="shared" si="390"/>
        <v>0</v>
      </c>
      <c r="AS403" s="39">
        <f t="shared" si="391"/>
        <v>0</v>
      </c>
      <c r="AT403" s="39">
        <f t="shared" si="392"/>
        <v>0</v>
      </c>
      <c r="AU403" s="12">
        <f t="shared" si="393"/>
        <v>0</v>
      </c>
      <c r="AV403" s="39">
        <f t="shared" si="394"/>
        <v>0</v>
      </c>
      <c r="AW403" s="39">
        <f t="shared" si="395"/>
        <v>0</v>
      </c>
      <c r="AX403" s="39">
        <f t="shared" si="396"/>
        <v>0</v>
      </c>
      <c r="AY403" s="39">
        <f t="shared" si="397"/>
        <v>0</v>
      </c>
      <c r="AZ403" s="39">
        <f t="shared" si="398"/>
        <v>0</v>
      </c>
      <c r="BA403" s="12">
        <f t="shared" si="399"/>
        <v>0</v>
      </c>
      <c r="BB403" s="39">
        <f t="shared" si="400"/>
        <v>0</v>
      </c>
      <c r="BC403" s="39">
        <f t="shared" si="401"/>
        <v>0</v>
      </c>
      <c r="BD403" s="39">
        <f t="shared" si="402"/>
        <v>0</v>
      </c>
      <c r="BE403" s="12">
        <f t="shared" si="403"/>
        <v>0</v>
      </c>
      <c r="BF403" s="39">
        <f t="shared" si="404"/>
        <v>0</v>
      </c>
      <c r="BG403" s="39">
        <f t="shared" si="405"/>
        <v>0</v>
      </c>
      <c r="BH403" s="39">
        <f t="shared" si="406"/>
        <v>0</v>
      </c>
      <c r="BI403" s="12">
        <f t="shared" si="407"/>
        <v>0</v>
      </c>
      <c r="BJ403" s="39">
        <f t="shared" si="408"/>
        <v>0</v>
      </c>
      <c r="BK403" s="39">
        <f t="shared" si="409"/>
        <v>0</v>
      </c>
      <c r="BL403" s="39">
        <f t="shared" si="410"/>
        <v>0</v>
      </c>
      <c r="BM403" s="12">
        <f t="shared" si="411"/>
        <v>0</v>
      </c>
      <c r="BN403" s="39">
        <f t="shared" si="412"/>
        <v>0</v>
      </c>
      <c r="BO403" s="39">
        <f t="shared" si="413"/>
        <v>0</v>
      </c>
      <c r="BP403" s="39">
        <f t="shared" si="414"/>
        <v>0</v>
      </c>
      <c r="BQ403" s="12">
        <f t="shared" si="415"/>
        <v>0</v>
      </c>
      <c r="BR403" s="39">
        <f t="shared" si="416"/>
        <v>0</v>
      </c>
      <c r="BS403" s="39">
        <f t="shared" si="417"/>
        <v>0</v>
      </c>
      <c r="BT403" s="39">
        <f t="shared" si="418"/>
        <v>0</v>
      </c>
      <c r="BU403" s="104">
        <f>IF(ABS($B403)&lt;0.01,0,VLOOKUP(E403,DollarSteps,4))</f>
        <v>0</v>
      </c>
      <c r="BV403" s="104">
        <f>IF(ABS($B403)&lt;0.01,0,VLOOKUP(G403,DollarSteps,4))</f>
        <v>0</v>
      </c>
      <c r="BW403" s="104">
        <f>IF(ABS($B403)&lt;0.01,0,VLOOKUP(I403,DollarSteps,4))</f>
        <v>0</v>
      </c>
      <c r="BX403" s="104">
        <f>IF(ABS($B403)&lt;0.01,0,IF($J403="","",VLOOKUP($J403,Age_Steps,4)))</f>
        <v>0</v>
      </c>
      <c r="BY403" s="104">
        <f>IF(OR(ABS($B403)&lt;0.01,$E403=0),0,IF($J403="","",VLOOKUP($J403,Age_Steps,4)))</f>
        <v>0</v>
      </c>
      <c r="BZ403" s="104">
        <f>IF(ABS($B403)&lt;0.01,0,IF($J403="","",VLOOKUP($J403-1,Age_Steps,4)))</f>
        <v>0</v>
      </c>
      <c r="CA403" s="104">
        <f>IF(OR(ABS($B403)&lt;0.01,$G403=0),0,IF($J403="","",VLOOKUP($J403-1,Age_Steps,4)))</f>
        <v>0</v>
      </c>
      <c r="CB403" s="104">
        <f>IF(ABS($B403)&lt;0.01,0,IF($J403="","",VLOOKUP($J403-2,Age_Steps,4)))</f>
        <v>0</v>
      </c>
      <c r="CC403" s="104">
        <f>IF(OR(ABS($B403)&lt;0.01,$I403=0),0,IF($J403="","",VLOOKUP($J403-2,Age_Steps,4)))</f>
        <v>0</v>
      </c>
    </row>
    <row r="404" spans="2:81" ht="12.5" customHeight="1">
      <c r="B404" s="6" t="s">
        <v>9</v>
      </c>
      <c r="C404" s="6"/>
      <c r="D404" s="5">
        <v>0</v>
      </c>
      <c r="E404" s="5">
        <v>0</v>
      </c>
      <c r="F404" s="2">
        <v>0</v>
      </c>
      <c r="G404" s="2">
        <v>0</v>
      </c>
      <c r="H404" s="2">
        <v>0</v>
      </c>
      <c r="I404" s="5">
        <v>0</v>
      </c>
      <c r="J404" s="11">
        <v>28</v>
      </c>
      <c r="K404" s="12">
        <f t="shared" si="363"/>
        <v>0</v>
      </c>
      <c r="L404" s="12">
        <f t="shared" si="363"/>
        <v>0</v>
      </c>
      <c r="M404" s="14">
        <f t="shared" si="364"/>
        <v>0</v>
      </c>
      <c r="N404" s="12">
        <f t="shared" si="419"/>
        <v>0</v>
      </c>
      <c r="O404" s="14">
        <f t="shared" si="365"/>
        <v>0</v>
      </c>
      <c r="P404" s="12">
        <f t="shared" si="419"/>
        <v>0</v>
      </c>
      <c r="Q404" s="12">
        <f t="shared" si="366"/>
        <v>1</v>
      </c>
      <c r="R404" s="12">
        <f t="shared" si="367"/>
        <v>0</v>
      </c>
      <c r="S404" s="12">
        <f t="shared" si="368"/>
        <v>0</v>
      </c>
      <c r="T404" s="12">
        <f t="shared" si="369"/>
        <v>0</v>
      </c>
      <c r="U404" s="12">
        <f t="shared" si="370"/>
        <v>0</v>
      </c>
      <c r="V404" s="39">
        <f t="shared" si="371"/>
        <v>0</v>
      </c>
      <c r="W404" s="39">
        <f t="shared" si="372"/>
        <v>0</v>
      </c>
      <c r="X404" s="12">
        <f t="shared" si="420"/>
        <v>0</v>
      </c>
      <c r="Y404" s="12">
        <f t="shared" si="373"/>
        <v>0</v>
      </c>
      <c r="Z404" s="39">
        <f t="shared" si="421"/>
        <v>0</v>
      </c>
      <c r="AA404" s="12">
        <f t="shared" si="374"/>
        <v>0</v>
      </c>
      <c r="AB404" s="39">
        <f t="shared" si="375"/>
        <v>0</v>
      </c>
      <c r="AC404" s="12">
        <f t="shared" si="376"/>
        <v>0</v>
      </c>
      <c r="AD404" s="39">
        <f t="shared" si="377"/>
        <v>0</v>
      </c>
      <c r="AE404" s="39">
        <f t="shared" si="362"/>
        <v>0</v>
      </c>
      <c r="AF404" s="12">
        <f t="shared" si="378"/>
        <v>0</v>
      </c>
      <c r="AG404" s="39">
        <f t="shared" si="379"/>
        <v>0</v>
      </c>
      <c r="AH404" s="12">
        <f t="shared" si="380"/>
        <v>0</v>
      </c>
      <c r="AI404" s="39">
        <f t="shared" si="381"/>
        <v>0</v>
      </c>
      <c r="AJ404" s="39">
        <f t="shared" si="382"/>
        <v>0</v>
      </c>
      <c r="AK404" s="12">
        <f t="shared" si="383"/>
        <v>0</v>
      </c>
      <c r="AL404" s="39">
        <f t="shared" si="384"/>
        <v>0</v>
      </c>
      <c r="AM404" s="39">
        <f t="shared" si="385"/>
        <v>0</v>
      </c>
      <c r="AN404" s="39">
        <f t="shared" si="386"/>
        <v>0</v>
      </c>
      <c r="AO404" s="99">
        <f t="shared" si="387"/>
        <v>0</v>
      </c>
      <c r="AP404" s="99">
        <f t="shared" si="388"/>
        <v>0</v>
      </c>
      <c r="AQ404" s="12">
        <f t="shared" si="389"/>
        <v>0</v>
      </c>
      <c r="AR404" s="39">
        <f t="shared" si="390"/>
        <v>0</v>
      </c>
      <c r="AS404" s="39">
        <f t="shared" si="391"/>
        <v>0</v>
      </c>
      <c r="AT404" s="39">
        <f t="shared" si="392"/>
        <v>0</v>
      </c>
      <c r="AU404" s="12">
        <f t="shared" si="393"/>
        <v>0</v>
      </c>
      <c r="AV404" s="39">
        <f t="shared" si="394"/>
        <v>0</v>
      </c>
      <c r="AW404" s="39">
        <f t="shared" si="395"/>
        <v>0</v>
      </c>
      <c r="AX404" s="39">
        <f t="shared" si="396"/>
        <v>0</v>
      </c>
      <c r="AY404" s="39">
        <f t="shared" si="397"/>
        <v>0</v>
      </c>
      <c r="AZ404" s="39">
        <f t="shared" si="398"/>
        <v>0</v>
      </c>
      <c r="BA404" s="12">
        <f t="shared" si="399"/>
        <v>0</v>
      </c>
      <c r="BB404" s="39">
        <f t="shared" si="400"/>
        <v>0</v>
      </c>
      <c r="BC404" s="39">
        <f t="shared" si="401"/>
        <v>0</v>
      </c>
      <c r="BD404" s="39">
        <f t="shared" si="402"/>
        <v>0</v>
      </c>
      <c r="BE404" s="12">
        <f t="shared" si="403"/>
        <v>0</v>
      </c>
      <c r="BF404" s="39">
        <f t="shared" si="404"/>
        <v>0</v>
      </c>
      <c r="BG404" s="39">
        <f t="shared" si="405"/>
        <v>0</v>
      </c>
      <c r="BH404" s="39">
        <f t="shared" si="406"/>
        <v>0</v>
      </c>
      <c r="BI404" s="12">
        <f t="shared" si="407"/>
        <v>0</v>
      </c>
      <c r="BJ404" s="39">
        <f t="shared" si="408"/>
        <v>0</v>
      </c>
      <c r="BK404" s="39">
        <f t="shared" si="409"/>
        <v>0</v>
      </c>
      <c r="BL404" s="39">
        <f t="shared" si="410"/>
        <v>0</v>
      </c>
      <c r="BM404" s="12">
        <f t="shared" si="411"/>
        <v>0</v>
      </c>
      <c r="BN404" s="39">
        <f t="shared" si="412"/>
        <v>0</v>
      </c>
      <c r="BO404" s="39">
        <f t="shared" si="413"/>
        <v>0</v>
      </c>
      <c r="BP404" s="39">
        <f t="shared" si="414"/>
        <v>0</v>
      </c>
      <c r="BQ404" s="12">
        <f t="shared" si="415"/>
        <v>0</v>
      </c>
      <c r="BR404" s="39">
        <f t="shared" si="416"/>
        <v>0</v>
      </c>
      <c r="BS404" s="39">
        <f t="shared" si="417"/>
        <v>0</v>
      </c>
      <c r="BT404" s="39">
        <f t="shared" si="418"/>
        <v>0</v>
      </c>
      <c r="BU404" s="104">
        <f>IF(ABS($B404)&lt;0.01,0,VLOOKUP(E404,DollarSteps,4))</f>
        <v>0</v>
      </c>
      <c r="BV404" s="104">
        <f>IF(ABS($B404)&lt;0.01,0,VLOOKUP(G404,DollarSteps,4))</f>
        <v>0</v>
      </c>
      <c r="BW404" s="104">
        <f>IF(ABS($B404)&lt;0.01,0,VLOOKUP(I404,DollarSteps,4))</f>
        <v>0</v>
      </c>
      <c r="BX404" s="104">
        <f>IF(ABS($B404)&lt;0.01,0,IF($J404="","",VLOOKUP($J404,Age_Steps,4)))</f>
        <v>0</v>
      </c>
      <c r="BY404" s="104">
        <f>IF(OR(ABS($B404)&lt;0.01,$E404=0),0,IF($J404="","",VLOOKUP($J404,Age_Steps,4)))</f>
        <v>0</v>
      </c>
      <c r="BZ404" s="104">
        <f>IF(ABS($B404)&lt;0.01,0,IF($J404="","",VLOOKUP($J404-1,Age_Steps,4)))</f>
        <v>0</v>
      </c>
      <c r="CA404" s="104">
        <f>IF(OR(ABS($B404)&lt;0.01,$G404=0),0,IF($J404="","",VLOOKUP($J404-1,Age_Steps,4)))</f>
        <v>0</v>
      </c>
      <c r="CB404" s="104">
        <f>IF(ABS($B404)&lt;0.01,0,IF($J404="","",VLOOKUP($J404-2,Age_Steps,4)))</f>
        <v>0</v>
      </c>
      <c r="CC404" s="104">
        <f>IF(OR(ABS($B404)&lt;0.01,$I404=0),0,IF($J404="","",VLOOKUP($J404-2,Age_Steps,4)))</f>
        <v>0</v>
      </c>
    </row>
    <row r="405" spans="2:81" ht="12.5" customHeight="1">
      <c r="B405" s="6" t="s">
        <v>9</v>
      </c>
      <c r="C405" s="6"/>
      <c r="D405" s="5">
        <v>0</v>
      </c>
      <c r="E405" s="5">
        <v>0</v>
      </c>
      <c r="F405" s="2">
        <v>0</v>
      </c>
      <c r="G405" s="2">
        <v>0</v>
      </c>
      <c r="H405" s="2">
        <v>0</v>
      </c>
      <c r="I405" s="5">
        <v>0</v>
      </c>
      <c r="K405" s="12">
        <f t="shared" si="363"/>
        <v>0</v>
      </c>
      <c r="L405" s="12">
        <f t="shared" si="363"/>
        <v>0</v>
      </c>
      <c r="M405" s="14">
        <f t="shared" si="364"/>
        <v>0</v>
      </c>
      <c r="N405" s="12">
        <f t="shared" si="419"/>
        <v>0</v>
      </c>
      <c r="O405" s="14">
        <f t="shared" si="365"/>
        <v>0</v>
      </c>
      <c r="P405" s="12">
        <f t="shared" si="419"/>
        <v>0</v>
      </c>
      <c r="Q405" s="12">
        <f t="shared" si="366"/>
        <v>1</v>
      </c>
      <c r="R405" s="12">
        <f t="shared" si="367"/>
        <v>0</v>
      </c>
      <c r="S405" s="12">
        <f t="shared" si="368"/>
        <v>0</v>
      </c>
      <c r="T405" s="12">
        <f t="shared" si="369"/>
        <v>0</v>
      </c>
      <c r="U405" s="12">
        <f t="shared" si="370"/>
        <v>0</v>
      </c>
      <c r="V405" s="39">
        <f t="shared" si="371"/>
        <v>0</v>
      </c>
      <c r="W405" s="39">
        <f t="shared" si="372"/>
        <v>0</v>
      </c>
      <c r="X405" s="12">
        <f t="shared" si="420"/>
        <v>0</v>
      </c>
      <c r="Y405" s="12">
        <f t="shared" si="373"/>
        <v>0</v>
      </c>
      <c r="Z405" s="39">
        <f t="shared" si="421"/>
        <v>0</v>
      </c>
      <c r="AA405" s="12">
        <f t="shared" si="374"/>
        <v>0</v>
      </c>
      <c r="AB405" s="39">
        <f t="shared" si="375"/>
        <v>0</v>
      </c>
      <c r="AC405" s="12">
        <f t="shared" si="376"/>
        <v>0</v>
      </c>
      <c r="AD405" s="39">
        <f t="shared" si="377"/>
        <v>0</v>
      </c>
      <c r="AE405" s="39">
        <f t="shared" si="362"/>
        <v>0</v>
      </c>
      <c r="AF405" s="12">
        <f t="shared" si="378"/>
        <v>0</v>
      </c>
      <c r="AG405" s="39">
        <f t="shared" si="379"/>
        <v>0</v>
      </c>
      <c r="AH405" s="12">
        <f t="shared" si="380"/>
        <v>0</v>
      </c>
      <c r="AI405" s="39">
        <f t="shared" si="381"/>
        <v>0</v>
      </c>
      <c r="AJ405" s="39">
        <f t="shared" si="382"/>
        <v>0</v>
      </c>
      <c r="AK405" s="12">
        <f t="shared" si="383"/>
        <v>0</v>
      </c>
      <c r="AL405" s="39">
        <f t="shared" si="384"/>
        <v>0</v>
      </c>
      <c r="AM405" s="39">
        <f t="shared" si="385"/>
        <v>0</v>
      </c>
      <c r="AN405" s="39">
        <f t="shared" si="386"/>
        <v>0</v>
      </c>
      <c r="AO405" s="99">
        <f t="shared" si="387"/>
        <v>0</v>
      </c>
      <c r="AP405" s="99">
        <f t="shared" si="388"/>
        <v>0</v>
      </c>
      <c r="AQ405" s="12">
        <f t="shared" si="389"/>
        <v>0</v>
      </c>
      <c r="AR405" s="39">
        <f t="shared" si="390"/>
        <v>0</v>
      </c>
      <c r="AS405" s="39">
        <f t="shared" si="391"/>
        <v>0</v>
      </c>
      <c r="AT405" s="39">
        <f t="shared" si="392"/>
        <v>0</v>
      </c>
      <c r="AU405" s="12">
        <f t="shared" si="393"/>
        <v>0</v>
      </c>
      <c r="AV405" s="39">
        <f t="shared" si="394"/>
        <v>0</v>
      </c>
      <c r="AW405" s="39">
        <f t="shared" si="395"/>
        <v>0</v>
      </c>
      <c r="AX405" s="39">
        <f t="shared" si="396"/>
        <v>0</v>
      </c>
      <c r="AY405" s="39">
        <f t="shared" si="397"/>
        <v>0</v>
      </c>
      <c r="AZ405" s="39">
        <f t="shared" si="398"/>
        <v>0</v>
      </c>
      <c r="BA405" s="12">
        <f t="shared" si="399"/>
        <v>0</v>
      </c>
      <c r="BB405" s="39">
        <f t="shared" si="400"/>
        <v>0</v>
      </c>
      <c r="BC405" s="39">
        <f t="shared" si="401"/>
        <v>0</v>
      </c>
      <c r="BD405" s="39">
        <f t="shared" si="402"/>
        <v>0</v>
      </c>
      <c r="BE405" s="12">
        <f t="shared" si="403"/>
        <v>0</v>
      </c>
      <c r="BF405" s="39">
        <f t="shared" si="404"/>
        <v>0</v>
      </c>
      <c r="BG405" s="39">
        <f t="shared" si="405"/>
        <v>0</v>
      </c>
      <c r="BH405" s="39">
        <f t="shared" si="406"/>
        <v>0</v>
      </c>
      <c r="BI405" s="12">
        <f t="shared" si="407"/>
        <v>0</v>
      </c>
      <c r="BJ405" s="39">
        <f t="shared" si="408"/>
        <v>0</v>
      </c>
      <c r="BK405" s="39">
        <f t="shared" si="409"/>
        <v>0</v>
      </c>
      <c r="BL405" s="39">
        <f t="shared" si="410"/>
        <v>0</v>
      </c>
      <c r="BM405" s="12">
        <f t="shared" si="411"/>
        <v>0</v>
      </c>
      <c r="BN405" s="39">
        <f t="shared" si="412"/>
        <v>0</v>
      </c>
      <c r="BO405" s="39">
        <f t="shared" si="413"/>
        <v>0</v>
      </c>
      <c r="BP405" s="39">
        <f t="shared" si="414"/>
        <v>0</v>
      </c>
      <c r="BQ405" s="12">
        <f t="shared" si="415"/>
        <v>0</v>
      </c>
      <c r="BR405" s="39">
        <f t="shared" si="416"/>
        <v>0</v>
      </c>
      <c r="BS405" s="39">
        <f t="shared" si="417"/>
        <v>0</v>
      </c>
      <c r="BT405" s="39">
        <f t="shared" si="418"/>
        <v>0</v>
      </c>
      <c r="BU405" s="104">
        <f>IF(ABS($B405)&lt;0.01,0,VLOOKUP(E405,DollarSteps,4))</f>
        <v>0</v>
      </c>
      <c r="BV405" s="104">
        <f>IF(ABS($B405)&lt;0.01,0,VLOOKUP(G405,DollarSteps,4))</f>
        <v>0</v>
      </c>
      <c r="BW405" s="104">
        <f>IF(ABS($B405)&lt;0.01,0,VLOOKUP(I405,DollarSteps,4))</f>
        <v>0</v>
      </c>
      <c r="BX405" s="104">
        <f>IF(ABS($B405)&lt;0.01,0,IF($J405="","",VLOOKUP($J405,Age_Steps,4)))</f>
        <v>0</v>
      </c>
      <c r="BY405" s="104">
        <f>IF(OR(ABS($B405)&lt;0.01,$E405=0),0,IF($J405="","",VLOOKUP($J405,Age_Steps,4)))</f>
        <v>0</v>
      </c>
      <c r="BZ405" s="104">
        <f>IF(ABS($B405)&lt;0.01,0,IF($J405="","",VLOOKUP($J405-1,Age_Steps,4)))</f>
        <v>0</v>
      </c>
      <c r="CA405" s="104">
        <f>IF(OR(ABS($B405)&lt;0.01,$G405=0),0,IF($J405="","",VLOOKUP($J405-1,Age_Steps,4)))</f>
        <v>0</v>
      </c>
      <c r="CB405" s="104">
        <f>IF(ABS($B405)&lt;0.01,0,IF($J405="","",VLOOKUP($J405-2,Age_Steps,4)))</f>
        <v>0</v>
      </c>
      <c r="CC405" s="104">
        <f>IF(OR(ABS($B405)&lt;0.01,$I405=0),0,IF($J405="","",VLOOKUP($J405-2,Age_Steps,4)))</f>
        <v>0</v>
      </c>
    </row>
    <row r="406" spans="2:81" ht="12.5" customHeight="1">
      <c r="B406" s="6" t="s">
        <v>9</v>
      </c>
      <c r="C406" s="6"/>
      <c r="D406" s="5">
        <v>0</v>
      </c>
      <c r="E406" s="5">
        <v>0</v>
      </c>
      <c r="F406" s="2">
        <v>0</v>
      </c>
      <c r="G406" s="2">
        <v>0</v>
      </c>
      <c r="H406" s="2">
        <v>0</v>
      </c>
      <c r="I406" s="5">
        <v>0</v>
      </c>
      <c r="J406" s="11">
        <v>19</v>
      </c>
      <c r="K406" s="12">
        <f t="shared" si="363"/>
        <v>0</v>
      </c>
      <c r="L406" s="12">
        <f t="shared" si="363"/>
        <v>0</v>
      </c>
      <c r="M406" s="14">
        <f t="shared" si="364"/>
        <v>0</v>
      </c>
      <c r="N406" s="12">
        <f t="shared" si="419"/>
        <v>0</v>
      </c>
      <c r="O406" s="14">
        <f t="shared" si="365"/>
        <v>0</v>
      </c>
      <c r="P406" s="12">
        <f t="shared" si="419"/>
        <v>0</v>
      </c>
      <c r="Q406" s="12">
        <f t="shared" si="366"/>
        <v>1</v>
      </c>
      <c r="R406" s="12">
        <f t="shared" si="367"/>
        <v>0</v>
      </c>
      <c r="S406" s="12">
        <f t="shared" si="368"/>
        <v>0</v>
      </c>
      <c r="T406" s="12">
        <f t="shared" si="369"/>
        <v>0</v>
      </c>
      <c r="U406" s="12">
        <f t="shared" si="370"/>
        <v>0</v>
      </c>
      <c r="V406" s="39">
        <f t="shared" si="371"/>
        <v>0</v>
      </c>
      <c r="W406" s="39">
        <f t="shared" si="372"/>
        <v>0</v>
      </c>
      <c r="X406" s="12">
        <f t="shared" si="420"/>
        <v>0</v>
      </c>
      <c r="Y406" s="12">
        <f t="shared" si="373"/>
        <v>0</v>
      </c>
      <c r="Z406" s="39">
        <f t="shared" si="421"/>
        <v>0</v>
      </c>
      <c r="AA406" s="12">
        <f t="shared" si="374"/>
        <v>0</v>
      </c>
      <c r="AB406" s="39">
        <f t="shared" si="375"/>
        <v>0</v>
      </c>
      <c r="AC406" s="12">
        <f t="shared" si="376"/>
        <v>0</v>
      </c>
      <c r="AD406" s="39">
        <f t="shared" si="377"/>
        <v>0</v>
      </c>
      <c r="AE406" s="39">
        <f t="shared" si="362"/>
        <v>0</v>
      </c>
      <c r="AF406" s="12">
        <f t="shared" si="378"/>
        <v>0</v>
      </c>
      <c r="AG406" s="39">
        <f t="shared" si="379"/>
        <v>0</v>
      </c>
      <c r="AH406" s="12">
        <f t="shared" si="380"/>
        <v>0</v>
      </c>
      <c r="AI406" s="39">
        <f t="shared" si="381"/>
        <v>0</v>
      </c>
      <c r="AJ406" s="39">
        <f t="shared" si="382"/>
        <v>0</v>
      </c>
      <c r="AK406" s="12">
        <f t="shared" si="383"/>
        <v>0</v>
      </c>
      <c r="AL406" s="39">
        <f t="shared" si="384"/>
        <v>0</v>
      </c>
      <c r="AM406" s="39">
        <f t="shared" si="385"/>
        <v>0</v>
      </c>
      <c r="AN406" s="39">
        <f t="shared" si="386"/>
        <v>0</v>
      </c>
      <c r="AO406" s="99">
        <f t="shared" si="387"/>
        <v>0</v>
      </c>
      <c r="AP406" s="99">
        <f t="shared" si="388"/>
        <v>0</v>
      </c>
      <c r="AQ406" s="12">
        <f t="shared" si="389"/>
        <v>0</v>
      </c>
      <c r="AR406" s="39">
        <f t="shared" si="390"/>
        <v>0</v>
      </c>
      <c r="AS406" s="39">
        <f t="shared" si="391"/>
        <v>0</v>
      </c>
      <c r="AT406" s="39">
        <f t="shared" si="392"/>
        <v>0</v>
      </c>
      <c r="AU406" s="12">
        <f t="shared" si="393"/>
        <v>0</v>
      </c>
      <c r="AV406" s="39">
        <f t="shared" si="394"/>
        <v>0</v>
      </c>
      <c r="AW406" s="39">
        <f t="shared" si="395"/>
        <v>0</v>
      </c>
      <c r="AX406" s="39">
        <f t="shared" si="396"/>
        <v>0</v>
      </c>
      <c r="AY406" s="39">
        <f t="shared" si="397"/>
        <v>0</v>
      </c>
      <c r="AZ406" s="39">
        <f t="shared" si="398"/>
        <v>0</v>
      </c>
      <c r="BA406" s="12">
        <f t="shared" si="399"/>
        <v>0</v>
      </c>
      <c r="BB406" s="39">
        <f t="shared" si="400"/>
        <v>0</v>
      </c>
      <c r="BC406" s="39">
        <f t="shared" si="401"/>
        <v>0</v>
      </c>
      <c r="BD406" s="39">
        <f t="shared" si="402"/>
        <v>0</v>
      </c>
      <c r="BE406" s="12">
        <f t="shared" si="403"/>
        <v>0</v>
      </c>
      <c r="BF406" s="39">
        <f t="shared" si="404"/>
        <v>0</v>
      </c>
      <c r="BG406" s="39">
        <f t="shared" si="405"/>
        <v>0</v>
      </c>
      <c r="BH406" s="39">
        <f t="shared" si="406"/>
        <v>0</v>
      </c>
      <c r="BI406" s="12">
        <f t="shared" si="407"/>
        <v>0</v>
      </c>
      <c r="BJ406" s="39">
        <f t="shared" si="408"/>
        <v>0</v>
      </c>
      <c r="BK406" s="39">
        <f t="shared" si="409"/>
        <v>0</v>
      </c>
      <c r="BL406" s="39">
        <f t="shared" si="410"/>
        <v>0</v>
      </c>
      <c r="BM406" s="12">
        <f t="shared" si="411"/>
        <v>0</v>
      </c>
      <c r="BN406" s="39">
        <f t="shared" si="412"/>
        <v>0</v>
      </c>
      <c r="BO406" s="39">
        <f t="shared" si="413"/>
        <v>0</v>
      </c>
      <c r="BP406" s="39">
        <f t="shared" si="414"/>
        <v>0</v>
      </c>
      <c r="BQ406" s="12">
        <f t="shared" si="415"/>
        <v>0</v>
      </c>
      <c r="BR406" s="39">
        <f t="shared" si="416"/>
        <v>0</v>
      </c>
      <c r="BS406" s="39">
        <f t="shared" si="417"/>
        <v>0</v>
      </c>
      <c r="BT406" s="39">
        <f t="shared" si="418"/>
        <v>0</v>
      </c>
      <c r="BU406" s="104">
        <f>IF(ABS($B406)&lt;0.01,0,VLOOKUP(E406,DollarSteps,4))</f>
        <v>0</v>
      </c>
      <c r="BV406" s="104">
        <f>IF(ABS($B406)&lt;0.01,0,VLOOKUP(G406,DollarSteps,4))</f>
        <v>0</v>
      </c>
      <c r="BW406" s="104">
        <f>IF(ABS($B406)&lt;0.01,0,VLOOKUP(I406,DollarSteps,4))</f>
        <v>0</v>
      </c>
      <c r="BX406" s="104">
        <f>IF(ABS($B406)&lt;0.01,0,IF($J406="","",VLOOKUP($J406,Age_Steps,4)))</f>
        <v>0</v>
      </c>
      <c r="BY406" s="104">
        <f>IF(OR(ABS($B406)&lt;0.01,$E406=0),0,IF($J406="","",VLOOKUP($J406,Age_Steps,4)))</f>
        <v>0</v>
      </c>
      <c r="BZ406" s="104">
        <f>IF(ABS($B406)&lt;0.01,0,IF($J406="","",VLOOKUP($J406-1,Age_Steps,4)))</f>
        <v>0</v>
      </c>
      <c r="CA406" s="104">
        <f>IF(OR(ABS($B406)&lt;0.01,$G406=0),0,IF($J406="","",VLOOKUP($J406-1,Age_Steps,4)))</f>
        <v>0</v>
      </c>
      <c r="CB406" s="104">
        <f>IF(ABS($B406)&lt;0.01,0,IF($J406="","",VLOOKUP($J406-2,Age_Steps,4)))</f>
        <v>0</v>
      </c>
      <c r="CC406" s="104">
        <f>IF(OR(ABS($B406)&lt;0.01,$I406=0),0,IF($J406="","",VLOOKUP($J406-2,Age_Steps,4)))</f>
        <v>0</v>
      </c>
    </row>
    <row r="407" spans="2:81" ht="12.5" customHeight="1">
      <c r="B407" s="6" t="s">
        <v>9</v>
      </c>
      <c r="C407" s="6"/>
      <c r="D407" s="5">
        <v>0</v>
      </c>
      <c r="E407" s="5">
        <v>0</v>
      </c>
      <c r="F407" s="2">
        <v>0</v>
      </c>
      <c r="G407" s="2">
        <v>0</v>
      </c>
      <c r="H407" s="2">
        <v>0</v>
      </c>
      <c r="I407" s="5">
        <v>0</v>
      </c>
      <c r="J407" s="11">
        <v>3</v>
      </c>
      <c r="K407" s="12">
        <f t="shared" si="363"/>
        <v>0</v>
      </c>
      <c r="L407" s="12">
        <f t="shared" si="363"/>
        <v>0</v>
      </c>
      <c r="M407" s="14">
        <f t="shared" si="364"/>
        <v>0</v>
      </c>
      <c r="N407" s="12">
        <f t="shared" si="419"/>
        <v>0</v>
      </c>
      <c r="O407" s="14">
        <f t="shared" si="365"/>
        <v>0</v>
      </c>
      <c r="P407" s="12">
        <f t="shared" si="419"/>
        <v>0</v>
      </c>
      <c r="Q407" s="12">
        <f t="shared" si="366"/>
        <v>1</v>
      </c>
      <c r="R407" s="12">
        <f t="shared" si="367"/>
        <v>0</v>
      </c>
      <c r="S407" s="12">
        <f t="shared" si="368"/>
        <v>0</v>
      </c>
      <c r="T407" s="12">
        <f t="shared" si="369"/>
        <v>0</v>
      </c>
      <c r="U407" s="12">
        <f t="shared" si="370"/>
        <v>0</v>
      </c>
      <c r="V407" s="39">
        <f t="shared" si="371"/>
        <v>0</v>
      </c>
      <c r="W407" s="39">
        <f t="shared" si="372"/>
        <v>0</v>
      </c>
      <c r="X407" s="12">
        <f t="shared" si="420"/>
        <v>0</v>
      </c>
      <c r="Y407" s="12">
        <f t="shared" si="373"/>
        <v>0</v>
      </c>
      <c r="Z407" s="39">
        <f t="shared" si="421"/>
        <v>0</v>
      </c>
      <c r="AA407" s="12">
        <f t="shared" si="374"/>
        <v>0</v>
      </c>
      <c r="AB407" s="39">
        <f t="shared" si="375"/>
        <v>0</v>
      </c>
      <c r="AC407" s="12">
        <f t="shared" si="376"/>
        <v>0</v>
      </c>
      <c r="AD407" s="39">
        <f t="shared" si="377"/>
        <v>0</v>
      </c>
      <c r="AE407" s="39">
        <f t="shared" si="362"/>
        <v>0</v>
      </c>
      <c r="AF407" s="12">
        <f t="shared" si="378"/>
        <v>0</v>
      </c>
      <c r="AG407" s="39">
        <f t="shared" si="379"/>
        <v>0</v>
      </c>
      <c r="AH407" s="12">
        <f t="shared" si="380"/>
        <v>0</v>
      </c>
      <c r="AI407" s="39">
        <f t="shared" si="381"/>
        <v>0</v>
      </c>
      <c r="AJ407" s="39">
        <f t="shared" si="382"/>
        <v>0</v>
      </c>
      <c r="AK407" s="12">
        <f t="shared" si="383"/>
        <v>0</v>
      </c>
      <c r="AL407" s="39">
        <f t="shared" si="384"/>
        <v>0</v>
      </c>
      <c r="AM407" s="39">
        <f t="shared" si="385"/>
        <v>0</v>
      </c>
      <c r="AN407" s="39">
        <f t="shared" si="386"/>
        <v>0</v>
      </c>
      <c r="AO407" s="99">
        <f t="shared" si="387"/>
        <v>0</v>
      </c>
      <c r="AP407" s="99">
        <f t="shared" si="388"/>
        <v>0</v>
      </c>
      <c r="AQ407" s="12">
        <f t="shared" si="389"/>
        <v>0</v>
      </c>
      <c r="AR407" s="39">
        <f t="shared" si="390"/>
        <v>0</v>
      </c>
      <c r="AS407" s="39">
        <f t="shared" si="391"/>
        <v>0</v>
      </c>
      <c r="AT407" s="39">
        <f t="shared" si="392"/>
        <v>0</v>
      </c>
      <c r="AU407" s="12">
        <f t="shared" si="393"/>
        <v>0</v>
      </c>
      <c r="AV407" s="39">
        <f t="shared" si="394"/>
        <v>0</v>
      </c>
      <c r="AW407" s="39">
        <f t="shared" si="395"/>
        <v>0</v>
      </c>
      <c r="AX407" s="39">
        <f t="shared" si="396"/>
        <v>0</v>
      </c>
      <c r="AY407" s="39">
        <f t="shared" si="397"/>
        <v>0</v>
      </c>
      <c r="AZ407" s="39">
        <f t="shared" si="398"/>
        <v>0</v>
      </c>
      <c r="BA407" s="12">
        <f t="shared" si="399"/>
        <v>0</v>
      </c>
      <c r="BB407" s="39">
        <f t="shared" si="400"/>
        <v>0</v>
      </c>
      <c r="BC407" s="39">
        <f t="shared" si="401"/>
        <v>0</v>
      </c>
      <c r="BD407" s="39">
        <f t="shared" si="402"/>
        <v>0</v>
      </c>
      <c r="BE407" s="12">
        <f t="shared" si="403"/>
        <v>0</v>
      </c>
      <c r="BF407" s="39">
        <f t="shared" si="404"/>
        <v>0</v>
      </c>
      <c r="BG407" s="39">
        <f t="shared" si="405"/>
        <v>0</v>
      </c>
      <c r="BH407" s="39">
        <f t="shared" si="406"/>
        <v>0</v>
      </c>
      <c r="BI407" s="12">
        <f t="shared" si="407"/>
        <v>0</v>
      </c>
      <c r="BJ407" s="39">
        <f t="shared" si="408"/>
        <v>0</v>
      </c>
      <c r="BK407" s="39">
        <f t="shared" si="409"/>
        <v>0</v>
      </c>
      <c r="BL407" s="39">
        <f t="shared" si="410"/>
        <v>0</v>
      </c>
      <c r="BM407" s="12">
        <f t="shared" si="411"/>
        <v>0</v>
      </c>
      <c r="BN407" s="39">
        <f t="shared" si="412"/>
        <v>0</v>
      </c>
      <c r="BO407" s="39">
        <f t="shared" si="413"/>
        <v>0</v>
      </c>
      <c r="BP407" s="39">
        <f t="shared" si="414"/>
        <v>0</v>
      </c>
      <c r="BQ407" s="12">
        <f t="shared" si="415"/>
        <v>0</v>
      </c>
      <c r="BR407" s="39">
        <f t="shared" si="416"/>
        <v>0</v>
      </c>
      <c r="BS407" s="39">
        <f t="shared" si="417"/>
        <v>0</v>
      </c>
      <c r="BT407" s="39">
        <f t="shared" si="418"/>
        <v>0</v>
      </c>
      <c r="BU407" s="104">
        <f>IF(ABS($B407)&lt;0.01,0,VLOOKUP(E407,DollarSteps,4))</f>
        <v>0</v>
      </c>
      <c r="BV407" s="104">
        <f>IF(ABS($B407)&lt;0.01,0,VLOOKUP(G407,DollarSteps,4))</f>
        <v>0</v>
      </c>
      <c r="BW407" s="104">
        <f>IF(ABS($B407)&lt;0.01,0,VLOOKUP(I407,DollarSteps,4))</f>
        <v>0</v>
      </c>
      <c r="BX407" s="104">
        <f>IF(ABS($B407)&lt;0.01,0,IF($J407="","",VLOOKUP($J407,Age_Steps,4)))</f>
        <v>0</v>
      </c>
      <c r="BY407" s="104">
        <f>IF(OR(ABS($B407)&lt;0.01,$E407=0),0,IF($J407="","",VLOOKUP($J407,Age_Steps,4)))</f>
        <v>0</v>
      </c>
      <c r="BZ407" s="104">
        <f>IF(ABS($B407)&lt;0.01,0,IF($J407="","",VLOOKUP($J407-1,Age_Steps,4)))</f>
        <v>0</v>
      </c>
      <c r="CA407" s="104">
        <f>IF(OR(ABS($B407)&lt;0.01,$G407=0),0,IF($J407="","",VLOOKUP($J407-1,Age_Steps,4)))</f>
        <v>0</v>
      </c>
      <c r="CB407" s="104">
        <f>IF(ABS($B407)&lt;0.01,0,IF($J407="","",VLOOKUP($J407-2,Age_Steps,4)))</f>
        <v>0</v>
      </c>
      <c r="CC407" s="104">
        <f>IF(OR(ABS($B407)&lt;0.01,$I407=0),0,IF($J407="","",VLOOKUP($J407-2,Age_Steps,4)))</f>
        <v>0</v>
      </c>
    </row>
    <row r="408" spans="2:81" ht="12.5" customHeight="1">
      <c r="B408" s="6" t="s">
        <v>9</v>
      </c>
      <c r="C408" s="6"/>
      <c r="D408" s="5">
        <v>0</v>
      </c>
      <c r="E408" s="5">
        <v>0</v>
      </c>
      <c r="F408" s="2">
        <v>0</v>
      </c>
      <c r="G408" s="2">
        <v>0</v>
      </c>
      <c r="H408" s="2">
        <v>0</v>
      </c>
      <c r="I408" s="5">
        <v>0</v>
      </c>
      <c r="K408" s="12">
        <f t="shared" si="363"/>
        <v>0</v>
      </c>
      <c r="L408" s="12">
        <f t="shared" si="363"/>
        <v>0</v>
      </c>
      <c r="M408" s="14">
        <f t="shared" si="364"/>
        <v>0</v>
      </c>
      <c r="N408" s="12">
        <f t="shared" si="419"/>
        <v>0</v>
      </c>
      <c r="O408" s="14">
        <f t="shared" si="365"/>
        <v>0</v>
      </c>
      <c r="P408" s="12">
        <f t="shared" si="419"/>
        <v>0</v>
      </c>
      <c r="Q408" s="12">
        <f t="shared" si="366"/>
        <v>1</v>
      </c>
      <c r="R408" s="12">
        <f t="shared" si="367"/>
        <v>0</v>
      </c>
      <c r="S408" s="12">
        <f t="shared" si="368"/>
        <v>0</v>
      </c>
      <c r="T408" s="12">
        <f t="shared" si="369"/>
        <v>0</v>
      </c>
      <c r="U408" s="12">
        <f t="shared" si="370"/>
        <v>0</v>
      </c>
      <c r="V408" s="39">
        <f t="shared" si="371"/>
        <v>0</v>
      </c>
      <c r="W408" s="39">
        <f t="shared" si="372"/>
        <v>0</v>
      </c>
      <c r="X408" s="12">
        <f t="shared" si="420"/>
        <v>0</v>
      </c>
      <c r="Y408" s="12">
        <f t="shared" si="373"/>
        <v>0</v>
      </c>
      <c r="Z408" s="39">
        <f t="shared" si="421"/>
        <v>0</v>
      </c>
      <c r="AA408" s="12">
        <f t="shared" si="374"/>
        <v>0</v>
      </c>
      <c r="AB408" s="39">
        <f t="shared" si="375"/>
        <v>0</v>
      </c>
      <c r="AC408" s="12">
        <f t="shared" si="376"/>
        <v>0</v>
      </c>
      <c r="AD408" s="39">
        <f t="shared" si="377"/>
        <v>0</v>
      </c>
      <c r="AE408" s="39">
        <f t="shared" si="362"/>
        <v>0</v>
      </c>
      <c r="AF408" s="12">
        <f t="shared" si="378"/>
        <v>0</v>
      </c>
      <c r="AG408" s="39">
        <f t="shared" si="379"/>
        <v>0</v>
      </c>
      <c r="AH408" s="12">
        <f t="shared" si="380"/>
        <v>0</v>
      </c>
      <c r="AI408" s="39">
        <f t="shared" si="381"/>
        <v>0</v>
      </c>
      <c r="AJ408" s="39">
        <f t="shared" si="382"/>
        <v>0</v>
      </c>
      <c r="AK408" s="12">
        <f t="shared" si="383"/>
        <v>0</v>
      </c>
      <c r="AL408" s="39">
        <f t="shared" si="384"/>
        <v>0</v>
      </c>
      <c r="AM408" s="39">
        <f t="shared" si="385"/>
        <v>0</v>
      </c>
      <c r="AN408" s="39">
        <f t="shared" si="386"/>
        <v>0</v>
      </c>
      <c r="AO408" s="99">
        <f t="shared" si="387"/>
        <v>0</v>
      </c>
      <c r="AP408" s="99">
        <f t="shared" si="388"/>
        <v>0</v>
      </c>
      <c r="AQ408" s="12">
        <f t="shared" si="389"/>
        <v>0</v>
      </c>
      <c r="AR408" s="39">
        <f t="shared" si="390"/>
        <v>0</v>
      </c>
      <c r="AS408" s="39">
        <f t="shared" si="391"/>
        <v>0</v>
      </c>
      <c r="AT408" s="39">
        <f t="shared" si="392"/>
        <v>0</v>
      </c>
      <c r="AU408" s="12">
        <f t="shared" si="393"/>
        <v>0</v>
      </c>
      <c r="AV408" s="39">
        <f t="shared" si="394"/>
        <v>0</v>
      </c>
      <c r="AW408" s="39">
        <f t="shared" si="395"/>
        <v>0</v>
      </c>
      <c r="AX408" s="39">
        <f t="shared" si="396"/>
        <v>0</v>
      </c>
      <c r="AY408" s="39">
        <f t="shared" si="397"/>
        <v>0</v>
      </c>
      <c r="AZ408" s="39">
        <f t="shared" si="398"/>
        <v>0</v>
      </c>
      <c r="BA408" s="12">
        <f t="shared" si="399"/>
        <v>0</v>
      </c>
      <c r="BB408" s="39">
        <f t="shared" si="400"/>
        <v>0</v>
      </c>
      <c r="BC408" s="39">
        <f t="shared" si="401"/>
        <v>0</v>
      </c>
      <c r="BD408" s="39">
        <f t="shared" si="402"/>
        <v>0</v>
      </c>
      <c r="BE408" s="12">
        <f t="shared" si="403"/>
        <v>0</v>
      </c>
      <c r="BF408" s="39">
        <f t="shared" si="404"/>
        <v>0</v>
      </c>
      <c r="BG408" s="39">
        <f t="shared" si="405"/>
        <v>0</v>
      </c>
      <c r="BH408" s="39">
        <f t="shared" si="406"/>
        <v>0</v>
      </c>
      <c r="BI408" s="12">
        <f t="shared" si="407"/>
        <v>0</v>
      </c>
      <c r="BJ408" s="39">
        <f t="shared" si="408"/>
        <v>0</v>
      </c>
      <c r="BK408" s="39">
        <f t="shared" si="409"/>
        <v>0</v>
      </c>
      <c r="BL408" s="39">
        <f t="shared" si="410"/>
        <v>0</v>
      </c>
      <c r="BM408" s="12">
        <f t="shared" si="411"/>
        <v>0</v>
      </c>
      <c r="BN408" s="39">
        <f t="shared" si="412"/>
        <v>0</v>
      </c>
      <c r="BO408" s="39">
        <f t="shared" si="413"/>
        <v>0</v>
      </c>
      <c r="BP408" s="39">
        <f t="shared" si="414"/>
        <v>0</v>
      </c>
      <c r="BQ408" s="12">
        <f t="shared" si="415"/>
        <v>0</v>
      </c>
      <c r="BR408" s="39">
        <f t="shared" si="416"/>
        <v>0</v>
      </c>
      <c r="BS408" s="39">
        <f t="shared" si="417"/>
        <v>0</v>
      </c>
      <c r="BT408" s="39">
        <f t="shared" si="418"/>
        <v>0</v>
      </c>
      <c r="BU408" s="104">
        <f>IF(ABS($B408)&lt;0.01,0,VLOOKUP(E408,DollarSteps,4))</f>
        <v>0</v>
      </c>
      <c r="BV408" s="104">
        <f>IF(ABS($B408)&lt;0.01,0,VLOOKUP(G408,DollarSteps,4))</f>
        <v>0</v>
      </c>
      <c r="BW408" s="104">
        <f>IF(ABS($B408)&lt;0.01,0,VLOOKUP(I408,DollarSteps,4))</f>
        <v>0</v>
      </c>
      <c r="BX408" s="104">
        <f>IF(ABS($B408)&lt;0.01,0,IF($J408="","",VLOOKUP($J408,Age_Steps,4)))</f>
        <v>0</v>
      </c>
      <c r="BY408" s="104">
        <f>IF(OR(ABS($B408)&lt;0.01,$E408=0),0,IF($J408="","",VLOOKUP($J408,Age_Steps,4)))</f>
        <v>0</v>
      </c>
      <c r="BZ408" s="104">
        <f>IF(ABS($B408)&lt;0.01,0,IF($J408="","",VLOOKUP($J408-1,Age_Steps,4)))</f>
        <v>0</v>
      </c>
      <c r="CA408" s="104">
        <f>IF(OR(ABS($B408)&lt;0.01,$G408=0),0,IF($J408="","",VLOOKUP($J408-1,Age_Steps,4)))</f>
        <v>0</v>
      </c>
      <c r="CB408" s="104">
        <f>IF(ABS($B408)&lt;0.01,0,IF($J408="","",VLOOKUP($J408-2,Age_Steps,4)))</f>
        <v>0</v>
      </c>
      <c r="CC408" s="104">
        <f>IF(OR(ABS($B408)&lt;0.01,$I408=0),0,IF($J408="","",VLOOKUP($J408-2,Age_Steps,4)))</f>
        <v>0</v>
      </c>
    </row>
    <row r="409" spans="2:81" ht="12.5" customHeight="1">
      <c r="B409" s="6" t="s">
        <v>9</v>
      </c>
      <c r="C409" s="6"/>
      <c r="D409" s="5">
        <v>0</v>
      </c>
      <c r="E409" s="5">
        <v>0</v>
      </c>
      <c r="F409" s="2">
        <v>0</v>
      </c>
      <c r="G409" s="2">
        <v>0</v>
      </c>
      <c r="H409" s="2">
        <v>0</v>
      </c>
      <c r="I409" s="5">
        <v>0</v>
      </c>
      <c r="J409" s="11">
        <v>21</v>
      </c>
      <c r="K409" s="12">
        <f t="shared" si="363"/>
        <v>0</v>
      </c>
      <c r="L409" s="12">
        <f t="shared" si="363"/>
        <v>0</v>
      </c>
      <c r="M409" s="14">
        <f t="shared" si="364"/>
        <v>0</v>
      </c>
      <c r="N409" s="12">
        <f t="shared" si="419"/>
        <v>0</v>
      </c>
      <c r="O409" s="14">
        <f t="shared" si="365"/>
        <v>0</v>
      </c>
      <c r="P409" s="12">
        <f t="shared" si="419"/>
        <v>0</v>
      </c>
      <c r="Q409" s="12">
        <f t="shared" si="366"/>
        <v>1</v>
      </c>
      <c r="R409" s="12">
        <f t="shared" si="367"/>
        <v>0</v>
      </c>
      <c r="S409" s="12">
        <f t="shared" si="368"/>
        <v>0</v>
      </c>
      <c r="T409" s="12">
        <f t="shared" si="369"/>
        <v>0</v>
      </c>
      <c r="U409" s="12">
        <f t="shared" si="370"/>
        <v>0</v>
      </c>
      <c r="V409" s="39">
        <f t="shared" si="371"/>
        <v>0</v>
      </c>
      <c r="W409" s="39">
        <f t="shared" si="372"/>
        <v>0</v>
      </c>
      <c r="X409" s="12">
        <f t="shared" si="420"/>
        <v>0</v>
      </c>
      <c r="Y409" s="12">
        <f t="shared" si="373"/>
        <v>0</v>
      </c>
      <c r="Z409" s="39">
        <f t="shared" si="421"/>
        <v>0</v>
      </c>
      <c r="AA409" s="12">
        <f t="shared" si="374"/>
        <v>0</v>
      </c>
      <c r="AB409" s="39">
        <f t="shared" si="375"/>
        <v>0</v>
      </c>
      <c r="AC409" s="12">
        <f t="shared" si="376"/>
        <v>0</v>
      </c>
      <c r="AD409" s="39">
        <f t="shared" si="377"/>
        <v>0</v>
      </c>
      <c r="AE409" s="39">
        <f t="shared" si="362"/>
        <v>0</v>
      </c>
      <c r="AF409" s="12">
        <f t="shared" si="378"/>
        <v>0</v>
      </c>
      <c r="AG409" s="39">
        <f t="shared" si="379"/>
        <v>0</v>
      </c>
      <c r="AH409" s="12">
        <f t="shared" si="380"/>
        <v>0</v>
      </c>
      <c r="AI409" s="39">
        <f t="shared" si="381"/>
        <v>0</v>
      </c>
      <c r="AJ409" s="39">
        <f t="shared" si="382"/>
        <v>0</v>
      </c>
      <c r="AK409" s="12">
        <f t="shared" si="383"/>
        <v>0</v>
      </c>
      <c r="AL409" s="39">
        <f t="shared" si="384"/>
        <v>0</v>
      </c>
      <c r="AM409" s="39">
        <f t="shared" si="385"/>
        <v>0</v>
      </c>
      <c r="AN409" s="39">
        <f t="shared" si="386"/>
        <v>0</v>
      </c>
      <c r="AO409" s="99">
        <f t="shared" si="387"/>
        <v>0</v>
      </c>
      <c r="AP409" s="99">
        <f t="shared" si="388"/>
        <v>0</v>
      </c>
      <c r="AQ409" s="12">
        <f t="shared" si="389"/>
        <v>0</v>
      </c>
      <c r="AR409" s="39">
        <f t="shared" si="390"/>
        <v>0</v>
      </c>
      <c r="AS409" s="39">
        <f t="shared" si="391"/>
        <v>0</v>
      </c>
      <c r="AT409" s="39">
        <f t="shared" si="392"/>
        <v>0</v>
      </c>
      <c r="AU409" s="12">
        <f t="shared" si="393"/>
        <v>0</v>
      </c>
      <c r="AV409" s="39">
        <f t="shared" si="394"/>
        <v>0</v>
      </c>
      <c r="AW409" s="39">
        <f t="shared" si="395"/>
        <v>0</v>
      </c>
      <c r="AX409" s="39">
        <f t="shared" si="396"/>
        <v>0</v>
      </c>
      <c r="AY409" s="39">
        <f t="shared" si="397"/>
        <v>0</v>
      </c>
      <c r="AZ409" s="39">
        <f t="shared" si="398"/>
        <v>0</v>
      </c>
      <c r="BA409" s="12">
        <f t="shared" si="399"/>
        <v>0</v>
      </c>
      <c r="BB409" s="39">
        <f t="shared" si="400"/>
        <v>0</v>
      </c>
      <c r="BC409" s="39">
        <f t="shared" si="401"/>
        <v>0</v>
      </c>
      <c r="BD409" s="39">
        <f t="shared" si="402"/>
        <v>0</v>
      </c>
      <c r="BE409" s="12">
        <f t="shared" si="403"/>
        <v>0</v>
      </c>
      <c r="BF409" s="39">
        <f t="shared" si="404"/>
        <v>0</v>
      </c>
      <c r="BG409" s="39">
        <f t="shared" si="405"/>
        <v>0</v>
      </c>
      <c r="BH409" s="39">
        <f t="shared" si="406"/>
        <v>0</v>
      </c>
      <c r="BI409" s="12">
        <f t="shared" si="407"/>
        <v>0</v>
      </c>
      <c r="BJ409" s="39">
        <f t="shared" si="408"/>
        <v>0</v>
      </c>
      <c r="BK409" s="39">
        <f t="shared" si="409"/>
        <v>0</v>
      </c>
      <c r="BL409" s="39">
        <f t="shared" si="410"/>
        <v>0</v>
      </c>
      <c r="BM409" s="12">
        <f t="shared" si="411"/>
        <v>0</v>
      </c>
      <c r="BN409" s="39">
        <f t="shared" si="412"/>
        <v>0</v>
      </c>
      <c r="BO409" s="39">
        <f t="shared" si="413"/>
        <v>0</v>
      </c>
      <c r="BP409" s="39">
        <f t="shared" si="414"/>
        <v>0</v>
      </c>
      <c r="BQ409" s="12">
        <f t="shared" si="415"/>
        <v>0</v>
      </c>
      <c r="BR409" s="39">
        <f t="shared" si="416"/>
        <v>0</v>
      </c>
      <c r="BS409" s="39">
        <f t="shared" si="417"/>
        <v>0</v>
      </c>
      <c r="BT409" s="39">
        <f t="shared" si="418"/>
        <v>0</v>
      </c>
      <c r="BU409" s="104">
        <f>IF(ABS($B409)&lt;0.01,0,VLOOKUP(E409,DollarSteps,4))</f>
        <v>0</v>
      </c>
      <c r="BV409" s="104">
        <f>IF(ABS($B409)&lt;0.01,0,VLOOKUP(G409,DollarSteps,4))</f>
        <v>0</v>
      </c>
      <c r="BW409" s="104">
        <f>IF(ABS($B409)&lt;0.01,0,VLOOKUP(I409,DollarSteps,4))</f>
        <v>0</v>
      </c>
      <c r="BX409" s="104">
        <f>IF(ABS($B409)&lt;0.01,0,IF($J409="","",VLOOKUP($J409,Age_Steps,4)))</f>
        <v>0</v>
      </c>
      <c r="BY409" s="104">
        <f>IF(OR(ABS($B409)&lt;0.01,$E409=0),0,IF($J409="","",VLOOKUP($J409,Age_Steps,4)))</f>
        <v>0</v>
      </c>
      <c r="BZ409" s="104">
        <f>IF(ABS($B409)&lt;0.01,0,IF($J409="","",VLOOKUP($J409-1,Age_Steps,4)))</f>
        <v>0</v>
      </c>
      <c r="CA409" s="104">
        <f>IF(OR(ABS($B409)&lt;0.01,$G409=0),0,IF($J409="","",VLOOKUP($J409-1,Age_Steps,4)))</f>
        <v>0</v>
      </c>
      <c r="CB409" s="104">
        <f>IF(ABS($B409)&lt;0.01,0,IF($J409="","",VLOOKUP($J409-2,Age_Steps,4)))</f>
        <v>0</v>
      </c>
      <c r="CC409" s="104">
        <f>IF(OR(ABS($B409)&lt;0.01,$I409=0),0,IF($J409="","",VLOOKUP($J409-2,Age_Steps,4)))</f>
        <v>0</v>
      </c>
    </row>
    <row r="410" spans="2:81" ht="12.5" customHeight="1">
      <c r="B410" s="6" t="s">
        <v>9</v>
      </c>
      <c r="C410" s="6"/>
      <c r="D410" s="5">
        <v>0</v>
      </c>
      <c r="E410" s="5">
        <v>0</v>
      </c>
      <c r="F410" s="2">
        <v>0</v>
      </c>
      <c r="G410" s="2">
        <v>0</v>
      </c>
      <c r="H410" s="2">
        <v>0</v>
      </c>
      <c r="I410" s="5">
        <v>0</v>
      </c>
      <c r="J410" s="11">
        <v>27</v>
      </c>
      <c r="K410" s="12">
        <f t="shared" si="363"/>
        <v>0</v>
      </c>
      <c r="L410" s="12">
        <f t="shared" si="363"/>
        <v>0</v>
      </c>
      <c r="M410" s="14">
        <f t="shared" si="364"/>
        <v>0</v>
      </c>
      <c r="N410" s="12">
        <f t="shared" si="419"/>
        <v>0</v>
      </c>
      <c r="O410" s="14">
        <f t="shared" si="365"/>
        <v>0</v>
      </c>
      <c r="P410" s="12">
        <f t="shared" si="419"/>
        <v>0</v>
      </c>
      <c r="Q410" s="12">
        <f t="shared" si="366"/>
        <v>1</v>
      </c>
      <c r="R410" s="12">
        <f t="shared" si="367"/>
        <v>0</v>
      </c>
      <c r="S410" s="12">
        <f t="shared" si="368"/>
        <v>0</v>
      </c>
      <c r="T410" s="12">
        <f t="shared" si="369"/>
        <v>0</v>
      </c>
      <c r="U410" s="12">
        <f t="shared" si="370"/>
        <v>0</v>
      </c>
      <c r="V410" s="39">
        <f t="shared" si="371"/>
        <v>0</v>
      </c>
      <c r="W410" s="39">
        <f t="shared" si="372"/>
        <v>0</v>
      </c>
      <c r="X410" s="12">
        <f t="shared" si="420"/>
        <v>0</v>
      </c>
      <c r="Y410" s="12">
        <f t="shared" si="373"/>
        <v>0</v>
      </c>
      <c r="Z410" s="39">
        <f t="shared" si="421"/>
        <v>0</v>
      </c>
      <c r="AA410" s="12">
        <f t="shared" si="374"/>
        <v>0</v>
      </c>
      <c r="AB410" s="39">
        <f t="shared" si="375"/>
        <v>0</v>
      </c>
      <c r="AC410" s="12">
        <f t="shared" si="376"/>
        <v>0</v>
      </c>
      <c r="AD410" s="39">
        <f t="shared" si="377"/>
        <v>0</v>
      </c>
      <c r="AE410" s="39">
        <f t="shared" si="362"/>
        <v>0</v>
      </c>
      <c r="AF410" s="12">
        <f t="shared" si="378"/>
        <v>0</v>
      </c>
      <c r="AG410" s="39">
        <f t="shared" si="379"/>
        <v>0</v>
      </c>
      <c r="AH410" s="12">
        <f t="shared" si="380"/>
        <v>0</v>
      </c>
      <c r="AI410" s="39">
        <f t="shared" si="381"/>
        <v>0</v>
      </c>
      <c r="AJ410" s="39">
        <f t="shared" si="382"/>
        <v>0</v>
      </c>
      <c r="AK410" s="12">
        <f t="shared" si="383"/>
        <v>0</v>
      </c>
      <c r="AL410" s="39">
        <f t="shared" si="384"/>
        <v>0</v>
      </c>
      <c r="AM410" s="39">
        <f t="shared" si="385"/>
        <v>0</v>
      </c>
      <c r="AN410" s="39">
        <f t="shared" si="386"/>
        <v>0</v>
      </c>
      <c r="AO410" s="99">
        <f t="shared" si="387"/>
        <v>0</v>
      </c>
      <c r="AP410" s="99">
        <f t="shared" si="388"/>
        <v>0</v>
      </c>
      <c r="AQ410" s="12">
        <f t="shared" si="389"/>
        <v>0</v>
      </c>
      <c r="AR410" s="39">
        <f t="shared" si="390"/>
        <v>0</v>
      </c>
      <c r="AS410" s="39">
        <f t="shared" si="391"/>
        <v>0</v>
      </c>
      <c r="AT410" s="39">
        <f t="shared" si="392"/>
        <v>0</v>
      </c>
      <c r="AU410" s="12">
        <f t="shared" si="393"/>
        <v>0</v>
      </c>
      <c r="AV410" s="39">
        <f t="shared" si="394"/>
        <v>0</v>
      </c>
      <c r="AW410" s="39">
        <f t="shared" si="395"/>
        <v>0</v>
      </c>
      <c r="AX410" s="39">
        <f t="shared" si="396"/>
        <v>0</v>
      </c>
      <c r="AY410" s="39">
        <f t="shared" si="397"/>
        <v>0</v>
      </c>
      <c r="AZ410" s="39">
        <f t="shared" si="398"/>
        <v>0</v>
      </c>
      <c r="BA410" s="12">
        <f t="shared" si="399"/>
        <v>0</v>
      </c>
      <c r="BB410" s="39">
        <f t="shared" si="400"/>
        <v>0</v>
      </c>
      <c r="BC410" s="39">
        <f t="shared" si="401"/>
        <v>0</v>
      </c>
      <c r="BD410" s="39">
        <f t="shared" si="402"/>
        <v>0</v>
      </c>
      <c r="BE410" s="12">
        <f t="shared" si="403"/>
        <v>0</v>
      </c>
      <c r="BF410" s="39">
        <f t="shared" si="404"/>
        <v>0</v>
      </c>
      <c r="BG410" s="39">
        <f t="shared" si="405"/>
        <v>0</v>
      </c>
      <c r="BH410" s="39">
        <f t="shared" si="406"/>
        <v>0</v>
      </c>
      <c r="BI410" s="12">
        <f t="shared" si="407"/>
        <v>0</v>
      </c>
      <c r="BJ410" s="39">
        <f t="shared" si="408"/>
        <v>0</v>
      </c>
      <c r="BK410" s="39">
        <f t="shared" si="409"/>
        <v>0</v>
      </c>
      <c r="BL410" s="39">
        <f t="shared" si="410"/>
        <v>0</v>
      </c>
      <c r="BM410" s="12">
        <f t="shared" si="411"/>
        <v>0</v>
      </c>
      <c r="BN410" s="39">
        <f t="shared" si="412"/>
        <v>0</v>
      </c>
      <c r="BO410" s="39">
        <f t="shared" si="413"/>
        <v>0</v>
      </c>
      <c r="BP410" s="39">
        <f t="shared" si="414"/>
        <v>0</v>
      </c>
      <c r="BQ410" s="12">
        <f t="shared" si="415"/>
        <v>0</v>
      </c>
      <c r="BR410" s="39">
        <f t="shared" si="416"/>
        <v>0</v>
      </c>
      <c r="BS410" s="39">
        <f t="shared" si="417"/>
        <v>0</v>
      </c>
      <c r="BT410" s="39">
        <f t="shared" si="418"/>
        <v>0</v>
      </c>
      <c r="BU410" s="104">
        <f>IF(ABS($B410)&lt;0.01,0,VLOOKUP(E410,DollarSteps,4))</f>
        <v>0</v>
      </c>
      <c r="BV410" s="104">
        <f>IF(ABS($B410)&lt;0.01,0,VLOOKUP(G410,DollarSteps,4))</f>
        <v>0</v>
      </c>
      <c r="BW410" s="104">
        <f>IF(ABS($B410)&lt;0.01,0,VLOOKUP(I410,DollarSteps,4))</f>
        <v>0</v>
      </c>
      <c r="BX410" s="104">
        <f>IF(ABS($B410)&lt;0.01,0,IF($J410="","",VLOOKUP($J410,Age_Steps,4)))</f>
        <v>0</v>
      </c>
      <c r="BY410" s="104">
        <f>IF(OR(ABS($B410)&lt;0.01,$E410=0),0,IF($J410="","",VLOOKUP($J410,Age_Steps,4)))</f>
        <v>0</v>
      </c>
      <c r="BZ410" s="104">
        <f>IF(ABS($B410)&lt;0.01,0,IF($J410="","",VLOOKUP($J410-1,Age_Steps,4)))</f>
        <v>0</v>
      </c>
      <c r="CA410" s="104">
        <f>IF(OR(ABS($B410)&lt;0.01,$G410=0),0,IF($J410="","",VLOOKUP($J410-1,Age_Steps,4)))</f>
        <v>0</v>
      </c>
      <c r="CB410" s="104">
        <f>IF(ABS($B410)&lt;0.01,0,IF($J410="","",VLOOKUP($J410-2,Age_Steps,4)))</f>
        <v>0</v>
      </c>
      <c r="CC410" s="104">
        <f>IF(OR(ABS($B410)&lt;0.01,$I410=0),0,IF($J410="","",VLOOKUP($J410-2,Age_Steps,4)))</f>
        <v>0</v>
      </c>
    </row>
    <row r="411" spans="2:81" ht="12.5" customHeight="1">
      <c r="B411" s="6" t="s">
        <v>9</v>
      </c>
      <c r="C411" s="6"/>
      <c r="D411" s="5">
        <v>0</v>
      </c>
      <c r="E411" s="5">
        <v>0</v>
      </c>
      <c r="F411" s="2">
        <v>0</v>
      </c>
      <c r="G411" s="2">
        <v>0</v>
      </c>
      <c r="H411" s="2">
        <v>0</v>
      </c>
      <c r="I411" s="5">
        <v>0</v>
      </c>
      <c r="J411" s="11">
        <v>79</v>
      </c>
      <c r="K411" s="12">
        <f t="shared" si="363"/>
        <v>0</v>
      </c>
      <c r="L411" s="12">
        <f t="shared" si="363"/>
        <v>0</v>
      </c>
      <c r="M411" s="14">
        <f t="shared" si="364"/>
        <v>0</v>
      </c>
      <c r="N411" s="12">
        <f t="shared" si="419"/>
        <v>0</v>
      </c>
      <c r="O411" s="14">
        <f t="shared" si="365"/>
        <v>0</v>
      </c>
      <c r="P411" s="12">
        <f t="shared" si="419"/>
        <v>0</v>
      </c>
      <c r="Q411" s="12">
        <f t="shared" si="366"/>
        <v>1</v>
      </c>
      <c r="R411" s="12">
        <f t="shared" si="367"/>
        <v>0</v>
      </c>
      <c r="S411" s="12">
        <f t="shared" si="368"/>
        <v>0</v>
      </c>
      <c r="T411" s="12">
        <f t="shared" si="369"/>
        <v>0</v>
      </c>
      <c r="U411" s="12">
        <f t="shared" si="370"/>
        <v>0</v>
      </c>
      <c r="V411" s="39">
        <f t="shared" si="371"/>
        <v>0</v>
      </c>
      <c r="W411" s="39">
        <f t="shared" si="372"/>
        <v>0</v>
      </c>
      <c r="X411" s="12">
        <f t="shared" si="420"/>
        <v>0</v>
      </c>
      <c r="Y411" s="12">
        <f t="shared" si="373"/>
        <v>0</v>
      </c>
      <c r="Z411" s="39">
        <f t="shared" si="421"/>
        <v>0</v>
      </c>
      <c r="AA411" s="12">
        <f t="shared" si="374"/>
        <v>0</v>
      </c>
      <c r="AB411" s="39">
        <f t="shared" si="375"/>
        <v>0</v>
      </c>
      <c r="AC411" s="12">
        <f t="shared" si="376"/>
        <v>0</v>
      </c>
      <c r="AD411" s="39">
        <f t="shared" si="377"/>
        <v>0</v>
      </c>
      <c r="AE411" s="39">
        <f t="shared" si="362"/>
        <v>0</v>
      </c>
      <c r="AF411" s="12">
        <f t="shared" si="378"/>
        <v>0</v>
      </c>
      <c r="AG411" s="39">
        <f t="shared" si="379"/>
        <v>0</v>
      </c>
      <c r="AH411" s="12">
        <f t="shared" si="380"/>
        <v>0</v>
      </c>
      <c r="AI411" s="39">
        <f t="shared" si="381"/>
        <v>0</v>
      </c>
      <c r="AJ411" s="39">
        <f t="shared" si="382"/>
        <v>0</v>
      </c>
      <c r="AK411" s="12">
        <f t="shared" si="383"/>
        <v>0</v>
      </c>
      <c r="AL411" s="39">
        <f t="shared" si="384"/>
        <v>0</v>
      </c>
      <c r="AM411" s="39">
        <f t="shared" si="385"/>
        <v>0</v>
      </c>
      <c r="AN411" s="39">
        <f t="shared" si="386"/>
        <v>0</v>
      </c>
      <c r="AO411" s="99">
        <f t="shared" si="387"/>
        <v>0</v>
      </c>
      <c r="AP411" s="99">
        <f t="shared" si="388"/>
        <v>0</v>
      </c>
      <c r="AQ411" s="12">
        <f t="shared" si="389"/>
        <v>0</v>
      </c>
      <c r="AR411" s="39">
        <f t="shared" si="390"/>
        <v>0</v>
      </c>
      <c r="AS411" s="39">
        <f t="shared" si="391"/>
        <v>0</v>
      </c>
      <c r="AT411" s="39">
        <f t="shared" si="392"/>
        <v>0</v>
      </c>
      <c r="AU411" s="12">
        <f t="shared" si="393"/>
        <v>0</v>
      </c>
      <c r="AV411" s="39">
        <f t="shared" si="394"/>
        <v>0</v>
      </c>
      <c r="AW411" s="39">
        <f t="shared" si="395"/>
        <v>0</v>
      </c>
      <c r="AX411" s="39">
        <f t="shared" si="396"/>
        <v>0</v>
      </c>
      <c r="AY411" s="39">
        <f t="shared" si="397"/>
        <v>0</v>
      </c>
      <c r="AZ411" s="39">
        <f t="shared" si="398"/>
        <v>0</v>
      </c>
      <c r="BA411" s="12">
        <f t="shared" si="399"/>
        <v>0</v>
      </c>
      <c r="BB411" s="39">
        <f t="shared" si="400"/>
        <v>0</v>
      </c>
      <c r="BC411" s="39">
        <f t="shared" si="401"/>
        <v>0</v>
      </c>
      <c r="BD411" s="39">
        <f t="shared" si="402"/>
        <v>0</v>
      </c>
      <c r="BE411" s="12">
        <f t="shared" si="403"/>
        <v>0</v>
      </c>
      <c r="BF411" s="39">
        <f t="shared" si="404"/>
        <v>0</v>
      </c>
      <c r="BG411" s="39">
        <f t="shared" si="405"/>
        <v>0</v>
      </c>
      <c r="BH411" s="39">
        <f t="shared" si="406"/>
        <v>0</v>
      </c>
      <c r="BI411" s="12">
        <f t="shared" si="407"/>
        <v>0</v>
      </c>
      <c r="BJ411" s="39">
        <f t="shared" si="408"/>
        <v>0</v>
      </c>
      <c r="BK411" s="39">
        <f t="shared" si="409"/>
        <v>0</v>
      </c>
      <c r="BL411" s="39">
        <f t="shared" si="410"/>
        <v>0</v>
      </c>
      <c r="BM411" s="12">
        <f t="shared" si="411"/>
        <v>0</v>
      </c>
      <c r="BN411" s="39">
        <f t="shared" si="412"/>
        <v>0</v>
      </c>
      <c r="BO411" s="39">
        <f t="shared" si="413"/>
        <v>0</v>
      </c>
      <c r="BP411" s="39">
        <f t="shared" si="414"/>
        <v>0</v>
      </c>
      <c r="BQ411" s="12">
        <f t="shared" si="415"/>
        <v>0</v>
      </c>
      <c r="BR411" s="39">
        <f t="shared" si="416"/>
        <v>0</v>
      </c>
      <c r="BS411" s="39">
        <f t="shared" si="417"/>
        <v>0</v>
      </c>
      <c r="BT411" s="39">
        <f t="shared" si="418"/>
        <v>0</v>
      </c>
      <c r="BU411" s="104">
        <f>IF(ABS($B411)&lt;0.01,0,VLOOKUP(E411,DollarSteps,4))</f>
        <v>0</v>
      </c>
      <c r="BV411" s="104">
        <f>IF(ABS($B411)&lt;0.01,0,VLOOKUP(G411,DollarSteps,4))</f>
        <v>0</v>
      </c>
      <c r="BW411" s="104">
        <f>IF(ABS($B411)&lt;0.01,0,VLOOKUP(I411,DollarSteps,4))</f>
        <v>0</v>
      </c>
      <c r="BX411" s="104">
        <f>IF(ABS($B411)&lt;0.01,0,IF($J411="","",VLOOKUP($J411,Age_Steps,4)))</f>
        <v>0</v>
      </c>
      <c r="BY411" s="104">
        <f>IF(OR(ABS($B411)&lt;0.01,$E411=0),0,IF($J411="","",VLOOKUP($J411,Age_Steps,4)))</f>
        <v>0</v>
      </c>
      <c r="BZ411" s="104">
        <f>IF(ABS($B411)&lt;0.01,0,IF($J411="","",VLOOKUP($J411-1,Age_Steps,4)))</f>
        <v>0</v>
      </c>
      <c r="CA411" s="104">
        <f>IF(OR(ABS($B411)&lt;0.01,$G411=0),0,IF($J411="","",VLOOKUP($J411-1,Age_Steps,4)))</f>
        <v>0</v>
      </c>
      <c r="CB411" s="104">
        <f>IF(ABS($B411)&lt;0.01,0,IF($J411="","",VLOOKUP($J411-2,Age_Steps,4)))</f>
        <v>0</v>
      </c>
      <c r="CC411" s="104">
        <f>IF(OR(ABS($B411)&lt;0.01,$I411=0),0,IF($J411="","",VLOOKUP($J411-2,Age_Steps,4)))</f>
        <v>0</v>
      </c>
    </row>
    <row r="412" spans="2:81" ht="12.5" customHeight="1">
      <c r="B412" s="6" t="s">
        <v>9</v>
      </c>
      <c r="C412" s="6"/>
      <c r="D412" s="5">
        <v>0</v>
      </c>
      <c r="E412" s="5">
        <v>0</v>
      </c>
      <c r="F412" s="2">
        <v>0</v>
      </c>
      <c r="G412" s="2">
        <v>0</v>
      </c>
      <c r="H412" s="2">
        <v>0</v>
      </c>
      <c r="I412" s="5">
        <v>0</v>
      </c>
      <c r="K412" s="12">
        <f t="shared" si="363"/>
        <v>0</v>
      </c>
      <c r="L412" s="12">
        <f t="shared" si="363"/>
        <v>0</v>
      </c>
      <c r="M412" s="14">
        <f t="shared" si="364"/>
        <v>0</v>
      </c>
      <c r="N412" s="12">
        <f t="shared" si="419"/>
        <v>0</v>
      </c>
      <c r="O412" s="14">
        <f t="shared" si="365"/>
        <v>0</v>
      </c>
      <c r="P412" s="12">
        <f t="shared" si="419"/>
        <v>0</v>
      </c>
      <c r="Q412" s="12">
        <f t="shared" si="366"/>
        <v>1</v>
      </c>
      <c r="R412" s="12">
        <f t="shared" si="367"/>
        <v>0</v>
      </c>
      <c r="S412" s="12">
        <f t="shared" si="368"/>
        <v>0</v>
      </c>
      <c r="T412" s="12">
        <f t="shared" si="369"/>
        <v>0</v>
      </c>
      <c r="U412" s="12">
        <f t="shared" si="370"/>
        <v>0</v>
      </c>
      <c r="V412" s="39">
        <f t="shared" si="371"/>
        <v>0</v>
      </c>
      <c r="W412" s="39">
        <f t="shared" si="372"/>
        <v>0</v>
      </c>
      <c r="X412" s="12">
        <f t="shared" si="420"/>
        <v>0</v>
      </c>
      <c r="Y412" s="12">
        <f t="shared" si="373"/>
        <v>0</v>
      </c>
      <c r="Z412" s="39">
        <f t="shared" si="421"/>
        <v>0</v>
      </c>
      <c r="AA412" s="12">
        <f t="shared" si="374"/>
        <v>0</v>
      </c>
      <c r="AB412" s="39">
        <f t="shared" si="375"/>
        <v>0</v>
      </c>
      <c r="AC412" s="12">
        <f t="shared" si="376"/>
        <v>0</v>
      </c>
      <c r="AD412" s="39">
        <f t="shared" si="377"/>
        <v>0</v>
      </c>
      <c r="AE412" s="39">
        <f t="shared" si="362"/>
        <v>0</v>
      </c>
      <c r="AF412" s="12">
        <f t="shared" si="378"/>
        <v>0</v>
      </c>
      <c r="AG412" s="39">
        <f t="shared" si="379"/>
        <v>0</v>
      </c>
      <c r="AH412" s="12">
        <f t="shared" si="380"/>
        <v>0</v>
      </c>
      <c r="AI412" s="39">
        <f t="shared" si="381"/>
        <v>0</v>
      </c>
      <c r="AJ412" s="39">
        <f t="shared" si="382"/>
        <v>0</v>
      </c>
      <c r="AK412" s="12">
        <f t="shared" si="383"/>
        <v>0</v>
      </c>
      <c r="AL412" s="39">
        <f t="shared" si="384"/>
        <v>0</v>
      </c>
      <c r="AM412" s="39">
        <f t="shared" si="385"/>
        <v>0</v>
      </c>
      <c r="AN412" s="39">
        <f t="shared" si="386"/>
        <v>0</v>
      </c>
      <c r="AO412" s="99">
        <f t="shared" si="387"/>
        <v>0</v>
      </c>
      <c r="AP412" s="99">
        <f t="shared" si="388"/>
        <v>0</v>
      </c>
      <c r="AQ412" s="12">
        <f t="shared" si="389"/>
        <v>0</v>
      </c>
      <c r="AR412" s="39">
        <f t="shared" si="390"/>
        <v>0</v>
      </c>
      <c r="AS412" s="39">
        <f t="shared" si="391"/>
        <v>0</v>
      </c>
      <c r="AT412" s="39">
        <f t="shared" si="392"/>
        <v>0</v>
      </c>
      <c r="AU412" s="12">
        <f t="shared" si="393"/>
        <v>0</v>
      </c>
      <c r="AV412" s="39">
        <f t="shared" si="394"/>
        <v>0</v>
      </c>
      <c r="AW412" s="39">
        <f t="shared" si="395"/>
        <v>0</v>
      </c>
      <c r="AX412" s="39">
        <f t="shared" si="396"/>
        <v>0</v>
      </c>
      <c r="AY412" s="39">
        <f t="shared" si="397"/>
        <v>0</v>
      </c>
      <c r="AZ412" s="39">
        <f t="shared" si="398"/>
        <v>0</v>
      </c>
      <c r="BA412" s="12">
        <f t="shared" si="399"/>
        <v>0</v>
      </c>
      <c r="BB412" s="39">
        <f t="shared" si="400"/>
        <v>0</v>
      </c>
      <c r="BC412" s="39">
        <f t="shared" si="401"/>
        <v>0</v>
      </c>
      <c r="BD412" s="39">
        <f t="shared" si="402"/>
        <v>0</v>
      </c>
      <c r="BE412" s="12">
        <f t="shared" si="403"/>
        <v>0</v>
      </c>
      <c r="BF412" s="39">
        <f t="shared" si="404"/>
        <v>0</v>
      </c>
      <c r="BG412" s="39">
        <f t="shared" si="405"/>
        <v>0</v>
      </c>
      <c r="BH412" s="39">
        <f t="shared" si="406"/>
        <v>0</v>
      </c>
      <c r="BI412" s="12">
        <f t="shared" si="407"/>
        <v>0</v>
      </c>
      <c r="BJ412" s="39">
        <f t="shared" si="408"/>
        <v>0</v>
      </c>
      <c r="BK412" s="39">
        <f t="shared" si="409"/>
        <v>0</v>
      </c>
      <c r="BL412" s="39">
        <f t="shared" si="410"/>
        <v>0</v>
      </c>
      <c r="BM412" s="12">
        <f t="shared" si="411"/>
        <v>0</v>
      </c>
      <c r="BN412" s="39">
        <f t="shared" si="412"/>
        <v>0</v>
      </c>
      <c r="BO412" s="39">
        <f t="shared" si="413"/>
        <v>0</v>
      </c>
      <c r="BP412" s="39">
        <f t="shared" si="414"/>
        <v>0</v>
      </c>
      <c r="BQ412" s="12">
        <f t="shared" si="415"/>
        <v>0</v>
      </c>
      <c r="BR412" s="39">
        <f t="shared" si="416"/>
        <v>0</v>
      </c>
      <c r="BS412" s="39">
        <f t="shared" si="417"/>
        <v>0</v>
      </c>
      <c r="BT412" s="39">
        <f t="shared" si="418"/>
        <v>0</v>
      </c>
      <c r="BU412" s="104">
        <f>IF(ABS($B412)&lt;0.01,0,VLOOKUP(E412,DollarSteps,4))</f>
        <v>0</v>
      </c>
      <c r="BV412" s="104">
        <f>IF(ABS($B412)&lt;0.01,0,VLOOKUP(G412,DollarSteps,4))</f>
        <v>0</v>
      </c>
      <c r="BW412" s="104">
        <f>IF(ABS($B412)&lt;0.01,0,VLOOKUP(I412,DollarSteps,4))</f>
        <v>0</v>
      </c>
      <c r="BX412" s="104">
        <f>IF(ABS($B412)&lt;0.01,0,IF($J412="","",VLOOKUP($J412,Age_Steps,4)))</f>
        <v>0</v>
      </c>
      <c r="BY412" s="104">
        <f>IF(OR(ABS($B412)&lt;0.01,$E412=0),0,IF($J412="","",VLOOKUP($J412,Age_Steps,4)))</f>
        <v>0</v>
      </c>
      <c r="BZ412" s="104">
        <f>IF(ABS($B412)&lt;0.01,0,IF($J412="","",VLOOKUP($J412-1,Age_Steps,4)))</f>
        <v>0</v>
      </c>
      <c r="CA412" s="104">
        <f>IF(OR(ABS($B412)&lt;0.01,$G412=0),0,IF($J412="","",VLOOKUP($J412-1,Age_Steps,4)))</f>
        <v>0</v>
      </c>
      <c r="CB412" s="104">
        <f>IF(ABS($B412)&lt;0.01,0,IF($J412="","",VLOOKUP($J412-2,Age_Steps,4)))</f>
        <v>0</v>
      </c>
      <c r="CC412" s="104">
        <f>IF(OR(ABS($B412)&lt;0.01,$I412=0),0,IF($J412="","",VLOOKUP($J412-2,Age_Steps,4)))</f>
        <v>0</v>
      </c>
    </row>
    <row r="413" spans="2:81" ht="12.5" customHeight="1">
      <c r="B413" s="6" t="s">
        <v>9</v>
      </c>
      <c r="C413" s="6"/>
      <c r="D413" s="5">
        <v>0</v>
      </c>
      <c r="E413" s="5">
        <v>0</v>
      </c>
      <c r="F413" s="2">
        <v>0</v>
      </c>
      <c r="G413" s="2">
        <v>0</v>
      </c>
      <c r="H413" s="2">
        <v>0</v>
      </c>
      <c r="I413" s="5">
        <v>0</v>
      </c>
      <c r="J413" s="11">
        <v>32</v>
      </c>
      <c r="K413" s="12">
        <f t="shared" si="363"/>
        <v>0</v>
      </c>
      <c r="L413" s="12">
        <f t="shared" si="363"/>
        <v>0</v>
      </c>
      <c r="M413" s="14">
        <f t="shared" si="364"/>
        <v>0</v>
      </c>
      <c r="N413" s="12">
        <f t="shared" si="419"/>
        <v>0</v>
      </c>
      <c r="O413" s="14">
        <f t="shared" si="365"/>
        <v>0</v>
      </c>
      <c r="P413" s="12">
        <f t="shared" si="419"/>
        <v>0</v>
      </c>
      <c r="Q413" s="12">
        <f t="shared" si="366"/>
        <v>1</v>
      </c>
      <c r="R413" s="12">
        <f t="shared" si="367"/>
        <v>0</v>
      </c>
      <c r="S413" s="12">
        <f t="shared" si="368"/>
        <v>0</v>
      </c>
      <c r="T413" s="12">
        <f t="shared" si="369"/>
        <v>0</v>
      </c>
      <c r="U413" s="12">
        <f t="shared" si="370"/>
        <v>0</v>
      </c>
      <c r="V413" s="39">
        <f t="shared" si="371"/>
        <v>0</v>
      </c>
      <c r="W413" s="39">
        <f t="shared" si="372"/>
        <v>0</v>
      </c>
      <c r="X413" s="12">
        <f t="shared" si="420"/>
        <v>0</v>
      </c>
      <c r="Y413" s="12">
        <f t="shared" si="373"/>
        <v>0</v>
      </c>
      <c r="Z413" s="39">
        <f t="shared" si="421"/>
        <v>0</v>
      </c>
      <c r="AA413" s="12">
        <f t="shared" si="374"/>
        <v>0</v>
      </c>
      <c r="AB413" s="39">
        <f t="shared" si="375"/>
        <v>0</v>
      </c>
      <c r="AC413" s="12">
        <f t="shared" si="376"/>
        <v>0</v>
      </c>
      <c r="AD413" s="39">
        <f t="shared" si="377"/>
        <v>0</v>
      </c>
      <c r="AE413" s="39">
        <f t="shared" si="362"/>
        <v>0</v>
      </c>
      <c r="AF413" s="12">
        <f t="shared" si="378"/>
        <v>0</v>
      </c>
      <c r="AG413" s="39">
        <f t="shared" si="379"/>
        <v>0</v>
      </c>
      <c r="AH413" s="12">
        <f t="shared" si="380"/>
        <v>0</v>
      </c>
      <c r="AI413" s="39">
        <f t="shared" si="381"/>
        <v>0</v>
      </c>
      <c r="AJ413" s="39">
        <f t="shared" si="382"/>
        <v>0</v>
      </c>
      <c r="AK413" s="12">
        <f t="shared" si="383"/>
        <v>0</v>
      </c>
      <c r="AL413" s="39">
        <f t="shared" si="384"/>
        <v>0</v>
      </c>
      <c r="AM413" s="39">
        <f t="shared" si="385"/>
        <v>0</v>
      </c>
      <c r="AN413" s="39">
        <f t="shared" si="386"/>
        <v>0</v>
      </c>
      <c r="AO413" s="99">
        <f t="shared" si="387"/>
        <v>0</v>
      </c>
      <c r="AP413" s="99">
        <f t="shared" si="388"/>
        <v>0</v>
      </c>
      <c r="AQ413" s="12">
        <f t="shared" si="389"/>
        <v>0</v>
      </c>
      <c r="AR413" s="39">
        <f t="shared" si="390"/>
        <v>0</v>
      </c>
      <c r="AS413" s="39">
        <f t="shared" si="391"/>
        <v>0</v>
      </c>
      <c r="AT413" s="39">
        <f t="shared" si="392"/>
        <v>0</v>
      </c>
      <c r="AU413" s="12">
        <f t="shared" si="393"/>
        <v>0</v>
      </c>
      <c r="AV413" s="39">
        <f t="shared" si="394"/>
        <v>0</v>
      </c>
      <c r="AW413" s="39">
        <f t="shared" si="395"/>
        <v>0</v>
      </c>
      <c r="AX413" s="39">
        <f t="shared" si="396"/>
        <v>0</v>
      </c>
      <c r="AY413" s="39">
        <f t="shared" si="397"/>
        <v>0</v>
      </c>
      <c r="AZ413" s="39">
        <f t="shared" si="398"/>
        <v>0</v>
      </c>
      <c r="BA413" s="12">
        <f t="shared" si="399"/>
        <v>0</v>
      </c>
      <c r="BB413" s="39">
        <f t="shared" si="400"/>
        <v>0</v>
      </c>
      <c r="BC413" s="39">
        <f t="shared" si="401"/>
        <v>0</v>
      </c>
      <c r="BD413" s="39">
        <f t="shared" si="402"/>
        <v>0</v>
      </c>
      <c r="BE413" s="12">
        <f t="shared" si="403"/>
        <v>0</v>
      </c>
      <c r="BF413" s="39">
        <f t="shared" si="404"/>
        <v>0</v>
      </c>
      <c r="BG413" s="39">
        <f t="shared" si="405"/>
        <v>0</v>
      </c>
      <c r="BH413" s="39">
        <f t="shared" si="406"/>
        <v>0</v>
      </c>
      <c r="BI413" s="12">
        <f t="shared" si="407"/>
        <v>0</v>
      </c>
      <c r="BJ413" s="39">
        <f t="shared" si="408"/>
        <v>0</v>
      </c>
      <c r="BK413" s="39">
        <f t="shared" si="409"/>
        <v>0</v>
      </c>
      <c r="BL413" s="39">
        <f t="shared" si="410"/>
        <v>0</v>
      </c>
      <c r="BM413" s="12">
        <f t="shared" si="411"/>
        <v>0</v>
      </c>
      <c r="BN413" s="39">
        <f t="shared" si="412"/>
        <v>0</v>
      </c>
      <c r="BO413" s="39">
        <f t="shared" si="413"/>
        <v>0</v>
      </c>
      <c r="BP413" s="39">
        <f t="shared" si="414"/>
        <v>0</v>
      </c>
      <c r="BQ413" s="12">
        <f t="shared" si="415"/>
        <v>0</v>
      </c>
      <c r="BR413" s="39">
        <f t="shared" si="416"/>
        <v>0</v>
      </c>
      <c r="BS413" s="39">
        <f t="shared" si="417"/>
        <v>0</v>
      </c>
      <c r="BT413" s="39">
        <f t="shared" si="418"/>
        <v>0</v>
      </c>
      <c r="BU413" s="104">
        <f>IF(ABS($B413)&lt;0.01,0,VLOOKUP(E413,DollarSteps,4))</f>
        <v>0</v>
      </c>
      <c r="BV413" s="104">
        <f>IF(ABS($B413)&lt;0.01,0,VLOOKUP(G413,DollarSteps,4))</f>
        <v>0</v>
      </c>
      <c r="BW413" s="104">
        <f>IF(ABS($B413)&lt;0.01,0,VLOOKUP(I413,DollarSteps,4))</f>
        <v>0</v>
      </c>
      <c r="BX413" s="104">
        <f>IF(ABS($B413)&lt;0.01,0,IF($J413="","",VLOOKUP($J413,Age_Steps,4)))</f>
        <v>0</v>
      </c>
      <c r="BY413" s="104">
        <f>IF(OR(ABS($B413)&lt;0.01,$E413=0),0,IF($J413="","",VLOOKUP($J413,Age_Steps,4)))</f>
        <v>0</v>
      </c>
      <c r="BZ413" s="104">
        <f>IF(ABS($B413)&lt;0.01,0,IF($J413="","",VLOOKUP($J413-1,Age_Steps,4)))</f>
        <v>0</v>
      </c>
      <c r="CA413" s="104">
        <f>IF(OR(ABS($B413)&lt;0.01,$G413=0),0,IF($J413="","",VLOOKUP($J413-1,Age_Steps,4)))</f>
        <v>0</v>
      </c>
      <c r="CB413" s="104">
        <f>IF(ABS($B413)&lt;0.01,0,IF($J413="","",VLOOKUP($J413-2,Age_Steps,4)))</f>
        <v>0</v>
      </c>
      <c r="CC413" s="104">
        <f>IF(OR(ABS($B413)&lt;0.01,$I413=0),0,IF($J413="","",VLOOKUP($J413-2,Age_Steps,4)))</f>
        <v>0</v>
      </c>
    </row>
    <row r="414" spans="2:81" ht="12.5" customHeight="1">
      <c r="B414" s="6" t="s">
        <v>9</v>
      </c>
      <c r="C414" s="6"/>
      <c r="D414" s="5">
        <v>0</v>
      </c>
      <c r="E414" s="5">
        <v>0</v>
      </c>
      <c r="F414" s="2">
        <v>0</v>
      </c>
      <c r="G414" s="2">
        <v>0</v>
      </c>
      <c r="H414" s="2">
        <v>0</v>
      </c>
      <c r="I414" s="5">
        <v>0</v>
      </c>
      <c r="K414" s="12">
        <f t="shared" si="363"/>
        <v>0</v>
      </c>
      <c r="L414" s="12">
        <f t="shared" si="363"/>
        <v>0</v>
      </c>
      <c r="M414" s="14">
        <f t="shared" si="364"/>
        <v>0</v>
      </c>
      <c r="N414" s="12">
        <f t="shared" si="419"/>
        <v>0</v>
      </c>
      <c r="O414" s="14">
        <f t="shared" si="365"/>
        <v>0</v>
      </c>
      <c r="P414" s="12">
        <f t="shared" si="419"/>
        <v>0</v>
      </c>
      <c r="Q414" s="12">
        <f t="shared" si="366"/>
        <v>1</v>
      </c>
      <c r="R414" s="12">
        <f t="shared" si="367"/>
        <v>0</v>
      </c>
      <c r="S414" s="12">
        <f t="shared" si="368"/>
        <v>0</v>
      </c>
      <c r="T414" s="12">
        <f t="shared" si="369"/>
        <v>0</v>
      </c>
      <c r="U414" s="12">
        <f t="shared" si="370"/>
        <v>0</v>
      </c>
      <c r="V414" s="39">
        <f t="shared" si="371"/>
        <v>0</v>
      </c>
      <c r="W414" s="39">
        <f t="shared" si="372"/>
        <v>0</v>
      </c>
      <c r="X414" s="12">
        <f t="shared" si="420"/>
        <v>0</v>
      </c>
      <c r="Y414" s="12">
        <f t="shared" si="373"/>
        <v>0</v>
      </c>
      <c r="Z414" s="39">
        <f t="shared" si="421"/>
        <v>0</v>
      </c>
      <c r="AA414" s="12">
        <f t="shared" si="374"/>
        <v>0</v>
      </c>
      <c r="AB414" s="39">
        <f t="shared" si="375"/>
        <v>0</v>
      </c>
      <c r="AC414" s="12">
        <f t="shared" si="376"/>
        <v>0</v>
      </c>
      <c r="AD414" s="39">
        <f t="shared" si="377"/>
        <v>0</v>
      </c>
      <c r="AE414" s="39">
        <f t="shared" si="362"/>
        <v>0</v>
      </c>
      <c r="AF414" s="12">
        <f t="shared" si="378"/>
        <v>0</v>
      </c>
      <c r="AG414" s="39">
        <f t="shared" si="379"/>
        <v>0</v>
      </c>
      <c r="AH414" s="12">
        <f t="shared" si="380"/>
        <v>0</v>
      </c>
      <c r="AI414" s="39">
        <f t="shared" si="381"/>
        <v>0</v>
      </c>
      <c r="AJ414" s="39">
        <f t="shared" si="382"/>
        <v>0</v>
      </c>
      <c r="AK414" s="12">
        <f t="shared" si="383"/>
        <v>0</v>
      </c>
      <c r="AL414" s="39">
        <f t="shared" si="384"/>
        <v>0</v>
      </c>
      <c r="AM414" s="39">
        <f t="shared" si="385"/>
        <v>0</v>
      </c>
      <c r="AN414" s="39">
        <f t="shared" si="386"/>
        <v>0</v>
      </c>
      <c r="AO414" s="99">
        <f t="shared" si="387"/>
        <v>0</v>
      </c>
      <c r="AP414" s="99">
        <f t="shared" si="388"/>
        <v>0</v>
      </c>
      <c r="AQ414" s="12">
        <f t="shared" si="389"/>
        <v>0</v>
      </c>
      <c r="AR414" s="39">
        <f t="shared" si="390"/>
        <v>0</v>
      </c>
      <c r="AS414" s="39">
        <f t="shared" si="391"/>
        <v>0</v>
      </c>
      <c r="AT414" s="39">
        <f t="shared" si="392"/>
        <v>0</v>
      </c>
      <c r="AU414" s="12">
        <f t="shared" si="393"/>
        <v>0</v>
      </c>
      <c r="AV414" s="39">
        <f t="shared" si="394"/>
        <v>0</v>
      </c>
      <c r="AW414" s="39">
        <f t="shared" si="395"/>
        <v>0</v>
      </c>
      <c r="AX414" s="39">
        <f t="shared" si="396"/>
        <v>0</v>
      </c>
      <c r="AY414" s="39">
        <f t="shared" si="397"/>
        <v>0</v>
      </c>
      <c r="AZ414" s="39">
        <f t="shared" si="398"/>
        <v>0</v>
      </c>
      <c r="BA414" s="12">
        <f t="shared" si="399"/>
        <v>0</v>
      </c>
      <c r="BB414" s="39">
        <f t="shared" si="400"/>
        <v>0</v>
      </c>
      <c r="BC414" s="39">
        <f t="shared" si="401"/>
        <v>0</v>
      </c>
      <c r="BD414" s="39">
        <f t="shared" si="402"/>
        <v>0</v>
      </c>
      <c r="BE414" s="12">
        <f t="shared" si="403"/>
        <v>0</v>
      </c>
      <c r="BF414" s="39">
        <f t="shared" si="404"/>
        <v>0</v>
      </c>
      <c r="BG414" s="39">
        <f t="shared" si="405"/>
        <v>0</v>
      </c>
      <c r="BH414" s="39">
        <f t="shared" si="406"/>
        <v>0</v>
      </c>
      <c r="BI414" s="12">
        <f t="shared" si="407"/>
        <v>0</v>
      </c>
      <c r="BJ414" s="39">
        <f t="shared" si="408"/>
        <v>0</v>
      </c>
      <c r="BK414" s="39">
        <f t="shared" si="409"/>
        <v>0</v>
      </c>
      <c r="BL414" s="39">
        <f t="shared" si="410"/>
        <v>0</v>
      </c>
      <c r="BM414" s="12">
        <f t="shared" si="411"/>
        <v>0</v>
      </c>
      <c r="BN414" s="39">
        <f t="shared" si="412"/>
        <v>0</v>
      </c>
      <c r="BO414" s="39">
        <f t="shared" si="413"/>
        <v>0</v>
      </c>
      <c r="BP414" s="39">
        <f t="shared" si="414"/>
        <v>0</v>
      </c>
      <c r="BQ414" s="12">
        <f t="shared" si="415"/>
        <v>0</v>
      </c>
      <c r="BR414" s="39">
        <f t="shared" si="416"/>
        <v>0</v>
      </c>
      <c r="BS414" s="39">
        <f t="shared" si="417"/>
        <v>0</v>
      </c>
      <c r="BT414" s="39">
        <f t="shared" si="418"/>
        <v>0</v>
      </c>
      <c r="BU414" s="104">
        <f>IF(ABS($B414)&lt;0.01,0,VLOOKUP(E414,DollarSteps,4))</f>
        <v>0</v>
      </c>
      <c r="BV414" s="104">
        <f>IF(ABS($B414)&lt;0.01,0,VLOOKUP(G414,DollarSteps,4))</f>
        <v>0</v>
      </c>
      <c r="BW414" s="104">
        <f>IF(ABS($B414)&lt;0.01,0,VLOOKUP(I414,DollarSteps,4))</f>
        <v>0</v>
      </c>
      <c r="BX414" s="104">
        <f>IF(ABS($B414)&lt;0.01,0,IF($J414="","",VLOOKUP($J414,Age_Steps,4)))</f>
        <v>0</v>
      </c>
      <c r="BY414" s="104">
        <f>IF(OR(ABS($B414)&lt;0.01,$E414=0),0,IF($J414="","",VLOOKUP($J414,Age_Steps,4)))</f>
        <v>0</v>
      </c>
      <c r="BZ414" s="104">
        <f>IF(ABS($B414)&lt;0.01,0,IF($J414="","",VLOOKUP($J414-1,Age_Steps,4)))</f>
        <v>0</v>
      </c>
      <c r="CA414" s="104">
        <f>IF(OR(ABS($B414)&lt;0.01,$G414=0),0,IF($J414="","",VLOOKUP($J414-1,Age_Steps,4)))</f>
        <v>0</v>
      </c>
      <c r="CB414" s="104">
        <f>IF(ABS($B414)&lt;0.01,0,IF($J414="","",VLOOKUP($J414-2,Age_Steps,4)))</f>
        <v>0</v>
      </c>
      <c r="CC414" s="104">
        <f>IF(OR(ABS($B414)&lt;0.01,$I414=0),0,IF($J414="","",VLOOKUP($J414-2,Age_Steps,4)))</f>
        <v>0</v>
      </c>
    </row>
    <row r="415" spans="2:81" ht="12.5" customHeight="1">
      <c r="B415" s="6" t="s">
        <v>9</v>
      </c>
      <c r="C415" s="6"/>
      <c r="D415" s="5">
        <v>0</v>
      </c>
      <c r="E415" s="5">
        <v>0</v>
      </c>
      <c r="F415" s="2">
        <v>0</v>
      </c>
      <c r="G415" s="2">
        <v>0</v>
      </c>
      <c r="H415" s="2">
        <v>0</v>
      </c>
      <c r="I415" s="5">
        <v>0</v>
      </c>
      <c r="K415" s="12">
        <f t="shared" si="363"/>
        <v>0</v>
      </c>
      <c r="L415" s="12">
        <f t="shared" si="363"/>
        <v>0</v>
      </c>
      <c r="M415" s="14">
        <f t="shared" si="364"/>
        <v>0</v>
      </c>
      <c r="N415" s="12">
        <f t="shared" si="419"/>
        <v>0</v>
      </c>
      <c r="O415" s="14">
        <f t="shared" si="365"/>
        <v>0</v>
      </c>
      <c r="P415" s="12">
        <f t="shared" si="419"/>
        <v>0</v>
      </c>
      <c r="Q415" s="12">
        <f t="shared" si="366"/>
        <v>1</v>
      </c>
      <c r="R415" s="12">
        <f t="shared" si="367"/>
        <v>0</v>
      </c>
      <c r="S415" s="12">
        <f t="shared" si="368"/>
        <v>0</v>
      </c>
      <c r="T415" s="12">
        <f t="shared" si="369"/>
        <v>0</v>
      </c>
      <c r="U415" s="12">
        <f t="shared" si="370"/>
        <v>0</v>
      </c>
      <c r="V415" s="39">
        <f t="shared" si="371"/>
        <v>0</v>
      </c>
      <c r="W415" s="39">
        <f t="shared" si="372"/>
        <v>0</v>
      </c>
      <c r="X415" s="12">
        <f t="shared" si="420"/>
        <v>0</v>
      </c>
      <c r="Y415" s="12">
        <f t="shared" si="373"/>
        <v>0</v>
      </c>
      <c r="Z415" s="39">
        <f t="shared" si="421"/>
        <v>0</v>
      </c>
      <c r="AA415" s="12">
        <f t="shared" si="374"/>
        <v>0</v>
      </c>
      <c r="AB415" s="39">
        <f t="shared" si="375"/>
        <v>0</v>
      </c>
      <c r="AC415" s="12">
        <f t="shared" si="376"/>
        <v>0</v>
      </c>
      <c r="AD415" s="39">
        <f t="shared" si="377"/>
        <v>0</v>
      </c>
      <c r="AE415" s="39">
        <f t="shared" si="362"/>
        <v>0</v>
      </c>
      <c r="AF415" s="12">
        <f t="shared" si="378"/>
        <v>0</v>
      </c>
      <c r="AG415" s="39">
        <f t="shared" si="379"/>
        <v>0</v>
      </c>
      <c r="AH415" s="12">
        <f t="shared" si="380"/>
        <v>0</v>
      </c>
      <c r="AI415" s="39">
        <f t="shared" si="381"/>
        <v>0</v>
      </c>
      <c r="AJ415" s="39">
        <f t="shared" si="382"/>
        <v>0</v>
      </c>
      <c r="AK415" s="12">
        <f t="shared" si="383"/>
        <v>0</v>
      </c>
      <c r="AL415" s="39">
        <f t="shared" si="384"/>
        <v>0</v>
      </c>
      <c r="AM415" s="39">
        <f t="shared" si="385"/>
        <v>0</v>
      </c>
      <c r="AN415" s="39">
        <f t="shared" si="386"/>
        <v>0</v>
      </c>
      <c r="AO415" s="99">
        <f t="shared" si="387"/>
        <v>0</v>
      </c>
      <c r="AP415" s="99">
        <f t="shared" si="388"/>
        <v>0</v>
      </c>
      <c r="AQ415" s="12">
        <f t="shared" si="389"/>
        <v>0</v>
      </c>
      <c r="AR415" s="39">
        <f t="shared" si="390"/>
        <v>0</v>
      </c>
      <c r="AS415" s="39">
        <f t="shared" si="391"/>
        <v>0</v>
      </c>
      <c r="AT415" s="39">
        <f t="shared" si="392"/>
        <v>0</v>
      </c>
      <c r="AU415" s="12">
        <f t="shared" si="393"/>
        <v>0</v>
      </c>
      <c r="AV415" s="39">
        <f t="shared" si="394"/>
        <v>0</v>
      </c>
      <c r="AW415" s="39">
        <f t="shared" si="395"/>
        <v>0</v>
      </c>
      <c r="AX415" s="39">
        <f t="shared" si="396"/>
        <v>0</v>
      </c>
      <c r="AY415" s="39">
        <f t="shared" si="397"/>
        <v>0</v>
      </c>
      <c r="AZ415" s="39">
        <f t="shared" si="398"/>
        <v>0</v>
      </c>
      <c r="BA415" s="12">
        <f t="shared" si="399"/>
        <v>0</v>
      </c>
      <c r="BB415" s="39">
        <f t="shared" si="400"/>
        <v>0</v>
      </c>
      <c r="BC415" s="39">
        <f t="shared" si="401"/>
        <v>0</v>
      </c>
      <c r="BD415" s="39">
        <f t="shared" si="402"/>
        <v>0</v>
      </c>
      <c r="BE415" s="12">
        <f t="shared" si="403"/>
        <v>0</v>
      </c>
      <c r="BF415" s="39">
        <f t="shared" si="404"/>
        <v>0</v>
      </c>
      <c r="BG415" s="39">
        <f t="shared" si="405"/>
        <v>0</v>
      </c>
      <c r="BH415" s="39">
        <f t="shared" si="406"/>
        <v>0</v>
      </c>
      <c r="BI415" s="12">
        <f t="shared" si="407"/>
        <v>0</v>
      </c>
      <c r="BJ415" s="39">
        <f t="shared" si="408"/>
        <v>0</v>
      </c>
      <c r="BK415" s="39">
        <f t="shared" si="409"/>
        <v>0</v>
      </c>
      <c r="BL415" s="39">
        <f t="shared" si="410"/>
        <v>0</v>
      </c>
      <c r="BM415" s="12">
        <f t="shared" si="411"/>
        <v>0</v>
      </c>
      <c r="BN415" s="39">
        <f t="shared" si="412"/>
        <v>0</v>
      </c>
      <c r="BO415" s="39">
        <f t="shared" si="413"/>
        <v>0</v>
      </c>
      <c r="BP415" s="39">
        <f t="shared" si="414"/>
        <v>0</v>
      </c>
      <c r="BQ415" s="12">
        <f t="shared" si="415"/>
        <v>0</v>
      </c>
      <c r="BR415" s="39">
        <f t="shared" si="416"/>
        <v>0</v>
      </c>
      <c r="BS415" s="39">
        <f t="shared" si="417"/>
        <v>0</v>
      </c>
      <c r="BT415" s="39">
        <f t="shared" si="418"/>
        <v>0</v>
      </c>
      <c r="BU415" s="104">
        <f>IF(ABS($B415)&lt;0.01,0,VLOOKUP(E415,DollarSteps,4))</f>
        <v>0</v>
      </c>
      <c r="BV415" s="104">
        <f>IF(ABS($B415)&lt;0.01,0,VLOOKUP(G415,DollarSteps,4))</f>
        <v>0</v>
      </c>
      <c r="BW415" s="104">
        <f>IF(ABS($B415)&lt;0.01,0,VLOOKUP(I415,DollarSteps,4))</f>
        <v>0</v>
      </c>
      <c r="BX415" s="104">
        <f>IF(ABS($B415)&lt;0.01,0,IF($J415="","",VLOOKUP($J415,Age_Steps,4)))</f>
        <v>0</v>
      </c>
      <c r="BY415" s="104">
        <f>IF(OR(ABS($B415)&lt;0.01,$E415=0),0,IF($J415="","",VLOOKUP($J415,Age_Steps,4)))</f>
        <v>0</v>
      </c>
      <c r="BZ415" s="104">
        <f>IF(ABS($B415)&lt;0.01,0,IF($J415="","",VLOOKUP($J415-1,Age_Steps,4)))</f>
        <v>0</v>
      </c>
      <c r="CA415" s="104">
        <f>IF(OR(ABS($B415)&lt;0.01,$G415=0),0,IF($J415="","",VLOOKUP($J415-1,Age_Steps,4)))</f>
        <v>0</v>
      </c>
      <c r="CB415" s="104">
        <f>IF(ABS($B415)&lt;0.01,0,IF($J415="","",VLOOKUP($J415-2,Age_Steps,4)))</f>
        <v>0</v>
      </c>
      <c r="CC415" s="104">
        <f>IF(OR(ABS($B415)&lt;0.01,$I415=0),0,IF($J415="","",VLOOKUP($J415-2,Age_Steps,4)))</f>
        <v>0</v>
      </c>
    </row>
    <row r="416" spans="2:81" ht="12.5" customHeight="1">
      <c r="B416" s="6" t="s">
        <v>9</v>
      </c>
      <c r="C416" s="6"/>
      <c r="D416" s="5">
        <v>0</v>
      </c>
      <c r="E416" s="5">
        <v>0</v>
      </c>
      <c r="F416" s="2">
        <v>0</v>
      </c>
      <c r="G416" s="2">
        <v>0</v>
      </c>
      <c r="H416" s="2">
        <v>0</v>
      </c>
      <c r="I416" s="5">
        <v>0</v>
      </c>
      <c r="J416" s="11">
        <v>15</v>
      </c>
      <c r="K416" s="12">
        <f t="shared" si="363"/>
        <v>0</v>
      </c>
      <c r="L416" s="12">
        <f t="shared" si="363"/>
        <v>0</v>
      </c>
      <c r="M416" s="14">
        <f t="shared" si="364"/>
        <v>0</v>
      </c>
      <c r="N416" s="12">
        <f t="shared" si="419"/>
        <v>0</v>
      </c>
      <c r="O416" s="14">
        <f t="shared" si="365"/>
        <v>0</v>
      </c>
      <c r="P416" s="12">
        <f t="shared" si="419"/>
        <v>0</v>
      </c>
      <c r="Q416" s="12">
        <f t="shared" si="366"/>
        <v>1</v>
      </c>
      <c r="R416" s="12">
        <f t="shared" si="367"/>
        <v>0</v>
      </c>
      <c r="S416" s="12">
        <f t="shared" si="368"/>
        <v>0</v>
      </c>
      <c r="T416" s="12">
        <f t="shared" si="369"/>
        <v>0</v>
      </c>
      <c r="U416" s="12">
        <f t="shared" si="370"/>
        <v>0</v>
      </c>
      <c r="V416" s="39">
        <f t="shared" si="371"/>
        <v>0</v>
      </c>
      <c r="W416" s="39">
        <f t="shared" si="372"/>
        <v>0</v>
      </c>
      <c r="X416" s="12">
        <f t="shared" si="420"/>
        <v>0</v>
      </c>
      <c r="Y416" s="12">
        <f t="shared" si="373"/>
        <v>0</v>
      </c>
      <c r="Z416" s="39">
        <f t="shared" si="421"/>
        <v>0</v>
      </c>
      <c r="AA416" s="12">
        <f t="shared" si="374"/>
        <v>0</v>
      </c>
      <c r="AB416" s="39">
        <f t="shared" si="375"/>
        <v>0</v>
      </c>
      <c r="AC416" s="12">
        <f t="shared" si="376"/>
        <v>0</v>
      </c>
      <c r="AD416" s="39">
        <f t="shared" si="377"/>
        <v>0</v>
      </c>
      <c r="AE416" s="39">
        <f t="shared" si="362"/>
        <v>0</v>
      </c>
      <c r="AF416" s="12">
        <f t="shared" si="378"/>
        <v>0</v>
      </c>
      <c r="AG416" s="39">
        <f t="shared" si="379"/>
        <v>0</v>
      </c>
      <c r="AH416" s="12">
        <f t="shared" si="380"/>
        <v>0</v>
      </c>
      <c r="AI416" s="39">
        <f t="shared" si="381"/>
        <v>0</v>
      </c>
      <c r="AJ416" s="39">
        <f t="shared" si="382"/>
        <v>0</v>
      </c>
      <c r="AK416" s="12">
        <f t="shared" si="383"/>
        <v>0</v>
      </c>
      <c r="AL416" s="39">
        <f t="shared" si="384"/>
        <v>0</v>
      </c>
      <c r="AM416" s="39">
        <f t="shared" si="385"/>
        <v>0</v>
      </c>
      <c r="AN416" s="39">
        <f t="shared" si="386"/>
        <v>0</v>
      </c>
      <c r="AO416" s="99">
        <f t="shared" si="387"/>
        <v>0</v>
      </c>
      <c r="AP416" s="99">
        <f t="shared" si="388"/>
        <v>0</v>
      </c>
      <c r="AQ416" s="12">
        <f t="shared" si="389"/>
        <v>0</v>
      </c>
      <c r="AR416" s="39">
        <f t="shared" si="390"/>
        <v>0</v>
      </c>
      <c r="AS416" s="39">
        <f t="shared" si="391"/>
        <v>0</v>
      </c>
      <c r="AT416" s="39">
        <f t="shared" si="392"/>
        <v>0</v>
      </c>
      <c r="AU416" s="12">
        <f t="shared" si="393"/>
        <v>0</v>
      </c>
      <c r="AV416" s="39">
        <f t="shared" si="394"/>
        <v>0</v>
      </c>
      <c r="AW416" s="39">
        <f t="shared" si="395"/>
        <v>0</v>
      </c>
      <c r="AX416" s="39">
        <f t="shared" si="396"/>
        <v>0</v>
      </c>
      <c r="AY416" s="39">
        <f t="shared" si="397"/>
        <v>0</v>
      </c>
      <c r="AZ416" s="39">
        <f t="shared" si="398"/>
        <v>0</v>
      </c>
      <c r="BA416" s="12">
        <f t="shared" si="399"/>
        <v>0</v>
      </c>
      <c r="BB416" s="39">
        <f t="shared" si="400"/>
        <v>0</v>
      </c>
      <c r="BC416" s="39">
        <f t="shared" si="401"/>
        <v>0</v>
      </c>
      <c r="BD416" s="39">
        <f t="shared" si="402"/>
        <v>0</v>
      </c>
      <c r="BE416" s="12">
        <f t="shared" si="403"/>
        <v>0</v>
      </c>
      <c r="BF416" s="39">
        <f t="shared" si="404"/>
        <v>0</v>
      </c>
      <c r="BG416" s="39">
        <f t="shared" si="405"/>
        <v>0</v>
      </c>
      <c r="BH416" s="39">
        <f t="shared" si="406"/>
        <v>0</v>
      </c>
      <c r="BI416" s="12">
        <f t="shared" si="407"/>
        <v>0</v>
      </c>
      <c r="BJ416" s="39">
        <f t="shared" si="408"/>
        <v>0</v>
      </c>
      <c r="BK416" s="39">
        <f t="shared" si="409"/>
        <v>0</v>
      </c>
      <c r="BL416" s="39">
        <f t="shared" si="410"/>
        <v>0</v>
      </c>
      <c r="BM416" s="12">
        <f t="shared" si="411"/>
        <v>0</v>
      </c>
      <c r="BN416" s="39">
        <f t="shared" si="412"/>
        <v>0</v>
      </c>
      <c r="BO416" s="39">
        <f t="shared" si="413"/>
        <v>0</v>
      </c>
      <c r="BP416" s="39">
        <f t="shared" si="414"/>
        <v>0</v>
      </c>
      <c r="BQ416" s="12">
        <f t="shared" si="415"/>
        <v>0</v>
      </c>
      <c r="BR416" s="39">
        <f t="shared" si="416"/>
        <v>0</v>
      </c>
      <c r="BS416" s="39">
        <f t="shared" si="417"/>
        <v>0</v>
      </c>
      <c r="BT416" s="39">
        <f t="shared" si="418"/>
        <v>0</v>
      </c>
      <c r="BU416" s="104">
        <f>IF(ABS($B416)&lt;0.01,0,VLOOKUP(E416,DollarSteps,4))</f>
        <v>0</v>
      </c>
      <c r="BV416" s="104">
        <f>IF(ABS($B416)&lt;0.01,0,VLOOKUP(G416,DollarSteps,4))</f>
        <v>0</v>
      </c>
      <c r="BW416" s="104">
        <f>IF(ABS($B416)&lt;0.01,0,VLOOKUP(I416,DollarSteps,4))</f>
        <v>0</v>
      </c>
      <c r="BX416" s="104">
        <f>IF(ABS($B416)&lt;0.01,0,IF($J416="","",VLOOKUP($J416,Age_Steps,4)))</f>
        <v>0</v>
      </c>
      <c r="BY416" s="104">
        <f>IF(OR(ABS($B416)&lt;0.01,$E416=0),0,IF($J416="","",VLOOKUP($J416,Age_Steps,4)))</f>
        <v>0</v>
      </c>
      <c r="BZ416" s="104">
        <f>IF(ABS($B416)&lt;0.01,0,IF($J416="","",VLOOKUP($J416-1,Age_Steps,4)))</f>
        <v>0</v>
      </c>
      <c r="CA416" s="104">
        <f>IF(OR(ABS($B416)&lt;0.01,$G416=0),0,IF($J416="","",VLOOKUP($J416-1,Age_Steps,4)))</f>
        <v>0</v>
      </c>
      <c r="CB416" s="104">
        <f>IF(ABS($B416)&lt;0.01,0,IF($J416="","",VLOOKUP($J416-2,Age_Steps,4)))</f>
        <v>0</v>
      </c>
      <c r="CC416" s="104">
        <f>IF(OR(ABS($B416)&lt;0.01,$I416=0),0,IF($J416="","",VLOOKUP($J416-2,Age_Steps,4)))</f>
        <v>0</v>
      </c>
    </row>
    <row r="417" spans="2:81" ht="12.5" customHeight="1">
      <c r="B417" s="6" t="s">
        <v>9</v>
      </c>
      <c r="C417" s="6"/>
      <c r="D417" s="5">
        <v>0</v>
      </c>
      <c r="E417" s="5">
        <v>0</v>
      </c>
      <c r="F417" s="2">
        <v>0</v>
      </c>
      <c r="G417" s="2">
        <v>0</v>
      </c>
      <c r="H417" s="2">
        <v>0</v>
      </c>
      <c r="I417" s="5">
        <v>0</v>
      </c>
      <c r="J417" s="11">
        <v>15</v>
      </c>
      <c r="K417" s="12">
        <f t="shared" si="363"/>
        <v>0</v>
      </c>
      <c r="L417" s="12">
        <f t="shared" si="363"/>
        <v>0</v>
      </c>
      <c r="M417" s="14">
        <f t="shared" si="364"/>
        <v>0</v>
      </c>
      <c r="N417" s="12">
        <f t="shared" si="419"/>
        <v>0</v>
      </c>
      <c r="O417" s="14">
        <f t="shared" si="365"/>
        <v>0</v>
      </c>
      <c r="P417" s="12">
        <f t="shared" si="419"/>
        <v>0</v>
      </c>
      <c r="Q417" s="12">
        <f t="shared" si="366"/>
        <v>1</v>
      </c>
      <c r="R417" s="12">
        <f t="shared" si="367"/>
        <v>0</v>
      </c>
      <c r="S417" s="12">
        <f t="shared" si="368"/>
        <v>0</v>
      </c>
      <c r="T417" s="12">
        <f t="shared" si="369"/>
        <v>0</v>
      </c>
      <c r="U417" s="12">
        <f t="shared" si="370"/>
        <v>0</v>
      </c>
      <c r="V417" s="39">
        <f t="shared" si="371"/>
        <v>0</v>
      </c>
      <c r="W417" s="39">
        <f t="shared" si="372"/>
        <v>0</v>
      </c>
      <c r="X417" s="12">
        <f t="shared" si="420"/>
        <v>0</v>
      </c>
      <c r="Y417" s="12">
        <f t="shared" si="373"/>
        <v>0</v>
      </c>
      <c r="Z417" s="39">
        <f t="shared" si="421"/>
        <v>0</v>
      </c>
      <c r="AA417" s="12">
        <f t="shared" si="374"/>
        <v>0</v>
      </c>
      <c r="AB417" s="39">
        <f t="shared" si="375"/>
        <v>0</v>
      </c>
      <c r="AC417" s="12">
        <f t="shared" si="376"/>
        <v>0</v>
      </c>
      <c r="AD417" s="39">
        <f t="shared" si="377"/>
        <v>0</v>
      </c>
      <c r="AE417" s="39">
        <f t="shared" si="362"/>
        <v>0</v>
      </c>
      <c r="AF417" s="12">
        <f t="shared" si="378"/>
        <v>0</v>
      </c>
      <c r="AG417" s="39">
        <f t="shared" si="379"/>
        <v>0</v>
      </c>
      <c r="AH417" s="12">
        <f t="shared" si="380"/>
        <v>0</v>
      </c>
      <c r="AI417" s="39">
        <f t="shared" si="381"/>
        <v>0</v>
      </c>
      <c r="AJ417" s="39">
        <f t="shared" si="382"/>
        <v>0</v>
      </c>
      <c r="AK417" s="12">
        <f t="shared" si="383"/>
        <v>0</v>
      </c>
      <c r="AL417" s="39">
        <f t="shared" si="384"/>
        <v>0</v>
      </c>
      <c r="AM417" s="39">
        <f t="shared" si="385"/>
        <v>0</v>
      </c>
      <c r="AN417" s="39">
        <f t="shared" si="386"/>
        <v>0</v>
      </c>
      <c r="AO417" s="99">
        <f t="shared" si="387"/>
        <v>0</v>
      </c>
      <c r="AP417" s="99">
        <f t="shared" si="388"/>
        <v>0</v>
      </c>
      <c r="AQ417" s="12">
        <f t="shared" si="389"/>
        <v>0</v>
      </c>
      <c r="AR417" s="39">
        <f t="shared" si="390"/>
        <v>0</v>
      </c>
      <c r="AS417" s="39">
        <f t="shared" si="391"/>
        <v>0</v>
      </c>
      <c r="AT417" s="39">
        <f t="shared" si="392"/>
        <v>0</v>
      </c>
      <c r="AU417" s="12">
        <f t="shared" si="393"/>
        <v>0</v>
      </c>
      <c r="AV417" s="39">
        <f t="shared" si="394"/>
        <v>0</v>
      </c>
      <c r="AW417" s="39">
        <f t="shared" si="395"/>
        <v>0</v>
      </c>
      <c r="AX417" s="39">
        <f t="shared" si="396"/>
        <v>0</v>
      </c>
      <c r="AY417" s="39">
        <f t="shared" si="397"/>
        <v>0</v>
      </c>
      <c r="AZ417" s="39">
        <f t="shared" si="398"/>
        <v>0</v>
      </c>
      <c r="BA417" s="12">
        <f t="shared" si="399"/>
        <v>0</v>
      </c>
      <c r="BB417" s="39">
        <f t="shared" si="400"/>
        <v>0</v>
      </c>
      <c r="BC417" s="39">
        <f t="shared" si="401"/>
        <v>0</v>
      </c>
      <c r="BD417" s="39">
        <f t="shared" si="402"/>
        <v>0</v>
      </c>
      <c r="BE417" s="12">
        <f t="shared" si="403"/>
        <v>0</v>
      </c>
      <c r="BF417" s="39">
        <f t="shared" si="404"/>
        <v>0</v>
      </c>
      <c r="BG417" s="39">
        <f t="shared" si="405"/>
        <v>0</v>
      </c>
      <c r="BH417" s="39">
        <f t="shared" si="406"/>
        <v>0</v>
      </c>
      <c r="BI417" s="12">
        <f t="shared" si="407"/>
        <v>0</v>
      </c>
      <c r="BJ417" s="39">
        <f t="shared" si="408"/>
        <v>0</v>
      </c>
      <c r="BK417" s="39">
        <f t="shared" si="409"/>
        <v>0</v>
      </c>
      <c r="BL417" s="39">
        <f t="shared" si="410"/>
        <v>0</v>
      </c>
      <c r="BM417" s="12">
        <f t="shared" si="411"/>
        <v>0</v>
      </c>
      <c r="BN417" s="39">
        <f t="shared" si="412"/>
        <v>0</v>
      </c>
      <c r="BO417" s="39">
        <f t="shared" si="413"/>
        <v>0</v>
      </c>
      <c r="BP417" s="39">
        <f t="shared" si="414"/>
        <v>0</v>
      </c>
      <c r="BQ417" s="12">
        <f t="shared" si="415"/>
        <v>0</v>
      </c>
      <c r="BR417" s="39">
        <f t="shared" si="416"/>
        <v>0</v>
      </c>
      <c r="BS417" s="39">
        <f t="shared" si="417"/>
        <v>0</v>
      </c>
      <c r="BT417" s="39">
        <f t="shared" si="418"/>
        <v>0</v>
      </c>
      <c r="BU417" s="104">
        <f>IF(ABS($B417)&lt;0.01,0,VLOOKUP(E417,DollarSteps,4))</f>
        <v>0</v>
      </c>
      <c r="BV417" s="104">
        <f>IF(ABS($B417)&lt;0.01,0,VLOOKUP(G417,DollarSteps,4))</f>
        <v>0</v>
      </c>
      <c r="BW417" s="104">
        <f>IF(ABS($B417)&lt;0.01,0,VLOOKUP(I417,DollarSteps,4))</f>
        <v>0</v>
      </c>
      <c r="BX417" s="104">
        <f>IF(ABS($B417)&lt;0.01,0,IF($J417="","",VLOOKUP($J417,Age_Steps,4)))</f>
        <v>0</v>
      </c>
      <c r="BY417" s="104">
        <f>IF(OR(ABS($B417)&lt;0.01,$E417=0),0,IF($J417="","",VLOOKUP($J417,Age_Steps,4)))</f>
        <v>0</v>
      </c>
      <c r="BZ417" s="104">
        <f>IF(ABS($B417)&lt;0.01,0,IF($J417="","",VLOOKUP($J417-1,Age_Steps,4)))</f>
        <v>0</v>
      </c>
      <c r="CA417" s="104">
        <f>IF(OR(ABS($B417)&lt;0.01,$G417=0),0,IF($J417="","",VLOOKUP($J417-1,Age_Steps,4)))</f>
        <v>0</v>
      </c>
      <c r="CB417" s="104">
        <f>IF(ABS($B417)&lt;0.01,0,IF($J417="","",VLOOKUP($J417-2,Age_Steps,4)))</f>
        <v>0</v>
      </c>
      <c r="CC417" s="104">
        <f>IF(OR(ABS($B417)&lt;0.01,$I417=0),0,IF($J417="","",VLOOKUP($J417-2,Age_Steps,4)))</f>
        <v>0</v>
      </c>
    </row>
    <row r="418" spans="2:81" ht="12.5" customHeight="1">
      <c r="B418" s="6" t="s">
        <v>9</v>
      </c>
      <c r="C418" s="6"/>
      <c r="D418" s="5">
        <v>0</v>
      </c>
      <c r="E418" s="5">
        <v>0</v>
      </c>
      <c r="F418" s="2">
        <v>0</v>
      </c>
      <c r="G418" s="2">
        <v>0</v>
      </c>
      <c r="H418" s="2">
        <v>0</v>
      </c>
      <c r="I418" s="5">
        <v>0</v>
      </c>
      <c r="J418" s="11">
        <v>90</v>
      </c>
      <c r="K418" s="12">
        <f t="shared" si="363"/>
        <v>0</v>
      </c>
      <c r="L418" s="12">
        <f t="shared" si="363"/>
        <v>0</v>
      </c>
      <c r="M418" s="14">
        <f t="shared" si="364"/>
        <v>0</v>
      </c>
      <c r="N418" s="12">
        <f t="shared" si="419"/>
        <v>0</v>
      </c>
      <c r="O418" s="14">
        <f t="shared" si="365"/>
        <v>0</v>
      </c>
      <c r="P418" s="12">
        <f t="shared" si="419"/>
        <v>0</v>
      </c>
      <c r="Q418" s="12">
        <f t="shared" si="366"/>
        <v>1</v>
      </c>
      <c r="R418" s="12">
        <f t="shared" si="367"/>
        <v>0</v>
      </c>
      <c r="S418" s="12">
        <f t="shared" si="368"/>
        <v>0</v>
      </c>
      <c r="T418" s="12">
        <f t="shared" si="369"/>
        <v>0</v>
      </c>
      <c r="U418" s="12">
        <f t="shared" si="370"/>
        <v>0</v>
      </c>
      <c r="V418" s="39">
        <f t="shared" si="371"/>
        <v>0</v>
      </c>
      <c r="W418" s="39">
        <f t="shared" si="372"/>
        <v>0</v>
      </c>
      <c r="X418" s="12">
        <f t="shared" si="420"/>
        <v>0</v>
      </c>
      <c r="Y418" s="12">
        <f t="shared" si="373"/>
        <v>0</v>
      </c>
      <c r="Z418" s="39">
        <f t="shared" si="421"/>
        <v>0</v>
      </c>
      <c r="AA418" s="12">
        <f t="shared" si="374"/>
        <v>0</v>
      </c>
      <c r="AB418" s="39">
        <f t="shared" si="375"/>
        <v>0</v>
      </c>
      <c r="AC418" s="12">
        <f t="shared" si="376"/>
        <v>0</v>
      </c>
      <c r="AD418" s="39">
        <f t="shared" si="377"/>
        <v>0</v>
      </c>
      <c r="AE418" s="39">
        <f t="shared" si="362"/>
        <v>0</v>
      </c>
      <c r="AF418" s="12">
        <f t="shared" si="378"/>
        <v>0</v>
      </c>
      <c r="AG418" s="39">
        <f t="shared" si="379"/>
        <v>0</v>
      </c>
      <c r="AH418" s="12">
        <f t="shared" si="380"/>
        <v>0</v>
      </c>
      <c r="AI418" s="39">
        <f t="shared" si="381"/>
        <v>0</v>
      </c>
      <c r="AJ418" s="39">
        <f t="shared" si="382"/>
        <v>0</v>
      </c>
      <c r="AK418" s="12">
        <f t="shared" si="383"/>
        <v>0</v>
      </c>
      <c r="AL418" s="39">
        <f t="shared" si="384"/>
        <v>0</v>
      </c>
      <c r="AM418" s="39">
        <f t="shared" si="385"/>
        <v>0</v>
      </c>
      <c r="AN418" s="39">
        <f t="shared" si="386"/>
        <v>0</v>
      </c>
      <c r="AO418" s="99">
        <f t="shared" si="387"/>
        <v>0</v>
      </c>
      <c r="AP418" s="99">
        <f t="shared" si="388"/>
        <v>0</v>
      </c>
      <c r="AQ418" s="12">
        <f t="shared" si="389"/>
        <v>0</v>
      </c>
      <c r="AR418" s="39">
        <f t="shared" si="390"/>
        <v>0</v>
      </c>
      <c r="AS418" s="39">
        <f t="shared" si="391"/>
        <v>0</v>
      </c>
      <c r="AT418" s="39">
        <f t="shared" si="392"/>
        <v>0</v>
      </c>
      <c r="AU418" s="12">
        <f t="shared" si="393"/>
        <v>0</v>
      </c>
      <c r="AV418" s="39">
        <f t="shared" si="394"/>
        <v>0</v>
      </c>
      <c r="AW418" s="39">
        <f t="shared" si="395"/>
        <v>0</v>
      </c>
      <c r="AX418" s="39">
        <f t="shared" si="396"/>
        <v>0</v>
      </c>
      <c r="AY418" s="39">
        <f t="shared" si="397"/>
        <v>0</v>
      </c>
      <c r="AZ418" s="39">
        <f t="shared" si="398"/>
        <v>0</v>
      </c>
      <c r="BA418" s="12">
        <f t="shared" si="399"/>
        <v>0</v>
      </c>
      <c r="BB418" s="39">
        <f t="shared" si="400"/>
        <v>0</v>
      </c>
      <c r="BC418" s="39">
        <f t="shared" si="401"/>
        <v>0</v>
      </c>
      <c r="BD418" s="39">
        <f t="shared" si="402"/>
        <v>0</v>
      </c>
      <c r="BE418" s="12">
        <f t="shared" si="403"/>
        <v>0</v>
      </c>
      <c r="BF418" s="39">
        <f t="shared" si="404"/>
        <v>0</v>
      </c>
      <c r="BG418" s="39">
        <f t="shared" si="405"/>
        <v>0</v>
      </c>
      <c r="BH418" s="39">
        <f t="shared" si="406"/>
        <v>0</v>
      </c>
      <c r="BI418" s="12">
        <f t="shared" si="407"/>
        <v>0</v>
      </c>
      <c r="BJ418" s="39">
        <f t="shared" si="408"/>
        <v>0</v>
      </c>
      <c r="BK418" s="39">
        <f t="shared" si="409"/>
        <v>0</v>
      </c>
      <c r="BL418" s="39">
        <f t="shared" si="410"/>
        <v>0</v>
      </c>
      <c r="BM418" s="12">
        <f t="shared" si="411"/>
        <v>0</v>
      </c>
      <c r="BN418" s="39">
        <f t="shared" si="412"/>
        <v>0</v>
      </c>
      <c r="BO418" s="39">
        <f t="shared" si="413"/>
        <v>0</v>
      </c>
      <c r="BP418" s="39">
        <f t="shared" si="414"/>
        <v>0</v>
      </c>
      <c r="BQ418" s="12">
        <f t="shared" si="415"/>
        <v>0</v>
      </c>
      <c r="BR418" s="39">
        <f t="shared" si="416"/>
        <v>0</v>
      </c>
      <c r="BS418" s="39">
        <f t="shared" si="417"/>
        <v>0</v>
      </c>
      <c r="BT418" s="39">
        <f t="shared" si="418"/>
        <v>0</v>
      </c>
      <c r="BU418" s="104">
        <f>IF(ABS($B418)&lt;0.01,0,VLOOKUP(E418,DollarSteps,4))</f>
        <v>0</v>
      </c>
      <c r="BV418" s="104">
        <f>IF(ABS($B418)&lt;0.01,0,VLOOKUP(G418,DollarSteps,4))</f>
        <v>0</v>
      </c>
      <c r="BW418" s="104">
        <f>IF(ABS($B418)&lt;0.01,0,VLOOKUP(I418,DollarSteps,4))</f>
        <v>0</v>
      </c>
      <c r="BX418" s="104">
        <f>IF(ABS($B418)&lt;0.01,0,IF($J418="","",VLOOKUP($J418,Age_Steps,4)))</f>
        <v>0</v>
      </c>
      <c r="BY418" s="104">
        <f>IF(OR(ABS($B418)&lt;0.01,$E418=0),0,IF($J418="","",VLOOKUP($J418,Age_Steps,4)))</f>
        <v>0</v>
      </c>
      <c r="BZ418" s="104">
        <f>IF(ABS($B418)&lt;0.01,0,IF($J418="","",VLOOKUP($J418-1,Age_Steps,4)))</f>
        <v>0</v>
      </c>
      <c r="CA418" s="104">
        <f>IF(OR(ABS($B418)&lt;0.01,$G418=0),0,IF($J418="","",VLOOKUP($J418-1,Age_Steps,4)))</f>
        <v>0</v>
      </c>
      <c r="CB418" s="104">
        <f>IF(ABS($B418)&lt;0.01,0,IF($J418="","",VLOOKUP($J418-2,Age_Steps,4)))</f>
        <v>0</v>
      </c>
      <c r="CC418" s="104">
        <f>IF(OR(ABS($B418)&lt;0.01,$I418=0),0,IF($J418="","",VLOOKUP($J418-2,Age_Steps,4)))</f>
        <v>0</v>
      </c>
    </row>
    <row r="419" spans="2:81" ht="12.5" customHeight="1">
      <c r="B419" s="6" t="s">
        <v>9</v>
      </c>
      <c r="C419" s="6"/>
      <c r="D419" s="5">
        <v>0</v>
      </c>
      <c r="E419" s="5">
        <v>0</v>
      </c>
      <c r="F419" s="2">
        <v>0</v>
      </c>
      <c r="G419" s="2">
        <v>0</v>
      </c>
      <c r="H419" s="2">
        <v>0</v>
      </c>
      <c r="I419" s="5">
        <v>0</v>
      </c>
      <c r="J419" s="11">
        <v>16</v>
      </c>
      <c r="K419" s="12">
        <f t="shared" si="363"/>
        <v>0</v>
      </c>
      <c r="L419" s="12">
        <f t="shared" si="363"/>
        <v>0</v>
      </c>
      <c r="M419" s="14">
        <f t="shared" si="364"/>
        <v>0</v>
      </c>
      <c r="N419" s="12">
        <f t="shared" si="419"/>
        <v>0</v>
      </c>
      <c r="O419" s="14">
        <f t="shared" si="365"/>
        <v>0</v>
      </c>
      <c r="P419" s="12">
        <f t="shared" si="419"/>
        <v>0</v>
      </c>
      <c r="Q419" s="12">
        <f t="shared" si="366"/>
        <v>1</v>
      </c>
      <c r="R419" s="12">
        <f t="shared" si="367"/>
        <v>0</v>
      </c>
      <c r="S419" s="12">
        <f t="shared" si="368"/>
        <v>0</v>
      </c>
      <c r="T419" s="12">
        <f t="shared" si="369"/>
        <v>0</v>
      </c>
      <c r="U419" s="12">
        <f t="shared" si="370"/>
        <v>0</v>
      </c>
      <c r="V419" s="39">
        <f t="shared" si="371"/>
        <v>0</v>
      </c>
      <c r="W419" s="39">
        <f t="shared" si="372"/>
        <v>0</v>
      </c>
      <c r="X419" s="12">
        <f t="shared" si="420"/>
        <v>0</v>
      </c>
      <c r="Y419" s="12">
        <f t="shared" si="373"/>
        <v>0</v>
      </c>
      <c r="Z419" s="39">
        <f t="shared" si="421"/>
        <v>0</v>
      </c>
      <c r="AA419" s="12">
        <f t="shared" si="374"/>
        <v>0</v>
      </c>
      <c r="AB419" s="39">
        <f t="shared" si="375"/>
        <v>0</v>
      </c>
      <c r="AC419" s="12">
        <f t="shared" si="376"/>
        <v>0</v>
      </c>
      <c r="AD419" s="39">
        <f t="shared" si="377"/>
        <v>0</v>
      </c>
      <c r="AE419" s="39">
        <f t="shared" si="362"/>
        <v>0</v>
      </c>
      <c r="AF419" s="12">
        <f t="shared" si="378"/>
        <v>0</v>
      </c>
      <c r="AG419" s="39">
        <f t="shared" si="379"/>
        <v>0</v>
      </c>
      <c r="AH419" s="12">
        <f t="shared" si="380"/>
        <v>0</v>
      </c>
      <c r="AI419" s="39">
        <f t="shared" si="381"/>
        <v>0</v>
      </c>
      <c r="AJ419" s="39">
        <f t="shared" si="382"/>
        <v>0</v>
      </c>
      <c r="AK419" s="12">
        <f t="shared" si="383"/>
        <v>0</v>
      </c>
      <c r="AL419" s="39">
        <f t="shared" si="384"/>
        <v>0</v>
      </c>
      <c r="AM419" s="39">
        <f t="shared" si="385"/>
        <v>0</v>
      </c>
      <c r="AN419" s="39">
        <f t="shared" si="386"/>
        <v>0</v>
      </c>
      <c r="AO419" s="99">
        <f t="shared" si="387"/>
        <v>0</v>
      </c>
      <c r="AP419" s="99">
        <f t="shared" si="388"/>
        <v>0</v>
      </c>
      <c r="AQ419" s="12">
        <f t="shared" si="389"/>
        <v>0</v>
      </c>
      <c r="AR419" s="39">
        <f t="shared" si="390"/>
        <v>0</v>
      </c>
      <c r="AS419" s="39">
        <f t="shared" si="391"/>
        <v>0</v>
      </c>
      <c r="AT419" s="39">
        <f t="shared" si="392"/>
        <v>0</v>
      </c>
      <c r="AU419" s="12">
        <f t="shared" si="393"/>
        <v>0</v>
      </c>
      <c r="AV419" s="39">
        <f t="shared" si="394"/>
        <v>0</v>
      </c>
      <c r="AW419" s="39">
        <f t="shared" si="395"/>
        <v>0</v>
      </c>
      <c r="AX419" s="39">
        <f t="shared" si="396"/>
        <v>0</v>
      </c>
      <c r="AY419" s="39">
        <f t="shared" si="397"/>
        <v>0</v>
      </c>
      <c r="AZ419" s="39">
        <f t="shared" si="398"/>
        <v>0</v>
      </c>
      <c r="BA419" s="12">
        <f t="shared" si="399"/>
        <v>0</v>
      </c>
      <c r="BB419" s="39">
        <f t="shared" si="400"/>
        <v>0</v>
      </c>
      <c r="BC419" s="39">
        <f t="shared" si="401"/>
        <v>0</v>
      </c>
      <c r="BD419" s="39">
        <f t="shared" si="402"/>
        <v>0</v>
      </c>
      <c r="BE419" s="12">
        <f t="shared" si="403"/>
        <v>0</v>
      </c>
      <c r="BF419" s="39">
        <f t="shared" si="404"/>
        <v>0</v>
      </c>
      <c r="BG419" s="39">
        <f t="shared" si="405"/>
        <v>0</v>
      </c>
      <c r="BH419" s="39">
        <f t="shared" si="406"/>
        <v>0</v>
      </c>
      <c r="BI419" s="12">
        <f t="shared" si="407"/>
        <v>0</v>
      </c>
      <c r="BJ419" s="39">
        <f t="shared" si="408"/>
        <v>0</v>
      </c>
      <c r="BK419" s="39">
        <f t="shared" si="409"/>
        <v>0</v>
      </c>
      <c r="BL419" s="39">
        <f t="shared" si="410"/>
        <v>0</v>
      </c>
      <c r="BM419" s="12">
        <f t="shared" si="411"/>
        <v>0</v>
      </c>
      <c r="BN419" s="39">
        <f t="shared" si="412"/>
        <v>0</v>
      </c>
      <c r="BO419" s="39">
        <f t="shared" si="413"/>
        <v>0</v>
      </c>
      <c r="BP419" s="39">
        <f t="shared" si="414"/>
        <v>0</v>
      </c>
      <c r="BQ419" s="12">
        <f t="shared" si="415"/>
        <v>0</v>
      </c>
      <c r="BR419" s="39">
        <f t="shared" si="416"/>
        <v>0</v>
      </c>
      <c r="BS419" s="39">
        <f t="shared" si="417"/>
        <v>0</v>
      </c>
      <c r="BT419" s="39">
        <f t="shared" si="418"/>
        <v>0</v>
      </c>
      <c r="BU419" s="104">
        <f>IF(ABS($B419)&lt;0.01,0,VLOOKUP(E419,DollarSteps,4))</f>
        <v>0</v>
      </c>
      <c r="BV419" s="104">
        <f>IF(ABS($B419)&lt;0.01,0,VLOOKUP(G419,DollarSteps,4))</f>
        <v>0</v>
      </c>
      <c r="BW419" s="104">
        <f>IF(ABS($B419)&lt;0.01,0,VLOOKUP(I419,DollarSteps,4))</f>
        <v>0</v>
      </c>
      <c r="BX419" s="104">
        <f>IF(ABS($B419)&lt;0.01,0,IF($J419="","",VLOOKUP($J419,Age_Steps,4)))</f>
        <v>0</v>
      </c>
      <c r="BY419" s="104">
        <f>IF(OR(ABS($B419)&lt;0.01,$E419=0),0,IF($J419="","",VLOOKUP($J419,Age_Steps,4)))</f>
        <v>0</v>
      </c>
      <c r="BZ419" s="104">
        <f>IF(ABS($B419)&lt;0.01,0,IF($J419="","",VLOOKUP($J419-1,Age_Steps,4)))</f>
        <v>0</v>
      </c>
      <c r="CA419" s="104">
        <f>IF(OR(ABS($B419)&lt;0.01,$G419=0),0,IF($J419="","",VLOOKUP($J419-1,Age_Steps,4)))</f>
        <v>0</v>
      </c>
      <c r="CB419" s="104">
        <f>IF(ABS($B419)&lt;0.01,0,IF($J419="","",VLOOKUP($J419-2,Age_Steps,4)))</f>
        <v>0</v>
      </c>
      <c r="CC419" s="104">
        <f>IF(OR(ABS($B419)&lt;0.01,$I419=0),0,IF($J419="","",VLOOKUP($J419-2,Age_Steps,4)))</f>
        <v>0</v>
      </c>
    </row>
    <row r="420" spans="2:81" ht="12.5" customHeight="1">
      <c r="B420" s="6" t="s">
        <v>9</v>
      </c>
      <c r="C420" s="6"/>
      <c r="D420" s="5">
        <v>0</v>
      </c>
      <c r="E420" s="5">
        <v>0</v>
      </c>
      <c r="F420" s="2">
        <v>0</v>
      </c>
      <c r="G420" s="2">
        <v>0</v>
      </c>
      <c r="H420" s="2">
        <v>0</v>
      </c>
      <c r="I420" s="5">
        <v>0</v>
      </c>
      <c r="J420" s="11">
        <v>19</v>
      </c>
      <c r="K420" s="12">
        <f t="shared" si="363"/>
        <v>0</v>
      </c>
      <c r="L420" s="12">
        <f t="shared" si="363"/>
        <v>0</v>
      </c>
      <c r="M420" s="14">
        <f t="shared" si="364"/>
        <v>0</v>
      </c>
      <c r="N420" s="12">
        <f t="shared" si="419"/>
        <v>0</v>
      </c>
      <c r="O420" s="14">
        <f t="shared" si="365"/>
        <v>0</v>
      </c>
      <c r="P420" s="12">
        <f t="shared" si="419"/>
        <v>0</v>
      </c>
      <c r="Q420" s="12">
        <f t="shared" si="366"/>
        <v>1</v>
      </c>
      <c r="R420" s="12">
        <f t="shared" si="367"/>
        <v>0</v>
      </c>
      <c r="S420" s="12">
        <f t="shared" si="368"/>
        <v>0</v>
      </c>
      <c r="T420" s="12">
        <f t="shared" si="369"/>
        <v>0</v>
      </c>
      <c r="U420" s="12">
        <f t="shared" si="370"/>
        <v>0</v>
      </c>
      <c r="V420" s="39">
        <f t="shared" si="371"/>
        <v>0</v>
      </c>
      <c r="W420" s="39">
        <f t="shared" si="372"/>
        <v>0</v>
      </c>
      <c r="X420" s="12">
        <f t="shared" si="420"/>
        <v>0</v>
      </c>
      <c r="Y420" s="12">
        <f t="shared" si="373"/>
        <v>0</v>
      </c>
      <c r="Z420" s="39">
        <f t="shared" si="421"/>
        <v>0</v>
      </c>
      <c r="AA420" s="12">
        <f t="shared" si="374"/>
        <v>0</v>
      </c>
      <c r="AB420" s="39">
        <f t="shared" si="375"/>
        <v>0</v>
      </c>
      <c r="AC420" s="12">
        <f t="shared" si="376"/>
        <v>0</v>
      </c>
      <c r="AD420" s="39">
        <f t="shared" si="377"/>
        <v>0</v>
      </c>
      <c r="AE420" s="39">
        <f t="shared" si="362"/>
        <v>0</v>
      </c>
      <c r="AF420" s="12">
        <f t="shared" si="378"/>
        <v>0</v>
      </c>
      <c r="AG420" s="39">
        <f t="shared" si="379"/>
        <v>0</v>
      </c>
      <c r="AH420" s="12">
        <f t="shared" si="380"/>
        <v>0</v>
      </c>
      <c r="AI420" s="39">
        <f t="shared" si="381"/>
        <v>0</v>
      </c>
      <c r="AJ420" s="39">
        <f t="shared" si="382"/>
        <v>0</v>
      </c>
      <c r="AK420" s="12">
        <f t="shared" si="383"/>
        <v>0</v>
      </c>
      <c r="AL420" s="39">
        <f t="shared" si="384"/>
        <v>0</v>
      </c>
      <c r="AM420" s="39">
        <f t="shared" si="385"/>
        <v>0</v>
      </c>
      <c r="AN420" s="39">
        <f t="shared" si="386"/>
        <v>0</v>
      </c>
      <c r="AO420" s="99">
        <f t="shared" si="387"/>
        <v>0</v>
      </c>
      <c r="AP420" s="99">
        <f t="shared" si="388"/>
        <v>0</v>
      </c>
      <c r="AQ420" s="12">
        <f t="shared" si="389"/>
        <v>0</v>
      </c>
      <c r="AR420" s="39">
        <f t="shared" si="390"/>
        <v>0</v>
      </c>
      <c r="AS420" s="39">
        <f t="shared" si="391"/>
        <v>0</v>
      </c>
      <c r="AT420" s="39">
        <f t="shared" si="392"/>
        <v>0</v>
      </c>
      <c r="AU420" s="12">
        <f t="shared" si="393"/>
        <v>0</v>
      </c>
      <c r="AV420" s="39">
        <f t="shared" si="394"/>
        <v>0</v>
      </c>
      <c r="AW420" s="39">
        <f t="shared" si="395"/>
        <v>0</v>
      </c>
      <c r="AX420" s="39">
        <f t="shared" si="396"/>
        <v>0</v>
      </c>
      <c r="AY420" s="39">
        <f t="shared" si="397"/>
        <v>0</v>
      </c>
      <c r="AZ420" s="39">
        <f t="shared" si="398"/>
        <v>0</v>
      </c>
      <c r="BA420" s="12">
        <f t="shared" si="399"/>
        <v>0</v>
      </c>
      <c r="BB420" s="39">
        <f t="shared" si="400"/>
        <v>0</v>
      </c>
      <c r="BC420" s="39">
        <f t="shared" si="401"/>
        <v>0</v>
      </c>
      <c r="BD420" s="39">
        <f t="shared" si="402"/>
        <v>0</v>
      </c>
      <c r="BE420" s="12">
        <f t="shared" si="403"/>
        <v>0</v>
      </c>
      <c r="BF420" s="39">
        <f t="shared" si="404"/>
        <v>0</v>
      </c>
      <c r="BG420" s="39">
        <f t="shared" si="405"/>
        <v>0</v>
      </c>
      <c r="BH420" s="39">
        <f t="shared" si="406"/>
        <v>0</v>
      </c>
      <c r="BI420" s="12">
        <f t="shared" si="407"/>
        <v>0</v>
      </c>
      <c r="BJ420" s="39">
        <f t="shared" si="408"/>
        <v>0</v>
      </c>
      <c r="BK420" s="39">
        <f t="shared" si="409"/>
        <v>0</v>
      </c>
      <c r="BL420" s="39">
        <f t="shared" si="410"/>
        <v>0</v>
      </c>
      <c r="BM420" s="12">
        <f t="shared" si="411"/>
        <v>0</v>
      </c>
      <c r="BN420" s="39">
        <f t="shared" si="412"/>
        <v>0</v>
      </c>
      <c r="BO420" s="39">
        <f t="shared" si="413"/>
        <v>0</v>
      </c>
      <c r="BP420" s="39">
        <f t="shared" si="414"/>
        <v>0</v>
      </c>
      <c r="BQ420" s="12">
        <f t="shared" si="415"/>
        <v>0</v>
      </c>
      <c r="BR420" s="39">
        <f t="shared" si="416"/>
        <v>0</v>
      </c>
      <c r="BS420" s="39">
        <f t="shared" si="417"/>
        <v>0</v>
      </c>
      <c r="BT420" s="39">
        <f t="shared" si="418"/>
        <v>0</v>
      </c>
      <c r="BU420" s="104">
        <f>IF(ABS($B420)&lt;0.01,0,VLOOKUP(E420,DollarSteps,4))</f>
        <v>0</v>
      </c>
      <c r="BV420" s="104">
        <f>IF(ABS($B420)&lt;0.01,0,VLOOKUP(G420,DollarSteps,4))</f>
        <v>0</v>
      </c>
      <c r="BW420" s="104">
        <f>IF(ABS($B420)&lt;0.01,0,VLOOKUP(I420,DollarSteps,4))</f>
        <v>0</v>
      </c>
      <c r="BX420" s="104">
        <f>IF(ABS($B420)&lt;0.01,0,IF($J420="","",VLOOKUP($J420,Age_Steps,4)))</f>
        <v>0</v>
      </c>
      <c r="BY420" s="104">
        <f>IF(OR(ABS($B420)&lt;0.01,$E420=0),0,IF($J420="","",VLOOKUP($J420,Age_Steps,4)))</f>
        <v>0</v>
      </c>
      <c r="BZ420" s="104">
        <f>IF(ABS($B420)&lt;0.01,0,IF($J420="","",VLOOKUP($J420-1,Age_Steps,4)))</f>
        <v>0</v>
      </c>
      <c r="CA420" s="104">
        <f>IF(OR(ABS($B420)&lt;0.01,$G420=0),0,IF($J420="","",VLOOKUP($J420-1,Age_Steps,4)))</f>
        <v>0</v>
      </c>
      <c r="CB420" s="104">
        <f>IF(ABS($B420)&lt;0.01,0,IF($J420="","",VLOOKUP($J420-2,Age_Steps,4)))</f>
        <v>0</v>
      </c>
      <c r="CC420" s="104">
        <f>IF(OR(ABS($B420)&lt;0.01,$I420=0),0,IF($J420="","",VLOOKUP($J420-2,Age_Steps,4)))</f>
        <v>0</v>
      </c>
    </row>
    <row r="421" spans="2:81" ht="12.5" customHeight="1">
      <c r="B421" s="6" t="s">
        <v>9</v>
      </c>
      <c r="C421" s="6"/>
      <c r="D421" s="5">
        <v>0</v>
      </c>
      <c r="E421" s="5">
        <v>0</v>
      </c>
      <c r="F421" s="2">
        <v>0</v>
      </c>
      <c r="G421" s="2">
        <v>0</v>
      </c>
      <c r="H421" s="2">
        <v>0</v>
      </c>
      <c r="I421" s="5">
        <v>0</v>
      </c>
      <c r="J421" s="11">
        <v>18</v>
      </c>
      <c r="K421" s="12">
        <f t="shared" si="363"/>
        <v>0</v>
      </c>
      <c r="L421" s="12">
        <f t="shared" si="363"/>
        <v>0</v>
      </c>
      <c r="M421" s="14">
        <f t="shared" si="364"/>
        <v>0</v>
      </c>
      <c r="N421" s="12">
        <f t="shared" si="419"/>
        <v>0</v>
      </c>
      <c r="O421" s="14">
        <f t="shared" si="365"/>
        <v>0</v>
      </c>
      <c r="P421" s="12">
        <f t="shared" si="419"/>
        <v>0</v>
      </c>
      <c r="Q421" s="12">
        <f t="shared" si="366"/>
        <v>1</v>
      </c>
      <c r="R421" s="12">
        <f t="shared" si="367"/>
        <v>0</v>
      </c>
      <c r="S421" s="12">
        <f t="shared" si="368"/>
        <v>0</v>
      </c>
      <c r="T421" s="12">
        <f t="shared" si="369"/>
        <v>0</v>
      </c>
      <c r="U421" s="12">
        <f t="shared" si="370"/>
        <v>0</v>
      </c>
      <c r="V421" s="39">
        <f t="shared" si="371"/>
        <v>0</v>
      </c>
      <c r="W421" s="39">
        <f t="shared" si="372"/>
        <v>0</v>
      </c>
      <c r="X421" s="12">
        <f t="shared" si="420"/>
        <v>0</v>
      </c>
      <c r="Y421" s="12">
        <f t="shared" si="373"/>
        <v>0</v>
      </c>
      <c r="Z421" s="39">
        <f t="shared" si="421"/>
        <v>0</v>
      </c>
      <c r="AA421" s="12">
        <f t="shared" si="374"/>
        <v>0</v>
      </c>
      <c r="AB421" s="39">
        <f t="shared" si="375"/>
        <v>0</v>
      </c>
      <c r="AC421" s="12">
        <f t="shared" si="376"/>
        <v>0</v>
      </c>
      <c r="AD421" s="39">
        <f t="shared" si="377"/>
        <v>0</v>
      </c>
      <c r="AE421" s="39">
        <f t="shared" si="362"/>
        <v>0</v>
      </c>
      <c r="AF421" s="12">
        <f t="shared" si="378"/>
        <v>0</v>
      </c>
      <c r="AG421" s="39">
        <f t="shared" si="379"/>
        <v>0</v>
      </c>
      <c r="AH421" s="12">
        <f t="shared" si="380"/>
        <v>0</v>
      </c>
      <c r="AI421" s="39">
        <f t="shared" si="381"/>
        <v>0</v>
      </c>
      <c r="AJ421" s="39">
        <f t="shared" si="382"/>
        <v>0</v>
      </c>
      <c r="AK421" s="12">
        <f t="shared" si="383"/>
        <v>0</v>
      </c>
      <c r="AL421" s="39">
        <f t="shared" si="384"/>
        <v>0</v>
      </c>
      <c r="AM421" s="39">
        <f t="shared" si="385"/>
        <v>0</v>
      </c>
      <c r="AN421" s="39">
        <f t="shared" si="386"/>
        <v>0</v>
      </c>
      <c r="AO421" s="99">
        <f t="shared" si="387"/>
        <v>0</v>
      </c>
      <c r="AP421" s="99">
        <f t="shared" si="388"/>
        <v>0</v>
      </c>
      <c r="AQ421" s="12">
        <f t="shared" si="389"/>
        <v>0</v>
      </c>
      <c r="AR421" s="39">
        <f t="shared" si="390"/>
        <v>0</v>
      </c>
      <c r="AS421" s="39">
        <f t="shared" si="391"/>
        <v>0</v>
      </c>
      <c r="AT421" s="39">
        <f t="shared" si="392"/>
        <v>0</v>
      </c>
      <c r="AU421" s="12">
        <f t="shared" si="393"/>
        <v>0</v>
      </c>
      <c r="AV421" s="39">
        <f t="shared" si="394"/>
        <v>0</v>
      </c>
      <c r="AW421" s="39">
        <f t="shared" si="395"/>
        <v>0</v>
      </c>
      <c r="AX421" s="39">
        <f t="shared" si="396"/>
        <v>0</v>
      </c>
      <c r="AY421" s="39">
        <f t="shared" si="397"/>
        <v>0</v>
      </c>
      <c r="AZ421" s="39">
        <f t="shared" si="398"/>
        <v>0</v>
      </c>
      <c r="BA421" s="12">
        <f t="shared" si="399"/>
        <v>0</v>
      </c>
      <c r="BB421" s="39">
        <f t="shared" si="400"/>
        <v>0</v>
      </c>
      <c r="BC421" s="39">
        <f t="shared" si="401"/>
        <v>0</v>
      </c>
      <c r="BD421" s="39">
        <f t="shared" si="402"/>
        <v>0</v>
      </c>
      <c r="BE421" s="12">
        <f t="shared" si="403"/>
        <v>0</v>
      </c>
      <c r="BF421" s="39">
        <f t="shared" si="404"/>
        <v>0</v>
      </c>
      <c r="BG421" s="39">
        <f t="shared" si="405"/>
        <v>0</v>
      </c>
      <c r="BH421" s="39">
        <f t="shared" si="406"/>
        <v>0</v>
      </c>
      <c r="BI421" s="12">
        <f t="shared" si="407"/>
        <v>0</v>
      </c>
      <c r="BJ421" s="39">
        <f t="shared" si="408"/>
        <v>0</v>
      </c>
      <c r="BK421" s="39">
        <f t="shared" si="409"/>
        <v>0</v>
      </c>
      <c r="BL421" s="39">
        <f t="shared" si="410"/>
        <v>0</v>
      </c>
      <c r="BM421" s="12">
        <f t="shared" si="411"/>
        <v>0</v>
      </c>
      <c r="BN421" s="39">
        <f t="shared" si="412"/>
        <v>0</v>
      </c>
      <c r="BO421" s="39">
        <f t="shared" si="413"/>
        <v>0</v>
      </c>
      <c r="BP421" s="39">
        <f t="shared" si="414"/>
        <v>0</v>
      </c>
      <c r="BQ421" s="12">
        <f t="shared" si="415"/>
        <v>0</v>
      </c>
      <c r="BR421" s="39">
        <f t="shared" si="416"/>
        <v>0</v>
      </c>
      <c r="BS421" s="39">
        <f t="shared" si="417"/>
        <v>0</v>
      </c>
      <c r="BT421" s="39">
        <f t="shared" si="418"/>
        <v>0</v>
      </c>
      <c r="BU421" s="104">
        <f>IF(ABS($B421)&lt;0.01,0,VLOOKUP(E421,DollarSteps,4))</f>
        <v>0</v>
      </c>
      <c r="BV421" s="104">
        <f>IF(ABS($B421)&lt;0.01,0,VLOOKUP(G421,DollarSteps,4))</f>
        <v>0</v>
      </c>
      <c r="BW421" s="104">
        <f>IF(ABS($B421)&lt;0.01,0,VLOOKUP(I421,DollarSteps,4))</f>
        <v>0</v>
      </c>
      <c r="BX421" s="104">
        <f>IF(ABS($B421)&lt;0.01,0,IF($J421="","",VLOOKUP($J421,Age_Steps,4)))</f>
        <v>0</v>
      </c>
      <c r="BY421" s="104">
        <f>IF(OR(ABS($B421)&lt;0.01,$E421=0),0,IF($J421="","",VLOOKUP($J421,Age_Steps,4)))</f>
        <v>0</v>
      </c>
      <c r="BZ421" s="104">
        <f>IF(ABS($B421)&lt;0.01,0,IF($J421="","",VLOOKUP($J421-1,Age_Steps,4)))</f>
        <v>0</v>
      </c>
      <c r="CA421" s="104">
        <f>IF(OR(ABS($B421)&lt;0.01,$G421=0),0,IF($J421="","",VLOOKUP($J421-1,Age_Steps,4)))</f>
        <v>0</v>
      </c>
      <c r="CB421" s="104">
        <f>IF(ABS($B421)&lt;0.01,0,IF($J421="","",VLOOKUP($J421-2,Age_Steps,4)))</f>
        <v>0</v>
      </c>
      <c r="CC421" s="104">
        <f>IF(OR(ABS($B421)&lt;0.01,$I421=0),0,IF($J421="","",VLOOKUP($J421-2,Age_Steps,4)))</f>
        <v>0</v>
      </c>
    </row>
    <row r="422" spans="2:81" ht="12.5" customHeight="1">
      <c r="B422" s="6" t="s">
        <v>9</v>
      </c>
      <c r="C422" s="6"/>
      <c r="D422" s="5">
        <v>0</v>
      </c>
      <c r="E422" s="5">
        <v>0</v>
      </c>
      <c r="F422" s="2">
        <v>0</v>
      </c>
      <c r="G422" s="2">
        <v>0</v>
      </c>
      <c r="H422" s="2">
        <v>0</v>
      </c>
      <c r="I422" s="5">
        <v>0</v>
      </c>
      <c r="J422" s="11">
        <v>44</v>
      </c>
      <c r="K422" s="12">
        <f t="shared" si="363"/>
        <v>0</v>
      </c>
      <c r="L422" s="12">
        <f t="shared" si="363"/>
        <v>0</v>
      </c>
      <c r="M422" s="14">
        <f t="shared" si="364"/>
        <v>0</v>
      </c>
      <c r="N422" s="12">
        <f t="shared" si="419"/>
        <v>0</v>
      </c>
      <c r="O422" s="14">
        <f t="shared" si="365"/>
        <v>0</v>
      </c>
      <c r="P422" s="12">
        <f t="shared" si="419"/>
        <v>0</v>
      </c>
      <c r="Q422" s="12">
        <f t="shared" si="366"/>
        <v>1</v>
      </c>
      <c r="R422" s="12">
        <f t="shared" si="367"/>
        <v>0</v>
      </c>
      <c r="S422" s="12">
        <f t="shared" si="368"/>
        <v>0</v>
      </c>
      <c r="T422" s="12">
        <f t="shared" si="369"/>
        <v>0</v>
      </c>
      <c r="U422" s="12">
        <f t="shared" si="370"/>
        <v>0</v>
      </c>
      <c r="V422" s="39">
        <f t="shared" si="371"/>
        <v>0</v>
      </c>
      <c r="W422" s="39">
        <f t="shared" si="372"/>
        <v>0</v>
      </c>
      <c r="X422" s="12">
        <f t="shared" si="420"/>
        <v>0</v>
      </c>
      <c r="Y422" s="12">
        <f t="shared" si="373"/>
        <v>0</v>
      </c>
      <c r="Z422" s="39">
        <f t="shared" si="421"/>
        <v>0</v>
      </c>
      <c r="AA422" s="12">
        <f t="shared" si="374"/>
        <v>0</v>
      </c>
      <c r="AB422" s="39">
        <f t="shared" si="375"/>
        <v>0</v>
      </c>
      <c r="AC422" s="12">
        <f t="shared" si="376"/>
        <v>0</v>
      </c>
      <c r="AD422" s="39">
        <f t="shared" si="377"/>
        <v>0</v>
      </c>
      <c r="AE422" s="39">
        <f t="shared" si="362"/>
        <v>0</v>
      </c>
      <c r="AF422" s="12">
        <f t="shared" si="378"/>
        <v>0</v>
      </c>
      <c r="AG422" s="39">
        <f t="shared" si="379"/>
        <v>0</v>
      </c>
      <c r="AH422" s="12">
        <f t="shared" si="380"/>
        <v>0</v>
      </c>
      <c r="AI422" s="39">
        <f t="shared" si="381"/>
        <v>0</v>
      </c>
      <c r="AJ422" s="39">
        <f t="shared" si="382"/>
        <v>0</v>
      </c>
      <c r="AK422" s="12">
        <f t="shared" si="383"/>
        <v>0</v>
      </c>
      <c r="AL422" s="39">
        <f t="shared" si="384"/>
        <v>0</v>
      </c>
      <c r="AM422" s="39">
        <f t="shared" si="385"/>
        <v>0</v>
      </c>
      <c r="AN422" s="39">
        <f t="shared" si="386"/>
        <v>0</v>
      </c>
      <c r="AO422" s="99">
        <f t="shared" si="387"/>
        <v>0</v>
      </c>
      <c r="AP422" s="99">
        <f t="shared" si="388"/>
        <v>0</v>
      </c>
      <c r="AQ422" s="12">
        <f t="shared" si="389"/>
        <v>0</v>
      </c>
      <c r="AR422" s="39">
        <f t="shared" si="390"/>
        <v>0</v>
      </c>
      <c r="AS422" s="39">
        <f t="shared" si="391"/>
        <v>0</v>
      </c>
      <c r="AT422" s="39">
        <f t="shared" si="392"/>
        <v>0</v>
      </c>
      <c r="AU422" s="12">
        <f t="shared" si="393"/>
        <v>0</v>
      </c>
      <c r="AV422" s="39">
        <f t="shared" si="394"/>
        <v>0</v>
      </c>
      <c r="AW422" s="39">
        <f t="shared" si="395"/>
        <v>0</v>
      </c>
      <c r="AX422" s="39">
        <f t="shared" si="396"/>
        <v>0</v>
      </c>
      <c r="AY422" s="39">
        <f t="shared" si="397"/>
        <v>0</v>
      </c>
      <c r="AZ422" s="39">
        <f t="shared" si="398"/>
        <v>0</v>
      </c>
      <c r="BA422" s="12">
        <f t="shared" si="399"/>
        <v>0</v>
      </c>
      <c r="BB422" s="39">
        <f t="shared" si="400"/>
        <v>0</v>
      </c>
      <c r="BC422" s="39">
        <f t="shared" si="401"/>
        <v>0</v>
      </c>
      <c r="BD422" s="39">
        <f t="shared" si="402"/>
        <v>0</v>
      </c>
      <c r="BE422" s="12">
        <f t="shared" si="403"/>
        <v>0</v>
      </c>
      <c r="BF422" s="39">
        <f t="shared" si="404"/>
        <v>0</v>
      </c>
      <c r="BG422" s="39">
        <f t="shared" si="405"/>
        <v>0</v>
      </c>
      <c r="BH422" s="39">
        <f t="shared" si="406"/>
        <v>0</v>
      </c>
      <c r="BI422" s="12">
        <f t="shared" si="407"/>
        <v>0</v>
      </c>
      <c r="BJ422" s="39">
        <f t="shared" si="408"/>
        <v>0</v>
      </c>
      <c r="BK422" s="39">
        <f t="shared" si="409"/>
        <v>0</v>
      </c>
      <c r="BL422" s="39">
        <f t="shared" si="410"/>
        <v>0</v>
      </c>
      <c r="BM422" s="12">
        <f t="shared" si="411"/>
        <v>0</v>
      </c>
      <c r="BN422" s="39">
        <f t="shared" si="412"/>
        <v>0</v>
      </c>
      <c r="BO422" s="39">
        <f t="shared" si="413"/>
        <v>0</v>
      </c>
      <c r="BP422" s="39">
        <f t="shared" si="414"/>
        <v>0</v>
      </c>
      <c r="BQ422" s="12">
        <f t="shared" si="415"/>
        <v>0</v>
      </c>
      <c r="BR422" s="39">
        <f t="shared" si="416"/>
        <v>0</v>
      </c>
      <c r="BS422" s="39">
        <f t="shared" si="417"/>
        <v>0</v>
      </c>
      <c r="BT422" s="39">
        <f t="shared" si="418"/>
        <v>0</v>
      </c>
      <c r="BU422" s="104">
        <f>IF(ABS($B422)&lt;0.01,0,VLOOKUP(E422,DollarSteps,4))</f>
        <v>0</v>
      </c>
      <c r="BV422" s="104">
        <f>IF(ABS($B422)&lt;0.01,0,VLOOKUP(G422,DollarSteps,4))</f>
        <v>0</v>
      </c>
      <c r="BW422" s="104">
        <f>IF(ABS($B422)&lt;0.01,0,VLOOKUP(I422,DollarSteps,4))</f>
        <v>0</v>
      </c>
      <c r="BX422" s="104">
        <f>IF(ABS($B422)&lt;0.01,0,IF($J422="","",VLOOKUP($J422,Age_Steps,4)))</f>
        <v>0</v>
      </c>
      <c r="BY422" s="104">
        <f>IF(OR(ABS($B422)&lt;0.01,$E422=0),0,IF($J422="","",VLOOKUP($J422,Age_Steps,4)))</f>
        <v>0</v>
      </c>
      <c r="BZ422" s="104">
        <f>IF(ABS($B422)&lt;0.01,0,IF($J422="","",VLOOKUP($J422-1,Age_Steps,4)))</f>
        <v>0</v>
      </c>
      <c r="CA422" s="104">
        <f>IF(OR(ABS($B422)&lt;0.01,$G422=0),0,IF($J422="","",VLOOKUP($J422-1,Age_Steps,4)))</f>
        <v>0</v>
      </c>
      <c r="CB422" s="104">
        <f>IF(ABS($B422)&lt;0.01,0,IF($J422="","",VLOOKUP($J422-2,Age_Steps,4)))</f>
        <v>0</v>
      </c>
      <c r="CC422" s="104">
        <f>IF(OR(ABS($B422)&lt;0.01,$I422=0),0,IF($J422="","",VLOOKUP($J422-2,Age_Steps,4)))</f>
        <v>0</v>
      </c>
    </row>
    <row r="423" spans="2:81" ht="12.5" customHeight="1">
      <c r="B423" s="6" t="s">
        <v>9</v>
      </c>
      <c r="C423" s="6"/>
      <c r="D423" s="5">
        <v>0</v>
      </c>
      <c r="E423" s="5">
        <v>0</v>
      </c>
      <c r="F423" s="2">
        <v>0</v>
      </c>
      <c r="G423" s="2">
        <v>0</v>
      </c>
      <c r="H423" s="2">
        <v>0</v>
      </c>
      <c r="I423" s="5">
        <v>0</v>
      </c>
      <c r="J423" s="11">
        <v>4</v>
      </c>
      <c r="K423" s="12">
        <f t="shared" si="363"/>
        <v>0</v>
      </c>
      <c r="L423" s="12">
        <f t="shared" si="363"/>
        <v>0</v>
      </c>
      <c r="M423" s="14">
        <f t="shared" si="364"/>
        <v>0</v>
      </c>
      <c r="N423" s="12">
        <f t="shared" si="419"/>
        <v>0</v>
      </c>
      <c r="O423" s="14">
        <f t="shared" si="365"/>
        <v>0</v>
      </c>
      <c r="P423" s="12">
        <f t="shared" si="419"/>
        <v>0</v>
      </c>
      <c r="Q423" s="12">
        <f t="shared" si="366"/>
        <v>1</v>
      </c>
      <c r="R423" s="12">
        <f t="shared" si="367"/>
        <v>0</v>
      </c>
      <c r="S423" s="12">
        <f t="shared" si="368"/>
        <v>0</v>
      </c>
      <c r="T423" s="12">
        <f t="shared" si="369"/>
        <v>0</v>
      </c>
      <c r="U423" s="12">
        <f t="shared" si="370"/>
        <v>0</v>
      </c>
      <c r="V423" s="39">
        <f t="shared" si="371"/>
        <v>0</v>
      </c>
      <c r="W423" s="39">
        <f t="shared" si="372"/>
        <v>0</v>
      </c>
      <c r="X423" s="12">
        <f t="shared" si="420"/>
        <v>0</v>
      </c>
      <c r="Y423" s="12">
        <f t="shared" si="373"/>
        <v>0</v>
      </c>
      <c r="Z423" s="39">
        <f t="shared" si="421"/>
        <v>0</v>
      </c>
      <c r="AA423" s="12">
        <f t="shared" si="374"/>
        <v>0</v>
      </c>
      <c r="AB423" s="39">
        <f t="shared" si="375"/>
        <v>0</v>
      </c>
      <c r="AC423" s="12">
        <f t="shared" si="376"/>
        <v>0</v>
      </c>
      <c r="AD423" s="39">
        <f t="shared" si="377"/>
        <v>0</v>
      </c>
      <c r="AE423" s="39">
        <f t="shared" si="362"/>
        <v>0</v>
      </c>
      <c r="AF423" s="12">
        <f t="shared" si="378"/>
        <v>0</v>
      </c>
      <c r="AG423" s="39">
        <f t="shared" si="379"/>
        <v>0</v>
      </c>
      <c r="AH423" s="12">
        <f t="shared" si="380"/>
        <v>0</v>
      </c>
      <c r="AI423" s="39">
        <f t="shared" si="381"/>
        <v>0</v>
      </c>
      <c r="AJ423" s="39">
        <f t="shared" si="382"/>
        <v>0</v>
      </c>
      <c r="AK423" s="12">
        <f t="shared" si="383"/>
        <v>0</v>
      </c>
      <c r="AL423" s="39">
        <f t="shared" si="384"/>
        <v>0</v>
      </c>
      <c r="AM423" s="39">
        <f t="shared" si="385"/>
        <v>0</v>
      </c>
      <c r="AN423" s="39">
        <f t="shared" si="386"/>
        <v>0</v>
      </c>
      <c r="AO423" s="99">
        <f t="shared" si="387"/>
        <v>0</v>
      </c>
      <c r="AP423" s="99">
        <f t="shared" si="388"/>
        <v>0</v>
      </c>
      <c r="AQ423" s="12">
        <f t="shared" si="389"/>
        <v>0</v>
      </c>
      <c r="AR423" s="39">
        <f t="shared" si="390"/>
        <v>0</v>
      </c>
      <c r="AS423" s="39">
        <f t="shared" si="391"/>
        <v>0</v>
      </c>
      <c r="AT423" s="39">
        <f t="shared" si="392"/>
        <v>0</v>
      </c>
      <c r="AU423" s="12">
        <f t="shared" si="393"/>
        <v>0</v>
      </c>
      <c r="AV423" s="39">
        <f t="shared" si="394"/>
        <v>0</v>
      </c>
      <c r="AW423" s="39">
        <f t="shared" si="395"/>
        <v>0</v>
      </c>
      <c r="AX423" s="39">
        <f t="shared" si="396"/>
        <v>0</v>
      </c>
      <c r="AY423" s="39">
        <f t="shared" si="397"/>
        <v>0</v>
      </c>
      <c r="AZ423" s="39">
        <f t="shared" si="398"/>
        <v>0</v>
      </c>
      <c r="BA423" s="12">
        <f t="shared" si="399"/>
        <v>0</v>
      </c>
      <c r="BB423" s="39">
        <f t="shared" si="400"/>
        <v>0</v>
      </c>
      <c r="BC423" s="39">
        <f t="shared" si="401"/>
        <v>0</v>
      </c>
      <c r="BD423" s="39">
        <f t="shared" si="402"/>
        <v>0</v>
      </c>
      <c r="BE423" s="12">
        <f t="shared" si="403"/>
        <v>0</v>
      </c>
      <c r="BF423" s="39">
        <f t="shared" si="404"/>
        <v>0</v>
      </c>
      <c r="BG423" s="39">
        <f t="shared" si="405"/>
        <v>0</v>
      </c>
      <c r="BH423" s="39">
        <f t="shared" si="406"/>
        <v>0</v>
      </c>
      <c r="BI423" s="12">
        <f t="shared" si="407"/>
        <v>0</v>
      </c>
      <c r="BJ423" s="39">
        <f t="shared" si="408"/>
        <v>0</v>
      </c>
      <c r="BK423" s="39">
        <f t="shared" si="409"/>
        <v>0</v>
      </c>
      <c r="BL423" s="39">
        <f t="shared" si="410"/>
        <v>0</v>
      </c>
      <c r="BM423" s="12">
        <f t="shared" si="411"/>
        <v>0</v>
      </c>
      <c r="BN423" s="39">
        <f t="shared" si="412"/>
        <v>0</v>
      </c>
      <c r="BO423" s="39">
        <f t="shared" si="413"/>
        <v>0</v>
      </c>
      <c r="BP423" s="39">
        <f t="shared" si="414"/>
        <v>0</v>
      </c>
      <c r="BQ423" s="12">
        <f t="shared" si="415"/>
        <v>0</v>
      </c>
      <c r="BR423" s="39">
        <f t="shared" si="416"/>
        <v>0</v>
      </c>
      <c r="BS423" s="39">
        <f t="shared" si="417"/>
        <v>0</v>
      </c>
      <c r="BT423" s="39">
        <f t="shared" si="418"/>
        <v>0</v>
      </c>
      <c r="BU423" s="104">
        <f>IF(ABS($B423)&lt;0.01,0,VLOOKUP(E423,DollarSteps,4))</f>
        <v>0</v>
      </c>
      <c r="BV423" s="104">
        <f>IF(ABS($B423)&lt;0.01,0,VLOOKUP(G423,DollarSteps,4))</f>
        <v>0</v>
      </c>
      <c r="BW423" s="104">
        <f>IF(ABS($B423)&lt;0.01,0,VLOOKUP(I423,DollarSteps,4))</f>
        <v>0</v>
      </c>
      <c r="BX423" s="104">
        <f>IF(ABS($B423)&lt;0.01,0,IF($J423="","",VLOOKUP($J423,Age_Steps,4)))</f>
        <v>0</v>
      </c>
      <c r="BY423" s="104">
        <f>IF(OR(ABS($B423)&lt;0.01,$E423=0),0,IF($J423="","",VLOOKUP($J423,Age_Steps,4)))</f>
        <v>0</v>
      </c>
      <c r="BZ423" s="104">
        <f>IF(ABS($B423)&lt;0.01,0,IF($J423="","",VLOOKUP($J423-1,Age_Steps,4)))</f>
        <v>0</v>
      </c>
      <c r="CA423" s="104">
        <f>IF(OR(ABS($B423)&lt;0.01,$G423=0),0,IF($J423="","",VLOOKUP($J423-1,Age_Steps,4)))</f>
        <v>0</v>
      </c>
      <c r="CB423" s="104">
        <f>IF(ABS($B423)&lt;0.01,0,IF($J423="","",VLOOKUP($J423-2,Age_Steps,4)))</f>
        <v>0</v>
      </c>
      <c r="CC423" s="104">
        <f>IF(OR(ABS($B423)&lt;0.01,$I423=0),0,IF($J423="","",VLOOKUP($J423-2,Age_Steps,4)))</f>
        <v>0</v>
      </c>
    </row>
    <row r="424" spans="2:81" ht="12.5" customHeight="1">
      <c r="B424" s="6" t="s">
        <v>9</v>
      </c>
      <c r="C424" s="6"/>
      <c r="D424" s="5">
        <v>0</v>
      </c>
      <c r="E424" s="5">
        <v>0</v>
      </c>
      <c r="F424" s="2">
        <v>0</v>
      </c>
      <c r="G424" s="2">
        <v>0</v>
      </c>
      <c r="H424" s="2">
        <v>0</v>
      </c>
      <c r="I424" s="5">
        <v>0</v>
      </c>
      <c r="J424" s="11">
        <v>4</v>
      </c>
      <c r="K424" s="12">
        <f t="shared" si="363"/>
        <v>0</v>
      </c>
      <c r="L424" s="12">
        <f t="shared" si="363"/>
        <v>0</v>
      </c>
      <c r="M424" s="14">
        <f t="shared" si="364"/>
        <v>0</v>
      </c>
      <c r="N424" s="12">
        <f t="shared" si="419"/>
        <v>0</v>
      </c>
      <c r="O424" s="14">
        <f t="shared" si="365"/>
        <v>0</v>
      </c>
      <c r="P424" s="12">
        <f t="shared" si="419"/>
        <v>0</v>
      </c>
      <c r="Q424" s="12">
        <f t="shared" si="366"/>
        <v>1</v>
      </c>
      <c r="R424" s="12">
        <f t="shared" si="367"/>
        <v>0</v>
      </c>
      <c r="S424" s="12">
        <f t="shared" si="368"/>
        <v>0</v>
      </c>
      <c r="T424" s="12">
        <f t="shared" si="369"/>
        <v>0</v>
      </c>
      <c r="U424" s="12">
        <f t="shared" si="370"/>
        <v>0</v>
      </c>
      <c r="V424" s="39">
        <f t="shared" si="371"/>
        <v>0</v>
      </c>
      <c r="W424" s="39">
        <f t="shared" si="372"/>
        <v>0</v>
      </c>
      <c r="X424" s="12">
        <f t="shared" si="420"/>
        <v>0</v>
      </c>
      <c r="Y424" s="12">
        <f t="shared" si="373"/>
        <v>0</v>
      </c>
      <c r="Z424" s="39">
        <f t="shared" si="421"/>
        <v>0</v>
      </c>
      <c r="AA424" s="12">
        <f t="shared" si="374"/>
        <v>0</v>
      </c>
      <c r="AB424" s="39">
        <f t="shared" si="375"/>
        <v>0</v>
      </c>
      <c r="AC424" s="12">
        <f t="shared" si="376"/>
        <v>0</v>
      </c>
      <c r="AD424" s="39">
        <f t="shared" si="377"/>
        <v>0</v>
      </c>
      <c r="AE424" s="39">
        <f t="shared" si="362"/>
        <v>0</v>
      </c>
      <c r="AF424" s="12">
        <f t="shared" si="378"/>
        <v>0</v>
      </c>
      <c r="AG424" s="39">
        <f t="shared" si="379"/>
        <v>0</v>
      </c>
      <c r="AH424" s="12">
        <f t="shared" si="380"/>
        <v>0</v>
      </c>
      <c r="AI424" s="39">
        <f t="shared" si="381"/>
        <v>0</v>
      </c>
      <c r="AJ424" s="39">
        <f t="shared" si="382"/>
        <v>0</v>
      </c>
      <c r="AK424" s="12">
        <f t="shared" si="383"/>
        <v>0</v>
      </c>
      <c r="AL424" s="39">
        <f t="shared" si="384"/>
        <v>0</v>
      </c>
      <c r="AM424" s="39">
        <f t="shared" si="385"/>
        <v>0</v>
      </c>
      <c r="AN424" s="39">
        <f t="shared" si="386"/>
        <v>0</v>
      </c>
      <c r="AO424" s="99">
        <f t="shared" si="387"/>
        <v>0</v>
      </c>
      <c r="AP424" s="99">
        <f t="shared" si="388"/>
        <v>0</v>
      </c>
      <c r="AQ424" s="12">
        <f t="shared" si="389"/>
        <v>0</v>
      </c>
      <c r="AR424" s="39">
        <f t="shared" si="390"/>
        <v>0</v>
      </c>
      <c r="AS424" s="39">
        <f t="shared" si="391"/>
        <v>0</v>
      </c>
      <c r="AT424" s="39">
        <f t="shared" si="392"/>
        <v>0</v>
      </c>
      <c r="AU424" s="12">
        <f t="shared" si="393"/>
        <v>0</v>
      </c>
      <c r="AV424" s="39">
        <f t="shared" si="394"/>
        <v>0</v>
      </c>
      <c r="AW424" s="39">
        <f t="shared" si="395"/>
        <v>0</v>
      </c>
      <c r="AX424" s="39">
        <f t="shared" si="396"/>
        <v>0</v>
      </c>
      <c r="AY424" s="39">
        <f t="shared" si="397"/>
        <v>0</v>
      </c>
      <c r="AZ424" s="39">
        <f t="shared" si="398"/>
        <v>0</v>
      </c>
      <c r="BA424" s="12">
        <f t="shared" si="399"/>
        <v>0</v>
      </c>
      <c r="BB424" s="39">
        <f t="shared" si="400"/>
        <v>0</v>
      </c>
      <c r="BC424" s="39">
        <f t="shared" si="401"/>
        <v>0</v>
      </c>
      <c r="BD424" s="39">
        <f t="shared" si="402"/>
        <v>0</v>
      </c>
      <c r="BE424" s="12">
        <f t="shared" si="403"/>
        <v>0</v>
      </c>
      <c r="BF424" s="39">
        <f t="shared" si="404"/>
        <v>0</v>
      </c>
      <c r="BG424" s="39">
        <f t="shared" si="405"/>
        <v>0</v>
      </c>
      <c r="BH424" s="39">
        <f t="shared" si="406"/>
        <v>0</v>
      </c>
      <c r="BI424" s="12">
        <f t="shared" si="407"/>
        <v>0</v>
      </c>
      <c r="BJ424" s="39">
        <f t="shared" si="408"/>
        <v>0</v>
      </c>
      <c r="BK424" s="39">
        <f t="shared" si="409"/>
        <v>0</v>
      </c>
      <c r="BL424" s="39">
        <f t="shared" si="410"/>
        <v>0</v>
      </c>
      <c r="BM424" s="12">
        <f t="shared" si="411"/>
        <v>0</v>
      </c>
      <c r="BN424" s="39">
        <f t="shared" si="412"/>
        <v>0</v>
      </c>
      <c r="BO424" s="39">
        <f t="shared" si="413"/>
        <v>0</v>
      </c>
      <c r="BP424" s="39">
        <f t="shared" si="414"/>
        <v>0</v>
      </c>
      <c r="BQ424" s="12">
        <f t="shared" si="415"/>
        <v>0</v>
      </c>
      <c r="BR424" s="39">
        <f t="shared" si="416"/>
        <v>0</v>
      </c>
      <c r="BS424" s="39">
        <f t="shared" si="417"/>
        <v>0</v>
      </c>
      <c r="BT424" s="39">
        <f t="shared" si="418"/>
        <v>0</v>
      </c>
      <c r="BU424" s="104">
        <f>IF(ABS($B424)&lt;0.01,0,VLOOKUP(E424,DollarSteps,4))</f>
        <v>0</v>
      </c>
      <c r="BV424" s="104">
        <f>IF(ABS($B424)&lt;0.01,0,VLOOKUP(G424,DollarSteps,4))</f>
        <v>0</v>
      </c>
      <c r="BW424" s="104">
        <f>IF(ABS($B424)&lt;0.01,0,VLOOKUP(I424,DollarSteps,4))</f>
        <v>0</v>
      </c>
      <c r="BX424" s="104">
        <f>IF(ABS($B424)&lt;0.01,0,IF($J424="","",VLOOKUP($J424,Age_Steps,4)))</f>
        <v>0</v>
      </c>
      <c r="BY424" s="104">
        <f>IF(OR(ABS($B424)&lt;0.01,$E424=0),0,IF($J424="","",VLOOKUP($J424,Age_Steps,4)))</f>
        <v>0</v>
      </c>
      <c r="BZ424" s="104">
        <f>IF(ABS($B424)&lt;0.01,0,IF($J424="","",VLOOKUP($J424-1,Age_Steps,4)))</f>
        <v>0</v>
      </c>
      <c r="CA424" s="104">
        <f>IF(OR(ABS($B424)&lt;0.01,$G424=0),0,IF($J424="","",VLOOKUP($J424-1,Age_Steps,4)))</f>
        <v>0</v>
      </c>
      <c r="CB424" s="104">
        <f>IF(ABS($B424)&lt;0.01,0,IF($J424="","",VLOOKUP($J424-2,Age_Steps,4)))</f>
        <v>0</v>
      </c>
      <c r="CC424" s="104">
        <f>IF(OR(ABS($B424)&lt;0.01,$I424=0),0,IF($J424="","",VLOOKUP($J424-2,Age_Steps,4)))</f>
        <v>0</v>
      </c>
    </row>
    <row r="425" spans="2:81" ht="12.5" customHeight="1">
      <c r="B425" s="6" t="s">
        <v>9</v>
      </c>
      <c r="C425" s="6"/>
      <c r="D425" s="5">
        <v>0</v>
      </c>
      <c r="E425" s="5">
        <v>0</v>
      </c>
      <c r="F425" s="2">
        <v>0</v>
      </c>
      <c r="G425" s="2">
        <v>0</v>
      </c>
      <c r="H425" s="2">
        <v>0</v>
      </c>
      <c r="I425" s="5">
        <v>0</v>
      </c>
      <c r="J425" s="11">
        <v>3</v>
      </c>
      <c r="K425" s="12">
        <f t="shared" si="363"/>
        <v>0</v>
      </c>
      <c r="L425" s="12">
        <f t="shared" si="363"/>
        <v>0</v>
      </c>
      <c r="M425" s="14">
        <f t="shared" si="364"/>
        <v>0</v>
      </c>
      <c r="N425" s="12">
        <f t="shared" si="419"/>
        <v>0</v>
      </c>
      <c r="O425" s="14">
        <f t="shared" si="365"/>
        <v>0</v>
      </c>
      <c r="P425" s="12">
        <f t="shared" si="419"/>
        <v>0</v>
      </c>
      <c r="Q425" s="12">
        <f t="shared" si="366"/>
        <v>1</v>
      </c>
      <c r="R425" s="12">
        <f t="shared" si="367"/>
        <v>0</v>
      </c>
      <c r="S425" s="12">
        <f t="shared" si="368"/>
        <v>0</v>
      </c>
      <c r="T425" s="12">
        <f t="shared" si="369"/>
        <v>0</v>
      </c>
      <c r="U425" s="12">
        <f t="shared" si="370"/>
        <v>0</v>
      </c>
      <c r="V425" s="39">
        <f t="shared" si="371"/>
        <v>0</v>
      </c>
      <c r="W425" s="39">
        <f t="shared" si="372"/>
        <v>0</v>
      </c>
      <c r="X425" s="12">
        <f t="shared" si="420"/>
        <v>0</v>
      </c>
      <c r="Y425" s="12">
        <f t="shared" si="373"/>
        <v>0</v>
      </c>
      <c r="Z425" s="39">
        <f t="shared" si="421"/>
        <v>0</v>
      </c>
      <c r="AA425" s="12">
        <f t="shared" si="374"/>
        <v>0</v>
      </c>
      <c r="AB425" s="39">
        <f t="shared" si="375"/>
        <v>0</v>
      </c>
      <c r="AC425" s="12">
        <f t="shared" si="376"/>
        <v>0</v>
      </c>
      <c r="AD425" s="39">
        <f t="shared" si="377"/>
        <v>0</v>
      </c>
      <c r="AE425" s="39">
        <f t="shared" si="362"/>
        <v>0</v>
      </c>
      <c r="AF425" s="12">
        <f t="shared" si="378"/>
        <v>0</v>
      </c>
      <c r="AG425" s="39">
        <f t="shared" si="379"/>
        <v>0</v>
      </c>
      <c r="AH425" s="12">
        <f t="shared" si="380"/>
        <v>0</v>
      </c>
      <c r="AI425" s="39">
        <f t="shared" si="381"/>
        <v>0</v>
      </c>
      <c r="AJ425" s="39">
        <f t="shared" si="382"/>
        <v>0</v>
      </c>
      <c r="AK425" s="12">
        <f t="shared" si="383"/>
        <v>0</v>
      </c>
      <c r="AL425" s="39">
        <f t="shared" si="384"/>
        <v>0</v>
      </c>
      <c r="AM425" s="39">
        <f t="shared" si="385"/>
        <v>0</v>
      </c>
      <c r="AN425" s="39">
        <f t="shared" si="386"/>
        <v>0</v>
      </c>
      <c r="AO425" s="99">
        <f t="shared" si="387"/>
        <v>0</v>
      </c>
      <c r="AP425" s="99">
        <f t="shared" si="388"/>
        <v>0</v>
      </c>
      <c r="AQ425" s="12">
        <f t="shared" si="389"/>
        <v>0</v>
      </c>
      <c r="AR425" s="39">
        <f t="shared" si="390"/>
        <v>0</v>
      </c>
      <c r="AS425" s="39">
        <f t="shared" si="391"/>
        <v>0</v>
      </c>
      <c r="AT425" s="39">
        <f t="shared" si="392"/>
        <v>0</v>
      </c>
      <c r="AU425" s="12">
        <f t="shared" si="393"/>
        <v>0</v>
      </c>
      <c r="AV425" s="39">
        <f t="shared" si="394"/>
        <v>0</v>
      </c>
      <c r="AW425" s="39">
        <f t="shared" si="395"/>
        <v>0</v>
      </c>
      <c r="AX425" s="39">
        <f t="shared" si="396"/>
        <v>0</v>
      </c>
      <c r="AY425" s="39">
        <f t="shared" si="397"/>
        <v>0</v>
      </c>
      <c r="AZ425" s="39">
        <f t="shared" si="398"/>
        <v>0</v>
      </c>
      <c r="BA425" s="12">
        <f t="shared" si="399"/>
        <v>0</v>
      </c>
      <c r="BB425" s="39">
        <f t="shared" si="400"/>
        <v>0</v>
      </c>
      <c r="BC425" s="39">
        <f t="shared" si="401"/>
        <v>0</v>
      </c>
      <c r="BD425" s="39">
        <f t="shared" si="402"/>
        <v>0</v>
      </c>
      <c r="BE425" s="12">
        <f t="shared" si="403"/>
        <v>0</v>
      </c>
      <c r="BF425" s="39">
        <f t="shared" si="404"/>
        <v>0</v>
      </c>
      <c r="BG425" s="39">
        <f t="shared" si="405"/>
        <v>0</v>
      </c>
      <c r="BH425" s="39">
        <f t="shared" si="406"/>
        <v>0</v>
      </c>
      <c r="BI425" s="12">
        <f t="shared" si="407"/>
        <v>0</v>
      </c>
      <c r="BJ425" s="39">
        <f t="shared" si="408"/>
        <v>0</v>
      </c>
      <c r="BK425" s="39">
        <f t="shared" si="409"/>
        <v>0</v>
      </c>
      <c r="BL425" s="39">
        <f t="shared" si="410"/>
        <v>0</v>
      </c>
      <c r="BM425" s="12">
        <f t="shared" si="411"/>
        <v>0</v>
      </c>
      <c r="BN425" s="39">
        <f t="shared" si="412"/>
        <v>0</v>
      </c>
      <c r="BO425" s="39">
        <f t="shared" si="413"/>
        <v>0</v>
      </c>
      <c r="BP425" s="39">
        <f t="shared" si="414"/>
        <v>0</v>
      </c>
      <c r="BQ425" s="12">
        <f t="shared" si="415"/>
        <v>0</v>
      </c>
      <c r="BR425" s="39">
        <f t="shared" si="416"/>
        <v>0</v>
      </c>
      <c r="BS425" s="39">
        <f t="shared" si="417"/>
        <v>0</v>
      </c>
      <c r="BT425" s="39">
        <f t="shared" si="418"/>
        <v>0</v>
      </c>
      <c r="BU425" s="104">
        <f>IF(ABS($B425)&lt;0.01,0,VLOOKUP(E425,DollarSteps,4))</f>
        <v>0</v>
      </c>
      <c r="BV425" s="104">
        <f>IF(ABS($B425)&lt;0.01,0,VLOOKUP(G425,DollarSteps,4))</f>
        <v>0</v>
      </c>
      <c r="BW425" s="104">
        <f>IF(ABS($B425)&lt;0.01,0,VLOOKUP(I425,DollarSteps,4))</f>
        <v>0</v>
      </c>
      <c r="BX425" s="104">
        <f>IF(ABS($B425)&lt;0.01,0,IF($J425="","",VLOOKUP($J425,Age_Steps,4)))</f>
        <v>0</v>
      </c>
      <c r="BY425" s="104">
        <f>IF(OR(ABS($B425)&lt;0.01,$E425=0),0,IF($J425="","",VLOOKUP($J425,Age_Steps,4)))</f>
        <v>0</v>
      </c>
      <c r="BZ425" s="104">
        <f>IF(ABS($B425)&lt;0.01,0,IF($J425="","",VLOOKUP($J425-1,Age_Steps,4)))</f>
        <v>0</v>
      </c>
      <c r="CA425" s="104">
        <f>IF(OR(ABS($B425)&lt;0.01,$G425=0),0,IF($J425="","",VLOOKUP($J425-1,Age_Steps,4)))</f>
        <v>0</v>
      </c>
      <c r="CB425" s="104">
        <f>IF(ABS($B425)&lt;0.01,0,IF($J425="","",VLOOKUP($J425-2,Age_Steps,4)))</f>
        <v>0</v>
      </c>
      <c r="CC425" s="104">
        <f>IF(OR(ABS($B425)&lt;0.01,$I425=0),0,IF($J425="","",VLOOKUP($J425-2,Age_Steps,4)))</f>
        <v>0</v>
      </c>
    </row>
    <row r="426" spans="2:81" ht="12.5" customHeight="1">
      <c r="B426" s="6" t="s">
        <v>9</v>
      </c>
      <c r="C426" s="6"/>
      <c r="D426" s="5">
        <v>0</v>
      </c>
      <c r="E426" s="5">
        <v>0</v>
      </c>
      <c r="F426" s="2">
        <v>0</v>
      </c>
      <c r="G426" s="2">
        <v>0</v>
      </c>
      <c r="H426" s="2">
        <v>0</v>
      </c>
      <c r="I426" s="5">
        <v>0</v>
      </c>
      <c r="J426" s="11">
        <v>4</v>
      </c>
      <c r="K426" s="12">
        <f t="shared" si="363"/>
        <v>0</v>
      </c>
      <c r="L426" s="12">
        <f t="shared" si="363"/>
        <v>0</v>
      </c>
      <c r="M426" s="14">
        <f t="shared" si="364"/>
        <v>0</v>
      </c>
      <c r="N426" s="12">
        <f t="shared" si="419"/>
        <v>0</v>
      </c>
      <c r="O426" s="14">
        <f t="shared" si="365"/>
        <v>0</v>
      </c>
      <c r="P426" s="12">
        <f t="shared" si="419"/>
        <v>0</v>
      </c>
      <c r="Q426" s="12">
        <f t="shared" si="366"/>
        <v>1</v>
      </c>
      <c r="R426" s="12">
        <f t="shared" si="367"/>
        <v>0</v>
      </c>
      <c r="S426" s="12">
        <f t="shared" si="368"/>
        <v>0</v>
      </c>
      <c r="T426" s="12">
        <f t="shared" si="369"/>
        <v>0</v>
      </c>
      <c r="U426" s="12">
        <f t="shared" si="370"/>
        <v>0</v>
      </c>
      <c r="V426" s="39">
        <f t="shared" si="371"/>
        <v>0</v>
      </c>
      <c r="W426" s="39">
        <f t="shared" si="372"/>
        <v>0</v>
      </c>
      <c r="X426" s="12">
        <f t="shared" si="420"/>
        <v>0</v>
      </c>
      <c r="Y426" s="12">
        <f t="shared" si="373"/>
        <v>0</v>
      </c>
      <c r="Z426" s="39">
        <f t="shared" si="421"/>
        <v>0</v>
      </c>
      <c r="AA426" s="12">
        <f t="shared" si="374"/>
        <v>0</v>
      </c>
      <c r="AB426" s="39">
        <f t="shared" si="375"/>
        <v>0</v>
      </c>
      <c r="AC426" s="12">
        <f t="shared" si="376"/>
        <v>0</v>
      </c>
      <c r="AD426" s="39">
        <f t="shared" si="377"/>
        <v>0</v>
      </c>
      <c r="AE426" s="39">
        <f t="shared" si="362"/>
        <v>0</v>
      </c>
      <c r="AF426" s="12">
        <f t="shared" si="378"/>
        <v>0</v>
      </c>
      <c r="AG426" s="39">
        <f t="shared" si="379"/>
        <v>0</v>
      </c>
      <c r="AH426" s="12">
        <f t="shared" si="380"/>
        <v>0</v>
      </c>
      <c r="AI426" s="39">
        <f t="shared" si="381"/>
        <v>0</v>
      </c>
      <c r="AJ426" s="39">
        <f t="shared" si="382"/>
        <v>0</v>
      </c>
      <c r="AK426" s="12">
        <f t="shared" si="383"/>
        <v>0</v>
      </c>
      <c r="AL426" s="39">
        <f t="shared" si="384"/>
        <v>0</v>
      </c>
      <c r="AM426" s="39">
        <f t="shared" si="385"/>
        <v>0</v>
      </c>
      <c r="AN426" s="39">
        <f t="shared" si="386"/>
        <v>0</v>
      </c>
      <c r="AO426" s="99">
        <f t="shared" si="387"/>
        <v>0</v>
      </c>
      <c r="AP426" s="99">
        <f t="shared" si="388"/>
        <v>0</v>
      </c>
      <c r="AQ426" s="12">
        <f t="shared" si="389"/>
        <v>0</v>
      </c>
      <c r="AR426" s="39">
        <f t="shared" si="390"/>
        <v>0</v>
      </c>
      <c r="AS426" s="39">
        <f t="shared" si="391"/>
        <v>0</v>
      </c>
      <c r="AT426" s="39">
        <f t="shared" si="392"/>
        <v>0</v>
      </c>
      <c r="AU426" s="12">
        <f t="shared" si="393"/>
        <v>0</v>
      </c>
      <c r="AV426" s="39">
        <f t="shared" si="394"/>
        <v>0</v>
      </c>
      <c r="AW426" s="39">
        <f t="shared" si="395"/>
        <v>0</v>
      </c>
      <c r="AX426" s="39">
        <f t="shared" si="396"/>
        <v>0</v>
      </c>
      <c r="AY426" s="39">
        <f t="shared" si="397"/>
        <v>0</v>
      </c>
      <c r="AZ426" s="39">
        <f t="shared" si="398"/>
        <v>0</v>
      </c>
      <c r="BA426" s="12">
        <f t="shared" si="399"/>
        <v>0</v>
      </c>
      <c r="BB426" s="39">
        <f t="shared" si="400"/>
        <v>0</v>
      </c>
      <c r="BC426" s="39">
        <f t="shared" si="401"/>
        <v>0</v>
      </c>
      <c r="BD426" s="39">
        <f t="shared" si="402"/>
        <v>0</v>
      </c>
      <c r="BE426" s="12">
        <f t="shared" si="403"/>
        <v>0</v>
      </c>
      <c r="BF426" s="39">
        <f t="shared" si="404"/>
        <v>0</v>
      </c>
      <c r="BG426" s="39">
        <f t="shared" si="405"/>
        <v>0</v>
      </c>
      <c r="BH426" s="39">
        <f t="shared" si="406"/>
        <v>0</v>
      </c>
      <c r="BI426" s="12">
        <f t="shared" si="407"/>
        <v>0</v>
      </c>
      <c r="BJ426" s="39">
        <f t="shared" si="408"/>
        <v>0</v>
      </c>
      <c r="BK426" s="39">
        <f t="shared" si="409"/>
        <v>0</v>
      </c>
      <c r="BL426" s="39">
        <f t="shared" si="410"/>
        <v>0</v>
      </c>
      <c r="BM426" s="12">
        <f t="shared" si="411"/>
        <v>0</v>
      </c>
      <c r="BN426" s="39">
        <f t="shared" si="412"/>
        <v>0</v>
      </c>
      <c r="BO426" s="39">
        <f t="shared" si="413"/>
        <v>0</v>
      </c>
      <c r="BP426" s="39">
        <f t="shared" si="414"/>
        <v>0</v>
      </c>
      <c r="BQ426" s="12">
        <f t="shared" si="415"/>
        <v>0</v>
      </c>
      <c r="BR426" s="39">
        <f t="shared" si="416"/>
        <v>0</v>
      </c>
      <c r="BS426" s="39">
        <f t="shared" si="417"/>
        <v>0</v>
      </c>
      <c r="BT426" s="39">
        <f t="shared" si="418"/>
        <v>0</v>
      </c>
      <c r="BU426" s="104">
        <f>IF(ABS($B426)&lt;0.01,0,VLOOKUP(E426,DollarSteps,4))</f>
        <v>0</v>
      </c>
      <c r="BV426" s="104">
        <f>IF(ABS($B426)&lt;0.01,0,VLOOKUP(G426,DollarSteps,4))</f>
        <v>0</v>
      </c>
      <c r="BW426" s="104">
        <f>IF(ABS($B426)&lt;0.01,0,VLOOKUP(I426,DollarSteps,4))</f>
        <v>0</v>
      </c>
      <c r="BX426" s="104">
        <f>IF(ABS($B426)&lt;0.01,0,IF($J426="","",VLOOKUP($J426,Age_Steps,4)))</f>
        <v>0</v>
      </c>
      <c r="BY426" s="104">
        <f>IF(OR(ABS($B426)&lt;0.01,$E426=0),0,IF($J426="","",VLOOKUP($J426,Age_Steps,4)))</f>
        <v>0</v>
      </c>
      <c r="BZ426" s="104">
        <f>IF(ABS($B426)&lt;0.01,0,IF($J426="","",VLOOKUP($J426-1,Age_Steps,4)))</f>
        <v>0</v>
      </c>
      <c r="CA426" s="104">
        <f>IF(OR(ABS($B426)&lt;0.01,$G426=0),0,IF($J426="","",VLOOKUP($J426-1,Age_Steps,4)))</f>
        <v>0</v>
      </c>
      <c r="CB426" s="104">
        <f>IF(ABS($B426)&lt;0.01,0,IF($J426="","",VLOOKUP($J426-2,Age_Steps,4)))</f>
        <v>0</v>
      </c>
      <c r="CC426" s="104">
        <f>IF(OR(ABS($B426)&lt;0.01,$I426=0),0,IF($J426="","",VLOOKUP($J426-2,Age_Steps,4)))</f>
        <v>0</v>
      </c>
    </row>
    <row r="427" spans="2:81" ht="12.5" customHeight="1">
      <c r="B427" s="6" t="s">
        <v>9</v>
      </c>
      <c r="C427" s="6"/>
      <c r="D427" s="5">
        <v>0</v>
      </c>
      <c r="E427" s="5">
        <v>0</v>
      </c>
      <c r="F427" s="2">
        <v>0</v>
      </c>
      <c r="G427" s="2">
        <v>0</v>
      </c>
      <c r="H427" s="2">
        <v>0</v>
      </c>
      <c r="I427" s="5">
        <v>0</v>
      </c>
      <c r="J427" s="11">
        <v>15</v>
      </c>
      <c r="K427" s="12">
        <f t="shared" si="363"/>
        <v>0</v>
      </c>
      <c r="L427" s="12">
        <f t="shared" si="363"/>
        <v>0</v>
      </c>
      <c r="M427" s="14">
        <f t="shared" si="364"/>
        <v>0</v>
      </c>
      <c r="N427" s="12">
        <f t="shared" si="419"/>
        <v>0</v>
      </c>
      <c r="O427" s="14">
        <f t="shared" si="365"/>
        <v>0</v>
      </c>
      <c r="P427" s="12">
        <f t="shared" si="419"/>
        <v>0</v>
      </c>
      <c r="Q427" s="12">
        <f t="shared" si="366"/>
        <v>1</v>
      </c>
      <c r="R427" s="12">
        <f t="shared" si="367"/>
        <v>0</v>
      </c>
      <c r="S427" s="12">
        <f t="shared" si="368"/>
        <v>0</v>
      </c>
      <c r="T427" s="12">
        <f t="shared" si="369"/>
        <v>0</v>
      </c>
      <c r="U427" s="12">
        <f t="shared" si="370"/>
        <v>0</v>
      </c>
      <c r="V427" s="39">
        <f t="shared" si="371"/>
        <v>0</v>
      </c>
      <c r="W427" s="39">
        <f t="shared" si="372"/>
        <v>0</v>
      </c>
      <c r="X427" s="12">
        <f t="shared" si="420"/>
        <v>0</v>
      </c>
      <c r="Y427" s="12">
        <f t="shared" si="373"/>
        <v>0</v>
      </c>
      <c r="Z427" s="39">
        <f t="shared" si="421"/>
        <v>0</v>
      </c>
      <c r="AA427" s="12">
        <f t="shared" si="374"/>
        <v>0</v>
      </c>
      <c r="AB427" s="39">
        <f t="shared" si="375"/>
        <v>0</v>
      </c>
      <c r="AC427" s="12">
        <f t="shared" si="376"/>
        <v>0</v>
      </c>
      <c r="AD427" s="39">
        <f t="shared" si="377"/>
        <v>0</v>
      </c>
      <c r="AE427" s="39">
        <f t="shared" si="362"/>
        <v>0</v>
      </c>
      <c r="AF427" s="12">
        <f t="shared" si="378"/>
        <v>0</v>
      </c>
      <c r="AG427" s="39">
        <f t="shared" si="379"/>
        <v>0</v>
      </c>
      <c r="AH427" s="12">
        <f t="shared" si="380"/>
        <v>0</v>
      </c>
      <c r="AI427" s="39">
        <f t="shared" si="381"/>
        <v>0</v>
      </c>
      <c r="AJ427" s="39">
        <f t="shared" si="382"/>
        <v>0</v>
      </c>
      <c r="AK427" s="12">
        <f t="shared" si="383"/>
        <v>0</v>
      </c>
      <c r="AL427" s="39">
        <f t="shared" si="384"/>
        <v>0</v>
      </c>
      <c r="AM427" s="39">
        <f t="shared" si="385"/>
        <v>0</v>
      </c>
      <c r="AN427" s="39">
        <f t="shared" si="386"/>
        <v>0</v>
      </c>
      <c r="AO427" s="99">
        <f t="shared" si="387"/>
        <v>0</v>
      </c>
      <c r="AP427" s="99">
        <f t="shared" si="388"/>
        <v>0</v>
      </c>
      <c r="AQ427" s="12">
        <f t="shared" si="389"/>
        <v>0</v>
      </c>
      <c r="AR427" s="39">
        <f t="shared" si="390"/>
        <v>0</v>
      </c>
      <c r="AS427" s="39">
        <f t="shared" si="391"/>
        <v>0</v>
      </c>
      <c r="AT427" s="39">
        <f t="shared" si="392"/>
        <v>0</v>
      </c>
      <c r="AU427" s="12">
        <f t="shared" si="393"/>
        <v>0</v>
      </c>
      <c r="AV427" s="39">
        <f t="shared" si="394"/>
        <v>0</v>
      </c>
      <c r="AW427" s="39">
        <f t="shared" si="395"/>
        <v>0</v>
      </c>
      <c r="AX427" s="39">
        <f t="shared" si="396"/>
        <v>0</v>
      </c>
      <c r="AY427" s="39">
        <f t="shared" si="397"/>
        <v>0</v>
      </c>
      <c r="AZ427" s="39">
        <f t="shared" si="398"/>
        <v>0</v>
      </c>
      <c r="BA427" s="12">
        <f t="shared" si="399"/>
        <v>0</v>
      </c>
      <c r="BB427" s="39">
        <f t="shared" si="400"/>
        <v>0</v>
      </c>
      <c r="BC427" s="39">
        <f t="shared" si="401"/>
        <v>0</v>
      </c>
      <c r="BD427" s="39">
        <f t="shared" si="402"/>
        <v>0</v>
      </c>
      <c r="BE427" s="12">
        <f t="shared" si="403"/>
        <v>0</v>
      </c>
      <c r="BF427" s="39">
        <f t="shared" si="404"/>
        <v>0</v>
      </c>
      <c r="BG427" s="39">
        <f t="shared" si="405"/>
        <v>0</v>
      </c>
      <c r="BH427" s="39">
        <f t="shared" si="406"/>
        <v>0</v>
      </c>
      <c r="BI427" s="12">
        <f t="shared" si="407"/>
        <v>0</v>
      </c>
      <c r="BJ427" s="39">
        <f t="shared" si="408"/>
        <v>0</v>
      </c>
      <c r="BK427" s="39">
        <f t="shared" si="409"/>
        <v>0</v>
      </c>
      <c r="BL427" s="39">
        <f t="shared" si="410"/>
        <v>0</v>
      </c>
      <c r="BM427" s="12">
        <f t="shared" si="411"/>
        <v>0</v>
      </c>
      <c r="BN427" s="39">
        <f t="shared" si="412"/>
        <v>0</v>
      </c>
      <c r="BO427" s="39">
        <f t="shared" si="413"/>
        <v>0</v>
      </c>
      <c r="BP427" s="39">
        <f t="shared" si="414"/>
        <v>0</v>
      </c>
      <c r="BQ427" s="12">
        <f t="shared" si="415"/>
        <v>0</v>
      </c>
      <c r="BR427" s="39">
        <f t="shared" si="416"/>
        <v>0</v>
      </c>
      <c r="BS427" s="39">
        <f t="shared" si="417"/>
        <v>0</v>
      </c>
      <c r="BT427" s="39">
        <f t="shared" si="418"/>
        <v>0</v>
      </c>
      <c r="BU427" s="104">
        <f>IF(ABS($B427)&lt;0.01,0,VLOOKUP(E427,DollarSteps,4))</f>
        <v>0</v>
      </c>
      <c r="BV427" s="104">
        <f>IF(ABS($B427)&lt;0.01,0,VLOOKUP(G427,DollarSteps,4))</f>
        <v>0</v>
      </c>
      <c r="BW427" s="104">
        <f>IF(ABS($B427)&lt;0.01,0,VLOOKUP(I427,DollarSteps,4))</f>
        <v>0</v>
      </c>
      <c r="BX427" s="104">
        <f>IF(ABS($B427)&lt;0.01,0,IF($J427="","",VLOOKUP($J427,Age_Steps,4)))</f>
        <v>0</v>
      </c>
      <c r="BY427" s="104">
        <f>IF(OR(ABS($B427)&lt;0.01,$E427=0),0,IF($J427="","",VLOOKUP($J427,Age_Steps,4)))</f>
        <v>0</v>
      </c>
      <c r="BZ427" s="104">
        <f>IF(ABS($B427)&lt;0.01,0,IF($J427="","",VLOOKUP($J427-1,Age_Steps,4)))</f>
        <v>0</v>
      </c>
      <c r="CA427" s="104">
        <f>IF(OR(ABS($B427)&lt;0.01,$G427=0),0,IF($J427="","",VLOOKUP($J427-1,Age_Steps,4)))</f>
        <v>0</v>
      </c>
      <c r="CB427" s="104">
        <f>IF(ABS($B427)&lt;0.01,0,IF($J427="","",VLOOKUP($J427-2,Age_Steps,4)))</f>
        <v>0</v>
      </c>
      <c r="CC427" s="104">
        <f>IF(OR(ABS($B427)&lt;0.01,$I427=0),0,IF($J427="","",VLOOKUP($J427-2,Age_Steps,4)))</f>
        <v>0</v>
      </c>
    </row>
    <row r="428" spans="2:81" ht="12.5" customHeight="1">
      <c r="B428" s="6" t="s">
        <v>9</v>
      </c>
      <c r="C428" s="6"/>
      <c r="D428" s="5">
        <v>0</v>
      </c>
      <c r="E428" s="5">
        <v>0</v>
      </c>
      <c r="F428" s="2">
        <v>0</v>
      </c>
      <c r="G428" s="2">
        <v>0</v>
      </c>
      <c r="H428" s="2">
        <v>0</v>
      </c>
      <c r="I428" s="5">
        <v>0</v>
      </c>
      <c r="J428" s="11">
        <v>15</v>
      </c>
      <c r="K428" s="12">
        <f t="shared" si="363"/>
        <v>0</v>
      </c>
      <c r="L428" s="12">
        <f t="shared" si="363"/>
        <v>0</v>
      </c>
      <c r="M428" s="14">
        <f t="shared" si="364"/>
        <v>0</v>
      </c>
      <c r="N428" s="12">
        <f t="shared" si="419"/>
        <v>0</v>
      </c>
      <c r="O428" s="14">
        <f t="shared" si="365"/>
        <v>0</v>
      </c>
      <c r="P428" s="12">
        <f t="shared" si="419"/>
        <v>0</v>
      </c>
      <c r="Q428" s="12">
        <f t="shared" si="366"/>
        <v>1</v>
      </c>
      <c r="R428" s="12">
        <f t="shared" si="367"/>
        <v>0</v>
      </c>
      <c r="S428" s="12">
        <f t="shared" si="368"/>
        <v>0</v>
      </c>
      <c r="T428" s="12">
        <f t="shared" si="369"/>
        <v>0</v>
      </c>
      <c r="U428" s="12">
        <f t="shared" si="370"/>
        <v>0</v>
      </c>
      <c r="V428" s="39">
        <f t="shared" si="371"/>
        <v>0</v>
      </c>
      <c r="W428" s="39">
        <f t="shared" si="372"/>
        <v>0</v>
      </c>
      <c r="X428" s="12">
        <f t="shared" si="420"/>
        <v>0</v>
      </c>
      <c r="Y428" s="12">
        <f t="shared" si="373"/>
        <v>0</v>
      </c>
      <c r="Z428" s="39">
        <f t="shared" si="421"/>
        <v>0</v>
      </c>
      <c r="AA428" s="12">
        <f t="shared" si="374"/>
        <v>0</v>
      </c>
      <c r="AB428" s="39">
        <f t="shared" si="375"/>
        <v>0</v>
      </c>
      <c r="AC428" s="12">
        <f t="shared" si="376"/>
        <v>0</v>
      </c>
      <c r="AD428" s="39">
        <f t="shared" si="377"/>
        <v>0</v>
      </c>
      <c r="AE428" s="39">
        <f t="shared" si="362"/>
        <v>0</v>
      </c>
      <c r="AF428" s="12">
        <f t="shared" si="378"/>
        <v>0</v>
      </c>
      <c r="AG428" s="39">
        <f t="shared" si="379"/>
        <v>0</v>
      </c>
      <c r="AH428" s="12">
        <f t="shared" si="380"/>
        <v>0</v>
      </c>
      <c r="AI428" s="39">
        <f t="shared" si="381"/>
        <v>0</v>
      </c>
      <c r="AJ428" s="39">
        <f t="shared" si="382"/>
        <v>0</v>
      </c>
      <c r="AK428" s="12">
        <f t="shared" si="383"/>
        <v>0</v>
      </c>
      <c r="AL428" s="39">
        <f t="shared" si="384"/>
        <v>0</v>
      </c>
      <c r="AM428" s="39">
        <f t="shared" si="385"/>
        <v>0</v>
      </c>
      <c r="AN428" s="39">
        <f t="shared" si="386"/>
        <v>0</v>
      </c>
      <c r="AO428" s="99">
        <f t="shared" si="387"/>
        <v>0</v>
      </c>
      <c r="AP428" s="99">
        <f t="shared" si="388"/>
        <v>0</v>
      </c>
      <c r="AQ428" s="12">
        <f t="shared" si="389"/>
        <v>0</v>
      </c>
      <c r="AR428" s="39">
        <f t="shared" si="390"/>
        <v>0</v>
      </c>
      <c r="AS428" s="39">
        <f t="shared" si="391"/>
        <v>0</v>
      </c>
      <c r="AT428" s="39">
        <f t="shared" si="392"/>
        <v>0</v>
      </c>
      <c r="AU428" s="12">
        <f t="shared" si="393"/>
        <v>0</v>
      </c>
      <c r="AV428" s="39">
        <f t="shared" si="394"/>
        <v>0</v>
      </c>
      <c r="AW428" s="39">
        <f t="shared" si="395"/>
        <v>0</v>
      </c>
      <c r="AX428" s="39">
        <f t="shared" si="396"/>
        <v>0</v>
      </c>
      <c r="AY428" s="39">
        <f t="shared" si="397"/>
        <v>0</v>
      </c>
      <c r="AZ428" s="39">
        <f t="shared" si="398"/>
        <v>0</v>
      </c>
      <c r="BA428" s="12">
        <f t="shared" si="399"/>
        <v>0</v>
      </c>
      <c r="BB428" s="39">
        <f t="shared" si="400"/>
        <v>0</v>
      </c>
      <c r="BC428" s="39">
        <f t="shared" si="401"/>
        <v>0</v>
      </c>
      <c r="BD428" s="39">
        <f t="shared" si="402"/>
        <v>0</v>
      </c>
      <c r="BE428" s="12">
        <f t="shared" si="403"/>
        <v>0</v>
      </c>
      <c r="BF428" s="39">
        <f t="shared" si="404"/>
        <v>0</v>
      </c>
      <c r="BG428" s="39">
        <f t="shared" si="405"/>
        <v>0</v>
      </c>
      <c r="BH428" s="39">
        <f t="shared" si="406"/>
        <v>0</v>
      </c>
      <c r="BI428" s="12">
        <f t="shared" si="407"/>
        <v>0</v>
      </c>
      <c r="BJ428" s="39">
        <f t="shared" si="408"/>
        <v>0</v>
      </c>
      <c r="BK428" s="39">
        <f t="shared" si="409"/>
        <v>0</v>
      </c>
      <c r="BL428" s="39">
        <f t="shared" si="410"/>
        <v>0</v>
      </c>
      <c r="BM428" s="12">
        <f t="shared" si="411"/>
        <v>0</v>
      </c>
      <c r="BN428" s="39">
        <f t="shared" si="412"/>
        <v>0</v>
      </c>
      <c r="BO428" s="39">
        <f t="shared" si="413"/>
        <v>0</v>
      </c>
      <c r="BP428" s="39">
        <f t="shared" si="414"/>
        <v>0</v>
      </c>
      <c r="BQ428" s="12">
        <f t="shared" si="415"/>
        <v>0</v>
      </c>
      <c r="BR428" s="39">
        <f t="shared" si="416"/>
        <v>0</v>
      </c>
      <c r="BS428" s="39">
        <f t="shared" si="417"/>
        <v>0</v>
      </c>
      <c r="BT428" s="39">
        <f t="shared" si="418"/>
        <v>0</v>
      </c>
      <c r="BU428" s="104">
        <f>IF(ABS($B428)&lt;0.01,0,VLOOKUP(E428,DollarSteps,4))</f>
        <v>0</v>
      </c>
      <c r="BV428" s="104">
        <f>IF(ABS($B428)&lt;0.01,0,VLOOKUP(G428,DollarSteps,4))</f>
        <v>0</v>
      </c>
      <c r="BW428" s="104">
        <f>IF(ABS($B428)&lt;0.01,0,VLOOKUP(I428,DollarSteps,4))</f>
        <v>0</v>
      </c>
      <c r="BX428" s="104">
        <f>IF(ABS($B428)&lt;0.01,0,IF($J428="","",VLOOKUP($J428,Age_Steps,4)))</f>
        <v>0</v>
      </c>
      <c r="BY428" s="104">
        <f>IF(OR(ABS($B428)&lt;0.01,$E428=0),0,IF($J428="","",VLOOKUP($J428,Age_Steps,4)))</f>
        <v>0</v>
      </c>
      <c r="BZ428" s="104">
        <f>IF(ABS($B428)&lt;0.01,0,IF($J428="","",VLOOKUP($J428-1,Age_Steps,4)))</f>
        <v>0</v>
      </c>
      <c r="CA428" s="104">
        <f>IF(OR(ABS($B428)&lt;0.01,$G428=0),0,IF($J428="","",VLOOKUP($J428-1,Age_Steps,4)))</f>
        <v>0</v>
      </c>
      <c r="CB428" s="104">
        <f>IF(ABS($B428)&lt;0.01,0,IF($J428="","",VLOOKUP($J428-2,Age_Steps,4)))</f>
        <v>0</v>
      </c>
      <c r="CC428" s="104">
        <f>IF(OR(ABS($B428)&lt;0.01,$I428=0),0,IF($J428="","",VLOOKUP($J428-2,Age_Steps,4)))</f>
        <v>0</v>
      </c>
    </row>
    <row r="429" spans="2:81" ht="12.5" customHeight="1">
      <c r="B429" s="6" t="s">
        <v>9</v>
      </c>
      <c r="C429" s="6"/>
      <c r="D429" s="5">
        <v>0</v>
      </c>
      <c r="E429" s="5">
        <v>0</v>
      </c>
      <c r="F429" s="2">
        <v>0</v>
      </c>
      <c r="G429" s="2">
        <v>0</v>
      </c>
      <c r="H429" s="2">
        <v>0</v>
      </c>
      <c r="I429" s="5">
        <v>0</v>
      </c>
      <c r="J429" s="11">
        <v>19</v>
      </c>
      <c r="K429" s="12">
        <f t="shared" si="363"/>
        <v>0</v>
      </c>
      <c r="L429" s="12">
        <f t="shared" si="363"/>
        <v>0</v>
      </c>
      <c r="M429" s="14">
        <f t="shared" si="364"/>
        <v>0</v>
      </c>
      <c r="N429" s="12">
        <f t="shared" si="419"/>
        <v>0</v>
      </c>
      <c r="O429" s="14">
        <f t="shared" si="365"/>
        <v>0</v>
      </c>
      <c r="P429" s="12">
        <f t="shared" si="419"/>
        <v>0</v>
      </c>
      <c r="Q429" s="12">
        <f t="shared" si="366"/>
        <v>1</v>
      </c>
      <c r="R429" s="12">
        <f t="shared" si="367"/>
        <v>0</v>
      </c>
      <c r="S429" s="12">
        <f t="shared" si="368"/>
        <v>0</v>
      </c>
      <c r="T429" s="12">
        <f t="shared" si="369"/>
        <v>0</v>
      </c>
      <c r="U429" s="12">
        <f t="shared" si="370"/>
        <v>0</v>
      </c>
      <c r="V429" s="39">
        <f t="shared" si="371"/>
        <v>0</v>
      </c>
      <c r="W429" s="39">
        <f t="shared" si="372"/>
        <v>0</v>
      </c>
      <c r="X429" s="12">
        <f t="shared" si="420"/>
        <v>0</v>
      </c>
      <c r="Y429" s="12">
        <f t="shared" si="373"/>
        <v>0</v>
      </c>
      <c r="Z429" s="39">
        <f t="shared" si="421"/>
        <v>0</v>
      </c>
      <c r="AA429" s="12">
        <f t="shared" si="374"/>
        <v>0</v>
      </c>
      <c r="AB429" s="39">
        <f t="shared" si="375"/>
        <v>0</v>
      </c>
      <c r="AC429" s="12">
        <f t="shared" si="376"/>
        <v>0</v>
      </c>
      <c r="AD429" s="39">
        <f t="shared" si="377"/>
        <v>0</v>
      </c>
      <c r="AE429" s="39">
        <f t="shared" si="362"/>
        <v>0</v>
      </c>
      <c r="AF429" s="12">
        <f t="shared" si="378"/>
        <v>0</v>
      </c>
      <c r="AG429" s="39">
        <f t="shared" si="379"/>
        <v>0</v>
      </c>
      <c r="AH429" s="12">
        <f t="shared" si="380"/>
        <v>0</v>
      </c>
      <c r="AI429" s="39">
        <f t="shared" si="381"/>
        <v>0</v>
      </c>
      <c r="AJ429" s="39">
        <f t="shared" si="382"/>
        <v>0</v>
      </c>
      <c r="AK429" s="12">
        <f t="shared" si="383"/>
        <v>0</v>
      </c>
      <c r="AL429" s="39">
        <f t="shared" si="384"/>
        <v>0</v>
      </c>
      <c r="AM429" s="39">
        <f t="shared" si="385"/>
        <v>0</v>
      </c>
      <c r="AN429" s="39">
        <f t="shared" si="386"/>
        <v>0</v>
      </c>
      <c r="AO429" s="99">
        <f t="shared" si="387"/>
        <v>0</v>
      </c>
      <c r="AP429" s="99">
        <f t="shared" si="388"/>
        <v>0</v>
      </c>
      <c r="AQ429" s="12">
        <f t="shared" si="389"/>
        <v>0</v>
      </c>
      <c r="AR429" s="39">
        <f t="shared" si="390"/>
        <v>0</v>
      </c>
      <c r="AS429" s="39">
        <f t="shared" si="391"/>
        <v>0</v>
      </c>
      <c r="AT429" s="39">
        <f t="shared" si="392"/>
        <v>0</v>
      </c>
      <c r="AU429" s="12">
        <f t="shared" si="393"/>
        <v>0</v>
      </c>
      <c r="AV429" s="39">
        <f t="shared" si="394"/>
        <v>0</v>
      </c>
      <c r="AW429" s="39">
        <f t="shared" si="395"/>
        <v>0</v>
      </c>
      <c r="AX429" s="39">
        <f t="shared" si="396"/>
        <v>0</v>
      </c>
      <c r="AY429" s="39">
        <f t="shared" si="397"/>
        <v>0</v>
      </c>
      <c r="AZ429" s="39">
        <f t="shared" si="398"/>
        <v>0</v>
      </c>
      <c r="BA429" s="12">
        <f t="shared" si="399"/>
        <v>0</v>
      </c>
      <c r="BB429" s="39">
        <f t="shared" si="400"/>
        <v>0</v>
      </c>
      <c r="BC429" s="39">
        <f t="shared" si="401"/>
        <v>0</v>
      </c>
      <c r="BD429" s="39">
        <f t="shared" si="402"/>
        <v>0</v>
      </c>
      <c r="BE429" s="12">
        <f t="shared" si="403"/>
        <v>0</v>
      </c>
      <c r="BF429" s="39">
        <f t="shared" si="404"/>
        <v>0</v>
      </c>
      <c r="BG429" s="39">
        <f t="shared" si="405"/>
        <v>0</v>
      </c>
      <c r="BH429" s="39">
        <f t="shared" si="406"/>
        <v>0</v>
      </c>
      <c r="BI429" s="12">
        <f t="shared" si="407"/>
        <v>0</v>
      </c>
      <c r="BJ429" s="39">
        <f t="shared" si="408"/>
        <v>0</v>
      </c>
      <c r="BK429" s="39">
        <f t="shared" si="409"/>
        <v>0</v>
      </c>
      <c r="BL429" s="39">
        <f t="shared" si="410"/>
        <v>0</v>
      </c>
      <c r="BM429" s="12">
        <f t="shared" si="411"/>
        <v>0</v>
      </c>
      <c r="BN429" s="39">
        <f t="shared" si="412"/>
        <v>0</v>
      </c>
      <c r="BO429" s="39">
        <f t="shared" si="413"/>
        <v>0</v>
      </c>
      <c r="BP429" s="39">
        <f t="shared" si="414"/>
        <v>0</v>
      </c>
      <c r="BQ429" s="12">
        <f t="shared" si="415"/>
        <v>0</v>
      </c>
      <c r="BR429" s="39">
        <f t="shared" si="416"/>
        <v>0</v>
      </c>
      <c r="BS429" s="39">
        <f t="shared" si="417"/>
        <v>0</v>
      </c>
      <c r="BT429" s="39">
        <f t="shared" si="418"/>
        <v>0</v>
      </c>
      <c r="BU429" s="104">
        <f>IF(ABS($B429)&lt;0.01,0,VLOOKUP(E429,DollarSteps,4))</f>
        <v>0</v>
      </c>
      <c r="BV429" s="104">
        <f>IF(ABS($B429)&lt;0.01,0,VLOOKUP(G429,DollarSteps,4))</f>
        <v>0</v>
      </c>
      <c r="BW429" s="104">
        <f>IF(ABS($B429)&lt;0.01,0,VLOOKUP(I429,DollarSteps,4))</f>
        <v>0</v>
      </c>
      <c r="BX429" s="104">
        <f>IF(ABS($B429)&lt;0.01,0,IF($J429="","",VLOOKUP($J429,Age_Steps,4)))</f>
        <v>0</v>
      </c>
      <c r="BY429" s="104">
        <f>IF(OR(ABS($B429)&lt;0.01,$E429=0),0,IF($J429="","",VLOOKUP($J429,Age_Steps,4)))</f>
        <v>0</v>
      </c>
      <c r="BZ429" s="104">
        <f>IF(ABS($B429)&lt;0.01,0,IF($J429="","",VLOOKUP($J429-1,Age_Steps,4)))</f>
        <v>0</v>
      </c>
      <c r="CA429" s="104">
        <f>IF(OR(ABS($B429)&lt;0.01,$G429=0),0,IF($J429="","",VLOOKUP($J429-1,Age_Steps,4)))</f>
        <v>0</v>
      </c>
      <c r="CB429" s="104">
        <f>IF(ABS($B429)&lt;0.01,0,IF($J429="","",VLOOKUP($J429-2,Age_Steps,4)))</f>
        <v>0</v>
      </c>
      <c r="CC429" s="104">
        <f>IF(OR(ABS($B429)&lt;0.01,$I429=0),0,IF($J429="","",VLOOKUP($J429-2,Age_Steps,4)))</f>
        <v>0</v>
      </c>
    </row>
    <row r="430" spans="2:81" ht="12.5" customHeight="1">
      <c r="B430" s="6" t="s">
        <v>9</v>
      </c>
      <c r="C430" s="6"/>
      <c r="D430" s="5">
        <v>0</v>
      </c>
      <c r="E430" s="5">
        <v>0</v>
      </c>
      <c r="F430" s="2">
        <v>0</v>
      </c>
      <c r="G430" s="2">
        <v>0</v>
      </c>
      <c r="H430" s="2">
        <v>0</v>
      </c>
      <c r="I430" s="5">
        <v>0</v>
      </c>
      <c r="J430" s="11">
        <v>21</v>
      </c>
      <c r="K430" s="12">
        <f t="shared" si="363"/>
        <v>0</v>
      </c>
      <c r="L430" s="12">
        <f t="shared" si="363"/>
        <v>0</v>
      </c>
      <c r="M430" s="14">
        <f t="shared" si="364"/>
        <v>0</v>
      </c>
      <c r="N430" s="12">
        <f t="shared" si="419"/>
        <v>0</v>
      </c>
      <c r="O430" s="14">
        <f t="shared" si="365"/>
        <v>0</v>
      </c>
      <c r="P430" s="12">
        <f t="shared" si="419"/>
        <v>0</v>
      </c>
      <c r="Q430" s="12">
        <f t="shared" si="366"/>
        <v>1</v>
      </c>
      <c r="R430" s="12">
        <f t="shared" si="367"/>
        <v>0</v>
      </c>
      <c r="S430" s="12">
        <f t="shared" si="368"/>
        <v>0</v>
      </c>
      <c r="T430" s="12">
        <f t="shared" si="369"/>
        <v>0</v>
      </c>
      <c r="U430" s="12">
        <f t="shared" si="370"/>
        <v>0</v>
      </c>
      <c r="V430" s="39">
        <f t="shared" si="371"/>
        <v>0</v>
      </c>
      <c r="W430" s="39">
        <f t="shared" si="372"/>
        <v>0</v>
      </c>
      <c r="X430" s="12">
        <f t="shared" si="420"/>
        <v>0</v>
      </c>
      <c r="Y430" s="12">
        <f t="shared" si="373"/>
        <v>0</v>
      </c>
      <c r="Z430" s="39">
        <f t="shared" si="421"/>
        <v>0</v>
      </c>
      <c r="AA430" s="12">
        <f t="shared" si="374"/>
        <v>0</v>
      </c>
      <c r="AB430" s="39">
        <f t="shared" si="375"/>
        <v>0</v>
      </c>
      <c r="AC430" s="12">
        <f t="shared" si="376"/>
        <v>0</v>
      </c>
      <c r="AD430" s="39">
        <f t="shared" si="377"/>
        <v>0</v>
      </c>
      <c r="AE430" s="39">
        <f t="shared" si="362"/>
        <v>0</v>
      </c>
      <c r="AF430" s="12">
        <f t="shared" si="378"/>
        <v>0</v>
      </c>
      <c r="AG430" s="39">
        <f t="shared" si="379"/>
        <v>0</v>
      </c>
      <c r="AH430" s="12">
        <f t="shared" si="380"/>
        <v>0</v>
      </c>
      <c r="AI430" s="39">
        <f t="shared" si="381"/>
        <v>0</v>
      </c>
      <c r="AJ430" s="39">
        <f t="shared" si="382"/>
        <v>0</v>
      </c>
      <c r="AK430" s="12">
        <f t="shared" si="383"/>
        <v>0</v>
      </c>
      <c r="AL430" s="39">
        <f t="shared" si="384"/>
        <v>0</v>
      </c>
      <c r="AM430" s="39">
        <f t="shared" si="385"/>
        <v>0</v>
      </c>
      <c r="AN430" s="39">
        <f t="shared" si="386"/>
        <v>0</v>
      </c>
      <c r="AO430" s="99">
        <f t="shared" si="387"/>
        <v>0</v>
      </c>
      <c r="AP430" s="99">
        <f t="shared" si="388"/>
        <v>0</v>
      </c>
      <c r="AQ430" s="12">
        <f t="shared" si="389"/>
        <v>0</v>
      </c>
      <c r="AR430" s="39">
        <f t="shared" si="390"/>
        <v>0</v>
      </c>
      <c r="AS430" s="39">
        <f t="shared" si="391"/>
        <v>0</v>
      </c>
      <c r="AT430" s="39">
        <f t="shared" si="392"/>
        <v>0</v>
      </c>
      <c r="AU430" s="12">
        <f t="shared" si="393"/>
        <v>0</v>
      </c>
      <c r="AV430" s="39">
        <f t="shared" si="394"/>
        <v>0</v>
      </c>
      <c r="AW430" s="39">
        <f t="shared" si="395"/>
        <v>0</v>
      </c>
      <c r="AX430" s="39">
        <f t="shared" si="396"/>
        <v>0</v>
      </c>
      <c r="AY430" s="39">
        <f t="shared" si="397"/>
        <v>0</v>
      </c>
      <c r="AZ430" s="39">
        <f t="shared" si="398"/>
        <v>0</v>
      </c>
      <c r="BA430" s="12">
        <f t="shared" si="399"/>
        <v>0</v>
      </c>
      <c r="BB430" s="39">
        <f t="shared" si="400"/>
        <v>0</v>
      </c>
      <c r="BC430" s="39">
        <f t="shared" si="401"/>
        <v>0</v>
      </c>
      <c r="BD430" s="39">
        <f t="shared" si="402"/>
        <v>0</v>
      </c>
      <c r="BE430" s="12">
        <f t="shared" si="403"/>
        <v>0</v>
      </c>
      <c r="BF430" s="39">
        <f t="shared" si="404"/>
        <v>0</v>
      </c>
      <c r="BG430" s="39">
        <f t="shared" si="405"/>
        <v>0</v>
      </c>
      <c r="BH430" s="39">
        <f t="shared" si="406"/>
        <v>0</v>
      </c>
      <c r="BI430" s="12">
        <f t="shared" si="407"/>
        <v>0</v>
      </c>
      <c r="BJ430" s="39">
        <f t="shared" si="408"/>
        <v>0</v>
      </c>
      <c r="BK430" s="39">
        <f t="shared" si="409"/>
        <v>0</v>
      </c>
      <c r="BL430" s="39">
        <f t="shared" si="410"/>
        <v>0</v>
      </c>
      <c r="BM430" s="12">
        <f t="shared" si="411"/>
        <v>0</v>
      </c>
      <c r="BN430" s="39">
        <f t="shared" si="412"/>
        <v>0</v>
      </c>
      <c r="BO430" s="39">
        <f t="shared" si="413"/>
        <v>0</v>
      </c>
      <c r="BP430" s="39">
        <f t="shared" si="414"/>
        <v>0</v>
      </c>
      <c r="BQ430" s="12">
        <f t="shared" si="415"/>
        <v>0</v>
      </c>
      <c r="BR430" s="39">
        <f t="shared" si="416"/>
        <v>0</v>
      </c>
      <c r="BS430" s="39">
        <f t="shared" si="417"/>
        <v>0</v>
      </c>
      <c r="BT430" s="39">
        <f t="shared" si="418"/>
        <v>0</v>
      </c>
      <c r="BU430" s="104">
        <f>IF(ABS($B430)&lt;0.01,0,VLOOKUP(E430,DollarSteps,4))</f>
        <v>0</v>
      </c>
      <c r="BV430" s="104">
        <f>IF(ABS($B430)&lt;0.01,0,VLOOKUP(G430,DollarSteps,4))</f>
        <v>0</v>
      </c>
      <c r="BW430" s="104">
        <f>IF(ABS($B430)&lt;0.01,0,VLOOKUP(I430,DollarSteps,4))</f>
        <v>0</v>
      </c>
      <c r="BX430" s="104">
        <f>IF(ABS($B430)&lt;0.01,0,IF($J430="","",VLOOKUP($J430,Age_Steps,4)))</f>
        <v>0</v>
      </c>
      <c r="BY430" s="104">
        <f>IF(OR(ABS($B430)&lt;0.01,$E430=0),0,IF($J430="","",VLOOKUP($J430,Age_Steps,4)))</f>
        <v>0</v>
      </c>
      <c r="BZ430" s="104">
        <f>IF(ABS($B430)&lt;0.01,0,IF($J430="","",VLOOKUP($J430-1,Age_Steps,4)))</f>
        <v>0</v>
      </c>
      <c r="CA430" s="104">
        <f>IF(OR(ABS($B430)&lt;0.01,$G430=0),0,IF($J430="","",VLOOKUP($J430-1,Age_Steps,4)))</f>
        <v>0</v>
      </c>
      <c r="CB430" s="104">
        <f>IF(ABS($B430)&lt;0.01,0,IF($J430="","",VLOOKUP($J430-2,Age_Steps,4)))</f>
        <v>0</v>
      </c>
      <c r="CC430" s="104">
        <f>IF(OR(ABS($B430)&lt;0.01,$I430=0),0,IF($J430="","",VLOOKUP($J430-2,Age_Steps,4)))</f>
        <v>0</v>
      </c>
    </row>
    <row r="431" spans="2:81" ht="12.5" customHeight="1">
      <c r="B431" s="6" t="s">
        <v>9</v>
      </c>
      <c r="C431" s="6"/>
      <c r="D431" s="5">
        <v>0</v>
      </c>
      <c r="E431" s="5">
        <v>0</v>
      </c>
      <c r="F431" s="2">
        <v>0</v>
      </c>
      <c r="G431" s="2">
        <v>0</v>
      </c>
      <c r="H431" s="2">
        <v>0</v>
      </c>
      <c r="I431" s="5">
        <v>0</v>
      </c>
      <c r="J431" s="11">
        <v>21</v>
      </c>
      <c r="K431" s="12">
        <f t="shared" si="363"/>
        <v>0</v>
      </c>
      <c r="L431" s="12">
        <f t="shared" si="363"/>
        <v>0</v>
      </c>
      <c r="M431" s="14">
        <f t="shared" si="364"/>
        <v>0</v>
      </c>
      <c r="N431" s="12">
        <f t="shared" si="419"/>
        <v>0</v>
      </c>
      <c r="O431" s="14">
        <f t="shared" si="365"/>
        <v>0</v>
      </c>
      <c r="P431" s="12">
        <f t="shared" si="419"/>
        <v>0</v>
      </c>
      <c r="Q431" s="12">
        <f t="shared" si="366"/>
        <v>1</v>
      </c>
      <c r="R431" s="12">
        <f t="shared" si="367"/>
        <v>0</v>
      </c>
      <c r="S431" s="12">
        <f t="shared" si="368"/>
        <v>0</v>
      </c>
      <c r="T431" s="12">
        <f t="shared" si="369"/>
        <v>0</v>
      </c>
      <c r="U431" s="12">
        <f t="shared" si="370"/>
        <v>0</v>
      </c>
      <c r="V431" s="39">
        <f t="shared" si="371"/>
        <v>0</v>
      </c>
      <c r="W431" s="39">
        <f t="shared" si="372"/>
        <v>0</v>
      </c>
      <c r="X431" s="12">
        <f t="shared" si="420"/>
        <v>0</v>
      </c>
      <c r="Y431" s="12">
        <f t="shared" si="373"/>
        <v>0</v>
      </c>
      <c r="Z431" s="39">
        <f t="shared" si="421"/>
        <v>0</v>
      </c>
      <c r="AA431" s="12">
        <f t="shared" si="374"/>
        <v>0</v>
      </c>
      <c r="AB431" s="39">
        <f t="shared" si="375"/>
        <v>0</v>
      </c>
      <c r="AC431" s="12">
        <f t="shared" si="376"/>
        <v>0</v>
      </c>
      <c r="AD431" s="39">
        <f t="shared" si="377"/>
        <v>0</v>
      </c>
      <c r="AE431" s="39">
        <f t="shared" si="362"/>
        <v>0</v>
      </c>
      <c r="AF431" s="12">
        <f t="shared" si="378"/>
        <v>0</v>
      </c>
      <c r="AG431" s="39">
        <f t="shared" si="379"/>
        <v>0</v>
      </c>
      <c r="AH431" s="12">
        <f t="shared" si="380"/>
        <v>0</v>
      </c>
      <c r="AI431" s="39">
        <f t="shared" si="381"/>
        <v>0</v>
      </c>
      <c r="AJ431" s="39">
        <f t="shared" si="382"/>
        <v>0</v>
      </c>
      <c r="AK431" s="12">
        <f t="shared" si="383"/>
        <v>0</v>
      </c>
      <c r="AL431" s="39">
        <f t="shared" si="384"/>
        <v>0</v>
      </c>
      <c r="AM431" s="39">
        <f t="shared" si="385"/>
        <v>0</v>
      </c>
      <c r="AN431" s="39">
        <f t="shared" si="386"/>
        <v>0</v>
      </c>
      <c r="AO431" s="99">
        <f t="shared" si="387"/>
        <v>0</v>
      </c>
      <c r="AP431" s="99">
        <f t="shared" si="388"/>
        <v>0</v>
      </c>
      <c r="AQ431" s="12">
        <f t="shared" si="389"/>
        <v>0</v>
      </c>
      <c r="AR431" s="39">
        <f t="shared" si="390"/>
        <v>0</v>
      </c>
      <c r="AS431" s="39">
        <f t="shared" si="391"/>
        <v>0</v>
      </c>
      <c r="AT431" s="39">
        <f t="shared" si="392"/>
        <v>0</v>
      </c>
      <c r="AU431" s="12">
        <f t="shared" si="393"/>
        <v>0</v>
      </c>
      <c r="AV431" s="39">
        <f t="shared" si="394"/>
        <v>0</v>
      </c>
      <c r="AW431" s="39">
        <f t="shared" si="395"/>
        <v>0</v>
      </c>
      <c r="AX431" s="39">
        <f t="shared" si="396"/>
        <v>0</v>
      </c>
      <c r="AY431" s="39">
        <f t="shared" si="397"/>
        <v>0</v>
      </c>
      <c r="AZ431" s="39">
        <f t="shared" si="398"/>
        <v>0</v>
      </c>
      <c r="BA431" s="12">
        <f t="shared" si="399"/>
        <v>0</v>
      </c>
      <c r="BB431" s="39">
        <f t="shared" si="400"/>
        <v>0</v>
      </c>
      <c r="BC431" s="39">
        <f t="shared" si="401"/>
        <v>0</v>
      </c>
      <c r="BD431" s="39">
        <f t="shared" si="402"/>
        <v>0</v>
      </c>
      <c r="BE431" s="12">
        <f t="shared" si="403"/>
        <v>0</v>
      </c>
      <c r="BF431" s="39">
        <f t="shared" si="404"/>
        <v>0</v>
      </c>
      <c r="BG431" s="39">
        <f t="shared" si="405"/>
        <v>0</v>
      </c>
      <c r="BH431" s="39">
        <f t="shared" si="406"/>
        <v>0</v>
      </c>
      <c r="BI431" s="12">
        <f t="shared" si="407"/>
        <v>0</v>
      </c>
      <c r="BJ431" s="39">
        <f t="shared" si="408"/>
        <v>0</v>
      </c>
      <c r="BK431" s="39">
        <f t="shared" si="409"/>
        <v>0</v>
      </c>
      <c r="BL431" s="39">
        <f t="shared" si="410"/>
        <v>0</v>
      </c>
      <c r="BM431" s="12">
        <f t="shared" si="411"/>
        <v>0</v>
      </c>
      <c r="BN431" s="39">
        <f t="shared" si="412"/>
        <v>0</v>
      </c>
      <c r="BO431" s="39">
        <f t="shared" si="413"/>
        <v>0</v>
      </c>
      <c r="BP431" s="39">
        <f t="shared" si="414"/>
        <v>0</v>
      </c>
      <c r="BQ431" s="12">
        <f t="shared" si="415"/>
        <v>0</v>
      </c>
      <c r="BR431" s="39">
        <f t="shared" si="416"/>
        <v>0</v>
      </c>
      <c r="BS431" s="39">
        <f t="shared" si="417"/>
        <v>0</v>
      </c>
      <c r="BT431" s="39">
        <f t="shared" si="418"/>
        <v>0</v>
      </c>
      <c r="BU431" s="104">
        <f>IF(ABS($B431)&lt;0.01,0,VLOOKUP(E431,DollarSteps,4))</f>
        <v>0</v>
      </c>
      <c r="BV431" s="104">
        <f>IF(ABS($B431)&lt;0.01,0,VLOOKUP(G431,DollarSteps,4))</f>
        <v>0</v>
      </c>
      <c r="BW431" s="104">
        <f>IF(ABS($B431)&lt;0.01,0,VLOOKUP(I431,DollarSteps,4))</f>
        <v>0</v>
      </c>
      <c r="BX431" s="104">
        <f>IF(ABS($B431)&lt;0.01,0,IF($J431="","",VLOOKUP($J431,Age_Steps,4)))</f>
        <v>0</v>
      </c>
      <c r="BY431" s="104">
        <f>IF(OR(ABS($B431)&lt;0.01,$E431=0),0,IF($J431="","",VLOOKUP($J431,Age_Steps,4)))</f>
        <v>0</v>
      </c>
      <c r="BZ431" s="104">
        <f>IF(ABS($B431)&lt;0.01,0,IF($J431="","",VLOOKUP($J431-1,Age_Steps,4)))</f>
        <v>0</v>
      </c>
      <c r="CA431" s="104">
        <f>IF(OR(ABS($B431)&lt;0.01,$G431=0),0,IF($J431="","",VLOOKUP($J431-1,Age_Steps,4)))</f>
        <v>0</v>
      </c>
      <c r="CB431" s="104">
        <f>IF(ABS($B431)&lt;0.01,0,IF($J431="","",VLOOKUP($J431-2,Age_Steps,4)))</f>
        <v>0</v>
      </c>
      <c r="CC431" s="104">
        <f>IF(OR(ABS($B431)&lt;0.01,$I431=0),0,IF($J431="","",VLOOKUP($J431-2,Age_Steps,4)))</f>
        <v>0</v>
      </c>
    </row>
    <row r="432" spans="2:81" ht="12.5" customHeight="1">
      <c r="B432" s="6" t="s">
        <v>9</v>
      </c>
      <c r="C432" s="6"/>
      <c r="D432" s="5">
        <v>0</v>
      </c>
      <c r="E432" s="5">
        <v>0</v>
      </c>
      <c r="F432" s="2">
        <v>0</v>
      </c>
      <c r="G432" s="2">
        <v>0</v>
      </c>
      <c r="H432" s="2">
        <v>0</v>
      </c>
      <c r="I432" s="5">
        <v>0</v>
      </c>
      <c r="J432" s="11">
        <v>11</v>
      </c>
      <c r="K432" s="12">
        <f t="shared" si="363"/>
        <v>0</v>
      </c>
      <c r="L432" s="12">
        <f t="shared" si="363"/>
        <v>0</v>
      </c>
      <c r="M432" s="14">
        <f t="shared" si="364"/>
        <v>0</v>
      </c>
      <c r="N432" s="12">
        <f t="shared" si="419"/>
        <v>0</v>
      </c>
      <c r="O432" s="14">
        <f t="shared" si="365"/>
        <v>0</v>
      </c>
      <c r="P432" s="12">
        <f t="shared" si="419"/>
        <v>0</v>
      </c>
      <c r="Q432" s="12">
        <f t="shared" si="366"/>
        <v>1</v>
      </c>
      <c r="R432" s="12">
        <f t="shared" si="367"/>
        <v>0</v>
      </c>
      <c r="S432" s="12">
        <f t="shared" si="368"/>
        <v>0</v>
      </c>
      <c r="T432" s="12">
        <f t="shared" si="369"/>
        <v>0</v>
      </c>
      <c r="U432" s="12">
        <f t="shared" si="370"/>
        <v>0</v>
      </c>
      <c r="V432" s="39">
        <f t="shared" si="371"/>
        <v>0</v>
      </c>
      <c r="W432" s="39">
        <f t="shared" si="372"/>
        <v>0</v>
      </c>
      <c r="X432" s="12">
        <f t="shared" si="420"/>
        <v>0</v>
      </c>
      <c r="Y432" s="12">
        <f t="shared" si="373"/>
        <v>0</v>
      </c>
      <c r="Z432" s="39">
        <f t="shared" si="421"/>
        <v>0</v>
      </c>
      <c r="AA432" s="12">
        <f t="shared" si="374"/>
        <v>0</v>
      </c>
      <c r="AB432" s="39">
        <f t="shared" si="375"/>
        <v>0</v>
      </c>
      <c r="AC432" s="12">
        <f t="shared" si="376"/>
        <v>0</v>
      </c>
      <c r="AD432" s="39">
        <f t="shared" si="377"/>
        <v>0</v>
      </c>
      <c r="AE432" s="39">
        <f t="shared" si="362"/>
        <v>0</v>
      </c>
      <c r="AF432" s="12">
        <f t="shared" si="378"/>
        <v>0</v>
      </c>
      <c r="AG432" s="39">
        <f t="shared" si="379"/>
        <v>0</v>
      </c>
      <c r="AH432" s="12">
        <f t="shared" si="380"/>
        <v>0</v>
      </c>
      <c r="AI432" s="39">
        <f t="shared" si="381"/>
        <v>0</v>
      </c>
      <c r="AJ432" s="39">
        <f t="shared" si="382"/>
        <v>0</v>
      </c>
      <c r="AK432" s="12">
        <f t="shared" si="383"/>
        <v>0</v>
      </c>
      <c r="AL432" s="39">
        <f t="shared" si="384"/>
        <v>0</v>
      </c>
      <c r="AM432" s="39">
        <f t="shared" si="385"/>
        <v>0</v>
      </c>
      <c r="AN432" s="39">
        <f t="shared" si="386"/>
        <v>0</v>
      </c>
      <c r="AO432" s="99">
        <f t="shared" si="387"/>
        <v>0</v>
      </c>
      <c r="AP432" s="99">
        <f t="shared" si="388"/>
        <v>0</v>
      </c>
      <c r="AQ432" s="12">
        <f t="shared" si="389"/>
        <v>0</v>
      </c>
      <c r="AR432" s="39">
        <f t="shared" si="390"/>
        <v>0</v>
      </c>
      <c r="AS432" s="39">
        <f t="shared" si="391"/>
        <v>0</v>
      </c>
      <c r="AT432" s="39">
        <f t="shared" si="392"/>
        <v>0</v>
      </c>
      <c r="AU432" s="12">
        <f t="shared" si="393"/>
        <v>0</v>
      </c>
      <c r="AV432" s="39">
        <f t="shared" si="394"/>
        <v>0</v>
      </c>
      <c r="AW432" s="39">
        <f t="shared" si="395"/>
        <v>0</v>
      </c>
      <c r="AX432" s="39">
        <f t="shared" si="396"/>
        <v>0</v>
      </c>
      <c r="AY432" s="39">
        <f t="shared" si="397"/>
        <v>0</v>
      </c>
      <c r="AZ432" s="39">
        <f t="shared" si="398"/>
        <v>0</v>
      </c>
      <c r="BA432" s="12">
        <f t="shared" si="399"/>
        <v>0</v>
      </c>
      <c r="BB432" s="39">
        <f t="shared" si="400"/>
        <v>0</v>
      </c>
      <c r="BC432" s="39">
        <f t="shared" si="401"/>
        <v>0</v>
      </c>
      <c r="BD432" s="39">
        <f t="shared" si="402"/>
        <v>0</v>
      </c>
      <c r="BE432" s="12">
        <f t="shared" si="403"/>
        <v>0</v>
      </c>
      <c r="BF432" s="39">
        <f t="shared" si="404"/>
        <v>0</v>
      </c>
      <c r="BG432" s="39">
        <f t="shared" si="405"/>
        <v>0</v>
      </c>
      <c r="BH432" s="39">
        <f t="shared" si="406"/>
        <v>0</v>
      </c>
      <c r="BI432" s="12">
        <f t="shared" si="407"/>
        <v>0</v>
      </c>
      <c r="BJ432" s="39">
        <f t="shared" si="408"/>
        <v>0</v>
      </c>
      <c r="BK432" s="39">
        <f t="shared" si="409"/>
        <v>0</v>
      </c>
      <c r="BL432" s="39">
        <f t="shared" si="410"/>
        <v>0</v>
      </c>
      <c r="BM432" s="12">
        <f t="shared" si="411"/>
        <v>0</v>
      </c>
      <c r="BN432" s="39">
        <f t="shared" si="412"/>
        <v>0</v>
      </c>
      <c r="BO432" s="39">
        <f t="shared" si="413"/>
        <v>0</v>
      </c>
      <c r="BP432" s="39">
        <f t="shared" si="414"/>
        <v>0</v>
      </c>
      <c r="BQ432" s="12">
        <f t="shared" si="415"/>
        <v>0</v>
      </c>
      <c r="BR432" s="39">
        <f t="shared" si="416"/>
        <v>0</v>
      </c>
      <c r="BS432" s="39">
        <f t="shared" si="417"/>
        <v>0</v>
      </c>
      <c r="BT432" s="39">
        <f t="shared" si="418"/>
        <v>0</v>
      </c>
      <c r="BU432" s="104">
        <f>IF(ABS($B432)&lt;0.01,0,VLOOKUP(E432,DollarSteps,4))</f>
        <v>0</v>
      </c>
      <c r="BV432" s="104">
        <f>IF(ABS($B432)&lt;0.01,0,VLOOKUP(G432,DollarSteps,4))</f>
        <v>0</v>
      </c>
      <c r="BW432" s="104">
        <f>IF(ABS($B432)&lt;0.01,0,VLOOKUP(I432,DollarSteps,4))</f>
        <v>0</v>
      </c>
      <c r="BX432" s="104">
        <f>IF(ABS($B432)&lt;0.01,0,IF($J432="","",VLOOKUP($J432,Age_Steps,4)))</f>
        <v>0</v>
      </c>
      <c r="BY432" s="104">
        <f>IF(OR(ABS($B432)&lt;0.01,$E432=0),0,IF($J432="","",VLOOKUP($J432,Age_Steps,4)))</f>
        <v>0</v>
      </c>
      <c r="BZ432" s="104">
        <f>IF(ABS($B432)&lt;0.01,0,IF($J432="","",VLOOKUP($J432-1,Age_Steps,4)))</f>
        <v>0</v>
      </c>
      <c r="CA432" s="104">
        <f>IF(OR(ABS($B432)&lt;0.01,$G432=0),0,IF($J432="","",VLOOKUP($J432-1,Age_Steps,4)))</f>
        <v>0</v>
      </c>
      <c r="CB432" s="104">
        <f>IF(ABS($B432)&lt;0.01,0,IF($J432="","",VLOOKUP($J432-2,Age_Steps,4)))</f>
        <v>0</v>
      </c>
      <c r="CC432" s="104">
        <f>IF(OR(ABS($B432)&lt;0.01,$I432=0),0,IF($J432="","",VLOOKUP($J432-2,Age_Steps,4)))</f>
        <v>0</v>
      </c>
    </row>
    <row r="433" spans="2:81" ht="12.5" customHeight="1">
      <c r="B433" s="6" t="s">
        <v>9</v>
      </c>
      <c r="C433" s="6"/>
      <c r="D433" s="5">
        <v>0</v>
      </c>
      <c r="E433" s="5">
        <v>0</v>
      </c>
      <c r="F433" s="2">
        <v>0</v>
      </c>
      <c r="G433" s="2">
        <v>0</v>
      </c>
      <c r="H433" s="2">
        <v>0</v>
      </c>
      <c r="I433" s="5">
        <v>0</v>
      </c>
      <c r="K433" s="12">
        <f t="shared" si="363"/>
        <v>0</v>
      </c>
      <c r="L433" s="12">
        <f t="shared" si="363"/>
        <v>0</v>
      </c>
      <c r="M433" s="14">
        <f t="shared" si="364"/>
        <v>0</v>
      </c>
      <c r="N433" s="12">
        <f t="shared" si="419"/>
        <v>0</v>
      </c>
      <c r="O433" s="14">
        <f t="shared" si="365"/>
        <v>0</v>
      </c>
      <c r="P433" s="12">
        <f t="shared" si="419"/>
        <v>0</v>
      </c>
      <c r="Q433" s="12">
        <f t="shared" si="366"/>
        <v>1</v>
      </c>
      <c r="R433" s="12">
        <f t="shared" si="367"/>
        <v>0</v>
      </c>
      <c r="S433" s="12">
        <f t="shared" si="368"/>
        <v>0</v>
      </c>
      <c r="T433" s="12">
        <f t="shared" si="369"/>
        <v>0</v>
      </c>
      <c r="U433" s="12">
        <f t="shared" si="370"/>
        <v>0</v>
      </c>
      <c r="V433" s="39">
        <f t="shared" si="371"/>
        <v>0</v>
      </c>
      <c r="W433" s="39">
        <f t="shared" si="372"/>
        <v>0</v>
      </c>
      <c r="X433" s="12">
        <f t="shared" si="420"/>
        <v>0</v>
      </c>
      <c r="Y433" s="12">
        <f t="shared" si="373"/>
        <v>0</v>
      </c>
      <c r="Z433" s="39">
        <f t="shared" si="421"/>
        <v>0</v>
      </c>
      <c r="AA433" s="12">
        <f t="shared" si="374"/>
        <v>0</v>
      </c>
      <c r="AB433" s="39">
        <f t="shared" si="375"/>
        <v>0</v>
      </c>
      <c r="AC433" s="12">
        <f t="shared" si="376"/>
        <v>0</v>
      </c>
      <c r="AD433" s="39">
        <f t="shared" si="377"/>
        <v>0</v>
      </c>
      <c r="AE433" s="39">
        <f t="shared" si="362"/>
        <v>0</v>
      </c>
      <c r="AF433" s="12">
        <f t="shared" si="378"/>
        <v>0</v>
      </c>
      <c r="AG433" s="39">
        <f t="shared" si="379"/>
        <v>0</v>
      </c>
      <c r="AH433" s="12">
        <f t="shared" si="380"/>
        <v>0</v>
      </c>
      <c r="AI433" s="39">
        <f t="shared" si="381"/>
        <v>0</v>
      </c>
      <c r="AJ433" s="39">
        <f t="shared" si="382"/>
        <v>0</v>
      </c>
      <c r="AK433" s="12">
        <f t="shared" si="383"/>
        <v>0</v>
      </c>
      <c r="AL433" s="39">
        <f t="shared" si="384"/>
        <v>0</v>
      </c>
      <c r="AM433" s="39">
        <f t="shared" si="385"/>
        <v>0</v>
      </c>
      <c r="AN433" s="39">
        <f t="shared" si="386"/>
        <v>0</v>
      </c>
      <c r="AO433" s="99">
        <f t="shared" si="387"/>
        <v>0</v>
      </c>
      <c r="AP433" s="99">
        <f t="shared" si="388"/>
        <v>0</v>
      </c>
      <c r="AQ433" s="12">
        <f t="shared" si="389"/>
        <v>0</v>
      </c>
      <c r="AR433" s="39">
        <f t="shared" si="390"/>
        <v>0</v>
      </c>
      <c r="AS433" s="39">
        <f t="shared" si="391"/>
        <v>0</v>
      </c>
      <c r="AT433" s="39">
        <f t="shared" si="392"/>
        <v>0</v>
      </c>
      <c r="AU433" s="12">
        <f t="shared" si="393"/>
        <v>0</v>
      </c>
      <c r="AV433" s="39">
        <f t="shared" si="394"/>
        <v>0</v>
      </c>
      <c r="AW433" s="39">
        <f t="shared" si="395"/>
        <v>0</v>
      </c>
      <c r="AX433" s="39">
        <f t="shared" si="396"/>
        <v>0</v>
      </c>
      <c r="AY433" s="39">
        <f t="shared" si="397"/>
        <v>0</v>
      </c>
      <c r="AZ433" s="39">
        <f t="shared" si="398"/>
        <v>0</v>
      </c>
      <c r="BA433" s="12">
        <f t="shared" si="399"/>
        <v>0</v>
      </c>
      <c r="BB433" s="39">
        <f t="shared" si="400"/>
        <v>0</v>
      </c>
      <c r="BC433" s="39">
        <f t="shared" si="401"/>
        <v>0</v>
      </c>
      <c r="BD433" s="39">
        <f t="shared" si="402"/>
        <v>0</v>
      </c>
      <c r="BE433" s="12">
        <f t="shared" si="403"/>
        <v>0</v>
      </c>
      <c r="BF433" s="39">
        <f t="shared" si="404"/>
        <v>0</v>
      </c>
      <c r="BG433" s="39">
        <f t="shared" si="405"/>
        <v>0</v>
      </c>
      <c r="BH433" s="39">
        <f t="shared" si="406"/>
        <v>0</v>
      </c>
      <c r="BI433" s="12">
        <f t="shared" si="407"/>
        <v>0</v>
      </c>
      <c r="BJ433" s="39">
        <f t="shared" si="408"/>
        <v>0</v>
      </c>
      <c r="BK433" s="39">
        <f t="shared" si="409"/>
        <v>0</v>
      </c>
      <c r="BL433" s="39">
        <f t="shared" si="410"/>
        <v>0</v>
      </c>
      <c r="BM433" s="12">
        <f t="shared" si="411"/>
        <v>0</v>
      </c>
      <c r="BN433" s="39">
        <f t="shared" si="412"/>
        <v>0</v>
      </c>
      <c r="BO433" s="39">
        <f t="shared" si="413"/>
        <v>0</v>
      </c>
      <c r="BP433" s="39">
        <f t="shared" si="414"/>
        <v>0</v>
      </c>
      <c r="BQ433" s="12">
        <f t="shared" si="415"/>
        <v>0</v>
      </c>
      <c r="BR433" s="39">
        <f t="shared" si="416"/>
        <v>0</v>
      </c>
      <c r="BS433" s="39">
        <f t="shared" si="417"/>
        <v>0</v>
      </c>
      <c r="BT433" s="39">
        <f t="shared" si="418"/>
        <v>0</v>
      </c>
      <c r="BU433" s="104">
        <f>IF(ABS($B433)&lt;0.01,0,VLOOKUP(E433,DollarSteps,4))</f>
        <v>0</v>
      </c>
      <c r="BV433" s="104">
        <f>IF(ABS($B433)&lt;0.01,0,VLOOKUP(G433,DollarSteps,4))</f>
        <v>0</v>
      </c>
      <c r="BW433" s="104">
        <f>IF(ABS($B433)&lt;0.01,0,VLOOKUP(I433,DollarSteps,4))</f>
        <v>0</v>
      </c>
      <c r="BX433" s="104">
        <f>IF(ABS($B433)&lt;0.01,0,IF($J433="","",VLOOKUP($J433,Age_Steps,4)))</f>
        <v>0</v>
      </c>
      <c r="BY433" s="104">
        <f>IF(OR(ABS($B433)&lt;0.01,$E433=0),0,IF($J433="","",VLOOKUP($J433,Age_Steps,4)))</f>
        <v>0</v>
      </c>
      <c r="BZ433" s="104">
        <f>IF(ABS($B433)&lt;0.01,0,IF($J433="","",VLOOKUP($J433-1,Age_Steps,4)))</f>
        <v>0</v>
      </c>
      <c r="CA433" s="104">
        <f>IF(OR(ABS($B433)&lt;0.01,$G433=0),0,IF($J433="","",VLOOKUP($J433-1,Age_Steps,4)))</f>
        <v>0</v>
      </c>
      <c r="CB433" s="104">
        <f>IF(ABS($B433)&lt;0.01,0,IF($J433="","",VLOOKUP($J433-2,Age_Steps,4)))</f>
        <v>0</v>
      </c>
      <c r="CC433" s="104">
        <f>IF(OR(ABS($B433)&lt;0.01,$I433=0),0,IF($J433="","",VLOOKUP($J433-2,Age_Steps,4)))</f>
        <v>0</v>
      </c>
    </row>
    <row r="434" spans="2:81" ht="12.5" customHeight="1">
      <c r="B434" s="6" t="s">
        <v>9</v>
      </c>
      <c r="C434" s="6"/>
      <c r="D434" s="5">
        <v>0</v>
      </c>
      <c r="E434" s="5">
        <v>0</v>
      </c>
      <c r="F434" s="2">
        <v>0</v>
      </c>
      <c r="G434" s="2">
        <v>0</v>
      </c>
      <c r="H434" s="2">
        <v>0</v>
      </c>
      <c r="I434" s="5">
        <v>0</v>
      </c>
      <c r="J434" s="11">
        <v>3</v>
      </c>
      <c r="K434" s="12">
        <f t="shared" si="363"/>
        <v>0</v>
      </c>
      <c r="L434" s="12">
        <f t="shared" si="363"/>
        <v>0</v>
      </c>
      <c r="M434" s="14">
        <f t="shared" si="364"/>
        <v>0</v>
      </c>
      <c r="N434" s="12">
        <f t="shared" si="419"/>
        <v>0</v>
      </c>
      <c r="O434" s="14">
        <f t="shared" si="365"/>
        <v>0</v>
      </c>
      <c r="P434" s="12">
        <f t="shared" si="419"/>
        <v>0</v>
      </c>
      <c r="Q434" s="12">
        <f t="shared" si="366"/>
        <v>1</v>
      </c>
      <c r="R434" s="12">
        <f t="shared" si="367"/>
        <v>0</v>
      </c>
      <c r="S434" s="12">
        <f t="shared" si="368"/>
        <v>0</v>
      </c>
      <c r="T434" s="12">
        <f t="shared" si="369"/>
        <v>0</v>
      </c>
      <c r="U434" s="12">
        <f t="shared" si="370"/>
        <v>0</v>
      </c>
      <c r="V434" s="39">
        <f t="shared" si="371"/>
        <v>0</v>
      </c>
      <c r="W434" s="39">
        <f t="shared" si="372"/>
        <v>0</v>
      </c>
      <c r="X434" s="12">
        <f t="shared" si="420"/>
        <v>0</v>
      </c>
      <c r="Y434" s="12">
        <f t="shared" si="373"/>
        <v>0</v>
      </c>
      <c r="Z434" s="39">
        <f t="shared" si="421"/>
        <v>0</v>
      </c>
      <c r="AA434" s="12">
        <f t="shared" si="374"/>
        <v>0</v>
      </c>
      <c r="AB434" s="39">
        <f t="shared" si="375"/>
        <v>0</v>
      </c>
      <c r="AC434" s="12">
        <f t="shared" si="376"/>
        <v>0</v>
      </c>
      <c r="AD434" s="39">
        <f t="shared" si="377"/>
        <v>0</v>
      </c>
      <c r="AE434" s="39">
        <f t="shared" si="362"/>
        <v>0</v>
      </c>
      <c r="AF434" s="12">
        <f t="shared" si="378"/>
        <v>0</v>
      </c>
      <c r="AG434" s="39">
        <f t="shared" si="379"/>
        <v>0</v>
      </c>
      <c r="AH434" s="12">
        <f t="shared" si="380"/>
        <v>0</v>
      </c>
      <c r="AI434" s="39">
        <f t="shared" si="381"/>
        <v>0</v>
      </c>
      <c r="AJ434" s="39">
        <f t="shared" si="382"/>
        <v>0</v>
      </c>
      <c r="AK434" s="12">
        <f t="shared" si="383"/>
        <v>0</v>
      </c>
      <c r="AL434" s="39">
        <f t="shared" si="384"/>
        <v>0</v>
      </c>
      <c r="AM434" s="39">
        <f t="shared" si="385"/>
        <v>0</v>
      </c>
      <c r="AN434" s="39">
        <f t="shared" si="386"/>
        <v>0</v>
      </c>
      <c r="AO434" s="99">
        <f t="shared" si="387"/>
        <v>0</v>
      </c>
      <c r="AP434" s="99">
        <f t="shared" si="388"/>
        <v>0</v>
      </c>
      <c r="AQ434" s="12">
        <f t="shared" si="389"/>
        <v>0</v>
      </c>
      <c r="AR434" s="39">
        <f t="shared" si="390"/>
        <v>0</v>
      </c>
      <c r="AS434" s="39">
        <f t="shared" si="391"/>
        <v>0</v>
      </c>
      <c r="AT434" s="39">
        <f t="shared" si="392"/>
        <v>0</v>
      </c>
      <c r="AU434" s="12">
        <f t="shared" si="393"/>
        <v>0</v>
      </c>
      <c r="AV434" s="39">
        <f t="shared" si="394"/>
        <v>0</v>
      </c>
      <c r="AW434" s="39">
        <f t="shared" si="395"/>
        <v>0</v>
      </c>
      <c r="AX434" s="39">
        <f t="shared" si="396"/>
        <v>0</v>
      </c>
      <c r="AY434" s="39">
        <f t="shared" si="397"/>
        <v>0</v>
      </c>
      <c r="AZ434" s="39">
        <f t="shared" si="398"/>
        <v>0</v>
      </c>
      <c r="BA434" s="12">
        <f t="shared" si="399"/>
        <v>0</v>
      </c>
      <c r="BB434" s="39">
        <f t="shared" si="400"/>
        <v>0</v>
      </c>
      <c r="BC434" s="39">
        <f t="shared" si="401"/>
        <v>0</v>
      </c>
      <c r="BD434" s="39">
        <f t="shared" si="402"/>
        <v>0</v>
      </c>
      <c r="BE434" s="12">
        <f t="shared" si="403"/>
        <v>0</v>
      </c>
      <c r="BF434" s="39">
        <f t="shared" si="404"/>
        <v>0</v>
      </c>
      <c r="BG434" s="39">
        <f t="shared" si="405"/>
        <v>0</v>
      </c>
      <c r="BH434" s="39">
        <f t="shared" si="406"/>
        <v>0</v>
      </c>
      <c r="BI434" s="12">
        <f t="shared" si="407"/>
        <v>0</v>
      </c>
      <c r="BJ434" s="39">
        <f t="shared" si="408"/>
        <v>0</v>
      </c>
      <c r="BK434" s="39">
        <f t="shared" si="409"/>
        <v>0</v>
      </c>
      <c r="BL434" s="39">
        <f t="shared" si="410"/>
        <v>0</v>
      </c>
      <c r="BM434" s="12">
        <f t="shared" si="411"/>
        <v>0</v>
      </c>
      <c r="BN434" s="39">
        <f t="shared" si="412"/>
        <v>0</v>
      </c>
      <c r="BO434" s="39">
        <f t="shared" si="413"/>
        <v>0</v>
      </c>
      <c r="BP434" s="39">
        <f t="shared" si="414"/>
        <v>0</v>
      </c>
      <c r="BQ434" s="12">
        <f t="shared" si="415"/>
        <v>0</v>
      </c>
      <c r="BR434" s="39">
        <f t="shared" si="416"/>
        <v>0</v>
      </c>
      <c r="BS434" s="39">
        <f t="shared" si="417"/>
        <v>0</v>
      </c>
      <c r="BT434" s="39">
        <f t="shared" si="418"/>
        <v>0</v>
      </c>
      <c r="BU434" s="104">
        <f>IF(ABS($B434)&lt;0.01,0,VLOOKUP(E434,DollarSteps,4))</f>
        <v>0</v>
      </c>
      <c r="BV434" s="104">
        <f>IF(ABS($B434)&lt;0.01,0,VLOOKUP(G434,DollarSteps,4))</f>
        <v>0</v>
      </c>
      <c r="BW434" s="104">
        <f>IF(ABS($B434)&lt;0.01,0,VLOOKUP(I434,DollarSteps,4))</f>
        <v>0</v>
      </c>
      <c r="BX434" s="104">
        <f>IF(ABS($B434)&lt;0.01,0,IF($J434="","",VLOOKUP($J434,Age_Steps,4)))</f>
        <v>0</v>
      </c>
      <c r="BY434" s="104">
        <f>IF(OR(ABS($B434)&lt;0.01,$E434=0),0,IF($J434="","",VLOOKUP($J434,Age_Steps,4)))</f>
        <v>0</v>
      </c>
      <c r="BZ434" s="104">
        <f>IF(ABS($B434)&lt;0.01,0,IF($J434="","",VLOOKUP($J434-1,Age_Steps,4)))</f>
        <v>0</v>
      </c>
      <c r="CA434" s="104">
        <f>IF(OR(ABS($B434)&lt;0.01,$G434=0),0,IF($J434="","",VLOOKUP($J434-1,Age_Steps,4)))</f>
        <v>0</v>
      </c>
      <c r="CB434" s="104">
        <f>IF(ABS($B434)&lt;0.01,0,IF($J434="","",VLOOKUP($J434-2,Age_Steps,4)))</f>
        <v>0</v>
      </c>
      <c r="CC434" s="104">
        <f>IF(OR(ABS($B434)&lt;0.01,$I434=0),0,IF($J434="","",VLOOKUP($J434-2,Age_Steps,4)))</f>
        <v>0</v>
      </c>
    </row>
    <row r="435" spans="2:81" ht="12.5" customHeight="1">
      <c r="B435" s="6" t="s">
        <v>9</v>
      </c>
      <c r="C435" s="6"/>
      <c r="D435" s="5">
        <v>0</v>
      </c>
      <c r="E435" s="5">
        <v>0</v>
      </c>
      <c r="F435" s="2">
        <v>0</v>
      </c>
      <c r="G435" s="2">
        <v>0</v>
      </c>
      <c r="H435" s="2">
        <v>0</v>
      </c>
      <c r="I435" s="5">
        <v>0</v>
      </c>
      <c r="K435" s="12">
        <f t="shared" si="363"/>
        <v>0</v>
      </c>
      <c r="L435" s="12">
        <f t="shared" si="363"/>
        <v>0</v>
      </c>
      <c r="M435" s="14">
        <f t="shared" si="364"/>
        <v>0</v>
      </c>
      <c r="N435" s="12">
        <f t="shared" si="419"/>
        <v>0</v>
      </c>
      <c r="O435" s="14">
        <f t="shared" si="365"/>
        <v>0</v>
      </c>
      <c r="P435" s="12">
        <f t="shared" si="419"/>
        <v>0</v>
      </c>
      <c r="Q435" s="12">
        <f t="shared" si="366"/>
        <v>1</v>
      </c>
      <c r="R435" s="12">
        <f t="shared" si="367"/>
        <v>0</v>
      </c>
      <c r="S435" s="12">
        <f t="shared" si="368"/>
        <v>0</v>
      </c>
      <c r="T435" s="12">
        <f t="shared" si="369"/>
        <v>0</v>
      </c>
      <c r="U435" s="12">
        <f t="shared" si="370"/>
        <v>0</v>
      </c>
      <c r="V435" s="39">
        <f t="shared" si="371"/>
        <v>0</v>
      </c>
      <c r="W435" s="39">
        <f t="shared" si="372"/>
        <v>0</v>
      </c>
      <c r="X435" s="12">
        <f t="shared" si="420"/>
        <v>0</v>
      </c>
      <c r="Y435" s="12">
        <f t="shared" si="373"/>
        <v>0</v>
      </c>
      <c r="Z435" s="39">
        <f t="shared" si="421"/>
        <v>0</v>
      </c>
      <c r="AA435" s="12">
        <f t="shared" si="374"/>
        <v>0</v>
      </c>
      <c r="AB435" s="39">
        <f t="shared" si="375"/>
        <v>0</v>
      </c>
      <c r="AC435" s="12">
        <f t="shared" si="376"/>
        <v>0</v>
      </c>
      <c r="AD435" s="39">
        <f t="shared" si="377"/>
        <v>0</v>
      </c>
      <c r="AE435" s="39">
        <f t="shared" si="362"/>
        <v>0</v>
      </c>
      <c r="AF435" s="12">
        <f t="shared" si="378"/>
        <v>0</v>
      </c>
      <c r="AG435" s="39">
        <f t="shared" si="379"/>
        <v>0</v>
      </c>
      <c r="AH435" s="12">
        <f t="shared" si="380"/>
        <v>0</v>
      </c>
      <c r="AI435" s="39">
        <f t="shared" si="381"/>
        <v>0</v>
      </c>
      <c r="AJ435" s="39">
        <f t="shared" si="382"/>
        <v>0</v>
      </c>
      <c r="AK435" s="12">
        <f t="shared" si="383"/>
        <v>0</v>
      </c>
      <c r="AL435" s="39">
        <f t="shared" si="384"/>
        <v>0</v>
      </c>
      <c r="AM435" s="39">
        <f t="shared" si="385"/>
        <v>0</v>
      </c>
      <c r="AN435" s="39">
        <f t="shared" si="386"/>
        <v>0</v>
      </c>
      <c r="AO435" s="99">
        <f t="shared" si="387"/>
        <v>0</v>
      </c>
      <c r="AP435" s="99">
        <f t="shared" si="388"/>
        <v>0</v>
      </c>
      <c r="AQ435" s="12">
        <f t="shared" si="389"/>
        <v>0</v>
      </c>
      <c r="AR435" s="39">
        <f t="shared" si="390"/>
        <v>0</v>
      </c>
      <c r="AS435" s="39">
        <f t="shared" si="391"/>
        <v>0</v>
      </c>
      <c r="AT435" s="39">
        <f t="shared" si="392"/>
        <v>0</v>
      </c>
      <c r="AU435" s="12">
        <f t="shared" si="393"/>
        <v>0</v>
      </c>
      <c r="AV435" s="39">
        <f t="shared" si="394"/>
        <v>0</v>
      </c>
      <c r="AW435" s="39">
        <f t="shared" si="395"/>
        <v>0</v>
      </c>
      <c r="AX435" s="39">
        <f t="shared" si="396"/>
        <v>0</v>
      </c>
      <c r="AY435" s="39">
        <f t="shared" si="397"/>
        <v>0</v>
      </c>
      <c r="AZ435" s="39">
        <f t="shared" si="398"/>
        <v>0</v>
      </c>
      <c r="BA435" s="12">
        <f t="shared" si="399"/>
        <v>0</v>
      </c>
      <c r="BB435" s="39">
        <f t="shared" si="400"/>
        <v>0</v>
      </c>
      <c r="BC435" s="39">
        <f t="shared" si="401"/>
        <v>0</v>
      </c>
      <c r="BD435" s="39">
        <f t="shared" si="402"/>
        <v>0</v>
      </c>
      <c r="BE435" s="12">
        <f t="shared" si="403"/>
        <v>0</v>
      </c>
      <c r="BF435" s="39">
        <f t="shared" si="404"/>
        <v>0</v>
      </c>
      <c r="BG435" s="39">
        <f t="shared" si="405"/>
        <v>0</v>
      </c>
      <c r="BH435" s="39">
        <f t="shared" si="406"/>
        <v>0</v>
      </c>
      <c r="BI435" s="12">
        <f t="shared" si="407"/>
        <v>0</v>
      </c>
      <c r="BJ435" s="39">
        <f t="shared" si="408"/>
        <v>0</v>
      </c>
      <c r="BK435" s="39">
        <f t="shared" si="409"/>
        <v>0</v>
      </c>
      <c r="BL435" s="39">
        <f t="shared" si="410"/>
        <v>0</v>
      </c>
      <c r="BM435" s="12">
        <f t="shared" si="411"/>
        <v>0</v>
      </c>
      <c r="BN435" s="39">
        <f t="shared" si="412"/>
        <v>0</v>
      </c>
      <c r="BO435" s="39">
        <f t="shared" si="413"/>
        <v>0</v>
      </c>
      <c r="BP435" s="39">
        <f t="shared" si="414"/>
        <v>0</v>
      </c>
      <c r="BQ435" s="12">
        <f t="shared" si="415"/>
        <v>0</v>
      </c>
      <c r="BR435" s="39">
        <f t="shared" si="416"/>
        <v>0</v>
      </c>
      <c r="BS435" s="39">
        <f t="shared" si="417"/>
        <v>0</v>
      </c>
      <c r="BT435" s="39">
        <f t="shared" si="418"/>
        <v>0</v>
      </c>
      <c r="BU435" s="104">
        <f>IF(ABS($B435)&lt;0.01,0,VLOOKUP(E435,DollarSteps,4))</f>
        <v>0</v>
      </c>
      <c r="BV435" s="104">
        <f>IF(ABS($B435)&lt;0.01,0,VLOOKUP(G435,DollarSteps,4))</f>
        <v>0</v>
      </c>
      <c r="BW435" s="104">
        <f>IF(ABS($B435)&lt;0.01,0,VLOOKUP(I435,DollarSteps,4))</f>
        <v>0</v>
      </c>
      <c r="BX435" s="104">
        <f>IF(ABS($B435)&lt;0.01,0,IF($J435="","",VLOOKUP($J435,Age_Steps,4)))</f>
        <v>0</v>
      </c>
      <c r="BY435" s="104">
        <f>IF(OR(ABS($B435)&lt;0.01,$E435=0),0,IF($J435="","",VLOOKUP($J435,Age_Steps,4)))</f>
        <v>0</v>
      </c>
      <c r="BZ435" s="104">
        <f>IF(ABS($B435)&lt;0.01,0,IF($J435="","",VLOOKUP($J435-1,Age_Steps,4)))</f>
        <v>0</v>
      </c>
      <c r="CA435" s="104">
        <f>IF(OR(ABS($B435)&lt;0.01,$G435=0),0,IF($J435="","",VLOOKUP($J435-1,Age_Steps,4)))</f>
        <v>0</v>
      </c>
      <c r="CB435" s="104">
        <f>IF(ABS($B435)&lt;0.01,0,IF($J435="","",VLOOKUP($J435-2,Age_Steps,4)))</f>
        <v>0</v>
      </c>
      <c r="CC435" s="104">
        <f>IF(OR(ABS($B435)&lt;0.01,$I435=0),0,IF($J435="","",VLOOKUP($J435-2,Age_Steps,4)))</f>
        <v>0</v>
      </c>
    </row>
    <row r="436" spans="2:81" ht="12.5" customHeight="1">
      <c r="B436" s="6" t="s">
        <v>9</v>
      </c>
      <c r="C436" s="6"/>
      <c r="D436" s="5">
        <v>0</v>
      </c>
      <c r="E436" s="5">
        <v>0</v>
      </c>
      <c r="F436" s="2">
        <v>0</v>
      </c>
      <c r="G436" s="2">
        <v>0</v>
      </c>
      <c r="H436" s="2">
        <v>0</v>
      </c>
      <c r="I436" s="5">
        <v>0</v>
      </c>
      <c r="J436" s="11">
        <v>3</v>
      </c>
      <c r="K436" s="12">
        <f t="shared" si="363"/>
        <v>0</v>
      </c>
      <c r="L436" s="12">
        <f t="shared" si="363"/>
        <v>0</v>
      </c>
      <c r="M436" s="14">
        <f t="shared" si="364"/>
        <v>0</v>
      </c>
      <c r="N436" s="12">
        <f t="shared" si="419"/>
        <v>0</v>
      </c>
      <c r="O436" s="14">
        <f t="shared" si="365"/>
        <v>0</v>
      </c>
      <c r="P436" s="12">
        <f t="shared" si="419"/>
        <v>0</v>
      </c>
      <c r="Q436" s="12">
        <f t="shared" si="366"/>
        <v>1</v>
      </c>
      <c r="R436" s="12">
        <f t="shared" si="367"/>
        <v>0</v>
      </c>
      <c r="S436" s="12">
        <f t="shared" si="368"/>
        <v>0</v>
      </c>
      <c r="T436" s="12">
        <f t="shared" si="369"/>
        <v>0</v>
      </c>
      <c r="U436" s="12">
        <f t="shared" si="370"/>
        <v>0</v>
      </c>
      <c r="V436" s="39">
        <f t="shared" si="371"/>
        <v>0</v>
      </c>
      <c r="W436" s="39">
        <f t="shared" si="372"/>
        <v>0</v>
      </c>
      <c r="X436" s="12">
        <f t="shared" si="420"/>
        <v>0</v>
      </c>
      <c r="Y436" s="12">
        <f t="shared" si="373"/>
        <v>0</v>
      </c>
      <c r="Z436" s="39">
        <f t="shared" si="421"/>
        <v>0</v>
      </c>
      <c r="AA436" s="12">
        <f t="shared" si="374"/>
        <v>0</v>
      </c>
      <c r="AB436" s="39">
        <f t="shared" si="375"/>
        <v>0</v>
      </c>
      <c r="AC436" s="12">
        <f t="shared" si="376"/>
        <v>0</v>
      </c>
      <c r="AD436" s="39">
        <f t="shared" si="377"/>
        <v>0</v>
      </c>
      <c r="AE436" s="39">
        <f t="shared" si="362"/>
        <v>0</v>
      </c>
      <c r="AF436" s="12">
        <f t="shared" si="378"/>
        <v>0</v>
      </c>
      <c r="AG436" s="39">
        <f t="shared" si="379"/>
        <v>0</v>
      </c>
      <c r="AH436" s="12">
        <f t="shared" si="380"/>
        <v>0</v>
      </c>
      <c r="AI436" s="39">
        <f t="shared" si="381"/>
        <v>0</v>
      </c>
      <c r="AJ436" s="39">
        <f t="shared" si="382"/>
        <v>0</v>
      </c>
      <c r="AK436" s="12">
        <f t="shared" si="383"/>
        <v>0</v>
      </c>
      <c r="AL436" s="39">
        <f t="shared" si="384"/>
        <v>0</v>
      </c>
      <c r="AM436" s="39">
        <f t="shared" si="385"/>
        <v>0</v>
      </c>
      <c r="AN436" s="39">
        <f t="shared" si="386"/>
        <v>0</v>
      </c>
      <c r="AO436" s="99">
        <f t="shared" si="387"/>
        <v>0</v>
      </c>
      <c r="AP436" s="99">
        <f t="shared" si="388"/>
        <v>0</v>
      </c>
      <c r="AQ436" s="12">
        <f t="shared" si="389"/>
        <v>0</v>
      </c>
      <c r="AR436" s="39">
        <f t="shared" si="390"/>
        <v>0</v>
      </c>
      <c r="AS436" s="39">
        <f t="shared" si="391"/>
        <v>0</v>
      </c>
      <c r="AT436" s="39">
        <f t="shared" si="392"/>
        <v>0</v>
      </c>
      <c r="AU436" s="12">
        <f t="shared" si="393"/>
        <v>0</v>
      </c>
      <c r="AV436" s="39">
        <f t="shared" si="394"/>
        <v>0</v>
      </c>
      <c r="AW436" s="39">
        <f t="shared" si="395"/>
        <v>0</v>
      </c>
      <c r="AX436" s="39">
        <f t="shared" si="396"/>
        <v>0</v>
      </c>
      <c r="AY436" s="39">
        <f t="shared" si="397"/>
        <v>0</v>
      </c>
      <c r="AZ436" s="39">
        <f t="shared" si="398"/>
        <v>0</v>
      </c>
      <c r="BA436" s="12">
        <f t="shared" si="399"/>
        <v>0</v>
      </c>
      <c r="BB436" s="39">
        <f t="shared" si="400"/>
        <v>0</v>
      </c>
      <c r="BC436" s="39">
        <f t="shared" si="401"/>
        <v>0</v>
      </c>
      <c r="BD436" s="39">
        <f t="shared" si="402"/>
        <v>0</v>
      </c>
      <c r="BE436" s="12">
        <f t="shared" si="403"/>
        <v>0</v>
      </c>
      <c r="BF436" s="39">
        <f t="shared" si="404"/>
        <v>0</v>
      </c>
      <c r="BG436" s="39">
        <f t="shared" si="405"/>
        <v>0</v>
      </c>
      <c r="BH436" s="39">
        <f t="shared" si="406"/>
        <v>0</v>
      </c>
      <c r="BI436" s="12">
        <f t="shared" si="407"/>
        <v>0</v>
      </c>
      <c r="BJ436" s="39">
        <f t="shared" si="408"/>
        <v>0</v>
      </c>
      <c r="BK436" s="39">
        <f t="shared" si="409"/>
        <v>0</v>
      </c>
      <c r="BL436" s="39">
        <f t="shared" si="410"/>
        <v>0</v>
      </c>
      <c r="BM436" s="12">
        <f t="shared" si="411"/>
        <v>0</v>
      </c>
      <c r="BN436" s="39">
        <f t="shared" si="412"/>
        <v>0</v>
      </c>
      <c r="BO436" s="39">
        <f t="shared" si="413"/>
        <v>0</v>
      </c>
      <c r="BP436" s="39">
        <f t="shared" si="414"/>
        <v>0</v>
      </c>
      <c r="BQ436" s="12">
        <f t="shared" si="415"/>
        <v>0</v>
      </c>
      <c r="BR436" s="39">
        <f t="shared" si="416"/>
        <v>0</v>
      </c>
      <c r="BS436" s="39">
        <f t="shared" si="417"/>
        <v>0</v>
      </c>
      <c r="BT436" s="39">
        <f t="shared" si="418"/>
        <v>0</v>
      </c>
      <c r="BU436" s="104">
        <f>IF(ABS($B436)&lt;0.01,0,VLOOKUP(E436,DollarSteps,4))</f>
        <v>0</v>
      </c>
      <c r="BV436" s="104">
        <f>IF(ABS($B436)&lt;0.01,0,VLOOKUP(G436,DollarSteps,4))</f>
        <v>0</v>
      </c>
      <c r="BW436" s="104">
        <f>IF(ABS($B436)&lt;0.01,0,VLOOKUP(I436,DollarSteps,4))</f>
        <v>0</v>
      </c>
      <c r="BX436" s="104">
        <f>IF(ABS($B436)&lt;0.01,0,IF($J436="","",VLOOKUP($J436,Age_Steps,4)))</f>
        <v>0</v>
      </c>
      <c r="BY436" s="104">
        <f>IF(OR(ABS($B436)&lt;0.01,$E436=0),0,IF($J436="","",VLOOKUP($J436,Age_Steps,4)))</f>
        <v>0</v>
      </c>
      <c r="BZ436" s="104">
        <f>IF(ABS($B436)&lt;0.01,0,IF($J436="","",VLOOKUP($J436-1,Age_Steps,4)))</f>
        <v>0</v>
      </c>
      <c r="CA436" s="104">
        <f>IF(OR(ABS($B436)&lt;0.01,$G436=0),0,IF($J436="","",VLOOKUP($J436-1,Age_Steps,4)))</f>
        <v>0</v>
      </c>
      <c r="CB436" s="104">
        <f>IF(ABS($B436)&lt;0.01,0,IF($J436="","",VLOOKUP($J436-2,Age_Steps,4)))</f>
        <v>0</v>
      </c>
      <c r="CC436" s="104">
        <f>IF(OR(ABS($B436)&lt;0.01,$I436=0),0,IF($J436="","",VLOOKUP($J436-2,Age_Steps,4)))</f>
        <v>0</v>
      </c>
    </row>
    <row r="437" spans="2:81" ht="12.5" customHeight="1">
      <c r="B437" s="6" t="s">
        <v>9</v>
      </c>
      <c r="C437" s="6"/>
      <c r="D437" s="5">
        <v>0</v>
      </c>
      <c r="E437" s="5">
        <v>0</v>
      </c>
      <c r="F437" s="2">
        <v>0</v>
      </c>
      <c r="G437" s="2">
        <v>0</v>
      </c>
      <c r="H437" s="2">
        <v>0</v>
      </c>
      <c r="I437" s="5">
        <v>0</v>
      </c>
      <c r="J437" s="11">
        <v>21</v>
      </c>
      <c r="K437" s="12">
        <f t="shared" si="363"/>
        <v>0</v>
      </c>
      <c r="L437" s="12">
        <f t="shared" si="363"/>
        <v>0</v>
      </c>
      <c r="M437" s="14">
        <f t="shared" si="364"/>
        <v>0</v>
      </c>
      <c r="N437" s="12">
        <f t="shared" si="419"/>
        <v>0</v>
      </c>
      <c r="O437" s="14">
        <f t="shared" si="365"/>
        <v>0</v>
      </c>
      <c r="P437" s="12">
        <f t="shared" si="419"/>
        <v>0</v>
      </c>
      <c r="Q437" s="12">
        <f t="shared" si="366"/>
        <v>1</v>
      </c>
      <c r="R437" s="12">
        <f t="shared" si="367"/>
        <v>0</v>
      </c>
      <c r="S437" s="12">
        <f t="shared" si="368"/>
        <v>0</v>
      </c>
      <c r="T437" s="12">
        <f t="shared" si="369"/>
        <v>0</v>
      </c>
      <c r="U437" s="12">
        <f t="shared" si="370"/>
        <v>0</v>
      </c>
      <c r="V437" s="39">
        <f t="shared" si="371"/>
        <v>0</v>
      </c>
      <c r="W437" s="39">
        <f t="shared" si="372"/>
        <v>0</v>
      </c>
      <c r="X437" s="12">
        <f t="shared" si="420"/>
        <v>0</v>
      </c>
      <c r="Y437" s="12">
        <f t="shared" si="373"/>
        <v>0</v>
      </c>
      <c r="Z437" s="39">
        <f t="shared" si="421"/>
        <v>0</v>
      </c>
      <c r="AA437" s="12">
        <f t="shared" si="374"/>
        <v>0</v>
      </c>
      <c r="AB437" s="39">
        <f t="shared" si="375"/>
        <v>0</v>
      </c>
      <c r="AC437" s="12">
        <f t="shared" si="376"/>
        <v>0</v>
      </c>
      <c r="AD437" s="39">
        <f t="shared" si="377"/>
        <v>0</v>
      </c>
      <c r="AE437" s="39">
        <f t="shared" si="362"/>
        <v>0</v>
      </c>
      <c r="AF437" s="12">
        <f t="shared" si="378"/>
        <v>0</v>
      </c>
      <c r="AG437" s="39">
        <f t="shared" si="379"/>
        <v>0</v>
      </c>
      <c r="AH437" s="12">
        <f t="shared" si="380"/>
        <v>0</v>
      </c>
      <c r="AI437" s="39">
        <f t="shared" si="381"/>
        <v>0</v>
      </c>
      <c r="AJ437" s="39">
        <f t="shared" si="382"/>
        <v>0</v>
      </c>
      <c r="AK437" s="12">
        <f t="shared" si="383"/>
        <v>0</v>
      </c>
      <c r="AL437" s="39">
        <f t="shared" si="384"/>
        <v>0</v>
      </c>
      <c r="AM437" s="39">
        <f t="shared" si="385"/>
        <v>0</v>
      </c>
      <c r="AN437" s="39">
        <f t="shared" si="386"/>
        <v>0</v>
      </c>
      <c r="AO437" s="99">
        <f t="shared" si="387"/>
        <v>0</v>
      </c>
      <c r="AP437" s="99">
        <f t="shared" si="388"/>
        <v>0</v>
      </c>
      <c r="AQ437" s="12">
        <f t="shared" si="389"/>
        <v>0</v>
      </c>
      <c r="AR437" s="39">
        <f t="shared" si="390"/>
        <v>0</v>
      </c>
      <c r="AS437" s="39">
        <f t="shared" si="391"/>
        <v>0</v>
      </c>
      <c r="AT437" s="39">
        <f t="shared" si="392"/>
        <v>0</v>
      </c>
      <c r="AU437" s="12">
        <f t="shared" si="393"/>
        <v>0</v>
      </c>
      <c r="AV437" s="39">
        <f t="shared" si="394"/>
        <v>0</v>
      </c>
      <c r="AW437" s="39">
        <f t="shared" si="395"/>
        <v>0</v>
      </c>
      <c r="AX437" s="39">
        <f t="shared" si="396"/>
        <v>0</v>
      </c>
      <c r="AY437" s="39">
        <f t="shared" si="397"/>
        <v>0</v>
      </c>
      <c r="AZ437" s="39">
        <f t="shared" si="398"/>
        <v>0</v>
      </c>
      <c r="BA437" s="12">
        <f t="shared" si="399"/>
        <v>0</v>
      </c>
      <c r="BB437" s="39">
        <f t="shared" si="400"/>
        <v>0</v>
      </c>
      <c r="BC437" s="39">
        <f t="shared" si="401"/>
        <v>0</v>
      </c>
      <c r="BD437" s="39">
        <f t="shared" si="402"/>
        <v>0</v>
      </c>
      <c r="BE437" s="12">
        <f t="shared" si="403"/>
        <v>0</v>
      </c>
      <c r="BF437" s="39">
        <f t="shared" si="404"/>
        <v>0</v>
      </c>
      <c r="BG437" s="39">
        <f t="shared" si="405"/>
        <v>0</v>
      </c>
      <c r="BH437" s="39">
        <f t="shared" si="406"/>
        <v>0</v>
      </c>
      <c r="BI437" s="12">
        <f t="shared" si="407"/>
        <v>0</v>
      </c>
      <c r="BJ437" s="39">
        <f t="shared" si="408"/>
        <v>0</v>
      </c>
      <c r="BK437" s="39">
        <f t="shared" si="409"/>
        <v>0</v>
      </c>
      <c r="BL437" s="39">
        <f t="shared" si="410"/>
        <v>0</v>
      </c>
      <c r="BM437" s="12">
        <f t="shared" si="411"/>
        <v>0</v>
      </c>
      <c r="BN437" s="39">
        <f t="shared" si="412"/>
        <v>0</v>
      </c>
      <c r="BO437" s="39">
        <f t="shared" si="413"/>
        <v>0</v>
      </c>
      <c r="BP437" s="39">
        <f t="shared" si="414"/>
        <v>0</v>
      </c>
      <c r="BQ437" s="12">
        <f t="shared" si="415"/>
        <v>0</v>
      </c>
      <c r="BR437" s="39">
        <f t="shared" si="416"/>
        <v>0</v>
      </c>
      <c r="BS437" s="39">
        <f t="shared" si="417"/>
        <v>0</v>
      </c>
      <c r="BT437" s="39">
        <f t="shared" si="418"/>
        <v>0</v>
      </c>
      <c r="BU437" s="104">
        <f>IF(ABS($B437)&lt;0.01,0,VLOOKUP(E437,DollarSteps,4))</f>
        <v>0</v>
      </c>
      <c r="BV437" s="104">
        <f>IF(ABS($B437)&lt;0.01,0,VLOOKUP(G437,DollarSteps,4))</f>
        <v>0</v>
      </c>
      <c r="BW437" s="104">
        <f>IF(ABS($B437)&lt;0.01,0,VLOOKUP(I437,DollarSteps,4))</f>
        <v>0</v>
      </c>
      <c r="BX437" s="104">
        <f>IF(ABS($B437)&lt;0.01,0,IF($J437="","",VLOOKUP($J437,Age_Steps,4)))</f>
        <v>0</v>
      </c>
      <c r="BY437" s="104">
        <f>IF(OR(ABS($B437)&lt;0.01,$E437=0),0,IF($J437="","",VLOOKUP($J437,Age_Steps,4)))</f>
        <v>0</v>
      </c>
      <c r="BZ437" s="104">
        <f>IF(ABS($B437)&lt;0.01,0,IF($J437="","",VLOOKUP($J437-1,Age_Steps,4)))</f>
        <v>0</v>
      </c>
      <c r="CA437" s="104">
        <f>IF(OR(ABS($B437)&lt;0.01,$G437=0),0,IF($J437="","",VLOOKUP($J437-1,Age_Steps,4)))</f>
        <v>0</v>
      </c>
      <c r="CB437" s="104">
        <f>IF(ABS($B437)&lt;0.01,0,IF($J437="","",VLOOKUP($J437-2,Age_Steps,4)))</f>
        <v>0</v>
      </c>
      <c r="CC437" s="104">
        <f>IF(OR(ABS($B437)&lt;0.01,$I437=0),0,IF($J437="","",VLOOKUP($J437-2,Age_Steps,4)))</f>
        <v>0</v>
      </c>
    </row>
    <row r="438" spans="2:81" ht="12.5" customHeight="1">
      <c r="B438" s="6" t="s">
        <v>9</v>
      </c>
      <c r="C438" s="6"/>
      <c r="D438" s="5">
        <v>0</v>
      </c>
      <c r="E438" s="5">
        <v>0</v>
      </c>
      <c r="F438" s="2">
        <v>0</v>
      </c>
      <c r="G438" s="2">
        <v>0</v>
      </c>
      <c r="H438" s="2">
        <v>0</v>
      </c>
      <c r="I438" s="5">
        <v>0</v>
      </c>
      <c r="J438" s="11">
        <v>38</v>
      </c>
      <c r="K438" s="12">
        <f t="shared" si="363"/>
        <v>0</v>
      </c>
      <c r="L438" s="12">
        <f t="shared" si="363"/>
        <v>0</v>
      </c>
      <c r="M438" s="14">
        <f t="shared" si="364"/>
        <v>0</v>
      </c>
      <c r="N438" s="12">
        <f t="shared" si="419"/>
        <v>0</v>
      </c>
      <c r="O438" s="14">
        <f t="shared" si="365"/>
        <v>0</v>
      </c>
      <c r="P438" s="12">
        <f t="shared" si="419"/>
        <v>0</v>
      </c>
      <c r="Q438" s="12">
        <f t="shared" si="366"/>
        <v>1</v>
      </c>
      <c r="R438" s="12">
        <f t="shared" si="367"/>
        <v>0</v>
      </c>
      <c r="S438" s="12">
        <f t="shared" si="368"/>
        <v>0</v>
      </c>
      <c r="T438" s="12">
        <f t="shared" si="369"/>
        <v>0</v>
      </c>
      <c r="U438" s="12">
        <f t="shared" si="370"/>
        <v>0</v>
      </c>
      <c r="V438" s="39">
        <f t="shared" si="371"/>
        <v>0</v>
      </c>
      <c r="W438" s="39">
        <f t="shared" si="372"/>
        <v>0</v>
      </c>
      <c r="X438" s="12">
        <f t="shared" si="420"/>
        <v>0</v>
      </c>
      <c r="Y438" s="12">
        <f t="shared" si="373"/>
        <v>0</v>
      </c>
      <c r="Z438" s="39">
        <f t="shared" si="421"/>
        <v>0</v>
      </c>
      <c r="AA438" s="12">
        <f t="shared" si="374"/>
        <v>0</v>
      </c>
      <c r="AB438" s="39">
        <f t="shared" si="375"/>
        <v>0</v>
      </c>
      <c r="AC438" s="12">
        <f t="shared" si="376"/>
        <v>0</v>
      </c>
      <c r="AD438" s="39">
        <f t="shared" si="377"/>
        <v>0</v>
      </c>
      <c r="AE438" s="39">
        <f t="shared" si="362"/>
        <v>0</v>
      </c>
      <c r="AF438" s="12">
        <f t="shared" si="378"/>
        <v>0</v>
      </c>
      <c r="AG438" s="39">
        <f t="shared" si="379"/>
        <v>0</v>
      </c>
      <c r="AH438" s="12">
        <f t="shared" si="380"/>
        <v>0</v>
      </c>
      <c r="AI438" s="39">
        <f t="shared" si="381"/>
        <v>0</v>
      </c>
      <c r="AJ438" s="39">
        <f t="shared" si="382"/>
        <v>0</v>
      </c>
      <c r="AK438" s="12">
        <f t="shared" si="383"/>
        <v>0</v>
      </c>
      <c r="AL438" s="39">
        <f t="shared" si="384"/>
        <v>0</v>
      </c>
      <c r="AM438" s="39">
        <f t="shared" si="385"/>
        <v>0</v>
      </c>
      <c r="AN438" s="39">
        <f t="shared" si="386"/>
        <v>0</v>
      </c>
      <c r="AO438" s="99">
        <f t="shared" si="387"/>
        <v>0</v>
      </c>
      <c r="AP438" s="99">
        <f t="shared" si="388"/>
        <v>0</v>
      </c>
      <c r="AQ438" s="12">
        <f t="shared" si="389"/>
        <v>0</v>
      </c>
      <c r="AR438" s="39">
        <f t="shared" si="390"/>
        <v>0</v>
      </c>
      <c r="AS438" s="39">
        <f t="shared" si="391"/>
        <v>0</v>
      </c>
      <c r="AT438" s="39">
        <f t="shared" si="392"/>
        <v>0</v>
      </c>
      <c r="AU438" s="12">
        <f t="shared" si="393"/>
        <v>0</v>
      </c>
      <c r="AV438" s="39">
        <f t="shared" si="394"/>
        <v>0</v>
      </c>
      <c r="AW438" s="39">
        <f t="shared" si="395"/>
        <v>0</v>
      </c>
      <c r="AX438" s="39">
        <f t="shared" si="396"/>
        <v>0</v>
      </c>
      <c r="AY438" s="39">
        <f t="shared" si="397"/>
        <v>0</v>
      </c>
      <c r="AZ438" s="39">
        <f t="shared" si="398"/>
        <v>0</v>
      </c>
      <c r="BA438" s="12">
        <f t="shared" si="399"/>
        <v>0</v>
      </c>
      <c r="BB438" s="39">
        <f t="shared" si="400"/>
        <v>0</v>
      </c>
      <c r="BC438" s="39">
        <f t="shared" si="401"/>
        <v>0</v>
      </c>
      <c r="BD438" s="39">
        <f t="shared" si="402"/>
        <v>0</v>
      </c>
      <c r="BE438" s="12">
        <f t="shared" si="403"/>
        <v>0</v>
      </c>
      <c r="BF438" s="39">
        <f t="shared" si="404"/>
        <v>0</v>
      </c>
      <c r="BG438" s="39">
        <f t="shared" si="405"/>
        <v>0</v>
      </c>
      <c r="BH438" s="39">
        <f t="shared" si="406"/>
        <v>0</v>
      </c>
      <c r="BI438" s="12">
        <f t="shared" si="407"/>
        <v>0</v>
      </c>
      <c r="BJ438" s="39">
        <f t="shared" si="408"/>
        <v>0</v>
      </c>
      <c r="BK438" s="39">
        <f t="shared" si="409"/>
        <v>0</v>
      </c>
      <c r="BL438" s="39">
        <f t="shared" si="410"/>
        <v>0</v>
      </c>
      <c r="BM438" s="12">
        <f t="shared" si="411"/>
        <v>0</v>
      </c>
      <c r="BN438" s="39">
        <f t="shared" si="412"/>
        <v>0</v>
      </c>
      <c r="BO438" s="39">
        <f t="shared" si="413"/>
        <v>0</v>
      </c>
      <c r="BP438" s="39">
        <f t="shared" si="414"/>
        <v>0</v>
      </c>
      <c r="BQ438" s="12">
        <f t="shared" si="415"/>
        <v>0</v>
      </c>
      <c r="BR438" s="39">
        <f t="shared" si="416"/>
        <v>0</v>
      </c>
      <c r="BS438" s="39">
        <f t="shared" si="417"/>
        <v>0</v>
      </c>
      <c r="BT438" s="39">
        <f t="shared" si="418"/>
        <v>0</v>
      </c>
      <c r="BU438" s="104">
        <f>IF(ABS($B438)&lt;0.01,0,VLOOKUP(E438,DollarSteps,4))</f>
        <v>0</v>
      </c>
      <c r="BV438" s="104">
        <f>IF(ABS($B438)&lt;0.01,0,VLOOKUP(G438,DollarSteps,4))</f>
        <v>0</v>
      </c>
      <c r="BW438" s="104">
        <f>IF(ABS($B438)&lt;0.01,0,VLOOKUP(I438,DollarSteps,4))</f>
        <v>0</v>
      </c>
      <c r="BX438" s="104">
        <f>IF(ABS($B438)&lt;0.01,0,IF($J438="","",VLOOKUP($J438,Age_Steps,4)))</f>
        <v>0</v>
      </c>
      <c r="BY438" s="104">
        <f>IF(OR(ABS($B438)&lt;0.01,$E438=0),0,IF($J438="","",VLOOKUP($J438,Age_Steps,4)))</f>
        <v>0</v>
      </c>
      <c r="BZ438" s="104">
        <f>IF(ABS($B438)&lt;0.01,0,IF($J438="","",VLOOKUP($J438-1,Age_Steps,4)))</f>
        <v>0</v>
      </c>
      <c r="CA438" s="104">
        <f>IF(OR(ABS($B438)&lt;0.01,$G438=0),0,IF($J438="","",VLOOKUP($J438-1,Age_Steps,4)))</f>
        <v>0</v>
      </c>
      <c r="CB438" s="104">
        <f>IF(ABS($B438)&lt;0.01,0,IF($J438="","",VLOOKUP($J438-2,Age_Steps,4)))</f>
        <v>0</v>
      </c>
      <c r="CC438" s="104">
        <f>IF(OR(ABS($B438)&lt;0.01,$I438=0),0,IF($J438="","",VLOOKUP($J438-2,Age_Steps,4)))</f>
        <v>0</v>
      </c>
    </row>
    <row r="439" spans="2:81" ht="12.5" customHeight="1">
      <c r="B439" s="6" t="s">
        <v>11</v>
      </c>
      <c r="C439" s="7" t="s">
        <v>12</v>
      </c>
      <c r="D439" s="5">
        <v>0</v>
      </c>
      <c r="E439" s="5">
        <v>0</v>
      </c>
      <c r="F439" s="8">
        <v>240</v>
      </c>
      <c r="G439" s="8">
        <v>240</v>
      </c>
      <c r="H439" s="2">
        <v>240</v>
      </c>
      <c r="I439" s="5">
        <v>280</v>
      </c>
      <c r="J439" s="11">
        <v>41</v>
      </c>
      <c r="K439" s="12">
        <f t="shared" si="363"/>
        <v>0</v>
      </c>
      <c r="L439" s="12">
        <f t="shared" si="363"/>
        <v>0</v>
      </c>
      <c r="M439" s="14">
        <f t="shared" si="364"/>
        <v>-240</v>
      </c>
      <c r="N439" s="12">
        <f t="shared" si="419"/>
        <v>0</v>
      </c>
      <c r="O439" s="14">
        <f t="shared" si="365"/>
        <v>-240</v>
      </c>
      <c r="P439" s="12">
        <f t="shared" si="419"/>
        <v>0</v>
      </c>
      <c r="Q439" s="12">
        <f t="shared" si="366"/>
        <v>0</v>
      </c>
      <c r="R439" s="12">
        <f t="shared" si="367"/>
        <v>1</v>
      </c>
      <c r="S439" s="12">
        <f t="shared" si="368"/>
        <v>0</v>
      </c>
      <c r="T439" s="12">
        <f t="shared" si="369"/>
        <v>1</v>
      </c>
      <c r="U439" s="12">
        <f t="shared" si="370"/>
        <v>1</v>
      </c>
      <c r="V439" s="39">
        <f t="shared" si="371"/>
        <v>240</v>
      </c>
      <c r="W439" s="39">
        <f t="shared" si="372"/>
        <v>280</v>
      </c>
      <c r="X439" s="12">
        <f t="shared" si="420"/>
        <v>1</v>
      </c>
      <c r="Y439" s="12">
        <f t="shared" si="373"/>
        <v>0</v>
      </c>
      <c r="Z439" s="39">
        <f t="shared" si="421"/>
        <v>0</v>
      </c>
      <c r="AA439" s="12">
        <f t="shared" si="374"/>
        <v>0</v>
      </c>
      <c r="AB439" s="39">
        <f t="shared" si="375"/>
        <v>0</v>
      </c>
      <c r="AC439" s="12">
        <f t="shared" si="376"/>
        <v>0</v>
      </c>
      <c r="AD439" s="39">
        <f t="shared" si="377"/>
        <v>0</v>
      </c>
      <c r="AE439" s="39">
        <f t="shared" si="362"/>
        <v>0</v>
      </c>
      <c r="AF439" s="12">
        <f t="shared" si="378"/>
        <v>0</v>
      </c>
      <c r="AG439" s="39">
        <f t="shared" si="379"/>
        <v>0</v>
      </c>
      <c r="AH439" s="12">
        <f t="shared" si="380"/>
        <v>0</v>
      </c>
      <c r="AI439" s="39">
        <f t="shared" si="381"/>
        <v>0</v>
      </c>
      <c r="AJ439" s="39">
        <f t="shared" si="382"/>
        <v>0</v>
      </c>
      <c r="AK439" s="12">
        <f t="shared" si="383"/>
        <v>0</v>
      </c>
      <c r="AL439" s="39">
        <f t="shared" si="384"/>
        <v>0</v>
      </c>
      <c r="AM439" s="39">
        <f t="shared" si="385"/>
        <v>0</v>
      </c>
      <c r="AN439" s="39">
        <f t="shared" si="386"/>
        <v>0</v>
      </c>
      <c r="AO439" s="99">
        <f t="shared" si="387"/>
        <v>0</v>
      </c>
      <c r="AP439" s="99">
        <f t="shared" si="388"/>
        <v>0</v>
      </c>
      <c r="AQ439" s="12">
        <f t="shared" si="389"/>
        <v>0</v>
      </c>
      <c r="AR439" s="39">
        <f t="shared" si="390"/>
        <v>0</v>
      </c>
      <c r="AS439" s="39">
        <f t="shared" si="391"/>
        <v>0</v>
      </c>
      <c r="AT439" s="39">
        <f t="shared" si="392"/>
        <v>0</v>
      </c>
      <c r="AU439" s="12">
        <f t="shared" si="393"/>
        <v>0</v>
      </c>
      <c r="AV439" s="39">
        <f t="shared" si="394"/>
        <v>0</v>
      </c>
      <c r="AW439" s="39">
        <f t="shared" si="395"/>
        <v>0</v>
      </c>
      <c r="AX439" s="39">
        <f t="shared" si="396"/>
        <v>0</v>
      </c>
      <c r="AY439" s="39">
        <f t="shared" si="397"/>
        <v>0</v>
      </c>
      <c r="AZ439" s="39">
        <f t="shared" si="398"/>
        <v>0</v>
      </c>
      <c r="BA439" s="12">
        <f t="shared" si="399"/>
        <v>0</v>
      </c>
      <c r="BB439" s="39">
        <f t="shared" si="400"/>
        <v>0</v>
      </c>
      <c r="BC439" s="39">
        <f t="shared" si="401"/>
        <v>0</v>
      </c>
      <c r="BD439" s="39">
        <f t="shared" si="402"/>
        <v>0</v>
      </c>
      <c r="BE439" s="12">
        <f t="shared" si="403"/>
        <v>0</v>
      </c>
      <c r="BF439" s="39">
        <f t="shared" si="404"/>
        <v>0</v>
      </c>
      <c r="BG439" s="39">
        <f t="shared" si="405"/>
        <v>0</v>
      </c>
      <c r="BH439" s="39">
        <f t="shared" si="406"/>
        <v>0</v>
      </c>
      <c r="BI439" s="12">
        <f t="shared" si="407"/>
        <v>0</v>
      </c>
      <c r="BJ439" s="39">
        <f t="shared" si="408"/>
        <v>0</v>
      </c>
      <c r="BK439" s="39">
        <f t="shared" si="409"/>
        <v>0</v>
      </c>
      <c r="BL439" s="39">
        <f t="shared" si="410"/>
        <v>0</v>
      </c>
      <c r="BM439" s="12">
        <f t="shared" si="411"/>
        <v>0</v>
      </c>
      <c r="BN439" s="39">
        <f t="shared" si="412"/>
        <v>0</v>
      </c>
      <c r="BO439" s="39">
        <f t="shared" si="413"/>
        <v>0</v>
      </c>
      <c r="BP439" s="39">
        <f t="shared" si="414"/>
        <v>0</v>
      </c>
      <c r="BQ439" s="12">
        <f t="shared" si="415"/>
        <v>0</v>
      </c>
      <c r="BR439" s="39">
        <f t="shared" si="416"/>
        <v>0</v>
      </c>
      <c r="BS439" s="39">
        <f t="shared" si="417"/>
        <v>0</v>
      </c>
      <c r="BT439" s="39">
        <f t="shared" si="418"/>
        <v>0</v>
      </c>
      <c r="BU439" s="104">
        <f>IF(ABS($B439)&lt;0.01,0,VLOOKUP(E439,DollarSteps,4))</f>
        <v>1</v>
      </c>
      <c r="BV439" s="104">
        <f>IF(ABS($B439)&lt;0.01,0,VLOOKUP(G439,DollarSteps,4))</f>
        <v>2</v>
      </c>
      <c r="BW439" s="104">
        <f>IF(ABS($B439)&lt;0.01,0,VLOOKUP(I439,DollarSteps,4))</f>
        <v>3</v>
      </c>
      <c r="BX439" s="104">
        <f>IF(ABS($B439)&lt;0.01,0,IF($J439="","",VLOOKUP($J439,Age_Steps,4)))</f>
        <v>4</v>
      </c>
      <c r="BY439" s="104">
        <f>IF(OR(ABS($B439)&lt;0.01,$E439=0),0,IF($J439="","",VLOOKUP($J439,Age_Steps,4)))</f>
        <v>0</v>
      </c>
      <c r="BZ439" s="104">
        <f>IF(ABS($B439)&lt;0.01,0,IF($J439="","",VLOOKUP($J439-1,Age_Steps,4)))</f>
        <v>4</v>
      </c>
      <c r="CA439" s="104">
        <f>IF(OR(ABS($B439)&lt;0.01,$G439=0),0,IF($J439="","",VLOOKUP($J439-1,Age_Steps,4)))</f>
        <v>4</v>
      </c>
      <c r="CB439" s="104">
        <f>IF(ABS($B439)&lt;0.01,0,IF($J439="","",VLOOKUP($J439-2,Age_Steps,4)))</f>
        <v>3</v>
      </c>
      <c r="CC439" s="104">
        <f>IF(OR(ABS($B439)&lt;0.01,$I439=0),0,IF($J439="","",VLOOKUP($J439-2,Age_Steps,4)))</f>
        <v>3</v>
      </c>
    </row>
    <row r="440" spans="2:81" ht="12.5" customHeight="1">
      <c r="B440" s="6" t="s">
        <v>13</v>
      </c>
      <c r="C440" s="6" t="s">
        <v>14</v>
      </c>
      <c r="D440" s="5">
        <v>0</v>
      </c>
      <c r="E440" s="5">
        <v>0</v>
      </c>
      <c r="F440" s="2">
        <v>0</v>
      </c>
      <c r="G440" s="2">
        <v>0</v>
      </c>
      <c r="H440" s="2">
        <v>0</v>
      </c>
      <c r="I440" s="5">
        <v>0</v>
      </c>
      <c r="J440" s="11">
        <v>16</v>
      </c>
      <c r="K440" s="12">
        <f t="shared" si="363"/>
        <v>0</v>
      </c>
      <c r="L440" s="12">
        <f t="shared" si="363"/>
        <v>0</v>
      </c>
      <c r="M440" s="14">
        <f t="shared" si="364"/>
        <v>0</v>
      </c>
      <c r="N440" s="12">
        <f t="shared" si="419"/>
        <v>0</v>
      </c>
      <c r="O440" s="14">
        <f t="shared" si="365"/>
        <v>0</v>
      </c>
      <c r="P440" s="12">
        <f t="shared" si="419"/>
        <v>0</v>
      </c>
      <c r="Q440" s="12">
        <f t="shared" si="366"/>
        <v>1</v>
      </c>
      <c r="R440" s="12">
        <f t="shared" si="367"/>
        <v>0</v>
      </c>
      <c r="S440" s="12">
        <f t="shared" si="368"/>
        <v>0</v>
      </c>
      <c r="T440" s="12">
        <f t="shared" si="369"/>
        <v>0</v>
      </c>
      <c r="U440" s="12">
        <f t="shared" si="370"/>
        <v>0</v>
      </c>
      <c r="V440" s="39">
        <f t="shared" si="371"/>
        <v>0</v>
      </c>
      <c r="W440" s="39">
        <f t="shared" si="372"/>
        <v>0</v>
      </c>
      <c r="X440" s="12">
        <f t="shared" si="420"/>
        <v>0</v>
      </c>
      <c r="Y440" s="12">
        <f t="shared" si="373"/>
        <v>0</v>
      </c>
      <c r="Z440" s="39">
        <f t="shared" si="421"/>
        <v>0</v>
      </c>
      <c r="AA440" s="12">
        <f t="shared" si="374"/>
        <v>0</v>
      </c>
      <c r="AB440" s="39">
        <f t="shared" si="375"/>
        <v>0</v>
      </c>
      <c r="AC440" s="12">
        <f t="shared" si="376"/>
        <v>0</v>
      </c>
      <c r="AD440" s="39">
        <f t="shared" si="377"/>
        <v>0</v>
      </c>
      <c r="AE440" s="39">
        <f t="shared" si="362"/>
        <v>0</v>
      </c>
      <c r="AF440" s="12">
        <f t="shared" si="378"/>
        <v>0</v>
      </c>
      <c r="AG440" s="39">
        <f t="shared" si="379"/>
        <v>0</v>
      </c>
      <c r="AH440" s="12">
        <f t="shared" si="380"/>
        <v>0</v>
      </c>
      <c r="AI440" s="39">
        <f t="shared" si="381"/>
        <v>0</v>
      </c>
      <c r="AJ440" s="39">
        <f t="shared" si="382"/>
        <v>0</v>
      </c>
      <c r="AK440" s="12">
        <f t="shared" si="383"/>
        <v>0</v>
      </c>
      <c r="AL440" s="39">
        <f t="shared" si="384"/>
        <v>0</v>
      </c>
      <c r="AM440" s="39">
        <f t="shared" si="385"/>
        <v>0</v>
      </c>
      <c r="AN440" s="39">
        <f t="shared" si="386"/>
        <v>0</v>
      </c>
      <c r="AO440" s="99">
        <f t="shared" si="387"/>
        <v>0</v>
      </c>
      <c r="AP440" s="99">
        <f t="shared" si="388"/>
        <v>0</v>
      </c>
      <c r="AQ440" s="12">
        <f t="shared" si="389"/>
        <v>0</v>
      </c>
      <c r="AR440" s="39">
        <f t="shared" si="390"/>
        <v>0</v>
      </c>
      <c r="AS440" s="39">
        <f t="shared" si="391"/>
        <v>0</v>
      </c>
      <c r="AT440" s="39">
        <f t="shared" si="392"/>
        <v>0</v>
      </c>
      <c r="AU440" s="12">
        <f t="shared" si="393"/>
        <v>0</v>
      </c>
      <c r="AV440" s="39">
        <f t="shared" si="394"/>
        <v>0</v>
      </c>
      <c r="AW440" s="39">
        <f t="shared" si="395"/>
        <v>0</v>
      </c>
      <c r="AX440" s="39">
        <f t="shared" si="396"/>
        <v>0</v>
      </c>
      <c r="AY440" s="39">
        <f t="shared" si="397"/>
        <v>0</v>
      </c>
      <c r="AZ440" s="39">
        <f t="shared" si="398"/>
        <v>0</v>
      </c>
      <c r="BA440" s="12">
        <f t="shared" si="399"/>
        <v>0</v>
      </c>
      <c r="BB440" s="39">
        <f t="shared" si="400"/>
        <v>0</v>
      </c>
      <c r="BC440" s="39">
        <f t="shared" si="401"/>
        <v>0</v>
      </c>
      <c r="BD440" s="39">
        <f t="shared" si="402"/>
        <v>0</v>
      </c>
      <c r="BE440" s="12">
        <f t="shared" si="403"/>
        <v>0</v>
      </c>
      <c r="BF440" s="39">
        <f t="shared" si="404"/>
        <v>0</v>
      </c>
      <c r="BG440" s="39">
        <f t="shared" si="405"/>
        <v>0</v>
      </c>
      <c r="BH440" s="39">
        <f t="shared" si="406"/>
        <v>0</v>
      </c>
      <c r="BI440" s="12">
        <f t="shared" si="407"/>
        <v>0</v>
      </c>
      <c r="BJ440" s="39">
        <f t="shared" si="408"/>
        <v>0</v>
      </c>
      <c r="BK440" s="39">
        <f t="shared" si="409"/>
        <v>0</v>
      </c>
      <c r="BL440" s="39">
        <f t="shared" si="410"/>
        <v>0</v>
      </c>
      <c r="BM440" s="12">
        <f t="shared" si="411"/>
        <v>0</v>
      </c>
      <c r="BN440" s="39">
        <f t="shared" si="412"/>
        <v>0</v>
      </c>
      <c r="BO440" s="39">
        <f t="shared" si="413"/>
        <v>0</v>
      </c>
      <c r="BP440" s="39">
        <f t="shared" si="414"/>
        <v>0</v>
      </c>
      <c r="BQ440" s="12">
        <f t="shared" si="415"/>
        <v>0</v>
      </c>
      <c r="BR440" s="39">
        <f t="shared" si="416"/>
        <v>0</v>
      </c>
      <c r="BS440" s="39">
        <f t="shared" si="417"/>
        <v>0</v>
      </c>
      <c r="BT440" s="39">
        <f t="shared" si="418"/>
        <v>0</v>
      </c>
      <c r="BU440" s="104">
        <f>IF(ABS($B440)&lt;0.01,0,VLOOKUP(E440,DollarSteps,4))</f>
        <v>1</v>
      </c>
      <c r="BV440" s="104">
        <f>IF(ABS($B440)&lt;0.01,0,VLOOKUP(G440,DollarSteps,4))</f>
        <v>1</v>
      </c>
      <c r="BW440" s="104">
        <f>IF(ABS($B440)&lt;0.01,0,VLOOKUP(I440,DollarSteps,4))</f>
        <v>1</v>
      </c>
      <c r="BX440" s="104">
        <f>IF(ABS($B440)&lt;0.01,0,IF($J440="","",VLOOKUP($J440,Age_Steps,4)))</f>
        <v>1</v>
      </c>
      <c r="BY440" s="104">
        <f>IF(OR(ABS($B440)&lt;0.01,$E440=0),0,IF($J440="","",VLOOKUP($J440,Age_Steps,4)))</f>
        <v>0</v>
      </c>
      <c r="BZ440" s="104">
        <f>IF(ABS($B440)&lt;0.01,0,IF($J440="","",VLOOKUP($J440-1,Age_Steps,4)))</f>
        <v>1</v>
      </c>
      <c r="CA440" s="104">
        <f>IF(OR(ABS($B440)&lt;0.01,$G440=0),0,IF($J440="","",VLOOKUP($J440-1,Age_Steps,4)))</f>
        <v>0</v>
      </c>
      <c r="CB440" s="104">
        <f>IF(ABS($B440)&lt;0.01,0,IF($J440="","",VLOOKUP($J440-2,Age_Steps,4)))</f>
        <v>1</v>
      </c>
      <c r="CC440" s="104">
        <f>IF(OR(ABS($B440)&lt;0.01,$I440=0),0,IF($J440="","",VLOOKUP($J440-2,Age_Steps,4)))</f>
        <v>0</v>
      </c>
    </row>
    <row r="441" spans="2:81" ht="12.5" customHeight="1">
      <c r="B441" s="6" t="s">
        <v>15</v>
      </c>
      <c r="C441" s="6" t="s">
        <v>16</v>
      </c>
      <c r="D441" s="5">
        <v>600</v>
      </c>
      <c r="E441" s="5">
        <v>600</v>
      </c>
      <c r="F441" s="2">
        <v>600</v>
      </c>
      <c r="G441" s="2">
        <v>600</v>
      </c>
      <c r="H441" s="2">
        <v>600</v>
      </c>
      <c r="I441" s="5">
        <v>600</v>
      </c>
      <c r="J441" s="11">
        <v>49</v>
      </c>
      <c r="K441" s="12">
        <f t="shared" si="363"/>
        <v>1</v>
      </c>
      <c r="L441" s="12">
        <f t="shared" si="363"/>
        <v>1</v>
      </c>
      <c r="M441" s="14">
        <f t="shared" si="364"/>
        <v>0</v>
      </c>
      <c r="N441" s="12">
        <f t="shared" si="419"/>
        <v>0</v>
      </c>
      <c r="O441" s="14">
        <f t="shared" si="365"/>
        <v>0</v>
      </c>
      <c r="P441" s="12">
        <f t="shared" si="419"/>
        <v>0</v>
      </c>
      <c r="Q441" s="12">
        <f t="shared" si="366"/>
        <v>0</v>
      </c>
      <c r="R441" s="12">
        <f t="shared" si="367"/>
        <v>0</v>
      </c>
      <c r="S441" s="12">
        <f t="shared" si="368"/>
        <v>1</v>
      </c>
      <c r="T441" s="12">
        <f t="shared" si="369"/>
        <v>1</v>
      </c>
      <c r="U441" s="12">
        <f t="shared" si="370"/>
        <v>0</v>
      </c>
      <c r="V441" s="39">
        <f t="shared" si="371"/>
        <v>0</v>
      </c>
      <c r="W441" s="39">
        <f t="shared" si="372"/>
        <v>0</v>
      </c>
      <c r="X441" s="12">
        <f t="shared" si="420"/>
        <v>1</v>
      </c>
      <c r="Y441" s="12">
        <f t="shared" si="373"/>
        <v>0</v>
      </c>
      <c r="Z441" s="39">
        <f t="shared" si="421"/>
        <v>0</v>
      </c>
      <c r="AA441" s="12">
        <f t="shared" si="374"/>
        <v>0</v>
      </c>
      <c r="AB441" s="39">
        <f t="shared" si="375"/>
        <v>0</v>
      </c>
      <c r="AC441" s="12">
        <f t="shared" si="376"/>
        <v>0</v>
      </c>
      <c r="AD441" s="39">
        <f t="shared" si="377"/>
        <v>0</v>
      </c>
      <c r="AE441" s="39">
        <f t="shared" si="362"/>
        <v>0</v>
      </c>
      <c r="AF441" s="12">
        <f t="shared" si="378"/>
        <v>0</v>
      </c>
      <c r="AG441" s="39">
        <f t="shared" si="379"/>
        <v>0</v>
      </c>
      <c r="AH441" s="12">
        <f t="shared" si="380"/>
        <v>0</v>
      </c>
      <c r="AI441" s="39">
        <f t="shared" si="381"/>
        <v>0</v>
      </c>
      <c r="AJ441" s="39">
        <f t="shared" si="382"/>
        <v>0</v>
      </c>
      <c r="AK441" s="12">
        <f t="shared" si="383"/>
        <v>1</v>
      </c>
      <c r="AL441" s="39">
        <f t="shared" si="384"/>
        <v>600</v>
      </c>
      <c r="AM441" s="39">
        <f t="shared" si="385"/>
        <v>600</v>
      </c>
      <c r="AN441" s="39">
        <f t="shared" si="386"/>
        <v>600</v>
      </c>
      <c r="AO441" s="99">
        <f t="shared" si="387"/>
        <v>3</v>
      </c>
      <c r="AP441" s="99">
        <f t="shared" si="388"/>
        <v>3</v>
      </c>
      <c r="AQ441" s="12">
        <f t="shared" si="389"/>
        <v>0</v>
      </c>
      <c r="AR441" s="39">
        <f t="shared" si="390"/>
        <v>0</v>
      </c>
      <c r="AS441" s="39">
        <f t="shared" si="391"/>
        <v>0</v>
      </c>
      <c r="AT441" s="39">
        <f t="shared" si="392"/>
        <v>0</v>
      </c>
      <c r="AU441" s="12">
        <f t="shared" si="393"/>
        <v>0</v>
      </c>
      <c r="AV441" s="39">
        <f t="shared" si="394"/>
        <v>0</v>
      </c>
      <c r="AW441" s="39">
        <f t="shared" si="395"/>
        <v>0</v>
      </c>
      <c r="AX441" s="39">
        <f t="shared" si="396"/>
        <v>0</v>
      </c>
      <c r="AY441" s="39">
        <f t="shared" si="397"/>
        <v>0</v>
      </c>
      <c r="AZ441" s="39">
        <f t="shared" si="398"/>
        <v>0</v>
      </c>
      <c r="BA441" s="12">
        <f t="shared" si="399"/>
        <v>0</v>
      </c>
      <c r="BB441" s="39">
        <f t="shared" si="400"/>
        <v>0</v>
      </c>
      <c r="BC441" s="39">
        <f t="shared" si="401"/>
        <v>0</v>
      </c>
      <c r="BD441" s="39">
        <f t="shared" si="402"/>
        <v>0</v>
      </c>
      <c r="BE441" s="12">
        <f t="shared" si="403"/>
        <v>0</v>
      </c>
      <c r="BF441" s="39">
        <f t="shared" si="404"/>
        <v>0</v>
      </c>
      <c r="BG441" s="39">
        <f t="shared" si="405"/>
        <v>0</v>
      </c>
      <c r="BH441" s="39">
        <f t="shared" si="406"/>
        <v>0</v>
      </c>
      <c r="BI441" s="12">
        <f t="shared" si="407"/>
        <v>0</v>
      </c>
      <c r="BJ441" s="39">
        <f t="shared" si="408"/>
        <v>0</v>
      </c>
      <c r="BK441" s="39">
        <f t="shared" si="409"/>
        <v>0</v>
      </c>
      <c r="BL441" s="39">
        <f t="shared" si="410"/>
        <v>0</v>
      </c>
      <c r="BM441" s="12">
        <f t="shared" si="411"/>
        <v>0</v>
      </c>
      <c r="BN441" s="39">
        <f t="shared" si="412"/>
        <v>0</v>
      </c>
      <c r="BO441" s="39">
        <f t="shared" si="413"/>
        <v>0</v>
      </c>
      <c r="BP441" s="39">
        <f t="shared" si="414"/>
        <v>0</v>
      </c>
      <c r="BQ441" s="12">
        <f t="shared" si="415"/>
        <v>1</v>
      </c>
      <c r="BR441" s="39">
        <f t="shared" si="416"/>
        <v>600</v>
      </c>
      <c r="BS441" s="39">
        <f t="shared" si="417"/>
        <v>600</v>
      </c>
      <c r="BT441" s="39">
        <f t="shared" si="418"/>
        <v>600</v>
      </c>
      <c r="BU441" s="104">
        <f>IF(ABS($B441)&lt;0.01,0,VLOOKUP(E441,DollarSteps,4))</f>
        <v>3</v>
      </c>
      <c r="BV441" s="104">
        <f>IF(ABS($B441)&lt;0.01,0,VLOOKUP(G441,DollarSteps,4))</f>
        <v>3</v>
      </c>
      <c r="BW441" s="104">
        <f>IF(ABS($B441)&lt;0.01,0,VLOOKUP(I441,DollarSteps,4))</f>
        <v>3</v>
      </c>
      <c r="BX441" s="104">
        <f>IF(ABS($B441)&lt;0.01,0,IF($J441="","",VLOOKUP($J441,Age_Steps,4)))</f>
        <v>4</v>
      </c>
      <c r="BY441" s="104">
        <f>IF(OR(ABS($B441)&lt;0.01,$E441=0),0,IF($J441="","",VLOOKUP($J441,Age_Steps,4)))</f>
        <v>4</v>
      </c>
      <c r="BZ441" s="104">
        <f>IF(ABS($B441)&lt;0.01,0,IF($J441="","",VLOOKUP($J441-1,Age_Steps,4)))</f>
        <v>4</v>
      </c>
      <c r="CA441" s="104">
        <f>IF(OR(ABS($B441)&lt;0.01,$G441=0),0,IF($J441="","",VLOOKUP($J441-1,Age_Steps,4)))</f>
        <v>4</v>
      </c>
      <c r="CB441" s="104">
        <f>IF(ABS($B441)&lt;0.01,0,IF($J441="","",VLOOKUP($J441-2,Age_Steps,4)))</f>
        <v>4</v>
      </c>
      <c r="CC441" s="104">
        <f>IF(OR(ABS($B441)&lt;0.01,$I441=0),0,IF($J441="","",VLOOKUP($J441-2,Age_Steps,4)))</f>
        <v>4</v>
      </c>
    </row>
    <row r="442" spans="2:81" ht="12.5" customHeight="1">
      <c r="B442" s="6" t="s">
        <v>17</v>
      </c>
      <c r="C442" s="6" t="s">
        <v>18</v>
      </c>
      <c r="D442" s="5">
        <v>0</v>
      </c>
      <c r="E442" s="5">
        <v>0</v>
      </c>
      <c r="F442" s="2">
        <v>0</v>
      </c>
      <c r="G442" s="2">
        <v>0</v>
      </c>
      <c r="H442" s="2">
        <v>0</v>
      </c>
      <c r="I442" s="5">
        <v>0</v>
      </c>
      <c r="J442" s="11">
        <v>16</v>
      </c>
      <c r="K442" s="12">
        <f t="shared" si="363"/>
        <v>0</v>
      </c>
      <c r="L442" s="12">
        <f t="shared" si="363"/>
        <v>0</v>
      </c>
      <c r="M442" s="14">
        <f t="shared" si="364"/>
        <v>0</v>
      </c>
      <c r="N442" s="12">
        <f t="shared" si="419"/>
        <v>0</v>
      </c>
      <c r="O442" s="14">
        <f t="shared" si="365"/>
        <v>0</v>
      </c>
      <c r="P442" s="12">
        <f t="shared" si="419"/>
        <v>0</v>
      </c>
      <c r="Q442" s="12">
        <f t="shared" si="366"/>
        <v>1</v>
      </c>
      <c r="R442" s="12">
        <f t="shared" si="367"/>
        <v>0</v>
      </c>
      <c r="S442" s="12">
        <f t="shared" si="368"/>
        <v>0</v>
      </c>
      <c r="T442" s="12">
        <f t="shared" si="369"/>
        <v>0</v>
      </c>
      <c r="U442" s="12">
        <f t="shared" si="370"/>
        <v>0</v>
      </c>
      <c r="V442" s="39">
        <f t="shared" si="371"/>
        <v>0</v>
      </c>
      <c r="W442" s="39">
        <f t="shared" si="372"/>
        <v>0</v>
      </c>
      <c r="X442" s="12">
        <f t="shared" si="420"/>
        <v>0</v>
      </c>
      <c r="Y442" s="12">
        <f t="shared" si="373"/>
        <v>0</v>
      </c>
      <c r="Z442" s="39">
        <f t="shared" si="421"/>
        <v>0</v>
      </c>
      <c r="AA442" s="12">
        <f t="shared" si="374"/>
        <v>0</v>
      </c>
      <c r="AB442" s="39">
        <f t="shared" si="375"/>
        <v>0</v>
      </c>
      <c r="AC442" s="12">
        <f t="shared" si="376"/>
        <v>0</v>
      </c>
      <c r="AD442" s="39">
        <f t="shared" si="377"/>
        <v>0</v>
      </c>
      <c r="AE442" s="39">
        <f t="shared" si="362"/>
        <v>0</v>
      </c>
      <c r="AF442" s="12">
        <f t="shared" si="378"/>
        <v>0</v>
      </c>
      <c r="AG442" s="39">
        <f t="shared" si="379"/>
        <v>0</v>
      </c>
      <c r="AH442" s="12">
        <f t="shared" si="380"/>
        <v>0</v>
      </c>
      <c r="AI442" s="39">
        <f t="shared" si="381"/>
        <v>0</v>
      </c>
      <c r="AJ442" s="39">
        <f t="shared" si="382"/>
        <v>0</v>
      </c>
      <c r="AK442" s="12">
        <f t="shared" si="383"/>
        <v>0</v>
      </c>
      <c r="AL442" s="39">
        <f t="shared" si="384"/>
        <v>0</v>
      </c>
      <c r="AM442" s="39">
        <f t="shared" si="385"/>
        <v>0</v>
      </c>
      <c r="AN442" s="39">
        <f t="shared" si="386"/>
        <v>0</v>
      </c>
      <c r="AO442" s="99">
        <f t="shared" si="387"/>
        <v>0</v>
      </c>
      <c r="AP442" s="99">
        <f t="shared" si="388"/>
        <v>0</v>
      </c>
      <c r="AQ442" s="12">
        <f t="shared" si="389"/>
        <v>0</v>
      </c>
      <c r="AR442" s="39">
        <f t="shared" si="390"/>
        <v>0</v>
      </c>
      <c r="AS442" s="39">
        <f t="shared" si="391"/>
        <v>0</v>
      </c>
      <c r="AT442" s="39">
        <f t="shared" si="392"/>
        <v>0</v>
      </c>
      <c r="AU442" s="12">
        <f t="shared" si="393"/>
        <v>0</v>
      </c>
      <c r="AV442" s="39">
        <f t="shared" si="394"/>
        <v>0</v>
      </c>
      <c r="AW442" s="39">
        <f t="shared" si="395"/>
        <v>0</v>
      </c>
      <c r="AX442" s="39">
        <f t="shared" si="396"/>
        <v>0</v>
      </c>
      <c r="AY442" s="39">
        <f t="shared" si="397"/>
        <v>0</v>
      </c>
      <c r="AZ442" s="39">
        <f t="shared" si="398"/>
        <v>0</v>
      </c>
      <c r="BA442" s="12">
        <f t="shared" si="399"/>
        <v>0</v>
      </c>
      <c r="BB442" s="39">
        <f t="shared" si="400"/>
        <v>0</v>
      </c>
      <c r="BC442" s="39">
        <f t="shared" si="401"/>
        <v>0</v>
      </c>
      <c r="BD442" s="39">
        <f t="shared" si="402"/>
        <v>0</v>
      </c>
      <c r="BE442" s="12">
        <f t="shared" si="403"/>
        <v>0</v>
      </c>
      <c r="BF442" s="39">
        <f t="shared" si="404"/>
        <v>0</v>
      </c>
      <c r="BG442" s="39">
        <f t="shared" si="405"/>
        <v>0</v>
      </c>
      <c r="BH442" s="39">
        <f t="shared" si="406"/>
        <v>0</v>
      </c>
      <c r="BI442" s="12">
        <f t="shared" si="407"/>
        <v>0</v>
      </c>
      <c r="BJ442" s="39">
        <f t="shared" si="408"/>
        <v>0</v>
      </c>
      <c r="BK442" s="39">
        <f t="shared" si="409"/>
        <v>0</v>
      </c>
      <c r="BL442" s="39">
        <f t="shared" si="410"/>
        <v>0</v>
      </c>
      <c r="BM442" s="12">
        <f t="shared" si="411"/>
        <v>0</v>
      </c>
      <c r="BN442" s="39">
        <f t="shared" si="412"/>
        <v>0</v>
      </c>
      <c r="BO442" s="39">
        <f t="shared" si="413"/>
        <v>0</v>
      </c>
      <c r="BP442" s="39">
        <f t="shared" si="414"/>
        <v>0</v>
      </c>
      <c r="BQ442" s="12">
        <f t="shared" si="415"/>
        <v>0</v>
      </c>
      <c r="BR442" s="39">
        <f t="shared" si="416"/>
        <v>0</v>
      </c>
      <c r="BS442" s="39">
        <f t="shared" si="417"/>
        <v>0</v>
      </c>
      <c r="BT442" s="39">
        <f t="shared" si="418"/>
        <v>0</v>
      </c>
      <c r="BU442" s="104">
        <f>IF(ABS($B442)&lt;0.01,0,VLOOKUP(E442,DollarSteps,4))</f>
        <v>1</v>
      </c>
      <c r="BV442" s="104">
        <f>IF(ABS($B442)&lt;0.01,0,VLOOKUP(G442,DollarSteps,4))</f>
        <v>1</v>
      </c>
      <c r="BW442" s="104">
        <f>IF(ABS($B442)&lt;0.01,0,VLOOKUP(I442,DollarSteps,4))</f>
        <v>1</v>
      </c>
      <c r="BX442" s="104">
        <f>IF(ABS($B442)&lt;0.01,0,IF($J442="","",VLOOKUP($J442,Age_Steps,4)))</f>
        <v>1</v>
      </c>
      <c r="BY442" s="104">
        <f>IF(OR(ABS($B442)&lt;0.01,$E442=0),0,IF($J442="","",VLOOKUP($J442,Age_Steps,4)))</f>
        <v>0</v>
      </c>
      <c r="BZ442" s="104">
        <f>IF(ABS($B442)&lt;0.01,0,IF($J442="","",VLOOKUP($J442-1,Age_Steps,4)))</f>
        <v>1</v>
      </c>
      <c r="CA442" s="104">
        <f>IF(OR(ABS($B442)&lt;0.01,$G442=0),0,IF($J442="","",VLOOKUP($J442-1,Age_Steps,4)))</f>
        <v>0</v>
      </c>
      <c r="CB442" s="104">
        <f>IF(ABS($B442)&lt;0.01,0,IF($J442="","",VLOOKUP($J442-2,Age_Steps,4)))</f>
        <v>1</v>
      </c>
      <c r="CC442" s="104">
        <f>IF(OR(ABS($B442)&lt;0.01,$I442=0),0,IF($J442="","",VLOOKUP($J442-2,Age_Steps,4)))</f>
        <v>0</v>
      </c>
    </row>
    <row r="443" spans="2:81" ht="12.5" customHeight="1">
      <c r="B443" s="6" t="s">
        <v>19</v>
      </c>
      <c r="C443" s="7" t="s">
        <v>20</v>
      </c>
      <c r="D443" s="5">
        <v>0</v>
      </c>
      <c r="E443" s="5">
        <v>0</v>
      </c>
      <c r="F443" s="2">
        <v>0</v>
      </c>
      <c r="G443" s="2">
        <v>0</v>
      </c>
      <c r="H443" s="2">
        <v>0</v>
      </c>
      <c r="I443" s="5">
        <v>0</v>
      </c>
      <c r="J443" s="11">
        <v>65</v>
      </c>
      <c r="K443" s="12">
        <f t="shared" si="363"/>
        <v>0</v>
      </c>
      <c r="L443" s="12">
        <f t="shared" si="363"/>
        <v>0</v>
      </c>
      <c r="M443" s="14">
        <f t="shared" si="364"/>
        <v>0</v>
      </c>
      <c r="N443" s="12">
        <f t="shared" si="419"/>
        <v>0</v>
      </c>
      <c r="O443" s="14">
        <f t="shared" si="365"/>
        <v>0</v>
      </c>
      <c r="P443" s="12">
        <f t="shared" si="419"/>
        <v>0</v>
      </c>
      <c r="Q443" s="12">
        <f t="shared" si="366"/>
        <v>1</v>
      </c>
      <c r="R443" s="12">
        <f t="shared" si="367"/>
        <v>0</v>
      </c>
      <c r="S443" s="12">
        <f t="shared" si="368"/>
        <v>0</v>
      </c>
      <c r="T443" s="12">
        <f t="shared" si="369"/>
        <v>0</v>
      </c>
      <c r="U443" s="12">
        <f t="shared" si="370"/>
        <v>0</v>
      </c>
      <c r="V443" s="39">
        <f t="shared" si="371"/>
        <v>0</v>
      </c>
      <c r="W443" s="39">
        <f t="shared" si="372"/>
        <v>0</v>
      </c>
      <c r="X443" s="12">
        <f t="shared" si="420"/>
        <v>0</v>
      </c>
      <c r="Y443" s="12">
        <f t="shared" si="373"/>
        <v>0</v>
      </c>
      <c r="Z443" s="39">
        <f t="shared" si="421"/>
        <v>0</v>
      </c>
      <c r="AA443" s="12">
        <f t="shared" si="374"/>
        <v>0</v>
      </c>
      <c r="AB443" s="39">
        <f t="shared" si="375"/>
        <v>0</v>
      </c>
      <c r="AC443" s="12">
        <f t="shared" si="376"/>
        <v>0</v>
      </c>
      <c r="AD443" s="39">
        <f t="shared" si="377"/>
        <v>0</v>
      </c>
      <c r="AE443" s="39">
        <f t="shared" si="362"/>
        <v>0</v>
      </c>
      <c r="AF443" s="12">
        <f t="shared" si="378"/>
        <v>0</v>
      </c>
      <c r="AG443" s="39">
        <f t="shared" si="379"/>
        <v>0</v>
      </c>
      <c r="AH443" s="12">
        <f t="shared" si="380"/>
        <v>0</v>
      </c>
      <c r="AI443" s="39">
        <f t="shared" si="381"/>
        <v>0</v>
      </c>
      <c r="AJ443" s="39">
        <f t="shared" si="382"/>
        <v>0</v>
      </c>
      <c r="AK443" s="12">
        <f t="shared" si="383"/>
        <v>0</v>
      </c>
      <c r="AL443" s="39">
        <f t="shared" si="384"/>
        <v>0</v>
      </c>
      <c r="AM443" s="39">
        <f t="shared" si="385"/>
        <v>0</v>
      </c>
      <c r="AN443" s="39">
        <f t="shared" si="386"/>
        <v>0</v>
      </c>
      <c r="AO443" s="99">
        <f t="shared" si="387"/>
        <v>0</v>
      </c>
      <c r="AP443" s="99">
        <f t="shared" si="388"/>
        <v>0</v>
      </c>
      <c r="AQ443" s="12">
        <f t="shared" si="389"/>
        <v>0</v>
      </c>
      <c r="AR443" s="39">
        <f t="shared" si="390"/>
        <v>0</v>
      </c>
      <c r="AS443" s="39">
        <f t="shared" si="391"/>
        <v>0</v>
      </c>
      <c r="AT443" s="39">
        <f t="shared" si="392"/>
        <v>0</v>
      </c>
      <c r="AU443" s="12">
        <f t="shared" si="393"/>
        <v>0</v>
      </c>
      <c r="AV443" s="39">
        <f t="shared" si="394"/>
        <v>0</v>
      </c>
      <c r="AW443" s="39">
        <f t="shared" si="395"/>
        <v>0</v>
      </c>
      <c r="AX443" s="39">
        <f t="shared" si="396"/>
        <v>0</v>
      </c>
      <c r="AY443" s="39">
        <f t="shared" si="397"/>
        <v>0</v>
      </c>
      <c r="AZ443" s="39">
        <f t="shared" si="398"/>
        <v>0</v>
      </c>
      <c r="BA443" s="12">
        <f t="shared" si="399"/>
        <v>0</v>
      </c>
      <c r="BB443" s="39">
        <f t="shared" si="400"/>
        <v>0</v>
      </c>
      <c r="BC443" s="39">
        <f t="shared" si="401"/>
        <v>0</v>
      </c>
      <c r="BD443" s="39">
        <f t="shared" si="402"/>
        <v>0</v>
      </c>
      <c r="BE443" s="12">
        <f t="shared" si="403"/>
        <v>0</v>
      </c>
      <c r="BF443" s="39">
        <f t="shared" si="404"/>
        <v>0</v>
      </c>
      <c r="BG443" s="39">
        <f t="shared" si="405"/>
        <v>0</v>
      </c>
      <c r="BH443" s="39">
        <f t="shared" si="406"/>
        <v>0</v>
      </c>
      <c r="BI443" s="12">
        <f t="shared" si="407"/>
        <v>0</v>
      </c>
      <c r="BJ443" s="39">
        <f t="shared" si="408"/>
        <v>0</v>
      </c>
      <c r="BK443" s="39">
        <f t="shared" si="409"/>
        <v>0</v>
      </c>
      <c r="BL443" s="39">
        <f t="shared" si="410"/>
        <v>0</v>
      </c>
      <c r="BM443" s="12">
        <f t="shared" si="411"/>
        <v>0</v>
      </c>
      <c r="BN443" s="39">
        <f t="shared" si="412"/>
        <v>0</v>
      </c>
      <c r="BO443" s="39">
        <f t="shared" si="413"/>
        <v>0</v>
      </c>
      <c r="BP443" s="39">
        <f t="shared" si="414"/>
        <v>0</v>
      </c>
      <c r="BQ443" s="12">
        <f t="shared" si="415"/>
        <v>0</v>
      </c>
      <c r="BR443" s="39">
        <f t="shared" si="416"/>
        <v>0</v>
      </c>
      <c r="BS443" s="39">
        <f t="shared" si="417"/>
        <v>0</v>
      </c>
      <c r="BT443" s="39">
        <f t="shared" si="418"/>
        <v>0</v>
      </c>
      <c r="BU443" s="104">
        <f>IF(ABS($B443)&lt;0.01,0,VLOOKUP(E443,DollarSteps,4))</f>
        <v>1</v>
      </c>
      <c r="BV443" s="104">
        <f>IF(ABS($B443)&lt;0.01,0,VLOOKUP(G443,DollarSteps,4))</f>
        <v>1</v>
      </c>
      <c r="BW443" s="104">
        <f>IF(ABS($B443)&lt;0.01,0,VLOOKUP(I443,DollarSteps,4))</f>
        <v>1</v>
      </c>
      <c r="BX443" s="104">
        <f>IF(ABS($B443)&lt;0.01,0,IF($J443="","",VLOOKUP($J443,Age_Steps,4)))</f>
        <v>6</v>
      </c>
      <c r="BY443" s="104">
        <f>IF(OR(ABS($B443)&lt;0.01,$E443=0),0,IF($J443="","",VLOOKUP($J443,Age_Steps,4)))</f>
        <v>0</v>
      </c>
      <c r="BZ443" s="104">
        <f>IF(ABS($B443)&lt;0.01,0,IF($J443="","",VLOOKUP($J443-1,Age_Steps,4)))</f>
        <v>6</v>
      </c>
      <c r="CA443" s="104">
        <f>IF(OR(ABS($B443)&lt;0.01,$G443=0),0,IF($J443="","",VLOOKUP($J443-1,Age_Steps,4)))</f>
        <v>0</v>
      </c>
      <c r="CB443" s="104">
        <f>IF(ABS($B443)&lt;0.01,0,IF($J443="","",VLOOKUP($J443-2,Age_Steps,4)))</f>
        <v>6</v>
      </c>
      <c r="CC443" s="104">
        <f>IF(OR(ABS($B443)&lt;0.01,$I443=0),0,IF($J443="","",VLOOKUP($J443-2,Age_Steps,4)))</f>
        <v>0</v>
      </c>
    </row>
    <row r="444" spans="2:81" ht="12.5" customHeight="1">
      <c r="B444" s="6" t="s">
        <v>21</v>
      </c>
      <c r="C444" s="7" t="s">
        <v>22</v>
      </c>
      <c r="D444" s="5">
        <v>0</v>
      </c>
      <c r="E444" s="5">
        <v>0</v>
      </c>
      <c r="F444" s="2">
        <v>0</v>
      </c>
      <c r="G444" s="2">
        <v>0</v>
      </c>
      <c r="H444" s="2">
        <v>0</v>
      </c>
      <c r="I444" s="5">
        <v>0</v>
      </c>
      <c r="K444" s="12">
        <f t="shared" si="363"/>
        <v>0</v>
      </c>
      <c r="L444" s="12">
        <f t="shared" si="363"/>
        <v>0</v>
      </c>
      <c r="M444" s="14">
        <f t="shared" si="364"/>
        <v>0</v>
      </c>
      <c r="N444" s="12">
        <f t="shared" si="419"/>
        <v>0</v>
      </c>
      <c r="O444" s="14">
        <f t="shared" si="365"/>
        <v>0</v>
      </c>
      <c r="P444" s="12">
        <f t="shared" si="419"/>
        <v>0</v>
      </c>
      <c r="Q444" s="12">
        <f t="shared" si="366"/>
        <v>1</v>
      </c>
      <c r="R444" s="12">
        <f t="shared" si="367"/>
        <v>0</v>
      </c>
      <c r="S444" s="12">
        <f t="shared" si="368"/>
        <v>0</v>
      </c>
      <c r="T444" s="12">
        <f t="shared" si="369"/>
        <v>0</v>
      </c>
      <c r="U444" s="12">
        <f t="shared" si="370"/>
        <v>0</v>
      </c>
      <c r="V444" s="39">
        <f t="shared" si="371"/>
        <v>0</v>
      </c>
      <c r="W444" s="39">
        <f t="shared" si="372"/>
        <v>0</v>
      </c>
      <c r="X444" s="12">
        <f t="shared" si="420"/>
        <v>0</v>
      </c>
      <c r="Y444" s="12">
        <f t="shared" si="373"/>
        <v>0</v>
      </c>
      <c r="Z444" s="39">
        <f t="shared" si="421"/>
        <v>0</v>
      </c>
      <c r="AA444" s="12">
        <f t="shared" si="374"/>
        <v>0</v>
      </c>
      <c r="AB444" s="39">
        <f t="shared" si="375"/>
        <v>0</v>
      </c>
      <c r="AC444" s="12">
        <f t="shared" si="376"/>
        <v>0</v>
      </c>
      <c r="AD444" s="39">
        <f t="shared" si="377"/>
        <v>0</v>
      </c>
      <c r="AE444" s="39">
        <f t="shared" si="362"/>
        <v>0</v>
      </c>
      <c r="AF444" s="12">
        <f t="shared" si="378"/>
        <v>0</v>
      </c>
      <c r="AG444" s="39">
        <f t="shared" si="379"/>
        <v>0</v>
      </c>
      <c r="AH444" s="12">
        <f t="shared" si="380"/>
        <v>0</v>
      </c>
      <c r="AI444" s="39">
        <f t="shared" si="381"/>
        <v>0</v>
      </c>
      <c r="AJ444" s="39">
        <f t="shared" si="382"/>
        <v>0</v>
      </c>
      <c r="AK444" s="12">
        <f t="shared" si="383"/>
        <v>0</v>
      </c>
      <c r="AL444" s="39">
        <f t="shared" si="384"/>
        <v>0</v>
      </c>
      <c r="AM444" s="39">
        <f t="shared" si="385"/>
        <v>0</v>
      </c>
      <c r="AN444" s="39">
        <f t="shared" si="386"/>
        <v>0</v>
      </c>
      <c r="AO444" s="99">
        <f t="shared" si="387"/>
        <v>0</v>
      </c>
      <c r="AP444" s="99">
        <f t="shared" si="388"/>
        <v>0</v>
      </c>
      <c r="AQ444" s="12">
        <f t="shared" si="389"/>
        <v>0</v>
      </c>
      <c r="AR444" s="39">
        <f t="shared" si="390"/>
        <v>0</v>
      </c>
      <c r="AS444" s="39">
        <f t="shared" si="391"/>
        <v>0</v>
      </c>
      <c r="AT444" s="39">
        <f t="shared" si="392"/>
        <v>0</v>
      </c>
      <c r="AU444" s="12">
        <f t="shared" si="393"/>
        <v>0</v>
      </c>
      <c r="AV444" s="39">
        <f t="shared" si="394"/>
        <v>0</v>
      </c>
      <c r="AW444" s="39">
        <f t="shared" si="395"/>
        <v>0</v>
      </c>
      <c r="AX444" s="39">
        <f t="shared" si="396"/>
        <v>0</v>
      </c>
      <c r="AY444" s="39">
        <f t="shared" si="397"/>
        <v>0</v>
      </c>
      <c r="AZ444" s="39">
        <f t="shared" si="398"/>
        <v>0</v>
      </c>
      <c r="BA444" s="12">
        <f t="shared" si="399"/>
        <v>0</v>
      </c>
      <c r="BB444" s="39">
        <f t="shared" si="400"/>
        <v>0</v>
      </c>
      <c r="BC444" s="39">
        <f t="shared" si="401"/>
        <v>0</v>
      </c>
      <c r="BD444" s="39">
        <f t="shared" si="402"/>
        <v>0</v>
      </c>
      <c r="BE444" s="12">
        <f t="shared" si="403"/>
        <v>0</v>
      </c>
      <c r="BF444" s="39">
        <f t="shared" si="404"/>
        <v>0</v>
      </c>
      <c r="BG444" s="39">
        <f t="shared" si="405"/>
        <v>0</v>
      </c>
      <c r="BH444" s="39">
        <f t="shared" si="406"/>
        <v>0</v>
      </c>
      <c r="BI444" s="12">
        <f t="shared" si="407"/>
        <v>0</v>
      </c>
      <c r="BJ444" s="39">
        <f t="shared" si="408"/>
        <v>0</v>
      </c>
      <c r="BK444" s="39">
        <f t="shared" si="409"/>
        <v>0</v>
      </c>
      <c r="BL444" s="39">
        <f t="shared" si="410"/>
        <v>0</v>
      </c>
      <c r="BM444" s="12">
        <f t="shared" si="411"/>
        <v>0</v>
      </c>
      <c r="BN444" s="39">
        <f t="shared" si="412"/>
        <v>0</v>
      </c>
      <c r="BO444" s="39">
        <f t="shared" si="413"/>
        <v>0</v>
      </c>
      <c r="BP444" s="39">
        <f t="shared" si="414"/>
        <v>0</v>
      </c>
      <c r="BQ444" s="12">
        <f t="shared" si="415"/>
        <v>0</v>
      </c>
      <c r="BR444" s="39">
        <f t="shared" si="416"/>
        <v>0</v>
      </c>
      <c r="BS444" s="39">
        <f t="shared" si="417"/>
        <v>0</v>
      </c>
      <c r="BT444" s="39">
        <f t="shared" si="418"/>
        <v>0</v>
      </c>
      <c r="BU444" s="104">
        <f>IF(ABS($B444)&lt;0.01,0,VLOOKUP(E444,DollarSteps,4))</f>
        <v>1</v>
      </c>
      <c r="BV444" s="104">
        <f>IF(ABS($B444)&lt;0.01,0,VLOOKUP(G444,DollarSteps,4))</f>
        <v>1</v>
      </c>
      <c r="BW444" s="104">
        <f>IF(ABS($B444)&lt;0.01,0,VLOOKUP(I444,DollarSteps,4))</f>
        <v>1</v>
      </c>
      <c r="BX444" s="104" t="str">
        <f>IF(ABS($B444)&lt;0.01,0,IF($J444="","",VLOOKUP($J444,Age_Steps,4)))</f>
        <v/>
      </c>
      <c r="BY444" s="104">
        <f>IF(OR(ABS($B444)&lt;0.01,$E444=0),0,IF($J444="","",VLOOKUP($J444,Age_Steps,4)))</f>
        <v>0</v>
      </c>
      <c r="BZ444" s="104" t="str">
        <f>IF(ABS($B444)&lt;0.01,0,IF($J444="","",VLOOKUP($J444-1,Age_Steps,4)))</f>
        <v/>
      </c>
      <c r="CA444" s="104">
        <f>IF(OR(ABS($B444)&lt;0.01,$G444=0),0,IF($J444="","",VLOOKUP($J444-1,Age_Steps,4)))</f>
        <v>0</v>
      </c>
      <c r="CB444" s="104" t="str">
        <f>IF(ABS($B444)&lt;0.01,0,IF($J444="","",VLOOKUP($J444-2,Age_Steps,4)))</f>
        <v/>
      </c>
      <c r="CC444" s="104">
        <f>IF(OR(ABS($B444)&lt;0.01,$I444=0),0,IF($J444="","",VLOOKUP($J444-2,Age_Steps,4)))</f>
        <v>0</v>
      </c>
    </row>
    <row r="445" spans="2:81" ht="12.5" customHeight="1">
      <c r="B445" s="6" t="s">
        <v>23</v>
      </c>
      <c r="C445" s="7" t="s">
        <v>24</v>
      </c>
      <c r="D445" s="5">
        <v>0</v>
      </c>
      <c r="E445" s="5">
        <v>0</v>
      </c>
      <c r="F445" s="2">
        <v>0</v>
      </c>
      <c r="G445" s="2">
        <v>0</v>
      </c>
      <c r="H445" s="2">
        <v>0</v>
      </c>
      <c r="I445" s="5">
        <v>0</v>
      </c>
      <c r="K445" s="12">
        <f t="shared" si="363"/>
        <v>0</v>
      </c>
      <c r="L445" s="12">
        <f t="shared" si="363"/>
        <v>0</v>
      </c>
      <c r="M445" s="14">
        <f t="shared" si="364"/>
        <v>0</v>
      </c>
      <c r="N445" s="12">
        <f t="shared" si="419"/>
        <v>0</v>
      </c>
      <c r="O445" s="14">
        <f t="shared" si="365"/>
        <v>0</v>
      </c>
      <c r="P445" s="12">
        <f t="shared" si="419"/>
        <v>0</v>
      </c>
      <c r="Q445" s="12">
        <f t="shared" si="366"/>
        <v>1</v>
      </c>
      <c r="R445" s="12">
        <f t="shared" si="367"/>
        <v>0</v>
      </c>
      <c r="S445" s="12">
        <f t="shared" si="368"/>
        <v>0</v>
      </c>
      <c r="T445" s="12">
        <f t="shared" si="369"/>
        <v>0</v>
      </c>
      <c r="U445" s="12">
        <f t="shared" si="370"/>
        <v>0</v>
      </c>
      <c r="V445" s="39">
        <f t="shared" si="371"/>
        <v>0</v>
      </c>
      <c r="W445" s="39">
        <f t="shared" si="372"/>
        <v>0</v>
      </c>
      <c r="X445" s="12">
        <f t="shared" si="420"/>
        <v>0</v>
      </c>
      <c r="Y445" s="12">
        <f t="shared" si="373"/>
        <v>0</v>
      </c>
      <c r="Z445" s="39">
        <f t="shared" si="421"/>
        <v>0</v>
      </c>
      <c r="AA445" s="12">
        <f t="shared" si="374"/>
        <v>0</v>
      </c>
      <c r="AB445" s="39">
        <f t="shared" si="375"/>
        <v>0</v>
      </c>
      <c r="AC445" s="12">
        <f t="shared" si="376"/>
        <v>0</v>
      </c>
      <c r="AD445" s="39">
        <f t="shared" si="377"/>
        <v>0</v>
      </c>
      <c r="AE445" s="39">
        <f t="shared" si="362"/>
        <v>0</v>
      </c>
      <c r="AF445" s="12">
        <f t="shared" si="378"/>
        <v>0</v>
      </c>
      <c r="AG445" s="39">
        <f t="shared" si="379"/>
        <v>0</v>
      </c>
      <c r="AH445" s="12">
        <f t="shared" si="380"/>
        <v>0</v>
      </c>
      <c r="AI445" s="39">
        <f t="shared" si="381"/>
        <v>0</v>
      </c>
      <c r="AJ445" s="39">
        <f t="shared" si="382"/>
        <v>0</v>
      </c>
      <c r="AK445" s="12">
        <f t="shared" si="383"/>
        <v>0</v>
      </c>
      <c r="AL445" s="39">
        <f t="shared" si="384"/>
        <v>0</v>
      </c>
      <c r="AM445" s="39">
        <f t="shared" si="385"/>
        <v>0</v>
      </c>
      <c r="AN445" s="39">
        <f t="shared" si="386"/>
        <v>0</v>
      </c>
      <c r="AO445" s="99">
        <f t="shared" si="387"/>
        <v>0</v>
      </c>
      <c r="AP445" s="99">
        <f t="shared" si="388"/>
        <v>0</v>
      </c>
      <c r="AQ445" s="12">
        <f t="shared" si="389"/>
        <v>0</v>
      </c>
      <c r="AR445" s="39">
        <f t="shared" si="390"/>
        <v>0</v>
      </c>
      <c r="AS445" s="39">
        <f t="shared" si="391"/>
        <v>0</v>
      </c>
      <c r="AT445" s="39">
        <f t="shared" si="392"/>
        <v>0</v>
      </c>
      <c r="AU445" s="12">
        <f t="shared" si="393"/>
        <v>0</v>
      </c>
      <c r="AV445" s="39">
        <f t="shared" si="394"/>
        <v>0</v>
      </c>
      <c r="AW445" s="39">
        <f t="shared" si="395"/>
        <v>0</v>
      </c>
      <c r="AX445" s="39">
        <f t="shared" si="396"/>
        <v>0</v>
      </c>
      <c r="AY445" s="39">
        <f t="shared" si="397"/>
        <v>0</v>
      </c>
      <c r="AZ445" s="39">
        <f t="shared" si="398"/>
        <v>0</v>
      </c>
      <c r="BA445" s="12">
        <f t="shared" si="399"/>
        <v>0</v>
      </c>
      <c r="BB445" s="39">
        <f t="shared" si="400"/>
        <v>0</v>
      </c>
      <c r="BC445" s="39">
        <f t="shared" si="401"/>
        <v>0</v>
      </c>
      <c r="BD445" s="39">
        <f t="shared" si="402"/>
        <v>0</v>
      </c>
      <c r="BE445" s="12">
        <f t="shared" si="403"/>
        <v>0</v>
      </c>
      <c r="BF445" s="39">
        <f t="shared" si="404"/>
        <v>0</v>
      </c>
      <c r="BG445" s="39">
        <f t="shared" si="405"/>
        <v>0</v>
      </c>
      <c r="BH445" s="39">
        <f t="shared" si="406"/>
        <v>0</v>
      </c>
      <c r="BI445" s="12">
        <f t="shared" si="407"/>
        <v>0</v>
      </c>
      <c r="BJ445" s="39">
        <f t="shared" si="408"/>
        <v>0</v>
      </c>
      <c r="BK445" s="39">
        <f t="shared" si="409"/>
        <v>0</v>
      </c>
      <c r="BL445" s="39">
        <f t="shared" si="410"/>
        <v>0</v>
      </c>
      <c r="BM445" s="12">
        <f t="shared" si="411"/>
        <v>0</v>
      </c>
      <c r="BN445" s="39">
        <f t="shared" si="412"/>
        <v>0</v>
      </c>
      <c r="BO445" s="39">
        <f t="shared" si="413"/>
        <v>0</v>
      </c>
      <c r="BP445" s="39">
        <f t="shared" si="414"/>
        <v>0</v>
      </c>
      <c r="BQ445" s="12">
        <f t="shared" si="415"/>
        <v>0</v>
      </c>
      <c r="BR445" s="39">
        <f t="shared" si="416"/>
        <v>0</v>
      </c>
      <c r="BS445" s="39">
        <f t="shared" si="417"/>
        <v>0</v>
      </c>
      <c r="BT445" s="39">
        <f t="shared" si="418"/>
        <v>0</v>
      </c>
      <c r="BU445" s="104">
        <f>IF(ABS($B445)&lt;0.01,0,VLOOKUP(E445,DollarSteps,4))</f>
        <v>1</v>
      </c>
      <c r="BV445" s="104">
        <f>IF(ABS($B445)&lt;0.01,0,VLOOKUP(G445,DollarSteps,4))</f>
        <v>1</v>
      </c>
      <c r="BW445" s="104">
        <f>IF(ABS($B445)&lt;0.01,0,VLOOKUP(I445,DollarSteps,4))</f>
        <v>1</v>
      </c>
      <c r="BX445" s="104" t="str">
        <f>IF(ABS($B445)&lt;0.01,0,IF($J445="","",VLOOKUP($J445,Age_Steps,4)))</f>
        <v/>
      </c>
      <c r="BY445" s="104">
        <f>IF(OR(ABS($B445)&lt;0.01,$E445=0),0,IF($J445="","",VLOOKUP($J445,Age_Steps,4)))</f>
        <v>0</v>
      </c>
      <c r="BZ445" s="104" t="str">
        <f>IF(ABS($B445)&lt;0.01,0,IF($J445="","",VLOOKUP($J445-1,Age_Steps,4)))</f>
        <v/>
      </c>
      <c r="CA445" s="104">
        <f>IF(OR(ABS($B445)&lt;0.01,$G445=0),0,IF($J445="","",VLOOKUP($J445-1,Age_Steps,4)))</f>
        <v>0</v>
      </c>
      <c r="CB445" s="104" t="str">
        <f>IF(ABS($B445)&lt;0.01,0,IF($J445="","",VLOOKUP($J445-2,Age_Steps,4)))</f>
        <v/>
      </c>
      <c r="CC445" s="104">
        <f>IF(OR(ABS($B445)&lt;0.01,$I445=0),0,IF($J445="","",VLOOKUP($J445-2,Age_Steps,4)))</f>
        <v>0</v>
      </c>
    </row>
    <row r="446" spans="2:81" ht="12.5" customHeight="1">
      <c r="B446" s="6" t="s">
        <v>25</v>
      </c>
      <c r="C446" s="6" t="s">
        <v>26</v>
      </c>
      <c r="D446" s="5">
        <v>0</v>
      </c>
      <c r="E446" s="5">
        <v>0</v>
      </c>
      <c r="F446" s="2">
        <v>0</v>
      </c>
      <c r="G446" s="2">
        <v>0</v>
      </c>
      <c r="H446" s="2">
        <v>0</v>
      </c>
      <c r="I446" s="5">
        <v>0</v>
      </c>
      <c r="J446" s="11">
        <v>26</v>
      </c>
      <c r="K446" s="12">
        <f t="shared" si="363"/>
        <v>0</v>
      </c>
      <c r="L446" s="12">
        <f t="shared" si="363"/>
        <v>0</v>
      </c>
      <c r="M446" s="14">
        <f t="shared" si="364"/>
        <v>0</v>
      </c>
      <c r="N446" s="12">
        <f t="shared" si="419"/>
        <v>0</v>
      </c>
      <c r="O446" s="14">
        <f t="shared" si="365"/>
        <v>0</v>
      </c>
      <c r="P446" s="12">
        <f t="shared" si="419"/>
        <v>0</v>
      </c>
      <c r="Q446" s="12">
        <f t="shared" si="366"/>
        <v>1</v>
      </c>
      <c r="R446" s="12">
        <f t="shared" si="367"/>
        <v>0</v>
      </c>
      <c r="S446" s="12">
        <f t="shared" si="368"/>
        <v>0</v>
      </c>
      <c r="T446" s="12">
        <f t="shared" si="369"/>
        <v>0</v>
      </c>
      <c r="U446" s="12">
        <f t="shared" si="370"/>
        <v>0</v>
      </c>
      <c r="V446" s="39">
        <f t="shared" si="371"/>
        <v>0</v>
      </c>
      <c r="W446" s="39">
        <f t="shared" si="372"/>
        <v>0</v>
      </c>
      <c r="X446" s="12">
        <f t="shared" si="420"/>
        <v>0</v>
      </c>
      <c r="Y446" s="12">
        <f t="shared" si="373"/>
        <v>0</v>
      </c>
      <c r="Z446" s="39">
        <f t="shared" si="421"/>
        <v>0</v>
      </c>
      <c r="AA446" s="12">
        <f t="shared" si="374"/>
        <v>0</v>
      </c>
      <c r="AB446" s="39">
        <f t="shared" si="375"/>
        <v>0</v>
      </c>
      <c r="AC446" s="12">
        <f t="shared" si="376"/>
        <v>0</v>
      </c>
      <c r="AD446" s="39">
        <f t="shared" si="377"/>
        <v>0</v>
      </c>
      <c r="AE446" s="39">
        <f t="shared" si="362"/>
        <v>0</v>
      </c>
      <c r="AF446" s="12">
        <f t="shared" si="378"/>
        <v>0</v>
      </c>
      <c r="AG446" s="39">
        <f t="shared" si="379"/>
        <v>0</v>
      </c>
      <c r="AH446" s="12">
        <f t="shared" si="380"/>
        <v>0</v>
      </c>
      <c r="AI446" s="39">
        <f t="shared" si="381"/>
        <v>0</v>
      </c>
      <c r="AJ446" s="39">
        <f t="shared" si="382"/>
        <v>0</v>
      </c>
      <c r="AK446" s="12">
        <f t="shared" si="383"/>
        <v>0</v>
      </c>
      <c r="AL446" s="39">
        <f t="shared" si="384"/>
        <v>0</v>
      </c>
      <c r="AM446" s="39">
        <f t="shared" si="385"/>
        <v>0</v>
      </c>
      <c r="AN446" s="39">
        <f t="shared" si="386"/>
        <v>0</v>
      </c>
      <c r="AO446" s="99">
        <f t="shared" si="387"/>
        <v>0</v>
      </c>
      <c r="AP446" s="99">
        <f t="shared" si="388"/>
        <v>0</v>
      </c>
      <c r="AQ446" s="12">
        <f t="shared" si="389"/>
        <v>0</v>
      </c>
      <c r="AR446" s="39">
        <f t="shared" si="390"/>
        <v>0</v>
      </c>
      <c r="AS446" s="39">
        <f t="shared" si="391"/>
        <v>0</v>
      </c>
      <c r="AT446" s="39">
        <f t="shared" si="392"/>
        <v>0</v>
      </c>
      <c r="AU446" s="12">
        <f t="shared" si="393"/>
        <v>0</v>
      </c>
      <c r="AV446" s="39">
        <f t="shared" si="394"/>
        <v>0</v>
      </c>
      <c r="AW446" s="39">
        <f t="shared" si="395"/>
        <v>0</v>
      </c>
      <c r="AX446" s="39">
        <f t="shared" si="396"/>
        <v>0</v>
      </c>
      <c r="AY446" s="39">
        <f t="shared" si="397"/>
        <v>0</v>
      </c>
      <c r="AZ446" s="39">
        <f t="shared" si="398"/>
        <v>0</v>
      </c>
      <c r="BA446" s="12">
        <f t="shared" si="399"/>
        <v>0</v>
      </c>
      <c r="BB446" s="39">
        <f t="shared" si="400"/>
        <v>0</v>
      </c>
      <c r="BC446" s="39">
        <f t="shared" si="401"/>
        <v>0</v>
      </c>
      <c r="BD446" s="39">
        <f t="shared" si="402"/>
        <v>0</v>
      </c>
      <c r="BE446" s="12">
        <f t="shared" si="403"/>
        <v>0</v>
      </c>
      <c r="BF446" s="39">
        <f t="shared" si="404"/>
        <v>0</v>
      </c>
      <c r="BG446" s="39">
        <f t="shared" si="405"/>
        <v>0</v>
      </c>
      <c r="BH446" s="39">
        <f t="shared" si="406"/>
        <v>0</v>
      </c>
      <c r="BI446" s="12">
        <f t="shared" si="407"/>
        <v>0</v>
      </c>
      <c r="BJ446" s="39">
        <f t="shared" si="408"/>
        <v>0</v>
      </c>
      <c r="BK446" s="39">
        <f t="shared" si="409"/>
        <v>0</v>
      </c>
      <c r="BL446" s="39">
        <f t="shared" si="410"/>
        <v>0</v>
      </c>
      <c r="BM446" s="12">
        <f t="shared" si="411"/>
        <v>0</v>
      </c>
      <c r="BN446" s="39">
        <f t="shared" si="412"/>
        <v>0</v>
      </c>
      <c r="BO446" s="39">
        <f t="shared" si="413"/>
        <v>0</v>
      </c>
      <c r="BP446" s="39">
        <f t="shared" si="414"/>
        <v>0</v>
      </c>
      <c r="BQ446" s="12">
        <f t="shared" si="415"/>
        <v>0</v>
      </c>
      <c r="BR446" s="39">
        <f t="shared" si="416"/>
        <v>0</v>
      </c>
      <c r="BS446" s="39">
        <f t="shared" si="417"/>
        <v>0</v>
      </c>
      <c r="BT446" s="39">
        <f t="shared" si="418"/>
        <v>0</v>
      </c>
      <c r="BU446" s="104">
        <f>IF(ABS($B446)&lt;0.01,0,VLOOKUP(E446,DollarSteps,4))</f>
        <v>1</v>
      </c>
      <c r="BV446" s="104">
        <f>IF(ABS($B446)&lt;0.01,0,VLOOKUP(G446,DollarSteps,4))</f>
        <v>1</v>
      </c>
      <c r="BW446" s="104">
        <f>IF(ABS($B446)&lt;0.01,0,VLOOKUP(I446,DollarSteps,4))</f>
        <v>1</v>
      </c>
      <c r="BX446" s="104">
        <f>IF(ABS($B446)&lt;0.01,0,IF($J446="","",VLOOKUP($J446,Age_Steps,4)))</f>
        <v>2</v>
      </c>
      <c r="BY446" s="104">
        <f>IF(OR(ABS($B446)&lt;0.01,$E446=0),0,IF($J446="","",VLOOKUP($J446,Age_Steps,4)))</f>
        <v>0</v>
      </c>
      <c r="BZ446" s="104">
        <f>IF(ABS($B446)&lt;0.01,0,IF($J446="","",VLOOKUP($J446-1,Age_Steps,4)))</f>
        <v>2</v>
      </c>
      <c r="CA446" s="104">
        <f>IF(OR(ABS($B446)&lt;0.01,$G446=0),0,IF($J446="","",VLOOKUP($J446-1,Age_Steps,4)))</f>
        <v>0</v>
      </c>
      <c r="CB446" s="104">
        <f>IF(ABS($B446)&lt;0.01,0,IF($J446="","",VLOOKUP($J446-2,Age_Steps,4)))</f>
        <v>2</v>
      </c>
      <c r="CC446" s="104">
        <f>IF(OR(ABS($B446)&lt;0.01,$I446=0),0,IF($J446="","",VLOOKUP($J446-2,Age_Steps,4)))</f>
        <v>0</v>
      </c>
    </row>
    <row r="447" spans="2:81" ht="12.5" customHeight="1">
      <c r="B447" s="6" t="s">
        <v>27</v>
      </c>
      <c r="C447" s="7" t="s">
        <v>28</v>
      </c>
      <c r="D447" s="5">
        <v>300</v>
      </c>
      <c r="E447" s="5">
        <v>300</v>
      </c>
      <c r="F447" s="2">
        <v>300</v>
      </c>
      <c r="G447" s="2">
        <v>300</v>
      </c>
      <c r="H447" s="2">
        <v>300</v>
      </c>
      <c r="I447" s="5">
        <v>300</v>
      </c>
      <c r="J447" s="11">
        <v>41</v>
      </c>
      <c r="K447" s="12">
        <f t="shared" si="363"/>
        <v>1</v>
      </c>
      <c r="L447" s="12">
        <f t="shared" si="363"/>
        <v>1</v>
      </c>
      <c r="M447" s="14">
        <f t="shared" si="364"/>
        <v>0</v>
      </c>
      <c r="N447" s="12">
        <f t="shared" si="419"/>
        <v>0</v>
      </c>
      <c r="O447" s="14">
        <f t="shared" si="365"/>
        <v>0</v>
      </c>
      <c r="P447" s="12">
        <f t="shared" si="419"/>
        <v>0</v>
      </c>
      <c r="Q447" s="12">
        <f t="shared" si="366"/>
        <v>0</v>
      </c>
      <c r="R447" s="12">
        <f t="shared" si="367"/>
        <v>0</v>
      </c>
      <c r="S447" s="12">
        <f t="shared" si="368"/>
        <v>1</v>
      </c>
      <c r="T447" s="12">
        <f t="shared" si="369"/>
        <v>1</v>
      </c>
      <c r="U447" s="12">
        <f t="shared" si="370"/>
        <v>0</v>
      </c>
      <c r="V447" s="39">
        <f t="shared" si="371"/>
        <v>0</v>
      </c>
      <c r="W447" s="39">
        <f t="shared" si="372"/>
        <v>0</v>
      </c>
      <c r="X447" s="12">
        <f t="shared" si="420"/>
        <v>1</v>
      </c>
      <c r="Y447" s="12">
        <f t="shared" si="373"/>
        <v>0</v>
      </c>
      <c r="Z447" s="39">
        <f t="shared" si="421"/>
        <v>0</v>
      </c>
      <c r="AA447" s="12">
        <f t="shared" si="374"/>
        <v>0</v>
      </c>
      <c r="AB447" s="39">
        <f t="shared" si="375"/>
        <v>0</v>
      </c>
      <c r="AC447" s="12">
        <f t="shared" si="376"/>
        <v>0</v>
      </c>
      <c r="AD447" s="39">
        <f t="shared" si="377"/>
        <v>0</v>
      </c>
      <c r="AE447" s="39">
        <f t="shared" si="362"/>
        <v>0</v>
      </c>
      <c r="AF447" s="12">
        <f t="shared" si="378"/>
        <v>0</v>
      </c>
      <c r="AG447" s="39">
        <f t="shared" si="379"/>
        <v>0</v>
      </c>
      <c r="AH447" s="12">
        <f t="shared" si="380"/>
        <v>0</v>
      </c>
      <c r="AI447" s="39">
        <f t="shared" si="381"/>
        <v>0</v>
      </c>
      <c r="AJ447" s="39">
        <f t="shared" si="382"/>
        <v>0</v>
      </c>
      <c r="AK447" s="12">
        <f t="shared" si="383"/>
        <v>1</v>
      </c>
      <c r="AL447" s="39">
        <f t="shared" si="384"/>
        <v>300</v>
      </c>
      <c r="AM447" s="39">
        <f t="shared" si="385"/>
        <v>300</v>
      </c>
      <c r="AN447" s="39">
        <f t="shared" si="386"/>
        <v>300</v>
      </c>
      <c r="AO447" s="99">
        <f t="shared" si="387"/>
        <v>3</v>
      </c>
      <c r="AP447" s="99">
        <f t="shared" si="388"/>
        <v>3</v>
      </c>
      <c r="AQ447" s="12">
        <f t="shared" si="389"/>
        <v>0</v>
      </c>
      <c r="AR447" s="39">
        <f t="shared" si="390"/>
        <v>0</v>
      </c>
      <c r="AS447" s="39">
        <f t="shared" si="391"/>
        <v>0</v>
      </c>
      <c r="AT447" s="39">
        <f t="shared" si="392"/>
        <v>0</v>
      </c>
      <c r="AU447" s="12">
        <f t="shared" si="393"/>
        <v>0</v>
      </c>
      <c r="AV447" s="39">
        <f t="shared" si="394"/>
        <v>0</v>
      </c>
      <c r="AW447" s="39">
        <f t="shared" si="395"/>
        <v>0</v>
      </c>
      <c r="AX447" s="39">
        <f t="shared" si="396"/>
        <v>0</v>
      </c>
      <c r="AY447" s="39">
        <f t="shared" si="397"/>
        <v>0</v>
      </c>
      <c r="AZ447" s="39">
        <f t="shared" si="398"/>
        <v>0</v>
      </c>
      <c r="BA447" s="12">
        <f t="shared" si="399"/>
        <v>0</v>
      </c>
      <c r="BB447" s="39">
        <f t="shared" si="400"/>
        <v>0</v>
      </c>
      <c r="BC447" s="39">
        <f t="shared" si="401"/>
        <v>0</v>
      </c>
      <c r="BD447" s="39">
        <f t="shared" si="402"/>
        <v>0</v>
      </c>
      <c r="BE447" s="12">
        <f t="shared" si="403"/>
        <v>0</v>
      </c>
      <c r="BF447" s="39">
        <f t="shared" si="404"/>
        <v>0</v>
      </c>
      <c r="BG447" s="39">
        <f t="shared" si="405"/>
        <v>0</v>
      </c>
      <c r="BH447" s="39">
        <f t="shared" si="406"/>
        <v>0</v>
      </c>
      <c r="BI447" s="12">
        <f t="shared" si="407"/>
        <v>0</v>
      </c>
      <c r="BJ447" s="39">
        <f t="shared" si="408"/>
        <v>0</v>
      </c>
      <c r="BK447" s="39">
        <f t="shared" si="409"/>
        <v>0</v>
      </c>
      <c r="BL447" s="39">
        <f t="shared" si="410"/>
        <v>0</v>
      </c>
      <c r="BM447" s="12">
        <f t="shared" si="411"/>
        <v>0</v>
      </c>
      <c r="BN447" s="39">
        <f t="shared" si="412"/>
        <v>0</v>
      </c>
      <c r="BO447" s="39">
        <f t="shared" si="413"/>
        <v>0</v>
      </c>
      <c r="BP447" s="39">
        <f t="shared" si="414"/>
        <v>0</v>
      </c>
      <c r="BQ447" s="12">
        <f t="shared" si="415"/>
        <v>1</v>
      </c>
      <c r="BR447" s="39">
        <f t="shared" si="416"/>
        <v>300</v>
      </c>
      <c r="BS447" s="39">
        <f t="shared" si="417"/>
        <v>300</v>
      </c>
      <c r="BT447" s="39">
        <f t="shared" si="418"/>
        <v>300</v>
      </c>
      <c r="BU447" s="104">
        <f>IF(ABS($B447)&lt;0.01,0,VLOOKUP(E447,DollarSteps,4))</f>
        <v>3</v>
      </c>
      <c r="BV447" s="104">
        <f>IF(ABS($B447)&lt;0.01,0,VLOOKUP(G447,DollarSteps,4))</f>
        <v>3</v>
      </c>
      <c r="BW447" s="104">
        <f>IF(ABS($B447)&lt;0.01,0,VLOOKUP(I447,DollarSteps,4))</f>
        <v>3</v>
      </c>
      <c r="BX447" s="104">
        <f>IF(ABS($B447)&lt;0.01,0,IF($J447="","",VLOOKUP($J447,Age_Steps,4)))</f>
        <v>4</v>
      </c>
      <c r="BY447" s="104">
        <f>IF(OR(ABS($B447)&lt;0.01,$E447=0),0,IF($J447="","",VLOOKUP($J447,Age_Steps,4)))</f>
        <v>4</v>
      </c>
      <c r="BZ447" s="104">
        <f>IF(ABS($B447)&lt;0.01,0,IF($J447="","",VLOOKUP($J447-1,Age_Steps,4)))</f>
        <v>4</v>
      </c>
      <c r="CA447" s="104">
        <f>IF(OR(ABS($B447)&lt;0.01,$G447=0),0,IF($J447="","",VLOOKUP($J447-1,Age_Steps,4)))</f>
        <v>4</v>
      </c>
      <c r="CB447" s="104">
        <f>IF(ABS($B447)&lt;0.01,0,IF($J447="","",VLOOKUP($J447-2,Age_Steps,4)))</f>
        <v>3</v>
      </c>
      <c r="CC447" s="104">
        <f>IF(OR(ABS($B447)&lt;0.01,$I447=0),0,IF($J447="","",VLOOKUP($J447-2,Age_Steps,4)))</f>
        <v>3</v>
      </c>
    </row>
    <row r="448" spans="2:81" ht="12.5" customHeight="1">
      <c r="B448" s="6" t="s">
        <v>29</v>
      </c>
      <c r="C448" s="6" t="s">
        <v>30</v>
      </c>
      <c r="D448" s="5">
        <v>0</v>
      </c>
      <c r="E448" s="5">
        <v>0</v>
      </c>
      <c r="F448" s="2">
        <v>0</v>
      </c>
      <c r="G448" s="2">
        <v>0</v>
      </c>
      <c r="H448" s="2">
        <v>0</v>
      </c>
      <c r="I448" s="5">
        <v>0</v>
      </c>
      <c r="J448" s="11">
        <v>24</v>
      </c>
      <c r="K448" s="12">
        <f t="shared" si="363"/>
        <v>0</v>
      </c>
      <c r="L448" s="12">
        <f t="shared" si="363"/>
        <v>0</v>
      </c>
      <c r="M448" s="14">
        <f t="shared" si="364"/>
        <v>0</v>
      </c>
      <c r="N448" s="12">
        <f t="shared" si="419"/>
        <v>0</v>
      </c>
      <c r="O448" s="14">
        <f t="shared" si="365"/>
        <v>0</v>
      </c>
      <c r="P448" s="12">
        <f t="shared" si="419"/>
        <v>0</v>
      </c>
      <c r="Q448" s="12">
        <f t="shared" si="366"/>
        <v>1</v>
      </c>
      <c r="R448" s="12">
        <f t="shared" si="367"/>
        <v>0</v>
      </c>
      <c r="S448" s="12">
        <f t="shared" si="368"/>
        <v>0</v>
      </c>
      <c r="T448" s="12">
        <f t="shared" si="369"/>
        <v>0</v>
      </c>
      <c r="U448" s="12">
        <f t="shared" si="370"/>
        <v>0</v>
      </c>
      <c r="V448" s="39">
        <f t="shared" si="371"/>
        <v>0</v>
      </c>
      <c r="W448" s="39">
        <f t="shared" si="372"/>
        <v>0</v>
      </c>
      <c r="X448" s="12">
        <f t="shared" si="420"/>
        <v>0</v>
      </c>
      <c r="Y448" s="12">
        <f t="shared" si="373"/>
        <v>0</v>
      </c>
      <c r="Z448" s="39">
        <f t="shared" si="421"/>
        <v>0</v>
      </c>
      <c r="AA448" s="12">
        <f t="shared" si="374"/>
        <v>0</v>
      </c>
      <c r="AB448" s="39">
        <f t="shared" si="375"/>
        <v>0</v>
      </c>
      <c r="AC448" s="12">
        <f t="shared" si="376"/>
        <v>0</v>
      </c>
      <c r="AD448" s="39">
        <f t="shared" si="377"/>
        <v>0</v>
      </c>
      <c r="AE448" s="39">
        <f t="shared" si="362"/>
        <v>0</v>
      </c>
      <c r="AF448" s="12">
        <f t="shared" si="378"/>
        <v>0</v>
      </c>
      <c r="AG448" s="39">
        <f t="shared" si="379"/>
        <v>0</v>
      </c>
      <c r="AH448" s="12">
        <f t="shared" si="380"/>
        <v>0</v>
      </c>
      <c r="AI448" s="39">
        <f t="shared" si="381"/>
        <v>0</v>
      </c>
      <c r="AJ448" s="39">
        <f t="shared" si="382"/>
        <v>0</v>
      </c>
      <c r="AK448" s="12">
        <f t="shared" si="383"/>
        <v>0</v>
      </c>
      <c r="AL448" s="39">
        <f t="shared" si="384"/>
        <v>0</v>
      </c>
      <c r="AM448" s="39">
        <f t="shared" si="385"/>
        <v>0</v>
      </c>
      <c r="AN448" s="39">
        <f t="shared" si="386"/>
        <v>0</v>
      </c>
      <c r="AO448" s="99">
        <f t="shared" si="387"/>
        <v>0</v>
      </c>
      <c r="AP448" s="99">
        <f t="shared" si="388"/>
        <v>0</v>
      </c>
      <c r="AQ448" s="12">
        <f t="shared" si="389"/>
        <v>0</v>
      </c>
      <c r="AR448" s="39">
        <f t="shared" si="390"/>
        <v>0</v>
      </c>
      <c r="AS448" s="39">
        <f t="shared" si="391"/>
        <v>0</v>
      </c>
      <c r="AT448" s="39">
        <f t="shared" si="392"/>
        <v>0</v>
      </c>
      <c r="AU448" s="12">
        <f t="shared" si="393"/>
        <v>0</v>
      </c>
      <c r="AV448" s="39">
        <f t="shared" si="394"/>
        <v>0</v>
      </c>
      <c r="AW448" s="39">
        <f t="shared" si="395"/>
        <v>0</v>
      </c>
      <c r="AX448" s="39">
        <f t="shared" si="396"/>
        <v>0</v>
      </c>
      <c r="AY448" s="39">
        <f t="shared" si="397"/>
        <v>0</v>
      </c>
      <c r="AZ448" s="39">
        <f t="shared" si="398"/>
        <v>0</v>
      </c>
      <c r="BA448" s="12">
        <f t="shared" si="399"/>
        <v>0</v>
      </c>
      <c r="BB448" s="39">
        <f t="shared" si="400"/>
        <v>0</v>
      </c>
      <c r="BC448" s="39">
        <f t="shared" si="401"/>
        <v>0</v>
      </c>
      <c r="BD448" s="39">
        <f t="shared" si="402"/>
        <v>0</v>
      </c>
      <c r="BE448" s="12">
        <f t="shared" si="403"/>
        <v>0</v>
      </c>
      <c r="BF448" s="39">
        <f t="shared" si="404"/>
        <v>0</v>
      </c>
      <c r="BG448" s="39">
        <f t="shared" si="405"/>
        <v>0</v>
      </c>
      <c r="BH448" s="39">
        <f t="shared" si="406"/>
        <v>0</v>
      </c>
      <c r="BI448" s="12">
        <f t="shared" si="407"/>
        <v>0</v>
      </c>
      <c r="BJ448" s="39">
        <f t="shared" si="408"/>
        <v>0</v>
      </c>
      <c r="BK448" s="39">
        <f t="shared" si="409"/>
        <v>0</v>
      </c>
      <c r="BL448" s="39">
        <f t="shared" si="410"/>
        <v>0</v>
      </c>
      <c r="BM448" s="12">
        <f t="shared" si="411"/>
        <v>0</v>
      </c>
      <c r="BN448" s="39">
        <f t="shared" si="412"/>
        <v>0</v>
      </c>
      <c r="BO448" s="39">
        <f t="shared" si="413"/>
        <v>0</v>
      </c>
      <c r="BP448" s="39">
        <f t="shared" si="414"/>
        <v>0</v>
      </c>
      <c r="BQ448" s="12">
        <f t="shared" si="415"/>
        <v>0</v>
      </c>
      <c r="BR448" s="39">
        <f t="shared" si="416"/>
        <v>0</v>
      </c>
      <c r="BS448" s="39">
        <f t="shared" si="417"/>
        <v>0</v>
      </c>
      <c r="BT448" s="39">
        <f t="shared" si="418"/>
        <v>0</v>
      </c>
      <c r="BU448" s="104">
        <f>IF(ABS($B448)&lt;0.01,0,VLOOKUP(E448,DollarSteps,4))</f>
        <v>1</v>
      </c>
      <c r="BV448" s="104">
        <f>IF(ABS($B448)&lt;0.01,0,VLOOKUP(G448,DollarSteps,4))</f>
        <v>1</v>
      </c>
      <c r="BW448" s="104">
        <f>IF(ABS($B448)&lt;0.01,0,VLOOKUP(I448,DollarSteps,4))</f>
        <v>1</v>
      </c>
      <c r="BX448" s="104">
        <f>IF(ABS($B448)&lt;0.01,0,IF($J448="","",VLOOKUP($J448,Age_Steps,4)))</f>
        <v>2</v>
      </c>
      <c r="BY448" s="104">
        <f>IF(OR(ABS($B448)&lt;0.01,$E448=0),0,IF($J448="","",VLOOKUP($J448,Age_Steps,4)))</f>
        <v>0</v>
      </c>
      <c r="BZ448" s="104">
        <f>IF(ABS($B448)&lt;0.01,0,IF($J448="","",VLOOKUP($J448-1,Age_Steps,4)))</f>
        <v>2</v>
      </c>
      <c r="CA448" s="104">
        <f>IF(OR(ABS($B448)&lt;0.01,$G448=0),0,IF($J448="","",VLOOKUP($J448-1,Age_Steps,4)))</f>
        <v>0</v>
      </c>
      <c r="CB448" s="104">
        <f>IF(ABS($B448)&lt;0.01,0,IF($J448="","",VLOOKUP($J448-2,Age_Steps,4)))</f>
        <v>2</v>
      </c>
      <c r="CC448" s="104">
        <f>IF(OR(ABS($B448)&lt;0.01,$I448=0),0,IF($J448="","",VLOOKUP($J448-2,Age_Steps,4)))</f>
        <v>0</v>
      </c>
    </row>
    <row r="449" spans="2:81" ht="12.5" customHeight="1">
      <c r="B449" s="6" t="s">
        <v>31</v>
      </c>
      <c r="C449" s="6" t="s">
        <v>32</v>
      </c>
      <c r="D449" s="5">
        <v>0</v>
      </c>
      <c r="E449" s="5">
        <v>0</v>
      </c>
      <c r="F449" s="2">
        <v>0</v>
      </c>
      <c r="G449" s="2">
        <v>0</v>
      </c>
      <c r="H449" s="2">
        <v>0</v>
      </c>
      <c r="I449" s="5">
        <v>0</v>
      </c>
      <c r="J449" s="11">
        <v>28</v>
      </c>
      <c r="K449" s="12">
        <f t="shared" si="363"/>
        <v>0</v>
      </c>
      <c r="L449" s="12">
        <f t="shared" si="363"/>
        <v>0</v>
      </c>
      <c r="M449" s="14">
        <f t="shared" si="364"/>
        <v>0</v>
      </c>
      <c r="N449" s="12">
        <f t="shared" si="419"/>
        <v>0</v>
      </c>
      <c r="O449" s="14">
        <f t="shared" si="365"/>
        <v>0</v>
      </c>
      <c r="P449" s="12">
        <f t="shared" si="419"/>
        <v>0</v>
      </c>
      <c r="Q449" s="12">
        <f t="shared" si="366"/>
        <v>1</v>
      </c>
      <c r="R449" s="12">
        <f t="shared" si="367"/>
        <v>0</v>
      </c>
      <c r="S449" s="12">
        <f t="shared" si="368"/>
        <v>0</v>
      </c>
      <c r="T449" s="12">
        <f t="shared" si="369"/>
        <v>0</v>
      </c>
      <c r="U449" s="12">
        <f t="shared" si="370"/>
        <v>0</v>
      </c>
      <c r="V449" s="39">
        <f t="shared" si="371"/>
        <v>0</v>
      </c>
      <c r="W449" s="39">
        <f t="shared" si="372"/>
        <v>0</v>
      </c>
      <c r="X449" s="12">
        <f t="shared" si="420"/>
        <v>0</v>
      </c>
      <c r="Y449" s="12">
        <f t="shared" si="373"/>
        <v>0</v>
      </c>
      <c r="Z449" s="39">
        <f t="shared" si="421"/>
        <v>0</v>
      </c>
      <c r="AA449" s="12">
        <f t="shared" si="374"/>
        <v>0</v>
      </c>
      <c r="AB449" s="39">
        <f t="shared" si="375"/>
        <v>0</v>
      </c>
      <c r="AC449" s="12">
        <f t="shared" si="376"/>
        <v>0</v>
      </c>
      <c r="AD449" s="39">
        <f t="shared" si="377"/>
        <v>0</v>
      </c>
      <c r="AE449" s="39">
        <f t="shared" si="362"/>
        <v>0</v>
      </c>
      <c r="AF449" s="12">
        <f t="shared" si="378"/>
        <v>0</v>
      </c>
      <c r="AG449" s="39">
        <f t="shared" si="379"/>
        <v>0</v>
      </c>
      <c r="AH449" s="12">
        <f t="shared" si="380"/>
        <v>0</v>
      </c>
      <c r="AI449" s="39">
        <f t="shared" si="381"/>
        <v>0</v>
      </c>
      <c r="AJ449" s="39">
        <f t="shared" si="382"/>
        <v>0</v>
      </c>
      <c r="AK449" s="12">
        <f t="shared" si="383"/>
        <v>0</v>
      </c>
      <c r="AL449" s="39">
        <f t="shared" si="384"/>
        <v>0</v>
      </c>
      <c r="AM449" s="39">
        <f t="shared" si="385"/>
        <v>0</v>
      </c>
      <c r="AN449" s="39">
        <f t="shared" si="386"/>
        <v>0</v>
      </c>
      <c r="AO449" s="99">
        <f t="shared" si="387"/>
        <v>0</v>
      </c>
      <c r="AP449" s="99">
        <f t="shared" si="388"/>
        <v>0</v>
      </c>
      <c r="AQ449" s="12">
        <f t="shared" si="389"/>
        <v>0</v>
      </c>
      <c r="AR449" s="39">
        <f t="shared" si="390"/>
        <v>0</v>
      </c>
      <c r="AS449" s="39">
        <f t="shared" si="391"/>
        <v>0</v>
      </c>
      <c r="AT449" s="39">
        <f t="shared" si="392"/>
        <v>0</v>
      </c>
      <c r="AU449" s="12">
        <f t="shared" si="393"/>
        <v>0</v>
      </c>
      <c r="AV449" s="39">
        <f t="shared" si="394"/>
        <v>0</v>
      </c>
      <c r="AW449" s="39">
        <f t="shared" si="395"/>
        <v>0</v>
      </c>
      <c r="AX449" s="39">
        <f t="shared" si="396"/>
        <v>0</v>
      </c>
      <c r="AY449" s="39">
        <f t="shared" si="397"/>
        <v>0</v>
      </c>
      <c r="AZ449" s="39">
        <f t="shared" si="398"/>
        <v>0</v>
      </c>
      <c r="BA449" s="12">
        <f t="shared" si="399"/>
        <v>0</v>
      </c>
      <c r="BB449" s="39">
        <f t="shared" si="400"/>
        <v>0</v>
      </c>
      <c r="BC449" s="39">
        <f t="shared" si="401"/>
        <v>0</v>
      </c>
      <c r="BD449" s="39">
        <f t="shared" si="402"/>
        <v>0</v>
      </c>
      <c r="BE449" s="12">
        <f t="shared" si="403"/>
        <v>0</v>
      </c>
      <c r="BF449" s="39">
        <f t="shared" si="404"/>
        <v>0</v>
      </c>
      <c r="BG449" s="39">
        <f t="shared" si="405"/>
        <v>0</v>
      </c>
      <c r="BH449" s="39">
        <f t="shared" si="406"/>
        <v>0</v>
      </c>
      <c r="BI449" s="12">
        <f t="shared" si="407"/>
        <v>0</v>
      </c>
      <c r="BJ449" s="39">
        <f t="shared" si="408"/>
        <v>0</v>
      </c>
      <c r="BK449" s="39">
        <f t="shared" si="409"/>
        <v>0</v>
      </c>
      <c r="BL449" s="39">
        <f t="shared" si="410"/>
        <v>0</v>
      </c>
      <c r="BM449" s="12">
        <f t="shared" si="411"/>
        <v>0</v>
      </c>
      <c r="BN449" s="39">
        <f t="shared" si="412"/>
        <v>0</v>
      </c>
      <c r="BO449" s="39">
        <f t="shared" si="413"/>
        <v>0</v>
      </c>
      <c r="BP449" s="39">
        <f t="shared" si="414"/>
        <v>0</v>
      </c>
      <c r="BQ449" s="12">
        <f t="shared" si="415"/>
        <v>0</v>
      </c>
      <c r="BR449" s="39">
        <f t="shared" si="416"/>
        <v>0</v>
      </c>
      <c r="BS449" s="39">
        <f t="shared" si="417"/>
        <v>0</v>
      </c>
      <c r="BT449" s="39">
        <f t="shared" si="418"/>
        <v>0</v>
      </c>
      <c r="BU449" s="104">
        <f>IF(ABS($B449)&lt;0.01,0,VLOOKUP(E449,DollarSteps,4))</f>
        <v>1</v>
      </c>
      <c r="BV449" s="104">
        <f>IF(ABS($B449)&lt;0.01,0,VLOOKUP(G449,DollarSteps,4))</f>
        <v>1</v>
      </c>
      <c r="BW449" s="104">
        <f>IF(ABS($B449)&lt;0.01,0,VLOOKUP(I449,DollarSteps,4))</f>
        <v>1</v>
      </c>
      <c r="BX449" s="104">
        <f>IF(ABS($B449)&lt;0.01,0,IF($J449="","",VLOOKUP($J449,Age_Steps,4)))</f>
        <v>2</v>
      </c>
      <c r="BY449" s="104">
        <f>IF(OR(ABS($B449)&lt;0.01,$E449=0),0,IF($J449="","",VLOOKUP($J449,Age_Steps,4)))</f>
        <v>0</v>
      </c>
      <c r="BZ449" s="104">
        <f>IF(ABS($B449)&lt;0.01,0,IF($J449="","",VLOOKUP($J449-1,Age_Steps,4)))</f>
        <v>2</v>
      </c>
      <c r="CA449" s="104">
        <f>IF(OR(ABS($B449)&lt;0.01,$G449=0),0,IF($J449="","",VLOOKUP($J449-1,Age_Steps,4)))</f>
        <v>0</v>
      </c>
      <c r="CB449" s="104">
        <f>IF(ABS($B449)&lt;0.01,0,IF($J449="","",VLOOKUP($J449-2,Age_Steps,4)))</f>
        <v>2</v>
      </c>
      <c r="CC449" s="104">
        <f>IF(OR(ABS($B449)&lt;0.01,$I449=0),0,IF($J449="","",VLOOKUP($J449-2,Age_Steps,4)))</f>
        <v>0</v>
      </c>
    </row>
    <row r="450" spans="2:81" ht="12.5" customHeight="1">
      <c r="B450" s="6" t="s">
        <v>33</v>
      </c>
      <c r="C450" s="7" t="s">
        <v>34</v>
      </c>
      <c r="D450" s="5">
        <v>934</v>
      </c>
      <c r="E450" s="5">
        <v>1077</v>
      </c>
      <c r="F450" s="2">
        <v>1605</v>
      </c>
      <c r="G450" s="2">
        <v>1670</v>
      </c>
      <c r="H450" s="2">
        <v>1500</v>
      </c>
      <c r="I450" s="5">
        <v>1680</v>
      </c>
      <c r="J450" s="11">
        <v>80</v>
      </c>
      <c r="K450" s="12">
        <f t="shared" si="363"/>
        <v>1</v>
      </c>
      <c r="L450" s="12">
        <f t="shared" si="363"/>
        <v>1</v>
      </c>
      <c r="M450" s="14">
        <f t="shared" si="364"/>
        <v>-671</v>
      </c>
      <c r="N450" s="12">
        <f t="shared" si="419"/>
        <v>1</v>
      </c>
      <c r="O450" s="14">
        <f t="shared" si="365"/>
        <v>-593</v>
      </c>
      <c r="P450" s="12">
        <f t="shared" si="419"/>
        <v>1</v>
      </c>
      <c r="Q450" s="12">
        <f t="shared" si="366"/>
        <v>0</v>
      </c>
      <c r="R450" s="12">
        <f t="shared" si="367"/>
        <v>0</v>
      </c>
      <c r="S450" s="12">
        <f t="shared" si="368"/>
        <v>1</v>
      </c>
      <c r="T450" s="12">
        <f t="shared" si="369"/>
        <v>1</v>
      </c>
      <c r="U450" s="12">
        <f t="shared" si="370"/>
        <v>0</v>
      </c>
      <c r="V450" s="39">
        <f t="shared" si="371"/>
        <v>0</v>
      </c>
      <c r="W450" s="39">
        <f t="shared" si="372"/>
        <v>0</v>
      </c>
      <c r="X450" s="12">
        <f t="shared" si="420"/>
        <v>1</v>
      </c>
      <c r="Y450" s="12">
        <f t="shared" si="373"/>
        <v>0</v>
      </c>
      <c r="Z450" s="39">
        <f t="shared" si="421"/>
        <v>0</v>
      </c>
      <c r="AA450" s="12">
        <f t="shared" si="374"/>
        <v>0</v>
      </c>
      <c r="AB450" s="39">
        <f t="shared" si="375"/>
        <v>0</v>
      </c>
      <c r="AC450" s="12">
        <f t="shared" si="376"/>
        <v>0</v>
      </c>
      <c r="AD450" s="39">
        <f t="shared" si="377"/>
        <v>0</v>
      </c>
      <c r="AE450" s="39">
        <f t="shared" si="362"/>
        <v>0</v>
      </c>
      <c r="AF450" s="12">
        <f t="shared" si="378"/>
        <v>0</v>
      </c>
      <c r="AG450" s="39">
        <f t="shared" si="379"/>
        <v>0</v>
      </c>
      <c r="AH450" s="12">
        <f t="shared" si="380"/>
        <v>0</v>
      </c>
      <c r="AI450" s="39">
        <f t="shared" si="381"/>
        <v>0</v>
      </c>
      <c r="AJ450" s="39">
        <f t="shared" si="382"/>
        <v>0</v>
      </c>
      <c r="AK450" s="12">
        <f t="shared" si="383"/>
        <v>1</v>
      </c>
      <c r="AL450" s="39">
        <f t="shared" si="384"/>
        <v>1077</v>
      </c>
      <c r="AM450" s="39">
        <f t="shared" si="385"/>
        <v>1670</v>
      </c>
      <c r="AN450" s="39">
        <f t="shared" si="386"/>
        <v>1680</v>
      </c>
      <c r="AO450" s="99">
        <f t="shared" si="387"/>
        <v>2</v>
      </c>
      <c r="AP450" s="99">
        <f t="shared" si="388"/>
        <v>2</v>
      </c>
      <c r="AQ450" s="12">
        <f t="shared" si="389"/>
        <v>0</v>
      </c>
      <c r="AR450" s="39">
        <f t="shared" si="390"/>
        <v>0</v>
      </c>
      <c r="AS450" s="39">
        <f t="shared" si="391"/>
        <v>0</v>
      </c>
      <c r="AT450" s="39">
        <f t="shared" si="392"/>
        <v>0</v>
      </c>
      <c r="AU450" s="12">
        <f t="shared" si="393"/>
        <v>1</v>
      </c>
      <c r="AV450" s="39">
        <f t="shared" si="394"/>
        <v>1077</v>
      </c>
      <c r="AW450" s="39">
        <f t="shared" si="395"/>
        <v>1670</v>
      </c>
      <c r="AX450" s="39">
        <f t="shared" si="396"/>
        <v>1680</v>
      </c>
      <c r="AY450" s="39">
        <f t="shared" si="397"/>
        <v>-593</v>
      </c>
      <c r="AZ450" s="39">
        <f t="shared" si="398"/>
        <v>-10</v>
      </c>
      <c r="BA450" s="12">
        <f t="shared" si="399"/>
        <v>0</v>
      </c>
      <c r="BB450" s="39">
        <f t="shared" si="400"/>
        <v>0</v>
      </c>
      <c r="BC450" s="39">
        <f t="shared" si="401"/>
        <v>0</v>
      </c>
      <c r="BD450" s="39">
        <f t="shared" si="402"/>
        <v>0</v>
      </c>
      <c r="BE450" s="12">
        <f t="shared" si="403"/>
        <v>0</v>
      </c>
      <c r="BF450" s="39">
        <f t="shared" si="404"/>
        <v>0</v>
      </c>
      <c r="BG450" s="39">
        <f t="shared" si="405"/>
        <v>0</v>
      </c>
      <c r="BH450" s="39">
        <f t="shared" si="406"/>
        <v>0</v>
      </c>
      <c r="BI450" s="12">
        <f t="shared" si="407"/>
        <v>0</v>
      </c>
      <c r="BJ450" s="39">
        <f t="shared" si="408"/>
        <v>0</v>
      </c>
      <c r="BK450" s="39">
        <f t="shared" si="409"/>
        <v>0</v>
      </c>
      <c r="BL450" s="39">
        <f t="shared" si="410"/>
        <v>0</v>
      </c>
      <c r="BM450" s="12">
        <f t="shared" si="411"/>
        <v>0</v>
      </c>
      <c r="BN450" s="39">
        <f t="shared" si="412"/>
        <v>0</v>
      </c>
      <c r="BO450" s="39">
        <f t="shared" si="413"/>
        <v>0</v>
      </c>
      <c r="BP450" s="39">
        <f t="shared" si="414"/>
        <v>0</v>
      </c>
      <c r="BQ450" s="12">
        <f t="shared" si="415"/>
        <v>0</v>
      </c>
      <c r="BR450" s="39">
        <f t="shared" si="416"/>
        <v>0</v>
      </c>
      <c r="BS450" s="39">
        <f t="shared" si="417"/>
        <v>0</v>
      </c>
      <c r="BT450" s="39">
        <f t="shared" si="418"/>
        <v>0</v>
      </c>
      <c r="BU450" s="104">
        <f>IF(ABS($B450)&lt;0.01,0,VLOOKUP(E450,DollarSteps,4))</f>
        <v>4</v>
      </c>
      <c r="BV450" s="104">
        <f>IF(ABS($B450)&lt;0.01,0,VLOOKUP(G450,DollarSteps,4))</f>
        <v>5</v>
      </c>
      <c r="BW450" s="104">
        <f>IF(ABS($B450)&lt;0.01,0,VLOOKUP(I450,DollarSteps,4))</f>
        <v>5</v>
      </c>
      <c r="BX450" s="104">
        <f>IF(ABS($B450)&lt;0.01,0,IF($J450="","",VLOOKUP($J450,Age_Steps,4)))</f>
        <v>7</v>
      </c>
      <c r="BY450" s="104">
        <f>IF(OR(ABS($B450)&lt;0.01,$E450=0),0,IF($J450="","",VLOOKUP($J450,Age_Steps,4)))</f>
        <v>7</v>
      </c>
      <c r="BZ450" s="104">
        <f>IF(ABS($B450)&lt;0.01,0,IF($J450="","",VLOOKUP($J450-1,Age_Steps,4)))</f>
        <v>7</v>
      </c>
      <c r="CA450" s="104">
        <f>IF(OR(ABS($B450)&lt;0.01,$G450=0),0,IF($J450="","",VLOOKUP($J450-1,Age_Steps,4)))</f>
        <v>7</v>
      </c>
      <c r="CB450" s="104">
        <f>IF(ABS($B450)&lt;0.01,0,IF($J450="","",VLOOKUP($J450-2,Age_Steps,4)))</f>
        <v>7</v>
      </c>
      <c r="CC450" s="104">
        <f>IF(OR(ABS($B450)&lt;0.01,$I450=0),0,IF($J450="","",VLOOKUP($J450-2,Age_Steps,4)))</f>
        <v>7</v>
      </c>
    </row>
    <row r="451" spans="2:81" ht="12.5" customHeight="1">
      <c r="B451" s="6" t="s">
        <v>35</v>
      </c>
      <c r="C451" s="6" t="s">
        <v>36</v>
      </c>
      <c r="D451" s="5">
        <v>0</v>
      </c>
      <c r="E451" s="5">
        <v>0</v>
      </c>
      <c r="F451" s="2">
        <v>0</v>
      </c>
      <c r="G451" s="2">
        <v>0</v>
      </c>
      <c r="H451" s="2">
        <v>0</v>
      </c>
      <c r="I451" s="5">
        <v>0</v>
      </c>
      <c r="J451" s="11">
        <v>24</v>
      </c>
      <c r="K451" s="12">
        <f t="shared" si="363"/>
        <v>0</v>
      </c>
      <c r="L451" s="12">
        <f t="shared" si="363"/>
        <v>0</v>
      </c>
      <c r="M451" s="14">
        <f t="shared" si="364"/>
        <v>0</v>
      </c>
      <c r="N451" s="12">
        <f t="shared" si="419"/>
        <v>0</v>
      </c>
      <c r="O451" s="14">
        <f t="shared" si="365"/>
        <v>0</v>
      </c>
      <c r="P451" s="12">
        <f t="shared" si="419"/>
        <v>0</v>
      </c>
      <c r="Q451" s="12">
        <f t="shared" si="366"/>
        <v>1</v>
      </c>
      <c r="R451" s="12">
        <f t="shared" si="367"/>
        <v>0</v>
      </c>
      <c r="S451" s="12">
        <f t="shared" si="368"/>
        <v>0</v>
      </c>
      <c r="T451" s="12">
        <f t="shared" si="369"/>
        <v>0</v>
      </c>
      <c r="U451" s="12">
        <f t="shared" si="370"/>
        <v>0</v>
      </c>
      <c r="V451" s="39">
        <f t="shared" si="371"/>
        <v>0</v>
      </c>
      <c r="W451" s="39">
        <f t="shared" si="372"/>
        <v>0</v>
      </c>
      <c r="X451" s="12">
        <f t="shared" si="420"/>
        <v>0</v>
      </c>
      <c r="Y451" s="12">
        <f t="shared" si="373"/>
        <v>0</v>
      </c>
      <c r="Z451" s="39">
        <f t="shared" si="421"/>
        <v>0</v>
      </c>
      <c r="AA451" s="12">
        <f t="shared" si="374"/>
        <v>0</v>
      </c>
      <c r="AB451" s="39">
        <f t="shared" si="375"/>
        <v>0</v>
      </c>
      <c r="AC451" s="12">
        <f t="shared" si="376"/>
        <v>0</v>
      </c>
      <c r="AD451" s="39">
        <f t="shared" si="377"/>
        <v>0</v>
      </c>
      <c r="AE451" s="39">
        <f t="shared" si="362"/>
        <v>0</v>
      </c>
      <c r="AF451" s="12">
        <f t="shared" si="378"/>
        <v>0</v>
      </c>
      <c r="AG451" s="39">
        <f t="shared" si="379"/>
        <v>0</v>
      </c>
      <c r="AH451" s="12">
        <f t="shared" si="380"/>
        <v>0</v>
      </c>
      <c r="AI451" s="39">
        <f t="shared" si="381"/>
        <v>0</v>
      </c>
      <c r="AJ451" s="39">
        <f t="shared" si="382"/>
        <v>0</v>
      </c>
      <c r="AK451" s="12">
        <f t="shared" si="383"/>
        <v>0</v>
      </c>
      <c r="AL451" s="39">
        <f t="shared" si="384"/>
        <v>0</v>
      </c>
      <c r="AM451" s="39">
        <f t="shared" si="385"/>
        <v>0</v>
      </c>
      <c r="AN451" s="39">
        <f t="shared" si="386"/>
        <v>0</v>
      </c>
      <c r="AO451" s="99">
        <f t="shared" si="387"/>
        <v>0</v>
      </c>
      <c r="AP451" s="99">
        <f t="shared" si="388"/>
        <v>0</v>
      </c>
      <c r="AQ451" s="12">
        <f t="shared" si="389"/>
        <v>0</v>
      </c>
      <c r="AR451" s="39">
        <f t="shared" si="390"/>
        <v>0</v>
      </c>
      <c r="AS451" s="39">
        <f t="shared" si="391"/>
        <v>0</v>
      </c>
      <c r="AT451" s="39">
        <f t="shared" si="392"/>
        <v>0</v>
      </c>
      <c r="AU451" s="12">
        <f t="shared" si="393"/>
        <v>0</v>
      </c>
      <c r="AV451" s="39">
        <f t="shared" si="394"/>
        <v>0</v>
      </c>
      <c r="AW451" s="39">
        <f t="shared" si="395"/>
        <v>0</v>
      </c>
      <c r="AX451" s="39">
        <f t="shared" si="396"/>
        <v>0</v>
      </c>
      <c r="AY451" s="39">
        <f t="shared" si="397"/>
        <v>0</v>
      </c>
      <c r="AZ451" s="39">
        <f t="shared" si="398"/>
        <v>0</v>
      </c>
      <c r="BA451" s="12">
        <f t="shared" si="399"/>
        <v>0</v>
      </c>
      <c r="BB451" s="39">
        <f t="shared" si="400"/>
        <v>0</v>
      </c>
      <c r="BC451" s="39">
        <f t="shared" si="401"/>
        <v>0</v>
      </c>
      <c r="BD451" s="39">
        <f t="shared" si="402"/>
        <v>0</v>
      </c>
      <c r="BE451" s="12">
        <f t="shared" si="403"/>
        <v>0</v>
      </c>
      <c r="BF451" s="39">
        <f t="shared" si="404"/>
        <v>0</v>
      </c>
      <c r="BG451" s="39">
        <f t="shared" si="405"/>
        <v>0</v>
      </c>
      <c r="BH451" s="39">
        <f t="shared" si="406"/>
        <v>0</v>
      </c>
      <c r="BI451" s="12">
        <f t="shared" si="407"/>
        <v>0</v>
      </c>
      <c r="BJ451" s="39">
        <f t="shared" si="408"/>
        <v>0</v>
      </c>
      <c r="BK451" s="39">
        <f t="shared" si="409"/>
        <v>0</v>
      </c>
      <c r="BL451" s="39">
        <f t="shared" si="410"/>
        <v>0</v>
      </c>
      <c r="BM451" s="12">
        <f t="shared" si="411"/>
        <v>0</v>
      </c>
      <c r="BN451" s="39">
        <f t="shared" si="412"/>
        <v>0</v>
      </c>
      <c r="BO451" s="39">
        <f t="shared" si="413"/>
        <v>0</v>
      </c>
      <c r="BP451" s="39">
        <f t="shared" si="414"/>
        <v>0</v>
      </c>
      <c r="BQ451" s="12">
        <f t="shared" si="415"/>
        <v>0</v>
      </c>
      <c r="BR451" s="39">
        <f t="shared" si="416"/>
        <v>0</v>
      </c>
      <c r="BS451" s="39">
        <f t="shared" si="417"/>
        <v>0</v>
      </c>
      <c r="BT451" s="39">
        <f t="shared" si="418"/>
        <v>0</v>
      </c>
      <c r="BU451" s="104">
        <f>IF(ABS($B451)&lt;0.01,0,VLOOKUP(E451,DollarSteps,4))</f>
        <v>1</v>
      </c>
      <c r="BV451" s="104">
        <f>IF(ABS($B451)&lt;0.01,0,VLOOKUP(G451,DollarSteps,4))</f>
        <v>1</v>
      </c>
      <c r="BW451" s="104">
        <f>IF(ABS($B451)&lt;0.01,0,VLOOKUP(I451,DollarSteps,4))</f>
        <v>1</v>
      </c>
      <c r="BX451" s="104">
        <f>IF(ABS($B451)&lt;0.01,0,IF($J451="","",VLOOKUP($J451,Age_Steps,4)))</f>
        <v>2</v>
      </c>
      <c r="BY451" s="104">
        <f>IF(OR(ABS($B451)&lt;0.01,$E451=0),0,IF($J451="","",VLOOKUP($J451,Age_Steps,4)))</f>
        <v>0</v>
      </c>
      <c r="BZ451" s="104">
        <f>IF(ABS($B451)&lt;0.01,0,IF($J451="","",VLOOKUP($J451-1,Age_Steps,4)))</f>
        <v>2</v>
      </c>
      <c r="CA451" s="104">
        <f>IF(OR(ABS($B451)&lt;0.01,$G451=0),0,IF($J451="","",VLOOKUP($J451-1,Age_Steps,4)))</f>
        <v>0</v>
      </c>
      <c r="CB451" s="104">
        <f>IF(ABS($B451)&lt;0.01,0,IF($J451="","",VLOOKUP($J451-2,Age_Steps,4)))</f>
        <v>2</v>
      </c>
      <c r="CC451" s="104">
        <f>IF(OR(ABS($B451)&lt;0.01,$I451=0),0,IF($J451="","",VLOOKUP($J451-2,Age_Steps,4)))</f>
        <v>0</v>
      </c>
    </row>
    <row r="452" spans="2:81" ht="12.5" customHeight="1">
      <c r="B452" s="6" t="s">
        <v>37</v>
      </c>
      <c r="C452" s="7" t="s">
        <v>38</v>
      </c>
      <c r="D452" s="5">
        <v>2080</v>
      </c>
      <c r="E452" s="5">
        <v>2080</v>
      </c>
      <c r="F452" s="2">
        <v>2080</v>
      </c>
      <c r="G452" s="2">
        <v>2080</v>
      </c>
      <c r="H452" s="2">
        <v>2055</v>
      </c>
      <c r="I452" s="5">
        <v>2130</v>
      </c>
      <c r="J452" s="11">
        <v>49</v>
      </c>
      <c r="K452" s="12">
        <f t="shared" si="363"/>
        <v>1</v>
      </c>
      <c r="L452" s="12">
        <f t="shared" si="363"/>
        <v>1</v>
      </c>
      <c r="M452" s="14">
        <f t="shared" si="364"/>
        <v>0</v>
      </c>
      <c r="N452" s="12">
        <f t="shared" si="419"/>
        <v>0</v>
      </c>
      <c r="O452" s="14">
        <f t="shared" si="365"/>
        <v>0</v>
      </c>
      <c r="P452" s="12">
        <f t="shared" si="419"/>
        <v>0</v>
      </c>
      <c r="Q452" s="12">
        <f t="shared" si="366"/>
        <v>0</v>
      </c>
      <c r="R452" s="12">
        <f t="shared" si="367"/>
        <v>0</v>
      </c>
      <c r="S452" s="12">
        <f t="shared" si="368"/>
        <v>1</v>
      </c>
      <c r="T452" s="12">
        <f t="shared" si="369"/>
        <v>1</v>
      </c>
      <c r="U452" s="12">
        <f t="shared" si="370"/>
        <v>0</v>
      </c>
      <c r="V452" s="39">
        <f t="shared" si="371"/>
        <v>0</v>
      </c>
      <c r="W452" s="39">
        <f t="shared" si="372"/>
        <v>0</v>
      </c>
      <c r="X452" s="12">
        <f t="shared" si="420"/>
        <v>1</v>
      </c>
      <c r="Y452" s="12">
        <f t="shared" si="373"/>
        <v>0</v>
      </c>
      <c r="Z452" s="39">
        <f t="shared" si="421"/>
        <v>0</v>
      </c>
      <c r="AA452" s="12">
        <f t="shared" si="374"/>
        <v>0</v>
      </c>
      <c r="AB452" s="39">
        <f t="shared" si="375"/>
        <v>0</v>
      </c>
      <c r="AC452" s="12">
        <f t="shared" si="376"/>
        <v>0</v>
      </c>
      <c r="AD452" s="39">
        <f t="shared" si="377"/>
        <v>0</v>
      </c>
      <c r="AE452" s="39">
        <f t="shared" si="362"/>
        <v>0</v>
      </c>
      <c r="AF452" s="12">
        <f t="shared" si="378"/>
        <v>0</v>
      </c>
      <c r="AG452" s="39">
        <f t="shared" si="379"/>
        <v>0</v>
      </c>
      <c r="AH452" s="12">
        <f t="shared" si="380"/>
        <v>0</v>
      </c>
      <c r="AI452" s="39">
        <f t="shared" si="381"/>
        <v>0</v>
      </c>
      <c r="AJ452" s="39">
        <f t="shared" si="382"/>
        <v>0</v>
      </c>
      <c r="AK452" s="12">
        <f t="shared" si="383"/>
        <v>1</v>
      </c>
      <c r="AL452" s="39">
        <f t="shared" si="384"/>
        <v>2080</v>
      </c>
      <c r="AM452" s="39">
        <f t="shared" si="385"/>
        <v>2080</v>
      </c>
      <c r="AN452" s="39">
        <f t="shared" si="386"/>
        <v>2130</v>
      </c>
      <c r="AO452" s="99">
        <f t="shared" si="387"/>
        <v>3</v>
      </c>
      <c r="AP452" s="99">
        <f t="shared" si="388"/>
        <v>2</v>
      </c>
      <c r="AQ452" s="12">
        <f t="shared" si="389"/>
        <v>0</v>
      </c>
      <c r="AR452" s="39">
        <f t="shared" si="390"/>
        <v>0</v>
      </c>
      <c r="AS452" s="39">
        <f t="shared" si="391"/>
        <v>0</v>
      </c>
      <c r="AT452" s="39">
        <f t="shared" si="392"/>
        <v>0</v>
      </c>
      <c r="AU452" s="12">
        <f t="shared" si="393"/>
        <v>0</v>
      </c>
      <c r="AV452" s="39">
        <f t="shared" si="394"/>
        <v>0</v>
      </c>
      <c r="AW452" s="39">
        <f t="shared" si="395"/>
        <v>0</v>
      </c>
      <c r="AX452" s="39">
        <f t="shared" si="396"/>
        <v>0</v>
      </c>
      <c r="AY452" s="39">
        <f t="shared" si="397"/>
        <v>0</v>
      </c>
      <c r="AZ452" s="39">
        <f t="shared" si="398"/>
        <v>0</v>
      </c>
      <c r="BA452" s="12">
        <f t="shared" si="399"/>
        <v>1</v>
      </c>
      <c r="BB452" s="39">
        <f t="shared" si="400"/>
        <v>2080</v>
      </c>
      <c r="BC452" s="39">
        <f t="shared" si="401"/>
        <v>2080</v>
      </c>
      <c r="BD452" s="39">
        <f t="shared" si="402"/>
        <v>2130</v>
      </c>
      <c r="BE452" s="12">
        <f t="shared" si="403"/>
        <v>0</v>
      </c>
      <c r="BF452" s="39">
        <f t="shared" si="404"/>
        <v>0</v>
      </c>
      <c r="BG452" s="39">
        <f t="shared" si="405"/>
        <v>0</v>
      </c>
      <c r="BH452" s="39">
        <f t="shared" si="406"/>
        <v>0</v>
      </c>
      <c r="BI452" s="12">
        <f t="shared" si="407"/>
        <v>0</v>
      </c>
      <c r="BJ452" s="39">
        <f t="shared" si="408"/>
        <v>0</v>
      </c>
      <c r="BK452" s="39">
        <f t="shared" si="409"/>
        <v>0</v>
      </c>
      <c r="BL452" s="39">
        <f t="shared" si="410"/>
        <v>0</v>
      </c>
      <c r="BM452" s="12">
        <f t="shared" si="411"/>
        <v>0</v>
      </c>
      <c r="BN452" s="39">
        <f t="shared" si="412"/>
        <v>0</v>
      </c>
      <c r="BO452" s="39">
        <f t="shared" si="413"/>
        <v>0</v>
      </c>
      <c r="BP452" s="39">
        <f t="shared" si="414"/>
        <v>0</v>
      </c>
      <c r="BQ452" s="12">
        <f t="shared" si="415"/>
        <v>0</v>
      </c>
      <c r="BR452" s="39">
        <f t="shared" si="416"/>
        <v>0</v>
      </c>
      <c r="BS452" s="39">
        <f t="shared" si="417"/>
        <v>0</v>
      </c>
      <c r="BT452" s="39">
        <f t="shared" si="418"/>
        <v>0</v>
      </c>
      <c r="BU452" s="104">
        <f>IF(ABS($B452)&lt;0.01,0,VLOOKUP(E452,DollarSteps,4))</f>
        <v>5</v>
      </c>
      <c r="BV452" s="104">
        <f>IF(ABS($B452)&lt;0.01,0,VLOOKUP(G452,DollarSteps,4))</f>
        <v>5</v>
      </c>
      <c r="BW452" s="104">
        <f>IF(ABS($B452)&lt;0.01,0,VLOOKUP(I452,DollarSteps,4))</f>
        <v>6</v>
      </c>
      <c r="BX452" s="104">
        <f>IF(ABS($B452)&lt;0.01,0,IF($J452="","",VLOOKUP($J452,Age_Steps,4)))</f>
        <v>4</v>
      </c>
      <c r="BY452" s="104">
        <f>IF(OR(ABS($B452)&lt;0.01,$E452=0),0,IF($J452="","",VLOOKUP($J452,Age_Steps,4)))</f>
        <v>4</v>
      </c>
      <c r="BZ452" s="104">
        <f>IF(ABS($B452)&lt;0.01,0,IF($J452="","",VLOOKUP($J452-1,Age_Steps,4)))</f>
        <v>4</v>
      </c>
      <c r="CA452" s="104">
        <f>IF(OR(ABS($B452)&lt;0.01,$G452=0),0,IF($J452="","",VLOOKUP($J452-1,Age_Steps,4)))</f>
        <v>4</v>
      </c>
      <c r="CB452" s="104">
        <f>IF(ABS($B452)&lt;0.01,0,IF($J452="","",VLOOKUP($J452-2,Age_Steps,4)))</f>
        <v>4</v>
      </c>
      <c r="CC452" s="104">
        <f>IF(OR(ABS($B452)&lt;0.01,$I452=0),0,IF($J452="","",VLOOKUP($J452-2,Age_Steps,4)))</f>
        <v>4</v>
      </c>
    </row>
    <row r="453" spans="2:81" ht="12.5" customHeight="1">
      <c r="B453" s="6" t="s">
        <v>39</v>
      </c>
      <c r="C453" s="6" t="s">
        <v>40</v>
      </c>
      <c r="D453" s="5">
        <v>0</v>
      </c>
      <c r="E453" s="5">
        <v>0</v>
      </c>
      <c r="F453" s="2">
        <v>0</v>
      </c>
      <c r="G453" s="2">
        <v>0</v>
      </c>
      <c r="H453" s="2">
        <v>0</v>
      </c>
      <c r="I453" s="5">
        <v>0</v>
      </c>
      <c r="J453" s="11">
        <v>24</v>
      </c>
      <c r="K453" s="12">
        <f t="shared" si="363"/>
        <v>0</v>
      </c>
      <c r="L453" s="12">
        <f t="shared" si="363"/>
        <v>0</v>
      </c>
      <c r="M453" s="14">
        <f t="shared" si="364"/>
        <v>0</v>
      </c>
      <c r="N453" s="12">
        <f t="shared" si="419"/>
        <v>0</v>
      </c>
      <c r="O453" s="14">
        <f t="shared" si="365"/>
        <v>0</v>
      </c>
      <c r="P453" s="12">
        <f t="shared" si="419"/>
        <v>0</v>
      </c>
      <c r="Q453" s="12">
        <f t="shared" si="366"/>
        <v>1</v>
      </c>
      <c r="R453" s="12">
        <f t="shared" si="367"/>
        <v>0</v>
      </c>
      <c r="S453" s="12">
        <f t="shared" si="368"/>
        <v>0</v>
      </c>
      <c r="T453" s="12">
        <f t="shared" si="369"/>
        <v>0</v>
      </c>
      <c r="U453" s="12">
        <f t="shared" si="370"/>
        <v>0</v>
      </c>
      <c r="V453" s="39">
        <f t="shared" si="371"/>
        <v>0</v>
      </c>
      <c r="W453" s="39">
        <f t="shared" si="372"/>
        <v>0</v>
      </c>
      <c r="X453" s="12">
        <f t="shared" si="420"/>
        <v>0</v>
      </c>
      <c r="Y453" s="12">
        <f t="shared" si="373"/>
        <v>0</v>
      </c>
      <c r="Z453" s="39">
        <f t="shared" si="421"/>
        <v>0</v>
      </c>
      <c r="AA453" s="12">
        <f t="shared" si="374"/>
        <v>0</v>
      </c>
      <c r="AB453" s="39">
        <f t="shared" si="375"/>
        <v>0</v>
      </c>
      <c r="AC453" s="12">
        <f t="shared" si="376"/>
        <v>0</v>
      </c>
      <c r="AD453" s="39">
        <f t="shared" si="377"/>
        <v>0</v>
      </c>
      <c r="AE453" s="39">
        <f t="shared" ref="AE453:AE516" si="422">IF(AC453=1,G453,0)</f>
        <v>0</v>
      </c>
      <c r="AF453" s="12">
        <f t="shared" si="378"/>
        <v>0</v>
      </c>
      <c r="AG453" s="39">
        <f t="shared" si="379"/>
        <v>0</v>
      </c>
      <c r="AH453" s="12">
        <f t="shared" si="380"/>
        <v>0</v>
      </c>
      <c r="AI453" s="39">
        <f t="shared" si="381"/>
        <v>0</v>
      </c>
      <c r="AJ453" s="39">
        <f t="shared" si="382"/>
        <v>0</v>
      </c>
      <c r="AK453" s="12">
        <f t="shared" si="383"/>
        <v>0</v>
      </c>
      <c r="AL453" s="39">
        <f t="shared" si="384"/>
        <v>0</v>
      </c>
      <c r="AM453" s="39">
        <f t="shared" si="385"/>
        <v>0</v>
      </c>
      <c r="AN453" s="39">
        <f t="shared" si="386"/>
        <v>0</v>
      </c>
      <c r="AO453" s="99">
        <f t="shared" si="387"/>
        <v>0</v>
      </c>
      <c r="AP453" s="99">
        <f t="shared" si="388"/>
        <v>0</v>
      </c>
      <c r="AQ453" s="12">
        <f t="shared" si="389"/>
        <v>0</v>
      </c>
      <c r="AR453" s="39">
        <f t="shared" si="390"/>
        <v>0</v>
      </c>
      <c r="AS453" s="39">
        <f t="shared" si="391"/>
        <v>0</v>
      </c>
      <c r="AT453" s="39">
        <f t="shared" si="392"/>
        <v>0</v>
      </c>
      <c r="AU453" s="12">
        <f t="shared" si="393"/>
        <v>0</v>
      </c>
      <c r="AV453" s="39">
        <f t="shared" si="394"/>
        <v>0</v>
      </c>
      <c r="AW453" s="39">
        <f t="shared" si="395"/>
        <v>0</v>
      </c>
      <c r="AX453" s="39">
        <f t="shared" si="396"/>
        <v>0</v>
      </c>
      <c r="AY453" s="39">
        <f t="shared" si="397"/>
        <v>0</v>
      </c>
      <c r="AZ453" s="39">
        <f t="shared" si="398"/>
        <v>0</v>
      </c>
      <c r="BA453" s="12">
        <f t="shared" si="399"/>
        <v>0</v>
      </c>
      <c r="BB453" s="39">
        <f t="shared" si="400"/>
        <v>0</v>
      </c>
      <c r="BC453" s="39">
        <f t="shared" si="401"/>
        <v>0</v>
      </c>
      <c r="BD453" s="39">
        <f t="shared" si="402"/>
        <v>0</v>
      </c>
      <c r="BE453" s="12">
        <f t="shared" si="403"/>
        <v>0</v>
      </c>
      <c r="BF453" s="39">
        <f t="shared" si="404"/>
        <v>0</v>
      </c>
      <c r="BG453" s="39">
        <f t="shared" si="405"/>
        <v>0</v>
      </c>
      <c r="BH453" s="39">
        <f t="shared" si="406"/>
        <v>0</v>
      </c>
      <c r="BI453" s="12">
        <f t="shared" si="407"/>
        <v>0</v>
      </c>
      <c r="BJ453" s="39">
        <f t="shared" si="408"/>
        <v>0</v>
      </c>
      <c r="BK453" s="39">
        <f t="shared" si="409"/>
        <v>0</v>
      </c>
      <c r="BL453" s="39">
        <f t="shared" si="410"/>
        <v>0</v>
      </c>
      <c r="BM453" s="12">
        <f t="shared" si="411"/>
        <v>0</v>
      </c>
      <c r="BN453" s="39">
        <f t="shared" si="412"/>
        <v>0</v>
      </c>
      <c r="BO453" s="39">
        <f t="shared" si="413"/>
        <v>0</v>
      </c>
      <c r="BP453" s="39">
        <f t="shared" si="414"/>
        <v>0</v>
      </c>
      <c r="BQ453" s="12">
        <f t="shared" si="415"/>
        <v>0</v>
      </c>
      <c r="BR453" s="39">
        <f t="shared" si="416"/>
        <v>0</v>
      </c>
      <c r="BS453" s="39">
        <f t="shared" si="417"/>
        <v>0</v>
      </c>
      <c r="BT453" s="39">
        <f t="shared" si="418"/>
        <v>0</v>
      </c>
      <c r="BU453" s="104">
        <f>IF(ABS($B453)&lt;0.01,0,VLOOKUP(E453,DollarSteps,4))</f>
        <v>1</v>
      </c>
      <c r="BV453" s="104">
        <f>IF(ABS($B453)&lt;0.01,0,VLOOKUP(G453,DollarSteps,4))</f>
        <v>1</v>
      </c>
      <c r="BW453" s="104">
        <f>IF(ABS($B453)&lt;0.01,0,VLOOKUP(I453,DollarSteps,4))</f>
        <v>1</v>
      </c>
      <c r="BX453" s="104">
        <f>IF(ABS($B453)&lt;0.01,0,IF($J453="","",VLOOKUP($J453,Age_Steps,4)))</f>
        <v>2</v>
      </c>
      <c r="BY453" s="104">
        <f>IF(OR(ABS($B453)&lt;0.01,$E453=0),0,IF($J453="","",VLOOKUP($J453,Age_Steps,4)))</f>
        <v>0</v>
      </c>
      <c r="BZ453" s="104">
        <f>IF(ABS($B453)&lt;0.01,0,IF($J453="","",VLOOKUP($J453-1,Age_Steps,4)))</f>
        <v>2</v>
      </c>
      <c r="CA453" s="104">
        <f>IF(OR(ABS($B453)&lt;0.01,$G453=0),0,IF($J453="","",VLOOKUP($J453-1,Age_Steps,4)))</f>
        <v>0</v>
      </c>
      <c r="CB453" s="104">
        <f>IF(ABS($B453)&lt;0.01,0,IF($J453="","",VLOOKUP($J453-2,Age_Steps,4)))</f>
        <v>2</v>
      </c>
      <c r="CC453" s="104">
        <f>IF(OR(ABS($B453)&lt;0.01,$I453=0),0,IF($J453="","",VLOOKUP($J453-2,Age_Steps,4)))</f>
        <v>0</v>
      </c>
    </row>
    <row r="454" spans="2:81" ht="12.5" customHeight="1">
      <c r="B454" s="6" t="s">
        <v>41</v>
      </c>
      <c r="C454" s="6" t="s">
        <v>42</v>
      </c>
      <c r="D454" s="5">
        <v>0</v>
      </c>
      <c r="E454" s="5">
        <v>0</v>
      </c>
      <c r="F454" s="2">
        <v>0</v>
      </c>
      <c r="G454" s="2">
        <v>0</v>
      </c>
      <c r="H454" s="2">
        <v>0</v>
      </c>
      <c r="I454" s="5">
        <v>0</v>
      </c>
      <c r="J454" s="11">
        <v>34</v>
      </c>
      <c r="K454" s="12">
        <f t="shared" ref="K454:L517" si="423">IF(D454&gt;0.5,1,0)</f>
        <v>0</v>
      </c>
      <c r="L454" s="12">
        <f t="shared" si="423"/>
        <v>0</v>
      </c>
      <c r="M454" s="14">
        <f t="shared" ref="M454:M517" si="424">+D454-F454</f>
        <v>0</v>
      </c>
      <c r="N454" s="12">
        <f t="shared" si="419"/>
        <v>0</v>
      </c>
      <c r="O454" s="14">
        <f t="shared" ref="O454:O517" si="425">+E454-G454</f>
        <v>0</v>
      </c>
      <c r="P454" s="12">
        <f t="shared" si="419"/>
        <v>0</v>
      </c>
      <c r="Q454" s="12">
        <f t="shared" ref="Q454:Q517" si="426">IF(E454+G454+I454=0,1,0)</f>
        <v>1</v>
      </c>
      <c r="R454" s="12">
        <f t="shared" ref="R454:R517" si="427">IF(AND(Q454=0,E454=0),1,0)</f>
        <v>0</v>
      </c>
      <c r="S454" s="12">
        <f t="shared" ref="S454:S517" si="428">IF(E454=0,0,1)</f>
        <v>0</v>
      </c>
      <c r="T454" s="12">
        <f t="shared" ref="T454:T517" si="429">IF(G454=0,0,1)</f>
        <v>0</v>
      </c>
      <c r="U454" s="12">
        <f t="shared" ref="U454:U517" si="430">IF(AND(T454=1, X454=1,E454=0),1,0)</f>
        <v>0</v>
      </c>
      <c r="V454" s="39">
        <f t="shared" ref="V454:V517" si="431">IF(U454=1,G454,0)</f>
        <v>0</v>
      </c>
      <c r="W454" s="39">
        <f t="shared" ref="W454:W517" si="432">IF(U454=1,I454,0)</f>
        <v>0</v>
      </c>
      <c r="X454" s="12">
        <f t="shared" si="420"/>
        <v>0</v>
      </c>
      <c r="Y454" s="12">
        <f t="shared" ref="Y454:Y517" si="433">IF(AND(X454=1,G454=0,E454=0),1,0)</f>
        <v>0</v>
      </c>
      <c r="Z454" s="39">
        <f t="shared" si="421"/>
        <v>0</v>
      </c>
      <c r="AA454" s="12">
        <f t="shared" ref="AA454:AA517" si="434">IF(AND(S454=1,T454=0,X454=0),1,0)</f>
        <v>0</v>
      </c>
      <c r="AB454" s="39">
        <f t="shared" ref="AB454:AB517" si="435">IF(AA454=1,E454,0)</f>
        <v>0</v>
      </c>
      <c r="AC454" s="12">
        <f t="shared" ref="AC454:AC517" si="436">IF(AND(S454=1,T454=1,X454=0),1,0)</f>
        <v>0</v>
      </c>
      <c r="AD454" s="39">
        <f t="shared" ref="AD454:AD517" si="437">IF(AC454=1,E454,0)</f>
        <v>0</v>
      </c>
      <c r="AE454" s="39">
        <f t="shared" si="422"/>
        <v>0</v>
      </c>
      <c r="AF454" s="12">
        <f t="shared" ref="AF454:AF517" si="438">IF(AND(S454=0,T454=1,X454=0),1,0)</f>
        <v>0</v>
      </c>
      <c r="AG454" s="39">
        <f t="shared" ref="AG454:AG517" si="439">IF(AF454=1,G454,0)</f>
        <v>0</v>
      </c>
      <c r="AH454" s="12">
        <f t="shared" ref="AH454:AH517" si="440">IF(AND(S454=1,T454=0,X454=1),1,0)</f>
        <v>0</v>
      </c>
      <c r="AI454" s="39">
        <f t="shared" ref="AI454:AI517" si="441">IF(AH454=1,E454,0)</f>
        <v>0</v>
      </c>
      <c r="AJ454" s="39">
        <f t="shared" ref="AJ454:AJ517" si="442">IF(AH454=1,I454,0)</f>
        <v>0</v>
      </c>
      <c r="AK454" s="12">
        <f t="shared" ref="AK454:AK517" si="443">IF(AND(S454=1,T454=1,X454=1),1,0)</f>
        <v>0</v>
      </c>
      <c r="AL454" s="39">
        <f t="shared" ref="AL454:AL517" si="444">IF(AK454=1,E454,0)</f>
        <v>0</v>
      </c>
      <c r="AM454" s="39">
        <f t="shared" ref="AM454:AM517" si="445">IF(AK454=1,G454,0)</f>
        <v>0</v>
      </c>
      <c r="AN454" s="39">
        <f t="shared" ref="AN454:AN517" si="446">IF(AK454=1,I454,0)</f>
        <v>0</v>
      </c>
      <c r="AO454" s="99">
        <f t="shared" ref="AO454:AO517" si="447">IF(AK454=1,IF(+AL454-AM454&gt;0,1,IF(+AL454-AM454&lt;0,2,3)),0)</f>
        <v>0</v>
      </c>
      <c r="AP454" s="99">
        <f t="shared" ref="AP454:AP517" si="448">IF(AK454=1,IF(+AM454-AN454&gt;0,1,IF(+AM454-AN454&lt;0,2,3)),0)</f>
        <v>0</v>
      </c>
      <c r="AQ454" s="12">
        <f t="shared" ref="AQ454:AQ517" si="449">IF(AND(AK454=1,AO454=1,AP454=1),1,0)</f>
        <v>0</v>
      </c>
      <c r="AR454" s="39">
        <f t="shared" ref="AR454:AR517" si="450">IF(AND($AO454=1,$AP454=1),E454,0)</f>
        <v>0</v>
      </c>
      <c r="AS454" s="39">
        <f t="shared" ref="AS454:AS517" si="451">IF(AND($AO454=1,$AP454=1),G454,0)</f>
        <v>0</v>
      </c>
      <c r="AT454" s="39">
        <f t="shared" ref="AT454:AT517" si="452">IF(AND($AO454=1,$AP454=1),I454,0)</f>
        <v>0</v>
      </c>
      <c r="AU454" s="12">
        <f t="shared" ref="AU454:AU517" si="453">IF(AND(AK454=1,AO454=2,AP454=2),1,0)</f>
        <v>0</v>
      </c>
      <c r="AV454" s="39">
        <f t="shared" ref="AV454:AV517" si="454">IF(AND($AO454=2,$AP454=2),E454,0)</f>
        <v>0</v>
      </c>
      <c r="AW454" s="39">
        <f t="shared" ref="AW454:AW517" si="455">IF(AND($AO454=2,$AP454=2),G454,0)</f>
        <v>0</v>
      </c>
      <c r="AX454" s="39">
        <f t="shared" ref="AX454:AX517" si="456">IF(AND($AO454=2,$AP454=2),I454,0)</f>
        <v>0</v>
      </c>
      <c r="AY454" s="39">
        <f t="shared" ref="AY454:AY517" si="457">IF(AND(AO454=2,AP454=2),AL454-AM454,0)</f>
        <v>0</v>
      </c>
      <c r="AZ454" s="39">
        <f t="shared" ref="AZ454:AZ517" si="458">IF(AND(AO454=2,AP454=2),AM454-AN454,0)</f>
        <v>0</v>
      </c>
      <c r="BA454" s="12">
        <f t="shared" ref="BA454:BA517" si="459">IF(AND($AK454=1,OR($AO454=1,$AO454=3),$AP454=2),1,0)</f>
        <v>0</v>
      </c>
      <c r="BB454" s="39">
        <f t="shared" ref="BB454:BB517" si="460">IF(AND(OR($AO454=1,$AO454=3),$AP454=2),$E454,0)</f>
        <v>0</v>
      </c>
      <c r="BC454" s="39">
        <f t="shared" ref="BC454:BC517" si="461">IF(AND(OR($AO454=1,$AO454=3),$AP454=2),$G454,0)</f>
        <v>0</v>
      </c>
      <c r="BD454" s="39">
        <f t="shared" ref="BD454:BD517" si="462">IF(AND(OR($AO454=1,$AO454=3),$AP454=2),$I454,0)</f>
        <v>0</v>
      </c>
      <c r="BE454" s="12">
        <f t="shared" ref="BE454:BE517" si="463">IF(AND($AK454=1,$AO454=2,OR($AP454=1,$AP454=3)),1,0)</f>
        <v>0</v>
      </c>
      <c r="BF454" s="39">
        <f t="shared" ref="BF454:BF517" si="464">IF(AND($AO454=2,OR($AP454=1,$AP454=3)),$E454,0)</f>
        <v>0</v>
      </c>
      <c r="BG454" s="39">
        <f t="shared" ref="BG454:BG517" si="465">IF(AND($AO454=2,OR($AP454=1,$AP454=3)),$G454,0)</f>
        <v>0</v>
      </c>
      <c r="BH454" s="39">
        <f t="shared" ref="BH454:BH517" si="466">IF(AND($AO454=2,OR($AP454=1,$AP454=3)),$I454,0)</f>
        <v>0</v>
      </c>
      <c r="BI454" s="12">
        <f t="shared" ref="BI454:BI517" si="467">IF(AND($AK454=1,$AO454=1,$AP454=3),1,0)</f>
        <v>0</v>
      </c>
      <c r="BJ454" s="39">
        <f t="shared" ref="BJ454:BJ517" si="468">IF(AND($AO454=1,$AP454=3),$E454,0)</f>
        <v>0</v>
      </c>
      <c r="BK454" s="39">
        <f t="shared" ref="BK454:BK517" si="469">IF(AND($AO454=1,$AP454=3),$G454,0)</f>
        <v>0</v>
      </c>
      <c r="BL454" s="39">
        <f t="shared" ref="BL454:BL517" si="470">IF(AND($AO454=1,$AP454=3),$I454,0)</f>
        <v>0</v>
      </c>
      <c r="BM454" s="12">
        <f t="shared" ref="BM454:BM517" si="471">IF(AND($AK454=1,$AO454=3,$AP454=1),1,0)</f>
        <v>0</v>
      </c>
      <c r="BN454" s="39">
        <f t="shared" ref="BN454:BN517" si="472">IF(AND($AO454=3,$AP454=1),$E454,0)</f>
        <v>0</v>
      </c>
      <c r="BO454" s="39">
        <f t="shared" ref="BO454:BO517" si="473">IF(AND($AO454=3,$AP454=1),$G454,0)</f>
        <v>0</v>
      </c>
      <c r="BP454" s="39">
        <f t="shared" ref="BP454:BP517" si="474">IF(AND($AO454=3,$AP454=1),$I454,0)</f>
        <v>0</v>
      </c>
      <c r="BQ454" s="12">
        <f t="shared" ref="BQ454:BQ517" si="475">IF(AND($AK454=1,$AO454=3,$AP454=3),1,0)</f>
        <v>0</v>
      </c>
      <c r="BR454" s="39">
        <f t="shared" ref="BR454:BR517" si="476">IF(AND($AO454=3,$AP454=3),$E454,0)</f>
        <v>0</v>
      </c>
      <c r="BS454" s="39">
        <f t="shared" ref="BS454:BS517" si="477">IF(AND($AO454=3,$AP454=3),$G454,0)</f>
        <v>0</v>
      </c>
      <c r="BT454" s="39">
        <f t="shared" ref="BT454:BT517" si="478">IF(AND($AO454=3,$AP454=3),$I454,0)</f>
        <v>0</v>
      </c>
      <c r="BU454" s="104">
        <f>IF(ABS($B454)&lt;0.01,0,VLOOKUP(E454,DollarSteps,4))</f>
        <v>1</v>
      </c>
      <c r="BV454" s="104">
        <f>IF(ABS($B454)&lt;0.01,0,VLOOKUP(G454,DollarSteps,4))</f>
        <v>1</v>
      </c>
      <c r="BW454" s="104">
        <f>IF(ABS($B454)&lt;0.01,0,VLOOKUP(I454,DollarSteps,4))</f>
        <v>1</v>
      </c>
      <c r="BX454" s="104">
        <f>IF(ABS($B454)&lt;0.01,0,IF($J454="","",VLOOKUP($J454,Age_Steps,4)))</f>
        <v>3</v>
      </c>
      <c r="BY454" s="104">
        <f>IF(OR(ABS($B454)&lt;0.01,$E454=0),0,IF($J454="","",VLOOKUP($J454,Age_Steps,4)))</f>
        <v>0</v>
      </c>
      <c r="BZ454" s="104">
        <f>IF(ABS($B454)&lt;0.01,0,IF($J454="","",VLOOKUP($J454-1,Age_Steps,4)))</f>
        <v>3</v>
      </c>
      <c r="CA454" s="104">
        <f>IF(OR(ABS($B454)&lt;0.01,$G454=0),0,IF($J454="","",VLOOKUP($J454-1,Age_Steps,4)))</f>
        <v>0</v>
      </c>
      <c r="CB454" s="104">
        <f>IF(ABS($B454)&lt;0.01,0,IF($J454="","",VLOOKUP($J454-2,Age_Steps,4)))</f>
        <v>3</v>
      </c>
      <c r="CC454" s="104">
        <f>IF(OR(ABS($B454)&lt;0.01,$I454=0),0,IF($J454="","",VLOOKUP($J454-2,Age_Steps,4)))</f>
        <v>0</v>
      </c>
    </row>
    <row r="455" spans="2:81" ht="12.5" customHeight="1">
      <c r="B455" s="6" t="s">
        <v>43</v>
      </c>
      <c r="C455" s="6" t="s">
        <v>44</v>
      </c>
      <c r="D455" s="5">
        <v>5</v>
      </c>
      <c r="E455" s="5">
        <v>5</v>
      </c>
      <c r="F455" s="2">
        <v>0</v>
      </c>
      <c r="G455" s="2">
        <v>0</v>
      </c>
      <c r="H455" s="2">
        <v>0</v>
      </c>
      <c r="I455" s="5">
        <v>0</v>
      </c>
      <c r="J455" s="11">
        <v>35</v>
      </c>
      <c r="K455" s="12">
        <f t="shared" si="423"/>
        <v>1</v>
      </c>
      <c r="L455" s="12">
        <f t="shared" si="423"/>
        <v>1</v>
      </c>
      <c r="M455" s="14">
        <f t="shared" si="424"/>
        <v>5</v>
      </c>
      <c r="N455" s="12">
        <f t="shared" ref="N455:P518" si="479">IF(OR((M455&gt;=N$3),(M455&lt;=-N$3)),1,0)</f>
        <v>0</v>
      </c>
      <c r="O455" s="14">
        <f t="shared" si="425"/>
        <v>5</v>
      </c>
      <c r="P455" s="12">
        <f t="shared" si="479"/>
        <v>0</v>
      </c>
      <c r="Q455" s="12">
        <f t="shared" si="426"/>
        <v>0</v>
      </c>
      <c r="R455" s="12">
        <f t="shared" si="427"/>
        <v>0</v>
      </c>
      <c r="S455" s="12">
        <f t="shared" si="428"/>
        <v>1</v>
      </c>
      <c r="T455" s="12">
        <f t="shared" si="429"/>
        <v>0</v>
      </c>
      <c r="U455" s="12">
        <f t="shared" si="430"/>
        <v>0</v>
      </c>
      <c r="V455" s="39">
        <f t="shared" si="431"/>
        <v>0</v>
      </c>
      <c r="W455" s="39">
        <f t="shared" si="432"/>
        <v>0</v>
      </c>
      <c r="X455" s="12">
        <f t="shared" si="420"/>
        <v>0</v>
      </c>
      <c r="Y455" s="12">
        <f t="shared" si="433"/>
        <v>0</v>
      </c>
      <c r="Z455" s="39">
        <f t="shared" si="421"/>
        <v>0</v>
      </c>
      <c r="AA455" s="12">
        <f t="shared" si="434"/>
        <v>1</v>
      </c>
      <c r="AB455" s="39">
        <f t="shared" si="435"/>
        <v>5</v>
      </c>
      <c r="AC455" s="12">
        <f t="shared" si="436"/>
        <v>0</v>
      </c>
      <c r="AD455" s="39">
        <f t="shared" si="437"/>
        <v>0</v>
      </c>
      <c r="AE455" s="39">
        <f t="shared" si="422"/>
        <v>0</v>
      </c>
      <c r="AF455" s="12">
        <f t="shared" si="438"/>
        <v>0</v>
      </c>
      <c r="AG455" s="39">
        <f t="shared" si="439"/>
        <v>0</v>
      </c>
      <c r="AH455" s="12">
        <f t="shared" si="440"/>
        <v>0</v>
      </c>
      <c r="AI455" s="39">
        <f t="shared" si="441"/>
        <v>0</v>
      </c>
      <c r="AJ455" s="39">
        <f t="shared" si="442"/>
        <v>0</v>
      </c>
      <c r="AK455" s="12">
        <f t="shared" si="443"/>
        <v>0</v>
      </c>
      <c r="AL455" s="39">
        <f t="shared" si="444"/>
        <v>0</v>
      </c>
      <c r="AM455" s="39">
        <f t="shared" si="445"/>
        <v>0</v>
      </c>
      <c r="AN455" s="39">
        <f t="shared" si="446"/>
        <v>0</v>
      </c>
      <c r="AO455" s="99">
        <f t="shared" si="447"/>
        <v>0</v>
      </c>
      <c r="AP455" s="99">
        <f t="shared" si="448"/>
        <v>0</v>
      </c>
      <c r="AQ455" s="12">
        <f t="shared" si="449"/>
        <v>0</v>
      </c>
      <c r="AR455" s="39">
        <f t="shared" si="450"/>
        <v>0</v>
      </c>
      <c r="AS455" s="39">
        <f t="shared" si="451"/>
        <v>0</v>
      </c>
      <c r="AT455" s="39">
        <f t="shared" si="452"/>
        <v>0</v>
      </c>
      <c r="AU455" s="12">
        <f t="shared" si="453"/>
        <v>0</v>
      </c>
      <c r="AV455" s="39">
        <f t="shared" si="454"/>
        <v>0</v>
      </c>
      <c r="AW455" s="39">
        <f t="shared" si="455"/>
        <v>0</v>
      </c>
      <c r="AX455" s="39">
        <f t="shared" si="456"/>
        <v>0</v>
      </c>
      <c r="AY455" s="39">
        <f t="shared" si="457"/>
        <v>0</v>
      </c>
      <c r="AZ455" s="39">
        <f t="shared" si="458"/>
        <v>0</v>
      </c>
      <c r="BA455" s="12">
        <f t="shared" si="459"/>
        <v>0</v>
      </c>
      <c r="BB455" s="39">
        <f t="shared" si="460"/>
        <v>0</v>
      </c>
      <c r="BC455" s="39">
        <f t="shared" si="461"/>
        <v>0</v>
      </c>
      <c r="BD455" s="39">
        <f t="shared" si="462"/>
        <v>0</v>
      </c>
      <c r="BE455" s="12">
        <f t="shared" si="463"/>
        <v>0</v>
      </c>
      <c r="BF455" s="39">
        <f t="shared" si="464"/>
        <v>0</v>
      </c>
      <c r="BG455" s="39">
        <f t="shared" si="465"/>
        <v>0</v>
      </c>
      <c r="BH455" s="39">
        <f t="shared" si="466"/>
        <v>0</v>
      </c>
      <c r="BI455" s="12">
        <f t="shared" si="467"/>
        <v>0</v>
      </c>
      <c r="BJ455" s="39">
        <f t="shared" si="468"/>
        <v>0</v>
      </c>
      <c r="BK455" s="39">
        <f t="shared" si="469"/>
        <v>0</v>
      </c>
      <c r="BL455" s="39">
        <f t="shared" si="470"/>
        <v>0</v>
      </c>
      <c r="BM455" s="12">
        <f t="shared" si="471"/>
        <v>0</v>
      </c>
      <c r="BN455" s="39">
        <f t="shared" si="472"/>
        <v>0</v>
      </c>
      <c r="BO455" s="39">
        <f t="shared" si="473"/>
        <v>0</v>
      </c>
      <c r="BP455" s="39">
        <f t="shared" si="474"/>
        <v>0</v>
      </c>
      <c r="BQ455" s="12">
        <f t="shared" si="475"/>
        <v>0</v>
      </c>
      <c r="BR455" s="39">
        <f t="shared" si="476"/>
        <v>0</v>
      </c>
      <c r="BS455" s="39">
        <f t="shared" si="477"/>
        <v>0</v>
      </c>
      <c r="BT455" s="39">
        <f t="shared" si="478"/>
        <v>0</v>
      </c>
      <c r="BU455" s="104">
        <f>IF(ABS($B455)&lt;0.01,0,VLOOKUP(E455,DollarSteps,4))</f>
        <v>2</v>
      </c>
      <c r="BV455" s="104">
        <f>IF(ABS($B455)&lt;0.01,0,VLOOKUP(G455,DollarSteps,4))</f>
        <v>1</v>
      </c>
      <c r="BW455" s="104">
        <f>IF(ABS($B455)&lt;0.01,0,VLOOKUP(I455,DollarSteps,4))</f>
        <v>1</v>
      </c>
      <c r="BX455" s="104">
        <f>IF(ABS($B455)&lt;0.01,0,IF($J455="","",VLOOKUP($J455,Age_Steps,4)))</f>
        <v>3</v>
      </c>
      <c r="BY455" s="104">
        <f>IF(OR(ABS($B455)&lt;0.01,$E455=0),0,IF($J455="","",VLOOKUP($J455,Age_Steps,4)))</f>
        <v>3</v>
      </c>
      <c r="BZ455" s="104">
        <f>IF(ABS($B455)&lt;0.01,0,IF($J455="","",VLOOKUP($J455-1,Age_Steps,4)))</f>
        <v>3</v>
      </c>
      <c r="CA455" s="104">
        <f>IF(OR(ABS($B455)&lt;0.01,$G455=0),0,IF($J455="","",VLOOKUP($J455-1,Age_Steps,4)))</f>
        <v>0</v>
      </c>
      <c r="CB455" s="104">
        <f>IF(ABS($B455)&lt;0.01,0,IF($J455="","",VLOOKUP($J455-2,Age_Steps,4)))</f>
        <v>3</v>
      </c>
      <c r="CC455" s="104">
        <f>IF(OR(ABS($B455)&lt;0.01,$I455=0),0,IF($J455="","",VLOOKUP($J455-2,Age_Steps,4)))</f>
        <v>0</v>
      </c>
    </row>
    <row r="456" spans="2:81" ht="12.5" customHeight="1">
      <c r="B456" s="6" t="s">
        <v>45</v>
      </c>
      <c r="C456" s="6" t="s">
        <v>46</v>
      </c>
      <c r="D456" s="5">
        <v>0</v>
      </c>
      <c r="E456" s="5">
        <v>0</v>
      </c>
      <c r="F456" s="2">
        <v>0</v>
      </c>
      <c r="G456" s="2">
        <v>0</v>
      </c>
      <c r="H456" s="2">
        <v>0</v>
      </c>
      <c r="I456" s="5">
        <v>0</v>
      </c>
      <c r="J456" s="11">
        <v>36</v>
      </c>
      <c r="K456" s="12">
        <f t="shared" si="423"/>
        <v>0</v>
      </c>
      <c r="L456" s="12">
        <f t="shared" si="423"/>
        <v>0</v>
      </c>
      <c r="M456" s="14">
        <f t="shared" si="424"/>
        <v>0</v>
      </c>
      <c r="N456" s="12">
        <f t="shared" si="479"/>
        <v>0</v>
      </c>
      <c r="O456" s="14">
        <f t="shared" si="425"/>
        <v>0</v>
      </c>
      <c r="P456" s="12">
        <f t="shared" si="479"/>
        <v>0</v>
      </c>
      <c r="Q456" s="12">
        <f t="shared" si="426"/>
        <v>1</v>
      </c>
      <c r="R456" s="12">
        <f t="shared" si="427"/>
        <v>0</v>
      </c>
      <c r="S456" s="12">
        <f t="shared" si="428"/>
        <v>0</v>
      </c>
      <c r="T456" s="12">
        <f t="shared" si="429"/>
        <v>0</v>
      </c>
      <c r="U456" s="12">
        <f t="shared" si="430"/>
        <v>0</v>
      </c>
      <c r="V456" s="39">
        <f t="shared" si="431"/>
        <v>0</v>
      </c>
      <c r="W456" s="39">
        <f t="shared" si="432"/>
        <v>0</v>
      </c>
      <c r="X456" s="12">
        <f t="shared" si="420"/>
        <v>0</v>
      </c>
      <c r="Y456" s="12">
        <f t="shared" si="433"/>
        <v>0</v>
      </c>
      <c r="Z456" s="39">
        <f t="shared" si="421"/>
        <v>0</v>
      </c>
      <c r="AA456" s="12">
        <f t="shared" si="434"/>
        <v>0</v>
      </c>
      <c r="AB456" s="39">
        <f t="shared" si="435"/>
        <v>0</v>
      </c>
      <c r="AC456" s="12">
        <f t="shared" si="436"/>
        <v>0</v>
      </c>
      <c r="AD456" s="39">
        <f t="shared" si="437"/>
        <v>0</v>
      </c>
      <c r="AE456" s="39">
        <f t="shared" si="422"/>
        <v>0</v>
      </c>
      <c r="AF456" s="12">
        <f t="shared" si="438"/>
        <v>0</v>
      </c>
      <c r="AG456" s="39">
        <f t="shared" si="439"/>
        <v>0</v>
      </c>
      <c r="AH456" s="12">
        <f t="shared" si="440"/>
        <v>0</v>
      </c>
      <c r="AI456" s="39">
        <f t="shared" si="441"/>
        <v>0</v>
      </c>
      <c r="AJ456" s="39">
        <f t="shared" si="442"/>
        <v>0</v>
      </c>
      <c r="AK456" s="12">
        <f t="shared" si="443"/>
        <v>0</v>
      </c>
      <c r="AL456" s="39">
        <f t="shared" si="444"/>
        <v>0</v>
      </c>
      <c r="AM456" s="39">
        <f t="shared" si="445"/>
        <v>0</v>
      </c>
      <c r="AN456" s="39">
        <f t="shared" si="446"/>
        <v>0</v>
      </c>
      <c r="AO456" s="99">
        <f t="shared" si="447"/>
        <v>0</v>
      </c>
      <c r="AP456" s="99">
        <f t="shared" si="448"/>
        <v>0</v>
      </c>
      <c r="AQ456" s="12">
        <f t="shared" si="449"/>
        <v>0</v>
      </c>
      <c r="AR456" s="39">
        <f t="shared" si="450"/>
        <v>0</v>
      </c>
      <c r="AS456" s="39">
        <f t="shared" si="451"/>
        <v>0</v>
      </c>
      <c r="AT456" s="39">
        <f t="shared" si="452"/>
        <v>0</v>
      </c>
      <c r="AU456" s="12">
        <f t="shared" si="453"/>
        <v>0</v>
      </c>
      <c r="AV456" s="39">
        <f t="shared" si="454"/>
        <v>0</v>
      </c>
      <c r="AW456" s="39">
        <f t="shared" si="455"/>
        <v>0</v>
      </c>
      <c r="AX456" s="39">
        <f t="shared" si="456"/>
        <v>0</v>
      </c>
      <c r="AY456" s="39">
        <f t="shared" si="457"/>
        <v>0</v>
      </c>
      <c r="AZ456" s="39">
        <f t="shared" si="458"/>
        <v>0</v>
      </c>
      <c r="BA456" s="12">
        <f t="shared" si="459"/>
        <v>0</v>
      </c>
      <c r="BB456" s="39">
        <f t="shared" si="460"/>
        <v>0</v>
      </c>
      <c r="BC456" s="39">
        <f t="shared" si="461"/>
        <v>0</v>
      </c>
      <c r="BD456" s="39">
        <f t="shared" si="462"/>
        <v>0</v>
      </c>
      <c r="BE456" s="12">
        <f t="shared" si="463"/>
        <v>0</v>
      </c>
      <c r="BF456" s="39">
        <f t="shared" si="464"/>
        <v>0</v>
      </c>
      <c r="BG456" s="39">
        <f t="shared" si="465"/>
        <v>0</v>
      </c>
      <c r="BH456" s="39">
        <f t="shared" si="466"/>
        <v>0</v>
      </c>
      <c r="BI456" s="12">
        <f t="shared" si="467"/>
        <v>0</v>
      </c>
      <c r="BJ456" s="39">
        <f t="shared" si="468"/>
        <v>0</v>
      </c>
      <c r="BK456" s="39">
        <f t="shared" si="469"/>
        <v>0</v>
      </c>
      <c r="BL456" s="39">
        <f t="shared" si="470"/>
        <v>0</v>
      </c>
      <c r="BM456" s="12">
        <f t="shared" si="471"/>
        <v>0</v>
      </c>
      <c r="BN456" s="39">
        <f t="shared" si="472"/>
        <v>0</v>
      </c>
      <c r="BO456" s="39">
        <f t="shared" si="473"/>
        <v>0</v>
      </c>
      <c r="BP456" s="39">
        <f t="shared" si="474"/>
        <v>0</v>
      </c>
      <c r="BQ456" s="12">
        <f t="shared" si="475"/>
        <v>0</v>
      </c>
      <c r="BR456" s="39">
        <f t="shared" si="476"/>
        <v>0</v>
      </c>
      <c r="BS456" s="39">
        <f t="shared" si="477"/>
        <v>0</v>
      </c>
      <c r="BT456" s="39">
        <f t="shared" si="478"/>
        <v>0</v>
      </c>
      <c r="BU456" s="104">
        <f>IF(ABS($B456)&lt;0.01,0,VLOOKUP(E456,DollarSteps,4))</f>
        <v>1</v>
      </c>
      <c r="BV456" s="104">
        <f>IF(ABS($B456)&lt;0.01,0,VLOOKUP(G456,DollarSteps,4))</f>
        <v>1</v>
      </c>
      <c r="BW456" s="104">
        <f>IF(ABS($B456)&lt;0.01,0,VLOOKUP(I456,DollarSteps,4))</f>
        <v>1</v>
      </c>
      <c r="BX456" s="104">
        <f>IF(ABS($B456)&lt;0.01,0,IF($J456="","",VLOOKUP($J456,Age_Steps,4)))</f>
        <v>3</v>
      </c>
      <c r="BY456" s="104">
        <f>IF(OR(ABS($B456)&lt;0.01,$E456=0),0,IF($J456="","",VLOOKUP($J456,Age_Steps,4)))</f>
        <v>0</v>
      </c>
      <c r="BZ456" s="104">
        <f>IF(ABS($B456)&lt;0.01,0,IF($J456="","",VLOOKUP($J456-1,Age_Steps,4)))</f>
        <v>3</v>
      </c>
      <c r="CA456" s="104">
        <f>IF(OR(ABS($B456)&lt;0.01,$G456=0),0,IF($J456="","",VLOOKUP($J456-1,Age_Steps,4)))</f>
        <v>0</v>
      </c>
      <c r="CB456" s="104">
        <f>IF(ABS($B456)&lt;0.01,0,IF($J456="","",VLOOKUP($J456-2,Age_Steps,4)))</f>
        <v>3</v>
      </c>
      <c r="CC456" s="104">
        <f>IF(OR(ABS($B456)&lt;0.01,$I456=0),0,IF($J456="","",VLOOKUP($J456-2,Age_Steps,4)))</f>
        <v>0</v>
      </c>
    </row>
    <row r="457" spans="2:81" ht="12.5" customHeight="1">
      <c r="B457" s="6" t="s">
        <v>47</v>
      </c>
      <c r="C457" s="6" t="s">
        <v>48</v>
      </c>
      <c r="D457" s="5">
        <v>0</v>
      </c>
      <c r="E457" s="5">
        <v>0</v>
      </c>
      <c r="F457" s="2">
        <v>0</v>
      </c>
      <c r="G457" s="2">
        <v>0</v>
      </c>
      <c r="H457" s="2">
        <v>0</v>
      </c>
      <c r="I457" s="5">
        <v>0</v>
      </c>
      <c r="J457" s="11">
        <v>35</v>
      </c>
      <c r="K457" s="12">
        <f t="shared" si="423"/>
        <v>0</v>
      </c>
      <c r="L457" s="12">
        <f t="shared" si="423"/>
        <v>0</v>
      </c>
      <c r="M457" s="14">
        <f t="shared" si="424"/>
        <v>0</v>
      </c>
      <c r="N457" s="12">
        <f t="shared" si="479"/>
        <v>0</v>
      </c>
      <c r="O457" s="14">
        <f t="shared" si="425"/>
        <v>0</v>
      </c>
      <c r="P457" s="12">
        <f t="shared" si="479"/>
        <v>0</v>
      </c>
      <c r="Q457" s="12">
        <f t="shared" si="426"/>
        <v>1</v>
      </c>
      <c r="R457" s="12">
        <f t="shared" si="427"/>
        <v>0</v>
      </c>
      <c r="S457" s="12">
        <f t="shared" si="428"/>
        <v>0</v>
      </c>
      <c r="T457" s="12">
        <f t="shared" si="429"/>
        <v>0</v>
      </c>
      <c r="U457" s="12">
        <f t="shared" si="430"/>
        <v>0</v>
      </c>
      <c r="V457" s="39">
        <f t="shared" si="431"/>
        <v>0</v>
      </c>
      <c r="W457" s="39">
        <f t="shared" si="432"/>
        <v>0</v>
      </c>
      <c r="X457" s="12">
        <f t="shared" si="420"/>
        <v>0</v>
      </c>
      <c r="Y457" s="12">
        <f t="shared" si="433"/>
        <v>0</v>
      </c>
      <c r="Z457" s="39">
        <f t="shared" si="421"/>
        <v>0</v>
      </c>
      <c r="AA457" s="12">
        <f t="shared" si="434"/>
        <v>0</v>
      </c>
      <c r="AB457" s="39">
        <f t="shared" si="435"/>
        <v>0</v>
      </c>
      <c r="AC457" s="12">
        <f t="shared" si="436"/>
        <v>0</v>
      </c>
      <c r="AD457" s="39">
        <f t="shared" si="437"/>
        <v>0</v>
      </c>
      <c r="AE457" s="39">
        <f t="shared" si="422"/>
        <v>0</v>
      </c>
      <c r="AF457" s="12">
        <f t="shared" si="438"/>
        <v>0</v>
      </c>
      <c r="AG457" s="39">
        <f t="shared" si="439"/>
        <v>0</v>
      </c>
      <c r="AH457" s="12">
        <f t="shared" si="440"/>
        <v>0</v>
      </c>
      <c r="AI457" s="39">
        <f t="shared" si="441"/>
        <v>0</v>
      </c>
      <c r="AJ457" s="39">
        <f t="shared" si="442"/>
        <v>0</v>
      </c>
      <c r="AK457" s="12">
        <f t="shared" si="443"/>
        <v>0</v>
      </c>
      <c r="AL457" s="39">
        <f t="shared" si="444"/>
        <v>0</v>
      </c>
      <c r="AM457" s="39">
        <f t="shared" si="445"/>
        <v>0</v>
      </c>
      <c r="AN457" s="39">
        <f t="shared" si="446"/>
        <v>0</v>
      </c>
      <c r="AO457" s="99">
        <f t="shared" si="447"/>
        <v>0</v>
      </c>
      <c r="AP457" s="99">
        <f t="shared" si="448"/>
        <v>0</v>
      </c>
      <c r="AQ457" s="12">
        <f t="shared" si="449"/>
        <v>0</v>
      </c>
      <c r="AR457" s="39">
        <f t="shared" si="450"/>
        <v>0</v>
      </c>
      <c r="AS457" s="39">
        <f t="shared" si="451"/>
        <v>0</v>
      </c>
      <c r="AT457" s="39">
        <f t="shared" si="452"/>
        <v>0</v>
      </c>
      <c r="AU457" s="12">
        <f t="shared" si="453"/>
        <v>0</v>
      </c>
      <c r="AV457" s="39">
        <f t="shared" si="454"/>
        <v>0</v>
      </c>
      <c r="AW457" s="39">
        <f t="shared" si="455"/>
        <v>0</v>
      </c>
      <c r="AX457" s="39">
        <f t="shared" si="456"/>
        <v>0</v>
      </c>
      <c r="AY457" s="39">
        <f t="shared" si="457"/>
        <v>0</v>
      </c>
      <c r="AZ457" s="39">
        <f t="shared" si="458"/>
        <v>0</v>
      </c>
      <c r="BA457" s="12">
        <f t="shared" si="459"/>
        <v>0</v>
      </c>
      <c r="BB457" s="39">
        <f t="shared" si="460"/>
        <v>0</v>
      </c>
      <c r="BC457" s="39">
        <f t="shared" si="461"/>
        <v>0</v>
      </c>
      <c r="BD457" s="39">
        <f t="shared" si="462"/>
        <v>0</v>
      </c>
      <c r="BE457" s="12">
        <f t="shared" si="463"/>
        <v>0</v>
      </c>
      <c r="BF457" s="39">
        <f t="shared" si="464"/>
        <v>0</v>
      </c>
      <c r="BG457" s="39">
        <f t="shared" si="465"/>
        <v>0</v>
      </c>
      <c r="BH457" s="39">
        <f t="shared" si="466"/>
        <v>0</v>
      </c>
      <c r="BI457" s="12">
        <f t="shared" si="467"/>
        <v>0</v>
      </c>
      <c r="BJ457" s="39">
        <f t="shared" si="468"/>
        <v>0</v>
      </c>
      <c r="BK457" s="39">
        <f t="shared" si="469"/>
        <v>0</v>
      </c>
      <c r="BL457" s="39">
        <f t="shared" si="470"/>
        <v>0</v>
      </c>
      <c r="BM457" s="12">
        <f t="shared" si="471"/>
        <v>0</v>
      </c>
      <c r="BN457" s="39">
        <f t="shared" si="472"/>
        <v>0</v>
      </c>
      <c r="BO457" s="39">
        <f t="shared" si="473"/>
        <v>0</v>
      </c>
      <c r="BP457" s="39">
        <f t="shared" si="474"/>
        <v>0</v>
      </c>
      <c r="BQ457" s="12">
        <f t="shared" si="475"/>
        <v>0</v>
      </c>
      <c r="BR457" s="39">
        <f t="shared" si="476"/>
        <v>0</v>
      </c>
      <c r="BS457" s="39">
        <f t="shared" si="477"/>
        <v>0</v>
      </c>
      <c r="BT457" s="39">
        <f t="shared" si="478"/>
        <v>0</v>
      </c>
      <c r="BU457" s="104">
        <f>IF(ABS($B457)&lt;0.01,0,VLOOKUP(E457,DollarSteps,4))</f>
        <v>1</v>
      </c>
      <c r="BV457" s="104">
        <f>IF(ABS($B457)&lt;0.01,0,VLOOKUP(G457,DollarSteps,4))</f>
        <v>1</v>
      </c>
      <c r="BW457" s="104">
        <f>IF(ABS($B457)&lt;0.01,0,VLOOKUP(I457,DollarSteps,4))</f>
        <v>1</v>
      </c>
      <c r="BX457" s="104">
        <f>IF(ABS($B457)&lt;0.01,0,IF($J457="","",VLOOKUP($J457,Age_Steps,4)))</f>
        <v>3</v>
      </c>
      <c r="BY457" s="104">
        <f>IF(OR(ABS($B457)&lt;0.01,$E457=0),0,IF($J457="","",VLOOKUP($J457,Age_Steps,4)))</f>
        <v>0</v>
      </c>
      <c r="BZ457" s="104">
        <f>IF(ABS($B457)&lt;0.01,0,IF($J457="","",VLOOKUP($J457-1,Age_Steps,4)))</f>
        <v>3</v>
      </c>
      <c r="CA457" s="104">
        <f>IF(OR(ABS($B457)&lt;0.01,$G457=0),0,IF($J457="","",VLOOKUP($J457-1,Age_Steps,4)))</f>
        <v>0</v>
      </c>
      <c r="CB457" s="104">
        <f>IF(ABS($B457)&lt;0.01,0,IF($J457="","",VLOOKUP($J457-2,Age_Steps,4)))</f>
        <v>3</v>
      </c>
      <c r="CC457" s="104">
        <f>IF(OR(ABS($B457)&lt;0.01,$I457=0),0,IF($J457="","",VLOOKUP($J457-2,Age_Steps,4)))</f>
        <v>0</v>
      </c>
    </row>
    <row r="458" spans="2:81" ht="12.5" customHeight="1">
      <c r="B458" s="6" t="s">
        <v>49</v>
      </c>
      <c r="C458" s="6" t="s">
        <v>50</v>
      </c>
      <c r="D458" s="5">
        <v>20</v>
      </c>
      <c r="E458" s="5">
        <v>40</v>
      </c>
      <c r="F458" s="2">
        <v>30</v>
      </c>
      <c r="G458" s="2">
        <v>30</v>
      </c>
      <c r="H458" s="2">
        <v>0</v>
      </c>
      <c r="I458" s="5">
        <v>50</v>
      </c>
      <c r="J458" s="11">
        <v>28</v>
      </c>
      <c r="K458" s="12">
        <f t="shared" si="423"/>
        <v>1</v>
      </c>
      <c r="L458" s="12">
        <f t="shared" si="423"/>
        <v>1</v>
      </c>
      <c r="M458" s="14">
        <f t="shared" si="424"/>
        <v>-10</v>
      </c>
      <c r="N458" s="12">
        <f t="shared" si="479"/>
        <v>0</v>
      </c>
      <c r="O458" s="14">
        <f t="shared" si="425"/>
        <v>10</v>
      </c>
      <c r="P458" s="12">
        <f t="shared" si="479"/>
        <v>0</v>
      </c>
      <c r="Q458" s="12">
        <f t="shared" si="426"/>
        <v>0</v>
      </c>
      <c r="R458" s="12">
        <f t="shared" si="427"/>
        <v>0</v>
      </c>
      <c r="S458" s="12">
        <f t="shared" si="428"/>
        <v>1</v>
      </c>
      <c r="T458" s="12">
        <f t="shared" si="429"/>
        <v>1</v>
      </c>
      <c r="U458" s="12">
        <f t="shared" si="430"/>
        <v>0</v>
      </c>
      <c r="V458" s="39">
        <f t="shared" si="431"/>
        <v>0</v>
      </c>
      <c r="W458" s="39">
        <f t="shared" si="432"/>
        <v>0</v>
      </c>
      <c r="X458" s="12">
        <f t="shared" si="420"/>
        <v>1</v>
      </c>
      <c r="Y458" s="12">
        <f t="shared" si="433"/>
        <v>0</v>
      </c>
      <c r="Z458" s="39">
        <f t="shared" si="421"/>
        <v>0</v>
      </c>
      <c r="AA458" s="12">
        <f t="shared" si="434"/>
        <v>0</v>
      </c>
      <c r="AB458" s="39">
        <f t="shared" si="435"/>
        <v>0</v>
      </c>
      <c r="AC458" s="12">
        <f t="shared" si="436"/>
        <v>0</v>
      </c>
      <c r="AD458" s="39">
        <f t="shared" si="437"/>
        <v>0</v>
      </c>
      <c r="AE458" s="39">
        <f t="shared" si="422"/>
        <v>0</v>
      </c>
      <c r="AF458" s="12">
        <f t="shared" si="438"/>
        <v>0</v>
      </c>
      <c r="AG458" s="39">
        <f t="shared" si="439"/>
        <v>0</v>
      </c>
      <c r="AH458" s="12">
        <f t="shared" si="440"/>
        <v>0</v>
      </c>
      <c r="AI458" s="39">
        <f t="shared" si="441"/>
        <v>0</v>
      </c>
      <c r="AJ458" s="39">
        <f t="shared" si="442"/>
        <v>0</v>
      </c>
      <c r="AK458" s="12">
        <f t="shared" si="443"/>
        <v>1</v>
      </c>
      <c r="AL458" s="39">
        <f t="shared" si="444"/>
        <v>40</v>
      </c>
      <c r="AM458" s="39">
        <f t="shared" si="445"/>
        <v>30</v>
      </c>
      <c r="AN458" s="39">
        <f t="shared" si="446"/>
        <v>50</v>
      </c>
      <c r="AO458" s="99">
        <f t="shared" si="447"/>
        <v>1</v>
      </c>
      <c r="AP458" s="99">
        <f t="shared" si="448"/>
        <v>2</v>
      </c>
      <c r="AQ458" s="12">
        <f t="shared" si="449"/>
        <v>0</v>
      </c>
      <c r="AR458" s="39">
        <f t="shared" si="450"/>
        <v>0</v>
      </c>
      <c r="AS458" s="39">
        <f t="shared" si="451"/>
        <v>0</v>
      </c>
      <c r="AT458" s="39">
        <f t="shared" si="452"/>
        <v>0</v>
      </c>
      <c r="AU458" s="12">
        <f t="shared" si="453"/>
        <v>0</v>
      </c>
      <c r="AV458" s="39">
        <f t="shared" si="454"/>
        <v>0</v>
      </c>
      <c r="AW458" s="39">
        <f t="shared" si="455"/>
        <v>0</v>
      </c>
      <c r="AX458" s="39">
        <f t="shared" si="456"/>
        <v>0</v>
      </c>
      <c r="AY458" s="39">
        <f t="shared" si="457"/>
        <v>0</v>
      </c>
      <c r="AZ458" s="39">
        <f t="shared" si="458"/>
        <v>0</v>
      </c>
      <c r="BA458" s="12">
        <f t="shared" si="459"/>
        <v>1</v>
      </c>
      <c r="BB458" s="39">
        <f t="shared" si="460"/>
        <v>40</v>
      </c>
      <c r="BC458" s="39">
        <f t="shared" si="461"/>
        <v>30</v>
      </c>
      <c r="BD458" s="39">
        <f t="shared" si="462"/>
        <v>50</v>
      </c>
      <c r="BE458" s="12">
        <f t="shared" si="463"/>
        <v>0</v>
      </c>
      <c r="BF458" s="39">
        <f t="shared" si="464"/>
        <v>0</v>
      </c>
      <c r="BG458" s="39">
        <f t="shared" si="465"/>
        <v>0</v>
      </c>
      <c r="BH458" s="39">
        <f t="shared" si="466"/>
        <v>0</v>
      </c>
      <c r="BI458" s="12">
        <f t="shared" si="467"/>
        <v>0</v>
      </c>
      <c r="BJ458" s="39">
        <f t="shared" si="468"/>
        <v>0</v>
      </c>
      <c r="BK458" s="39">
        <f t="shared" si="469"/>
        <v>0</v>
      </c>
      <c r="BL458" s="39">
        <f t="shared" si="470"/>
        <v>0</v>
      </c>
      <c r="BM458" s="12">
        <f t="shared" si="471"/>
        <v>0</v>
      </c>
      <c r="BN458" s="39">
        <f t="shared" si="472"/>
        <v>0</v>
      </c>
      <c r="BO458" s="39">
        <f t="shared" si="473"/>
        <v>0</v>
      </c>
      <c r="BP458" s="39">
        <f t="shared" si="474"/>
        <v>0</v>
      </c>
      <c r="BQ458" s="12">
        <f t="shared" si="475"/>
        <v>0</v>
      </c>
      <c r="BR458" s="39">
        <f t="shared" si="476"/>
        <v>0</v>
      </c>
      <c r="BS458" s="39">
        <f t="shared" si="477"/>
        <v>0</v>
      </c>
      <c r="BT458" s="39">
        <f t="shared" si="478"/>
        <v>0</v>
      </c>
      <c r="BU458" s="104">
        <f>IF(ABS($B458)&lt;0.01,0,VLOOKUP(E458,DollarSteps,4))</f>
        <v>2</v>
      </c>
      <c r="BV458" s="104">
        <f>IF(ABS($B458)&lt;0.01,0,VLOOKUP(G458,DollarSteps,4))</f>
        <v>2</v>
      </c>
      <c r="BW458" s="104">
        <f>IF(ABS($B458)&lt;0.01,0,VLOOKUP(I458,DollarSteps,4))</f>
        <v>2</v>
      </c>
      <c r="BX458" s="104">
        <f>IF(ABS($B458)&lt;0.01,0,IF($J458="","",VLOOKUP($J458,Age_Steps,4)))</f>
        <v>2</v>
      </c>
      <c r="BY458" s="104">
        <f>IF(OR(ABS($B458)&lt;0.01,$E458=0),0,IF($J458="","",VLOOKUP($J458,Age_Steps,4)))</f>
        <v>2</v>
      </c>
      <c r="BZ458" s="104">
        <f>IF(ABS($B458)&lt;0.01,0,IF($J458="","",VLOOKUP($J458-1,Age_Steps,4)))</f>
        <v>2</v>
      </c>
      <c r="CA458" s="104">
        <f>IF(OR(ABS($B458)&lt;0.01,$G458=0),0,IF($J458="","",VLOOKUP($J458-1,Age_Steps,4)))</f>
        <v>2</v>
      </c>
      <c r="CB458" s="104">
        <f>IF(ABS($B458)&lt;0.01,0,IF($J458="","",VLOOKUP($J458-2,Age_Steps,4)))</f>
        <v>2</v>
      </c>
      <c r="CC458" s="104">
        <f>IF(OR(ABS($B458)&lt;0.01,$I458=0),0,IF($J458="","",VLOOKUP($J458-2,Age_Steps,4)))</f>
        <v>2</v>
      </c>
    </row>
    <row r="459" spans="2:81" ht="12.5" customHeight="1">
      <c r="B459" s="6" t="s">
        <v>51</v>
      </c>
      <c r="C459" s="7" t="s">
        <v>52</v>
      </c>
      <c r="D459" s="5">
        <v>0</v>
      </c>
      <c r="E459" s="5">
        <v>0</v>
      </c>
      <c r="F459" s="2">
        <v>0</v>
      </c>
      <c r="G459" s="2">
        <v>0</v>
      </c>
      <c r="H459" s="2">
        <v>0</v>
      </c>
      <c r="I459" s="5">
        <v>0</v>
      </c>
      <c r="J459" s="11">
        <v>55</v>
      </c>
      <c r="K459" s="12">
        <f t="shared" si="423"/>
        <v>0</v>
      </c>
      <c r="L459" s="12">
        <f t="shared" si="423"/>
        <v>0</v>
      </c>
      <c r="M459" s="14">
        <f t="shared" si="424"/>
        <v>0</v>
      </c>
      <c r="N459" s="12">
        <f t="shared" si="479"/>
        <v>0</v>
      </c>
      <c r="O459" s="14">
        <f t="shared" si="425"/>
        <v>0</v>
      </c>
      <c r="P459" s="12">
        <f t="shared" si="479"/>
        <v>0</v>
      </c>
      <c r="Q459" s="12">
        <f t="shared" si="426"/>
        <v>1</v>
      </c>
      <c r="R459" s="12">
        <f t="shared" si="427"/>
        <v>0</v>
      </c>
      <c r="S459" s="12">
        <f t="shared" si="428"/>
        <v>0</v>
      </c>
      <c r="T459" s="12">
        <f t="shared" si="429"/>
        <v>0</v>
      </c>
      <c r="U459" s="12">
        <f t="shared" si="430"/>
        <v>0</v>
      </c>
      <c r="V459" s="39">
        <f t="shared" si="431"/>
        <v>0</v>
      </c>
      <c r="W459" s="39">
        <f t="shared" si="432"/>
        <v>0</v>
      </c>
      <c r="X459" s="12">
        <f t="shared" si="420"/>
        <v>0</v>
      </c>
      <c r="Y459" s="12">
        <f t="shared" si="433"/>
        <v>0</v>
      </c>
      <c r="Z459" s="39">
        <f t="shared" si="421"/>
        <v>0</v>
      </c>
      <c r="AA459" s="12">
        <f t="shared" si="434"/>
        <v>0</v>
      </c>
      <c r="AB459" s="39">
        <f t="shared" si="435"/>
        <v>0</v>
      </c>
      <c r="AC459" s="12">
        <f t="shared" si="436"/>
        <v>0</v>
      </c>
      <c r="AD459" s="39">
        <f t="shared" si="437"/>
        <v>0</v>
      </c>
      <c r="AE459" s="39">
        <f t="shared" si="422"/>
        <v>0</v>
      </c>
      <c r="AF459" s="12">
        <f t="shared" si="438"/>
        <v>0</v>
      </c>
      <c r="AG459" s="39">
        <f t="shared" si="439"/>
        <v>0</v>
      </c>
      <c r="AH459" s="12">
        <f t="shared" si="440"/>
        <v>0</v>
      </c>
      <c r="AI459" s="39">
        <f t="shared" si="441"/>
        <v>0</v>
      </c>
      <c r="AJ459" s="39">
        <f t="shared" si="442"/>
        <v>0</v>
      </c>
      <c r="AK459" s="12">
        <f t="shared" si="443"/>
        <v>0</v>
      </c>
      <c r="AL459" s="39">
        <f t="shared" si="444"/>
        <v>0</v>
      </c>
      <c r="AM459" s="39">
        <f t="shared" si="445"/>
        <v>0</v>
      </c>
      <c r="AN459" s="39">
        <f t="shared" si="446"/>
        <v>0</v>
      </c>
      <c r="AO459" s="99">
        <f t="shared" si="447"/>
        <v>0</v>
      </c>
      <c r="AP459" s="99">
        <f t="shared" si="448"/>
        <v>0</v>
      </c>
      <c r="AQ459" s="12">
        <f t="shared" si="449"/>
        <v>0</v>
      </c>
      <c r="AR459" s="39">
        <f t="shared" si="450"/>
        <v>0</v>
      </c>
      <c r="AS459" s="39">
        <f t="shared" si="451"/>
        <v>0</v>
      </c>
      <c r="AT459" s="39">
        <f t="shared" si="452"/>
        <v>0</v>
      </c>
      <c r="AU459" s="12">
        <f t="shared" si="453"/>
        <v>0</v>
      </c>
      <c r="AV459" s="39">
        <f t="shared" si="454"/>
        <v>0</v>
      </c>
      <c r="AW459" s="39">
        <f t="shared" si="455"/>
        <v>0</v>
      </c>
      <c r="AX459" s="39">
        <f t="shared" si="456"/>
        <v>0</v>
      </c>
      <c r="AY459" s="39">
        <f t="shared" si="457"/>
        <v>0</v>
      </c>
      <c r="AZ459" s="39">
        <f t="shared" si="458"/>
        <v>0</v>
      </c>
      <c r="BA459" s="12">
        <f t="shared" si="459"/>
        <v>0</v>
      </c>
      <c r="BB459" s="39">
        <f t="shared" si="460"/>
        <v>0</v>
      </c>
      <c r="BC459" s="39">
        <f t="shared" si="461"/>
        <v>0</v>
      </c>
      <c r="BD459" s="39">
        <f t="shared" si="462"/>
        <v>0</v>
      </c>
      <c r="BE459" s="12">
        <f t="shared" si="463"/>
        <v>0</v>
      </c>
      <c r="BF459" s="39">
        <f t="shared" si="464"/>
        <v>0</v>
      </c>
      <c r="BG459" s="39">
        <f t="shared" si="465"/>
        <v>0</v>
      </c>
      <c r="BH459" s="39">
        <f t="shared" si="466"/>
        <v>0</v>
      </c>
      <c r="BI459" s="12">
        <f t="shared" si="467"/>
        <v>0</v>
      </c>
      <c r="BJ459" s="39">
        <f t="shared" si="468"/>
        <v>0</v>
      </c>
      <c r="BK459" s="39">
        <f t="shared" si="469"/>
        <v>0</v>
      </c>
      <c r="BL459" s="39">
        <f t="shared" si="470"/>
        <v>0</v>
      </c>
      <c r="BM459" s="12">
        <f t="shared" si="471"/>
        <v>0</v>
      </c>
      <c r="BN459" s="39">
        <f t="shared" si="472"/>
        <v>0</v>
      </c>
      <c r="BO459" s="39">
        <f t="shared" si="473"/>
        <v>0</v>
      </c>
      <c r="BP459" s="39">
        <f t="shared" si="474"/>
        <v>0</v>
      </c>
      <c r="BQ459" s="12">
        <f t="shared" si="475"/>
        <v>0</v>
      </c>
      <c r="BR459" s="39">
        <f t="shared" si="476"/>
        <v>0</v>
      </c>
      <c r="BS459" s="39">
        <f t="shared" si="477"/>
        <v>0</v>
      </c>
      <c r="BT459" s="39">
        <f t="shared" si="478"/>
        <v>0</v>
      </c>
      <c r="BU459" s="104">
        <f>IF(ABS($B459)&lt;0.01,0,VLOOKUP(E459,DollarSteps,4))</f>
        <v>1</v>
      </c>
      <c r="BV459" s="104">
        <f>IF(ABS($B459)&lt;0.01,0,VLOOKUP(G459,DollarSteps,4))</f>
        <v>1</v>
      </c>
      <c r="BW459" s="104">
        <f>IF(ABS($B459)&lt;0.01,0,VLOOKUP(I459,DollarSteps,4))</f>
        <v>1</v>
      </c>
      <c r="BX459" s="104">
        <f>IF(ABS($B459)&lt;0.01,0,IF($J459="","",VLOOKUP($J459,Age_Steps,4)))</f>
        <v>5</v>
      </c>
      <c r="BY459" s="104">
        <f>IF(OR(ABS($B459)&lt;0.01,$E459=0),0,IF($J459="","",VLOOKUP($J459,Age_Steps,4)))</f>
        <v>0</v>
      </c>
      <c r="BZ459" s="104">
        <f>IF(ABS($B459)&lt;0.01,0,IF($J459="","",VLOOKUP($J459-1,Age_Steps,4)))</f>
        <v>5</v>
      </c>
      <c r="CA459" s="104">
        <f>IF(OR(ABS($B459)&lt;0.01,$G459=0),0,IF($J459="","",VLOOKUP($J459-1,Age_Steps,4)))</f>
        <v>0</v>
      </c>
      <c r="CB459" s="104">
        <f>IF(ABS($B459)&lt;0.01,0,IF($J459="","",VLOOKUP($J459-2,Age_Steps,4)))</f>
        <v>5</v>
      </c>
      <c r="CC459" s="104">
        <f>IF(OR(ABS($B459)&lt;0.01,$I459=0),0,IF($J459="","",VLOOKUP($J459-2,Age_Steps,4)))</f>
        <v>0</v>
      </c>
    </row>
    <row r="460" spans="2:81" ht="12.5" customHeight="1">
      <c r="B460" s="6" t="s">
        <v>53</v>
      </c>
      <c r="C460" s="7" t="s">
        <v>54</v>
      </c>
      <c r="D460" s="5">
        <v>0</v>
      </c>
      <c r="E460" s="5">
        <v>0</v>
      </c>
      <c r="F460" s="2">
        <v>0</v>
      </c>
      <c r="G460" s="2">
        <v>0</v>
      </c>
      <c r="H460" s="2">
        <v>0</v>
      </c>
      <c r="I460" s="5">
        <v>0</v>
      </c>
      <c r="J460" s="11">
        <v>58</v>
      </c>
      <c r="K460" s="12">
        <f t="shared" si="423"/>
        <v>0</v>
      </c>
      <c r="L460" s="12">
        <f t="shared" si="423"/>
        <v>0</v>
      </c>
      <c r="M460" s="14">
        <f t="shared" si="424"/>
        <v>0</v>
      </c>
      <c r="N460" s="12">
        <f t="shared" si="479"/>
        <v>0</v>
      </c>
      <c r="O460" s="14">
        <f t="shared" si="425"/>
        <v>0</v>
      </c>
      <c r="P460" s="12">
        <f t="shared" si="479"/>
        <v>0</v>
      </c>
      <c r="Q460" s="12">
        <f t="shared" si="426"/>
        <v>1</v>
      </c>
      <c r="R460" s="12">
        <f t="shared" si="427"/>
        <v>0</v>
      </c>
      <c r="S460" s="12">
        <f t="shared" si="428"/>
        <v>0</v>
      </c>
      <c r="T460" s="12">
        <f t="shared" si="429"/>
        <v>0</v>
      </c>
      <c r="U460" s="12">
        <f t="shared" si="430"/>
        <v>0</v>
      </c>
      <c r="V460" s="39">
        <f t="shared" si="431"/>
        <v>0</v>
      </c>
      <c r="W460" s="39">
        <f t="shared" si="432"/>
        <v>0</v>
      </c>
      <c r="X460" s="12">
        <f t="shared" ref="X460:X523" si="480">IF(I460=0,0,1)</f>
        <v>0</v>
      </c>
      <c r="Y460" s="12">
        <f t="shared" si="433"/>
        <v>0</v>
      </c>
      <c r="Z460" s="39">
        <f t="shared" ref="Z460:Z523" si="481">IF(Y460=1,I460,0)</f>
        <v>0</v>
      </c>
      <c r="AA460" s="12">
        <f t="shared" si="434"/>
        <v>0</v>
      </c>
      <c r="AB460" s="39">
        <f t="shared" si="435"/>
        <v>0</v>
      </c>
      <c r="AC460" s="12">
        <f t="shared" si="436"/>
        <v>0</v>
      </c>
      <c r="AD460" s="39">
        <f t="shared" si="437"/>
        <v>0</v>
      </c>
      <c r="AE460" s="39">
        <f t="shared" si="422"/>
        <v>0</v>
      </c>
      <c r="AF460" s="12">
        <f t="shared" si="438"/>
        <v>0</v>
      </c>
      <c r="AG460" s="39">
        <f t="shared" si="439"/>
        <v>0</v>
      </c>
      <c r="AH460" s="12">
        <f t="shared" si="440"/>
        <v>0</v>
      </c>
      <c r="AI460" s="39">
        <f t="shared" si="441"/>
        <v>0</v>
      </c>
      <c r="AJ460" s="39">
        <f t="shared" si="442"/>
        <v>0</v>
      </c>
      <c r="AK460" s="12">
        <f t="shared" si="443"/>
        <v>0</v>
      </c>
      <c r="AL460" s="39">
        <f t="shared" si="444"/>
        <v>0</v>
      </c>
      <c r="AM460" s="39">
        <f t="shared" si="445"/>
        <v>0</v>
      </c>
      <c r="AN460" s="39">
        <f t="shared" si="446"/>
        <v>0</v>
      </c>
      <c r="AO460" s="99">
        <f t="shared" si="447"/>
        <v>0</v>
      </c>
      <c r="AP460" s="99">
        <f t="shared" si="448"/>
        <v>0</v>
      </c>
      <c r="AQ460" s="12">
        <f t="shared" si="449"/>
        <v>0</v>
      </c>
      <c r="AR460" s="39">
        <f t="shared" si="450"/>
        <v>0</v>
      </c>
      <c r="AS460" s="39">
        <f t="shared" si="451"/>
        <v>0</v>
      </c>
      <c r="AT460" s="39">
        <f t="shared" si="452"/>
        <v>0</v>
      </c>
      <c r="AU460" s="12">
        <f t="shared" si="453"/>
        <v>0</v>
      </c>
      <c r="AV460" s="39">
        <f t="shared" si="454"/>
        <v>0</v>
      </c>
      <c r="AW460" s="39">
        <f t="shared" si="455"/>
        <v>0</v>
      </c>
      <c r="AX460" s="39">
        <f t="shared" si="456"/>
        <v>0</v>
      </c>
      <c r="AY460" s="39">
        <f t="shared" si="457"/>
        <v>0</v>
      </c>
      <c r="AZ460" s="39">
        <f t="shared" si="458"/>
        <v>0</v>
      </c>
      <c r="BA460" s="12">
        <f t="shared" si="459"/>
        <v>0</v>
      </c>
      <c r="BB460" s="39">
        <f t="shared" si="460"/>
        <v>0</v>
      </c>
      <c r="BC460" s="39">
        <f t="shared" si="461"/>
        <v>0</v>
      </c>
      <c r="BD460" s="39">
        <f t="shared" si="462"/>
        <v>0</v>
      </c>
      <c r="BE460" s="12">
        <f t="shared" si="463"/>
        <v>0</v>
      </c>
      <c r="BF460" s="39">
        <f t="shared" si="464"/>
        <v>0</v>
      </c>
      <c r="BG460" s="39">
        <f t="shared" si="465"/>
        <v>0</v>
      </c>
      <c r="BH460" s="39">
        <f t="shared" si="466"/>
        <v>0</v>
      </c>
      <c r="BI460" s="12">
        <f t="shared" si="467"/>
        <v>0</v>
      </c>
      <c r="BJ460" s="39">
        <f t="shared" si="468"/>
        <v>0</v>
      </c>
      <c r="BK460" s="39">
        <f t="shared" si="469"/>
        <v>0</v>
      </c>
      <c r="BL460" s="39">
        <f t="shared" si="470"/>
        <v>0</v>
      </c>
      <c r="BM460" s="12">
        <f t="shared" si="471"/>
        <v>0</v>
      </c>
      <c r="BN460" s="39">
        <f t="shared" si="472"/>
        <v>0</v>
      </c>
      <c r="BO460" s="39">
        <f t="shared" si="473"/>
        <v>0</v>
      </c>
      <c r="BP460" s="39">
        <f t="shared" si="474"/>
        <v>0</v>
      </c>
      <c r="BQ460" s="12">
        <f t="shared" si="475"/>
        <v>0</v>
      </c>
      <c r="BR460" s="39">
        <f t="shared" si="476"/>
        <v>0</v>
      </c>
      <c r="BS460" s="39">
        <f t="shared" si="477"/>
        <v>0</v>
      </c>
      <c r="BT460" s="39">
        <f t="shared" si="478"/>
        <v>0</v>
      </c>
      <c r="BU460" s="104">
        <f>IF(ABS($B460)&lt;0.01,0,VLOOKUP(E460,DollarSteps,4))</f>
        <v>1</v>
      </c>
      <c r="BV460" s="104">
        <f>IF(ABS($B460)&lt;0.01,0,VLOOKUP(G460,DollarSteps,4))</f>
        <v>1</v>
      </c>
      <c r="BW460" s="104">
        <f>IF(ABS($B460)&lt;0.01,0,VLOOKUP(I460,DollarSteps,4))</f>
        <v>1</v>
      </c>
      <c r="BX460" s="104">
        <f>IF(ABS($B460)&lt;0.01,0,IF($J460="","",VLOOKUP($J460,Age_Steps,4)))</f>
        <v>5</v>
      </c>
      <c r="BY460" s="104">
        <f>IF(OR(ABS($B460)&lt;0.01,$E460=0),0,IF($J460="","",VLOOKUP($J460,Age_Steps,4)))</f>
        <v>0</v>
      </c>
      <c r="BZ460" s="104">
        <f>IF(ABS($B460)&lt;0.01,0,IF($J460="","",VLOOKUP($J460-1,Age_Steps,4)))</f>
        <v>5</v>
      </c>
      <c r="CA460" s="104">
        <f>IF(OR(ABS($B460)&lt;0.01,$G460=0),0,IF($J460="","",VLOOKUP($J460-1,Age_Steps,4)))</f>
        <v>0</v>
      </c>
      <c r="CB460" s="104">
        <f>IF(ABS($B460)&lt;0.01,0,IF($J460="","",VLOOKUP($J460-2,Age_Steps,4)))</f>
        <v>5</v>
      </c>
      <c r="CC460" s="104">
        <f>IF(OR(ABS($B460)&lt;0.01,$I460=0),0,IF($J460="","",VLOOKUP($J460-2,Age_Steps,4)))</f>
        <v>0</v>
      </c>
    </row>
    <row r="461" spans="2:81" ht="12.5" customHeight="1">
      <c r="B461" s="6" t="s">
        <v>55</v>
      </c>
      <c r="C461" s="7" t="s">
        <v>56</v>
      </c>
      <c r="D461" s="5">
        <v>0</v>
      </c>
      <c r="E461" s="5">
        <v>0</v>
      </c>
      <c r="F461" s="2">
        <v>0</v>
      </c>
      <c r="G461" s="2">
        <v>0</v>
      </c>
      <c r="H461" s="2">
        <v>0</v>
      </c>
      <c r="I461" s="5">
        <v>0</v>
      </c>
      <c r="J461" s="11">
        <v>53</v>
      </c>
      <c r="K461" s="12">
        <f t="shared" si="423"/>
        <v>0</v>
      </c>
      <c r="L461" s="12">
        <f t="shared" si="423"/>
        <v>0</v>
      </c>
      <c r="M461" s="14">
        <f t="shared" si="424"/>
        <v>0</v>
      </c>
      <c r="N461" s="12">
        <f t="shared" si="479"/>
        <v>0</v>
      </c>
      <c r="O461" s="14">
        <f t="shared" si="425"/>
        <v>0</v>
      </c>
      <c r="P461" s="12">
        <f t="shared" si="479"/>
        <v>0</v>
      </c>
      <c r="Q461" s="12">
        <f t="shared" si="426"/>
        <v>1</v>
      </c>
      <c r="R461" s="12">
        <f t="shared" si="427"/>
        <v>0</v>
      </c>
      <c r="S461" s="12">
        <f t="shared" si="428"/>
        <v>0</v>
      </c>
      <c r="T461" s="12">
        <f t="shared" si="429"/>
        <v>0</v>
      </c>
      <c r="U461" s="12">
        <f t="shared" si="430"/>
        <v>0</v>
      </c>
      <c r="V461" s="39">
        <f t="shared" si="431"/>
        <v>0</v>
      </c>
      <c r="W461" s="39">
        <f t="shared" si="432"/>
        <v>0</v>
      </c>
      <c r="X461" s="12">
        <f t="shared" si="480"/>
        <v>0</v>
      </c>
      <c r="Y461" s="12">
        <f t="shared" si="433"/>
        <v>0</v>
      </c>
      <c r="Z461" s="39">
        <f t="shared" si="481"/>
        <v>0</v>
      </c>
      <c r="AA461" s="12">
        <f t="shared" si="434"/>
        <v>0</v>
      </c>
      <c r="AB461" s="39">
        <f t="shared" si="435"/>
        <v>0</v>
      </c>
      <c r="AC461" s="12">
        <f t="shared" si="436"/>
        <v>0</v>
      </c>
      <c r="AD461" s="39">
        <f t="shared" si="437"/>
        <v>0</v>
      </c>
      <c r="AE461" s="39">
        <f t="shared" si="422"/>
        <v>0</v>
      </c>
      <c r="AF461" s="12">
        <f t="shared" si="438"/>
        <v>0</v>
      </c>
      <c r="AG461" s="39">
        <f t="shared" si="439"/>
        <v>0</v>
      </c>
      <c r="AH461" s="12">
        <f t="shared" si="440"/>
        <v>0</v>
      </c>
      <c r="AI461" s="39">
        <f t="shared" si="441"/>
        <v>0</v>
      </c>
      <c r="AJ461" s="39">
        <f t="shared" si="442"/>
        <v>0</v>
      </c>
      <c r="AK461" s="12">
        <f t="shared" si="443"/>
        <v>0</v>
      </c>
      <c r="AL461" s="39">
        <f t="shared" si="444"/>
        <v>0</v>
      </c>
      <c r="AM461" s="39">
        <f t="shared" si="445"/>
        <v>0</v>
      </c>
      <c r="AN461" s="39">
        <f t="shared" si="446"/>
        <v>0</v>
      </c>
      <c r="AO461" s="99">
        <f t="shared" si="447"/>
        <v>0</v>
      </c>
      <c r="AP461" s="99">
        <f t="shared" si="448"/>
        <v>0</v>
      </c>
      <c r="AQ461" s="12">
        <f t="shared" si="449"/>
        <v>0</v>
      </c>
      <c r="AR461" s="39">
        <f t="shared" si="450"/>
        <v>0</v>
      </c>
      <c r="AS461" s="39">
        <f t="shared" si="451"/>
        <v>0</v>
      </c>
      <c r="AT461" s="39">
        <f t="shared" si="452"/>
        <v>0</v>
      </c>
      <c r="AU461" s="12">
        <f t="shared" si="453"/>
        <v>0</v>
      </c>
      <c r="AV461" s="39">
        <f t="shared" si="454"/>
        <v>0</v>
      </c>
      <c r="AW461" s="39">
        <f t="shared" si="455"/>
        <v>0</v>
      </c>
      <c r="AX461" s="39">
        <f t="shared" si="456"/>
        <v>0</v>
      </c>
      <c r="AY461" s="39">
        <f t="shared" si="457"/>
        <v>0</v>
      </c>
      <c r="AZ461" s="39">
        <f t="shared" si="458"/>
        <v>0</v>
      </c>
      <c r="BA461" s="12">
        <f t="shared" si="459"/>
        <v>0</v>
      </c>
      <c r="BB461" s="39">
        <f t="shared" si="460"/>
        <v>0</v>
      </c>
      <c r="BC461" s="39">
        <f t="shared" si="461"/>
        <v>0</v>
      </c>
      <c r="BD461" s="39">
        <f t="shared" si="462"/>
        <v>0</v>
      </c>
      <c r="BE461" s="12">
        <f t="shared" si="463"/>
        <v>0</v>
      </c>
      <c r="BF461" s="39">
        <f t="shared" si="464"/>
        <v>0</v>
      </c>
      <c r="BG461" s="39">
        <f t="shared" si="465"/>
        <v>0</v>
      </c>
      <c r="BH461" s="39">
        <f t="shared" si="466"/>
        <v>0</v>
      </c>
      <c r="BI461" s="12">
        <f t="shared" si="467"/>
        <v>0</v>
      </c>
      <c r="BJ461" s="39">
        <f t="shared" si="468"/>
        <v>0</v>
      </c>
      <c r="BK461" s="39">
        <f t="shared" si="469"/>
        <v>0</v>
      </c>
      <c r="BL461" s="39">
        <f t="shared" si="470"/>
        <v>0</v>
      </c>
      <c r="BM461" s="12">
        <f t="shared" si="471"/>
        <v>0</v>
      </c>
      <c r="BN461" s="39">
        <f t="shared" si="472"/>
        <v>0</v>
      </c>
      <c r="BO461" s="39">
        <f t="shared" si="473"/>
        <v>0</v>
      </c>
      <c r="BP461" s="39">
        <f t="shared" si="474"/>
        <v>0</v>
      </c>
      <c r="BQ461" s="12">
        <f t="shared" si="475"/>
        <v>0</v>
      </c>
      <c r="BR461" s="39">
        <f t="shared" si="476"/>
        <v>0</v>
      </c>
      <c r="BS461" s="39">
        <f t="shared" si="477"/>
        <v>0</v>
      </c>
      <c r="BT461" s="39">
        <f t="shared" si="478"/>
        <v>0</v>
      </c>
      <c r="BU461" s="104">
        <f>IF(ABS($B461)&lt;0.01,0,VLOOKUP(E461,DollarSteps,4))</f>
        <v>1</v>
      </c>
      <c r="BV461" s="104">
        <f>IF(ABS($B461)&lt;0.01,0,VLOOKUP(G461,DollarSteps,4))</f>
        <v>1</v>
      </c>
      <c r="BW461" s="104">
        <f>IF(ABS($B461)&lt;0.01,0,VLOOKUP(I461,DollarSteps,4))</f>
        <v>1</v>
      </c>
      <c r="BX461" s="104">
        <f>IF(ABS($B461)&lt;0.01,0,IF($J461="","",VLOOKUP($J461,Age_Steps,4)))</f>
        <v>5</v>
      </c>
      <c r="BY461" s="104">
        <f>IF(OR(ABS($B461)&lt;0.01,$E461=0),0,IF($J461="","",VLOOKUP($J461,Age_Steps,4)))</f>
        <v>0</v>
      </c>
      <c r="BZ461" s="104">
        <f>IF(ABS($B461)&lt;0.01,0,IF($J461="","",VLOOKUP($J461-1,Age_Steps,4)))</f>
        <v>5</v>
      </c>
      <c r="CA461" s="104">
        <f>IF(OR(ABS($B461)&lt;0.01,$G461=0),0,IF($J461="","",VLOOKUP($J461-1,Age_Steps,4)))</f>
        <v>0</v>
      </c>
      <c r="CB461" s="104">
        <f>IF(ABS($B461)&lt;0.01,0,IF($J461="","",VLOOKUP($J461-2,Age_Steps,4)))</f>
        <v>5</v>
      </c>
      <c r="CC461" s="104">
        <f>IF(OR(ABS($B461)&lt;0.01,$I461=0),0,IF($J461="","",VLOOKUP($J461-2,Age_Steps,4)))</f>
        <v>0</v>
      </c>
    </row>
    <row r="462" spans="2:81" ht="12.5" customHeight="1">
      <c r="B462" s="6" t="s">
        <v>57</v>
      </c>
      <c r="C462" s="6" t="s">
        <v>58</v>
      </c>
      <c r="D462" s="5">
        <v>0</v>
      </c>
      <c r="E462" s="5">
        <v>0</v>
      </c>
      <c r="F462" s="2">
        <v>0</v>
      </c>
      <c r="G462" s="2">
        <v>0</v>
      </c>
      <c r="H462" s="2">
        <v>0</v>
      </c>
      <c r="I462" s="5">
        <v>0</v>
      </c>
      <c r="J462" s="11">
        <v>37</v>
      </c>
      <c r="K462" s="12">
        <f t="shared" si="423"/>
        <v>0</v>
      </c>
      <c r="L462" s="12">
        <f t="shared" si="423"/>
        <v>0</v>
      </c>
      <c r="M462" s="14">
        <f t="shared" si="424"/>
        <v>0</v>
      </c>
      <c r="N462" s="12">
        <f t="shared" si="479"/>
        <v>0</v>
      </c>
      <c r="O462" s="14">
        <f t="shared" si="425"/>
        <v>0</v>
      </c>
      <c r="P462" s="12">
        <f t="shared" si="479"/>
        <v>0</v>
      </c>
      <c r="Q462" s="12">
        <f t="shared" si="426"/>
        <v>1</v>
      </c>
      <c r="R462" s="12">
        <f t="shared" si="427"/>
        <v>0</v>
      </c>
      <c r="S462" s="12">
        <f t="shared" si="428"/>
        <v>0</v>
      </c>
      <c r="T462" s="12">
        <f t="shared" si="429"/>
        <v>0</v>
      </c>
      <c r="U462" s="12">
        <f t="shared" si="430"/>
        <v>0</v>
      </c>
      <c r="V462" s="39">
        <f t="shared" si="431"/>
        <v>0</v>
      </c>
      <c r="W462" s="39">
        <f t="shared" si="432"/>
        <v>0</v>
      </c>
      <c r="X462" s="12">
        <f t="shared" si="480"/>
        <v>0</v>
      </c>
      <c r="Y462" s="12">
        <f t="shared" si="433"/>
        <v>0</v>
      </c>
      <c r="Z462" s="39">
        <f t="shared" si="481"/>
        <v>0</v>
      </c>
      <c r="AA462" s="12">
        <f t="shared" si="434"/>
        <v>0</v>
      </c>
      <c r="AB462" s="39">
        <f t="shared" si="435"/>
        <v>0</v>
      </c>
      <c r="AC462" s="12">
        <f t="shared" si="436"/>
        <v>0</v>
      </c>
      <c r="AD462" s="39">
        <f t="shared" si="437"/>
        <v>0</v>
      </c>
      <c r="AE462" s="39">
        <f t="shared" si="422"/>
        <v>0</v>
      </c>
      <c r="AF462" s="12">
        <f t="shared" si="438"/>
        <v>0</v>
      </c>
      <c r="AG462" s="39">
        <f t="shared" si="439"/>
        <v>0</v>
      </c>
      <c r="AH462" s="12">
        <f t="shared" si="440"/>
        <v>0</v>
      </c>
      <c r="AI462" s="39">
        <f t="shared" si="441"/>
        <v>0</v>
      </c>
      <c r="AJ462" s="39">
        <f t="shared" si="442"/>
        <v>0</v>
      </c>
      <c r="AK462" s="12">
        <f t="shared" si="443"/>
        <v>0</v>
      </c>
      <c r="AL462" s="39">
        <f t="shared" si="444"/>
        <v>0</v>
      </c>
      <c r="AM462" s="39">
        <f t="shared" si="445"/>
        <v>0</v>
      </c>
      <c r="AN462" s="39">
        <f t="shared" si="446"/>
        <v>0</v>
      </c>
      <c r="AO462" s="99">
        <f t="shared" si="447"/>
        <v>0</v>
      </c>
      <c r="AP462" s="99">
        <f t="shared" si="448"/>
        <v>0</v>
      </c>
      <c r="AQ462" s="12">
        <f t="shared" si="449"/>
        <v>0</v>
      </c>
      <c r="AR462" s="39">
        <f t="shared" si="450"/>
        <v>0</v>
      </c>
      <c r="AS462" s="39">
        <f t="shared" si="451"/>
        <v>0</v>
      </c>
      <c r="AT462" s="39">
        <f t="shared" si="452"/>
        <v>0</v>
      </c>
      <c r="AU462" s="12">
        <f t="shared" si="453"/>
        <v>0</v>
      </c>
      <c r="AV462" s="39">
        <f t="shared" si="454"/>
        <v>0</v>
      </c>
      <c r="AW462" s="39">
        <f t="shared" si="455"/>
        <v>0</v>
      </c>
      <c r="AX462" s="39">
        <f t="shared" si="456"/>
        <v>0</v>
      </c>
      <c r="AY462" s="39">
        <f t="shared" si="457"/>
        <v>0</v>
      </c>
      <c r="AZ462" s="39">
        <f t="shared" si="458"/>
        <v>0</v>
      </c>
      <c r="BA462" s="12">
        <f t="shared" si="459"/>
        <v>0</v>
      </c>
      <c r="BB462" s="39">
        <f t="shared" si="460"/>
        <v>0</v>
      </c>
      <c r="BC462" s="39">
        <f t="shared" si="461"/>
        <v>0</v>
      </c>
      <c r="BD462" s="39">
        <f t="shared" si="462"/>
        <v>0</v>
      </c>
      <c r="BE462" s="12">
        <f t="shared" si="463"/>
        <v>0</v>
      </c>
      <c r="BF462" s="39">
        <f t="shared" si="464"/>
        <v>0</v>
      </c>
      <c r="BG462" s="39">
        <f t="shared" si="465"/>
        <v>0</v>
      </c>
      <c r="BH462" s="39">
        <f t="shared" si="466"/>
        <v>0</v>
      </c>
      <c r="BI462" s="12">
        <f t="shared" si="467"/>
        <v>0</v>
      </c>
      <c r="BJ462" s="39">
        <f t="shared" si="468"/>
        <v>0</v>
      </c>
      <c r="BK462" s="39">
        <f t="shared" si="469"/>
        <v>0</v>
      </c>
      <c r="BL462" s="39">
        <f t="shared" si="470"/>
        <v>0</v>
      </c>
      <c r="BM462" s="12">
        <f t="shared" si="471"/>
        <v>0</v>
      </c>
      <c r="BN462" s="39">
        <f t="shared" si="472"/>
        <v>0</v>
      </c>
      <c r="BO462" s="39">
        <f t="shared" si="473"/>
        <v>0</v>
      </c>
      <c r="BP462" s="39">
        <f t="shared" si="474"/>
        <v>0</v>
      </c>
      <c r="BQ462" s="12">
        <f t="shared" si="475"/>
        <v>0</v>
      </c>
      <c r="BR462" s="39">
        <f t="shared" si="476"/>
        <v>0</v>
      </c>
      <c r="BS462" s="39">
        <f t="shared" si="477"/>
        <v>0</v>
      </c>
      <c r="BT462" s="39">
        <f t="shared" si="478"/>
        <v>0</v>
      </c>
      <c r="BU462" s="104">
        <f>IF(ABS($B462)&lt;0.01,0,VLOOKUP(E462,DollarSteps,4))</f>
        <v>1</v>
      </c>
      <c r="BV462" s="104">
        <f>IF(ABS($B462)&lt;0.01,0,VLOOKUP(G462,DollarSteps,4))</f>
        <v>1</v>
      </c>
      <c r="BW462" s="104">
        <f>IF(ABS($B462)&lt;0.01,0,VLOOKUP(I462,DollarSteps,4))</f>
        <v>1</v>
      </c>
      <c r="BX462" s="104">
        <f>IF(ABS($B462)&lt;0.01,0,IF($J462="","",VLOOKUP($J462,Age_Steps,4)))</f>
        <v>3</v>
      </c>
      <c r="BY462" s="104">
        <f>IF(OR(ABS($B462)&lt;0.01,$E462=0),0,IF($J462="","",VLOOKUP($J462,Age_Steps,4)))</f>
        <v>0</v>
      </c>
      <c r="BZ462" s="104">
        <f>IF(ABS($B462)&lt;0.01,0,IF($J462="","",VLOOKUP($J462-1,Age_Steps,4)))</f>
        <v>3</v>
      </c>
      <c r="CA462" s="104">
        <f>IF(OR(ABS($B462)&lt;0.01,$G462=0),0,IF($J462="","",VLOOKUP($J462-1,Age_Steps,4)))</f>
        <v>0</v>
      </c>
      <c r="CB462" s="104">
        <f>IF(ABS($B462)&lt;0.01,0,IF($J462="","",VLOOKUP($J462-2,Age_Steps,4)))</f>
        <v>3</v>
      </c>
      <c r="CC462" s="104">
        <f>IF(OR(ABS($B462)&lt;0.01,$I462=0),0,IF($J462="","",VLOOKUP($J462-2,Age_Steps,4)))</f>
        <v>0</v>
      </c>
    </row>
    <row r="463" spans="2:81" ht="12.5" customHeight="1">
      <c r="B463" s="6" t="s">
        <v>59</v>
      </c>
      <c r="C463" s="6" t="s">
        <v>60</v>
      </c>
      <c r="D463" s="5">
        <v>2650</v>
      </c>
      <c r="E463" s="5">
        <v>2650</v>
      </c>
      <c r="F463" s="2">
        <v>2600</v>
      </c>
      <c r="G463" s="2">
        <v>2600</v>
      </c>
      <c r="H463" s="2">
        <v>2600</v>
      </c>
      <c r="I463" s="5">
        <v>2600</v>
      </c>
      <c r="J463" s="11">
        <v>70</v>
      </c>
      <c r="K463" s="12">
        <f t="shared" si="423"/>
        <v>1</v>
      </c>
      <c r="L463" s="12">
        <f t="shared" si="423"/>
        <v>1</v>
      </c>
      <c r="M463" s="14">
        <f t="shared" si="424"/>
        <v>50</v>
      </c>
      <c r="N463" s="12">
        <f t="shared" si="479"/>
        <v>0</v>
      </c>
      <c r="O463" s="14">
        <f t="shared" si="425"/>
        <v>50</v>
      </c>
      <c r="P463" s="12">
        <f t="shared" si="479"/>
        <v>0</v>
      </c>
      <c r="Q463" s="12">
        <f t="shared" si="426"/>
        <v>0</v>
      </c>
      <c r="R463" s="12">
        <f t="shared" si="427"/>
        <v>0</v>
      </c>
      <c r="S463" s="12">
        <f t="shared" si="428"/>
        <v>1</v>
      </c>
      <c r="T463" s="12">
        <f t="shared" si="429"/>
        <v>1</v>
      </c>
      <c r="U463" s="12">
        <f t="shared" si="430"/>
        <v>0</v>
      </c>
      <c r="V463" s="39">
        <f t="shared" si="431"/>
        <v>0</v>
      </c>
      <c r="W463" s="39">
        <f t="shared" si="432"/>
        <v>0</v>
      </c>
      <c r="X463" s="12">
        <f t="shared" si="480"/>
        <v>1</v>
      </c>
      <c r="Y463" s="12">
        <f t="shared" si="433"/>
        <v>0</v>
      </c>
      <c r="Z463" s="39">
        <f t="shared" si="481"/>
        <v>0</v>
      </c>
      <c r="AA463" s="12">
        <f t="shared" si="434"/>
        <v>0</v>
      </c>
      <c r="AB463" s="39">
        <f t="shared" si="435"/>
        <v>0</v>
      </c>
      <c r="AC463" s="12">
        <f t="shared" si="436"/>
        <v>0</v>
      </c>
      <c r="AD463" s="39">
        <f t="shared" si="437"/>
        <v>0</v>
      </c>
      <c r="AE463" s="39">
        <f t="shared" si="422"/>
        <v>0</v>
      </c>
      <c r="AF463" s="12">
        <f t="shared" si="438"/>
        <v>0</v>
      </c>
      <c r="AG463" s="39">
        <f t="shared" si="439"/>
        <v>0</v>
      </c>
      <c r="AH463" s="12">
        <f t="shared" si="440"/>
        <v>0</v>
      </c>
      <c r="AI463" s="39">
        <f t="shared" si="441"/>
        <v>0</v>
      </c>
      <c r="AJ463" s="39">
        <f t="shared" si="442"/>
        <v>0</v>
      </c>
      <c r="AK463" s="12">
        <f t="shared" si="443"/>
        <v>1</v>
      </c>
      <c r="AL463" s="39">
        <f t="shared" si="444"/>
        <v>2650</v>
      </c>
      <c r="AM463" s="39">
        <f t="shared" si="445"/>
        <v>2600</v>
      </c>
      <c r="AN463" s="39">
        <f t="shared" si="446"/>
        <v>2600</v>
      </c>
      <c r="AO463" s="99">
        <f t="shared" si="447"/>
        <v>1</v>
      </c>
      <c r="AP463" s="99">
        <f t="shared" si="448"/>
        <v>3</v>
      </c>
      <c r="AQ463" s="12">
        <f t="shared" si="449"/>
        <v>0</v>
      </c>
      <c r="AR463" s="39">
        <f t="shared" si="450"/>
        <v>0</v>
      </c>
      <c r="AS463" s="39">
        <f t="shared" si="451"/>
        <v>0</v>
      </c>
      <c r="AT463" s="39">
        <f t="shared" si="452"/>
        <v>0</v>
      </c>
      <c r="AU463" s="12">
        <f t="shared" si="453"/>
        <v>0</v>
      </c>
      <c r="AV463" s="39">
        <f t="shared" si="454"/>
        <v>0</v>
      </c>
      <c r="AW463" s="39">
        <f t="shared" si="455"/>
        <v>0</v>
      </c>
      <c r="AX463" s="39">
        <f t="shared" si="456"/>
        <v>0</v>
      </c>
      <c r="AY463" s="39">
        <f t="shared" si="457"/>
        <v>0</v>
      </c>
      <c r="AZ463" s="39">
        <f t="shared" si="458"/>
        <v>0</v>
      </c>
      <c r="BA463" s="12">
        <f t="shared" si="459"/>
        <v>0</v>
      </c>
      <c r="BB463" s="39">
        <f t="shared" si="460"/>
        <v>0</v>
      </c>
      <c r="BC463" s="39">
        <f t="shared" si="461"/>
        <v>0</v>
      </c>
      <c r="BD463" s="39">
        <f t="shared" si="462"/>
        <v>0</v>
      </c>
      <c r="BE463" s="12">
        <f t="shared" si="463"/>
        <v>0</v>
      </c>
      <c r="BF463" s="39">
        <f t="shared" si="464"/>
        <v>0</v>
      </c>
      <c r="BG463" s="39">
        <f t="shared" si="465"/>
        <v>0</v>
      </c>
      <c r="BH463" s="39">
        <f t="shared" si="466"/>
        <v>0</v>
      </c>
      <c r="BI463" s="12">
        <f t="shared" si="467"/>
        <v>1</v>
      </c>
      <c r="BJ463" s="39">
        <f t="shared" si="468"/>
        <v>2650</v>
      </c>
      <c r="BK463" s="39">
        <f t="shared" si="469"/>
        <v>2600</v>
      </c>
      <c r="BL463" s="39">
        <f t="shared" si="470"/>
        <v>2600</v>
      </c>
      <c r="BM463" s="12">
        <f t="shared" si="471"/>
        <v>0</v>
      </c>
      <c r="BN463" s="39">
        <f t="shared" si="472"/>
        <v>0</v>
      </c>
      <c r="BO463" s="39">
        <f t="shared" si="473"/>
        <v>0</v>
      </c>
      <c r="BP463" s="39">
        <f t="shared" si="474"/>
        <v>0</v>
      </c>
      <c r="BQ463" s="12">
        <f t="shared" si="475"/>
        <v>0</v>
      </c>
      <c r="BR463" s="39">
        <f t="shared" si="476"/>
        <v>0</v>
      </c>
      <c r="BS463" s="39">
        <f t="shared" si="477"/>
        <v>0</v>
      </c>
      <c r="BT463" s="39">
        <f t="shared" si="478"/>
        <v>0</v>
      </c>
      <c r="BU463" s="104">
        <f>IF(ABS($B463)&lt;0.01,0,VLOOKUP(E463,DollarSteps,4))</f>
        <v>7</v>
      </c>
      <c r="BV463" s="104">
        <f>IF(ABS($B463)&lt;0.01,0,VLOOKUP(G463,DollarSteps,4))</f>
        <v>6</v>
      </c>
      <c r="BW463" s="104">
        <f>IF(ABS($B463)&lt;0.01,0,VLOOKUP(I463,DollarSteps,4))</f>
        <v>6</v>
      </c>
      <c r="BX463" s="104">
        <f>IF(ABS($B463)&lt;0.01,0,IF($J463="","",VLOOKUP($J463,Age_Steps,4)))</f>
        <v>7</v>
      </c>
      <c r="BY463" s="104">
        <f>IF(OR(ABS($B463)&lt;0.01,$E463=0),0,IF($J463="","",VLOOKUP($J463,Age_Steps,4)))</f>
        <v>7</v>
      </c>
      <c r="BZ463" s="104">
        <f>IF(ABS($B463)&lt;0.01,0,IF($J463="","",VLOOKUP($J463-1,Age_Steps,4)))</f>
        <v>6</v>
      </c>
      <c r="CA463" s="104">
        <f>IF(OR(ABS($B463)&lt;0.01,$G463=0),0,IF($J463="","",VLOOKUP($J463-1,Age_Steps,4)))</f>
        <v>6</v>
      </c>
      <c r="CB463" s="104">
        <f>IF(ABS($B463)&lt;0.01,0,IF($J463="","",VLOOKUP($J463-2,Age_Steps,4)))</f>
        <v>6</v>
      </c>
      <c r="CC463" s="104">
        <f>IF(OR(ABS($B463)&lt;0.01,$I463=0),0,IF($J463="","",VLOOKUP($J463-2,Age_Steps,4)))</f>
        <v>6</v>
      </c>
    </row>
    <row r="464" spans="2:81" ht="12.5" customHeight="1">
      <c r="B464" s="6" t="s">
        <v>61</v>
      </c>
      <c r="C464" s="6" t="s">
        <v>62</v>
      </c>
      <c r="D464" s="5">
        <v>0</v>
      </c>
      <c r="E464" s="5">
        <v>0</v>
      </c>
      <c r="F464" s="2">
        <v>0</v>
      </c>
      <c r="G464" s="2">
        <v>0</v>
      </c>
      <c r="H464" s="2">
        <v>0</v>
      </c>
      <c r="I464" s="5">
        <v>0</v>
      </c>
      <c r="J464" s="11">
        <v>26</v>
      </c>
      <c r="K464" s="12">
        <f t="shared" si="423"/>
        <v>0</v>
      </c>
      <c r="L464" s="12">
        <f t="shared" si="423"/>
        <v>0</v>
      </c>
      <c r="M464" s="14">
        <f t="shared" si="424"/>
        <v>0</v>
      </c>
      <c r="N464" s="12">
        <f t="shared" si="479"/>
        <v>0</v>
      </c>
      <c r="O464" s="14">
        <f t="shared" si="425"/>
        <v>0</v>
      </c>
      <c r="P464" s="12">
        <f t="shared" si="479"/>
        <v>0</v>
      </c>
      <c r="Q464" s="12">
        <f t="shared" si="426"/>
        <v>1</v>
      </c>
      <c r="R464" s="12">
        <f t="shared" si="427"/>
        <v>0</v>
      </c>
      <c r="S464" s="12">
        <f t="shared" si="428"/>
        <v>0</v>
      </c>
      <c r="T464" s="12">
        <f t="shared" si="429"/>
        <v>0</v>
      </c>
      <c r="U464" s="12">
        <f t="shared" si="430"/>
        <v>0</v>
      </c>
      <c r="V464" s="39">
        <f t="shared" si="431"/>
        <v>0</v>
      </c>
      <c r="W464" s="39">
        <f t="shared" si="432"/>
        <v>0</v>
      </c>
      <c r="X464" s="12">
        <f t="shared" si="480"/>
        <v>0</v>
      </c>
      <c r="Y464" s="12">
        <f t="shared" si="433"/>
        <v>0</v>
      </c>
      <c r="Z464" s="39">
        <f t="shared" si="481"/>
        <v>0</v>
      </c>
      <c r="AA464" s="12">
        <f t="shared" si="434"/>
        <v>0</v>
      </c>
      <c r="AB464" s="39">
        <f t="shared" si="435"/>
        <v>0</v>
      </c>
      <c r="AC464" s="12">
        <f t="shared" si="436"/>
        <v>0</v>
      </c>
      <c r="AD464" s="39">
        <f t="shared" si="437"/>
        <v>0</v>
      </c>
      <c r="AE464" s="39">
        <f t="shared" si="422"/>
        <v>0</v>
      </c>
      <c r="AF464" s="12">
        <f t="shared" si="438"/>
        <v>0</v>
      </c>
      <c r="AG464" s="39">
        <f t="shared" si="439"/>
        <v>0</v>
      </c>
      <c r="AH464" s="12">
        <f t="shared" si="440"/>
        <v>0</v>
      </c>
      <c r="AI464" s="39">
        <f t="shared" si="441"/>
        <v>0</v>
      </c>
      <c r="AJ464" s="39">
        <f t="shared" si="442"/>
        <v>0</v>
      </c>
      <c r="AK464" s="12">
        <f t="shared" si="443"/>
        <v>0</v>
      </c>
      <c r="AL464" s="39">
        <f t="shared" si="444"/>
        <v>0</v>
      </c>
      <c r="AM464" s="39">
        <f t="shared" si="445"/>
        <v>0</v>
      </c>
      <c r="AN464" s="39">
        <f t="shared" si="446"/>
        <v>0</v>
      </c>
      <c r="AO464" s="99">
        <f t="shared" si="447"/>
        <v>0</v>
      </c>
      <c r="AP464" s="99">
        <f t="shared" si="448"/>
        <v>0</v>
      </c>
      <c r="AQ464" s="12">
        <f t="shared" si="449"/>
        <v>0</v>
      </c>
      <c r="AR464" s="39">
        <f t="shared" si="450"/>
        <v>0</v>
      </c>
      <c r="AS464" s="39">
        <f t="shared" si="451"/>
        <v>0</v>
      </c>
      <c r="AT464" s="39">
        <f t="shared" si="452"/>
        <v>0</v>
      </c>
      <c r="AU464" s="12">
        <f t="shared" si="453"/>
        <v>0</v>
      </c>
      <c r="AV464" s="39">
        <f t="shared" si="454"/>
        <v>0</v>
      </c>
      <c r="AW464" s="39">
        <f t="shared" si="455"/>
        <v>0</v>
      </c>
      <c r="AX464" s="39">
        <f t="shared" si="456"/>
        <v>0</v>
      </c>
      <c r="AY464" s="39">
        <f t="shared" si="457"/>
        <v>0</v>
      </c>
      <c r="AZ464" s="39">
        <f t="shared" si="458"/>
        <v>0</v>
      </c>
      <c r="BA464" s="12">
        <f t="shared" si="459"/>
        <v>0</v>
      </c>
      <c r="BB464" s="39">
        <f t="shared" si="460"/>
        <v>0</v>
      </c>
      <c r="BC464" s="39">
        <f t="shared" si="461"/>
        <v>0</v>
      </c>
      <c r="BD464" s="39">
        <f t="shared" si="462"/>
        <v>0</v>
      </c>
      <c r="BE464" s="12">
        <f t="shared" si="463"/>
        <v>0</v>
      </c>
      <c r="BF464" s="39">
        <f t="shared" si="464"/>
        <v>0</v>
      </c>
      <c r="BG464" s="39">
        <f t="shared" si="465"/>
        <v>0</v>
      </c>
      <c r="BH464" s="39">
        <f t="shared" si="466"/>
        <v>0</v>
      </c>
      <c r="BI464" s="12">
        <f t="shared" si="467"/>
        <v>0</v>
      </c>
      <c r="BJ464" s="39">
        <f t="shared" si="468"/>
        <v>0</v>
      </c>
      <c r="BK464" s="39">
        <f t="shared" si="469"/>
        <v>0</v>
      </c>
      <c r="BL464" s="39">
        <f t="shared" si="470"/>
        <v>0</v>
      </c>
      <c r="BM464" s="12">
        <f t="shared" si="471"/>
        <v>0</v>
      </c>
      <c r="BN464" s="39">
        <f t="shared" si="472"/>
        <v>0</v>
      </c>
      <c r="BO464" s="39">
        <f t="shared" si="473"/>
        <v>0</v>
      </c>
      <c r="BP464" s="39">
        <f t="shared" si="474"/>
        <v>0</v>
      </c>
      <c r="BQ464" s="12">
        <f t="shared" si="475"/>
        <v>0</v>
      </c>
      <c r="BR464" s="39">
        <f t="shared" si="476"/>
        <v>0</v>
      </c>
      <c r="BS464" s="39">
        <f t="shared" si="477"/>
        <v>0</v>
      </c>
      <c r="BT464" s="39">
        <f t="shared" si="478"/>
        <v>0</v>
      </c>
      <c r="BU464" s="104">
        <f>IF(ABS($B464)&lt;0.01,0,VLOOKUP(E464,DollarSteps,4))</f>
        <v>1</v>
      </c>
      <c r="BV464" s="104">
        <f>IF(ABS($B464)&lt;0.01,0,VLOOKUP(G464,DollarSteps,4))</f>
        <v>1</v>
      </c>
      <c r="BW464" s="104">
        <f>IF(ABS($B464)&lt;0.01,0,VLOOKUP(I464,DollarSteps,4))</f>
        <v>1</v>
      </c>
      <c r="BX464" s="104">
        <f>IF(ABS($B464)&lt;0.01,0,IF($J464="","",VLOOKUP($J464,Age_Steps,4)))</f>
        <v>2</v>
      </c>
      <c r="BY464" s="104">
        <f>IF(OR(ABS($B464)&lt;0.01,$E464=0),0,IF($J464="","",VLOOKUP($J464,Age_Steps,4)))</f>
        <v>0</v>
      </c>
      <c r="BZ464" s="104">
        <f>IF(ABS($B464)&lt;0.01,0,IF($J464="","",VLOOKUP($J464-1,Age_Steps,4)))</f>
        <v>2</v>
      </c>
      <c r="CA464" s="104">
        <f>IF(OR(ABS($B464)&lt;0.01,$G464=0),0,IF($J464="","",VLOOKUP($J464-1,Age_Steps,4)))</f>
        <v>0</v>
      </c>
      <c r="CB464" s="104">
        <f>IF(ABS($B464)&lt;0.01,0,IF($J464="","",VLOOKUP($J464-2,Age_Steps,4)))</f>
        <v>2</v>
      </c>
      <c r="CC464" s="104">
        <f>IF(OR(ABS($B464)&lt;0.01,$I464=0),0,IF($J464="","",VLOOKUP($J464-2,Age_Steps,4)))</f>
        <v>0</v>
      </c>
    </row>
    <row r="465" spans="2:81" ht="12.5" customHeight="1">
      <c r="B465" s="6" t="s">
        <v>63</v>
      </c>
      <c r="C465" s="6" t="s">
        <v>64</v>
      </c>
      <c r="D465" s="5">
        <v>0</v>
      </c>
      <c r="E465" s="5">
        <v>0</v>
      </c>
      <c r="F465" s="2">
        <v>0</v>
      </c>
      <c r="G465" s="2">
        <v>0</v>
      </c>
      <c r="H465" s="2">
        <v>0</v>
      </c>
      <c r="I465" s="5">
        <v>0</v>
      </c>
      <c r="J465" s="11">
        <v>46</v>
      </c>
      <c r="K465" s="12">
        <f t="shared" si="423"/>
        <v>0</v>
      </c>
      <c r="L465" s="12">
        <f t="shared" si="423"/>
        <v>0</v>
      </c>
      <c r="M465" s="14">
        <f t="shared" si="424"/>
        <v>0</v>
      </c>
      <c r="N465" s="12">
        <f t="shared" si="479"/>
        <v>0</v>
      </c>
      <c r="O465" s="14">
        <f t="shared" si="425"/>
        <v>0</v>
      </c>
      <c r="P465" s="12">
        <f t="shared" si="479"/>
        <v>0</v>
      </c>
      <c r="Q465" s="12">
        <f t="shared" si="426"/>
        <v>1</v>
      </c>
      <c r="R465" s="12">
        <f t="shared" si="427"/>
        <v>0</v>
      </c>
      <c r="S465" s="12">
        <f t="shared" si="428"/>
        <v>0</v>
      </c>
      <c r="T465" s="12">
        <f t="shared" si="429"/>
        <v>0</v>
      </c>
      <c r="U465" s="12">
        <f t="shared" si="430"/>
        <v>0</v>
      </c>
      <c r="V465" s="39">
        <f t="shared" si="431"/>
        <v>0</v>
      </c>
      <c r="W465" s="39">
        <f t="shared" si="432"/>
        <v>0</v>
      </c>
      <c r="X465" s="12">
        <f t="shared" si="480"/>
        <v>0</v>
      </c>
      <c r="Y465" s="12">
        <f t="shared" si="433"/>
        <v>0</v>
      </c>
      <c r="Z465" s="39">
        <f t="shared" si="481"/>
        <v>0</v>
      </c>
      <c r="AA465" s="12">
        <f t="shared" si="434"/>
        <v>0</v>
      </c>
      <c r="AB465" s="39">
        <f t="shared" si="435"/>
        <v>0</v>
      </c>
      <c r="AC465" s="12">
        <f t="shared" si="436"/>
        <v>0</v>
      </c>
      <c r="AD465" s="39">
        <f t="shared" si="437"/>
        <v>0</v>
      </c>
      <c r="AE465" s="39">
        <f t="shared" si="422"/>
        <v>0</v>
      </c>
      <c r="AF465" s="12">
        <f t="shared" si="438"/>
        <v>0</v>
      </c>
      <c r="AG465" s="39">
        <f t="shared" si="439"/>
        <v>0</v>
      </c>
      <c r="AH465" s="12">
        <f t="shared" si="440"/>
        <v>0</v>
      </c>
      <c r="AI465" s="39">
        <f t="shared" si="441"/>
        <v>0</v>
      </c>
      <c r="AJ465" s="39">
        <f t="shared" si="442"/>
        <v>0</v>
      </c>
      <c r="AK465" s="12">
        <f t="shared" si="443"/>
        <v>0</v>
      </c>
      <c r="AL465" s="39">
        <f t="shared" si="444"/>
        <v>0</v>
      </c>
      <c r="AM465" s="39">
        <f t="shared" si="445"/>
        <v>0</v>
      </c>
      <c r="AN465" s="39">
        <f t="shared" si="446"/>
        <v>0</v>
      </c>
      <c r="AO465" s="99">
        <f t="shared" si="447"/>
        <v>0</v>
      </c>
      <c r="AP465" s="99">
        <f t="shared" si="448"/>
        <v>0</v>
      </c>
      <c r="AQ465" s="12">
        <f t="shared" si="449"/>
        <v>0</v>
      </c>
      <c r="AR465" s="39">
        <f t="shared" si="450"/>
        <v>0</v>
      </c>
      <c r="AS465" s="39">
        <f t="shared" si="451"/>
        <v>0</v>
      </c>
      <c r="AT465" s="39">
        <f t="shared" si="452"/>
        <v>0</v>
      </c>
      <c r="AU465" s="12">
        <f t="shared" si="453"/>
        <v>0</v>
      </c>
      <c r="AV465" s="39">
        <f t="shared" si="454"/>
        <v>0</v>
      </c>
      <c r="AW465" s="39">
        <f t="shared" si="455"/>
        <v>0</v>
      </c>
      <c r="AX465" s="39">
        <f t="shared" si="456"/>
        <v>0</v>
      </c>
      <c r="AY465" s="39">
        <f t="shared" si="457"/>
        <v>0</v>
      </c>
      <c r="AZ465" s="39">
        <f t="shared" si="458"/>
        <v>0</v>
      </c>
      <c r="BA465" s="12">
        <f t="shared" si="459"/>
        <v>0</v>
      </c>
      <c r="BB465" s="39">
        <f t="shared" si="460"/>
        <v>0</v>
      </c>
      <c r="BC465" s="39">
        <f t="shared" si="461"/>
        <v>0</v>
      </c>
      <c r="BD465" s="39">
        <f t="shared" si="462"/>
        <v>0</v>
      </c>
      <c r="BE465" s="12">
        <f t="shared" si="463"/>
        <v>0</v>
      </c>
      <c r="BF465" s="39">
        <f t="shared" si="464"/>
        <v>0</v>
      </c>
      <c r="BG465" s="39">
        <f t="shared" si="465"/>
        <v>0</v>
      </c>
      <c r="BH465" s="39">
        <f t="shared" si="466"/>
        <v>0</v>
      </c>
      <c r="BI465" s="12">
        <f t="shared" si="467"/>
        <v>0</v>
      </c>
      <c r="BJ465" s="39">
        <f t="shared" si="468"/>
        <v>0</v>
      </c>
      <c r="BK465" s="39">
        <f t="shared" si="469"/>
        <v>0</v>
      </c>
      <c r="BL465" s="39">
        <f t="shared" si="470"/>
        <v>0</v>
      </c>
      <c r="BM465" s="12">
        <f t="shared" si="471"/>
        <v>0</v>
      </c>
      <c r="BN465" s="39">
        <f t="shared" si="472"/>
        <v>0</v>
      </c>
      <c r="BO465" s="39">
        <f t="shared" si="473"/>
        <v>0</v>
      </c>
      <c r="BP465" s="39">
        <f t="shared" si="474"/>
        <v>0</v>
      </c>
      <c r="BQ465" s="12">
        <f t="shared" si="475"/>
        <v>0</v>
      </c>
      <c r="BR465" s="39">
        <f t="shared" si="476"/>
        <v>0</v>
      </c>
      <c r="BS465" s="39">
        <f t="shared" si="477"/>
        <v>0</v>
      </c>
      <c r="BT465" s="39">
        <f t="shared" si="478"/>
        <v>0</v>
      </c>
      <c r="BU465" s="104">
        <f>IF(ABS($B465)&lt;0.01,0,VLOOKUP(E465,DollarSteps,4))</f>
        <v>1</v>
      </c>
      <c r="BV465" s="104">
        <f>IF(ABS($B465)&lt;0.01,0,VLOOKUP(G465,DollarSteps,4))</f>
        <v>1</v>
      </c>
      <c r="BW465" s="104">
        <f>IF(ABS($B465)&lt;0.01,0,VLOOKUP(I465,DollarSteps,4))</f>
        <v>1</v>
      </c>
      <c r="BX465" s="104">
        <f>IF(ABS($B465)&lt;0.01,0,IF($J465="","",VLOOKUP($J465,Age_Steps,4)))</f>
        <v>4</v>
      </c>
      <c r="BY465" s="104">
        <f>IF(OR(ABS($B465)&lt;0.01,$E465=0),0,IF($J465="","",VLOOKUP($J465,Age_Steps,4)))</f>
        <v>0</v>
      </c>
      <c r="BZ465" s="104">
        <f>IF(ABS($B465)&lt;0.01,0,IF($J465="","",VLOOKUP($J465-1,Age_Steps,4)))</f>
        <v>4</v>
      </c>
      <c r="CA465" s="104">
        <f>IF(OR(ABS($B465)&lt;0.01,$G465=0),0,IF($J465="","",VLOOKUP($J465-1,Age_Steps,4)))</f>
        <v>0</v>
      </c>
      <c r="CB465" s="104">
        <f>IF(ABS($B465)&lt;0.01,0,IF($J465="","",VLOOKUP($J465-2,Age_Steps,4)))</f>
        <v>4</v>
      </c>
      <c r="CC465" s="104">
        <f>IF(OR(ABS($B465)&lt;0.01,$I465=0),0,IF($J465="","",VLOOKUP($J465-2,Age_Steps,4)))</f>
        <v>0</v>
      </c>
    </row>
    <row r="466" spans="2:81" ht="12.5" customHeight="1">
      <c r="B466" s="6" t="s">
        <v>65</v>
      </c>
      <c r="C466" s="6" t="s">
        <v>66</v>
      </c>
      <c r="D466" s="5">
        <v>875</v>
      </c>
      <c r="E466" s="5">
        <v>885</v>
      </c>
      <c r="F466" s="2">
        <v>900</v>
      </c>
      <c r="G466" s="2">
        <v>900</v>
      </c>
      <c r="H466" s="2">
        <v>825</v>
      </c>
      <c r="I466" s="5">
        <v>825</v>
      </c>
      <c r="J466" s="11">
        <v>95</v>
      </c>
      <c r="K466" s="12">
        <f t="shared" si="423"/>
        <v>1</v>
      </c>
      <c r="L466" s="12">
        <f t="shared" si="423"/>
        <v>1</v>
      </c>
      <c r="M466" s="14">
        <f t="shared" si="424"/>
        <v>-25</v>
      </c>
      <c r="N466" s="12">
        <f t="shared" si="479"/>
        <v>0</v>
      </c>
      <c r="O466" s="14">
        <f t="shared" si="425"/>
        <v>-15</v>
      </c>
      <c r="P466" s="12">
        <f t="shared" si="479"/>
        <v>0</v>
      </c>
      <c r="Q466" s="12">
        <f t="shared" si="426"/>
        <v>0</v>
      </c>
      <c r="R466" s="12">
        <f t="shared" si="427"/>
        <v>0</v>
      </c>
      <c r="S466" s="12">
        <f t="shared" si="428"/>
        <v>1</v>
      </c>
      <c r="T466" s="12">
        <f t="shared" si="429"/>
        <v>1</v>
      </c>
      <c r="U466" s="12">
        <f t="shared" si="430"/>
        <v>0</v>
      </c>
      <c r="V466" s="39">
        <f t="shared" si="431"/>
        <v>0</v>
      </c>
      <c r="W466" s="39">
        <f t="shared" si="432"/>
        <v>0</v>
      </c>
      <c r="X466" s="12">
        <f t="shared" si="480"/>
        <v>1</v>
      </c>
      <c r="Y466" s="12">
        <f t="shared" si="433"/>
        <v>0</v>
      </c>
      <c r="Z466" s="39">
        <f t="shared" si="481"/>
        <v>0</v>
      </c>
      <c r="AA466" s="12">
        <f t="shared" si="434"/>
        <v>0</v>
      </c>
      <c r="AB466" s="39">
        <f t="shared" si="435"/>
        <v>0</v>
      </c>
      <c r="AC466" s="12">
        <f t="shared" si="436"/>
        <v>0</v>
      </c>
      <c r="AD466" s="39">
        <f t="shared" si="437"/>
        <v>0</v>
      </c>
      <c r="AE466" s="39">
        <f t="shared" si="422"/>
        <v>0</v>
      </c>
      <c r="AF466" s="12">
        <f t="shared" si="438"/>
        <v>0</v>
      </c>
      <c r="AG466" s="39">
        <f t="shared" si="439"/>
        <v>0</v>
      </c>
      <c r="AH466" s="12">
        <f t="shared" si="440"/>
        <v>0</v>
      </c>
      <c r="AI466" s="39">
        <f t="shared" si="441"/>
        <v>0</v>
      </c>
      <c r="AJ466" s="39">
        <f t="shared" si="442"/>
        <v>0</v>
      </c>
      <c r="AK466" s="12">
        <f t="shared" si="443"/>
        <v>1</v>
      </c>
      <c r="AL466" s="39">
        <f t="shared" si="444"/>
        <v>885</v>
      </c>
      <c r="AM466" s="39">
        <f t="shared" si="445"/>
        <v>900</v>
      </c>
      <c r="AN466" s="39">
        <f t="shared" si="446"/>
        <v>825</v>
      </c>
      <c r="AO466" s="99">
        <f t="shared" si="447"/>
        <v>2</v>
      </c>
      <c r="AP466" s="99">
        <f t="shared" si="448"/>
        <v>1</v>
      </c>
      <c r="AQ466" s="12">
        <f t="shared" si="449"/>
        <v>0</v>
      </c>
      <c r="AR466" s="39">
        <f t="shared" si="450"/>
        <v>0</v>
      </c>
      <c r="AS466" s="39">
        <f t="shared" si="451"/>
        <v>0</v>
      </c>
      <c r="AT466" s="39">
        <f t="shared" si="452"/>
        <v>0</v>
      </c>
      <c r="AU466" s="12">
        <f t="shared" si="453"/>
        <v>0</v>
      </c>
      <c r="AV466" s="39">
        <f t="shared" si="454"/>
        <v>0</v>
      </c>
      <c r="AW466" s="39">
        <f t="shared" si="455"/>
        <v>0</v>
      </c>
      <c r="AX466" s="39">
        <f t="shared" si="456"/>
        <v>0</v>
      </c>
      <c r="AY466" s="39">
        <f t="shared" si="457"/>
        <v>0</v>
      </c>
      <c r="AZ466" s="39">
        <f t="shared" si="458"/>
        <v>0</v>
      </c>
      <c r="BA466" s="12">
        <f t="shared" si="459"/>
        <v>0</v>
      </c>
      <c r="BB466" s="39">
        <f t="shared" si="460"/>
        <v>0</v>
      </c>
      <c r="BC466" s="39">
        <f t="shared" si="461"/>
        <v>0</v>
      </c>
      <c r="BD466" s="39">
        <f t="shared" si="462"/>
        <v>0</v>
      </c>
      <c r="BE466" s="12">
        <f t="shared" si="463"/>
        <v>1</v>
      </c>
      <c r="BF466" s="39">
        <f t="shared" si="464"/>
        <v>885</v>
      </c>
      <c r="BG466" s="39">
        <f t="shared" si="465"/>
        <v>900</v>
      </c>
      <c r="BH466" s="39">
        <f t="shared" si="466"/>
        <v>825</v>
      </c>
      <c r="BI466" s="12">
        <f t="shared" si="467"/>
        <v>0</v>
      </c>
      <c r="BJ466" s="39">
        <f t="shared" si="468"/>
        <v>0</v>
      </c>
      <c r="BK466" s="39">
        <f t="shared" si="469"/>
        <v>0</v>
      </c>
      <c r="BL466" s="39">
        <f t="shared" si="470"/>
        <v>0</v>
      </c>
      <c r="BM466" s="12">
        <f t="shared" si="471"/>
        <v>0</v>
      </c>
      <c r="BN466" s="39">
        <f t="shared" si="472"/>
        <v>0</v>
      </c>
      <c r="BO466" s="39">
        <f t="shared" si="473"/>
        <v>0</v>
      </c>
      <c r="BP466" s="39">
        <f t="shared" si="474"/>
        <v>0</v>
      </c>
      <c r="BQ466" s="12">
        <f t="shared" si="475"/>
        <v>0</v>
      </c>
      <c r="BR466" s="39">
        <f t="shared" si="476"/>
        <v>0</v>
      </c>
      <c r="BS466" s="39">
        <f t="shared" si="477"/>
        <v>0</v>
      </c>
      <c r="BT466" s="39">
        <f t="shared" si="478"/>
        <v>0</v>
      </c>
      <c r="BU466" s="104">
        <f>IF(ABS($B466)&lt;0.01,0,VLOOKUP(E466,DollarSteps,4))</f>
        <v>3</v>
      </c>
      <c r="BV466" s="104">
        <f>IF(ABS($B466)&lt;0.01,0,VLOOKUP(G466,DollarSteps,4))</f>
        <v>3</v>
      </c>
      <c r="BW466" s="104">
        <f>IF(ABS($B466)&lt;0.01,0,VLOOKUP(I466,DollarSteps,4))</f>
        <v>3</v>
      </c>
      <c r="BX466" s="104">
        <f>IF(ABS($B466)&lt;0.01,0,IF($J466="","",VLOOKUP($J466,Age_Steps,4)))</f>
        <v>7</v>
      </c>
      <c r="BY466" s="104">
        <f>IF(OR(ABS($B466)&lt;0.01,$E466=0),0,IF($J466="","",VLOOKUP($J466,Age_Steps,4)))</f>
        <v>7</v>
      </c>
      <c r="BZ466" s="104">
        <f>IF(ABS($B466)&lt;0.01,0,IF($J466="","",VLOOKUP($J466-1,Age_Steps,4)))</f>
        <v>7</v>
      </c>
      <c r="CA466" s="104">
        <f>IF(OR(ABS($B466)&lt;0.01,$G466=0),0,IF($J466="","",VLOOKUP($J466-1,Age_Steps,4)))</f>
        <v>7</v>
      </c>
      <c r="CB466" s="104">
        <f>IF(ABS($B466)&lt;0.01,0,IF($J466="","",VLOOKUP($J466-2,Age_Steps,4)))</f>
        <v>7</v>
      </c>
      <c r="CC466" s="104">
        <f>IF(OR(ABS($B466)&lt;0.01,$I466=0),0,IF($J466="","",VLOOKUP($J466-2,Age_Steps,4)))</f>
        <v>7</v>
      </c>
    </row>
    <row r="467" spans="2:81" ht="12.5" customHeight="1">
      <c r="B467" s="6" t="s">
        <v>67</v>
      </c>
      <c r="C467" s="6" t="s">
        <v>68</v>
      </c>
      <c r="D467" s="5">
        <v>0</v>
      </c>
      <c r="E467" s="5">
        <v>0</v>
      </c>
      <c r="F467" s="2">
        <v>0</v>
      </c>
      <c r="G467" s="2">
        <v>0</v>
      </c>
      <c r="H467" s="2">
        <v>0</v>
      </c>
      <c r="I467" s="5">
        <v>0</v>
      </c>
      <c r="K467" s="12">
        <f t="shared" si="423"/>
        <v>0</v>
      </c>
      <c r="L467" s="12">
        <f t="shared" si="423"/>
        <v>0</v>
      </c>
      <c r="M467" s="14">
        <f t="shared" si="424"/>
        <v>0</v>
      </c>
      <c r="N467" s="12">
        <f t="shared" si="479"/>
        <v>0</v>
      </c>
      <c r="O467" s="14">
        <f t="shared" si="425"/>
        <v>0</v>
      </c>
      <c r="P467" s="12">
        <f t="shared" si="479"/>
        <v>0</v>
      </c>
      <c r="Q467" s="12">
        <f t="shared" si="426"/>
        <v>1</v>
      </c>
      <c r="R467" s="12">
        <f t="shared" si="427"/>
        <v>0</v>
      </c>
      <c r="S467" s="12">
        <f t="shared" si="428"/>
        <v>0</v>
      </c>
      <c r="T467" s="12">
        <f t="shared" si="429"/>
        <v>0</v>
      </c>
      <c r="U467" s="12">
        <f t="shared" si="430"/>
        <v>0</v>
      </c>
      <c r="V467" s="39">
        <f t="shared" si="431"/>
        <v>0</v>
      </c>
      <c r="W467" s="39">
        <f t="shared" si="432"/>
        <v>0</v>
      </c>
      <c r="X467" s="12">
        <f t="shared" si="480"/>
        <v>0</v>
      </c>
      <c r="Y467" s="12">
        <f t="shared" si="433"/>
        <v>0</v>
      </c>
      <c r="Z467" s="39">
        <f t="shared" si="481"/>
        <v>0</v>
      </c>
      <c r="AA467" s="12">
        <f t="shared" si="434"/>
        <v>0</v>
      </c>
      <c r="AB467" s="39">
        <f t="shared" si="435"/>
        <v>0</v>
      </c>
      <c r="AC467" s="12">
        <f t="shared" si="436"/>
        <v>0</v>
      </c>
      <c r="AD467" s="39">
        <f t="shared" si="437"/>
        <v>0</v>
      </c>
      <c r="AE467" s="39">
        <f t="shared" si="422"/>
        <v>0</v>
      </c>
      <c r="AF467" s="12">
        <f t="shared" si="438"/>
        <v>0</v>
      </c>
      <c r="AG467" s="39">
        <f t="shared" si="439"/>
        <v>0</v>
      </c>
      <c r="AH467" s="12">
        <f t="shared" si="440"/>
        <v>0</v>
      </c>
      <c r="AI467" s="39">
        <f t="shared" si="441"/>
        <v>0</v>
      </c>
      <c r="AJ467" s="39">
        <f t="shared" si="442"/>
        <v>0</v>
      </c>
      <c r="AK467" s="12">
        <f t="shared" si="443"/>
        <v>0</v>
      </c>
      <c r="AL467" s="39">
        <f t="shared" si="444"/>
        <v>0</v>
      </c>
      <c r="AM467" s="39">
        <f t="shared" si="445"/>
        <v>0</v>
      </c>
      <c r="AN467" s="39">
        <f t="shared" si="446"/>
        <v>0</v>
      </c>
      <c r="AO467" s="99">
        <f t="shared" si="447"/>
        <v>0</v>
      </c>
      <c r="AP467" s="99">
        <f t="shared" si="448"/>
        <v>0</v>
      </c>
      <c r="AQ467" s="12">
        <f t="shared" si="449"/>
        <v>0</v>
      </c>
      <c r="AR467" s="39">
        <f t="shared" si="450"/>
        <v>0</v>
      </c>
      <c r="AS467" s="39">
        <f t="shared" si="451"/>
        <v>0</v>
      </c>
      <c r="AT467" s="39">
        <f t="shared" si="452"/>
        <v>0</v>
      </c>
      <c r="AU467" s="12">
        <f t="shared" si="453"/>
        <v>0</v>
      </c>
      <c r="AV467" s="39">
        <f t="shared" si="454"/>
        <v>0</v>
      </c>
      <c r="AW467" s="39">
        <f t="shared" si="455"/>
        <v>0</v>
      </c>
      <c r="AX467" s="39">
        <f t="shared" si="456"/>
        <v>0</v>
      </c>
      <c r="AY467" s="39">
        <f t="shared" si="457"/>
        <v>0</v>
      </c>
      <c r="AZ467" s="39">
        <f t="shared" si="458"/>
        <v>0</v>
      </c>
      <c r="BA467" s="12">
        <f t="shared" si="459"/>
        <v>0</v>
      </c>
      <c r="BB467" s="39">
        <f t="shared" si="460"/>
        <v>0</v>
      </c>
      <c r="BC467" s="39">
        <f t="shared" si="461"/>
        <v>0</v>
      </c>
      <c r="BD467" s="39">
        <f t="shared" si="462"/>
        <v>0</v>
      </c>
      <c r="BE467" s="12">
        <f t="shared" si="463"/>
        <v>0</v>
      </c>
      <c r="BF467" s="39">
        <f t="shared" si="464"/>
        <v>0</v>
      </c>
      <c r="BG467" s="39">
        <f t="shared" si="465"/>
        <v>0</v>
      </c>
      <c r="BH467" s="39">
        <f t="shared" si="466"/>
        <v>0</v>
      </c>
      <c r="BI467" s="12">
        <f t="shared" si="467"/>
        <v>0</v>
      </c>
      <c r="BJ467" s="39">
        <f t="shared" si="468"/>
        <v>0</v>
      </c>
      <c r="BK467" s="39">
        <f t="shared" si="469"/>
        <v>0</v>
      </c>
      <c r="BL467" s="39">
        <f t="shared" si="470"/>
        <v>0</v>
      </c>
      <c r="BM467" s="12">
        <f t="shared" si="471"/>
        <v>0</v>
      </c>
      <c r="BN467" s="39">
        <f t="shared" si="472"/>
        <v>0</v>
      </c>
      <c r="BO467" s="39">
        <f t="shared" si="473"/>
        <v>0</v>
      </c>
      <c r="BP467" s="39">
        <f t="shared" si="474"/>
        <v>0</v>
      </c>
      <c r="BQ467" s="12">
        <f t="shared" si="475"/>
        <v>0</v>
      </c>
      <c r="BR467" s="39">
        <f t="shared" si="476"/>
        <v>0</v>
      </c>
      <c r="BS467" s="39">
        <f t="shared" si="477"/>
        <v>0</v>
      </c>
      <c r="BT467" s="39">
        <f t="shared" si="478"/>
        <v>0</v>
      </c>
      <c r="BU467" s="104">
        <f>IF(ABS($B467)&lt;0.01,0,VLOOKUP(E467,DollarSteps,4))</f>
        <v>1</v>
      </c>
      <c r="BV467" s="104">
        <f>IF(ABS($B467)&lt;0.01,0,VLOOKUP(G467,DollarSteps,4))</f>
        <v>1</v>
      </c>
      <c r="BW467" s="104">
        <f>IF(ABS($B467)&lt;0.01,0,VLOOKUP(I467,DollarSteps,4))</f>
        <v>1</v>
      </c>
      <c r="BX467" s="104" t="str">
        <f>IF(ABS($B467)&lt;0.01,0,IF($J467="","",VLOOKUP($J467,Age_Steps,4)))</f>
        <v/>
      </c>
      <c r="BY467" s="104">
        <f>IF(OR(ABS($B467)&lt;0.01,$E467=0),0,IF($J467="","",VLOOKUP($J467,Age_Steps,4)))</f>
        <v>0</v>
      </c>
      <c r="BZ467" s="104" t="str">
        <f>IF(ABS($B467)&lt;0.01,0,IF($J467="","",VLOOKUP($J467-1,Age_Steps,4)))</f>
        <v/>
      </c>
      <c r="CA467" s="104">
        <f>IF(OR(ABS($B467)&lt;0.01,$G467=0),0,IF($J467="","",VLOOKUP($J467-1,Age_Steps,4)))</f>
        <v>0</v>
      </c>
      <c r="CB467" s="104" t="str">
        <f>IF(ABS($B467)&lt;0.01,0,IF($J467="","",VLOOKUP($J467-2,Age_Steps,4)))</f>
        <v/>
      </c>
      <c r="CC467" s="104">
        <f>IF(OR(ABS($B467)&lt;0.01,$I467=0),0,IF($J467="","",VLOOKUP($J467-2,Age_Steps,4)))</f>
        <v>0</v>
      </c>
    </row>
    <row r="468" spans="2:81" ht="12.5" customHeight="1">
      <c r="B468" s="6" t="s">
        <v>69</v>
      </c>
      <c r="C468" s="7" t="s">
        <v>70</v>
      </c>
      <c r="D468" s="5">
        <v>0</v>
      </c>
      <c r="E468" s="5">
        <v>0</v>
      </c>
      <c r="F468" s="2">
        <v>0</v>
      </c>
      <c r="G468" s="2">
        <v>0</v>
      </c>
      <c r="H468" s="2">
        <v>0</v>
      </c>
      <c r="I468" s="5">
        <v>0</v>
      </c>
      <c r="K468" s="12">
        <f t="shared" si="423"/>
        <v>0</v>
      </c>
      <c r="L468" s="12">
        <f t="shared" si="423"/>
        <v>0</v>
      </c>
      <c r="M468" s="14">
        <f t="shared" si="424"/>
        <v>0</v>
      </c>
      <c r="N468" s="12">
        <f t="shared" si="479"/>
        <v>0</v>
      </c>
      <c r="O468" s="14">
        <f t="shared" si="425"/>
        <v>0</v>
      </c>
      <c r="P468" s="12">
        <f t="shared" si="479"/>
        <v>0</v>
      </c>
      <c r="Q468" s="12">
        <f t="shared" si="426"/>
        <v>1</v>
      </c>
      <c r="R468" s="12">
        <f t="shared" si="427"/>
        <v>0</v>
      </c>
      <c r="S468" s="12">
        <f t="shared" si="428"/>
        <v>0</v>
      </c>
      <c r="T468" s="12">
        <f t="shared" si="429"/>
        <v>0</v>
      </c>
      <c r="U468" s="12">
        <f t="shared" si="430"/>
        <v>0</v>
      </c>
      <c r="V468" s="39">
        <f t="shared" si="431"/>
        <v>0</v>
      </c>
      <c r="W468" s="39">
        <f t="shared" si="432"/>
        <v>0</v>
      </c>
      <c r="X468" s="12">
        <f t="shared" si="480"/>
        <v>0</v>
      </c>
      <c r="Y468" s="12">
        <f t="shared" si="433"/>
        <v>0</v>
      </c>
      <c r="Z468" s="39">
        <f t="shared" si="481"/>
        <v>0</v>
      </c>
      <c r="AA468" s="12">
        <f t="shared" si="434"/>
        <v>0</v>
      </c>
      <c r="AB468" s="39">
        <f t="shared" si="435"/>
        <v>0</v>
      </c>
      <c r="AC468" s="12">
        <f t="shared" si="436"/>
        <v>0</v>
      </c>
      <c r="AD468" s="39">
        <f t="shared" si="437"/>
        <v>0</v>
      </c>
      <c r="AE468" s="39">
        <f t="shared" si="422"/>
        <v>0</v>
      </c>
      <c r="AF468" s="12">
        <f t="shared" si="438"/>
        <v>0</v>
      </c>
      <c r="AG468" s="39">
        <f t="shared" si="439"/>
        <v>0</v>
      </c>
      <c r="AH468" s="12">
        <f t="shared" si="440"/>
        <v>0</v>
      </c>
      <c r="AI468" s="39">
        <f t="shared" si="441"/>
        <v>0</v>
      </c>
      <c r="AJ468" s="39">
        <f t="shared" si="442"/>
        <v>0</v>
      </c>
      <c r="AK468" s="12">
        <f t="shared" si="443"/>
        <v>0</v>
      </c>
      <c r="AL468" s="39">
        <f t="shared" si="444"/>
        <v>0</v>
      </c>
      <c r="AM468" s="39">
        <f t="shared" si="445"/>
        <v>0</v>
      </c>
      <c r="AN468" s="39">
        <f t="shared" si="446"/>
        <v>0</v>
      </c>
      <c r="AO468" s="99">
        <f t="shared" si="447"/>
        <v>0</v>
      </c>
      <c r="AP468" s="99">
        <f t="shared" si="448"/>
        <v>0</v>
      </c>
      <c r="AQ468" s="12">
        <f t="shared" si="449"/>
        <v>0</v>
      </c>
      <c r="AR468" s="39">
        <f t="shared" si="450"/>
        <v>0</v>
      </c>
      <c r="AS468" s="39">
        <f t="shared" si="451"/>
        <v>0</v>
      </c>
      <c r="AT468" s="39">
        <f t="shared" si="452"/>
        <v>0</v>
      </c>
      <c r="AU468" s="12">
        <f t="shared" si="453"/>
        <v>0</v>
      </c>
      <c r="AV468" s="39">
        <f t="shared" si="454"/>
        <v>0</v>
      </c>
      <c r="AW468" s="39">
        <f t="shared" si="455"/>
        <v>0</v>
      </c>
      <c r="AX468" s="39">
        <f t="shared" si="456"/>
        <v>0</v>
      </c>
      <c r="AY468" s="39">
        <f t="shared" si="457"/>
        <v>0</v>
      </c>
      <c r="AZ468" s="39">
        <f t="shared" si="458"/>
        <v>0</v>
      </c>
      <c r="BA468" s="12">
        <f t="shared" si="459"/>
        <v>0</v>
      </c>
      <c r="BB468" s="39">
        <f t="shared" si="460"/>
        <v>0</v>
      </c>
      <c r="BC468" s="39">
        <f t="shared" si="461"/>
        <v>0</v>
      </c>
      <c r="BD468" s="39">
        <f t="shared" si="462"/>
        <v>0</v>
      </c>
      <c r="BE468" s="12">
        <f t="shared" si="463"/>
        <v>0</v>
      </c>
      <c r="BF468" s="39">
        <f t="shared" si="464"/>
        <v>0</v>
      </c>
      <c r="BG468" s="39">
        <f t="shared" si="465"/>
        <v>0</v>
      </c>
      <c r="BH468" s="39">
        <f t="shared" si="466"/>
        <v>0</v>
      </c>
      <c r="BI468" s="12">
        <f t="shared" si="467"/>
        <v>0</v>
      </c>
      <c r="BJ468" s="39">
        <f t="shared" si="468"/>
        <v>0</v>
      </c>
      <c r="BK468" s="39">
        <f t="shared" si="469"/>
        <v>0</v>
      </c>
      <c r="BL468" s="39">
        <f t="shared" si="470"/>
        <v>0</v>
      </c>
      <c r="BM468" s="12">
        <f t="shared" si="471"/>
        <v>0</v>
      </c>
      <c r="BN468" s="39">
        <f t="shared" si="472"/>
        <v>0</v>
      </c>
      <c r="BO468" s="39">
        <f t="shared" si="473"/>
        <v>0</v>
      </c>
      <c r="BP468" s="39">
        <f t="shared" si="474"/>
        <v>0</v>
      </c>
      <c r="BQ468" s="12">
        <f t="shared" si="475"/>
        <v>0</v>
      </c>
      <c r="BR468" s="39">
        <f t="shared" si="476"/>
        <v>0</v>
      </c>
      <c r="BS468" s="39">
        <f t="shared" si="477"/>
        <v>0</v>
      </c>
      <c r="BT468" s="39">
        <f t="shared" si="478"/>
        <v>0</v>
      </c>
      <c r="BU468" s="104">
        <f>IF(ABS($B468)&lt;0.01,0,VLOOKUP(E468,DollarSteps,4))</f>
        <v>1</v>
      </c>
      <c r="BV468" s="104">
        <f>IF(ABS($B468)&lt;0.01,0,VLOOKUP(G468,DollarSteps,4))</f>
        <v>1</v>
      </c>
      <c r="BW468" s="104">
        <f>IF(ABS($B468)&lt;0.01,0,VLOOKUP(I468,DollarSteps,4))</f>
        <v>1</v>
      </c>
      <c r="BX468" s="104" t="str">
        <f>IF(ABS($B468)&lt;0.01,0,IF($J468="","",VLOOKUP($J468,Age_Steps,4)))</f>
        <v/>
      </c>
      <c r="BY468" s="104">
        <f>IF(OR(ABS($B468)&lt;0.01,$E468=0),0,IF($J468="","",VLOOKUP($J468,Age_Steps,4)))</f>
        <v>0</v>
      </c>
      <c r="BZ468" s="104" t="str">
        <f>IF(ABS($B468)&lt;0.01,0,IF($J468="","",VLOOKUP($J468-1,Age_Steps,4)))</f>
        <v/>
      </c>
      <c r="CA468" s="104">
        <f>IF(OR(ABS($B468)&lt;0.01,$G468=0),0,IF($J468="","",VLOOKUP($J468-1,Age_Steps,4)))</f>
        <v>0</v>
      </c>
      <c r="CB468" s="104" t="str">
        <f>IF(ABS($B468)&lt;0.01,0,IF($J468="","",VLOOKUP($J468-2,Age_Steps,4)))</f>
        <v/>
      </c>
      <c r="CC468" s="104">
        <f>IF(OR(ABS($B468)&lt;0.01,$I468=0),0,IF($J468="","",VLOOKUP($J468-2,Age_Steps,4)))</f>
        <v>0</v>
      </c>
    </row>
    <row r="469" spans="2:81" ht="12.5" customHeight="1">
      <c r="B469" s="6" t="s">
        <v>71</v>
      </c>
      <c r="C469" s="6" t="s">
        <v>72</v>
      </c>
      <c r="D469" s="5">
        <v>0</v>
      </c>
      <c r="E469" s="5">
        <v>0</v>
      </c>
      <c r="F469" s="2">
        <v>445</v>
      </c>
      <c r="G469" s="2">
        <v>445</v>
      </c>
      <c r="H469" s="2">
        <v>350</v>
      </c>
      <c r="I469" s="5">
        <v>350</v>
      </c>
      <c r="J469" s="11">
        <v>48</v>
      </c>
      <c r="K469" s="12">
        <f t="shared" si="423"/>
        <v>0</v>
      </c>
      <c r="L469" s="12">
        <f t="shared" si="423"/>
        <v>0</v>
      </c>
      <c r="M469" s="14">
        <f t="shared" si="424"/>
        <v>-445</v>
      </c>
      <c r="N469" s="12">
        <f t="shared" si="479"/>
        <v>0</v>
      </c>
      <c r="O469" s="14">
        <f t="shared" si="425"/>
        <v>-445</v>
      </c>
      <c r="P469" s="12">
        <f t="shared" si="479"/>
        <v>0</v>
      </c>
      <c r="Q469" s="12">
        <f t="shared" si="426"/>
        <v>0</v>
      </c>
      <c r="R469" s="12">
        <f t="shared" si="427"/>
        <v>1</v>
      </c>
      <c r="S469" s="12">
        <f t="shared" si="428"/>
        <v>0</v>
      </c>
      <c r="T469" s="12">
        <f t="shared" si="429"/>
        <v>1</v>
      </c>
      <c r="U469" s="12">
        <f t="shared" si="430"/>
        <v>1</v>
      </c>
      <c r="V469" s="39">
        <f t="shared" si="431"/>
        <v>445</v>
      </c>
      <c r="W469" s="39">
        <f t="shared" si="432"/>
        <v>350</v>
      </c>
      <c r="X469" s="12">
        <f t="shared" si="480"/>
        <v>1</v>
      </c>
      <c r="Y469" s="12">
        <f t="shared" si="433"/>
        <v>0</v>
      </c>
      <c r="Z469" s="39">
        <f t="shared" si="481"/>
        <v>0</v>
      </c>
      <c r="AA469" s="12">
        <f t="shared" si="434"/>
        <v>0</v>
      </c>
      <c r="AB469" s="39">
        <f t="shared" si="435"/>
        <v>0</v>
      </c>
      <c r="AC469" s="12">
        <f t="shared" si="436"/>
        <v>0</v>
      </c>
      <c r="AD469" s="39">
        <f t="shared" si="437"/>
        <v>0</v>
      </c>
      <c r="AE469" s="39">
        <f t="shared" si="422"/>
        <v>0</v>
      </c>
      <c r="AF469" s="12">
        <f t="shared" si="438"/>
        <v>0</v>
      </c>
      <c r="AG469" s="39">
        <f t="shared" si="439"/>
        <v>0</v>
      </c>
      <c r="AH469" s="12">
        <f t="shared" si="440"/>
        <v>0</v>
      </c>
      <c r="AI469" s="39">
        <f t="shared" si="441"/>
        <v>0</v>
      </c>
      <c r="AJ469" s="39">
        <f t="shared" si="442"/>
        <v>0</v>
      </c>
      <c r="AK469" s="12">
        <f t="shared" si="443"/>
        <v>0</v>
      </c>
      <c r="AL469" s="39">
        <f t="shared" si="444"/>
        <v>0</v>
      </c>
      <c r="AM469" s="39">
        <f t="shared" si="445"/>
        <v>0</v>
      </c>
      <c r="AN469" s="39">
        <f t="shared" si="446"/>
        <v>0</v>
      </c>
      <c r="AO469" s="99">
        <f t="shared" si="447"/>
        <v>0</v>
      </c>
      <c r="AP469" s="99">
        <f t="shared" si="448"/>
        <v>0</v>
      </c>
      <c r="AQ469" s="12">
        <f t="shared" si="449"/>
        <v>0</v>
      </c>
      <c r="AR469" s="39">
        <f t="shared" si="450"/>
        <v>0</v>
      </c>
      <c r="AS469" s="39">
        <f t="shared" si="451"/>
        <v>0</v>
      </c>
      <c r="AT469" s="39">
        <f t="shared" si="452"/>
        <v>0</v>
      </c>
      <c r="AU469" s="12">
        <f t="shared" si="453"/>
        <v>0</v>
      </c>
      <c r="AV469" s="39">
        <f t="shared" si="454"/>
        <v>0</v>
      </c>
      <c r="AW469" s="39">
        <f t="shared" si="455"/>
        <v>0</v>
      </c>
      <c r="AX469" s="39">
        <f t="shared" si="456"/>
        <v>0</v>
      </c>
      <c r="AY469" s="39">
        <f t="shared" si="457"/>
        <v>0</v>
      </c>
      <c r="AZ469" s="39">
        <f t="shared" si="458"/>
        <v>0</v>
      </c>
      <c r="BA469" s="12">
        <f t="shared" si="459"/>
        <v>0</v>
      </c>
      <c r="BB469" s="39">
        <f t="shared" si="460"/>
        <v>0</v>
      </c>
      <c r="BC469" s="39">
        <f t="shared" si="461"/>
        <v>0</v>
      </c>
      <c r="BD469" s="39">
        <f t="shared" si="462"/>
        <v>0</v>
      </c>
      <c r="BE469" s="12">
        <f t="shared" si="463"/>
        <v>0</v>
      </c>
      <c r="BF469" s="39">
        <f t="shared" si="464"/>
        <v>0</v>
      </c>
      <c r="BG469" s="39">
        <f t="shared" si="465"/>
        <v>0</v>
      </c>
      <c r="BH469" s="39">
        <f t="shared" si="466"/>
        <v>0</v>
      </c>
      <c r="BI469" s="12">
        <f t="shared" si="467"/>
        <v>0</v>
      </c>
      <c r="BJ469" s="39">
        <f t="shared" si="468"/>
        <v>0</v>
      </c>
      <c r="BK469" s="39">
        <f t="shared" si="469"/>
        <v>0</v>
      </c>
      <c r="BL469" s="39">
        <f t="shared" si="470"/>
        <v>0</v>
      </c>
      <c r="BM469" s="12">
        <f t="shared" si="471"/>
        <v>0</v>
      </c>
      <c r="BN469" s="39">
        <f t="shared" si="472"/>
        <v>0</v>
      </c>
      <c r="BO469" s="39">
        <f t="shared" si="473"/>
        <v>0</v>
      </c>
      <c r="BP469" s="39">
        <f t="shared" si="474"/>
        <v>0</v>
      </c>
      <c r="BQ469" s="12">
        <f t="shared" si="475"/>
        <v>0</v>
      </c>
      <c r="BR469" s="39">
        <f t="shared" si="476"/>
        <v>0</v>
      </c>
      <c r="BS469" s="39">
        <f t="shared" si="477"/>
        <v>0</v>
      </c>
      <c r="BT469" s="39">
        <f t="shared" si="478"/>
        <v>0</v>
      </c>
      <c r="BU469" s="104">
        <f>IF(ABS($B469)&lt;0.01,0,VLOOKUP(E469,DollarSteps,4))</f>
        <v>1</v>
      </c>
      <c r="BV469" s="104">
        <f>IF(ABS($B469)&lt;0.01,0,VLOOKUP(G469,DollarSteps,4))</f>
        <v>3</v>
      </c>
      <c r="BW469" s="104">
        <f>IF(ABS($B469)&lt;0.01,0,VLOOKUP(I469,DollarSteps,4))</f>
        <v>3</v>
      </c>
      <c r="BX469" s="104">
        <f>IF(ABS($B469)&lt;0.01,0,IF($J469="","",VLOOKUP($J469,Age_Steps,4)))</f>
        <v>4</v>
      </c>
      <c r="BY469" s="104">
        <f>IF(OR(ABS($B469)&lt;0.01,$E469=0),0,IF($J469="","",VLOOKUP($J469,Age_Steps,4)))</f>
        <v>0</v>
      </c>
      <c r="BZ469" s="104">
        <f>IF(ABS($B469)&lt;0.01,0,IF($J469="","",VLOOKUP($J469-1,Age_Steps,4)))</f>
        <v>4</v>
      </c>
      <c r="CA469" s="104">
        <f>IF(OR(ABS($B469)&lt;0.01,$G469=0),0,IF($J469="","",VLOOKUP($J469-1,Age_Steps,4)))</f>
        <v>4</v>
      </c>
      <c r="CB469" s="104">
        <f>IF(ABS($B469)&lt;0.01,0,IF($J469="","",VLOOKUP($J469-2,Age_Steps,4)))</f>
        <v>4</v>
      </c>
      <c r="CC469" s="104">
        <f>IF(OR(ABS($B469)&lt;0.01,$I469=0),0,IF($J469="","",VLOOKUP($J469-2,Age_Steps,4)))</f>
        <v>4</v>
      </c>
    </row>
    <row r="470" spans="2:81" ht="12.5" customHeight="1">
      <c r="B470" s="6" t="s">
        <v>73</v>
      </c>
      <c r="C470" s="7" t="s">
        <v>74</v>
      </c>
      <c r="D470" s="5">
        <v>0</v>
      </c>
      <c r="E470" s="5">
        <v>0</v>
      </c>
      <c r="F470" s="2">
        <v>0</v>
      </c>
      <c r="G470" s="2">
        <v>0</v>
      </c>
      <c r="H470" s="2">
        <v>0</v>
      </c>
      <c r="I470" s="5">
        <v>0</v>
      </c>
      <c r="J470" s="11">
        <v>56</v>
      </c>
      <c r="K470" s="12">
        <f t="shared" si="423"/>
        <v>0</v>
      </c>
      <c r="L470" s="12">
        <f t="shared" si="423"/>
        <v>0</v>
      </c>
      <c r="M470" s="14">
        <f t="shared" si="424"/>
        <v>0</v>
      </c>
      <c r="N470" s="12">
        <f t="shared" si="479"/>
        <v>0</v>
      </c>
      <c r="O470" s="14">
        <f t="shared" si="425"/>
        <v>0</v>
      </c>
      <c r="P470" s="12">
        <f t="shared" si="479"/>
        <v>0</v>
      </c>
      <c r="Q470" s="12">
        <f t="shared" si="426"/>
        <v>1</v>
      </c>
      <c r="R470" s="12">
        <f t="shared" si="427"/>
        <v>0</v>
      </c>
      <c r="S470" s="12">
        <f t="shared" si="428"/>
        <v>0</v>
      </c>
      <c r="T470" s="12">
        <f t="shared" si="429"/>
        <v>0</v>
      </c>
      <c r="U470" s="12">
        <f t="shared" si="430"/>
        <v>0</v>
      </c>
      <c r="V470" s="39">
        <f t="shared" si="431"/>
        <v>0</v>
      </c>
      <c r="W470" s="39">
        <f t="shared" si="432"/>
        <v>0</v>
      </c>
      <c r="X470" s="12">
        <f t="shared" si="480"/>
        <v>0</v>
      </c>
      <c r="Y470" s="12">
        <f t="shared" si="433"/>
        <v>0</v>
      </c>
      <c r="Z470" s="39">
        <f t="shared" si="481"/>
        <v>0</v>
      </c>
      <c r="AA470" s="12">
        <f t="shared" si="434"/>
        <v>0</v>
      </c>
      <c r="AB470" s="39">
        <f t="shared" si="435"/>
        <v>0</v>
      </c>
      <c r="AC470" s="12">
        <f t="shared" si="436"/>
        <v>0</v>
      </c>
      <c r="AD470" s="39">
        <f t="shared" si="437"/>
        <v>0</v>
      </c>
      <c r="AE470" s="39">
        <f t="shared" si="422"/>
        <v>0</v>
      </c>
      <c r="AF470" s="12">
        <f t="shared" si="438"/>
        <v>0</v>
      </c>
      <c r="AG470" s="39">
        <f t="shared" si="439"/>
        <v>0</v>
      </c>
      <c r="AH470" s="12">
        <f t="shared" si="440"/>
        <v>0</v>
      </c>
      <c r="AI470" s="39">
        <f t="shared" si="441"/>
        <v>0</v>
      </c>
      <c r="AJ470" s="39">
        <f t="shared" si="442"/>
        <v>0</v>
      </c>
      <c r="AK470" s="12">
        <f t="shared" si="443"/>
        <v>0</v>
      </c>
      <c r="AL470" s="39">
        <f t="shared" si="444"/>
        <v>0</v>
      </c>
      <c r="AM470" s="39">
        <f t="shared" si="445"/>
        <v>0</v>
      </c>
      <c r="AN470" s="39">
        <f t="shared" si="446"/>
        <v>0</v>
      </c>
      <c r="AO470" s="99">
        <f t="shared" si="447"/>
        <v>0</v>
      </c>
      <c r="AP470" s="99">
        <f t="shared" si="448"/>
        <v>0</v>
      </c>
      <c r="AQ470" s="12">
        <f t="shared" si="449"/>
        <v>0</v>
      </c>
      <c r="AR470" s="39">
        <f t="shared" si="450"/>
        <v>0</v>
      </c>
      <c r="AS470" s="39">
        <f t="shared" si="451"/>
        <v>0</v>
      </c>
      <c r="AT470" s="39">
        <f t="shared" si="452"/>
        <v>0</v>
      </c>
      <c r="AU470" s="12">
        <f t="shared" si="453"/>
        <v>0</v>
      </c>
      <c r="AV470" s="39">
        <f t="shared" si="454"/>
        <v>0</v>
      </c>
      <c r="AW470" s="39">
        <f t="shared" si="455"/>
        <v>0</v>
      </c>
      <c r="AX470" s="39">
        <f t="shared" si="456"/>
        <v>0</v>
      </c>
      <c r="AY470" s="39">
        <f t="shared" si="457"/>
        <v>0</v>
      </c>
      <c r="AZ470" s="39">
        <f t="shared" si="458"/>
        <v>0</v>
      </c>
      <c r="BA470" s="12">
        <f t="shared" si="459"/>
        <v>0</v>
      </c>
      <c r="BB470" s="39">
        <f t="shared" si="460"/>
        <v>0</v>
      </c>
      <c r="BC470" s="39">
        <f t="shared" si="461"/>
        <v>0</v>
      </c>
      <c r="BD470" s="39">
        <f t="shared" si="462"/>
        <v>0</v>
      </c>
      <c r="BE470" s="12">
        <f t="shared" si="463"/>
        <v>0</v>
      </c>
      <c r="BF470" s="39">
        <f t="shared" si="464"/>
        <v>0</v>
      </c>
      <c r="BG470" s="39">
        <f t="shared" si="465"/>
        <v>0</v>
      </c>
      <c r="BH470" s="39">
        <f t="shared" si="466"/>
        <v>0</v>
      </c>
      <c r="BI470" s="12">
        <f t="shared" si="467"/>
        <v>0</v>
      </c>
      <c r="BJ470" s="39">
        <f t="shared" si="468"/>
        <v>0</v>
      </c>
      <c r="BK470" s="39">
        <f t="shared" si="469"/>
        <v>0</v>
      </c>
      <c r="BL470" s="39">
        <f t="shared" si="470"/>
        <v>0</v>
      </c>
      <c r="BM470" s="12">
        <f t="shared" si="471"/>
        <v>0</v>
      </c>
      <c r="BN470" s="39">
        <f t="shared" si="472"/>
        <v>0</v>
      </c>
      <c r="BO470" s="39">
        <f t="shared" si="473"/>
        <v>0</v>
      </c>
      <c r="BP470" s="39">
        <f t="shared" si="474"/>
        <v>0</v>
      </c>
      <c r="BQ470" s="12">
        <f t="shared" si="475"/>
        <v>0</v>
      </c>
      <c r="BR470" s="39">
        <f t="shared" si="476"/>
        <v>0</v>
      </c>
      <c r="BS470" s="39">
        <f t="shared" si="477"/>
        <v>0</v>
      </c>
      <c r="BT470" s="39">
        <f t="shared" si="478"/>
        <v>0</v>
      </c>
      <c r="BU470" s="104">
        <f>IF(ABS($B470)&lt;0.01,0,VLOOKUP(E470,DollarSteps,4))</f>
        <v>1</v>
      </c>
      <c r="BV470" s="104">
        <f>IF(ABS($B470)&lt;0.01,0,VLOOKUP(G470,DollarSteps,4))</f>
        <v>1</v>
      </c>
      <c r="BW470" s="104">
        <f>IF(ABS($B470)&lt;0.01,0,VLOOKUP(I470,DollarSteps,4))</f>
        <v>1</v>
      </c>
      <c r="BX470" s="104">
        <f>IF(ABS($B470)&lt;0.01,0,IF($J470="","",VLOOKUP($J470,Age_Steps,4)))</f>
        <v>5</v>
      </c>
      <c r="BY470" s="104">
        <f>IF(OR(ABS($B470)&lt;0.01,$E470=0),0,IF($J470="","",VLOOKUP($J470,Age_Steps,4)))</f>
        <v>0</v>
      </c>
      <c r="BZ470" s="104">
        <f>IF(ABS($B470)&lt;0.01,0,IF($J470="","",VLOOKUP($J470-1,Age_Steps,4)))</f>
        <v>5</v>
      </c>
      <c r="CA470" s="104">
        <f>IF(OR(ABS($B470)&lt;0.01,$G470=0),0,IF($J470="","",VLOOKUP($J470-1,Age_Steps,4)))</f>
        <v>0</v>
      </c>
      <c r="CB470" s="104">
        <f>IF(ABS($B470)&lt;0.01,0,IF($J470="","",VLOOKUP($J470-2,Age_Steps,4)))</f>
        <v>5</v>
      </c>
      <c r="CC470" s="104">
        <f>IF(OR(ABS($B470)&lt;0.01,$I470=0),0,IF($J470="","",VLOOKUP($J470-2,Age_Steps,4)))</f>
        <v>0</v>
      </c>
    </row>
    <row r="471" spans="2:81" ht="12.5" customHeight="1">
      <c r="B471" s="6" t="s">
        <v>75</v>
      </c>
      <c r="C471" s="6" t="s">
        <v>76</v>
      </c>
      <c r="D471" s="5">
        <v>0</v>
      </c>
      <c r="E471" s="5">
        <v>0</v>
      </c>
      <c r="F471" s="2">
        <v>0</v>
      </c>
      <c r="G471" s="2">
        <v>0</v>
      </c>
      <c r="H471" s="2">
        <v>0</v>
      </c>
      <c r="I471" s="5">
        <v>0</v>
      </c>
      <c r="J471" s="11">
        <v>28</v>
      </c>
      <c r="K471" s="12">
        <f t="shared" si="423"/>
        <v>0</v>
      </c>
      <c r="L471" s="12">
        <f t="shared" si="423"/>
        <v>0</v>
      </c>
      <c r="M471" s="14">
        <f t="shared" si="424"/>
        <v>0</v>
      </c>
      <c r="N471" s="12">
        <f t="shared" si="479"/>
        <v>0</v>
      </c>
      <c r="O471" s="14">
        <f t="shared" si="425"/>
        <v>0</v>
      </c>
      <c r="P471" s="12">
        <f t="shared" si="479"/>
        <v>0</v>
      </c>
      <c r="Q471" s="12">
        <f t="shared" si="426"/>
        <v>1</v>
      </c>
      <c r="R471" s="12">
        <f t="shared" si="427"/>
        <v>0</v>
      </c>
      <c r="S471" s="12">
        <f t="shared" si="428"/>
        <v>0</v>
      </c>
      <c r="T471" s="12">
        <f t="shared" si="429"/>
        <v>0</v>
      </c>
      <c r="U471" s="12">
        <f t="shared" si="430"/>
        <v>0</v>
      </c>
      <c r="V471" s="39">
        <f t="shared" si="431"/>
        <v>0</v>
      </c>
      <c r="W471" s="39">
        <f t="shared" si="432"/>
        <v>0</v>
      </c>
      <c r="X471" s="12">
        <f t="shared" si="480"/>
        <v>0</v>
      </c>
      <c r="Y471" s="12">
        <f t="shared" si="433"/>
        <v>0</v>
      </c>
      <c r="Z471" s="39">
        <f t="shared" si="481"/>
        <v>0</v>
      </c>
      <c r="AA471" s="12">
        <f t="shared" si="434"/>
        <v>0</v>
      </c>
      <c r="AB471" s="39">
        <f t="shared" si="435"/>
        <v>0</v>
      </c>
      <c r="AC471" s="12">
        <f t="shared" si="436"/>
        <v>0</v>
      </c>
      <c r="AD471" s="39">
        <f t="shared" si="437"/>
        <v>0</v>
      </c>
      <c r="AE471" s="39">
        <f t="shared" si="422"/>
        <v>0</v>
      </c>
      <c r="AF471" s="12">
        <f t="shared" si="438"/>
        <v>0</v>
      </c>
      <c r="AG471" s="39">
        <f t="shared" si="439"/>
        <v>0</v>
      </c>
      <c r="AH471" s="12">
        <f t="shared" si="440"/>
        <v>0</v>
      </c>
      <c r="AI471" s="39">
        <f t="shared" si="441"/>
        <v>0</v>
      </c>
      <c r="AJ471" s="39">
        <f t="shared" si="442"/>
        <v>0</v>
      </c>
      <c r="AK471" s="12">
        <f t="shared" si="443"/>
        <v>0</v>
      </c>
      <c r="AL471" s="39">
        <f t="shared" si="444"/>
        <v>0</v>
      </c>
      <c r="AM471" s="39">
        <f t="shared" si="445"/>
        <v>0</v>
      </c>
      <c r="AN471" s="39">
        <f t="shared" si="446"/>
        <v>0</v>
      </c>
      <c r="AO471" s="99">
        <f t="shared" si="447"/>
        <v>0</v>
      </c>
      <c r="AP471" s="99">
        <f t="shared" si="448"/>
        <v>0</v>
      </c>
      <c r="AQ471" s="12">
        <f t="shared" si="449"/>
        <v>0</v>
      </c>
      <c r="AR471" s="39">
        <f t="shared" si="450"/>
        <v>0</v>
      </c>
      <c r="AS471" s="39">
        <f t="shared" si="451"/>
        <v>0</v>
      </c>
      <c r="AT471" s="39">
        <f t="shared" si="452"/>
        <v>0</v>
      </c>
      <c r="AU471" s="12">
        <f t="shared" si="453"/>
        <v>0</v>
      </c>
      <c r="AV471" s="39">
        <f t="shared" si="454"/>
        <v>0</v>
      </c>
      <c r="AW471" s="39">
        <f t="shared" si="455"/>
        <v>0</v>
      </c>
      <c r="AX471" s="39">
        <f t="shared" si="456"/>
        <v>0</v>
      </c>
      <c r="AY471" s="39">
        <f t="shared" si="457"/>
        <v>0</v>
      </c>
      <c r="AZ471" s="39">
        <f t="shared" si="458"/>
        <v>0</v>
      </c>
      <c r="BA471" s="12">
        <f t="shared" si="459"/>
        <v>0</v>
      </c>
      <c r="BB471" s="39">
        <f t="shared" si="460"/>
        <v>0</v>
      </c>
      <c r="BC471" s="39">
        <f t="shared" si="461"/>
        <v>0</v>
      </c>
      <c r="BD471" s="39">
        <f t="shared" si="462"/>
        <v>0</v>
      </c>
      <c r="BE471" s="12">
        <f t="shared" si="463"/>
        <v>0</v>
      </c>
      <c r="BF471" s="39">
        <f t="shared" si="464"/>
        <v>0</v>
      </c>
      <c r="BG471" s="39">
        <f t="shared" si="465"/>
        <v>0</v>
      </c>
      <c r="BH471" s="39">
        <f t="shared" si="466"/>
        <v>0</v>
      </c>
      <c r="BI471" s="12">
        <f t="shared" si="467"/>
        <v>0</v>
      </c>
      <c r="BJ471" s="39">
        <f t="shared" si="468"/>
        <v>0</v>
      </c>
      <c r="BK471" s="39">
        <f t="shared" si="469"/>
        <v>0</v>
      </c>
      <c r="BL471" s="39">
        <f t="shared" si="470"/>
        <v>0</v>
      </c>
      <c r="BM471" s="12">
        <f t="shared" si="471"/>
        <v>0</v>
      </c>
      <c r="BN471" s="39">
        <f t="shared" si="472"/>
        <v>0</v>
      </c>
      <c r="BO471" s="39">
        <f t="shared" si="473"/>
        <v>0</v>
      </c>
      <c r="BP471" s="39">
        <f t="shared" si="474"/>
        <v>0</v>
      </c>
      <c r="BQ471" s="12">
        <f t="shared" si="475"/>
        <v>0</v>
      </c>
      <c r="BR471" s="39">
        <f t="shared" si="476"/>
        <v>0</v>
      </c>
      <c r="BS471" s="39">
        <f t="shared" si="477"/>
        <v>0</v>
      </c>
      <c r="BT471" s="39">
        <f t="shared" si="478"/>
        <v>0</v>
      </c>
      <c r="BU471" s="104">
        <f>IF(ABS($B471)&lt;0.01,0,VLOOKUP(E471,DollarSteps,4))</f>
        <v>1</v>
      </c>
      <c r="BV471" s="104">
        <f>IF(ABS($B471)&lt;0.01,0,VLOOKUP(G471,DollarSteps,4))</f>
        <v>1</v>
      </c>
      <c r="BW471" s="104">
        <f>IF(ABS($B471)&lt;0.01,0,VLOOKUP(I471,DollarSteps,4))</f>
        <v>1</v>
      </c>
      <c r="BX471" s="104">
        <f>IF(ABS($B471)&lt;0.01,0,IF($J471="","",VLOOKUP($J471,Age_Steps,4)))</f>
        <v>2</v>
      </c>
      <c r="BY471" s="104">
        <f>IF(OR(ABS($B471)&lt;0.01,$E471=0),0,IF($J471="","",VLOOKUP($J471,Age_Steps,4)))</f>
        <v>0</v>
      </c>
      <c r="BZ471" s="104">
        <f>IF(ABS($B471)&lt;0.01,0,IF($J471="","",VLOOKUP($J471-1,Age_Steps,4)))</f>
        <v>2</v>
      </c>
      <c r="CA471" s="104">
        <f>IF(OR(ABS($B471)&lt;0.01,$G471=0),0,IF($J471="","",VLOOKUP($J471-1,Age_Steps,4)))</f>
        <v>0</v>
      </c>
      <c r="CB471" s="104">
        <f>IF(ABS($B471)&lt;0.01,0,IF($J471="","",VLOOKUP($J471-2,Age_Steps,4)))</f>
        <v>2</v>
      </c>
      <c r="CC471" s="104">
        <f>IF(OR(ABS($B471)&lt;0.01,$I471=0),0,IF($J471="","",VLOOKUP($J471-2,Age_Steps,4)))</f>
        <v>0</v>
      </c>
    </row>
    <row r="472" spans="2:81" ht="12.5" customHeight="1">
      <c r="B472" s="6" t="s">
        <v>77</v>
      </c>
      <c r="C472" s="6" t="s">
        <v>78</v>
      </c>
      <c r="D472" s="5">
        <v>0</v>
      </c>
      <c r="E472" s="5">
        <v>0</v>
      </c>
      <c r="F472" s="2">
        <v>0</v>
      </c>
      <c r="G472" s="2">
        <v>0</v>
      </c>
      <c r="H472" s="2">
        <v>0</v>
      </c>
      <c r="I472" s="5">
        <v>0</v>
      </c>
      <c r="J472" s="11">
        <v>30</v>
      </c>
      <c r="K472" s="12">
        <f t="shared" si="423"/>
        <v>0</v>
      </c>
      <c r="L472" s="12">
        <f t="shared" si="423"/>
        <v>0</v>
      </c>
      <c r="M472" s="14">
        <f t="shared" si="424"/>
        <v>0</v>
      </c>
      <c r="N472" s="12">
        <f t="shared" si="479"/>
        <v>0</v>
      </c>
      <c r="O472" s="14">
        <f t="shared" si="425"/>
        <v>0</v>
      </c>
      <c r="P472" s="12">
        <f t="shared" si="479"/>
        <v>0</v>
      </c>
      <c r="Q472" s="12">
        <f t="shared" si="426"/>
        <v>1</v>
      </c>
      <c r="R472" s="12">
        <f t="shared" si="427"/>
        <v>0</v>
      </c>
      <c r="S472" s="12">
        <f t="shared" si="428"/>
        <v>0</v>
      </c>
      <c r="T472" s="12">
        <f t="shared" si="429"/>
        <v>0</v>
      </c>
      <c r="U472" s="12">
        <f t="shared" si="430"/>
        <v>0</v>
      </c>
      <c r="V472" s="39">
        <f t="shared" si="431"/>
        <v>0</v>
      </c>
      <c r="W472" s="39">
        <f t="shared" si="432"/>
        <v>0</v>
      </c>
      <c r="X472" s="12">
        <f t="shared" si="480"/>
        <v>0</v>
      </c>
      <c r="Y472" s="12">
        <f t="shared" si="433"/>
        <v>0</v>
      </c>
      <c r="Z472" s="39">
        <f t="shared" si="481"/>
        <v>0</v>
      </c>
      <c r="AA472" s="12">
        <f t="shared" si="434"/>
        <v>0</v>
      </c>
      <c r="AB472" s="39">
        <f t="shared" si="435"/>
        <v>0</v>
      </c>
      <c r="AC472" s="12">
        <f t="shared" si="436"/>
        <v>0</v>
      </c>
      <c r="AD472" s="39">
        <f t="shared" si="437"/>
        <v>0</v>
      </c>
      <c r="AE472" s="39">
        <f t="shared" si="422"/>
        <v>0</v>
      </c>
      <c r="AF472" s="12">
        <f t="shared" si="438"/>
        <v>0</v>
      </c>
      <c r="AG472" s="39">
        <f t="shared" si="439"/>
        <v>0</v>
      </c>
      <c r="AH472" s="12">
        <f t="shared" si="440"/>
        <v>0</v>
      </c>
      <c r="AI472" s="39">
        <f t="shared" si="441"/>
        <v>0</v>
      </c>
      <c r="AJ472" s="39">
        <f t="shared" si="442"/>
        <v>0</v>
      </c>
      <c r="AK472" s="12">
        <f t="shared" si="443"/>
        <v>0</v>
      </c>
      <c r="AL472" s="39">
        <f t="shared" si="444"/>
        <v>0</v>
      </c>
      <c r="AM472" s="39">
        <f t="shared" si="445"/>
        <v>0</v>
      </c>
      <c r="AN472" s="39">
        <f t="shared" si="446"/>
        <v>0</v>
      </c>
      <c r="AO472" s="99">
        <f t="shared" si="447"/>
        <v>0</v>
      </c>
      <c r="AP472" s="99">
        <f t="shared" si="448"/>
        <v>0</v>
      </c>
      <c r="AQ472" s="12">
        <f t="shared" si="449"/>
        <v>0</v>
      </c>
      <c r="AR472" s="39">
        <f t="shared" si="450"/>
        <v>0</v>
      </c>
      <c r="AS472" s="39">
        <f t="shared" si="451"/>
        <v>0</v>
      </c>
      <c r="AT472" s="39">
        <f t="shared" si="452"/>
        <v>0</v>
      </c>
      <c r="AU472" s="12">
        <f t="shared" si="453"/>
        <v>0</v>
      </c>
      <c r="AV472" s="39">
        <f t="shared" si="454"/>
        <v>0</v>
      </c>
      <c r="AW472" s="39">
        <f t="shared" si="455"/>
        <v>0</v>
      </c>
      <c r="AX472" s="39">
        <f t="shared" si="456"/>
        <v>0</v>
      </c>
      <c r="AY472" s="39">
        <f t="shared" si="457"/>
        <v>0</v>
      </c>
      <c r="AZ472" s="39">
        <f t="shared" si="458"/>
        <v>0</v>
      </c>
      <c r="BA472" s="12">
        <f t="shared" si="459"/>
        <v>0</v>
      </c>
      <c r="BB472" s="39">
        <f t="shared" si="460"/>
        <v>0</v>
      </c>
      <c r="BC472" s="39">
        <f t="shared" si="461"/>
        <v>0</v>
      </c>
      <c r="BD472" s="39">
        <f t="shared" si="462"/>
        <v>0</v>
      </c>
      <c r="BE472" s="12">
        <f t="shared" si="463"/>
        <v>0</v>
      </c>
      <c r="BF472" s="39">
        <f t="shared" si="464"/>
        <v>0</v>
      </c>
      <c r="BG472" s="39">
        <f t="shared" si="465"/>
        <v>0</v>
      </c>
      <c r="BH472" s="39">
        <f t="shared" si="466"/>
        <v>0</v>
      </c>
      <c r="BI472" s="12">
        <f t="shared" si="467"/>
        <v>0</v>
      </c>
      <c r="BJ472" s="39">
        <f t="shared" si="468"/>
        <v>0</v>
      </c>
      <c r="BK472" s="39">
        <f t="shared" si="469"/>
        <v>0</v>
      </c>
      <c r="BL472" s="39">
        <f t="shared" si="470"/>
        <v>0</v>
      </c>
      <c r="BM472" s="12">
        <f t="shared" si="471"/>
        <v>0</v>
      </c>
      <c r="BN472" s="39">
        <f t="shared" si="472"/>
        <v>0</v>
      </c>
      <c r="BO472" s="39">
        <f t="shared" si="473"/>
        <v>0</v>
      </c>
      <c r="BP472" s="39">
        <f t="shared" si="474"/>
        <v>0</v>
      </c>
      <c r="BQ472" s="12">
        <f t="shared" si="475"/>
        <v>0</v>
      </c>
      <c r="BR472" s="39">
        <f t="shared" si="476"/>
        <v>0</v>
      </c>
      <c r="BS472" s="39">
        <f t="shared" si="477"/>
        <v>0</v>
      </c>
      <c r="BT472" s="39">
        <f t="shared" si="478"/>
        <v>0</v>
      </c>
      <c r="BU472" s="104">
        <f>IF(ABS($B472)&lt;0.01,0,VLOOKUP(E472,DollarSteps,4))</f>
        <v>1</v>
      </c>
      <c r="BV472" s="104">
        <f>IF(ABS($B472)&lt;0.01,0,VLOOKUP(G472,DollarSteps,4))</f>
        <v>1</v>
      </c>
      <c r="BW472" s="104">
        <f>IF(ABS($B472)&lt;0.01,0,VLOOKUP(I472,DollarSteps,4))</f>
        <v>1</v>
      </c>
      <c r="BX472" s="104">
        <f>IF(ABS($B472)&lt;0.01,0,IF($J472="","",VLOOKUP($J472,Age_Steps,4)))</f>
        <v>3</v>
      </c>
      <c r="BY472" s="104">
        <f>IF(OR(ABS($B472)&lt;0.01,$E472=0),0,IF($J472="","",VLOOKUP($J472,Age_Steps,4)))</f>
        <v>0</v>
      </c>
      <c r="BZ472" s="104">
        <f>IF(ABS($B472)&lt;0.01,0,IF($J472="","",VLOOKUP($J472-1,Age_Steps,4)))</f>
        <v>2</v>
      </c>
      <c r="CA472" s="104">
        <f>IF(OR(ABS($B472)&lt;0.01,$G472=0),0,IF($J472="","",VLOOKUP($J472-1,Age_Steps,4)))</f>
        <v>0</v>
      </c>
      <c r="CB472" s="104">
        <f>IF(ABS($B472)&lt;0.01,0,IF($J472="","",VLOOKUP($J472-2,Age_Steps,4)))</f>
        <v>2</v>
      </c>
      <c r="CC472" s="104">
        <f>IF(OR(ABS($B472)&lt;0.01,$I472=0),0,IF($J472="","",VLOOKUP($J472-2,Age_Steps,4)))</f>
        <v>0</v>
      </c>
    </row>
    <row r="473" spans="2:81" ht="12.5" customHeight="1">
      <c r="B473" s="6" t="s">
        <v>79</v>
      </c>
      <c r="C473" s="6" t="s">
        <v>80</v>
      </c>
      <c r="D473" s="5">
        <v>0</v>
      </c>
      <c r="E473" s="5">
        <v>0</v>
      </c>
      <c r="F473" s="2">
        <v>0</v>
      </c>
      <c r="G473" s="2">
        <v>0</v>
      </c>
      <c r="H473" s="2">
        <v>0</v>
      </c>
      <c r="I473" s="5">
        <v>0</v>
      </c>
      <c r="J473" s="11">
        <v>29</v>
      </c>
      <c r="K473" s="12">
        <f t="shared" si="423"/>
        <v>0</v>
      </c>
      <c r="L473" s="12">
        <f t="shared" si="423"/>
        <v>0</v>
      </c>
      <c r="M473" s="14">
        <f t="shared" si="424"/>
        <v>0</v>
      </c>
      <c r="N473" s="12">
        <f t="shared" si="479"/>
        <v>0</v>
      </c>
      <c r="O473" s="14">
        <f t="shared" si="425"/>
        <v>0</v>
      </c>
      <c r="P473" s="12">
        <f t="shared" si="479"/>
        <v>0</v>
      </c>
      <c r="Q473" s="12">
        <f t="shared" si="426"/>
        <v>1</v>
      </c>
      <c r="R473" s="12">
        <f t="shared" si="427"/>
        <v>0</v>
      </c>
      <c r="S473" s="12">
        <f t="shared" si="428"/>
        <v>0</v>
      </c>
      <c r="T473" s="12">
        <f t="shared" si="429"/>
        <v>0</v>
      </c>
      <c r="U473" s="12">
        <f t="shared" si="430"/>
        <v>0</v>
      </c>
      <c r="V473" s="39">
        <f t="shared" si="431"/>
        <v>0</v>
      </c>
      <c r="W473" s="39">
        <f t="shared" si="432"/>
        <v>0</v>
      </c>
      <c r="X473" s="12">
        <f t="shared" si="480"/>
        <v>0</v>
      </c>
      <c r="Y473" s="12">
        <f t="shared" si="433"/>
        <v>0</v>
      </c>
      <c r="Z473" s="39">
        <f t="shared" si="481"/>
        <v>0</v>
      </c>
      <c r="AA473" s="12">
        <f t="shared" si="434"/>
        <v>0</v>
      </c>
      <c r="AB473" s="39">
        <f t="shared" si="435"/>
        <v>0</v>
      </c>
      <c r="AC473" s="12">
        <f t="shared" si="436"/>
        <v>0</v>
      </c>
      <c r="AD473" s="39">
        <f t="shared" si="437"/>
        <v>0</v>
      </c>
      <c r="AE473" s="39">
        <f t="shared" si="422"/>
        <v>0</v>
      </c>
      <c r="AF473" s="12">
        <f t="shared" si="438"/>
        <v>0</v>
      </c>
      <c r="AG473" s="39">
        <f t="shared" si="439"/>
        <v>0</v>
      </c>
      <c r="AH473" s="12">
        <f t="shared" si="440"/>
        <v>0</v>
      </c>
      <c r="AI473" s="39">
        <f t="shared" si="441"/>
        <v>0</v>
      </c>
      <c r="AJ473" s="39">
        <f t="shared" si="442"/>
        <v>0</v>
      </c>
      <c r="AK473" s="12">
        <f t="shared" si="443"/>
        <v>0</v>
      </c>
      <c r="AL473" s="39">
        <f t="shared" si="444"/>
        <v>0</v>
      </c>
      <c r="AM473" s="39">
        <f t="shared" si="445"/>
        <v>0</v>
      </c>
      <c r="AN473" s="39">
        <f t="shared" si="446"/>
        <v>0</v>
      </c>
      <c r="AO473" s="99">
        <f t="shared" si="447"/>
        <v>0</v>
      </c>
      <c r="AP473" s="99">
        <f t="shared" si="448"/>
        <v>0</v>
      </c>
      <c r="AQ473" s="12">
        <f t="shared" si="449"/>
        <v>0</v>
      </c>
      <c r="AR473" s="39">
        <f t="shared" si="450"/>
        <v>0</v>
      </c>
      <c r="AS473" s="39">
        <f t="shared" si="451"/>
        <v>0</v>
      </c>
      <c r="AT473" s="39">
        <f t="shared" si="452"/>
        <v>0</v>
      </c>
      <c r="AU473" s="12">
        <f t="shared" si="453"/>
        <v>0</v>
      </c>
      <c r="AV473" s="39">
        <f t="shared" si="454"/>
        <v>0</v>
      </c>
      <c r="AW473" s="39">
        <f t="shared" si="455"/>
        <v>0</v>
      </c>
      <c r="AX473" s="39">
        <f t="shared" si="456"/>
        <v>0</v>
      </c>
      <c r="AY473" s="39">
        <f t="shared" si="457"/>
        <v>0</v>
      </c>
      <c r="AZ473" s="39">
        <f t="shared" si="458"/>
        <v>0</v>
      </c>
      <c r="BA473" s="12">
        <f t="shared" si="459"/>
        <v>0</v>
      </c>
      <c r="BB473" s="39">
        <f t="shared" si="460"/>
        <v>0</v>
      </c>
      <c r="BC473" s="39">
        <f t="shared" si="461"/>
        <v>0</v>
      </c>
      <c r="BD473" s="39">
        <f t="shared" si="462"/>
        <v>0</v>
      </c>
      <c r="BE473" s="12">
        <f t="shared" si="463"/>
        <v>0</v>
      </c>
      <c r="BF473" s="39">
        <f t="shared" si="464"/>
        <v>0</v>
      </c>
      <c r="BG473" s="39">
        <f t="shared" si="465"/>
        <v>0</v>
      </c>
      <c r="BH473" s="39">
        <f t="shared" si="466"/>
        <v>0</v>
      </c>
      <c r="BI473" s="12">
        <f t="shared" si="467"/>
        <v>0</v>
      </c>
      <c r="BJ473" s="39">
        <f t="shared" si="468"/>
        <v>0</v>
      </c>
      <c r="BK473" s="39">
        <f t="shared" si="469"/>
        <v>0</v>
      </c>
      <c r="BL473" s="39">
        <f t="shared" si="470"/>
        <v>0</v>
      </c>
      <c r="BM473" s="12">
        <f t="shared" si="471"/>
        <v>0</v>
      </c>
      <c r="BN473" s="39">
        <f t="shared" si="472"/>
        <v>0</v>
      </c>
      <c r="BO473" s="39">
        <f t="shared" si="473"/>
        <v>0</v>
      </c>
      <c r="BP473" s="39">
        <f t="shared" si="474"/>
        <v>0</v>
      </c>
      <c r="BQ473" s="12">
        <f t="shared" si="475"/>
        <v>0</v>
      </c>
      <c r="BR473" s="39">
        <f t="shared" si="476"/>
        <v>0</v>
      </c>
      <c r="BS473" s="39">
        <f t="shared" si="477"/>
        <v>0</v>
      </c>
      <c r="BT473" s="39">
        <f t="shared" si="478"/>
        <v>0</v>
      </c>
      <c r="BU473" s="104">
        <f>IF(ABS($B473)&lt;0.01,0,VLOOKUP(E473,DollarSteps,4))</f>
        <v>1</v>
      </c>
      <c r="BV473" s="104">
        <f>IF(ABS($B473)&lt;0.01,0,VLOOKUP(G473,DollarSteps,4))</f>
        <v>1</v>
      </c>
      <c r="BW473" s="104">
        <f>IF(ABS($B473)&lt;0.01,0,VLOOKUP(I473,DollarSteps,4))</f>
        <v>1</v>
      </c>
      <c r="BX473" s="104">
        <f>IF(ABS($B473)&lt;0.01,0,IF($J473="","",VLOOKUP($J473,Age_Steps,4)))</f>
        <v>2</v>
      </c>
      <c r="BY473" s="104">
        <f>IF(OR(ABS($B473)&lt;0.01,$E473=0),0,IF($J473="","",VLOOKUP($J473,Age_Steps,4)))</f>
        <v>0</v>
      </c>
      <c r="BZ473" s="104">
        <f>IF(ABS($B473)&lt;0.01,0,IF($J473="","",VLOOKUP($J473-1,Age_Steps,4)))</f>
        <v>2</v>
      </c>
      <c r="CA473" s="104">
        <f>IF(OR(ABS($B473)&lt;0.01,$G473=0),0,IF($J473="","",VLOOKUP($J473-1,Age_Steps,4)))</f>
        <v>0</v>
      </c>
      <c r="CB473" s="104">
        <f>IF(ABS($B473)&lt;0.01,0,IF($J473="","",VLOOKUP($J473-2,Age_Steps,4)))</f>
        <v>2</v>
      </c>
      <c r="CC473" s="104">
        <f>IF(OR(ABS($B473)&lt;0.01,$I473=0),0,IF($J473="","",VLOOKUP($J473-2,Age_Steps,4)))</f>
        <v>0</v>
      </c>
    </row>
    <row r="474" spans="2:81" ht="12.5" customHeight="1">
      <c r="B474" s="6" t="s">
        <v>81</v>
      </c>
      <c r="C474" s="7" t="s">
        <v>82</v>
      </c>
      <c r="D474" s="5">
        <v>520</v>
      </c>
      <c r="E474" s="5">
        <v>520</v>
      </c>
      <c r="F474" s="2">
        <v>520</v>
      </c>
      <c r="G474" s="2">
        <v>520</v>
      </c>
      <c r="H474" s="2">
        <v>520</v>
      </c>
      <c r="I474" s="5">
        <v>520</v>
      </c>
      <c r="J474" s="11">
        <v>71</v>
      </c>
      <c r="K474" s="12">
        <f t="shared" si="423"/>
        <v>1</v>
      </c>
      <c r="L474" s="12">
        <f t="shared" si="423"/>
        <v>1</v>
      </c>
      <c r="M474" s="14">
        <f t="shared" si="424"/>
        <v>0</v>
      </c>
      <c r="N474" s="12">
        <f t="shared" si="479"/>
        <v>0</v>
      </c>
      <c r="O474" s="14">
        <f t="shared" si="425"/>
        <v>0</v>
      </c>
      <c r="P474" s="12">
        <f t="shared" si="479"/>
        <v>0</v>
      </c>
      <c r="Q474" s="12">
        <f t="shared" si="426"/>
        <v>0</v>
      </c>
      <c r="R474" s="12">
        <f t="shared" si="427"/>
        <v>0</v>
      </c>
      <c r="S474" s="12">
        <f t="shared" si="428"/>
        <v>1</v>
      </c>
      <c r="T474" s="12">
        <f t="shared" si="429"/>
        <v>1</v>
      </c>
      <c r="U474" s="12">
        <f t="shared" si="430"/>
        <v>0</v>
      </c>
      <c r="V474" s="39">
        <f t="shared" si="431"/>
        <v>0</v>
      </c>
      <c r="W474" s="39">
        <f t="shared" si="432"/>
        <v>0</v>
      </c>
      <c r="X474" s="12">
        <f t="shared" si="480"/>
        <v>1</v>
      </c>
      <c r="Y474" s="12">
        <f t="shared" si="433"/>
        <v>0</v>
      </c>
      <c r="Z474" s="39">
        <f t="shared" si="481"/>
        <v>0</v>
      </c>
      <c r="AA474" s="12">
        <f t="shared" si="434"/>
        <v>0</v>
      </c>
      <c r="AB474" s="39">
        <f t="shared" si="435"/>
        <v>0</v>
      </c>
      <c r="AC474" s="12">
        <f t="shared" si="436"/>
        <v>0</v>
      </c>
      <c r="AD474" s="39">
        <f t="shared" si="437"/>
        <v>0</v>
      </c>
      <c r="AE474" s="39">
        <f t="shared" si="422"/>
        <v>0</v>
      </c>
      <c r="AF474" s="12">
        <f t="shared" si="438"/>
        <v>0</v>
      </c>
      <c r="AG474" s="39">
        <f t="shared" si="439"/>
        <v>0</v>
      </c>
      <c r="AH474" s="12">
        <f t="shared" si="440"/>
        <v>0</v>
      </c>
      <c r="AI474" s="39">
        <f t="shared" si="441"/>
        <v>0</v>
      </c>
      <c r="AJ474" s="39">
        <f t="shared" si="442"/>
        <v>0</v>
      </c>
      <c r="AK474" s="12">
        <f t="shared" si="443"/>
        <v>1</v>
      </c>
      <c r="AL474" s="39">
        <f t="shared" si="444"/>
        <v>520</v>
      </c>
      <c r="AM474" s="39">
        <f t="shared" si="445"/>
        <v>520</v>
      </c>
      <c r="AN474" s="39">
        <f t="shared" si="446"/>
        <v>520</v>
      </c>
      <c r="AO474" s="99">
        <f t="shared" si="447"/>
        <v>3</v>
      </c>
      <c r="AP474" s="99">
        <f t="shared" si="448"/>
        <v>3</v>
      </c>
      <c r="AQ474" s="12">
        <f t="shared" si="449"/>
        <v>0</v>
      </c>
      <c r="AR474" s="39">
        <f t="shared" si="450"/>
        <v>0</v>
      </c>
      <c r="AS474" s="39">
        <f t="shared" si="451"/>
        <v>0</v>
      </c>
      <c r="AT474" s="39">
        <f t="shared" si="452"/>
        <v>0</v>
      </c>
      <c r="AU474" s="12">
        <f t="shared" si="453"/>
        <v>0</v>
      </c>
      <c r="AV474" s="39">
        <f t="shared" si="454"/>
        <v>0</v>
      </c>
      <c r="AW474" s="39">
        <f t="shared" si="455"/>
        <v>0</v>
      </c>
      <c r="AX474" s="39">
        <f t="shared" si="456"/>
        <v>0</v>
      </c>
      <c r="AY474" s="39">
        <f t="shared" si="457"/>
        <v>0</v>
      </c>
      <c r="AZ474" s="39">
        <f t="shared" si="458"/>
        <v>0</v>
      </c>
      <c r="BA474" s="12">
        <f t="shared" si="459"/>
        <v>0</v>
      </c>
      <c r="BB474" s="39">
        <f t="shared" si="460"/>
        <v>0</v>
      </c>
      <c r="BC474" s="39">
        <f t="shared" si="461"/>
        <v>0</v>
      </c>
      <c r="BD474" s="39">
        <f t="shared" si="462"/>
        <v>0</v>
      </c>
      <c r="BE474" s="12">
        <f t="shared" si="463"/>
        <v>0</v>
      </c>
      <c r="BF474" s="39">
        <f t="shared" si="464"/>
        <v>0</v>
      </c>
      <c r="BG474" s="39">
        <f t="shared" si="465"/>
        <v>0</v>
      </c>
      <c r="BH474" s="39">
        <f t="shared" si="466"/>
        <v>0</v>
      </c>
      <c r="BI474" s="12">
        <f t="shared" si="467"/>
        <v>0</v>
      </c>
      <c r="BJ474" s="39">
        <f t="shared" si="468"/>
        <v>0</v>
      </c>
      <c r="BK474" s="39">
        <f t="shared" si="469"/>
        <v>0</v>
      </c>
      <c r="BL474" s="39">
        <f t="shared" si="470"/>
        <v>0</v>
      </c>
      <c r="BM474" s="12">
        <f t="shared" si="471"/>
        <v>0</v>
      </c>
      <c r="BN474" s="39">
        <f t="shared" si="472"/>
        <v>0</v>
      </c>
      <c r="BO474" s="39">
        <f t="shared" si="473"/>
        <v>0</v>
      </c>
      <c r="BP474" s="39">
        <f t="shared" si="474"/>
        <v>0</v>
      </c>
      <c r="BQ474" s="12">
        <f t="shared" si="475"/>
        <v>1</v>
      </c>
      <c r="BR474" s="39">
        <f t="shared" si="476"/>
        <v>520</v>
      </c>
      <c r="BS474" s="39">
        <f t="shared" si="477"/>
        <v>520</v>
      </c>
      <c r="BT474" s="39">
        <f t="shared" si="478"/>
        <v>520</v>
      </c>
      <c r="BU474" s="104">
        <f>IF(ABS($B474)&lt;0.01,0,VLOOKUP(E474,DollarSteps,4))</f>
        <v>3</v>
      </c>
      <c r="BV474" s="104">
        <f>IF(ABS($B474)&lt;0.01,0,VLOOKUP(G474,DollarSteps,4))</f>
        <v>3</v>
      </c>
      <c r="BW474" s="104">
        <f>IF(ABS($B474)&lt;0.01,0,VLOOKUP(I474,DollarSteps,4))</f>
        <v>3</v>
      </c>
      <c r="BX474" s="104">
        <f>IF(ABS($B474)&lt;0.01,0,IF($J474="","",VLOOKUP($J474,Age_Steps,4)))</f>
        <v>7</v>
      </c>
      <c r="BY474" s="104">
        <f>IF(OR(ABS($B474)&lt;0.01,$E474=0),0,IF($J474="","",VLOOKUP($J474,Age_Steps,4)))</f>
        <v>7</v>
      </c>
      <c r="BZ474" s="104">
        <f>IF(ABS($B474)&lt;0.01,0,IF($J474="","",VLOOKUP($J474-1,Age_Steps,4)))</f>
        <v>7</v>
      </c>
      <c r="CA474" s="104">
        <f>IF(OR(ABS($B474)&lt;0.01,$G474=0),0,IF($J474="","",VLOOKUP($J474-1,Age_Steps,4)))</f>
        <v>7</v>
      </c>
      <c r="CB474" s="104">
        <f>IF(ABS($B474)&lt;0.01,0,IF($J474="","",VLOOKUP($J474-2,Age_Steps,4)))</f>
        <v>6</v>
      </c>
      <c r="CC474" s="104">
        <f>IF(OR(ABS($B474)&lt;0.01,$I474=0),0,IF($J474="","",VLOOKUP($J474-2,Age_Steps,4)))</f>
        <v>6</v>
      </c>
    </row>
    <row r="475" spans="2:81" ht="12.5" customHeight="1">
      <c r="B475" s="6" t="s">
        <v>83</v>
      </c>
      <c r="C475" s="6" t="s">
        <v>84</v>
      </c>
      <c r="D475" s="5">
        <v>0</v>
      </c>
      <c r="E475" s="5">
        <v>0</v>
      </c>
      <c r="F475" s="2">
        <v>0</v>
      </c>
      <c r="G475" s="2">
        <v>0</v>
      </c>
      <c r="H475" s="2">
        <v>0</v>
      </c>
      <c r="I475" s="5">
        <v>0</v>
      </c>
      <c r="J475" s="11">
        <v>25</v>
      </c>
      <c r="K475" s="12">
        <f t="shared" si="423"/>
        <v>0</v>
      </c>
      <c r="L475" s="12">
        <f t="shared" si="423"/>
        <v>0</v>
      </c>
      <c r="M475" s="14">
        <f t="shared" si="424"/>
        <v>0</v>
      </c>
      <c r="N475" s="12">
        <f t="shared" si="479"/>
        <v>0</v>
      </c>
      <c r="O475" s="14">
        <f t="shared" si="425"/>
        <v>0</v>
      </c>
      <c r="P475" s="12">
        <f t="shared" si="479"/>
        <v>0</v>
      </c>
      <c r="Q475" s="12">
        <f t="shared" si="426"/>
        <v>1</v>
      </c>
      <c r="R475" s="12">
        <f t="shared" si="427"/>
        <v>0</v>
      </c>
      <c r="S475" s="12">
        <f t="shared" si="428"/>
        <v>0</v>
      </c>
      <c r="T475" s="12">
        <f t="shared" si="429"/>
        <v>0</v>
      </c>
      <c r="U475" s="12">
        <f t="shared" si="430"/>
        <v>0</v>
      </c>
      <c r="V475" s="39">
        <f t="shared" si="431"/>
        <v>0</v>
      </c>
      <c r="W475" s="39">
        <f t="shared" si="432"/>
        <v>0</v>
      </c>
      <c r="X475" s="12">
        <f t="shared" si="480"/>
        <v>0</v>
      </c>
      <c r="Y475" s="12">
        <f t="shared" si="433"/>
        <v>0</v>
      </c>
      <c r="Z475" s="39">
        <f t="shared" si="481"/>
        <v>0</v>
      </c>
      <c r="AA475" s="12">
        <f t="shared" si="434"/>
        <v>0</v>
      </c>
      <c r="AB475" s="39">
        <f t="shared" si="435"/>
        <v>0</v>
      </c>
      <c r="AC475" s="12">
        <f t="shared" si="436"/>
        <v>0</v>
      </c>
      <c r="AD475" s="39">
        <f t="shared" si="437"/>
        <v>0</v>
      </c>
      <c r="AE475" s="39">
        <f t="shared" si="422"/>
        <v>0</v>
      </c>
      <c r="AF475" s="12">
        <f t="shared" si="438"/>
        <v>0</v>
      </c>
      <c r="AG475" s="39">
        <f t="shared" si="439"/>
        <v>0</v>
      </c>
      <c r="AH475" s="12">
        <f t="shared" si="440"/>
        <v>0</v>
      </c>
      <c r="AI475" s="39">
        <f t="shared" si="441"/>
        <v>0</v>
      </c>
      <c r="AJ475" s="39">
        <f t="shared" si="442"/>
        <v>0</v>
      </c>
      <c r="AK475" s="12">
        <f t="shared" si="443"/>
        <v>0</v>
      </c>
      <c r="AL475" s="39">
        <f t="shared" si="444"/>
        <v>0</v>
      </c>
      <c r="AM475" s="39">
        <f t="shared" si="445"/>
        <v>0</v>
      </c>
      <c r="AN475" s="39">
        <f t="shared" si="446"/>
        <v>0</v>
      </c>
      <c r="AO475" s="99">
        <f t="shared" si="447"/>
        <v>0</v>
      </c>
      <c r="AP475" s="99">
        <f t="shared" si="448"/>
        <v>0</v>
      </c>
      <c r="AQ475" s="12">
        <f t="shared" si="449"/>
        <v>0</v>
      </c>
      <c r="AR475" s="39">
        <f t="shared" si="450"/>
        <v>0</v>
      </c>
      <c r="AS475" s="39">
        <f t="shared" si="451"/>
        <v>0</v>
      </c>
      <c r="AT475" s="39">
        <f t="shared" si="452"/>
        <v>0</v>
      </c>
      <c r="AU475" s="12">
        <f t="shared" si="453"/>
        <v>0</v>
      </c>
      <c r="AV475" s="39">
        <f t="shared" si="454"/>
        <v>0</v>
      </c>
      <c r="AW475" s="39">
        <f t="shared" si="455"/>
        <v>0</v>
      </c>
      <c r="AX475" s="39">
        <f t="shared" si="456"/>
        <v>0</v>
      </c>
      <c r="AY475" s="39">
        <f t="shared" si="457"/>
        <v>0</v>
      </c>
      <c r="AZ475" s="39">
        <f t="shared" si="458"/>
        <v>0</v>
      </c>
      <c r="BA475" s="12">
        <f t="shared" si="459"/>
        <v>0</v>
      </c>
      <c r="BB475" s="39">
        <f t="shared" si="460"/>
        <v>0</v>
      </c>
      <c r="BC475" s="39">
        <f t="shared" si="461"/>
        <v>0</v>
      </c>
      <c r="BD475" s="39">
        <f t="shared" si="462"/>
        <v>0</v>
      </c>
      <c r="BE475" s="12">
        <f t="shared" si="463"/>
        <v>0</v>
      </c>
      <c r="BF475" s="39">
        <f t="shared" si="464"/>
        <v>0</v>
      </c>
      <c r="BG475" s="39">
        <f t="shared" si="465"/>
        <v>0</v>
      </c>
      <c r="BH475" s="39">
        <f t="shared" si="466"/>
        <v>0</v>
      </c>
      <c r="BI475" s="12">
        <f t="shared" si="467"/>
        <v>0</v>
      </c>
      <c r="BJ475" s="39">
        <f t="shared" si="468"/>
        <v>0</v>
      </c>
      <c r="BK475" s="39">
        <f t="shared" si="469"/>
        <v>0</v>
      </c>
      <c r="BL475" s="39">
        <f t="shared" si="470"/>
        <v>0</v>
      </c>
      <c r="BM475" s="12">
        <f t="shared" si="471"/>
        <v>0</v>
      </c>
      <c r="BN475" s="39">
        <f t="shared" si="472"/>
        <v>0</v>
      </c>
      <c r="BO475" s="39">
        <f t="shared" si="473"/>
        <v>0</v>
      </c>
      <c r="BP475" s="39">
        <f t="shared" si="474"/>
        <v>0</v>
      </c>
      <c r="BQ475" s="12">
        <f t="shared" si="475"/>
        <v>0</v>
      </c>
      <c r="BR475" s="39">
        <f t="shared" si="476"/>
        <v>0</v>
      </c>
      <c r="BS475" s="39">
        <f t="shared" si="477"/>
        <v>0</v>
      </c>
      <c r="BT475" s="39">
        <f t="shared" si="478"/>
        <v>0</v>
      </c>
      <c r="BU475" s="104">
        <f>IF(ABS($B475)&lt;0.01,0,VLOOKUP(E475,DollarSteps,4))</f>
        <v>1</v>
      </c>
      <c r="BV475" s="104">
        <f>IF(ABS($B475)&lt;0.01,0,VLOOKUP(G475,DollarSteps,4))</f>
        <v>1</v>
      </c>
      <c r="BW475" s="104">
        <f>IF(ABS($B475)&lt;0.01,0,VLOOKUP(I475,DollarSteps,4))</f>
        <v>1</v>
      </c>
      <c r="BX475" s="104">
        <f>IF(ABS($B475)&lt;0.01,0,IF($J475="","",VLOOKUP($J475,Age_Steps,4)))</f>
        <v>2</v>
      </c>
      <c r="BY475" s="104">
        <f>IF(OR(ABS($B475)&lt;0.01,$E475=0),0,IF($J475="","",VLOOKUP($J475,Age_Steps,4)))</f>
        <v>0</v>
      </c>
      <c r="BZ475" s="104">
        <f>IF(ABS($B475)&lt;0.01,0,IF($J475="","",VLOOKUP($J475-1,Age_Steps,4)))</f>
        <v>2</v>
      </c>
      <c r="CA475" s="104">
        <f>IF(OR(ABS($B475)&lt;0.01,$G475=0),0,IF($J475="","",VLOOKUP($J475-1,Age_Steps,4)))</f>
        <v>0</v>
      </c>
      <c r="CB475" s="104">
        <f>IF(ABS($B475)&lt;0.01,0,IF($J475="","",VLOOKUP($J475-2,Age_Steps,4)))</f>
        <v>2</v>
      </c>
      <c r="CC475" s="104">
        <f>IF(OR(ABS($B475)&lt;0.01,$I475=0),0,IF($J475="","",VLOOKUP($J475-2,Age_Steps,4)))</f>
        <v>0</v>
      </c>
    </row>
    <row r="476" spans="2:81" ht="12.5" customHeight="1">
      <c r="B476" s="6" t="s">
        <v>85</v>
      </c>
      <c r="C476" s="7" t="s">
        <v>86</v>
      </c>
      <c r="D476" s="5">
        <v>0</v>
      </c>
      <c r="E476" s="5">
        <v>0</v>
      </c>
      <c r="F476" s="2">
        <v>0</v>
      </c>
      <c r="G476" s="2">
        <v>0</v>
      </c>
      <c r="H476" s="2">
        <v>0</v>
      </c>
      <c r="I476" s="5">
        <v>0</v>
      </c>
      <c r="J476" s="11">
        <v>53</v>
      </c>
      <c r="K476" s="12">
        <f t="shared" si="423"/>
        <v>0</v>
      </c>
      <c r="L476" s="12">
        <f t="shared" si="423"/>
        <v>0</v>
      </c>
      <c r="M476" s="14">
        <f t="shared" si="424"/>
        <v>0</v>
      </c>
      <c r="N476" s="12">
        <f t="shared" si="479"/>
        <v>0</v>
      </c>
      <c r="O476" s="14">
        <f t="shared" si="425"/>
        <v>0</v>
      </c>
      <c r="P476" s="12">
        <f t="shared" si="479"/>
        <v>0</v>
      </c>
      <c r="Q476" s="12">
        <f t="shared" si="426"/>
        <v>1</v>
      </c>
      <c r="R476" s="12">
        <f t="shared" si="427"/>
        <v>0</v>
      </c>
      <c r="S476" s="12">
        <f t="shared" si="428"/>
        <v>0</v>
      </c>
      <c r="T476" s="12">
        <f t="shared" si="429"/>
        <v>0</v>
      </c>
      <c r="U476" s="12">
        <f t="shared" si="430"/>
        <v>0</v>
      </c>
      <c r="V476" s="39">
        <f t="shared" si="431"/>
        <v>0</v>
      </c>
      <c r="W476" s="39">
        <f t="shared" si="432"/>
        <v>0</v>
      </c>
      <c r="X476" s="12">
        <f t="shared" si="480"/>
        <v>0</v>
      </c>
      <c r="Y476" s="12">
        <f t="shared" si="433"/>
        <v>0</v>
      </c>
      <c r="Z476" s="39">
        <f t="shared" si="481"/>
        <v>0</v>
      </c>
      <c r="AA476" s="12">
        <f t="shared" si="434"/>
        <v>0</v>
      </c>
      <c r="AB476" s="39">
        <f t="shared" si="435"/>
        <v>0</v>
      </c>
      <c r="AC476" s="12">
        <f t="shared" si="436"/>
        <v>0</v>
      </c>
      <c r="AD476" s="39">
        <f t="shared" si="437"/>
        <v>0</v>
      </c>
      <c r="AE476" s="39">
        <f t="shared" si="422"/>
        <v>0</v>
      </c>
      <c r="AF476" s="12">
        <f t="shared" si="438"/>
        <v>0</v>
      </c>
      <c r="AG476" s="39">
        <f t="shared" si="439"/>
        <v>0</v>
      </c>
      <c r="AH476" s="12">
        <f t="shared" si="440"/>
        <v>0</v>
      </c>
      <c r="AI476" s="39">
        <f t="shared" si="441"/>
        <v>0</v>
      </c>
      <c r="AJ476" s="39">
        <f t="shared" si="442"/>
        <v>0</v>
      </c>
      <c r="AK476" s="12">
        <f t="shared" si="443"/>
        <v>0</v>
      </c>
      <c r="AL476" s="39">
        <f t="shared" si="444"/>
        <v>0</v>
      </c>
      <c r="AM476" s="39">
        <f t="shared" si="445"/>
        <v>0</v>
      </c>
      <c r="AN476" s="39">
        <f t="shared" si="446"/>
        <v>0</v>
      </c>
      <c r="AO476" s="99">
        <f t="shared" si="447"/>
        <v>0</v>
      </c>
      <c r="AP476" s="99">
        <f t="shared" si="448"/>
        <v>0</v>
      </c>
      <c r="AQ476" s="12">
        <f t="shared" si="449"/>
        <v>0</v>
      </c>
      <c r="AR476" s="39">
        <f t="shared" si="450"/>
        <v>0</v>
      </c>
      <c r="AS476" s="39">
        <f t="shared" si="451"/>
        <v>0</v>
      </c>
      <c r="AT476" s="39">
        <f t="shared" si="452"/>
        <v>0</v>
      </c>
      <c r="AU476" s="12">
        <f t="shared" si="453"/>
        <v>0</v>
      </c>
      <c r="AV476" s="39">
        <f t="shared" si="454"/>
        <v>0</v>
      </c>
      <c r="AW476" s="39">
        <f t="shared" si="455"/>
        <v>0</v>
      </c>
      <c r="AX476" s="39">
        <f t="shared" si="456"/>
        <v>0</v>
      </c>
      <c r="AY476" s="39">
        <f t="shared" si="457"/>
        <v>0</v>
      </c>
      <c r="AZ476" s="39">
        <f t="shared" si="458"/>
        <v>0</v>
      </c>
      <c r="BA476" s="12">
        <f t="shared" si="459"/>
        <v>0</v>
      </c>
      <c r="BB476" s="39">
        <f t="shared" si="460"/>
        <v>0</v>
      </c>
      <c r="BC476" s="39">
        <f t="shared" si="461"/>
        <v>0</v>
      </c>
      <c r="BD476" s="39">
        <f t="shared" si="462"/>
        <v>0</v>
      </c>
      <c r="BE476" s="12">
        <f t="shared" si="463"/>
        <v>0</v>
      </c>
      <c r="BF476" s="39">
        <f t="shared" si="464"/>
        <v>0</v>
      </c>
      <c r="BG476" s="39">
        <f t="shared" si="465"/>
        <v>0</v>
      </c>
      <c r="BH476" s="39">
        <f t="shared" si="466"/>
        <v>0</v>
      </c>
      <c r="BI476" s="12">
        <f t="shared" si="467"/>
        <v>0</v>
      </c>
      <c r="BJ476" s="39">
        <f t="shared" si="468"/>
        <v>0</v>
      </c>
      <c r="BK476" s="39">
        <f t="shared" si="469"/>
        <v>0</v>
      </c>
      <c r="BL476" s="39">
        <f t="shared" si="470"/>
        <v>0</v>
      </c>
      <c r="BM476" s="12">
        <f t="shared" si="471"/>
        <v>0</v>
      </c>
      <c r="BN476" s="39">
        <f t="shared" si="472"/>
        <v>0</v>
      </c>
      <c r="BO476" s="39">
        <f t="shared" si="473"/>
        <v>0</v>
      </c>
      <c r="BP476" s="39">
        <f t="shared" si="474"/>
        <v>0</v>
      </c>
      <c r="BQ476" s="12">
        <f t="shared" si="475"/>
        <v>0</v>
      </c>
      <c r="BR476" s="39">
        <f t="shared" si="476"/>
        <v>0</v>
      </c>
      <c r="BS476" s="39">
        <f t="shared" si="477"/>
        <v>0</v>
      </c>
      <c r="BT476" s="39">
        <f t="shared" si="478"/>
        <v>0</v>
      </c>
      <c r="BU476" s="104">
        <f>IF(ABS($B476)&lt;0.01,0,VLOOKUP(E476,DollarSteps,4))</f>
        <v>1</v>
      </c>
      <c r="BV476" s="104">
        <f>IF(ABS($B476)&lt;0.01,0,VLOOKUP(G476,DollarSteps,4))</f>
        <v>1</v>
      </c>
      <c r="BW476" s="104">
        <f>IF(ABS($B476)&lt;0.01,0,VLOOKUP(I476,DollarSteps,4))</f>
        <v>1</v>
      </c>
      <c r="BX476" s="104">
        <f>IF(ABS($B476)&lt;0.01,0,IF($J476="","",VLOOKUP($J476,Age_Steps,4)))</f>
        <v>5</v>
      </c>
      <c r="BY476" s="104">
        <f>IF(OR(ABS($B476)&lt;0.01,$E476=0),0,IF($J476="","",VLOOKUP($J476,Age_Steps,4)))</f>
        <v>0</v>
      </c>
      <c r="BZ476" s="104">
        <f>IF(ABS($B476)&lt;0.01,0,IF($J476="","",VLOOKUP($J476-1,Age_Steps,4)))</f>
        <v>5</v>
      </c>
      <c r="CA476" s="104">
        <f>IF(OR(ABS($B476)&lt;0.01,$G476=0),0,IF($J476="","",VLOOKUP($J476-1,Age_Steps,4)))</f>
        <v>0</v>
      </c>
      <c r="CB476" s="104">
        <f>IF(ABS($B476)&lt;0.01,0,IF($J476="","",VLOOKUP($J476-2,Age_Steps,4)))</f>
        <v>5</v>
      </c>
      <c r="CC476" s="104">
        <f>IF(OR(ABS($B476)&lt;0.01,$I476=0),0,IF($J476="","",VLOOKUP($J476-2,Age_Steps,4)))</f>
        <v>0</v>
      </c>
    </row>
    <row r="477" spans="2:81" ht="12.5" customHeight="1">
      <c r="B477" s="6" t="s">
        <v>87</v>
      </c>
      <c r="C477" s="6" t="s">
        <v>88</v>
      </c>
      <c r="D477" s="5">
        <v>0</v>
      </c>
      <c r="E477" s="5">
        <v>0</v>
      </c>
      <c r="F477" s="2">
        <v>0</v>
      </c>
      <c r="G477" s="2">
        <v>0</v>
      </c>
      <c r="H477" s="2">
        <v>0</v>
      </c>
      <c r="I477" s="5">
        <v>0</v>
      </c>
      <c r="J477" s="11">
        <v>27</v>
      </c>
      <c r="K477" s="12">
        <f t="shared" si="423"/>
        <v>0</v>
      </c>
      <c r="L477" s="12">
        <f t="shared" si="423"/>
        <v>0</v>
      </c>
      <c r="M477" s="14">
        <f t="shared" si="424"/>
        <v>0</v>
      </c>
      <c r="N477" s="12">
        <f t="shared" si="479"/>
        <v>0</v>
      </c>
      <c r="O477" s="14">
        <f t="shared" si="425"/>
        <v>0</v>
      </c>
      <c r="P477" s="12">
        <f t="shared" si="479"/>
        <v>0</v>
      </c>
      <c r="Q477" s="12">
        <f t="shared" si="426"/>
        <v>1</v>
      </c>
      <c r="R477" s="12">
        <f t="shared" si="427"/>
        <v>0</v>
      </c>
      <c r="S477" s="12">
        <f t="shared" si="428"/>
        <v>0</v>
      </c>
      <c r="T477" s="12">
        <f t="shared" si="429"/>
        <v>0</v>
      </c>
      <c r="U477" s="12">
        <f t="shared" si="430"/>
        <v>0</v>
      </c>
      <c r="V477" s="39">
        <f t="shared" si="431"/>
        <v>0</v>
      </c>
      <c r="W477" s="39">
        <f t="shared" si="432"/>
        <v>0</v>
      </c>
      <c r="X477" s="12">
        <f t="shared" si="480"/>
        <v>0</v>
      </c>
      <c r="Y477" s="12">
        <f t="shared" si="433"/>
        <v>0</v>
      </c>
      <c r="Z477" s="39">
        <f t="shared" si="481"/>
        <v>0</v>
      </c>
      <c r="AA477" s="12">
        <f t="shared" si="434"/>
        <v>0</v>
      </c>
      <c r="AB477" s="39">
        <f t="shared" si="435"/>
        <v>0</v>
      </c>
      <c r="AC477" s="12">
        <f t="shared" si="436"/>
        <v>0</v>
      </c>
      <c r="AD477" s="39">
        <f t="shared" si="437"/>
        <v>0</v>
      </c>
      <c r="AE477" s="39">
        <f t="shared" si="422"/>
        <v>0</v>
      </c>
      <c r="AF477" s="12">
        <f t="shared" si="438"/>
        <v>0</v>
      </c>
      <c r="AG477" s="39">
        <f t="shared" si="439"/>
        <v>0</v>
      </c>
      <c r="AH477" s="12">
        <f t="shared" si="440"/>
        <v>0</v>
      </c>
      <c r="AI477" s="39">
        <f t="shared" si="441"/>
        <v>0</v>
      </c>
      <c r="AJ477" s="39">
        <f t="shared" si="442"/>
        <v>0</v>
      </c>
      <c r="AK477" s="12">
        <f t="shared" si="443"/>
        <v>0</v>
      </c>
      <c r="AL477" s="39">
        <f t="shared" si="444"/>
        <v>0</v>
      </c>
      <c r="AM477" s="39">
        <f t="shared" si="445"/>
        <v>0</v>
      </c>
      <c r="AN477" s="39">
        <f t="shared" si="446"/>
        <v>0</v>
      </c>
      <c r="AO477" s="99">
        <f t="shared" si="447"/>
        <v>0</v>
      </c>
      <c r="AP477" s="99">
        <f t="shared" si="448"/>
        <v>0</v>
      </c>
      <c r="AQ477" s="12">
        <f t="shared" si="449"/>
        <v>0</v>
      </c>
      <c r="AR477" s="39">
        <f t="shared" si="450"/>
        <v>0</v>
      </c>
      <c r="AS477" s="39">
        <f t="shared" si="451"/>
        <v>0</v>
      </c>
      <c r="AT477" s="39">
        <f t="shared" si="452"/>
        <v>0</v>
      </c>
      <c r="AU477" s="12">
        <f t="shared" si="453"/>
        <v>0</v>
      </c>
      <c r="AV477" s="39">
        <f t="shared" si="454"/>
        <v>0</v>
      </c>
      <c r="AW477" s="39">
        <f t="shared" si="455"/>
        <v>0</v>
      </c>
      <c r="AX477" s="39">
        <f t="shared" si="456"/>
        <v>0</v>
      </c>
      <c r="AY477" s="39">
        <f t="shared" si="457"/>
        <v>0</v>
      </c>
      <c r="AZ477" s="39">
        <f t="shared" si="458"/>
        <v>0</v>
      </c>
      <c r="BA477" s="12">
        <f t="shared" si="459"/>
        <v>0</v>
      </c>
      <c r="BB477" s="39">
        <f t="shared" si="460"/>
        <v>0</v>
      </c>
      <c r="BC477" s="39">
        <f t="shared" si="461"/>
        <v>0</v>
      </c>
      <c r="BD477" s="39">
        <f t="shared" si="462"/>
        <v>0</v>
      </c>
      <c r="BE477" s="12">
        <f t="shared" si="463"/>
        <v>0</v>
      </c>
      <c r="BF477" s="39">
        <f t="shared" si="464"/>
        <v>0</v>
      </c>
      <c r="BG477" s="39">
        <f t="shared" si="465"/>
        <v>0</v>
      </c>
      <c r="BH477" s="39">
        <f t="shared" si="466"/>
        <v>0</v>
      </c>
      <c r="BI477" s="12">
        <f t="shared" si="467"/>
        <v>0</v>
      </c>
      <c r="BJ477" s="39">
        <f t="shared" si="468"/>
        <v>0</v>
      </c>
      <c r="BK477" s="39">
        <f t="shared" si="469"/>
        <v>0</v>
      </c>
      <c r="BL477" s="39">
        <f t="shared" si="470"/>
        <v>0</v>
      </c>
      <c r="BM477" s="12">
        <f t="shared" si="471"/>
        <v>0</v>
      </c>
      <c r="BN477" s="39">
        <f t="shared" si="472"/>
        <v>0</v>
      </c>
      <c r="BO477" s="39">
        <f t="shared" si="473"/>
        <v>0</v>
      </c>
      <c r="BP477" s="39">
        <f t="shared" si="474"/>
        <v>0</v>
      </c>
      <c r="BQ477" s="12">
        <f t="shared" si="475"/>
        <v>0</v>
      </c>
      <c r="BR477" s="39">
        <f t="shared" si="476"/>
        <v>0</v>
      </c>
      <c r="BS477" s="39">
        <f t="shared" si="477"/>
        <v>0</v>
      </c>
      <c r="BT477" s="39">
        <f t="shared" si="478"/>
        <v>0</v>
      </c>
      <c r="BU477" s="104">
        <f>IF(ABS($B477)&lt;0.01,0,VLOOKUP(E477,DollarSteps,4))</f>
        <v>1</v>
      </c>
      <c r="BV477" s="104">
        <f>IF(ABS($B477)&lt;0.01,0,VLOOKUP(G477,DollarSteps,4))</f>
        <v>1</v>
      </c>
      <c r="BW477" s="104">
        <f>IF(ABS($B477)&lt;0.01,0,VLOOKUP(I477,DollarSteps,4))</f>
        <v>1</v>
      </c>
      <c r="BX477" s="104">
        <f>IF(ABS($B477)&lt;0.01,0,IF($J477="","",VLOOKUP($J477,Age_Steps,4)))</f>
        <v>2</v>
      </c>
      <c r="BY477" s="104">
        <f>IF(OR(ABS($B477)&lt;0.01,$E477=0),0,IF($J477="","",VLOOKUP($J477,Age_Steps,4)))</f>
        <v>0</v>
      </c>
      <c r="BZ477" s="104">
        <f>IF(ABS($B477)&lt;0.01,0,IF($J477="","",VLOOKUP($J477-1,Age_Steps,4)))</f>
        <v>2</v>
      </c>
      <c r="CA477" s="104">
        <f>IF(OR(ABS($B477)&lt;0.01,$G477=0),0,IF($J477="","",VLOOKUP($J477-1,Age_Steps,4)))</f>
        <v>0</v>
      </c>
      <c r="CB477" s="104">
        <f>IF(ABS($B477)&lt;0.01,0,IF($J477="","",VLOOKUP($J477-2,Age_Steps,4)))</f>
        <v>2</v>
      </c>
      <c r="CC477" s="104">
        <f>IF(OR(ABS($B477)&lt;0.01,$I477=0),0,IF($J477="","",VLOOKUP($J477-2,Age_Steps,4)))</f>
        <v>0</v>
      </c>
    </row>
    <row r="478" spans="2:81" ht="12.5" customHeight="1">
      <c r="B478" s="6" t="s">
        <v>89</v>
      </c>
      <c r="C478" s="6" t="s">
        <v>90</v>
      </c>
      <c r="D478" s="5">
        <v>0</v>
      </c>
      <c r="E478" s="5">
        <v>0</v>
      </c>
      <c r="F478" s="2">
        <v>0</v>
      </c>
      <c r="G478" s="2">
        <v>0</v>
      </c>
      <c r="H478" s="2">
        <v>0</v>
      </c>
      <c r="I478" s="5">
        <v>0</v>
      </c>
      <c r="J478" s="11">
        <v>31</v>
      </c>
      <c r="K478" s="12">
        <f t="shared" si="423"/>
        <v>0</v>
      </c>
      <c r="L478" s="12">
        <f t="shared" si="423"/>
        <v>0</v>
      </c>
      <c r="M478" s="14">
        <f t="shared" si="424"/>
        <v>0</v>
      </c>
      <c r="N478" s="12">
        <f t="shared" si="479"/>
        <v>0</v>
      </c>
      <c r="O478" s="14">
        <f t="shared" si="425"/>
        <v>0</v>
      </c>
      <c r="P478" s="12">
        <f t="shared" si="479"/>
        <v>0</v>
      </c>
      <c r="Q478" s="12">
        <f t="shared" si="426"/>
        <v>1</v>
      </c>
      <c r="R478" s="12">
        <f t="shared" si="427"/>
        <v>0</v>
      </c>
      <c r="S478" s="12">
        <f t="shared" si="428"/>
        <v>0</v>
      </c>
      <c r="T478" s="12">
        <f t="shared" si="429"/>
        <v>0</v>
      </c>
      <c r="U478" s="12">
        <f t="shared" si="430"/>
        <v>0</v>
      </c>
      <c r="V478" s="39">
        <f t="shared" si="431"/>
        <v>0</v>
      </c>
      <c r="W478" s="39">
        <f t="shared" si="432"/>
        <v>0</v>
      </c>
      <c r="X478" s="12">
        <f t="shared" si="480"/>
        <v>0</v>
      </c>
      <c r="Y478" s="12">
        <f t="shared" si="433"/>
        <v>0</v>
      </c>
      <c r="Z478" s="39">
        <f t="shared" si="481"/>
        <v>0</v>
      </c>
      <c r="AA478" s="12">
        <f t="shared" si="434"/>
        <v>0</v>
      </c>
      <c r="AB478" s="39">
        <f t="shared" si="435"/>
        <v>0</v>
      </c>
      <c r="AC478" s="12">
        <f t="shared" si="436"/>
        <v>0</v>
      </c>
      <c r="AD478" s="39">
        <f t="shared" si="437"/>
        <v>0</v>
      </c>
      <c r="AE478" s="39">
        <f t="shared" si="422"/>
        <v>0</v>
      </c>
      <c r="AF478" s="12">
        <f t="shared" si="438"/>
        <v>0</v>
      </c>
      <c r="AG478" s="39">
        <f t="shared" si="439"/>
        <v>0</v>
      </c>
      <c r="AH478" s="12">
        <f t="shared" si="440"/>
        <v>0</v>
      </c>
      <c r="AI478" s="39">
        <f t="shared" si="441"/>
        <v>0</v>
      </c>
      <c r="AJ478" s="39">
        <f t="shared" si="442"/>
        <v>0</v>
      </c>
      <c r="AK478" s="12">
        <f t="shared" si="443"/>
        <v>0</v>
      </c>
      <c r="AL478" s="39">
        <f t="shared" si="444"/>
        <v>0</v>
      </c>
      <c r="AM478" s="39">
        <f t="shared" si="445"/>
        <v>0</v>
      </c>
      <c r="AN478" s="39">
        <f t="shared" si="446"/>
        <v>0</v>
      </c>
      <c r="AO478" s="99">
        <f t="shared" si="447"/>
        <v>0</v>
      </c>
      <c r="AP478" s="99">
        <f t="shared" si="448"/>
        <v>0</v>
      </c>
      <c r="AQ478" s="12">
        <f t="shared" si="449"/>
        <v>0</v>
      </c>
      <c r="AR478" s="39">
        <f t="shared" si="450"/>
        <v>0</v>
      </c>
      <c r="AS478" s="39">
        <f t="shared" si="451"/>
        <v>0</v>
      </c>
      <c r="AT478" s="39">
        <f t="shared" si="452"/>
        <v>0</v>
      </c>
      <c r="AU478" s="12">
        <f t="shared" si="453"/>
        <v>0</v>
      </c>
      <c r="AV478" s="39">
        <f t="shared" si="454"/>
        <v>0</v>
      </c>
      <c r="AW478" s="39">
        <f t="shared" si="455"/>
        <v>0</v>
      </c>
      <c r="AX478" s="39">
        <f t="shared" si="456"/>
        <v>0</v>
      </c>
      <c r="AY478" s="39">
        <f t="shared" si="457"/>
        <v>0</v>
      </c>
      <c r="AZ478" s="39">
        <f t="shared" si="458"/>
        <v>0</v>
      </c>
      <c r="BA478" s="12">
        <f t="shared" si="459"/>
        <v>0</v>
      </c>
      <c r="BB478" s="39">
        <f t="shared" si="460"/>
        <v>0</v>
      </c>
      <c r="BC478" s="39">
        <f t="shared" si="461"/>
        <v>0</v>
      </c>
      <c r="BD478" s="39">
        <f t="shared" si="462"/>
        <v>0</v>
      </c>
      <c r="BE478" s="12">
        <f t="shared" si="463"/>
        <v>0</v>
      </c>
      <c r="BF478" s="39">
        <f t="shared" si="464"/>
        <v>0</v>
      </c>
      <c r="BG478" s="39">
        <f t="shared" si="465"/>
        <v>0</v>
      </c>
      <c r="BH478" s="39">
        <f t="shared" si="466"/>
        <v>0</v>
      </c>
      <c r="BI478" s="12">
        <f t="shared" si="467"/>
        <v>0</v>
      </c>
      <c r="BJ478" s="39">
        <f t="shared" si="468"/>
        <v>0</v>
      </c>
      <c r="BK478" s="39">
        <f t="shared" si="469"/>
        <v>0</v>
      </c>
      <c r="BL478" s="39">
        <f t="shared" si="470"/>
        <v>0</v>
      </c>
      <c r="BM478" s="12">
        <f t="shared" si="471"/>
        <v>0</v>
      </c>
      <c r="BN478" s="39">
        <f t="shared" si="472"/>
        <v>0</v>
      </c>
      <c r="BO478" s="39">
        <f t="shared" si="473"/>
        <v>0</v>
      </c>
      <c r="BP478" s="39">
        <f t="shared" si="474"/>
        <v>0</v>
      </c>
      <c r="BQ478" s="12">
        <f t="shared" si="475"/>
        <v>0</v>
      </c>
      <c r="BR478" s="39">
        <f t="shared" si="476"/>
        <v>0</v>
      </c>
      <c r="BS478" s="39">
        <f t="shared" si="477"/>
        <v>0</v>
      </c>
      <c r="BT478" s="39">
        <f t="shared" si="478"/>
        <v>0</v>
      </c>
      <c r="BU478" s="104">
        <f>IF(ABS($B478)&lt;0.01,0,VLOOKUP(E478,DollarSteps,4))</f>
        <v>1</v>
      </c>
      <c r="BV478" s="104">
        <f>IF(ABS($B478)&lt;0.01,0,VLOOKUP(G478,DollarSteps,4))</f>
        <v>1</v>
      </c>
      <c r="BW478" s="104">
        <f>IF(ABS($B478)&lt;0.01,0,VLOOKUP(I478,DollarSteps,4))</f>
        <v>1</v>
      </c>
      <c r="BX478" s="104">
        <f>IF(ABS($B478)&lt;0.01,0,IF($J478="","",VLOOKUP($J478,Age_Steps,4)))</f>
        <v>3</v>
      </c>
      <c r="BY478" s="104">
        <f>IF(OR(ABS($B478)&lt;0.01,$E478=0),0,IF($J478="","",VLOOKUP($J478,Age_Steps,4)))</f>
        <v>0</v>
      </c>
      <c r="BZ478" s="104">
        <f>IF(ABS($B478)&lt;0.01,0,IF($J478="","",VLOOKUP($J478-1,Age_Steps,4)))</f>
        <v>3</v>
      </c>
      <c r="CA478" s="104">
        <f>IF(OR(ABS($B478)&lt;0.01,$G478=0),0,IF($J478="","",VLOOKUP($J478-1,Age_Steps,4)))</f>
        <v>0</v>
      </c>
      <c r="CB478" s="104">
        <f>IF(ABS($B478)&lt;0.01,0,IF($J478="","",VLOOKUP($J478-2,Age_Steps,4)))</f>
        <v>2</v>
      </c>
      <c r="CC478" s="104">
        <f>IF(OR(ABS($B478)&lt;0.01,$I478=0),0,IF($J478="","",VLOOKUP($J478-2,Age_Steps,4)))</f>
        <v>0</v>
      </c>
    </row>
    <row r="479" spans="2:81" ht="12.5" customHeight="1">
      <c r="B479" s="6" t="s">
        <v>91</v>
      </c>
      <c r="C479" s="7" t="s">
        <v>92</v>
      </c>
      <c r="D479" s="5">
        <v>2520</v>
      </c>
      <c r="E479" s="5">
        <v>2520</v>
      </c>
      <c r="F479" s="2">
        <v>2520</v>
      </c>
      <c r="G479" s="2">
        <v>2520</v>
      </c>
      <c r="H479" s="2">
        <v>2520</v>
      </c>
      <c r="I479" s="5">
        <v>2520</v>
      </c>
      <c r="J479" s="11">
        <v>69</v>
      </c>
      <c r="K479" s="12">
        <f t="shared" si="423"/>
        <v>1</v>
      </c>
      <c r="L479" s="12">
        <f t="shared" si="423"/>
        <v>1</v>
      </c>
      <c r="M479" s="14">
        <f t="shared" si="424"/>
        <v>0</v>
      </c>
      <c r="N479" s="12">
        <f t="shared" si="479"/>
        <v>0</v>
      </c>
      <c r="O479" s="14">
        <f t="shared" si="425"/>
        <v>0</v>
      </c>
      <c r="P479" s="12">
        <f t="shared" si="479"/>
        <v>0</v>
      </c>
      <c r="Q479" s="12">
        <f t="shared" si="426"/>
        <v>0</v>
      </c>
      <c r="R479" s="12">
        <f t="shared" si="427"/>
        <v>0</v>
      </c>
      <c r="S479" s="12">
        <f t="shared" si="428"/>
        <v>1</v>
      </c>
      <c r="T479" s="12">
        <f t="shared" si="429"/>
        <v>1</v>
      </c>
      <c r="U479" s="12">
        <f t="shared" si="430"/>
        <v>0</v>
      </c>
      <c r="V479" s="39">
        <f t="shared" si="431"/>
        <v>0</v>
      </c>
      <c r="W479" s="39">
        <f t="shared" si="432"/>
        <v>0</v>
      </c>
      <c r="X479" s="12">
        <f t="shared" si="480"/>
        <v>1</v>
      </c>
      <c r="Y479" s="12">
        <f t="shared" si="433"/>
        <v>0</v>
      </c>
      <c r="Z479" s="39">
        <f t="shared" si="481"/>
        <v>0</v>
      </c>
      <c r="AA479" s="12">
        <f t="shared" si="434"/>
        <v>0</v>
      </c>
      <c r="AB479" s="39">
        <f t="shared" si="435"/>
        <v>0</v>
      </c>
      <c r="AC479" s="12">
        <f t="shared" si="436"/>
        <v>0</v>
      </c>
      <c r="AD479" s="39">
        <f t="shared" si="437"/>
        <v>0</v>
      </c>
      <c r="AE479" s="39">
        <f t="shared" si="422"/>
        <v>0</v>
      </c>
      <c r="AF479" s="12">
        <f t="shared" si="438"/>
        <v>0</v>
      </c>
      <c r="AG479" s="39">
        <f t="shared" si="439"/>
        <v>0</v>
      </c>
      <c r="AH479" s="12">
        <f t="shared" si="440"/>
        <v>0</v>
      </c>
      <c r="AI479" s="39">
        <f t="shared" si="441"/>
        <v>0</v>
      </c>
      <c r="AJ479" s="39">
        <f t="shared" si="442"/>
        <v>0</v>
      </c>
      <c r="AK479" s="12">
        <f t="shared" si="443"/>
        <v>1</v>
      </c>
      <c r="AL479" s="39">
        <f t="shared" si="444"/>
        <v>2520</v>
      </c>
      <c r="AM479" s="39">
        <f t="shared" si="445"/>
        <v>2520</v>
      </c>
      <c r="AN479" s="39">
        <f t="shared" si="446"/>
        <v>2520</v>
      </c>
      <c r="AO479" s="99">
        <f t="shared" si="447"/>
        <v>3</v>
      </c>
      <c r="AP479" s="99">
        <f t="shared" si="448"/>
        <v>3</v>
      </c>
      <c r="AQ479" s="12">
        <f t="shared" si="449"/>
        <v>0</v>
      </c>
      <c r="AR479" s="39">
        <f t="shared" si="450"/>
        <v>0</v>
      </c>
      <c r="AS479" s="39">
        <f t="shared" si="451"/>
        <v>0</v>
      </c>
      <c r="AT479" s="39">
        <f t="shared" si="452"/>
        <v>0</v>
      </c>
      <c r="AU479" s="12">
        <f t="shared" si="453"/>
        <v>0</v>
      </c>
      <c r="AV479" s="39">
        <f t="shared" si="454"/>
        <v>0</v>
      </c>
      <c r="AW479" s="39">
        <f t="shared" si="455"/>
        <v>0</v>
      </c>
      <c r="AX479" s="39">
        <f t="shared" si="456"/>
        <v>0</v>
      </c>
      <c r="AY479" s="39">
        <f t="shared" si="457"/>
        <v>0</v>
      </c>
      <c r="AZ479" s="39">
        <f t="shared" si="458"/>
        <v>0</v>
      </c>
      <c r="BA479" s="12">
        <f t="shared" si="459"/>
        <v>0</v>
      </c>
      <c r="BB479" s="39">
        <f t="shared" si="460"/>
        <v>0</v>
      </c>
      <c r="BC479" s="39">
        <f t="shared" si="461"/>
        <v>0</v>
      </c>
      <c r="BD479" s="39">
        <f t="shared" si="462"/>
        <v>0</v>
      </c>
      <c r="BE479" s="12">
        <f t="shared" si="463"/>
        <v>0</v>
      </c>
      <c r="BF479" s="39">
        <f t="shared" si="464"/>
        <v>0</v>
      </c>
      <c r="BG479" s="39">
        <f t="shared" si="465"/>
        <v>0</v>
      </c>
      <c r="BH479" s="39">
        <f t="shared" si="466"/>
        <v>0</v>
      </c>
      <c r="BI479" s="12">
        <f t="shared" si="467"/>
        <v>0</v>
      </c>
      <c r="BJ479" s="39">
        <f t="shared" si="468"/>
        <v>0</v>
      </c>
      <c r="BK479" s="39">
        <f t="shared" si="469"/>
        <v>0</v>
      </c>
      <c r="BL479" s="39">
        <f t="shared" si="470"/>
        <v>0</v>
      </c>
      <c r="BM479" s="12">
        <f t="shared" si="471"/>
        <v>0</v>
      </c>
      <c r="BN479" s="39">
        <f t="shared" si="472"/>
        <v>0</v>
      </c>
      <c r="BO479" s="39">
        <f t="shared" si="473"/>
        <v>0</v>
      </c>
      <c r="BP479" s="39">
        <f t="shared" si="474"/>
        <v>0</v>
      </c>
      <c r="BQ479" s="12">
        <f t="shared" si="475"/>
        <v>1</v>
      </c>
      <c r="BR479" s="39">
        <f t="shared" si="476"/>
        <v>2520</v>
      </c>
      <c r="BS479" s="39">
        <f t="shared" si="477"/>
        <v>2520</v>
      </c>
      <c r="BT479" s="39">
        <f t="shared" si="478"/>
        <v>2520</v>
      </c>
      <c r="BU479" s="104">
        <f>IF(ABS($B479)&lt;0.01,0,VLOOKUP(E479,DollarSteps,4))</f>
        <v>6</v>
      </c>
      <c r="BV479" s="104">
        <f>IF(ABS($B479)&lt;0.01,0,VLOOKUP(G479,DollarSteps,4))</f>
        <v>6</v>
      </c>
      <c r="BW479" s="104">
        <f>IF(ABS($B479)&lt;0.01,0,VLOOKUP(I479,DollarSteps,4))</f>
        <v>6</v>
      </c>
      <c r="BX479" s="104">
        <f>IF(ABS($B479)&lt;0.01,0,IF($J479="","",VLOOKUP($J479,Age_Steps,4)))</f>
        <v>6</v>
      </c>
      <c r="BY479" s="104">
        <f>IF(OR(ABS($B479)&lt;0.01,$E479=0),0,IF($J479="","",VLOOKUP($J479,Age_Steps,4)))</f>
        <v>6</v>
      </c>
      <c r="BZ479" s="104">
        <f>IF(ABS($B479)&lt;0.01,0,IF($J479="","",VLOOKUP($J479-1,Age_Steps,4)))</f>
        <v>6</v>
      </c>
      <c r="CA479" s="104">
        <f>IF(OR(ABS($B479)&lt;0.01,$G479=0),0,IF($J479="","",VLOOKUP($J479-1,Age_Steps,4)))</f>
        <v>6</v>
      </c>
      <c r="CB479" s="104">
        <f>IF(ABS($B479)&lt;0.01,0,IF($J479="","",VLOOKUP($J479-2,Age_Steps,4)))</f>
        <v>6</v>
      </c>
      <c r="CC479" s="104">
        <f>IF(OR(ABS($B479)&lt;0.01,$I479=0),0,IF($J479="","",VLOOKUP($J479-2,Age_Steps,4)))</f>
        <v>6</v>
      </c>
    </row>
    <row r="480" spans="2:81" ht="12.5" customHeight="1">
      <c r="B480" s="6" t="s">
        <v>93</v>
      </c>
      <c r="C480" s="7" t="s">
        <v>94</v>
      </c>
      <c r="D480" s="5">
        <v>0</v>
      </c>
      <c r="E480" s="5">
        <v>50</v>
      </c>
      <c r="F480" s="2">
        <v>0</v>
      </c>
      <c r="G480" s="2">
        <v>0</v>
      </c>
      <c r="H480" s="2">
        <v>0</v>
      </c>
      <c r="I480" s="5">
        <v>0</v>
      </c>
      <c r="J480" s="11">
        <v>30</v>
      </c>
      <c r="K480" s="12">
        <f t="shared" si="423"/>
        <v>0</v>
      </c>
      <c r="L480" s="12">
        <f t="shared" si="423"/>
        <v>1</v>
      </c>
      <c r="M480" s="14">
        <f t="shared" si="424"/>
        <v>0</v>
      </c>
      <c r="N480" s="12">
        <f t="shared" si="479"/>
        <v>0</v>
      </c>
      <c r="O480" s="14">
        <f t="shared" si="425"/>
        <v>50</v>
      </c>
      <c r="P480" s="12">
        <f t="shared" si="479"/>
        <v>0</v>
      </c>
      <c r="Q480" s="12">
        <f t="shared" si="426"/>
        <v>0</v>
      </c>
      <c r="R480" s="12">
        <f t="shared" si="427"/>
        <v>0</v>
      </c>
      <c r="S480" s="12">
        <f t="shared" si="428"/>
        <v>1</v>
      </c>
      <c r="T480" s="12">
        <f t="shared" si="429"/>
        <v>0</v>
      </c>
      <c r="U480" s="12">
        <f t="shared" si="430"/>
        <v>0</v>
      </c>
      <c r="V480" s="39">
        <f t="shared" si="431"/>
        <v>0</v>
      </c>
      <c r="W480" s="39">
        <f t="shared" si="432"/>
        <v>0</v>
      </c>
      <c r="X480" s="12">
        <f t="shared" si="480"/>
        <v>0</v>
      </c>
      <c r="Y480" s="12">
        <f t="shared" si="433"/>
        <v>0</v>
      </c>
      <c r="Z480" s="39">
        <f t="shared" si="481"/>
        <v>0</v>
      </c>
      <c r="AA480" s="12">
        <f t="shared" si="434"/>
        <v>1</v>
      </c>
      <c r="AB480" s="39">
        <f t="shared" si="435"/>
        <v>50</v>
      </c>
      <c r="AC480" s="12">
        <f t="shared" si="436"/>
        <v>0</v>
      </c>
      <c r="AD480" s="39">
        <f t="shared" si="437"/>
        <v>0</v>
      </c>
      <c r="AE480" s="39">
        <f t="shared" si="422"/>
        <v>0</v>
      </c>
      <c r="AF480" s="12">
        <f t="shared" si="438"/>
        <v>0</v>
      </c>
      <c r="AG480" s="39">
        <f t="shared" si="439"/>
        <v>0</v>
      </c>
      <c r="AH480" s="12">
        <f t="shared" si="440"/>
        <v>0</v>
      </c>
      <c r="AI480" s="39">
        <f t="shared" si="441"/>
        <v>0</v>
      </c>
      <c r="AJ480" s="39">
        <f t="shared" si="442"/>
        <v>0</v>
      </c>
      <c r="AK480" s="12">
        <f t="shared" si="443"/>
        <v>0</v>
      </c>
      <c r="AL480" s="39">
        <f t="shared" si="444"/>
        <v>0</v>
      </c>
      <c r="AM480" s="39">
        <f t="shared" si="445"/>
        <v>0</v>
      </c>
      <c r="AN480" s="39">
        <f t="shared" si="446"/>
        <v>0</v>
      </c>
      <c r="AO480" s="99">
        <f t="shared" si="447"/>
        <v>0</v>
      </c>
      <c r="AP480" s="99">
        <f t="shared" si="448"/>
        <v>0</v>
      </c>
      <c r="AQ480" s="12">
        <f t="shared" si="449"/>
        <v>0</v>
      </c>
      <c r="AR480" s="39">
        <f t="shared" si="450"/>
        <v>0</v>
      </c>
      <c r="AS480" s="39">
        <f t="shared" si="451"/>
        <v>0</v>
      </c>
      <c r="AT480" s="39">
        <f t="shared" si="452"/>
        <v>0</v>
      </c>
      <c r="AU480" s="12">
        <f t="shared" si="453"/>
        <v>0</v>
      </c>
      <c r="AV480" s="39">
        <f t="shared" si="454"/>
        <v>0</v>
      </c>
      <c r="AW480" s="39">
        <f t="shared" si="455"/>
        <v>0</v>
      </c>
      <c r="AX480" s="39">
        <f t="shared" si="456"/>
        <v>0</v>
      </c>
      <c r="AY480" s="39">
        <f t="shared" si="457"/>
        <v>0</v>
      </c>
      <c r="AZ480" s="39">
        <f t="shared" si="458"/>
        <v>0</v>
      </c>
      <c r="BA480" s="12">
        <f t="shared" si="459"/>
        <v>0</v>
      </c>
      <c r="BB480" s="39">
        <f t="shared" si="460"/>
        <v>0</v>
      </c>
      <c r="BC480" s="39">
        <f t="shared" si="461"/>
        <v>0</v>
      </c>
      <c r="BD480" s="39">
        <f t="shared" si="462"/>
        <v>0</v>
      </c>
      <c r="BE480" s="12">
        <f t="shared" si="463"/>
        <v>0</v>
      </c>
      <c r="BF480" s="39">
        <f t="shared" si="464"/>
        <v>0</v>
      </c>
      <c r="BG480" s="39">
        <f t="shared" si="465"/>
        <v>0</v>
      </c>
      <c r="BH480" s="39">
        <f t="shared" si="466"/>
        <v>0</v>
      </c>
      <c r="BI480" s="12">
        <f t="shared" si="467"/>
        <v>0</v>
      </c>
      <c r="BJ480" s="39">
        <f t="shared" si="468"/>
        <v>0</v>
      </c>
      <c r="BK480" s="39">
        <f t="shared" si="469"/>
        <v>0</v>
      </c>
      <c r="BL480" s="39">
        <f t="shared" si="470"/>
        <v>0</v>
      </c>
      <c r="BM480" s="12">
        <f t="shared" si="471"/>
        <v>0</v>
      </c>
      <c r="BN480" s="39">
        <f t="shared" si="472"/>
        <v>0</v>
      </c>
      <c r="BO480" s="39">
        <f t="shared" si="473"/>
        <v>0</v>
      </c>
      <c r="BP480" s="39">
        <f t="shared" si="474"/>
        <v>0</v>
      </c>
      <c r="BQ480" s="12">
        <f t="shared" si="475"/>
        <v>0</v>
      </c>
      <c r="BR480" s="39">
        <f t="shared" si="476"/>
        <v>0</v>
      </c>
      <c r="BS480" s="39">
        <f t="shared" si="477"/>
        <v>0</v>
      </c>
      <c r="BT480" s="39">
        <f t="shared" si="478"/>
        <v>0</v>
      </c>
      <c r="BU480" s="104">
        <f>IF(ABS($B480)&lt;0.01,0,VLOOKUP(E480,DollarSteps,4))</f>
        <v>2</v>
      </c>
      <c r="BV480" s="104">
        <f>IF(ABS($B480)&lt;0.01,0,VLOOKUP(G480,DollarSteps,4))</f>
        <v>1</v>
      </c>
      <c r="BW480" s="104">
        <f>IF(ABS($B480)&lt;0.01,0,VLOOKUP(I480,DollarSteps,4))</f>
        <v>1</v>
      </c>
      <c r="BX480" s="104">
        <f>IF(ABS($B480)&lt;0.01,0,IF($J480="","",VLOOKUP($J480,Age_Steps,4)))</f>
        <v>3</v>
      </c>
      <c r="BY480" s="104">
        <f>IF(OR(ABS($B480)&lt;0.01,$E480=0),0,IF($J480="","",VLOOKUP($J480,Age_Steps,4)))</f>
        <v>3</v>
      </c>
      <c r="BZ480" s="104">
        <f>IF(ABS($B480)&lt;0.01,0,IF($J480="","",VLOOKUP($J480-1,Age_Steps,4)))</f>
        <v>2</v>
      </c>
      <c r="CA480" s="104">
        <f>IF(OR(ABS($B480)&lt;0.01,$G480=0),0,IF($J480="","",VLOOKUP($J480-1,Age_Steps,4)))</f>
        <v>0</v>
      </c>
      <c r="CB480" s="104">
        <f>IF(ABS($B480)&lt;0.01,0,IF($J480="","",VLOOKUP($J480-2,Age_Steps,4)))</f>
        <v>2</v>
      </c>
      <c r="CC480" s="104">
        <f>IF(OR(ABS($B480)&lt;0.01,$I480=0),0,IF($J480="","",VLOOKUP($J480-2,Age_Steps,4)))</f>
        <v>0</v>
      </c>
    </row>
    <row r="481" spans="2:81" ht="12.5" customHeight="1">
      <c r="B481" s="6" t="s">
        <v>95</v>
      </c>
      <c r="C481" s="7" t="s">
        <v>96</v>
      </c>
      <c r="D481" s="5">
        <v>0</v>
      </c>
      <c r="E481" s="5">
        <v>100</v>
      </c>
      <c r="F481" s="2">
        <v>400</v>
      </c>
      <c r="G481" s="2">
        <v>400</v>
      </c>
      <c r="H481" s="2">
        <v>400</v>
      </c>
      <c r="I481" s="5">
        <v>500</v>
      </c>
      <c r="J481" s="11">
        <v>64</v>
      </c>
      <c r="K481" s="12">
        <f t="shared" si="423"/>
        <v>0</v>
      </c>
      <c r="L481" s="12">
        <f t="shared" si="423"/>
        <v>1</v>
      </c>
      <c r="M481" s="14">
        <f t="shared" si="424"/>
        <v>-400</v>
      </c>
      <c r="N481" s="12">
        <f t="shared" si="479"/>
        <v>0</v>
      </c>
      <c r="O481" s="14">
        <f t="shared" si="425"/>
        <v>-300</v>
      </c>
      <c r="P481" s="12">
        <f t="shared" si="479"/>
        <v>0</v>
      </c>
      <c r="Q481" s="12">
        <f t="shared" si="426"/>
        <v>0</v>
      </c>
      <c r="R481" s="12">
        <f t="shared" si="427"/>
        <v>0</v>
      </c>
      <c r="S481" s="12">
        <f t="shared" si="428"/>
        <v>1</v>
      </c>
      <c r="T481" s="12">
        <f t="shared" si="429"/>
        <v>1</v>
      </c>
      <c r="U481" s="12">
        <f t="shared" si="430"/>
        <v>0</v>
      </c>
      <c r="V481" s="39">
        <f t="shared" si="431"/>
        <v>0</v>
      </c>
      <c r="W481" s="39">
        <f t="shared" si="432"/>
        <v>0</v>
      </c>
      <c r="X481" s="12">
        <f t="shared" si="480"/>
        <v>1</v>
      </c>
      <c r="Y481" s="12">
        <f t="shared" si="433"/>
        <v>0</v>
      </c>
      <c r="Z481" s="39">
        <f t="shared" si="481"/>
        <v>0</v>
      </c>
      <c r="AA481" s="12">
        <f t="shared" si="434"/>
        <v>0</v>
      </c>
      <c r="AB481" s="39">
        <f t="shared" si="435"/>
        <v>0</v>
      </c>
      <c r="AC481" s="12">
        <f t="shared" si="436"/>
        <v>0</v>
      </c>
      <c r="AD481" s="39">
        <f t="shared" si="437"/>
        <v>0</v>
      </c>
      <c r="AE481" s="39">
        <f t="shared" si="422"/>
        <v>0</v>
      </c>
      <c r="AF481" s="12">
        <f t="shared" si="438"/>
        <v>0</v>
      </c>
      <c r="AG481" s="39">
        <f t="shared" si="439"/>
        <v>0</v>
      </c>
      <c r="AH481" s="12">
        <f t="shared" si="440"/>
        <v>0</v>
      </c>
      <c r="AI481" s="39">
        <f t="shared" si="441"/>
        <v>0</v>
      </c>
      <c r="AJ481" s="39">
        <f t="shared" si="442"/>
        <v>0</v>
      </c>
      <c r="AK481" s="12">
        <f t="shared" si="443"/>
        <v>1</v>
      </c>
      <c r="AL481" s="39">
        <f t="shared" si="444"/>
        <v>100</v>
      </c>
      <c r="AM481" s="39">
        <f t="shared" si="445"/>
        <v>400</v>
      </c>
      <c r="AN481" s="39">
        <f t="shared" si="446"/>
        <v>500</v>
      </c>
      <c r="AO481" s="99">
        <f t="shared" si="447"/>
        <v>2</v>
      </c>
      <c r="AP481" s="99">
        <f t="shared" si="448"/>
        <v>2</v>
      </c>
      <c r="AQ481" s="12">
        <f t="shared" si="449"/>
        <v>0</v>
      </c>
      <c r="AR481" s="39">
        <f t="shared" si="450"/>
        <v>0</v>
      </c>
      <c r="AS481" s="39">
        <f t="shared" si="451"/>
        <v>0</v>
      </c>
      <c r="AT481" s="39">
        <f t="shared" si="452"/>
        <v>0</v>
      </c>
      <c r="AU481" s="12">
        <f t="shared" si="453"/>
        <v>1</v>
      </c>
      <c r="AV481" s="39">
        <f t="shared" si="454"/>
        <v>100</v>
      </c>
      <c r="AW481" s="39">
        <f t="shared" si="455"/>
        <v>400</v>
      </c>
      <c r="AX481" s="39">
        <f t="shared" si="456"/>
        <v>500</v>
      </c>
      <c r="AY481" s="39">
        <f t="shared" si="457"/>
        <v>-300</v>
      </c>
      <c r="AZ481" s="39">
        <f t="shared" si="458"/>
        <v>-100</v>
      </c>
      <c r="BA481" s="12">
        <f t="shared" si="459"/>
        <v>0</v>
      </c>
      <c r="BB481" s="39">
        <f t="shared" si="460"/>
        <v>0</v>
      </c>
      <c r="BC481" s="39">
        <f t="shared" si="461"/>
        <v>0</v>
      </c>
      <c r="BD481" s="39">
        <f t="shared" si="462"/>
        <v>0</v>
      </c>
      <c r="BE481" s="12">
        <f t="shared" si="463"/>
        <v>0</v>
      </c>
      <c r="BF481" s="39">
        <f t="shared" si="464"/>
        <v>0</v>
      </c>
      <c r="BG481" s="39">
        <f t="shared" si="465"/>
        <v>0</v>
      </c>
      <c r="BH481" s="39">
        <f t="shared" si="466"/>
        <v>0</v>
      </c>
      <c r="BI481" s="12">
        <f t="shared" si="467"/>
        <v>0</v>
      </c>
      <c r="BJ481" s="39">
        <f t="shared" si="468"/>
        <v>0</v>
      </c>
      <c r="BK481" s="39">
        <f t="shared" si="469"/>
        <v>0</v>
      </c>
      <c r="BL481" s="39">
        <f t="shared" si="470"/>
        <v>0</v>
      </c>
      <c r="BM481" s="12">
        <f t="shared" si="471"/>
        <v>0</v>
      </c>
      <c r="BN481" s="39">
        <f t="shared" si="472"/>
        <v>0</v>
      </c>
      <c r="BO481" s="39">
        <f t="shared" si="473"/>
        <v>0</v>
      </c>
      <c r="BP481" s="39">
        <f t="shared" si="474"/>
        <v>0</v>
      </c>
      <c r="BQ481" s="12">
        <f t="shared" si="475"/>
        <v>0</v>
      </c>
      <c r="BR481" s="39">
        <f t="shared" si="476"/>
        <v>0</v>
      </c>
      <c r="BS481" s="39">
        <f t="shared" si="477"/>
        <v>0</v>
      </c>
      <c r="BT481" s="39">
        <f t="shared" si="478"/>
        <v>0</v>
      </c>
      <c r="BU481" s="104">
        <f>IF(ABS($B481)&lt;0.01,0,VLOOKUP(E481,DollarSteps,4))</f>
        <v>2</v>
      </c>
      <c r="BV481" s="104">
        <f>IF(ABS($B481)&lt;0.01,0,VLOOKUP(G481,DollarSteps,4))</f>
        <v>3</v>
      </c>
      <c r="BW481" s="104">
        <f>IF(ABS($B481)&lt;0.01,0,VLOOKUP(I481,DollarSteps,4))</f>
        <v>3</v>
      </c>
      <c r="BX481" s="104">
        <f>IF(ABS($B481)&lt;0.01,0,IF($J481="","",VLOOKUP($J481,Age_Steps,4)))</f>
        <v>6</v>
      </c>
      <c r="BY481" s="104">
        <f>IF(OR(ABS($B481)&lt;0.01,$E481=0),0,IF($J481="","",VLOOKUP($J481,Age_Steps,4)))</f>
        <v>6</v>
      </c>
      <c r="BZ481" s="104">
        <f>IF(ABS($B481)&lt;0.01,0,IF($J481="","",VLOOKUP($J481-1,Age_Steps,4)))</f>
        <v>6</v>
      </c>
      <c r="CA481" s="104">
        <f>IF(OR(ABS($B481)&lt;0.01,$G481=0),0,IF($J481="","",VLOOKUP($J481-1,Age_Steps,4)))</f>
        <v>6</v>
      </c>
      <c r="CB481" s="104">
        <f>IF(ABS($B481)&lt;0.01,0,IF($J481="","",VLOOKUP($J481-2,Age_Steps,4)))</f>
        <v>6</v>
      </c>
      <c r="CC481" s="104">
        <f>IF(OR(ABS($B481)&lt;0.01,$I481=0),0,IF($J481="","",VLOOKUP($J481-2,Age_Steps,4)))</f>
        <v>6</v>
      </c>
    </row>
    <row r="482" spans="2:81" ht="12.5" customHeight="1">
      <c r="B482" s="6" t="s">
        <v>97</v>
      </c>
      <c r="C482" s="6" t="s">
        <v>98</v>
      </c>
      <c r="D482" s="5">
        <v>0</v>
      </c>
      <c r="E482" s="5">
        <v>0</v>
      </c>
      <c r="F482" s="2">
        <v>0</v>
      </c>
      <c r="G482" s="2">
        <v>0</v>
      </c>
      <c r="H482" s="2">
        <v>0</v>
      </c>
      <c r="I482" s="5">
        <v>0</v>
      </c>
      <c r="J482" s="11">
        <v>31</v>
      </c>
      <c r="K482" s="12">
        <f t="shared" si="423"/>
        <v>0</v>
      </c>
      <c r="L482" s="12">
        <f t="shared" si="423"/>
        <v>0</v>
      </c>
      <c r="M482" s="14">
        <f t="shared" si="424"/>
        <v>0</v>
      </c>
      <c r="N482" s="12">
        <f t="shared" si="479"/>
        <v>0</v>
      </c>
      <c r="O482" s="14">
        <f t="shared" si="425"/>
        <v>0</v>
      </c>
      <c r="P482" s="12">
        <f t="shared" si="479"/>
        <v>0</v>
      </c>
      <c r="Q482" s="12">
        <f t="shared" si="426"/>
        <v>1</v>
      </c>
      <c r="R482" s="12">
        <f t="shared" si="427"/>
        <v>0</v>
      </c>
      <c r="S482" s="12">
        <f t="shared" si="428"/>
        <v>0</v>
      </c>
      <c r="T482" s="12">
        <f t="shared" si="429"/>
        <v>0</v>
      </c>
      <c r="U482" s="12">
        <f t="shared" si="430"/>
        <v>0</v>
      </c>
      <c r="V482" s="39">
        <f t="shared" si="431"/>
        <v>0</v>
      </c>
      <c r="W482" s="39">
        <f t="shared" si="432"/>
        <v>0</v>
      </c>
      <c r="X482" s="12">
        <f t="shared" si="480"/>
        <v>0</v>
      </c>
      <c r="Y482" s="12">
        <f t="shared" si="433"/>
        <v>0</v>
      </c>
      <c r="Z482" s="39">
        <f t="shared" si="481"/>
        <v>0</v>
      </c>
      <c r="AA482" s="12">
        <f t="shared" si="434"/>
        <v>0</v>
      </c>
      <c r="AB482" s="39">
        <f t="shared" si="435"/>
        <v>0</v>
      </c>
      <c r="AC482" s="12">
        <f t="shared" si="436"/>
        <v>0</v>
      </c>
      <c r="AD482" s="39">
        <f t="shared" si="437"/>
        <v>0</v>
      </c>
      <c r="AE482" s="39">
        <f t="shared" si="422"/>
        <v>0</v>
      </c>
      <c r="AF482" s="12">
        <f t="shared" si="438"/>
        <v>0</v>
      </c>
      <c r="AG482" s="39">
        <f t="shared" si="439"/>
        <v>0</v>
      </c>
      <c r="AH482" s="12">
        <f t="shared" si="440"/>
        <v>0</v>
      </c>
      <c r="AI482" s="39">
        <f t="shared" si="441"/>
        <v>0</v>
      </c>
      <c r="AJ482" s="39">
        <f t="shared" si="442"/>
        <v>0</v>
      </c>
      <c r="AK482" s="12">
        <f t="shared" si="443"/>
        <v>0</v>
      </c>
      <c r="AL482" s="39">
        <f t="shared" si="444"/>
        <v>0</v>
      </c>
      <c r="AM482" s="39">
        <f t="shared" si="445"/>
        <v>0</v>
      </c>
      <c r="AN482" s="39">
        <f t="shared" si="446"/>
        <v>0</v>
      </c>
      <c r="AO482" s="99">
        <f t="shared" si="447"/>
        <v>0</v>
      </c>
      <c r="AP482" s="99">
        <f t="shared" si="448"/>
        <v>0</v>
      </c>
      <c r="AQ482" s="12">
        <f t="shared" si="449"/>
        <v>0</v>
      </c>
      <c r="AR482" s="39">
        <f t="shared" si="450"/>
        <v>0</v>
      </c>
      <c r="AS482" s="39">
        <f t="shared" si="451"/>
        <v>0</v>
      </c>
      <c r="AT482" s="39">
        <f t="shared" si="452"/>
        <v>0</v>
      </c>
      <c r="AU482" s="12">
        <f t="shared" si="453"/>
        <v>0</v>
      </c>
      <c r="AV482" s="39">
        <f t="shared" si="454"/>
        <v>0</v>
      </c>
      <c r="AW482" s="39">
        <f t="shared" si="455"/>
        <v>0</v>
      </c>
      <c r="AX482" s="39">
        <f t="shared" si="456"/>
        <v>0</v>
      </c>
      <c r="AY482" s="39">
        <f t="shared" si="457"/>
        <v>0</v>
      </c>
      <c r="AZ482" s="39">
        <f t="shared" si="458"/>
        <v>0</v>
      </c>
      <c r="BA482" s="12">
        <f t="shared" si="459"/>
        <v>0</v>
      </c>
      <c r="BB482" s="39">
        <f t="shared" si="460"/>
        <v>0</v>
      </c>
      <c r="BC482" s="39">
        <f t="shared" si="461"/>
        <v>0</v>
      </c>
      <c r="BD482" s="39">
        <f t="shared" si="462"/>
        <v>0</v>
      </c>
      <c r="BE482" s="12">
        <f t="shared" si="463"/>
        <v>0</v>
      </c>
      <c r="BF482" s="39">
        <f t="shared" si="464"/>
        <v>0</v>
      </c>
      <c r="BG482" s="39">
        <f t="shared" si="465"/>
        <v>0</v>
      </c>
      <c r="BH482" s="39">
        <f t="shared" si="466"/>
        <v>0</v>
      </c>
      <c r="BI482" s="12">
        <f t="shared" si="467"/>
        <v>0</v>
      </c>
      <c r="BJ482" s="39">
        <f t="shared" si="468"/>
        <v>0</v>
      </c>
      <c r="BK482" s="39">
        <f t="shared" si="469"/>
        <v>0</v>
      </c>
      <c r="BL482" s="39">
        <f t="shared" si="470"/>
        <v>0</v>
      </c>
      <c r="BM482" s="12">
        <f t="shared" si="471"/>
        <v>0</v>
      </c>
      <c r="BN482" s="39">
        <f t="shared" si="472"/>
        <v>0</v>
      </c>
      <c r="BO482" s="39">
        <f t="shared" si="473"/>
        <v>0</v>
      </c>
      <c r="BP482" s="39">
        <f t="shared" si="474"/>
        <v>0</v>
      </c>
      <c r="BQ482" s="12">
        <f t="shared" si="475"/>
        <v>0</v>
      </c>
      <c r="BR482" s="39">
        <f t="shared" si="476"/>
        <v>0</v>
      </c>
      <c r="BS482" s="39">
        <f t="shared" si="477"/>
        <v>0</v>
      </c>
      <c r="BT482" s="39">
        <f t="shared" si="478"/>
        <v>0</v>
      </c>
      <c r="BU482" s="104">
        <f>IF(ABS($B482)&lt;0.01,0,VLOOKUP(E482,DollarSteps,4))</f>
        <v>1</v>
      </c>
      <c r="BV482" s="104">
        <f>IF(ABS($B482)&lt;0.01,0,VLOOKUP(G482,DollarSteps,4))</f>
        <v>1</v>
      </c>
      <c r="BW482" s="104">
        <f>IF(ABS($B482)&lt;0.01,0,VLOOKUP(I482,DollarSteps,4))</f>
        <v>1</v>
      </c>
      <c r="BX482" s="104">
        <f>IF(ABS($B482)&lt;0.01,0,IF($J482="","",VLOOKUP($J482,Age_Steps,4)))</f>
        <v>3</v>
      </c>
      <c r="BY482" s="104">
        <f>IF(OR(ABS($B482)&lt;0.01,$E482=0),0,IF($J482="","",VLOOKUP($J482,Age_Steps,4)))</f>
        <v>0</v>
      </c>
      <c r="BZ482" s="104">
        <f>IF(ABS($B482)&lt;0.01,0,IF($J482="","",VLOOKUP($J482-1,Age_Steps,4)))</f>
        <v>3</v>
      </c>
      <c r="CA482" s="104">
        <f>IF(OR(ABS($B482)&lt;0.01,$G482=0),0,IF($J482="","",VLOOKUP($J482-1,Age_Steps,4)))</f>
        <v>0</v>
      </c>
      <c r="CB482" s="104">
        <f>IF(ABS($B482)&lt;0.01,0,IF($J482="","",VLOOKUP($J482-2,Age_Steps,4)))</f>
        <v>2</v>
      </c>
      <c r="CC482" s="104">
        <f>IF(OR(ABS($B482)&lt;0.01,$I482=0),0,IF($J482="","",VLOOKUP($J482-2,Age_Steps,4)))</f>
        <v>0</v>
      </c>
    </row>
    <row r="483" spans="2:81" ht="12.5" customHeight="1">
      <c r="B483" s="6" t="s">
        <v>99</v>
      </c>
      <c r="C483" s="6" t="s">
        <v>100</v>
      </c>
      <c r="D483" s="5">
        <v>0</v>
      </c>
      <c r="E483" s="5">
        <v>0</v>
      </c>
      <c r="F483" s="2">
        <v>0</v>
      </c>
      <c r="G483" s="2">
        <v>0</v>
      </c>
      <c r="H483" s="2">
        <v>0</v>
      </c>
      <c r="I483" s="5">
        <v>0</v>
      </c>
      <c r="J483" s="11">
        <v>27</v>
      </c>
      <c r="K483" s="12">
        <f t="shared" si="423"/>
        <v>0</v>
      </c>
      <c r="L483" s="12">
        <f t="shared" si="423"/>
        <v>0</v>
      </c>
      <c r="M483" s="14">
        <f t="shared" si="424"/>
        <v>0</v>
      </c>
      <c r="N483" s="12">
        <f t="shared" si="479"/>
        <v>0</v>
      </c>
      <c r="O483" s="14">
        <f t="shared" si="425"/>
        <v>0</v>
      </c>
      <c r="P483" s="12">
        <f t="shared" si="479"/>
        <v>0</v>
      </c>
      <c r="Q483" s="12">
        <f t="shared" si="426"/>
        <v>1</v>
      </c>
      <c r="R483" s="12">
        <f t="shared" si="427"/>
        <v>0</v>
      </c>
      <c r="S483" s="12">
        <f t="shared" si="428"/>
        <v>0</v>
      </c>
      <c r="T483" s="12">
        <f t="shared" si="429"/>
        <v>0</v>
      </c>
      <c r="U483" s="12">
        <f t="shared" si="430"/>
        <v>0</v>
      </c>
      <c r="V483" s="39">
        <f t="shared" si="431"/>
        <v>0</v>
      </c>
      <c r="W483" s="39">
        <f t="shared" si="432"/>
        <v>0</v>
      </c>
      <c r="X483" s="12">
        <f t="shared" si="480"/>
        <v>0</v>
      </c>
      <c r="Y483" s="12">
        <f t="shared" si="433"/>
        <v>0</v>
      </c>
      <c r="Z483" s="39">
        <f t="shared" si="481"/>
        <v>0</v>
      </c>
      <c r="AA483" s="12">
        <f t="shared" si="434"/>
        <v>0</v>
      </c>
      <c r="AB483" s="39">
        <f t="shared" si="435"/>
        <v>0</v>
      </c>
      <c r="AC483" s="12">
        <f t="shared" si="436"/>
        <v>0</v>
      </c>
      <c r="AD483" s="39">
        <f t="shared" si="437"/>
        <v>0</v>
      </c>
      <c r="AE483" s="39">
        <f t="shared" si="422"/>
        <v>0</v>
      </c>
      <c r="AF483" s="12">
        <f t="shared" si="438"/>
        <v>0</v>
      </c>
      <c r="AG483" s="39">
        <f t="shared" si="439"/>
        <v>0</v>
      </c>
      <c r="AH483" s="12">
        <f t="shared" si="440"/>
        <v>0</v>
      </c>
      <c r="AI483" s="39">
        <f t="shared" si="441"/>
        <v>0</v>
      </c>
      <c r="AJ483" s="39">
        <f t="shared" si="442"/>
        <v>0</v>
      </c>
      <c r="AK483" s="12">
        <f t="shared" si="443"/>
        <v>0</v>
      </c>
      <c r="AL483" s="39">
        <f t="shared" si="444"/>
        <v>0</v>
      </c>
      <c r="AM483" s="39">
        <f t="shared" si="445"/>
        <v>0</v>
      </c>
      <c r="AN483" s="39">
        <f t="shared" si="446"/>
        <v>0</v>
      </c>
      <c r="AO483" s="99">
        <f t="shared" si="447"/>
        <v>0</v>
      </c>
      <c r="AP483" s="99">
        <f t="shared" si="448"/>
        <v>0</v>
      </c>
      <c r="AQ483" s="12">
        <f t="shared" si="449"/>
        <v>0</v>
      </c>
      <c r="AR483" s="39">
        <f t="shared" si="450"/>
        <v>0</v>
      </c>
      <c r="AS483" s="39">
        <f t="shared" si="451"/>
        <v>0</v>
      </c>
      <c r="AT483" s="39">
        <f t="shared" si="452"/>
        <v>0</v>
      </c>
      <c r="AU483" s="12">
        <f t="shared" si="453"/>
        <v>0</v>
      </c>
      <c r="AV483" s="39">
        <f t="shared" si="454"/>
        <v>0</v>
      </c>
      <c r="AW483" s="39">
        <f t="shared" si="455"/>
        <v>0</v>
      </c>
      <c r="AX483" s="39">
        <f t="shared" si="456"/>
        <v>0</v>
      </c>
      <c r="AY483" s="39">
        <f t="shared" si="457"/>
        <v>0</v>
      </c>
      <c r="AZ483" s="39">
        <f t="shared" si="458"/>
        <v>0</v>
      </c>
      <c r="BA483" s="12">
        <f t="shared" si="459"/>
        <v>0</v>
      </c>
      <c r="BB483" s="39">
        <f t="shared" si="460"/>
        <v>0</v>
      </c>
      <c r="BC483" s="39">
        <f t="shared" si="461"/>
        <v>0</v>
      </c>
      <c r="BD483" s="39">
        <f t="shared" si="462"/>
        <v>0</v>
      </c>
      <c r="BE483" s="12">
        <f t="shared" si="463"/>
        <v>0</v>
      </c>
      <c r="BF483" s="39">
        <f t="shared" si="464"/>
        <v>0</v>
      </c>
      <c r="BG483" s="39">
        <f t="shared" si="465"/>
        <v>0</v>
      </c>
      <c r="BH483" s="39">
        <f t="shared" si="466"/>
        <v>0</v>
      </c>
      <c r="BI483" s="12">
        <f t="shared" si="467"/>
        <v>0</v>
      </c>
      <c r="BJ483" s="39">
        <f t="shared" si="468"/>
        <v>0</v>
      </c>
      <c r="BK483" s="39">
        <f t="shared" si="469"/>
        <v>0</v>
      </c>
      <c r="BL483" s="39">
        <f t="shared" si="470"/>
        <v>0</v>
      </c>
      <c r="BM483" s="12">
        <f t="shared" si="471"/>
        <v>0</v>
      </c>
      <c r="BN483" s="39">
        <f t="shared" si="472"/>
        <v>0</v>
      </c>
      <c r="BO483" s="39">
        <f t="shared" si="473"/>
        <v>0</v>
      </c>
      <c r="BP483" s="39">
        <f t="shared" si="474"/>
        <v>0</v>
      </c>
      <c r="BQ483" s="12">
        <f t="shared" si="475"/>
        <v>0</v>
      </c>
      <c r="BR483" s="39">
        <f t="shared" si="476"/>
        <v>0</v>
      </c>
      <c r="BS483" s="39">
        <f t="shared" si="477"/>
        <v>0</v>
      </c>
      <c r="BT483" s="39">
        <f t="shared" si="478"/>
        <v>0</v>
      </c>
      <c r="BU483" s="104">
        <f>IF(ABS($B483)&lt;0.01,0,VLOOKUP(E483,DollarSteps,4))</f>
        <v>1</v>
      </c>
      <c r="BV483" s="104">
        <f>IF(ABS($B483)&lt;0.01,0,VLOOKUP(G483,DollarSteps,4))</f>
        <v>1</v>
      </c>
      <c r="BW483" s="104">
        <f>IF(ABS($B483)&lt;0.01,0,VLOOKUP(I483,DollarSteps,4))</f>
        <v>1</v>
      </c>
      <c r="BX483" s="104">
        <f>IF(ABS($B483)&lt;0.01,0,IF($J483="","",VLOOKUP($J483,Age_Steps,4)))</f>
        <v>2</v>
      </c>
      <c r="BY483" s="104">
        <f>IF(OR(ABS($B483)&lt;0.01,$E483=0),0,IF($J483="","",VLOOKUP($J483,Age_Steps,4)))</f>
        <v>0</v>
      </c>
      <c r="BZ483" s="104">
        <f>IF(ABS($B483)&lt;0.01,0,IF($J483="","",VLOOKUP($J483-1,Age_Steps,4)))</f>
        <v>2</v>
      </c>
      <c r="CA483" s="104">
        <f>IF(OR(ABS($B483)&lt;0.01,$G483=0),0,IF($J483="","",VLOOKUP($J483-1,Age_Steps,4)))</f>
        <v>0</v>
      </c>
      <c r="CB483" s="104">
        <f>IF(ABS($B483)&lt;0.01,0,IF($J483="","",VLOOKUP($J483-2,Age_Steps,4)))</f>
        <v>2</v>
      </c>
      <c r="CC483" s="104">
        <f>IF(OR(ABS($B483)&lt;0.01,$I483=0),0,IF($J483="","",VLOOKUP($J483-2,Age_Steps,4)))</f>
        <v>0</v>
      </c>
    </row>
    <row r="484" spans="2:81" ht="12.5" customHeight="1">
      <c r="B484" s="6" t="s">
        <v>101</v>
      </c>
      <c r="C484" s="6" t="s">
        <v>102</v>
      </c>
      <c r="D484" s="5">
        <v>0</v>
      </c>
      <c r="E484" s="5">
        <v>0</v>
      </c>
      <c r="F484" s="2">
        <v>0</v>
      </c>
      <c r="G484" s="2">
        <v>0</v>
      </c>
      <c r="H484" s="2">
        <v>0</v>
      </c>
      <c r="I484" s="5">
        <v>0</v>
      </c>
      <c r="J484" s="11">
        <v>28</v>
      </c>
      <c r="K484" s="12">
        <f t="shared" si="423"/>
        <v>0</v>
      </c>
      <c r="L484" s="12">
        <f t="shared" si="423"/>
        <v>0</v>
      </c>
      <c r="M484" s="14">
        <f t="shared" si="424"/>
        <v>0</v>
      </c>
      <c r="N484" s="12">
        <f t="shared" si="479"/>
        <v>0</v>
      </c>
      <c r="O484" s="14">
        <f t="shared" si="425"/>
        <v>0</v>
      </c>
      <c r="P484" s="12">
        <f t="shared" si="479"/>
        <v>0</v>
      </c>
      <c r="Q484" s="12">
        <f t="shared" si="426"/>
        <v>1</v>
      </c>
      <c r="R484" s="12">
        <f t="shared" si="427"/>
        <v>0</v>
      </c>
      <c r="S484" s="12">
        <f t="shared" si="428"/>
        <v>0</v>
      </c>
      <c r="T484" s="12">
        <f t="shared" si="429"/>
        <v>0</v>
      </c>
      <c r="U484" s="12">
        <f t="shared" si="430"/>
        <v>0</v>
      </c>
      <c r="V484" s="39">
        <f t="shared" si="431"/>
        <v>0</v>
      </c>
      <c r="W484" s="39">
        <f t="shared" si="432"/>
        <v>0</v>
      </c>
      <c r="X484" s="12">
        <f t="shared" si="480"/>
        <v>0</v>
      </c>
      <c r="Y484" s="12">
        <f t="shared" si="433"/>
        <v>0</v>
      </c>
      <c r="Z484" s="39">
        <f t="shared" si="481"/>
        <v>0</v>
      </c>
      <c r="AA484" s="12">
        <f t="shared" si="434"/>
        <v>0</v>
      </c>
      <c r="AB484" s="39">
        <f t="shared" si="435"/>
        <v>0</v>
      </c>
      <c r="AC484" s="12">
        <f t="shared" si="436"/>
        <v>0</v>
      </c>
      <c r="AD484" s="39">
        <f t="shared" si="437"/>
        <v>0</v>
      </c>
      <c r="AE484" s="39">
        <f t="shared" si="422"/>
        <v>0</v>
      </c>
      <c r="AF484" s="12">
        <f t="shared" si="438"/>
        <v>0</v>
      </c>
      <c r="AG484" s="39">
        <f t="shared" si="439"/>
        <v>0</v>
      </c>
      <c r="AH484" s="12">
        <f t="shared" si="440"/>
        <v>0</v>
      </c>
      <c r="AI484" s="39">
        <f t="shared" si="441"/>
        <v>0</v>
      </c>
      <c r="AJ484" s="39">
        <f t="shared" si="442"/>
        <v>0</v>
      </c>
      <c r="AK484" s="12">
        <f t="shared" si="443"/>
        <v>0</v>
      </c>
      <c r="AL484" s="39">
        <f t="shared" si="444"/>
        <v>0</v>
      </c>
      <c r="AM484" s="39">
        <f t="shared" si="445"/>
        <v>0</v>
      </c>
      <c r="AN484" s="39">
        <f t="shared" si="446"/>
        <v>0</v>
      </c>
      <c r="AO484" s="99">
        <f t="shared" si="447"/>
        <v>0</v>
      </c>
      <c r="AP484" s="99">
        <f t="shared" si="448"/>
        <v>0</v>
      </c>
      <c r="AQ484" s="12">
        <f t="shared" si="449"/>
        <v>0</v>
      </c>
      <c r="AR484" s="39">
        <f t="shared" si="450"/>
        <v>0</v>
      </c>
      <c r="AS484" s="39">
        <f t="shared" si="451"/>
        <v>0</v>
      </c>
      <c r="AT484" s="39">
        <f t="shared" si="452"/>
        <v>0</v>
      </c>
      <c r="AU484" s="12">
        <f t="shared" si="453"/>
        <v>0</v>
      </c>
      <c r="AV484" s="39">
        <f t="shared" si="454"/>
        <v>0</v>
      </c>
      <c r="AW484" s="39">
        <f t="shared" si="455"/>
        <v>0</v>
      </c>
      <c r="AX484" s="39">
        <f t="shared" si="456"/>
        <v>0</v>
      </c>
      <c r="AY484" s="39">
        <f t="shared" si="457"/>
        <v>0</v>
      </c>
      <c r="AZ484" s="39">
        <f t="shared" si="458"/>
        <v>0</v>
      </c>
      <c r="BA484" s="12">
        <f t="shared" si="459"/>
        <v>0</v>
      </c>
      <c r="BB484" s="39">
        <f t="shared" si="460"/>
        <v>0</v>
      </c>
      <c r="BC484" s="39">
        <f t="shared" si="461"/>
        <v>0</v>
      </c>
      <c r="BD484" s="39">
        <f t="shared" si="462"/>
        <v>0</v>
      </c>
      <c r="BE484" s="12">
        <f t="shared" si="463"/>
        <v>0</v>
      </c>
      <c r="BF484" s="39">
        <f t="shared" si="464"/>
        <v>0</v>
      </c>
      <c r="BG484" s="39">
        <f t="shared" si="465"/>
        <v>0</v>
      </c>
      <c r="BH484" s="39">
        <f t="shared" si="466"/>
        <v>0</v>
      </c>
      <c r="BI484" s="12">
        <f t="shared" si="467"/>
        <v>0</v>
      </c>
      <c r="BJ484" s="39">
        <f t="shared" si="468"/>
        <v>0</v>
      </c>
      <c r="BK484" s="39">
        <f t="shared" si="469"/>
        <v>0</v>
      </c>
      <c r="BL484" s="39">
        <f t="shared" si="470"/>
        <v>0</v>
      </c>
      <c r="BM484" s="12">
        <f t="shared" si="471"/>
        <v>0</v>
      </c>
      <c r="BN484" s="39">
        <f t="shared" si="472"/>
        <v>0</v>
      </c>
      <c r="BO484" s="39">
        <f t="shared" si="473"/>
        <v>0</v>
      </c>
      <c r="BP484" s="39">
        <f t="shared" si="474"/>
        <v>0</v>
      </c>
      <c r="BQ484" s="12">
        <f t="shared" si="475"/>
        <v>0</v>
      </c>
      <c r="BR484" s="39">
        <f t="shared" si="476"/>
        <v>0</v>
      </c>
      <c r="BS484" s="39">
        <f t="shared" si="477"/>
        <v>0</v>
      </c>
      <c r="BT484" s="39">
        <f t="shared" si="478"/>
        <v>0</v>
      </c>
      <c r="BU484" s="104">
        <f>IF(ABS($B484)&lt;0.01,0,VLOOKUP(E484,DollarSteps,4))</f>
        <v>1</v>
      </c>
      <c r="BV484" s="104">
        <f>IF(ABS($B484)&lt;0.01,0,VLOOKUP(G484,DollarSteps,4))</f>
        <v>1</v>
      </c>
      <c r="BW484" s="104">
        <f>IF(ABS($B484)&lt;0.01,0,VLOOKUP(I484,DollarSteps,4))</f>
        <v>1</v>
      </c>
      <c r="BX484" s="104">
        <f>IF(ABS($B484)&lt;0.01,0,IF($J484="","",VLOOKUP($J484,Age_Steps,4)))</f>
        <v>2</v>
      </c>
      <c r="BY484" s="104">
        <f>IF(OR(ABS($B484)&lt;0.01,$E484=0),0,IF($J484="","",VLOOKUP($J484,Age_Steps,4)))</f>
        <v>0</v>
      </c>
      <c r="BZ484" s="104">
        <f>IF(ABS($B484)&lt;0.01,0,IF($J484="","",VLOOKUP($J484-1,Age_Steps,4)))</f>
        <v>2</v>
      </c>
      <c r="CA484" s="104">
        <f>IF(OR(ABS($B484)&lt;0.01,$G484=0),0,IF($J484="","",VLOOKUP($J484-1,Age_Steps,4)))</f>
        <v>0</v>
      </c>
      <c r="CB484" s="104">
        <f>IF(ABS($B484)&lt;0.01,0,IF($J484="","",VLOOKUP($J484-2,Age_Steps,4)))</f>
        <v>2</v>
      </c>
      <c r="CC484" s="104">
        <f>IF(OR(ABS($B484)&lt;0.01,$I484=0),0,IF($J484="","",VLOOKUP($J484-2,Age_Steps,4)))</f>
        <v>0</v>
      </c>
    </row>
    <row r="485" spans="2:81" ht="12.5" customHeight="1">
      <c r="B485" s="6" t="s">
        <v>103</v>
      </c>
      <c r="C485" s="6" t="s">
        <v>104</v>
      </c>
      <c r="D485" s="5">
        <v>0</v>
      </c>
      <c r="E485" s="5">
        <v>0</v>
      </c>
      <c r="F485" s="2">
        <v>0</v>
      </c>
      <c r="G485" s="2">
        <v>0</v>
      </c>
      <c r="H485" s="2">
        <v>0</v>
      </c>
      <c r="I485" s="5">
        <v>0</v>
      </c>
      <c r="J485" s="11">
        <v>24</v>
      </c>
      <c r="K485" s="12">
        <f t="shared" si="423"/>
        <v>0</v>
      </c>
      <c r="L485" s="12">
        <f t="shared" si="423"/>
        <v>0</v>
      </c>
      <c r="M485" s="14">
        <f t="shared" si="424"/>
        <v>0</v>
      </c>
      <c r="N485" s="12">
        <f t="shared" si="479"/>
        <v>0</v>
      </c>
      <c r="O485" s="14">
        <f t="shared" si="425"/>
        <v>0</v>
      </c>
      <c r="P485" s="12">
        <f t="shared" si="479"/>
        <v>0</v>
      </c>
      <c r="Q485" s="12">
        <f t="shared" si="426"/>
        <v>1</v>
      </c>
      <c r="R485" s="12">
        <f t="shared" si="427"/>
        <v>0</v>
      </c>
      <c r="S485" s="12">
        <f t="shared" si="428"/>
        <v>0</v>
      </c>
      <c r="T485" s="12">
        <f t="shared" si="429"/>
        <v>0</v>
      </c>
      <c r="U485" s="12">
        <f t="shared" si="430"/>
        <v>0</v>
      </c>
      <c r="V485" s="39">
        <f t="shared" si="431"/>
        <v>0</v>
      </c>
      <c r="W485" s="39">
        <f t="shared" si="432"/>
        <v>0</v>
      </c>
      <c r="X485" s="12">
        <f t="shared" si="480"/>
        <v>0</v>
      </c>
      <c r="Y485" s="12">
        <f t="shared" si="433"/>
        <v>0</v>
      </c>
      <c r="Z485" s="39">
        <f t="shared" si="481"/>
        <v>0</v>
      </c>
      <c r="AA485" s="12">
        <f t="shared" si="434"/>
        <v>0</v>
      </c>
      <c r="AB485" s="39">
        <f t="shared" si="435"/>
        <v>0</v>
      </c>
      <c r="AC485" s="12">
        <f t="shared" si="436"/>
        <v>0</v>
      </c>
      <c r="AD485" s="39">
        <f t="shared" si="437"/>
        <v>0</v>
      </c>
      <c r="AE485" s="39">
        <f t="shared" si="422"/>
        <v>0</v>
      </c>
      <c r="AF485" s="12">
        <f t="shared" si="438"/>
        <v>0</v>
      </c>
      <c r="AG485" s="39">
        <f t="shared" si="439"/>
        <v>0</v>
      </c>
      <c r="AH485" s="12">
        <f t="shared" si="440"/>
        <v>0</v>
      </c>
      <c r="AI485" s="39">
        <f t="shared" si="441"/>
        <v>0</v>
      </c>
      <c r="AJ485" s="39">
        <f t="shared" si="442"/>
        <v>0</v>
      </c>
      <c r="AK485" s="12">
        <f t="shared" si="443"/>
        <v>0</v>
      </c>
      <c r="AL485" s="39">
        <f t="shared" si="444"/>
        <v>0</v>
      </c>
      <c r="AM485" s="39">
        <f t="shared" si="445"/>
        <v>0</v>
      </c>
      <c r="AN485" s="39">
        <f t="shared" si="446"/>
        <v>0</v>
      </c>
      <c r="AO485" s="99">
        <f t="shared" si="447"/>
        <v>0</v>
      </c>
      <c r="AP485" s="99">
        <f t="shared" si="448"/>
        <v>0</v>
      </c>
      <c r="AQ485" s="12">
        <f t="shared" si="449"/>
        <v>0</v>
      </c>
      <c r="AR485" s="39">
        <f t="shared" si="450"/>
        <v>0</v>
      </c>
      <c r="AS485" s="39">
        <f t="shared" si="451"/>
        <v>0</v>
      </c>
      <c r="AT485" s="39">
        <f t="shared" si="452"/>
        <v>0</v>
      </c>
      <c r="AU485" s="12">
        <f t="shared" si="453"/>
        <v>0</v>
      </c>
      <c r="AV485" s="39">
        <f t="shared" si="454"/>
        <v>0</v>
      </c>
      <c r="AW485" s="39">
        <f t="shared" si="455"/>
        <v>0</v>
      </c>
      <c r="AX485" s="39">
        <f t="shared" si="456"/>
        <v>0</v>
      </c>
      <c r="AY485" s="39">
        <f t="shared" si="457"/>
        <v>0</v>
      </c>
      <c r="AZ485" s="39">
        <f t="shared" si="458"/>
        <v>0</v>
      </c>
      <c r="BA485" s="12">
        <f t="shared" si="459"/>
        <v>0</v>
      </c>
      <c r="BB485" s="39">
        <f t="shared" si="460"/>
        <v>0</v>
      </c>
      <c r="BC485" s="39">
        <f t="shared" si="461"/>
        <v>0</v>
      </c>
      <c r="BD485" s="39">
        <f t="shared" si="462"/>
        <v>0</v>
      </c>
      <c r="BE485" s="12">
        <f t="shared" si="463"/>
        <v>0</v>
      </c>
      <c r="BF485" s="39">
        <f t="shared" si="464"/>
        <v>0</v>
      </c>
      <c r="BG485" s="39">
        <f t="shared" si="465"/>
        <v>0</v>
      </c>
      <c r="BH485" s="39">
        <f t="shared" si="466"/>
        <v>0</v>
      </c>
      <c r="BI485" s="12">
        <f t="shared" si="467"/>
        <v>0</v>
      </c>
      <c r="BJ485" s="39">
        <f t="shared" si="468"/>
        <v>0</v>
      </c>
      <c r="BK485" s="39">
        <f t="shared" si="469"/>
        <v>0</v>
      </c>
      <c r="BL485" s="39">
        <f t="shared" si="470"/>
        <v>0</v>
      </c>
      <c r="BM485" s="12">
        <f t="shared" si="471"/>
        <v>0</v>
      </c>
      <c r="BN485" s="39">
        <f t="shared" si="472"/>
        <v>0</v>
      </c>
      <c r="BO485" s="39">
        <f t="shared" si="473"/>
        <v>0</v>
      </c>
      <c r="BP485" s="39">
        <f t="shared" si="474"/>
        <v>0</v>
      </c>
      <c r="BQ485" s="12">
        <f t="shared" si="475"/>
        <v>0</v>
      </c>
      <c r="BR485" s="39">
        <f t="shared" si="476"/>
        <v>0</v>
      </c>
      <c r="BS485" s="39">
        <f t="shared" si="477"/>
        <v>0</v>
      </c>
      <c r="BT485" s="39">
        <f t="shared" si="478"/>
        <v>0</v>
      </c>
      <c r="BU485" s="104">
        <f>IF(ABS($B485)&lt;0.01,0,VLOOKUP(E485,DollarSteps,4))</f>
        <v>1</v>
      </c>
      <c r="BV485" s="104">
        <f>IF(ABS($B485)&lt;0.01,0,VLOOKUP(G485,DollarSteps,4))</f>
        <v>1</v>
      </c>
      <c r="BW485" s="104">
        <f>IF(ABS($B485)&lt;0.01,0,VLOOKUP(I485,DollarSteps,4))</f>
        <v>1</v>
      </c>
      <c r="BX485" s="104">
        <f>IF(ABS($B485)&lt;0.01,0,IF($J485="","",VLOOKUP($J485,Age_Steps,4)))</f>
        <v>2</v>
      </c>
      <c r="BY485" s="104">
        <f>IF(OR(ABS($B485)&lt;0.01,$E485=0),0,IF($J485="","",VLOOKUP($J485,Age_Steps,4)))</f>
        <v>0</v>
      </c>
      <c r="BZ485" s="104">
        <f>IF(ABS($B485)&lt;0.01,0,IF($J485="","",VLOOKUP($J485-1,Age_Steps,4)))</f>
        <v>2</v>
      </c>
      <c r="CA485" s="104">
        <f>IF(OR(ABS($B485)&lt;0.01,$G485=0),0,IF($J485="","",VLOOKUP($J485-1,Age_Steps,4)))</f>
        <v>0</v>
      </c>
      <c r="CB485" s="104">
        <f>IF(ABS($B485)&lt;0.01,0,IF($J485="","",VLOOKUP($J485-2,Age_Steps,4)))</f>
        <v>2</v>
      </c>
      <c r="CC485" s="104">
        <f>IF(OR(ABS($B485)&lt;0.01,$I485=0),0,IF($J485="","",VLOOKUP($J485-2,Age_Steps,4)))</f>
        <v>0</v>
      </c>
    </row>
    <row r="486" spans="2:81" ht="12.5" customHeight="1">
      <c r="B486" s="6" t="s">
        <v>105</v>
      </c>
      <c r="C486" s="7" t="s">
        <v>106</v>
      </c>
      <c r="D486" s="5">
        <v>1200</v>
      </c>
      <c r="E486" s="5">
        <v>1200</v>
      </c>
      <c r="F486" s="2">
        <v>1200</v>
      </c>
      <c r="G486" s="2">
        <v>1200</v>
      </c>
      <c r="H486" s="2">
        <v>1200</v>
      </c>
      <c r="I486" s="5">
        <v>1200</v>
      </c>
      <c r="J486" s="11">
        <v>57</v>
      </c>
      <c r="K486" s="12">
        <f t="shared" si="423"/>
        <v>1</v>
      </c>
      <c r="L486" s="12">
        <f t="shared" si="423"/>
        <v>1</v>
      </c>
      <c r="M486" s="14">
        <f t="shared" si="424"/>
        <v>0</v>
      </c>
      <c r="N486" s="12">
        <f t="shared" si="479"/>
        <v>0</v>
      </c>
      <c r="O486" s="14">
        <f t="shared" si="425"/>
        <v>0</v>
      </c>
      <c r="P486" s="12">
        <f t="shared" si="479"/>
        <v>0</v>
      </c>
      <c r="Q486" s="12">
        <f t="shared" si="426"/>
        <v>0</v>
      </c>
      <c r="R486" s="12">
        <f t="shared" si="427"/>
        <v>0</v>
      </c>
      <c r="S486" s="12">
        <f t="shared" si="428"/>
        <v>1</v>
      </c>
      <c r="T486" s="12">
        <f t="shared" si="429"/>
        <v>1</v>
      </c>
      <c r="U486" s="12">
        <f t="shared" si="430"/>
        <v>0</v>
      </c>
      <c r="V486" s="39">
        <f t="shared" si="431"/>
        <v>0</v>
      </c>
      <c r="W486" s="39">
        <f t="shared" si="432"/>
        <v>0</v>
      </c>
      <c r="X486" s="12">
        <f t="shared" si="480"/>
        <v>1</v>
      </c>
      <c r="Y486" s="12">
        <f t="shared" si="433"/>
        <v>0</v>
      </c>
      <c r="Z486" s="39">
        <f t="shared" si="481"/>
        <v>0</v>
      </c>
      <c r="AA486" s="12">
        <f t="shared" si="434"/>
        <v>0</v>
      </c>
      <c r="AB486" s="39">
        <f t="shared" si="435"/>
        <v>0</v>
      </c>
      <c r="AC486" s="12">
        <f t="shared" si="436"/>
        <v>0</v>
      </c>
      <c r="AD486" s="39">
        <f t="shared" si="437"/>
        <v>0</v>
      </c>
      <c r="AE486" s="39">
        <f t="shared" si="422"/>
        <v>0</v>
      </c>
      <c r="AF486" s="12">
        <f t="shared" si="438"/>
        <v>0</v>
      </c>
      <c r="AG486" s="39">
        <f t="shared" si="439"/>
        <v>0</v>
      </c>
      <c r="AH486" s="12">
        <f t="shared" si="440"/>
        <v>0</v>
      </c>
      <c r="AI486" s="39">
        <f t="shared" si="441"/>
        <v>0</v>
      </c>
      <c r="AJ486" s="39">
        <f t="shared" si="442"/>
        <v>0</v>
      </c>
      <c r="AK486" s="12">
        <f t="shared" si="443"/>
        <v>1</v>
      </c>
      <c r="AL486" s="39">
        <f t="shared" si="444"/>
        <v>1200</v>
      </c>
      <c r="AM486" s="39">
        <f t="shared" si="445"/>
        <v>1200</v>
      </c>
      <c r="AN486" s="39">
        <f t="shared" si="446"/>
        <v>1200</v>
      </c>
      <c r="AO486" s="99">
        <f t="shared" si="447"/>
        <v>3</v>
      </c>
      <c r="AP486" s="99">
        <f t="shared" si="448"/>
        <v>3</v>
      </c>
      <c r="AQ486" s="12">
        <f t="shared" si="449"/>
        <v>0</v>
      </c>
      <c r="AR486" s="39">
        <f t="shared" si="450"/>
        <v>0</v>
      </c>
      <c r="AS486" s="39">
        <f t="shared" si="451"/>
        <v>0</v>
      </c>
      <c r="AT486" s="39">
        <f t="shared" si="452"/>
        <v>0</v>
      </c>
      <c r="AU486" s="12">
        <f t="shared" si="453"/>
        <v>0</v>
      </c>
      <c r="AV486" s="39">
        <f t="shared" si="454"/>
        <v>0</v>
      </c>
      <c r="AW486" s="39">
        <f t="shared" si="455"/>
        <v>0</v>
      </c>
      <c r="AX486" s="39">
        <f t="shared" si="456"/>
        <v>0</v>
      </c>
      <c r="AY486" s="39">
        <f t="shared" si="457"/>
        <v>0</v>
      </c>
      <c r="AZ486" s="39">
        <f t="shared" si="458"/>
        <v>0</v>
      </c>
      <c r="BA486" s="12">
        <f t="shared" si="459"/>
        <v>0</v>
      </c>
      <c r="BB486" s="39">
        <f t="shared" si="460"/>
        <v>0</v>
      </c>
      <c r="BC486" s="39">
        <f t="shared" si="461"/>
        <v>0</v>
      </c>
      <c r="BD486" s="39">
        <f t="shared" si="462"/>
        <v>0</v>
      </c>
      <c r="BE486" s="12">
        <f t="shared" si="463"/>
        <v>0</v>
      </c>
      <c r="BF486" s="39">
        <f t="shared" si="464"/>
        <v>0</v>
      </c>
      <c r="BG486" s="39">
        <f t="shared" si="465"/>
        <v>0</v>
      </c>
      <c r="BH486" s="39">
        <f t="shared" si="466"/>
        <v>0</v>
      </c>
      <c r="BI486" s="12">
        <f t="shared" si="467"/>
        <v>0</v>
      </c>
      <c r="BJ486" s="39">
        <f t="shared" si="468"/>
        <v>0</v>
      </c>
      <c r="BK486" s="39">
        <f t="shared" si="469"/>
        <v>0</v>
      </c>
      <c r="BL486" s="39">
        <f t="shared" si="470"/>
        <v>0</v>
      </c>
      <c r="BM486" s="12">
        <f t="shared" si="471"/>
        <v>0</v>
      </c>
      <c r="BN486" s="39">
        <f t="shared" si="472"/>
        <v>0</v>
      </c>
      <c r="BO486" s="39">
        <f t="shared" si="473"/>
        <v>0</v>
      </c>
      <c r="BP486" s="39">
        <f t="shared" si="474"/>
        <v>0</v>
      </c>
      <c r="BQ486" s="12">
        <f t="shared" si="475"/>
        <v>1</v>
      </c>
      <c r="BR486" s="39">
        <f t="shared" si="476"/>
        <v>1200</v>
      </c>
      <c r="BS486" s="39">
        <f t="shared" si="477"/>
        <v>1200</v>
      </c>
      <c r="BT486" s="39">
        <f t="shared" si="478"/>
        <v>1200</v>
      </c>
      <c r="BU486" s="104">
        <f>IF(ABS($B486)&lt;0.01,0,VLOOKUP(E486,DollarSteps,4))</f>
        <v>4</v>
      </c>
      <c r="BV486" s="104">
        <f>IF(ABS($B486)&lt;0.01,0,VLOOKUP(G486,DollarSteps,4))</f>
        <v>4</v>
      </c>
      <c r="BW486" s="104">
        <f>IF(ABS($B486)&lt;0.01,0,VLOOKUP(I486,DollarSteps,4))</f>
        <v>4</v>
      </c>
      <c r="BX486" s="104">
        <f>IF(ABS($B486)&lt;0.01,0,IF($J486="","",VLOOKUP($J486,Age_Steps,4)))</f>
        <v>5</v>
      </c>
      <c r="BY486" s="104">
        <f>IF(OR(ABS($B486)&lt;0.01,$E486=0),0,IF($J486="","",VLOOKUP($J486,Age_Steps,4)))</f>
        <v>5</v>
      </c>
      <c r="BZ486" s="104">
        <f>IF(ABS($B486)&lt;0.01,0,IF($J486="","",VLOOKUP($J486-1,Age_Steps,4)))</f>
        <v>5</v>
      </c>
      <c r="CA486" s="104">
        <f>IF(OR(ABS($B486)&lt;0.01,$G486=0),0,IF($J486="","",VLOOKUP($J486-1,Age_Steps,4)))</f>
        <v>5</v>
      </c>
      <c r="CB486" s="104">
        <f>IF(ABS($B486)&lt;0.01,0,IF($J486="","",VLOOKUP($J486-2,Age_Steps,4)))</f>
        <v>5</v>
      </c>
      <c r="CC486" s="104">
        <f>IF(OR(ABS($B486)&lt;0.01,$I486=0),0,IF($J486="","",VLOOKUP($J486-2,Age_Steps,4)))</f>
        <v>5</v>
      </c>
    </row>
    <row r="487" spans="2:81" ht="12.5" customHeight="1">
      <c r="B487" s="6" t="s">
        <v>107</v>
      </c>
      <c r="C487" s="7" t="s">
        <v>108</v>
      </c>
      <c r="D487" s="5">
        <v>300</v>
      </c>
      <c r="E487" s="5">
        <v>300</v>
      </c>
      <c r="F487" s="2">
        <v>0</v>
      </c>
      <c r="G487" s="2">
        <v>0</v>
      </c>
      <c r="H487" s="2">
        <v>0</v>
      </c>
      <c r="I487" s="5">
        <v>0</v>
      </c>
      <c r="J487" s="11">
        <v>61</v>
      </c>
      <c r="K487" s="12">
        <f t="shared" si="423"/>
        <v>1</v>
      </c>
      <c r="L487" s="12">
        <f t="shared" si="423"/>
        <v>1</v>
      </c>
      <c r="M487" s="14">
        <f t="shared" si="424"/>
        <v>300</v>
      </c>
      <c r="N487" s="12">
        <f t="shared" si="479"/>
        <v>0</v>
      </c>
      <c r="O487" s="14">
        <f t="shared" si="425"/>
        <v>300</v>
      </c>
      <c r="P487" s="12">
        <f t="shared" si="479"/>
        <v>0</v>
      </c>
      <c r="Q487" s="12">
        <f t="shared" si="426"/>
        <v>0</v>
      </c>
      <c r="R487" s="12">
        <f t="shared" si="427"/>
        <v>0</v>
      </c>
      <c r="S487" s="12">
        <f t="shared" si="428"/>
        <v>1</v>
      </c>
      <c r="T487" s="12">
        <f t="shared" si="429"/>
        <v>0</v>
      </c>
      <c r="U487" s="12">
        <f t="shared" si="430"/>
        <v>0</v>
      </c>
      <c r="V487" s="39">
        <f t="shared" si="431"/>
        <v>0</v>
      </c>
      <c r="W487" s="39">
        <f t="shared" si="432"/>
        <v>0</v>
      </c>
      <c r="X487" s="12">
        <f t="shared" si="480"/>
        <v>0</v>
      </c>
      <c r="Y487" s="12">
        <f t="shared" si="433"/>
        <v>0</v>
      </c>
      <c r="Z487" s="39">
        <f t="shared" si="481"/>
        <v>0</v>
      </c>
      <c r="AA487" s="12">
        <f t="shared" si="434"/>
        <v>1</v>
      </c>
      <c r="AB487" s="39">
        <f t="shared" si="435"/>
        <v>300</v>
      </c>
      <c r="AC487" s="12">
        <f t="shared" si="436"/>
        <v>0</v>
      </c>
      <c r="AD487" s="39">
        <f t="shared" si="437"/>
        <v>0</v>
      </c>
      <c r="AE487" s="39">
        <f t="shared" si="422"/>
        <v>0</v>
      </c>
      <c r="AF487" s="12">
        <f t="shared" si="438"/>
        <v>0</v>
      </c>
      <c r="AG487" s="39">
        <f t="shared" si="439"/>
        <v>0</v>
      </c>
      <c r="AH487" s="12">
        <f t="shared" si="440"/>
        <v>0</v>
      </c>
      <c r="AI487" s="39">
        <f t="shared" si="441"/>
        <v>0</v>
      </c>
      <c r="AJ487" s="39">
        <f t="shared" si="442"/>
        <v>0</v>
      </c>
      <c r="AK487" s="12">
        <f t="shared" si="443"/>
        <v>0</v>
      </c>
      <c r="AL487" s="39">
        <f t="shared" si="444"/>
        <v>0</v>
      </c>
      <c r="AM487" s="39">
        <f t="shared" si="445"/>
        <v>0</v>
      </c>
      <c r="AN487" s="39">
        <f t="shared" si="446"/>
        <v>0</v>
      </c>
      <c r="AO487" s="99">
        <f t="shared" si="447"/>
        <v>0</v>
      </c>
      <c r="AP487" s="99">
        <f t="shared" si="448"/>
        <v>0</v>
      </c>
      <c r="AQ487" s="12">
        <f t="shared" si="449"/>
        <v>0</v>
      </c>
      <c r="AR487" s="39">
        <f t="shared" si="450"/>
        <v>0</v>
      </c>
      <c r="AS487" s="39">
        <f t="shared" si="451"/>
        <v>0</v>
      </c>
      <c r="AT487" s="39">
        <f t="shared" si="452"/>
        <v>0</v>
      </c>
      <c r="AU487" s="12">
        <f t="shared" si="453"/>
        <v>0</v>
      </c>
      <c r="AV487" s="39">
        <f t="shared" si="454"/>
        <v>0</v>
      </c>
      <c r="AW487" s="39">
        <f t="shared" si="455"/>
        <v>0</v>
      </c>
      <c r="AX487" s="39">
        <f t="shared" si="456"/>
        <v>0</v>
      </c>
      <c r="AY487" s="39">
        <f t="shared" si="457"/>
        <v>0</v>
      </c>
      <c r="AZ487" s="39">
        <f t="shared" si="458"/>
        <v>0</v>
      </c>
      <c r="BA487" s="12">
        <f t="shared" si="459"/>
        <v>0</v>
      </c>
      <c r="BB487" s="39">
        <f t="shared" si="460"/>
        <v>0</v>
      </c>
      <c r="BC487" s="39">
        <f t="shared" si="461"/>
        <v>0</v>
      </c>
      <c r="BD487" s="39">
        <f t="shared" si="462"/>
        <v>0</v>
      </c>
      <c r="BE487" s="12">
        <f t="shared" si="463"/>
        <v>0</v>
      </c>
      <c r="BF487" s="39">
        <f t="shared" si="464"/>
        <v>0</v>
      </c>
      <c r="BG487" s="39">
        <f t="shared" si="465"/>
        <v>0</v>
      </c>
      <c r="BH487" s="39">
        <f t="shared" si="466"/>
        <v>0</v>
      </c>
      <c r="BI487" s="12">
        <f t="shared" si="467"/>
        <v>0</v>
      </c>
      <c r="BJ487" s="39">
        <f t="shared" si="468"/>
        <v>0</v>
      </c>
      <c r="BK487" s="39">
        <f t="shared" si="469"/>
        <v>0</v>
      </c>
      <c r="BL487" s="39">
        <f t="shared" si="470"/>
        <v>0</v>
      </c>
      <c r="BM487" s="12">
        <f t="shared" si="471"/>
        <v>0</v>
      </c>
      <c r="BN487" s="39">
        <f t="shared" si="472"/>
        <v>0</v>
      </c>
      <c r="BO487" s="39">
        <f t="shared" si="473"/>
        <v>0</v>
      </c>
      <c r="BP487" s="39">
        <f t="shared" si="474"/>
        <v>0</v>
      </c>
      <c r="BQ487" s="12">
        <f t="shared" si="475"/>
        <v>0</v>
      </c>
      <c r="BR487" s="39">
        <f t="shared" si="476"/>
        <v>0</v>
      </c>
      <c r="BS487" s="39">
        <f t="shared" si="477"/>
        <v>0</v>
      </c>
      <c r="BT487" s="39">
        <f t="shared" si="478"/>
        <v>0</v>
      </c>
      <c r="BU487" s="104">
        <f>IF(ABS($B487)&lt;0.01,0,VLOOKUP(E487,DollarSteps,4))</f>
        <v>3</v>
      </c>
      <c r="BV487" s="104">
        <f>IF(ABS($B487)&lt;0.01,0,VLOOKUP(G487,DollarSteps,4))</f>
        <v>1</v>
      </c>
      <c r="BW487" s="104">
        <f>IF(ABS($B487)&lt;0.01,0,VLOOKUP(I487,DollarSteps,4))</f>
        <v>1</v>
      </c>
      <c r="BX487" s="104">
        <f>IF(ABS($B487)&lt;0.01,0,IF($J487="","",VLOOKUP($J487,Age_Steps,4)))</f>
        <v>6</v>
      </c>
      <c r="BY487" s="104">
        <f>IF(OR(ABS($B487)&lt;0.01,$E487=0),0,IF($J487="","",VLOOKUP($J487,Age_Steps,4)))</f>
        <v>6</v>
      </c>
      <c r="BZ487" s="104">
        <f>IF(ABS($B487)&lt;0.01,0,IF($J487="","",VLOOKUP($J487-1,Age_Steps,4)))</f>
        <v>6</v>
      </c>
      <c r="CA487" s="104">
        <f>IF(OR(ABS($B487)&lt;0.01,$G487=0),0,IF($J487="","",VLOOKUP($J487-1,Age_Steps,4)))</f>
        <v>0</v>
      </c>
      <c r="CB487" s="104">
        <f>IF(ABS($B487)&lt;0.01,0,IF($J487="","",VLOOKUP($J487-2,Age_Steps,4)))</f>
        <v>5</v>
      </c>
      <c r="CC487" s="104">
        <f>IF(OR(ABS($B487)&lt;0.01,$I487=0),0,IF($J487="","",VLOOKUP($J487-2,Age_Steps,4)))</f>
        <v>0</v>
      </c>
    </row>
    <row r="488" spans="2:81" ht="12.5" customHeight="1">
      <c r="B488" s="6" t="s">
        <v>109</v>
      </c>
      <c r="C488" s="7" t="s">
        <v>110</v>
      </c>
      <c r="D488" s="5">
        <v>0</v>
      </c>
      <c r="E488" s="5">
        <v>0</v>
      </c>
      <c r="F488" s="2">
        <v>0</v>
      </c>
      <c r="G488" s="2">
        <v>0</v>
      </c>
      <c r="H488" s="2">
        <v>0</v>
      </c>
      <c r="I488" s="5">
        <v>0</v>
      </c>
      <c r="J488" s="11">
        <v>41</v>
      </c>
      <c r="K488" s="12">
        <f t="shared" si="423"/>
        <v>0</v>
      </c>
      <c r="L488" s="12">
        <f t="shared" si="423"/>
        <v>0</v>
      </c>
      <c r="M488" s="14">
        <f t="shared" si="424"/>
        <v>0</v>
      </c>
      <c r="N488" s="12">
        <f t="shared" si="479"/>
        <v>0</v>
      </c>
      <c r="O488" s="14">
        <f t="shared" si="425"/>
        <v>0</v>
      </c>
      <c r="P488" s="12">
        <f t="shared" si="479"/>
        <v>0</v>
      </c>
      <c r="Q488" s="12">
        <f t="shared" si="426"/>
        <v>1</v>
      </c>
      <c r="R488" s="12">
        <f t="shared" si="427"/>
        <v>0</v>
      </c>
      <c r="S488" s="12">
        <f t="shared" si="428"/>
        <v>0</v>
      </c>
      <c r="T488" s="12">
        <f t="shared" si="429"/>
        <v>0</v>
      </c>
      <c r="U488" s="12">
        <f t="shared" si="430"/>
        <v>0</v>
      </c>
      <c r="V488" s="39">
        <f t="shared" si="431"/>
        <v>0</v>
      </c>
      <c r="W488" s="39">
        <f t="shared" si="432"/>
        <v>0</v>
      </c>
      <c r="X488" s="12">
        <f t="shared" si="480"/>
        <v>0</v>
      </c>
      <c r="Y488" s="12">
        <f t="shared" si="433"/>
        <v>0</v>
      </c>
      <c r="Z488" s="39">
        <f t="shared" si="481"/>
        <v>0</v>
      </c>
      <c r="AA488" s="12">
        <f t="shared" si="434"/>
        <v>0</v>
      </c>
      <c r="AB488" s="39">
        <f t="shared" si="435"/>
        <v>0</v>
      </c>
      <c r="AC488" s="12">
        <f t="shared" si="436"/>
        <v>0</v>
      </c>
      <c r="AD488" s="39">
        <f t="shared" si="437"/>
        <v>0</v>
      </c>
      <c r="AE488" s="39">
        <f t="shared" si="422"/>
        <v>0</v>
      </c>
      <c r="AF488" s="12">
        <f t="shared" si="438"/>
        <v>0</v>
      </c>
      <c r="AG488" s="39">
        <f t="shared" si="439"/>
        <v>0</v>
      </c>
      <c r="AH488" s="12">
        <f t="shared" si="440"/>
        <v>0</v>
      </c>
      <c r="AI488" s="39">
        <f t="shared" si="441"/>
        <v>0</v>
      </c>
      <c r="AJ488" s="39">
        <f t="shared" si="442"/>
        <v>0</v>
      </c>
      <c r="AK488" s="12">
        <f t="shared" si="443"/>
        <v>0</v>
      </c>
      <c r="AL488" s="39">
        <f t="shared" si="444"/>
        <v>0</v>
      </c>
      <c r="AM488" s="39">
        <f t="shared" si="445"/>
        <v>0</v>
      </c>
      <c r="AN488" s="39">
        <f t="shared" si="446"/>
        <v>0</v>
      </c>
      <c r="AO488" s="99">
        <f t="shared" si="447"/>
        <v>0</v>
      </c>
      <c r="AP488" s="99">
        <f t="shared" si="448"/>
        <v>0</v>
      </c>
      <c r="AQ488" s="12">
        <f t="shared" si="449"/>
        <v>0</v>
      </c>
      <c r="AR488" s="39">
        <f t="shared" si="450"/>
        <v>0</v>
      </c>
      <c r="AS488" s="39">
        <f t="shared" si="451"/>
        <v>0</v>
      </c>
      <c r="AT488" s="39">
        <f t="shared" si="452"/>
        <v>0</v>
      </c>
      <c r="AU488" s="12">
        <f t="shared" si="453"/>
        <v>0</v>
      </c>
      <c r="AV488" s="39">
        <f t="shared" si="454"/>
        <v>0</v>
      </c>
      <c r="AW488" s="39">
        <f t="shared" si="455"/>
        <v>0</v>
      </c>
      <c r="AX488" s="39">
        <f t="shared" si="456"/>
        <v>0</v>
      </c>
      <c r="AY488" s="39">
        <f t="shared" si="457"/>
        <v>0</v>
      </c>
      <c r="AZ488" s="39">
        <f t="shared" si="458"/>
        <v>0</v>
      </c>
      <c r="BA488" s="12">
        <f t="shared" si="459"/>
        <v>0</v>
      </c>
      <c r="BB488" s="39">
        <f t="shared" si="460"/>
        <v>0</v>
      </c>
      <c r="BC488" s="39">
        <f t="shared" si="461"/>
        <v>0</v>
      </c>
      <c r="BD488" s="39">
        <f t="shared" si="462"/>
        <v>0</v>
      </c>
      <c r="BE488" s="12">
        <f t="shared" si="463"/>
        <v>0</v>
      </c>
      <c r="BF488" s="39">
        <f t="shared" si="464"/>
        <v>0</v>
      </c>
      <c r="BG488" s="39">
        <f t="shared" si="465"/>
        <v>0</v>
      </c>
      <c r="BH488" s="39">
        <f t="shared" si="466"/>
        <v>0</v>
      </c>
      <c r="BI488" s="12">
        <f t="shared" si="467"/>
        <v>0</v>
      </c>
      <c r="BJ488" s="39">
        <f t="shared" si="468"/>
        <v>0</v>
      </c>
      <c r="BK488" s="39">
        <f t="shared" si="469"/>
        <v>0</v>
      </c>
      <c r="BL488" s="39">
        <f t="shared" si="470"/>
        <v>0</v>
      </c>
      <c r="BM488" s="12">
        <f t="shared" si="471"/>
        <v>0</v>
      </c>
      <c r="BN488" s="39">
        <f t="shared" si="472"/>
        <v>0</v>
      </c>
      <c r="BO488" s="39">
        <f t="shared" si="473"/>
        <v>0</v>
      </c>
      <c r="BP488" s="39">
        <f t="shared" si="474"/>
        <v>0</v>
      </c>
      <c r="BQ488" s="12">
        <f t="shared" si="475"/>
        <v>0</v>
      </c>
      <c r="BR488" s="39">
        <f t="shared" si="476"/>
        <v>0</v>
      </c>
      <c r="BS488" s="39">
        <f t="shared" si="477"/>
        <v>0</v>
      </c>
      <c r="BT488" s="39">
        <f t="shared" si="478"/>
        <v>0</v>
      </c>
      <c r="BU488" s="104">
        <f>IF(ABS($B488)&lt;0.01,0,VLOOKUP(E488,DollarSteps,4))</f>
        <v>1</v>
      </c>
      <c r="BV488" s="104">
        <f>IF(ABS($B488)&lt;0.01,0,VLOOKUP(G488,DollarSteps,4))</f>
        <v>1</v>
      </c>
      <c r="BW488" s="104">
        <f>IF(ABS($B488)&lt;0.01,0,VLOOKUP(I488,DollarSteps,4))</f>
        <v>1</v>
      </c>
      <c r="BX488" s="104">
        <f>IF(ABS($B488)&lt;0.01,0,IF($J488="","",VLOOKUP($J488,Age_Steps,4)))</f>
        <v>4</v>
      </c>
      <c r="BY488" s="104">
        <f>IF(OR(ABS($B488)&lt;0.01,$E488=0),0,IF($J488="","",VLOOKUP($J488,Age_Steps,4)))</f>
        <v>0</v>
      </c>
      <c r="BZ488" s="104">
        <f>IF(ABS($B488)&lt;0.01,0,IF($J488="","",VLOOKUP($J488-1,Age_Steps,4)))</f>
        <v>4</v>
      </c>
      <c r="CA488" s="104">
        <f>IF(OR(ABS($B488)&lt;0.01,$G488=0),0,IF($J488="","",VLOOKUP($J488-1,Age_Steps,4)))</f>
        <v>0</v>
      </c>
      <c r="CB488" s="104">
        <f>IF(ABS($B488)&lt;0.01,0,IF($J488="","",VLOOKUP($J488-2,Age_Steps,4)))</f>
        <v>3</v>
      </c>
      <c r="CC488" s="104">
        <f>IF(OR(ABS($B488)&lt;0.01,$I488=0),0,IF($J488="","",VLOOKUP($J488-2,Age_Steps,4)))</f>
        <v>0</v>
      </c>
    </row>
    <row r="489" spans="2:81" ht="12.5" customHeight="1">
      <c r="B489" s="6" t="s">
        <v>111</v>
      </c>
      <c r="C489" s="6" t="s">
        <v>112</v>
      </c>
      <c r="D489" s="5">
        <v>0</v>
      </c>
      <c r="E489" s="5">
        <v>0</v>
      </c>
      <c r="F489" s="2">
        <v>0</v>
      </c>
      <c r="G489" s="2">
        <v>0</v>
      </c>
      <c r="H489" s="2">
        <v>0</v>
      </c>
      <c r="I489" s="5">
        <v>0</v>
      </c>
      <c r="K489" s="12">
        <f t="shared" si="423"/>
        <v>0</v>
      </c>
      <c r="L489" s="12">
        <f t="shared" si="423"/>
        <v>0</v>
      </c>
      <c r="M489" s="14">
        <f t="shared" si="424"/>
        <v>0</v>
      </c>
      <c r="N489" s="12">
        <f t="shared" si="479"/>
        <v>0</v>
      </c>
      <c r="O489" s="14">
        <f t="shared" si="425"/>
        <v>0</v>
      </c>
      <c r="P489" s="12">
        <f t="shared" si="479"/>
        <v>0</v>
      </c>
      <c r="Q489" s="12">
        <f t="shared" si="426"/>
        <v>1</v>
      </c>
      <c r="R489" s="12">
        <f t="shared" si="427"/>
        <v>0</v>
      </c>
      <c r="S489" s="12">
        <f t="shared" si="428"/>
        <v>0</v>
      </c>
      <c r="T489" s="12">
        <f t="shared" si="429"/>
        <v>0</v>
      </c>
      <c r="U489" s="12">
        <f t="shared" si="430"/>
        <v>0</v>
      </c>
      <c r="V489" s="39">
        <f t="shared" si="431"/>
        <v>0</v>
      </c>
      <c r="W489" s="39">
        <f t="shared" si="432"/>
        <v>0</v>
      </c>
      <c r="X489" s="12">
        <f t="shared" si="480"/>
        <v>0</v>
      </c>
      <c r="Y489" s="12">
        <f t="shared" si="433"/>
        <v>0</v>
      </c>
      <c r="Z489" s="39">
        <f t="shared" si="481"/>
        <v>0</v>
      </c>
      <c r="AA489" s="12">
        <f t="shared" si="434"/>
        <v>0</v>
      </c>
      <c r="AB489" s="39">
        <f t="shared" si="435"/>
        <v>0</v>
      </c>
      <c r="AC489" s="12">
        <f t="shared" si="436"/>
        <v>0</v>
      </c>
      <c r="AD489" s="39">
        <f t="shared" si="437"/>
        <v>0</v>
      </c>
      <c r="AE489" s="39">
        <f t="shared" si="422"/>
        <v>0</v>
      </c>
      <c r="AF489" s="12">
        <f t="shared" si="438"/>
        <v>0</v>
      </c>
      <c r="AG489" s="39">
        <f t="shared" si="439"/>
        <v>0</v>
      </c>
      <c r="AH489" s="12">
        <f t="shared" si="440"/>
        <v>0</v>
      </c>
      <c r="AI489" s="39">
        <f t="shared" si="441"/>
        <v>0</v>
      </c>
      <c r="AJ489" s="39">
        <f t="shared" si="442"/>
        <v>0</v>
      </c>
      <c r="AK489" s="12">
        <f t="shared" si="443"/>
        <v>0</v>
      </c>
      <c r="AL489" s="39">
        <f t="shared" si="444"/>
        <v>0</v>
      </c>
      <c r="AM489" s="39">
        <f t="shared" si="445"/>
        <v>0</v>
      </c>
      <c r="AN489" s="39">
        <f t="shared" si="446"/>
        <v>0</v>
      </c>
      <c r="AO489" s="99">
        <f t="shared" si="447"/>
        <v>0</v>
      </c>
      <c r="AP489" s="99">
        <f t="shared" si="448"/>
        <v>0</v>
      </c>
      <c r="AQ489" s="12">
        <f t="shared" si="449"/>
        <v>0</v>
      </c>
      <c r="AR489" s="39">
        <f t="shared" si="450"/>
        <v>0</v>
      </c>
      <c r="AS489" s="39">
        <f t="shared" si="451"/>
        <v>0</v>
      </c>
      <c r="AT489" s="39">
        <f t="shared" si="452"/>
        <v>0</v>
      </c>
      <c r="AU489" s="12">
        <f t="shared" si="453"/>
        <v>0</v>
      </c>
      <c r="AV489" s="39">
        <f t="shared" si="454"/>
        <v>0</v>
      </c>
      <c r="AW489" s="39">
        <f t="shared" si="455"/>
        <v>0</v>
      </c>
      <c r="AX489" s="39">
        <f t="shared" si="456"/>
        <v>0</v>
      </c>
      <c r="AY489" s="39">
        <f t="shared" si="457"/>
        <v>0</v>
      </c>
      <c r="AZ489" s="39">
        <f t="shared" si="458"/>
        <v>0</v>
      </c>
      <c r="BA489" s="12">
        <f t="shared" si="459"/>
        <v>0</v>
      </c>
      <c r="BB489" s="39">
        <f t="shared" si="460"/>
        <v>0</v>
      </c>
      <c r="BC489" s="39">
        <f t="shared" si="461"/>
        <v>0</v>
      </c>
      <c r="BD489" s="39">
        <f t="shared" si="462"/>
        <v>0</v>
      </c>
      <c r="BE489" s="12">
        <f t="shared" si="463"/>
        <v>0</v>
      </c>
      <c r="BF489" s="39">
        <f t="shared" si="464"/>
        <v>0</v>
      </c>
      <c r="BG489" s="39">
        <f t="shared" si="465"/>
        <v>0</v>
      </c>
      <c r="BH489" s="39">
        <f t="shared" si="466"/>
        <v>0</v>
      </c>
      <c r="BI489" s="12">
        <f t="shared" si="467"/>
        <v>0</v>
      </c>
      <c r="BJ489" s="39">
        <f t="shared" si="468"/>
        <v>0</v>
      </c>
      <c r="BK489" s="39">
        <f t="shared" si="469"/>
        <v>0</v>
      </c>
      <c r="BL489" s="39">
        <f t="shared" si="470"/>
        <v>0</v>
      </c>
      <c r="BM489" s="12">
        <f t="shared" si="471"/>
        <v>0</v>
      </c>
      <c r="BN489" s="39">
        <f t="shared" si="472"/>
        <v>0</v>
      </c>
      <c r="BO489" s="39">
        <f t="shared" si="473"/>
        <v>0</v>
      </c>
      <c r="BP489" s="39">
        <f t="shared" si="474"/>
        <v>0</v>
      </c>
      <c r="BQ489" s="12">
        <f t="shared" si="475"/>
        <v>0</v>
      </c>
      <c r="BR489" s="39">
        <f t="shared" si="476"/>
        <v>0</v>
      </c>
      <c r="BS489" s="39">
        <f t="shared" si="477"/>
        <v>0</v>
      </c>
      <c r="BT489" s="39">
        <f t="shared" si="478"/>
        <v>0</v>
      </c>
      <c r="BU489" s="104">
        <f>IF(ABS($B489)&lt;0.01,0,VLOOKUP(E489,DollarSteps,4))</f>
        <v>1</v>
      </c>
      <c r="BV489" s="104">
        <f>IF(ABS($B489)&lt;0.01,0,VLOOKUP(G489,DollarSteps,4))</f>
        <v>1</v>
      </c>
      <c r="BW489" s="104">
        <f>IF(ABS($B489)&lt;0.01,0,VLOOKUP(I489,DollarSteps,4))</f>
        <v>1</v>
      </c>
      <c r="BX489" s="104" t="str">
        <f>IF(ABS($B489)&lt;0.01,0,IF($J489="","",VLOOKUP($J489,Age_Steps,4)))</f>
        <v/>
      </c>
      <c r="BY489" s="104">
        <f>IF(OR(ABS($B489)&lt;0.01,$E489=0),0,IF($J489="","",VLOOKUP($J489,Age_Steps,4)))</f>
        <v>0</v>
      </c>
      <c r="BZ489" s="104" t="str">
        <f>IF(ABS($B489)&lt;0.01,0,IF($J489="","",VLOOKUP($J489-1,Age_Steps,4)))</f>
        <v/>
      </c>
      <c r="CA489" s="104">
        <f>IF(OR(ABS($B489)&lt;0.01,$G489=0),0,IF($J489="","",VLOOKUP($J489-1,Age_Steps,4)))</f>
        <v>0</v>
      </c>
      <c r="CB489" s="104" t="str">
        <f>IF(ABS($B489)&lt;0.01,0,IF($J489="","",VLOOKUP($J489-2,Age_Steps,4)))</f>
        <v/>
      </c>
      <c r="CC489" s="104">
        <f>IF(OR(ABS($B489)&lt;0.01,$I489=0),0,IF($J489="","",VLOOKUP($J489-2,Age_Steps,4)))</f>
        <v>0</v>
      </c>
    </row>
    <row r="490" spans="2:81" ht="12.5" customHeight="1">
      <c r="B490" s="6" t="s">
        <v>113</v>
      </c>
      <c r="C490" s="7" t="s">
        <v>114</v>
      </c>
      <c r="D490" s="5">
        <v>0</v>
      </c>
      <c r="E490" s="5">
        <v>0</v>
      </c>
      <c r="F490" s="2">
        <v>0</v>
      </c>
      <c r="G490" s="2">
        <v>0</v>
      </c>
      <c r="H490" s="2">
        <v>0</v>
      </c>
      <c r="I490" s="5">
        <v>0</v>
      </c>
      <c r="K490" s="12">
        <f t="shared" si="423"/>
        <v>0</v>
      </c>
      <c r="L490" s="12">
        <f t="shared" si="423"/>
        <v>0</v>
      </c>
      <c r="M490" s="14">
        <f t="shared" si="424"/>
        <v>0</v>
      </c>
      <c r="N490" s="12">
        <f t="shared" si="479"/>
        <v>0</v>
      </c>
      <c r="O490" s="14">
        <f t="shared" si="425"/>
        <v>0</v>
      </c>
      <c r="P490" s="12">
        <f t="shared" si="479"/>
        <v>0</v>
      </c>
      <c r="Q490" s="12">
        <f t="shared" si="426"/>
        <v>1</v>
      </c>
      <c r="R490" s="12">
        <f t="shared" si="427"/>
        <v>0</v>
      </c>
      <c r="S490" s="12">
        <f t="shared" si="428"/>
        <v>0</v>
      </c>
      <c r="T490" s="12">
        <f t="shared" si="429"/>
        <v>0</v>
      </c>
      <c r="U490" s="12">
        <f t="shared" si="430"/>
        <v>0</v>
      </c>
      <c r="V490" s="39">
        <f t="shared" si="431"/>
        <v>0</v>
      </c>
      <c r="W490" s="39">
        <f t="shared" si="432"/>
        <v>0</v>
      </c>
      <c r="X490" s="12">
        <f t="shared" si="480"/>
        <v>0</v>
      </c>
      <c r="Y490" s="12">
        <f t="shared" si="433"/>
        <v>0</v>
      </c>
      <c r="Z490" s="39">
        <f t="shared" si="481"/>
        <v>0</v>
      </c>
      <c r="AA490" s="12">
        <f t="shared" si="434"/>
        <v>0</v>
      </c>
      <c r="AB490" s="39">
        <f t="shared" si="435"/>
        <v>0</v>
      </c>
      <c r="AC490" s="12">
        <f t="shared" si="436"/>
        <v>0</v>
      </c>
      <c r="AD490" s="39">
        <f t="shared" si="437"/>
        <v>0</v>
      </c>
      <c r="AE490" s="39">
        <f t="shared" si="422"/>
        <v>0</v>
      </c>
      <c r="AF490" s="12">
        <f t="shared" si="438"/>
        <v>0</v>
      </c>
      <c r="AG490" s="39">
        <f t="shared" si="439"/>
        <v>0</v>
      </c>
      <c r="AH490" s="12">
        <f t="shared" si="440"/>
        <v>0</v>
      </c>
      <c r="AI490" s="39">
        <f t="shared" si="441"/>
        <v>0</v>
      </c>
      <c r="AJ490" s="39">
        <f t="shared" si="442"/>
        <v>0</v>
      </c>
      <c r="AK490" s="12">
        <f t="shared" si="443"/>
        <v>0</v>
      </c>
      <c r="AL490" s="39">
        <f t="shared" si="444"/>
        <v>0</v>
      </c>
      <c r="AM490" s="39">
        <f t="shared" si="445"/>
        <v>0</v>
      </c>
      <c r="AN490" s="39">
        <f t="shared" si="446"/>
        <v>0</v>
      </c>
      <c r="AO490" s="99">
        <f t="shared" si="447"/>
        <v>0</v>
      </c>
      <c r="AP490" s="99">
        <f t="shared" si="448"/>
        <v>0</v>
      </c>
      <c r="AQ490" s="12">
        <f t="shared" si="449"/>
        <v>0</v>
      </c>
      <c r="AR490" s="39">
        <f t="shared" si="450"/>
        <v>0</v>
      </c>
      <c r="AS490" s="39">
        <f t="shared" si="451"/>
        <v>0</v>
      </c>
      <c r="AT490" s="39">
        <f t="shared" si="452"/>
        <v>0</v>
      </c>
      <c r="AU490" s="12">
        <f t="shared" si="453"/>
        <v>0</v>
      </c>
      <c r="AV490" s="39">
        <f t="shared" si="454"/>
        <v>0</v>
      </c>
      <c r="AW490" s="39">
        <f t="shared" si="455"/>
        <v>0</v>
      </c>
      <c r="AX490" s="39">
        <f t="shared" si="456"/>
        <v>0</v>
      </c>
      <c r="AY490" s="39">
        <f t="shared" si="457"/>
        <v>0</v>
      </c>
      <c r="AZ490" s="39">
        <f t="shared" si="458"/>
        <v>0</v>
      </c>
      <c r="BA490" s="12">
        <f t="shared" si="459"/>
        <v>0</v>
      </c>
      <c r="BB490" s="39">
        <f t="shared" si="460"/>
        <v>0</v>
      </c>
      <c r="BC490" s="39">
        <f t="shared" si="461"/>
        <v>0</v>
      </c>
      <c r="BD490" s="39">
        <f t="shared" si="462"/>
        <v>0</v>
      </c>
      <c r="BE490" s="12">
        <f t="shared" si="463"/>
        <v>0</v>
      </c>
      <c r="BF490" s="39">
        <f t="shared" si="464"/>
        <v>0</v>
      </c>
      <c r="BG490" s="39">
        <f t="shared" si="465"/>
        <v>0</v>
      </c>
      <c r="BH490" s="39">
        <f t="shared" si="466"/>
        <v>0</v>
      </c>
      <c r="BI490" s="12">
        <f t="shared" si="467"/>
        <v>0</v>
      </c>
      <c r="BJ490" s="39">
        <f t="shared" si="468"/>
        <v>0</v>
      </c>
      <c r="BK490" s="39">
        <f t="shared" si="469"/>
        <v>0</v>
      </c>
      <c r="BL490" s="39">
        <f t="shared" si="470"/>
        <v>0</v>
      </c>
      <c r="BM490" s="12">
        <f t="shared" si="471"/>
        <v>0</v>
      </c>
      <c r="BN490" s="39">
        <f t="shared" si="472"/>
        <v>0</v>
      </c>
      <c r="BO490" s="39">
        <f t="shared" si="473"/>
        <v>0</v>
      </c>
      <c r="BP490" s="39">
        <f t="shared" si="474"/>
        <v>0</v>
      </c>
      <c r="BQ490" s="12">
        <f t="shared" si="475"/>
        <v>0</v>
      </c>
      <c r="BR490" s="39">
        <f t="shared" si="476"/>
        <v>0</v>
      </c>
      <c r="BS490" s="39">
        <f t="shared" si="477"/>
        <v>0</v>
      </c>
      <c r="BT490" s="39">
        <f t="shared" si="478"/>
        <v>0</v>
      </c>
      <c r="BU490" s="104">
        <f>IF(ABS($B490)&lt;0.01,0,VLOOKUP(E490,DollarSteps,4))</f>
        <v>1</v>
      </c>
      <c r="BV490" s="104">
        <f>IF(ABS($B490)&lt;0.01,0,VLOOKUP(G490,DollarSteps,4))</f>
        <v>1</v>
      </c>
      <c r="BW490" s="104">
        <f>IF(ABS($B490)&lt;0.01,0,VLOOKUP(I490,DollarSteps,4))</f>
        <v>1</v>
      </c>
      <c r="BX490" s="104" t="str">
        <f>IF(ABS($B490)&lt;0.01,0,IF($J490="","",VLOOKUP($J490,Age_Steps,4)))</f>
        <v/>
      </c>
      <c r="BY490" s="104">
        <f>IF(OR(ABS($B490)&lt;0.01,$E490=0),0,IF($J490="","",VLOOKUP($J490,Age_Steps,4)))</f>
        <v>0</v>
      </c>
      <c r="BZ490" s="104" t="str">
        <f>IF(ABS($B490)&lt;0.01,0,IF($J490="","",VLOOKUP($J490-1,Age_Steps,4)))</f>
        <v/>
      </c>
      <c r="CA490" s="104">
        <f>IF(OR(ABS($B490)&lt;0.01,$G490=0),0,IF($J490="","",VLOOKUP($J490-1,Age_Steps,4)))</f>
        <v>0</v>
      </c>
      <c r="CB490" s="104" t="str">
        <f>IF(ABS($B490)&lt;0.01,0,IF($J490="","",VLOOKUP($J490-2,Age_Steps,4)))</f>
        <v/>
      </c>
      <c r="CC490" s="104">
        <f>IF(OR(ABS($B490)&lt;0.01,$I490=0),0,IF($J490="","",VLOOKUP($J490-2,Age_Steps,4)))</f>
        <v>0</v>
      </c>
    </row>
    <row r="491" spans="2:81" ht="12.5" customHeight="1">
      <c r="B491" s="6" t="s">
        <v>115</v>
      </c>
      <c r="C491" s="7" t="s">
        <v>116</v>
      </c>
      <c r="D491" s="5">
        <v>0</v>
      </c>
      <c r="E491" s="5">
        <v>0</v>
      </c>
      <c r="F491" s="2">
        <v>0</v>
      </c>
      <c r="G491" s="2">
        <v>0</v>
      </c>
      <c r="H491" s="2">
        <v>0</v>
      </c>
      <c r="I491" s="5">
        <v>0</v>
      </c>
      <c r="J491" s="11">
        <v>95</v>
      </c>
      <c r="K491" s="12">
        <f t="shared" si="423"/>
        <v>0</v>
      </c>
      <c r="L491" s="12">
        <f t="shared" si="423"/>
        <v>0</v>
      </c>
      <c r="M491" s="14">
        <f t="shared" si="424"/>
        <v>0</v>
      </c>
      <c r="N491" s="12">
        <f t="shared" si="479"/>
        <v>0</v>
      </c>
      <c r="O491" s="14">
        <f t="shared" si="425"/>
        <v>0</v>
      </c>
      <c r="P491" s="12">
        <f t="shared" si="479"/>
        <v>0</v>
      </c>
      <c r="Q491" s="12">
        <f t="shared" si="426"/>
        <v>1</v>
      </c>
      <c r="R491" s="12">
        <f t="shared" si="427"/>
        <v>0</v>
      </c>
      <c r="S491" s="12">
        <f t="shared" si="428"/>
        <v>0</v>
      </c>
      <c r="T491" s="12">
        <f t="shared" si="429"/>
        <v>0</v>
      </c>
      <c r="U491" s="12">
        <f t="shared" si="430"/>
        <v>0</v>
      </c>
      <c r="V491" s="39">
        <f t="shared" si="431"/>
        <v>0</v>
      </c>
      <c r="W491" s="39">
        <f t="shared" si="432"/>
        <v>0</v>
      </c>
      <c r="X491" s="12">
        <f t="shared" si="480"/>
        <v>0</v>
      </c>
      <c r="Y491" s="12">
        <f t="shared" si="433"/>
        <v>0</v>
      </c>
      <c r="Z491" s="39">
        <f t="shared" si="481"/>
        <v>0</v>
      </c>
      <c r="AA491" s="12">
        <f t="shared" si="434"/>
        <v>0</v>
      </c>
      <c r="AB491" s="39">
        <f t="shared" si="435"/>
        <v>0</v>
      </c>
      <c r="AC491" s="12">
        <f t="shared" si="436"/>
        <v>0</v>
      </c>
      <c r="AD491" s="39">
        <f t="shared" si="437"/>
        <v>0</v>
      </c>
      <c r="AE491" s="39">
        <f t="shared" si="422"/>
        <v>0</v>
      </c>
      <c r="AF491" s="12">
        <f t="shared" si="438"/>
        <v>0</v>
      </c>
      <c r="AG491" s="39">
        <f t="shared" si="439"/>
        <v>0</v>
      </c>
      <c r="AH491" s="12">
        <f t="shared" si="440"/>
        <v>0</v>
      </c>
      <c r="AI491" s="39">
        <f t="shared" si="441"/>
        <v>0</v>
      </c>
      <c r="AJ491" s="39">
        <f t="shared" si="442"/>
        <v>0</v>
      </c>
      <c r="AK491" s="12">
        <f t="shared" si="443"/>
        <v>0</v>
      </c>
      <c r="AL491" s="39">
        <f t="shared" si="444"/>
        <v>0</v>
      </c>
      <c r="AM491" s="39">
        <f t="shared" si="445"/>
        <v>0</v>
      </c>
      <c r="AN491" s="39">
        <f t="shared" si="446"/>
        <v>0</v>
      </c>
      <c r="AO491" s="99">
        <f t="shared" si="447"/>
        <v>0</v>
      </c>
      <c r="AP491" s="99">
        <f t="shared" si="448"/>
        <v>0</v>
      </c>
      <c r="AQ491" s="12">
        <f t="shared" si="449"/>
        <v>0</v>
      </c>
      <c r="AR491" s="39">
        <f t="shared" si="450"/>
        <v>0</v>
      </c>
      <c r="AS491" s="39">
        <f t="shared" si="451"/>
        <v>0</v>
      </c>
      <c r="AT491" s="39">
        <f t="shared" si="452"/>
        <v>0</v>
      </c>
      <c r="AU491" s="12">
        <f t="shared" si="453"/>
        <v>0</v>
      </c>
      <c r="AV491" s="39">
        <f t="shared" si="454"/>
        <v>0</v>
      </c>
      <c r="AW491" s="39">
        <f t="shared" si="455"/>
        <v>0</v>
      </c>
      <c r="AX491" s="39">
        <f t="shared" si="456"/>
        <v>0</v>
      </c>
      <c r="AY491" s="39">
        <f t="shared" si="457"/>
        <v>0</v>
      </c>
      <c r="AZ491" s="39">
        <f t="shared" si="458"/>
        <v>0</v>
      </c>
      <c r="BA491" s="12">
        <f t="shared" si="459"/>
        <v>0</v>
      </c>
      <c r="BB491" s="39">
        <f t="shared" si="460"/>
        <v>0</v>
      </c>
      <c r="BC491" s="39">
        <f t="shared" si="461"/>
        <v>0</v>
      </c>
      <c r="BD491" s="39">
        <f t="shared" si="462"/>
        <v>0</v>
      </c>
      <c r="BE491" s="12">
        <f t="shared" si="463"/>
        <v>0</v>
      </c>
      <c r="BF491" s="39">
        <f t="shared" si="464"/>
        <v>0</v>
      </c>
      <c r="BG491" s="39">
        <f t="shared" si="465"/>
        <v>0</v>
      </c>
      <c r="BH491" s="39">
        <f t="shared" si="466"/>
        <v>0</v>
      </c>
      <c r="BI491" s="12">
        <f t="shared" si="467"/>
        <v>0</v>
      </c>
      <c r="BJ491" s="39">
        <f t="shared" si="468"/>
        <v>0</v>
      </c>
      <c r="BK491" s="39">
        <f t="shared" si="469"/>
        <v>0</v>
      </c>
      <c r="BL491" s="39">
        <f t="shared" si="470"/>
        <v>0</v>
      </c>
      <c r="BM491" s="12">
        <f t="shared" si="471"/>
        <v>0</v>
      </c>
      <c r="BN491" s="39">
        <f t="shared" si="472"/>
        <v>0</v>
      </c>
      <c r="BO491" s="39">
        <f t="shared" si="473"/>
        <v>0</v>
      </c>
      <c r="BP491" s="39">
        <f t="shared" si="474"/>
        <v>0</v>
      </c>
      <c r="BQ491" s="12">
        <f t="shared" si="475"/>
        <v>0</v>
      </c>
      <c r="BR491" s="39">
        <f t="shared" si="476"/>
        <v>0</v>
      </c>
      <c r="BS491" s="39">
        <f t="shared" si="477"/>
        <v>0</v>
      </c>
      <c r="BT491" s="39">
        <f t="shared" si="478"/>
        <v>0</v>
      </c>
      <c r="BU491" s="104">
        <f>IF(ABS($B491)&lt;0.01,0,VLOOKUP(E491,DollarSteps,4))</f>
        <v>1</v>
      </c>
      <c r="BV491" s="104">
        <f>IF(ABS($B491)&lt;0.01,0,VLOOKUP(G491,DollarSteps,4))</f>
        <v>1</v>
      </c>
      <c r="BW491" s="104">
        <f>IF(ABS($B491)&lt;0.01,0,VLOOKUP(I491,DollarSteps,4))</f>
        <v>1</v>
      </c>
      <c r="BX491" s="104">
        <f>IF(ABS($B491)&lt;0.01,0,IF($J491="","",VLOOKUP($J491,Age_Steps,4)))</f>
        <v>7</v>
      </c>
      <c r="BY491" s="104">
        <f>IF(OR(ABS($B491)&lt;0.01,$E491=0),0,IF($J491="","",VLOOKUP($J491,Age_Steps,4)))</f>
        <v>0</v>
      </c>
      <c r="BZ491" s="104">
        <f>IF(ABS($B491)&lt;0.01,0,IF($J491="","",VLOOKUP($J491-1,Age_Steps,4)))</f>
        <v>7</v>
      </c>
      <c r="CA491" s="104">
        <f>IF(OR(ABS($B491)&lt;0.01,$G491=0),0,IF($J491="","",VLOOKUP($J491-1,Age_Steps,4)))</f>
        <v>0</v>
      </c>
      <c r="CB491" s="104">
        <f>IF(ABS($B491)&lt;0.01,0,IF($J491="","",VLOOKUP($J491-2,Age_Steps,4)))</f>
        <v>7</v>
      </c>
      <c r="CC491" s="104">
        <f>IF(OR(ABS($B491)&lt;0.01,$I491=0),0,IF($J491="","",VLOOKUP($J491-2,Age_Steps,4)))</f>
        <v>0</v>
      </c>
    </row>
    <row r="492" spans="2:81" ht="12.5" customHeight="1">
      <c r="B492" s="6" t="s">
        <v>117</v>
      </c>
      <c r="C492" s="7" t="s">
        <v>118</v>
      </c>
      <c r="D492" s="5">
        <v>1860</v>
      </c>
      <c r="E492" s="5">
        <v>1925</v>
      </c>
      <c r="F492" s="2">
        <v>1840</v>
      </c>
      <c r="G492" s="2">
        <v>1885</v>
      </c>
      <c r="H492" s="2">
        <v>1760</v>
      </c>
      <c r="I492" s="5">
        <v>1800</v>
      </c>
      <c r="J492" s="11">
        <v>80</v>
      </c>
      <c r="K492" s="12">
        <f t="shared" si="423"/>
        <v>1</v>
      </c>
      <c r="L492" s="12">
        <f t="shared" si="423"/>
        <v>1</v>
      </c>
      <c r="M492" s="14">
        <f t="shared" si="424"/>
        <v>20</v>
      </c>
      <c r="N492" s="12">
        <f t="shared" si="479"/>
        <v>0</v>
      </c>
      <c r="O492" s="14">
        <f t="shared" si="425"/>
        <v>40</v>
      </c>
      <c r="P492" s="12">
        <f t="shared" si="479"/>
        <v>0</v>
      </c>
      <c r="Q492" s="12">
        <f t="shared" si="426"/>
        <v>0</v>
      </c>
      <c r="R492" s="12">
        <f t="shared" si="427"/>
        <v>0</v>
      </c>
      <c r="S492" s="12">
        <f t="shared" si="428"/>
        <v>1</v>
      </c>
      <c r="T492" s="12">
        <f t="shared" si="429"/>
        <v>1</v>
      </c>
      <c r="U492" s="12">
        <f t="shared" si="430"/>
        <v>0</v>
      </c>
      <c r="V492" s="39">
        <f t="shared" si="431"/>
        <v>0</v>
      </c>
      <c r="W492" s="39">
        <f t="shared" si="432"/>
        <v>0</v>
      </c>
      <c r="X492" s="12">
        <f t="shared" si="480"/>
        <v>1</v>
      </c>
      <c r="Y492" s="12">
        <f t="shared" si="433"/>
        <v>0</v>
      </c>
      <c r="Z492" s="39">
        <f t="shared" si="481"/>
        <v>0</v>
      </c>
      <c r="AA492" s="12">
        <f t="shared" si="434"/>
        <v>0</v>
      </c>
      <c r="AB492" s="39">
        <f t="shared" si="435"/>
        <v>0</v>
      </c>
      <c r="AC492" s="12">
        <f t="shared" si="436"/>
        <v>0</v>
      </c>
      <c r="AD492" s="39">
        <f t="shared" si="437"/>
        <v>0</v>
      </c>
      <c r="AE492" s="39">
        <f t="shared" si="422"/>
        <v>0</v>
      </c>
      <c r="AF492" s="12">
        <f t="shared" si="438"/>
        <v>0</v>
      </c>
      <c r="AG492" s="39">
        <f t="shared" si="439"/>
        <v>0</v>
      </c>
      <c r="AH492" s="12">
        <f t="shared" si="440"/>
        <v>0</v>
      </c>
      <c r="AI492" s="39">
        <f t="shared" si="441"/>
        <v>0</v>
      </c>
      <c r="AJ492" s="39">
        <f t="shared" si="442"/>
        <v>0</v>
      </c>
      <c r="AK492" s="12">
        <f t="shared" si="443"/>
        <v>1</v>
      </c>
      <c r="AL492" s="39">
        <f t="shared" si="444"/>
        <v>1925</v>
      </c>
      <c r="AM492" s="39">
        <f t="shared" si="445"/>
        <v>1885</v>
      </c>
      <c r="AN492" s="39">
        <f t="shared" si="446"/>
        <v>1800</v>
      </c>
      <c r="AO492" s="99">
        <f t="shared" si="447"/>
        <v>1</v>
      </c>
      <c r="AP492" s="99">
        <f t="shared" si="448"/>
        <v>1</v>
      </c>
      <c r="AQ492" s="12">
        <f t="shared" si="449"/>
        <v>1</v>
      </c>
      <c r="AR492" s="39">
        <f t="shared" si="450"/>
        <v>1925</v>
      </c>
      <c r="AS492" s="39">
        <f t="shared" si="451"/>
        <v>1885</v>
      </c>
      <c r="AT492" s="39">
        <f t="shared" si="452"/>
        <v>1800</v>
      </c>
      <c r="AU492" s="12">
        <f t="shared" si="453"/>
        <v>0</v>
      </c>
      <c r="AV492" s="39">
        <f t="shared" si="454"/>
        <v>0</v>
      </c>
      <c r="AW492" s="39">
        <f t="shared" si="455"/>
        <v>0</v>
      </c>
      <c r="AX492" s="39">
        <f t="shared" si="456"/>
        <v>0</v>
      </c>
      <c r="AY492" s="39">
        <f t="shared" si="457"/>
        <v>0</v>
      </c>
      <c r="AZ492" s="39">
        <f t="shared" si="458"/>
        <v>0</v>
      </c>
      <c r="BA492" s="12">
        <f t="shared" si="459"/>
        <v>0</v>
      </c>
      <c r="BB492" s="39">
        <f t="shared" si="460"/>
        <v>0</v>
      </c>
      <c r="BC492" s="39">
        <f t="shared" si="461"/>
        <v>0</v>
      </c>
      <c r="BD492" s="39">
        <f t="shared" si="462"/>
        <v>0</v>
      </c>
      <c r="BE492" s="12">
        <f t="shared" si="463"/>
        <v>0</v>
      </c>
      <c r="BF492" s="39">
        <f t="shared" si="464"/>
        <v>0</v>
      </c>
      <c r="BG492" s="39">
        <f t="shared" si="465"/>
        <v>0</v>
      </c>
      <c r="BH492" s="39">
        <f t="shared" si="466"/>
        <v>0</v>
      </c>
      <c r="BI492" s="12">
        <f t="shared" si="467"/>
        <v>0</v>
      </c>
      <c r="BJ492" s="39">
        <f t="shared" si="468"/>
        <v>0</v>
      </c>
      <c r="BK492" s="39">
        <f t="shared" si="469"/>
        <v>0</v>
      </c>
      <c r="BL492" s="39">
        <f t="shared" si="470"/>
        <v>0</v>
      </c>
      <c r="BM492" s="12">
        <f t="shared" si="471"/>
        <v>0</v>
      </c>
      <c r="BN492" s="39">
        <f t="shared" si="472"/>
        <v>0</v>
      </c>
      <c r="BO492" s="39">
        <f t="shared" si="473"/>
        <v>0</v>
      </c>
      <c r="BP492" s="39">
        <f t="shared" si="474"/>
        <v>0</v>
      </c>
      <c r="BQ492" s="12">
        <f t="shared" si="475"/>
        <v>0</v>
      </c>
      <c r="BR492" s="39">
        <f t="shared" si="476"/>
        <v>0</v>
      </c>
      <c r="BS492" s="39">
        <f t="shared" si="477"/>
        <v>0</v>
      </c>
      <c r="BT492" s="39">
        <f t="shared" si="478"/>
        <v>0</v>
      </c>
      <c r="BU492" s="104">
        <f>IF(ABS($B492)&lt;0.01,0,VLOOKUP(E492,DollarSteps,4))</f>
        <v>5</v>
      </c>
      <c r="BV492" s="104">
        <f>IF(ABS($B492)&lt;0.01,0,VLOOKUP(G492,DollarSteps,4))</f>
        <v>5</v>
      </c>
      <c r="BW492" s="104">
        <f>IF(ABS($B492)&lt;0.01,0,VLOOKUP(I492,DollarSteps,4))</f>
        <v>5</v>
      </c>
      <c r="BX492" s="104">
        <f>IF(ABS($B492)&lt;0.01,0,IF($J492="","",VLOOKUP($J492,Age_Steps,4)))</f>
        <v>7</v>
      </c>
      <c r="BY492" s="104">
        <f>IF(OR(ABS($B492)&lt;0.01,$E492=0),0,IF($J492="","",VLOOKUP($J492,Age_Steps,4)))</f>
        <v>7</v>
      </c>
      <c r="BZ492" s="104">
        <f>IF(ABS($B492)&lt;0.01,0,IF($J492="","",VLOOKUP($J492-1,Age_Steps,4)))</f>
        <v>7</v>
      </c>
      <c r="CA492" s="104">
        <f>IF(OR(ABS($B492)&lt;0.01,$G492=0),0,IF($J492="","",VLOOKUP($J492-1,Age_Steps,4)))</f>
        <v>7</v>
      </c>
      <c r="CB492" s="104">
        <f>IF(ABS($B492)&lt;0.01,0,IF($J492="","",VLOOKUP($J492-2,Age_Steps,4)))</f>
        <v>7</v>
      </c>
      <c r="CC492" s="104">
        <f>IF(OR(ABS($B492)&lt;0.01,$I492=0),0,IF($J492="","",VLOOKUP($J492-2,Age_Steps,4)))</f>
        <v>7</v>
      </c>
    </row>
    <row r="493" spans="2:81" ht="12.5" customHeight="1">
      <c r="B493" s="6" t="s">
        <v>119</v>
      </c>
      <c r="C493" s="6" t="s">
        <v>120</v>
      </c>
      <c r="D493" s="5">
        <v>0</v>
      </c>
      <c r="E493" s="5">
        <v>0</v>
      </c>
      <c r="F493" s="2">
        <v>0</v>
      </c>
      <c r="G493" s="2">
        <v>0</v>
      </c>
      <c r="H493" s="2">
        <v>0</v>
      </c>
      <c r="I493" s="5">
        <v>0</v>
      </c>
      <c r="J493" s="11">
        <v>33</v>
      </c>
      <c r="K493" s="12">
        <f t="shared" si="423"/>
        <v>0</v>
      </c>
      <c r="L493" s="12">
        <f t="shared" si="423"/>
        <v>0</v>
      </c>
      <c r="M493" s="14">
        <f t="shared" si="424"/>
        <v>0</v>
      </c>
      <c r="N493" s="12">
        <f t="shared" si="479"/>
        <v>0</v>
      </c>
      <c r="O493" s="14">
        <f t="shared" si="425"/>
        <v>0</v>
      </c>
      <c r="P493" s="12">
        <f t="shared" si="479"/>
        <v>0</v>
      </c>
      <c r="Q493" s="12">
        <f t="shared" si="426"/>
        <v>1</v>
      </c>
      <c r="R493" s="12">
        <f t="shared" si="427"/>
        <v>0</v>
      </c>
      <c r="S493" s="12">
        <f t="shared" si="428"/>
        <v>0</v>
      </c>
      <c r="T493" s="12">
        <f t="shared" si="429"/>
        <v>0</v>
      </c>
      <c r="U493" s="12">
        <f t="shared" si="430"/>
        <v>0</v>
      </c>
      <c r="V493" s="39">
        <f t="shared" si="431"/>
        <v>0</v>
      </c>
      <c r="W493" s="39">
        <f t="shared" si="432"/>
        <v>0</v>
      </c>
      <c r="X493" s="12">
        <f t="shared" si="480"/>
        <v>0</v>
      </c>
      <c r="Y493" s="12">
        <f t="shared" si="433"/>
        <v>0</v>
      </c>
      <c r="Z493" s="39">
        <f t="shared" si="481"/>
        <v>0</v>
      </c>
      <c r="AA493" s="12">
        <f t="shared" si="434"/>
        <v>0</v>
      </c>
      <c r="AB493" s="39">
        <f t="shared" si="435"/>
        <v>0</v>
      </c>
      <c r="AC493" s="12">
        <f t="shared" si="436"/>
        <v>0</v>
      </c>
      <c r="AD493" s="39">
        <f t="shared" si="437"/>
        <v>0</v>
      </c>
      <c r="AE493" s="39">
        <f t="shared" si="422"/>
        <v>0</v>
      </c>
      <c r="AF493" s="12">
        <f t="shared" si="438"/>
        <v>0</v>
      </c>
      <c r="AG493" s="39">
        <f t="shared" si="439"/>
        <v>0</v>
      </c>
      <c r="AH493" s="12">
        <f t="shared" si="440"/>
        <v>0</v>
      </c>
      <c r="AI493" s="39">
        <f t="shared" si="441"/>
        <v>0</v>
      </c>
      <c r="AJ493" s="39">
        <f t="shared" si="442"/>
        <v>0</v>
      </c>
      <c r="AK493" s="12">
        <f t="shared" si="443"/>
        <v>0</v>
      </c>
      <c r="AL493" s="39">
        <f t="shared" si="444"/>
        <v>0</v>
      </c>
      <c r="AM493" s="39">
        <f t="shared" si="445"/>
        <v>0</v>
      </c>
      <c r="AN493" s="39">
        <f t="shared" si="446"/>
        <v>0</v>
      </c>
      <c r="AO493" s="99">
        <f t="shared" si="447"/>
        <v>0</v>
      </c>
      <c r="AP493" s="99">
        <f t="shared" si="448"/>
        <v>0</v>
      </c>
      <c r="AQ493" s="12">
        <f t="shared" si="449"/>
        <v>0</v>
      </c>
      <c r="AR493" s="39">
        <f t="shared" si="450"/>
        <v>0</v>
      </c>
      <c r="AS493" s="39">
        <f t="shared" si="451"/>
        <v>0</v>
      </c>
      <c r="AT493" s="39">
        <f t="shared" si="452"/>
        <v>0</v>
      </c>
      <c r="AU493" s="12">
        <f t="shared" si="453"/>
        <v>0</v>
      </c>
      <c r="AV493" s="39">
        <f t="shared" si="454"/>
        <v>0</v>
      </c>
      <c r="AW493" s="39">
        <f t="shared" si="455"/>
        <v>0</v>
      </c>
      <c r="AX493" s="39">
        <f t="shared" si="456"/>
        <v>0</v>
      </c>
      <c r="AY493" s="39">
        <f t="shared" si="457"/>
        <v>0</v>
      </c>
      <c r="AZ493" s="39">
        <f t="shared" si="458"/>
        <v>0</v>
      </c>
      <c r="BA493" s="12">
        <f t="shared" si="459"/>
        <v>0</v>
      </c>
      <c r="BB493" s="39">
        <f t="shared" si="460"/>
        <v>0</v>
      </c>
      <c r="BC493" s="39">
        <f t="shared" si="461"/>
        <v>0</v>
      </c>
      <c r="BD493" s="39">
        <f t="shared" si="462"/>
        <v>0</v>
      </c>
      <c r="BE493" s="12">
        <f t="shared" si="463"/>
        <v>0</v>
      </c>
      <c r="BF493" s="39">
        <f t="shared" si="464"/>
        <v>0</v>
      </c>
      <c r="BG493" s="39">
        <f t="shared" si="465"/>
        <v>0</v>
      </c>
      <c r="BH493" s="39">
        <f t="shared" si="466"/>
        <v>0</v>
      </c>
      <c r="BI493" s="12">
        <f t="shared" si="467"/>
        <v>0</v>
      </c>
      <c r="BJ493" s="39">
        <f t="shared" si="468"/>
        <v>0</v>
      </c>
      <c r="BK493" s="39">
        <f t="shared" si="469"/>
        <v>0</v>
      </c>
      <c r="BL493" s="39">
        <f t="shared" si="470"/>
        <v>0</v>
      </c>
      <c r="BM493" s="12">
        <f t="shared" si="471"/>
        <v>0</v>
      </c>
      <c r="BN493" s="39">
        <f t="shared" si="472"/>
        <v>0</v>
      </c>
      <c r="BO493" s="39">
        <f t="shared" si="473"/>
        <v>0</v>
      </c>
      <c r="BP493" s="39">
        <f t="shared" si="474"/>
        <v>0</v>
      </c>
      <c r="BQ493" s="12">
        <f t="shared" si="475"/>
        <v>0</v>
      </c>
      <c r="BR493" s="39">
        <f t="shared" si="476"/>
        <v>0</v>
      </c>
      <c r="BS493" s="39">
        <f t="shared" si="477"/>
        <v>0</v>
      </c>
      <c r="BT493" s="39">
        <f t="shared" si="478"/>
        <v>0</v>
      </c>
      <c r="BU493" s="104">
        <f>IF(ABS($B493)&lt;0.01,0,VLOOKUP(E493,DollarSteps,4))</f>
        <v>1</v>
      </c>
      <c r="BV493" s="104">
        <f>IF(ABS($B493)&lt;0.01,0,VLOOKUP(G493,DollarSteps,4))</f>
        <v>1</v>
      </c>
      <c r="BW493" s="104">
        <f>IF(ABS($B493)&lt;0.01,0,VLOOKUP(I493,DollarSteps,4))</f>
        <v>1</v>
      </c>
      <c r="BX493" s="104">
        <f>IF(ABS($B493)&lt;0.01,0,IF($J493="","",VLOOKUP($J493,Age_Steps,4)))</f>
        <v>3</v>
      </c>
      <c r="BY493" s="104">
        <f>IF(OR(ABS($B493)&lt;0.01,$E493=0),0,IF($J493="","",VLOOKUP($J493,Age_Steps,4)))</f>
        <v>0</v>
      </c>
      <c r="BZ493" s="104">
        <f>IF(ABS($B493)&lt;0.01,0,IF($J493="","",VLOOKUP($J493-1,Age_Steps,4)))</f>
        <v>3</v>
      </c>
      <c r="CA493" s="104">
        <f>IF(OR(ABS($B493)&lt;0.01,$G493=0),0,IF($J493="","",VLOOKUP($J493-1,Age_Steps,4)))</f>
        <v>0</v>
      </c>
      <c r="CB493" s="104">
        <f>IF(ABS($B493)&lt;0.01,0,IF($J493="","",VLOOKUP($J493-2,Age_Steps,4)))</f>
        <v>3</v>
      </c>
      <c r="CC493" s="104">
        <f>IF(OR(ABS($B493)&lt;0.01,$I493=0),0,IF($J493="","",VLOOKUP($J493-2,Age_Steps,4)))</f>
        <v>0</v>
      </c>
    </row>
    <row r="494" spans="2:81" ht="12.5" customHeight="1">
      <c r="B494" s="6" t="s">
        <v>121</v>
      </c>
      <c r="C494" s="6" t="s">
        <v>122</v>
      </c>
      <c r="D494" s="5">
        <v>0</v>
      </c>
      <c r="E494" s="5">
        <v>0</v>
      </c>
      <c r="F494" s="2">
        <v>0</v>
      </c>
      <c r="G494" s="2">
        <v>0</v>
      </c>
      <c r="H494" s="2">
        <v>0</v>
      </c>
      <c r="I494" s="5">
        <v>0</v>
      </c>
      <c r="J494" s="11">
        <v>53</v>
      </c>
      <c r="K494" s="12">
        <f t="shared" si="423"/>
        <v>0</v>
      </c>
      <c r="L494" s="12">
        <f t="shared" si="423"/>
        <v>0</v>
      </c>
      <c r="M494" s="14">
        <f t="shared" si="424"/>
        <v>0</v>
      </c>
      <c r="N494" s="12">
        <f t="shared" si="479"/>
        <v>0</v>
      </c>
      <c r="O494" s="14">
        <f t="shared" si="425"/>
        <v>0</v>
      </c>
      <c r="P494" s="12">
        <f t="shared" si="479"/>
        <v>0</v>
      </c>
      <c r="Q494" s="12">
        <f t="shared" si="426"/>
        <v>1</v>
      </c>
      <c r="R494" s="12">
        <f t="shared" si="427"/>
        <v>0</v>
      </c>
      <c r="S494" s="12">
        <f t="shared" si="428"/>
        <v>0</v>
      </c>
      <c r="T494" s="12">
        <f t="shared" si="429"/>
        <v>0</v>
      </c>
      <c r="U494" s="12">
        <f t="shared" si="430"/>
        <v>0</v>
      </c>
      <c r="V494" s="39">
        <f t="shared" si="431"/>
        <v>0</v>
      </c>
      <c r="W494" s="39">
        <f t="shared" si="432"/>
        <v>0</v>
      </c>
      <c r="X494" s="12">
        <f t="shared" si="480"/>
        <v>0</v>
      </c>
      <c r="Y494" s="12">
        <f t="shared" si="433"/>
        <v>0</v>
      </c>
      <c r="Z494" s="39">
        <f t="shared" si="481"/>
        <v>0</v>
      </c>
      <c r="AA494" s="12">
        <f t="shared" si="434"/>
        <v>0</v>
      </c>
      <c r="AB494" s="39">
        <f t="shared" si="435"/>
        <v>0</v>
      </c>
      <c r="AC494" s="12">
        <f t="shared" si="436"/>
        <v>0</v>
      </c>
      <c r="AD494" s="39">
        <f t="shared" si="437"/>
        <v>0</v>
      </c>
      <c r="AE494" s="39">
        <f t="shared" si="422"/>
        <v>0</v>
      </c>
      <c r="AF494" s="12">
        <f t="shared" si="438"/>
        <v>0</v>
      </c>
      <c r="AG494" s="39">
        <f t="shared" si="439"/>
        <v>0</v>
      </c>
      <c r="AH494" s="12">
        <f t="shared" si="440"/>
        <v>0</v>
      </c>
      <c r="AI494" s="39">
        <f t="shared" si="441"/>
        <v>0</v>
      </c>
      <c r="AJ494" s="39">
        <f t="shared" si="442"/>
        <v>0</v>
      </c>
      <c r="AK494" s="12">
        <f t="shared" si="443"/>
        <v>0</v>
      </c>
      <c r="AL494" s="39">
        <f t="shared" si="444"/>
        <v>0</v>
      </c>
      <c r="AM494" s="39">
        <f t="shared" si="445"/>
        <v>0</v>
      </c>
      <c r="AN494" s="39">
        <f t="shared" si="446"/>
        <v>0</v>
      </c>
      <c r="AO494" s="99">
        <f t="shared" si="447"/>
        <v>0</v>
      </c>
      <c r="AP494" s="99">
        <f t="shared" si="448"/>
        <v>0</v>
      </c>
      <c r="AQ494" s="12">
        <f t="shared" si="449"/>
        <v>0</v>
      </c>
      <c r="AR494" s="39">
        <f t="shared" si="450"/>
        <v>0</v>
      </c>
      <c r="AS494" s="39">
        <f t="shared" si="451"/>
        <v>0</v>
      </c>
      <c r="AT494" s="39">
        <f t="shared" si="452"/>
        <v>0</v>
      </c>
      <c r="AU494" s="12">
        <f t="shared" si="453"/>
        <v>0</v>
      </c>
      <c r="AV494" s="39">
        <f t="shared" si="454"/>
        <v>0</v>
      </c>
      <c r="AW494" s="39">
        <f t="shared" si="455"/>
        <v>0</v>
      </c>
      <c r="AX494" s="39">
        <f t="shared" si="456"/>
        <v>0</v>
      </c>
      <c r="AY494" s="39">
        <f t="shared" si="457"/>
        <v>0</v>
      </c>
      <c r="AZ494" s="39">
        <f t="shared" si="458"/>
        <v>0</v>
      </c>
      <c r="BA494" s="12">
        <f t="shared" si="459"/>
        <v>0</v>
      </c>
      <c r="BB494" s="39">
        <f t="shared" si="460"/>
        <v>0</v>
      </c>
      <c r="BC494" s="39">
        <f t="shared" si="461"/>
        <v>0</v>
      </c>
      <c r="BD494" s="39">
        <f t="shared" si="462"/>
        <v>0</v>
      </c>
      <c r="BE494" s="12">
        <f t="shared" si="463"/>
        <v>0</v>
      </c>
      <c r="BF494" s="39">
        <f t="shared" si="464"/>
        <v>0</v>
      </c>
      <c r="BG494" s="39">
        <f t="shared" si="465"/>
        <v>0</v>
      </c>
      <c r="BH494" s="39">
        <f t="shared" si="466"/>
        <v>0</v>
      </c>
      <c r="BI494" s="12">
        <f t="shared" si="467"/>
        <v>0</v>
      </c>
      <c r="BJ494" s="39">
        <f t="shared" si="468"/>
        <v>0</v>
      </c>
      <c r="BK494" s="39">
        <f t="shared" si="469"/>
        <v>0</v>
      </c>
      <c r="BL494" s="39">
        <f t="shared" si="470"/>
        <v>0</v>
      </c>
      <c r="BM494" s="12">
        <f t="shared" si="471"/>
        <v>0</v>
      </c>
      <c r="BN494" s="39">
        <f t="shared" si="472"/>
        <v>0</v>
      </c>
      <c r="BO494" s="39">
        <f t="shared" si="473"/>
        <v>0</v>
      </c>
      <c r="BP494" s="39">
        <f t="shared" si="474"/>
        <v>0</v>
      </c>
      <c r="BQ494" s="12">
        <f t="shared" si="475"/>
        <v>0</v>
      </c>
      <c r="BR494" s="39">
        <f t="shared" si="476"/>
        <v>0</v>
      </c>
      <c r="BS494" s="39">
        <f t="shared" si="477"/>
        <v>0</v>
      </c>
      <c r="BT494" s="39">
        <f t="shared" si="478"/>
        <v>0</v>
      </c>
      <c r="BU494" s="104">
        <f>IF(ABS($B494)&lt;0.01,0,VLOOKUP(E494,DollarSteps,4))</f>
        <v>1</v>
      </c>
      <c r="BV494" s="104">
        <f>IF(ABS($B494)&lt;0.01,0,VLOOKUP(G494,DollarSteps,4))</f>
        <v>1</v>
      </c>
      <c r="BW494" s="104">
        <f>IF(ABS($B494)&lt;0.01,0,VLOOKUP(I494,DollarSteps,4))</f>
        <v>1</v>
      </c>
      <c r="BX494" s="104">
        <f>IF(ABS($B494)&lt;0.01,0,IF($J494="","",VLOOKUP($J494,Age_Steps,4)))</f>
        <v>5</v>
      </c>
      <c r="BY494" s="104">
        <f>IF(OR(ABS($B494)&lt;0.01,$E494=0),0,IF($J494="","",VLOOKUP($J494,Age_Steps,4)))</f>
        <v>0</v>
      </c>
      <c r="BZ494" s="104">
        <f>IF(ABS($B494)&lt;0.01,0,IF($J494="","",VLOOKUP($J494-1,Age_Steps,4)))</f>
        <v>5</v>
      </c>
      <c r="CA494" s="104">
        <f>IF(OR(ABS($B494)&lt;0.01,$G494=0),0,IF($J494="","",VLOOKUP($J494-1,Age_Steps,4)))</f>
        <v>0</v>
      </c>
      <c r="CB494" s="104">
        <f>IF(ABS($B494)&lt;0.01,0,IF($J494="","",VLOOKUP($J494-2,Age_Steps,4)))</f>
        <v>5</v>
      </c>
      <c r="CC494" s="104">
        <f>IF(OR(ABS($B494)&lt;0.01,$I494=0),0,IF($J494="","",VLOOKUP($J494-2,Age_Steps,4)))</f>
        <v>0</v>
      </c>
    </row>
    <row r="495" spans="2:81" ht="12.5" customHeight="1">
      <c r="B495" s="6" t="s">
        <v>123</v>
      </c>
      <c r="C495" s="6" t="s">
        <v>124</v>
      </c>
      <c r="D495" s="5">
        <v>0</v>
      </c>
      <c r="E495" s="5">
        <v>0</v>
      </c>
      <c r="F495" s="2">
        <v>0</v>
      </c>
      <c r="G495" s="2">
        <v>0</v>
      </c>
      <c r="H495" s="2">
        <v>0</v>
      </c>
      <c r="I495" s="5">
        <v>0</v>
      </c>
      <c r="J495" s="11">
        <v>46</v>
      </c>
      <c r="K495" s="12">
        <f t="shared" si="423"/>
        <v>0</v>
      </c>
      <c r="L495" s="12">
        <f t="shared" si="423"/>
        <v>0</v>
      </c>
      <c r="M495" s="14">
        <f t="shared" si="424"/>
        <v>0</v>
      </c>
      <c r="N495" s="12">
        <f t="shared" si="479"/>
        <v>0</v>
      </c>
      <c r="O495" s="14">
        <f t="shared" si="425"/>
        <v>0</v>
      </c>
      <c r="P495" s="12">
        <f t="shared" si="479"/>
        <v>0</v>
      </c>
      <c r="Q495" s="12">
        <f t="shared" si="426"/>
        <v>1</v>
      </c>
      <c r="R495" s="12">
        <f t="shared" si="427"/>
        <v>0</v>
      </c>
      <c r="S495" s="12">
        <f t="shared" si="428"/>
        <v>0</v>
      </c>
      <c r="T495" s="12">
        <f t="shared" si="429"/>
        <v>0</v>
      </c>
      <c r="U495" s="12">
        <f t="shared" si="430"/>
        <v>0</v>
      </c>
      <c r="V495" s="39">
        <f t="shared" si="431"/>
        <v>0</v>
      </c>
      <c r="W495" s="39">
        <f t="shared" si="432"/>
        <v>0</v>
      </c>
      <c r="X495" s="12">
        <f t="shared" si="480"/>
        <v>0</v>
      </c>
      <c r="Y495" s="12">
        <f t="shared" si="433"/>
        <v>0</v>
      </c>
      <c r="Z495" s="39">
        <f t="shared" si="481"/>
        <v>0</v>
      </c>
      <c r="AA495" s="12">
        <f t="shared" si="434"/>
        <v>0</v>
      </c>
      <c r="AB495" s="39">
        <f t="shared" si="435"/>
        <v>0</v>
      </c>
      <c r="AC495" s="12">
        <f t="shared" si="436"/>
        <v>0</v>
      </c>
      <c r="AD495" s="39">
        <f t="shared" si="437"/>
        <v>0</v>
      </c>
      <c r="AE495" s="39">
        <f t="shared" si="422"/>
        <v>0</v>
      </c>
      <c r="AF495" s="12">
        <f t="shared" si="438"/>
        <v>0</v>
      </c>
      <c r="AG495" s="39">
        <f t="shared" si="439"/>
        <v>0</v>
      </c>
      <c r="AH495" s="12">
        <f t="shared" si="440"/>
        <v>0</v>
      </c>
      <c r="AI495" s="39">
        <f t="shared" si="441"/>
        <v>0</v>
      </c>
      <c r="AJ495" s="39">
        <f t="shared" si="442"/>
        <v>0</v>
      </c>
      <c r="AK495" s="12">
        <f t="shared" si="443"/>
        <v>0</v>
      </c>
      <c r="AL495" s="39">
        <f t="shared" si="444"/>
        <v>0</v>
      </c>
      <c r="AM495" s="39">
        <f t="shared" si="445"/>
        <v>0</v>
      </c>
      <c r="AN495" s="39">
        <f t="shared" si="446"/>
        <v>0</v>
      </c>
      <c r="AO495" s="99">
        <f t="shared" si="447"/>
        <v>0</v>
      </c>
      <c r="AP495" s="99">
        <f t="shared" si="448"/>
        <v>0</v>
      </c>
      <c r="AQ495" s="12">
        <f t="shared" si="449"/>
        <v>0</v>
      </c>
      <c r="AR495" s="39">
        <f t="shared" si="450"/>
        <v>0</v>
      </c>
      <c r="AS495" s="39">
        <f t="shared" si="451"/>
        <v>0</v>
      </c>
      <c r="AT495" s="39">
        <f t="shared" si="452"/>
        <v>0</v>
      </c>
      <c r="AU495" s="12">
        <f t="shared" si="453"/>
        <v>0</v>
      </c>
      <c r="AV495" s="39">
        <f t="shared" si="454"/>
        <v>0</v>
      </c>
      <c r="AW495" s="39">
        <f t="shared" si="455"/>
        <v>0</v>
      </c>
      <c r="AX495" s="39">
        <f t="shared" si="456"/>
        <v>0</v>
      </c>
      <c r="AY495" s="39">
        <f t="shared" si="457"/>
        <v>0</v>
      </c>
      <c r="AZ495" s="39">
        <f t="shared" si="458"/>
        <v>0</v>
      </c>
      <c r="BA495" s="12">
        <f t="shared" si="459"/>
        <v>0</v>
      </c>
      <c r="BB495" s="39">
        <f t="shared" si="460"/>
        <v>0</v>
      </c>
      <c r="BC495" s="39">
        <f t="shared" si="461"/>
        <v>0</v>
      </c>
      <c r="BD495" s="39">
        <f t="shared" si="462"/>
        <v>0</v>
      </c>
      <c r="BE495" s="12">
        <f t="shared" si="463"/>
        <v>0</v>
      </c>
      <c r="BF495" s="39">
        <f t="shared" si="464"/>
        <v>0</v>
      </c>
      <c r="BG495" s="39">
        <f t="shared" si="465"/>
        <v>0</v>
      </c>
      <c r="BH495" s="39">
        <f t="shared" si="466"/>
        <v>0</v>
      </c>
      <c r="BI495" s="12">
        <f t="shared" si="467"/>
        <v>0</v>
      </c>
      <c r="BJ495" s="39">
        <f t="shared" si="468"/>
        <v>0</v>
      </c>
      <c r="BK495" s="39">
        <f t="shared" si="469"/>
        <v>0</v>
      </c>
      <c r="BL495" s="39">
        <f t="shared" si="470"/>
        <v>0</v>
      </c>
      <c r="BM495" s="12">
        <f t="shared" si="471"/>
        <v>0</v>
      </c>
      <c r="BN495" s="39">
        <f t="shared" si="472"/>
        <v>0</v>
      </c>
      <c r="BO495" s="39">
        <f t="shared" si="473"/>
        <v>0</v>
      </c>
      <c r="BP495" s="39">
        <f t="shared" si="474"/>
        <v>0</v>
      </c>
      <c r="BQ495" s="12">
        <f t="shared" si="475"/>
        <v>0</v>
      </c>
      <c r="BR495" s="39">
        <f t="shared" si="476"/>
        <v>0</v>
      </c>
      <c r="BS495" s="39">
        <f t="shared" si="477"/>
        <v>0</v>
      </c>
      <c r="BT495" s="39">
        <f t="shared" si="478"/>
        <v>0</v>
      </c>
      <c r="BU495" s="104">
        <f>IF(ABS($B495)&lt;0.01,0,VLOOKUP(E495,DollarSteps,4))</f>
        <v>1</v>
      </c>
      <c r="BV495" s="104">
        <f>IF(ABS($B495)&lt;0.01,0,VLOOKUP(G495,DollarSteps,4))</f>
        <v>1</v>
      </c>
      <c r="BW495" s="104">
        <f>IF(ABS($B495)&lt;0.01,0,VLOOKUP(I495,DollarSteps,4))</f>
        <v>1</v>
      </c>
      <c r="BX495" s="104">
        <f>IF(ABS($B495)&lt;0.01,0,IF($J495="","",VLOOKUP($J495,Age_Steps,4)))</f>
        <v>4</v>
      </c>
      <c r="BY495" s="104">
        <f>IF(OR(ABS($B495)&lt;0.01,$E495=0),0,IF($J495="","",VLOOKUP($J495,Age_Steps,4)))</f>
        <v>0</v>
      </c>
      <c r="BZ495" s="104">
        <f>IF(ABS($B495)&lt;0.01,0,IF($J495="","",VLOOKUP($J495-1,Age_Steps,4)))</f>
        <v>4</v>
      </c>
      <c r="CA495" s="104">
        <f>IF(OR(ABS($B495)&lt;0.01,$G495=0),0,IF($J495="","",VLOOKUP($J495-1,Age_Steps,4)))</f>
        <v>0</v>
      </c>
      <c r="CB495" s="104">
        <f>IF(ABS($B495)&lt;0.01,0,IF($J495="","",VLOOKUP($J495-2,Age_Steps,4)))</f>
        <v>4</v>
      </c>
      <c r="CC495" s="104">
        <f>IF(OR(ABS($B495)&lt;0.01,$I495=0),0,IF($J495="","",VLOOKUP($J495-2,Age_Steps,4)))</f>
        <v>0</v>
      </c>
    </row>
    <row r="496" spans="2:81" ht="12.5" customHeight="1">
      <c r="B496" s="6" t="s">
        <v>125</v>
      </c>
      <c r="C496" s="7" t="s">
        <v>126</v>
      </c>
      <c r="D496" s="5">
        <v>0</v>
      </c>
      <c r="E496" s="5">
        <v>0</v>
      </c>
      <c r="F496" s="2">
        <v>120</v>
      </c>
      <c r="G496" s="2">
        <v>120</v>
      </c>
      <c r="H496" s="2">
        <v>3900</v>
      </c>
      <c r="I496" s="5">
        <v>4300</v>
      </c>
      <c r="J496" s="11">
        <v>72</v>
      </c>
      <c r="K496" s="12">
        <f t="shared" si="423"/>
        <v>0</v>
      </c>
      <c r="L496" s="12">
        <f t="shared" si="423"/>
        <v>0</v>
      </c>
      <c r="M496" s="14">
        <f t="shared" si="424"/>
        <v>-120</v>
      </c>
      <c r="N496" s="12">
        <f t="shared" si="479"/>
        <v>0</v>
      </c>
      <c r="O496" s="14">
        <f t="shared" si="425"/>
        <v>-120</v>
      </c>
      <c r="P496" s="12">
        <f t="shared" si="479"/>
        <v>0</v>
      </c>
      <c r="Q496" s="12">
        <f t="shared" si="426"/>
        <v>0</v>
      </c>
      <c r="R496" s="12">
        <f t="shared" si="427"/>
        <v>1</v>
      </c>
      <c r="S496" s="12">
        <f t="shared" si="428"/>
        <v>0</v>
      </c>
      <c r="T496" s="12">
        <f t="shared" si="429"/>
        <v>1</v>
      </c>
      <c r="U496" s="12">
        <f t="shared" si="430"/>
        <v>1</v>
      </c>
      <c r="V496" s="39">
        <f t="shared" si="431"/>
        <v>120</v>
      </c>
      <c r="W496" s="39">
        <f t="shared" si="432"/>
        <v>4300</v>
      </c>
      <c r="X496" s="12">
        <f t="shared" si="480"/>
        <v>1</v>
      </c>
      <c r="Y496" s="12">
        <f t="shared" si="433"/>
        <v>0</v>
      </c>
      <c r="Z496" s="39">
        <f t="shared" si="481"/>
        <v>0</v>
      </c>
      <c r="AA496" s="12">
        <f t="shared" si="434"/>
        <v>0</v>
      </c>
      <c r="AB496" s="39">
        <f t="shared" si="435"/>
        <v>0</v>
      </c>
      <c r="AC496" s="12">
        <f t="shared" si="436"/>
        <v>0</v>
      </c>
      <c r="AD496" s="39">
        <f t="shared" si="437"/>
        <v>0</v>
      </c>
      <c r="AE496" s="39">
        <f t="shared" si="422"/>
        <v>0</v>
      </c>
      <c r="AF496" s="12">
        <f t="shared" si="438"/>
        <v>0</v>
      </c>
      <c r="AG496" s="39">
        <f t="shared" si="439"/>
        <v>0</v>
      </c>
      <c r="AH496" s="12">
        <f t="shared" si="440"/>
        <v>0</v>
      </c>
      <c r="AI496" s="39">
        <f t="shared" si="441"/>
        <v>0</v>
      </c>
      <c r="AJ496" s="39">
        <f t="shared" si="442"/>
        <v>0</v>
      </c>
      <c r="AK496" s="12">
        <f t="shared" si="443"/>
        <v>0</v>
      </c>
      <c r="AL496" s="39">
        <f t="shared" si="444"/>
        <v>0</v>
      </c>
      <c r="AM496" s="39">
        <f t="shared" si="445"/>
        <v>0</v>
      </c>
      <c r="AN496" s="39">
        <f t="shared" si="446"/>
        <v>0</v>
      </c>
      <c r="AO496" s="99">
        <f t="shared" si="447"/>
        <v>0</v>
      </c>
      <c r="AP496" s="99">
        <f t="shared" si="448"/>
        <v>0</v>
      </c>
      <c r="AQ496" s="12">
        <f t="shared" si="449"/>
        <v>0</v>
      </c>
      <c r="AR496" s="39">
        <f t="shared" si="450"/>
        <v>0</v>
      </c>
      <c r="AS496" s="39">
        <f t="shared" si="451"/>
        <v>0</v>
      </c>
      <c r="AT496" s="39">
        <f t="shared" si="452"/>
        <v>0</v>
      </c>
      <c r="AU496" s="12">
        <f t="shared" si="453"/>
        <v>0</v>
      </c>
      <c r="AV496" s="39">
        <f t="shared" si="454"/>
        <v>0</v>
      </c>
      <c r="AW496" s="39">
        <f t="shared" si="455"/>
        <v>0</v>
      </c>
      <c r="AX496" s="39">
        <f t="shared" si="456"/>
        <v>0</v>
      </c>
      <c r="AY496" s="39">
        <f t="shared" si="457"/>
        <v>0</v>
      </c>
      <c r="AZ496" s="39">
        <f t="shared" si="458"/>
        <v>0</v>
      </c>
      <c r="BA496" s="12">
        <f t="shared" si="459"/>
        <v>0</v>
      </c>
      <c r="BB496" s="39">
        <f t="shared" si="460"/>
        <v>0</v>
      </c>
      <c r="BC496" s="39">
        <f t="shared" si="461"/>
        <v>0</v>
      </c>
      <c r="BD496" s="39">
        <f t="shared" si="462"/>
        <v>0</v>
      </c>
      <c r="BE496" s="12">
        <f t="shared" si="463"/>
        <v>0</v>
      </c>
      <c r="BF496" s="39">
        <f t="shared" si="464"/>
        <v>0</v>
      </c>
      <c r="BG496" s="39">
        <f t="shared" si="465"/>
        <v>0</v>
      </c>
      <c r="BH496" s="39">
        <f t="shared" si="466"/>
        <v>0</v>
      </c>
      <c r="BI496" s="12">
        <f t="shared" si="467"/>
        <v>0</v>
      </c>
      <c r="BJ496" s="39">
        <f t="shared" si="468"/>
        <v>0</v>
      </c>
      <c r="BK496" s="39">
        <f t="shared" si="469"/>
        <v>0</v>
      </c>
      <c r="BL496" s="39">
        <f t="shared" si="470"/>
        <v>0</v>
      </c>
      <c r="BM496" s="12">
        <f t="shared" si="471"/>
        <v>0</v>
      </c>
      <c r="BN496" s="39">
        <f t="shared" si="472"/>
        <v>0</v>
      </c>
      <c r="BO496" s="39">
        <f t="shared" si="473"/>
        <v>0</v>
      </c>
      <c r="BP496" s="39">
        <f t="shared" si="474"/>
        <v>0</v>
      </c>
      <c r="BQ496" s="12">
        <f t="shared" si="475"/>
        <v>0</v>
      </c>
      <c r="BR496" s="39">
        <f t="shared" si="476"/>
        <v>0</v>
      </c>
      <c r="BS496" s="39">
        <f t="shared" si="477"/>
        <v>0</v>
      </c>
      <c r="BT496" s="39">
        <f t="shared" si="478"/>
        <v>0</v>
      </c>
      <c r="BU496" s="104">
        <f>IF(ABS($B496)&lt;0.01,0,VLOOKUP(E496,DollarSteps,4))</f>
        <v>1</v>
      </c>
      <c r="BV496" s="104">
        <f>IF(ABS($B496)&lt;0.01,0,VLOOKUP(G496,DollarSteps,4))</f>
        <v>2</v>
      </c>
      <c r="BW496" s="104">
        <f>IF(ABS($B496)&lt;0.01,0,VLOOKUP(I496,DollarSteps,4))</f>
        <v>8</v>
      </c>
      <c r="BX496" s="104">
        <f>IF(ABS($B496)&lt;0.01,0,IF($J496="","",VLOOKUP($J496,Age_Steps,4)))</f>
        <v>7</v>
      </c>
      <c r="BY496" s="104">
        <f>IF(OR(ABS($B496)&lt;0.01,$E496=0),0,IF($J496="","",VLOOKUP($J496,Age_Steps,4)))</f>
        <v>0</v>
      </c>
      <c r="BZ496" s="104">
        <f>IF(ABS($B496)&lt;0.01,0,IF($J496="","",VLOOKUP($J496-1,Age_Steps,4)))</f>
        <v>7</v>
      </c>
      <c r="CA496" s="104">
        <f>IF(OR(ABS($B496)&lt;0.01,$G496=0),0,IF($J496="","",VLOOKUP($J496-1,Age_Steps,4)))</f>
        <v>7</v>
      </c>
      <c r="CB496" s="104">
        <f>IF(ABS($B496)&lt;0.01,0,IF($J496="","",VLOOKUP($J496-2,Age_Steps,4)))</f>
        <v>7</v>
      </c>
      <c r="CC496" s="104">
        <f>IF(OR(ABS($B496)&lt;0.01,$I496=0),0,IF($J496="","",VLOOKUP($J496-2,Age_Steps,4)))</f>
        <v>7</v>
      </c>
    </row>
    <row r="497" spans="2:81" ht="12.5" customHeight="1">
      <c r="B497" s="6" t="s">
        <v>127</v>
      </c>
      <c r="C497" s="6" t="s">
        <v>128</v>
      </c>
      <c r="D497" s="5">
        <v>0</v>
      </c>
      <c r="E497" s="5">
        <v>0</v>
      </c>
      <c r="F497" s="2">
        <v>0</v>
      </c>
      <c r="G497" s="2">
        <v>0</v>
      </c>
      <c r="H497" s="2">
        <v>0</v>
      </c>
      <c r="I497" s="5">
        <v>0</v>
      </c>
      <c r="J497" s="11">
        <v>96</v>
      </c>
      <c r="K497" s="12">
        <f t="shared" si="423"/>
        <v>0</v>
      </c>
      <c r="L497" s="12">
        <f t="shared" si="423"/>
        <v>0</v>
      </c>
      <c r="M497" s="14">
        <f t="shared" si="424"/>
        <v>0</v>
      </c>
      <c r="N497" s="12">
        <f t="shared" si="479"/>
        <v>0</v>
      </c>
      <c r="O497" s="14">
        <f t="shared" si="425"/>
        <v>0</v>
      </c>
      <c r="P497" s="12">
        <f t="shared" si="479"/>
        <v>0</v>
      </c>
      <c r="Q497" s="12">
        <f t="shared" si="426"/>
        <v>1</v>
      </c>
      <c r="R497" s="12">
        <f t="shared" si="427"/>
        <v>0</v>
      </c>
      <c r="S497" s="12">
        <f t="shared" si="428"/>
        <v>0</v>
      </c>
      <c r="T497" s="12">
        <f t="shared" si="429"/>
        <v>0</v>
      </c>
      <c r="U497" s="12">
        <f t="shared" si="430"/>
        <v>0</v>
      </c>
      <c r="V497" s="39">
        <f t="shared" si="431"/>
        <v>0</v>
      </c>
      <c r="W497" s="39">
        <f t="shared" si="432"/>
        <v>0</v>
      </c>
      <c r="X497" s="12">
        <f t="shared" si="480"/>
        <v>0</v>
      </c>
      <c r="Y497" s="12">
        <f t="shared" si="433"/>
        <v>0</v>
      </c>
      <c r="Z497" s="39">
        <f t="shared" si="481"/>
        <v>0</v>
      </c>
      <c r="AA497" s="12">
        <f t="shared" si="434"/>
        <v>0</v>
      </c>
      <c r="AB497" s="39">
        <f t="shared" si="435"/>
        <v>0</v>
      </c>
      <c r="AC497" s="12">
        <f t="shared" si="436"/>
        <v>0</v>
      </c>
      <c r="AD497" s="39">
        <f t="shared" si="437"/>
        <v>0</v>
      </c>
      <c r="AE497" s="39">
        <f t="shared" si="422"/>
        <v>0</v>
      </c>
      <c r="AF497" s="12">
        <f t="shared" si="438"/>
        <v>0</v>
      </c>
      <c r="AG497" s="39">
        <f t="shared" si="439"/>
        <v>0</v>
      </c>
      <c r="AH497" s="12">
        <f t="shared" si="440"/>
        <v>0</v>
      </c>
      <c r="AI497" s="39">
        <f t="shared" si="441"/>
        <v>0</v>
      </c>
      <c r="AJ497" s="39">
        <f t="shared" si="442"/>
        <v>0</v>
      </c>
      <c r="AK497" s="12">
        <f t="shared" si="443"/>
        <v>0</v>
      </c>
      <c r="AL497" s="39">
        <f t="shared" si="444"/>
        <v>0</v>
      </c>
      <c r="AM497" s="39">
        <f t="shared" si="445"/>
        <v>0</v>
      </c>
      <c r="AN497" s="39">
        <f t="shared" si="446"/>
        <v>0</v>
      </c>
      <c r="AO497" s="99">
        <f t="shared" si="447"/>
        <v>0</v>
      </c>
      <c r="AP497" s="99">
        <f t="shared" si="448"/>
        <v>0</v>
      </c>
      <c r="AQ497" s="12">
        <f t="shared" si="449"/>
        <v>0</v>
      </c>
      <c r="AR497" s="39">
        <f t="shared" si="450"/>
        <v>0</v>
      </c>
      <c r="AS497" s="39">
        <f t="shared" si="451"/>
        <v>0</v>
      </c>
      <c r="AT497" s="39">
        <f t="shared" si="452"/>
        <v>0</v>
      </c>
      <c r="AU497" s="12">
        <f t="shared" si="453"/>
        <v>0</v>
      </c>
      <c r="AV497" s="39">
        <f t="shared" si="454"/>
        <v>0</v>
      </c>
      <c r="AW497" s="39">
        <f t="shared" si="455"/>
        <v>0</v>
      </c>
      <c r="AX497" s="39">
        <f t="shared" si="456"/>
        <v>0</v>
      </c>
      <c r="AY497" s="39">
        <f t="shared" si="457"/>
        <v>0</v>
      </c>
      <c r="AZ497" s="39">
        <f t="shared" si="458"/>
        <v>0</v>
      </c>
      <c r="BA497" s="12">
        <f t="shared" si="459"/>
        <v>0</v>
      </c>
      <c r="BB497" s="39">
        <f t="shared" si="460"/>
        <v>0</v>
      </c>
      <c r="BC497" s="39">
        <f t="shared" si="461"/>
        <v>0</v>
      </c>
      <c r="BD497" s="39">
        <f t="shared" si="462"/>
        <v>0</v>
      </c>
      <c r="BE497" s="12">
        <f t="shared" si="463"/>
        <v>0</v>
      </c>
      <c r="BF497" s="39">
        <f t="shared" si="464"/>
        <v>0</v>
      </c>
      <c r="BG497" s="39">
        <f t="shared" si="465"/>
        <v>0</v>
      </c>
      <c r="BH497" s="39">
        <f t="shared" si="466"/>
        <v>0</v>
      </c>
      <c r="BI497" s="12">
        <f t="shared" si="467"/>
        <v>0</v>
      </c>
      <c r="BJ497" s="39">
        <f t="shared" si="468"/>
        <v>0</v>
      </c>
      <c r="BK497" s="39">
        <f t="shared" si="469"/>
        <v>0</v>
      </c>
      <c r="BL497" s="39">
        <f t="shared" si="470"/>
        <v>0</v>
      </c>
      <c r="BM497" s="12">
        <f t="shared" si="471"/>
        <v>0</v>
      </c>
      <c r="BN497" s="39">
        <f t="shared" si="472"/>
        <v>0</v>
      </c>
      <c r="BO497" s="39">
        <f t="shared" si="473"/>
        <v>0</v>
      </c>
      <c r="BP497" s="39">
        <f t="shared" si="474"/>
        <v>0</v>
      </c>
      <c r="BQ497" s="12">
        <f t="shared" si="475"/>
        <v>0</v>
      </c>
      <c r="BR497" s="39">
        <f t="shared" si="476"/>
        <v>0</v>
      </c>
      <c r="BS497" s="39">
        <f t="shared" si="477"/>
        <v>0</v>
      </c>
      <c r="BT497" s="39">
        <f t="shared" si="478"/>
        <v>0</v>
      </c>
      <c r="BU497" s="104">
        <f>IF(ABS($B497)&lt;0.01,0,VLOOKUP(E497,DollarSteps,4))</f>
        <v>1</v>
      </c>
      <c r="BV497" s="104">
        <f>IF(ABS($B497)&lt;0.01,0,VLOOKUP(G497,DollarSteps,4))</f>
        <v>1</v>
      </c>
      <c r="BW497" s="104">
        <f>IF(ABS($B497)&lt;0.01,0,VLOOKUP(I497,DollarSteps,4))</f>
        <v>1</v>
      </c>
      <c r="BX497" s="104">
        <f>IF(ABS($B497)&lt;0.01,0,IF($J497="","",VLOOKUP($J497,Age_Steps,4)))</f>
        <v>7</v>
      </c>
      <c r="BY497" s="104">
        <f>IF(OR(ABS($B497)&lt;0.01,$E497=0),0,IF($J497="","",VLOOKUP($J497,Age_Steps,4)))</f>
        <v>0</v>
      </c>
      <c r="BZ497" s="104">
        <f>IF(ABS($B497)&lt;0.01,0,IF($J497="","",VLOOKUP($J497-1,Age_Steps,4)))</f>
        <v>7</v>
      </c>
      <c r="CA497" s="104">
        <f>IF(OR(ABS($B497)&lt;0.01,$G497=0),0,IF($J497="","",VLOOKUP($J497-1,Age_Steps,4)))</f>
        <v>0</v>
      </c>
      <c r="CB497" s="104">
        <f>IF(ABS($B497)&lt;0.01,0,IF($J497="","",VLOOKUP($J497-2,Age_Steps,4)))</f>
        <v>7</v>
      </c>
      <c r="CC497" s="104">
        <f>IF(OR(ABS($B497)&lt;0.01,$I497=0),0,IF($J497="","",VLOOKUP($J497-2,Age_Steps,4)))</f>
        <v>0</v>
      </c>
    </row>
    <row r="498" spans="2:81" ht="12.5" customHeight="1">
      <c r="B498" s="6" t="s">
        <v>129</v>
      </c>
      <c r="C498" s="6" t="s">
        <v>130</v>
      </c>
      <c r="D498" s="5">
        <v>0</v>
      </c>
      <c r="E498" s="5">
        <v>0</v>
      </c>
      <c r="F498" s="2">
        <v>0</v>
      </c>
      <c r="G498" s="2">
        <v>0</v>
      </c>
      <c r="H498" s="2">
        <v>0</v>
      </c>
      <c r="I498" s="5">
        <v>0</v>
      </c>
      <c r="J498" s="11">
        <v>27</v>
      </c>
      <c r="K498" s="12">
        <f t="shared" si="423"/>
        <v>0</v>
      </c>
      <c r="L498" s="12">
        <f t="shared" si="423"/>
        <v>0</v>
      </c>
      <c r="M498" s="14">
        <f t="shared" si="424"/>
        <v>0</v>
      </c>
      <c r="N498" s="12">
        <f t="shared" si="479"/>
        <v>0</v>
      </c>
      <c r="O498" s="14">
        <f t="shared" si="425"/>
        <v>0</v>
      </c>
      <c r="P498" s="12">
        <f t="shared" si="479"/>
        <v>0</v>
      </c>
      <c r="Q498" s="12">
        <f t="shared" si="426"/>
        <v>1</v>
      </c>
      <c r="R498" s="12">
        <f t="shared" si="427"/>
        <v>0</v>
      </c>
      <c r="S498" s="12">
        <f t="shared" si="428"/>
        <v>0</v>
      </c>
      <c r="T498" s="12">
        <f t="shared" si="429"/>
        <v>0</v>
      </c>
      <c r="U498" s="12">
        <f t="shared" si="430"/>
        <v>0</v>
      </c>
      <c r="V498" s="39">
        <f t="shared" si="431"/>
        <v>0</v>
      </c>
      <c r="W498" s="39">
        <f t="shared" si="432"/>
        <v>0</v>
      </c>
      <c r="X498" s="12">
        <f t="shared" si="480"/>
        <v>0</v>
      </c>
      <c r="Y498" s="12">
        <f t="shared" si="433"/>
        <v>0</v>
      </c>
      <c r="Z498" s="39">
        <f t="shared" si="481"/>
        <v>0</v>
      </c>
      <c r="AA498" s="12">
        <f t="shared" si="434"/>
        <v>0</v>
      </c>
      <c r="AB498" s="39">
        <f t="shared" si="435"/>
        <v>0</v>
      </c>
      <c r="AC498" s="12">
        <f t="shared" si="436"/>
        <v>0</v>
      </c>
      <c r="AD498" s="39">
        <f t="shared" si="437"/>
        <v>0</v>
      </c>
      <c r="AE498" s="39">
        <f t="shared" si="422"/>
        <v>0</v>
      </c>
      <c r="AF498" s="12">
        <f t="shared" si="438"/>
        <v>0</v>
      </c>
      <c r="AG498" s="39">
        <f t="shared" si="439"/>
        <v>0</v>
      </c>
      <c r="AH498" s="12">
        <f t="shared" si="440"/>
        <v>0</v>
      </c>
      <c r="AI498" s="39">
        <f t="shared" si="441"/>
        <v>0</v>
      </c>
      <c r="AJ498" s="39">
        <f t="shared" si="442"/>
        <v>0</v>
      </c>
      <c r="AK498" s="12">
        <f t="shared" si="443"/>
        <v>0</v>
      </c>
      <c r="AL498" s="39">
        <f t="shared" si="444"/>
        <v>0</v>
      </c>
      <c r="AM498" s="39">
        <f t="shared" si="445"/>
        <v>0</v>
      </c>
      <c r="AN498" s="39">
        <f t="shared" si="446"/>
        <v>0</v>
      </c>
      <c r="AO498" s="99">
        <f t="shared" si="447"/>
        <v>0</v>
      </c>
      <c r="AP498" s="99">
        <f t="shared" si="448"/>
        <v>0</v>
      </c>
      <c r="AQ498" s="12">
        <f t="shared" si="449"/>
        <v>0</v>
      </c>
      <c r="AR498" s="39">
        <f t="shared" si="450"/>
        <v>0</v>
      </c>
      <c r="AS498" s="39">
        <f t="shared" si="451"/>
        <v>0</v>
      </c>
      <c r="AT498" s="39">
        <f t="shared" si="452"/>
        <v>0</v>
      </c>
      <c r="AU498" s="12">
        <f t="shared" si="453"/>
        <v>0</v>
      </c>
      <c r="AV498" s="39">
        <f t="shared" si="454"/>
        <v>0</v>
      </c>
      <c r="AW498" s="39">
        <f t="shared" si="455"/>
        <v>0</v>
      </c>
      <c r="AX498" s="39">
        <f t="shared" si="456"/>
        <v>0</v>
      </c>
      <c r="AY498" s="39">
        <f t="shared" si="457"/>
        <v>0</v>
      </c>
      <c r="AZ498" s="39">
        <f t="shared" si="458"/>
        <v>0</v>
      </c>
      <c r="BA498" s="12">
        <f t="shared" si="459"/>
        <v>0</v>
      </c>
      <c r="BB498" s="39">
        <f t="shared" si="460"/>
        <v>0</v>
      </c>
      <c r="BC498" s="39">
        <f t="shared" si="461"/>
        <v>0</v>
      </c>
      <c r="BD498" s="39">
        <f t="shared" si="462"/>
        <v>0</v>
      </c>
      <c r="BE498" s="12">
        <f t="shared" si="463"/>
        <v>0</v>
      </c>
      <c r="BF498" s="39">
        <f t="shared" si="464"/>
        <v>0</v>
      </c>
      <c r="BG498" s="39">
        <f t="shared" si="465"/>
        <v>0</v>
      </c>
      <c r="BH498" s="39">
        <f t="shared" si="466"/>
        <v>0</v>
      </c>
      <c r="BI498" s="12">
        <f t="shared" si="467"/>
        <v>0</v>
      </c>
      <c r="BJ498" s="39">
        <f t="shared" si="468"/>
        <v>0</v>
      </c>
      <c r="BK498" s="39">
        <f t="shared" si="469"/>
        <v>0</v>
      </c>
      <c r="BL498" s="39">
        <f t="shared" si="470"/>
        <v>0</v>
      </c>
      <c r="BM498" s="12">
        <f t="shared" si="471"/>
        <v>0</v>
      </c>
      <c r="BN498" s="39">
        <f t="shared" si="472"/>
        <v>0</v>
      </c>
      <c r="BO498" s="39">
        <f t="shared" si="473"/>
        <v>0</v>
      </c>
      <c r="BP498" s="39">
        <f t="shared" si="474"/>
        <v>0</v>
      </c>
      <c r="BQ498" s="12">
        <f t="shared" si="475"/>
        <v>0</v>
      </c>
      <c r="BR498" s="39">
        <f t="shared" si="476"/>
        <v>0</v>
      </c>
      <c r="BS498" s="39">
        <f t="shared" si="477"/>
        <v>0</v>
      </c>
      <c r="BT498" s="39">
        <f t="shared" si="478"/>
        <v>0</v>
      </c>
      <c r="BU498" s="104">
        <f>IF(ABS($B498)&lt;0.01,0,VLOOKUP(E498,DollarSteps,4))</f>
        <v>1</v>
      </c>
      <c r="BV498" s="104">
        <f>IF(ABS($B498)&lt;0.01,0,VLOOKUP(G498,DollarSteps,4))</f>
        <v>1</v>
      </c>
      <c r="BW498" s="104">
        <f>IF(ABS($B498)&lt;0.01,0,VLOOKUP(I498,DollarSteps,4))</f>
        <v>1</v>
      </c>
      <c r="BX498" s="104">
        <f>IF(ABS($B498)&lt;0.01,0,IF($J498="","",VLOOKUP($J498,Age_Steps,4)))</f>
        <v>2</v>
      </c>
      <c r="BY498" s="104">
        <f>IF(OR(ABS($B498)&lt;0.01,$E498=0),0,IF($J498="","",VLOOKUP($J498,Age_Steps,4)))</f>
        <v>0</v>
      </c>
      <c r="BZ498" s="104">
        <f>IF(ABS($B498)&lt;0.01,0,IF($J498="","",VLOOKUP($J498-1,Age_Steps,4)))</f>
        <v>2</v>
      </c>
      <c r="CA498" s="104">
        <f>IF(OR(ABS($B498)&lt;0.01,$G498=0),0,IF($J498="","",VLOOKUP($J498-1,Age_Steps,4)))</f>
        <v>0</v>
      </c>
      <c r="CB498" s="104">
        <f>IF(ABS($B498)&lt;0.01,0,IF($J498="","",VLOOKUP($J498-2,Age_Steps,4)))</f>
        <v>2</v>
      </c>
      <c r="CC498" s="104">
        <f>IF(OR(ABS($B498)&lt;0.01,$I498=0),0,IF($J498="","",VLOOKUP($J498-2,Age_Steps,4)))</f>
        <v>0</v>
      </c>
    </row>
    <row r="499" spans="2:81" ht="12.5" customHeight="1">
      <c r="B499" s="6" t="s">
        <v>131</v>
      </c>
      <c r="C499" s="6" t="s">
        <v>132</v>
      </c>
      <c r="D499" s="5">
        <v>0</v>
      </c>
      <c r="E499" s="5">
        <v>0</v>
      </c>
      <c r="F499" s="2">
        <v>0</v>
      </c>
      <c r="G499" s="2">
        <v>0</v>
      </c>
      <c r="H499" s="2">
        <v>0</v>
      </c>
      <c r="I499" s="5">
        <v>0</v>
      </c>
      <c r="J499" s="11">
        <v>58</v>
      </c>
      <c r="K499" s="12">
        <f t="shared" si="423"/>
        <v>0</v>
      </c>
      <c r="L499" s="12">
        <f t="shared" si="423"/>
        <v>0</v>
      </c>
      <c r="M499" s="14">
        <f t="shared" si="424"/>
        <v>0</v>
      </c>
      <c r="N499" s="12">
        <f t="shared" si="479"/>
        <v>0</v>
      </c>
      <c r="O499" s="14">
        <f t="shared" si="425"/>
        <v>0</v>
      </c>
      <c r="P499" s="12">
        <f t="shared" si="479"/>
        <v>0</v>
      </c>
      <c r="Q499" s="12">
        <f t="shared" si="426"/>
        <v>1</v>
      </c>
      <c r="R499" s="12">
        <f t="shared" si="427"/>
        <v>0</v>
      </c>
      <c r="S499" s="12">
        <f t="shared" si="428"/>
        <v>0</v>
      </c>
      <c r="T499" s="12">
        <f t="shared" si="429"/>
        <v>0</v>
      </c>
      <c r="U499" s="12">
        <f t="shared" si="430"/>
        <v>0</v>
      </c>
      <c r="V499" s="39">
        <f t="shared" si="431"/>
        <v>0</v>
      </c>
      <c r="W499" s="39">
        <f t="shared" si="432"/>
        <v>0</v>
      </c>
      <c r="X499" s="12">
        <f t="shared" si="480"/>
        <v>0</v>
      </c>
      <c r="Y499" s="12">
        <f t="shared" si="433"/>
        <v>0</v>
      </c>
      <c r="Z499" s="39">
        <f t="shared" si="481"/>
        <v>0</v>
      </c>
      <c r="AA499" s="12">
        <f t="shared" si="434"/>
        <v>0</v>
      </c>
      <c r="AB499" s="39">
        <f t="shared" si="435"/>
        <v>0</v>
      </c>
      <c r="AC499" s="12">
        <f t="shared" si="436"/>
        <v>0</v>
      </c>
      <c r="AD499" s="39">
        <f t="shared" si="437"/>
        <v>0</v>
      </c>
      <c r="AE499" s="39">
        <f t="shared" si="422"/>
        <v>0</v>
      </c>
      <c r="AF499" s="12">
        <f t="shared" si="438"/>
        <v>0</v>
      </c>
      <c r="AG499" s="39">
        <f t="shared" si="439"/>
        <v>0</v>
      </c>
      <c r="AH499" s="12">
        <f t="shared" si="440"/>
        <v>0</v>
      </c>
      <c r="AI499" s="39">
        <f t="shared" si="441"/>
        <v>0</v>
      </c>
      <c r="AJ499" s="39">
        <f t="shared" si="442"/>
        <v>0</v>
      </c>
      <c r="AK499" s="12">
        <f t="shared" si="443"/>
        <v>0</v>
      </c>
      <c r="AL499" s="39">
        <f t="shared" si="444"/>
        <v>0</v>
      </c>
      <c r="AM499" s="39">
        <f t="shared" si="445"/>
        <v>0</v>
      </c>
      <c r="AN499" s="39">
        <f t="shared" si="446"/>
        <v>0</v>
      </c>
      <c r="AO499" s="99">
        <f t="shared" si="447"/>
        <v>0</v>
      </c>
      <c r="AP499" s="99">
        <f t="shared" si="448"/>
        <v>0</v>
      </c>
      <c r="AQ499" s="12">
        <f t="shared" si="449"/>
        <v>0</v>
      </c>
      <c r="AR499" s="39">
        <f t="shared" si="450"/>
        <v>0</v>
      </c>
      <c r="AS499" s="39">
        <f t="shared" si="451"/>
        <v>0</v>
      </c>
      <c r="AT499" s="39">
        <f t="shared" si="452"/>
        <v>0</v>
      </c>
      <c r="AU499" s="12">
        <f t="shared" si="453"/>
        <v>0</v>
      </c>
      <c r="AV499" s="39">
        <f t="shared" si="454"/>
        <v>0</v>
      </c>
      <c r="AW499" s="39">
        <f t="shared" si="455"/>
        <v>0</v>
      </c>
      <c r="AX499" s="39">
        <f t="shared" si="456"/>
        <v>0</v>
      </c>
      <c r="AY499" s="39">
        <f t="shared" si="457"/>
        <v>0</v>
      </c>
      <c r="AZ499" s="39">
        <f t="shared" si="458"/>
        <v>0</v>
      </c>
      <c r="BA499" s="12">
        <f t="shared" si="459"/>
        <v>0</v>
      </c>
      <c r="BB499" s="39">
        <f t="shared" si="460"/>
        <v>0</v>
      </c>
      <c r="BC499" s="39">
        <f t="shared" si="461"/>
        <v>0</v>
      </c>
      <c r="BD499" s="39">
        <f t="shared" si="462"/>
        <v>0</v>
      </c>
      <c r="BE499" s="12">
        <f t="shared" si="463"/>
        <v>0</v>
      </c>
      <c r="BF499" s="39">
        <f t="shared" si="464"/>
        <v>0</v>
      </c>
      <c r="BG499" s="39">
        <f t="shared" si="465"/>
        <v>0</v>
      </c>
      <c r="BH499" s="39">
        <f t="shared" si="466"/>
        <v>0</v>
      </c>
      <c r="BI499" s="12">
        <f t="shared" si="467"/>
        <v>0</v>
      </c>
      <c r="BJ499" s="39">
        <f t="shared" si="468"/>
        <v>0</v>
      </c>
      <c r="BK499" s="39">
        <f t="shared" si="469"/>
        <v>0</v>
      </c>
      <c r="BL499" s="39">
        <f t="shared" si="470"/>
        <v>0</v>
      </c>
      <c r="BM499" s="12">
        <f t="shared" si="471"/>
        <v>0</v>
      </c>
      <c r="BN499" s="39">
        <f t="shared" si="472"/>
        <v>0</v>
      </c>
      <c r="BO499" s="39">
        <f t="shared" si="473"/>
        <v>0</v>
      </c>
      <c r="BP499" s="39">
        <f t="shared" si="474"/>
        <v>0</v>
      </c>
      <c r="BQ499" s="12">
        <f t="shared" si="475"/>
        <v>0</v>
      </c>
      <c r="BR499" s="39">
        <f t="shared" si="476"/>
        <v>0</v>
      </c>
      <c r="BS499" s="39">
        <f t="shared" si="477"/>
        <v>0</v>
      </c>
      <c r="BT499" s="39">
        <f t="shared" si="478"/>
        <v>0</v>
      </c>
      <c r="BU499" s="104">
        <f>IF(ABS($B499)&lt;0.01,0,VLOOKUP(E499,DollarSteps,4))</f>
        <v>1</v>
      </c>
      <c r="BV499" s="104">
        <f>IF(ABS($B499)&lt;0.01,0,VLOOKUP(G499,DollarSteps,4))</f>
        <v>1</v>
      </c>
      <c r="BW499" s="104">
        <f>IF(ABS($B499)&lt;0.01,0,VLOOKUP(I499,DollarSteps,4))</f>
        <v>1</v>
      </c>
      <c r="BX499" s="104">
        <f>IF(ABS($B499)&lt;0.01,0,IF($J499="","",VLOOKUP($J499,Age_Steps,4)))</f>
        <v>5</v>
      </c>
      <c r="BY499" s="104">
        <f>IF(OR(ABS($B499)&lt;0.01,$E499=0),0,IF($J499="","",VLOOKUP($J499,Age_Steps,4)))</f>
        <v>0</v>
      </c>
      <c r="BZ499" s="104">
        <f>IF(ABS($B499)&lt;0.01,0,IF($J499="","",VLOOKUP($J499-1,Age_Steps,4)))</f>
        <v>5</v>
      </c>
      <c r="CA499" s="104">
        <f>IF(OR(ABS($B499)&lt;0.01,$G499=0),0,IF($J499="","",VLOOKUP($J499-1,Age_Steps,4)))</f>
        <v>0</v>
      </c>
      <c r="CB499" s="104">
        <f>IF(ABS($B499)&lt;0.01,0,IF($J499="","",VLOOKUP($J499-2,Age_Steps,4)))</f>
        <v>5</v>
      </c>
      <c r="CC499" s="104">
        <f>IF(OR(ABS($B499)&lt;0.01,$I499=0),0,IF($J499="","",VLOOKUP($J499-2,Age_Steps,4)))</f>
        <v>0</v>
      </c>
    </row>
    <row r="500" spans="2:81" ht="12.5" customHeight="1">
      <c r="B500" s="6" t="s">
        <v>133</v>
      </c>
      <c r="C500" s="6" t="s">
        <v>134</v>
      </c>
      <c r="D500" s="5">
        <v>0</v>
      </c>
      <c r="E500" s="5">
        <v>0</v>
      </c>
      <c r="F500" s="2">
        <v>0</v>
      </c>
      <c r="G500" s="2">
        <v>0</v>
      </c>
      <c r="H500" s="2">
        <v>0</v>
      </c>
      <c r="I500" s="5">
        <v>0</v>
      </c>
      <c r="J500" s="11">
        <v>29</v>
      </c>
      <c r="K500" s="12">
        <f t="shared" si="423"/>
        <v>0</v>
      </c>
      <c r="L500" s="12">
        <f t="shared" si="423"/>
        <v>0</v>
      </c>
      <c r="M500" s="14">
        <f t="shared" si="424"/>
        <v>0</v>
      </c>
      <c r="N500" s="12">
        <f t="shared" si="479"/>
        <v>0</v>
      </c>
      <c r="O500" s="14">
        <f t="shared" si="425"/>
        <v>0</v>
      </c>
      <c r="P500" s="12">
        <f t="shared" si="479"/>
        <v>0</v>
      </c>
      <c r="Q500" s="12">
        <f t="shared" si="426"/>
        <v>1</v>
      </c>
      <c r="R500" s="12">
        <f t="shared" si="427"/>
        <v>0</v>
      </c>
      <c r="S500" s="12">
        <f t="shared" si="428"/>
        <v>0</v>
      </c>
      <c r="T500" s="12">
        <f t="shared" si="429"/>
        <v>0</v>
      </c>
      <c r="U500" s="12">
        <f t="shared" si="430"/>
        <v>0</v>
      </c>
      <c r="V500" s="39">
        <f t="shared" si="431"/>
        <v>0</v>
      </c>
      <c r="W500" s="39">
        <f t="shared" si="432"/>
        <v>0</v>
      </c>
      <c r="X500" s="12">
        <f t="shared" si="480"/>
        <v>0</v>
      </c>
      <c r="Y500" s="12">
        <f t="shared" si="433"/>
        <v>0</v>
      </c>
      <c r="Z500" s="39">
        <f t="shared" si="481"/>
        <v>0</v>
      </c>
      <c r="AA500" s="12">
        <f t="shared" si="434"/>
        <v>0</v>
      </c>
      <c r="AB500" s="39">
        <f t="shared" si="435"/>
        <v>0</v>
      </c>
      <c r="AC500" s="12">
        <f t="shared" si="436"/>
        <v>0</v>
      </c>
      <c r="AD500" s="39">
        <f t="shared" si="437"/>
        <v>0</v>
      </c>
      <c r="AE500" s="39">
        <f t="shared" si="422"/>
        <v>0</v>
      </c>
      <c r="AF500" s="12">
        <f t="shared" si="438"/>
        <v>0</v>
      </c>
      <c r="AG500" s="39">
        <f t="shared" si="439"/>
        <v>0</v>
      </c>
      <c r="AH500" s="12">
        <f t="shared" si="440"/>
        <v>0</v>
      </c>
      <c r="AI500" s="39">
        <f t="shared" si="441"/>
        <v>0</v>
      </c>
      <c r="AJ500" s="39">
        <f t="shared" si="442"/>
        <v>0</v>
      </c>
      <c r="AK500" s="12">
        <f t="shared" si="443"/>
        <v>0</v>
      </c>
      <c r="AL500" s="39">
        <f t="shared" si="444"/>
        <v>0</v>
      </c>
      <c r="AM500" s="39">
        <f t="shared" si="445"/>
        <v>0</v>
      </c>
      <c r="AN500" s="39">
        <f t="shared" si="446"/>
        <v>0</v>
      </c>
      <c r="AO500" s="99">
        <f t="shared" si="447"/>
        <v>0</v>
      </c>
      <c r="AP500" s="99">
        <f t="shared" si="448"/>
        <v>0</v>
      </c>
      <c r="AQ500" s="12">
        <f t="shared" si="449"/>
        <v>0</v>
      </c>
      <c r="AR500" s="39">
        <f t="shared" si="450"/>
        <v>0</v>
      </c>
      <c r="AS500" s="39">
        <f t="shared" si="451"/>
        <v>0</v>
      </c>
      <c r="AT500" s="39">
        <f t="shared" si="452"/>
        <v>0</v>
      </c>
      <c r="AU500" s="12">
        <f t="shared" si="453"/>
        <v>0</v>
      </c>
      <c r="AV500" s="39">
        <f t="shared" si="454"/>
        <v>0</v>
      </c>
      <c r="AW500" s="39">
        <f t="shared" si="455"/>
        <v>0</v>
      </c>
      <c r="AX500" s="39">
        <f t="shared" si="456"/>
        <v>0</v>
      </c>
      <c r="AY500" s="39">
        <f t="shared" si="457"/>
        <v>0</v>
      </c>
      <c r="AZ500" s="39">
        <f t="shared" si="458"/>
        <v>0</v>
      </c>
      <c r="BA500" s="12">
        <f t="shared" si="459"/>
        <v>0</v>
      </c>
      <c r="BB500" s="39">
        <f t="shared" si="460"/>
        <v>0</v>
      </c>
      <c r="BC500" s="39">
        <f t="shared" si="461"/>
        <v>0</v>
      </c>
      <c r="BD500" s="39">
        <f t="shared" si="462"/>
        <v>0</v>
      </c>
      <c r="BE500" s="12">
        <f t="shared" si="463"/>
        <v>0</v>
      </c>
      <c r="BF500" s="39">
        <f t="shared" si="464"/>
        <v>0</v>
      </c>
      <c r="BG500" s="39">
        <f t="shared" si="465"/>
        <v>0</v>
      </c>
      <c r="BH500" s="39">
        <f t="shared" si="466"/>
        <v>0</v>
      </c>
      <c r="BI500" s="12">
        <f t="shared" si="467"/>
        <v>0</v>
      </c>
      <c r="BJ500" s="39">
        <f t="shared" si="468"/>
        <v>0</v>
      </c>
      <c r="BK500" s="39">
        <f t="shared" si="469"/>
        <v>0</v>
      </c>
      <c r="BL500" s="39">
        <f t="shared" si="470"/>
        <v>0</v>
      </c>
      <c r="BM500" s="12">
        <f t="shared" si="471"/>
        <v>0</v>
      </c>
      <c r="BN500" s="39">
        <f t="shared" si="472"/>
        <v>0</v>
      </c>
      <c r="BO500" s="39">
        <f t="shared" si="473"/>
        <v>0</v>
      </c>
      <c r="BP500" s="39">
        <f t="shared" si="474"/>
        <v>0</v>
      </c>
      <c r="BQ500" s="12">
        <f t="shared" si="475"/>
        <v>0</v>
      </c>
      <c r="BR500" s="39">
        <f t="shared" si="476"/>
        <v>0</v>
      </c>
      <c r="BS500" s="39">
        <f t="shared" si="477"/>
        <v>0</v>
      </c>
      <c r="BT500" s="39">
        <f t="shared" si="478"/>
        <v>0</v>
      </c>
      <c r="BU500" s="104">
        <f>IF(ABS($B500)&lt;0.01,0,VLOOKUP(E500,DollarSteps,4))</f>
        <v>1</v>
      </c>
      <c r="BV500" s="104">
        <f>IF(ABS($B500)&lt;0.01,0,VLOOKUP(G500,DollarSteps,4))</f>
        <v>1</v>
      </c>
      <c r="BW500" s="104">
        <f>IF(ABS($B500)&lt;0.01,0,VLOOKUP(I500,DollarSteps,4))</f>
        <v>1</v>
      </c>
      <c r="BX500" s="104">
        <f>IF(ABS($B500)&lt;0.01,0,IF($J500="","",VLOOKUP($J500,Age_Steps,4)))</f>
        <v>2</v>
      </c>
      <c r="BY500" s="104">
        <f>IF(OR(ABS($B500)&lt;0.01,$E500=0),0,IF($J500="","",VLOOKUP($J500,Age_Steps,4)))</f>
        <v>0</v>
      </c>
      <c r="BZ500" s="104">
        <f>IF(ABS($B500)&lt;0.01,0,IF($J500="","",VLOOKUP($J500-1,Age_Steps,4)))</f>
        <v>2</v>
      </c>
      <c r="CA500" s="104">
        <f>IF(OR(ABS($B500)&lt;0.01,$G500=0),0,IF($J500="","",VLOOKUP($J500-1,Age_Steps,4)))</f>
        <v>0</v>
      </c>
      <c r="CB500" s="104">
        <f>IF(ABS($B500)&lt;0.01,0,IF($J500="","",VLOOKUP($J500-2,Age_Steps,4)))</f>
        <v>2</v>
      </c>
      <c r="CC500" s="104">
        <f>IF(OR(ABS($B500)&lt;0.01,$I500=0),0,IF($J500="","",VLOOKUP($J500-2,Age_Steps,4)))</f>
        <v>0</v>
      </c>
    </row>
    <row r="501" spans="2:81" ht="12.5" customHeight="1">
      <c r="B501" s="6" t="s">
        <v>135</v>
      </c>
      <c r="C501" s="6" t="s">
        <v>136</v>
      </c>
      <c r="D501" s="5">
        <v>0</v>
      </c>
      <c r="E501" s="5">
        <v>0</v>
      </c>
      <c r="F501" s="2">
        <v>0</v>
      </c>
      <c r="G501" s="2">
        <v>0</v>
      </c>
      <c r="H501" s="2">
        <v>0</v>
      </c>
      <c r="I501" s="5">
        <v>0</v>
      </c>
      <c r="J501" s="11">
        <v>48</v>
      </c>
      <c r="K501" s="12">
        <f t="shared" si="423"/>
        <v>0</v>
      </c>
      <c r="L501" s="12">
        <f t="shared" si="423"/>
        <v>0</v>
      </c>
      <c r="M501" s="14">
        <f t="shared" si="424"/>
        <v>0</v>
      </c>
      <c r="N501" s="12">
        <f t="shared" si="479"/>
        <v>0</v>
      </c>
      <c r="O501" s="14">
        <f t="shared" si="425"/>
        <v>0</v>
      </c>
      <c r="P501" s="12">
        <f t="shared" si="479"/>
        <v>0</v>
      </c>
      <c r="Q501" s="12">
        <f t="shared" si="426"/>
        <v>1</v>
      </c>
      <c r="R501" s="12">
        <f t="shared" si="427"/>
        <v>0</v>
      </c>
      <c r="S501" s="12">
        <f t="shared" si="428"/>
        <v>0</v>
      </c>
      <c r="T501" s="12">
        <f t="shared" si="429"/>
        <v>0</v>
      </c>
      <c r="U501" s="12">
        <f t="shared" si="430"/>
        <v>0</v>
      </c>
      <c r="V501" s="39">
        <f t="shared" si="431"/>
        <v>0</v>
      </c>
      <c r="W501" s="39">
        <f t="shared" si="432"/>
        <v>0</v>
      </c>
      <c r="X501" s="12">
        <f t="shared" si="480"/>
        <v>0</v>
      </c>
      <c r="Y501" s="12">
        <f t="shared" si="433"/>
        <v>0</v>
      </c>
      <c r="Z501" s="39">
        <f t="shared" si="481"/>
        <v>0</v>
      </c>
      <c r="AA501" s="12">
        <f t="shared" si="434"/>
        <v>0</v>
      </c>
      <c r="AB501" s="39">
        <f t="shared" si="435"/>
        <v>0</v>
      </c>
      <c r="AC501" s="12">
        <f t="shared" si="436"/>
        <v>0</v>
      </c>
      <c r="AD501" s="39">
        <f t="shared" si="437"/>
        <v>0</v>
      </c>
      <c r="AE501" s="39">
        <f t="shared" si="422"/>
        <v>0</v>
      </c>
      <c r="AF501" s="12">
        <f t="shared" si="438"/>
        <v>0</v>
      </c>
      <c r="AG501" s="39">
        <f t="shared" si="439"/>
        <v>0</v>
      </c>
      <c r="AH501" s="12">
        <f t="shared" si="440"/>
        <v>0</v>
      </c>
      <c r="AI501" s="39">
        <f t="shared" si="441"/>
        <v>0</v>
      </c>
      <c r="AJ501" s="39">
        <f t="shared" si="442"/>
        <v>0</v>
      </c>
      <c r="AK501" s="12">
        <f t="shared" si="443"/>
        <v>0</v>
      </c>
      <c r="AL501" s="39">
        <f t="shared" si="444"/>
        <v>0</v>
      </c>
      <c r="AM501" s="39">
        <f t="shared" si="445"/>
        <v>0</v>
      </c>
      <c r="AN501" s="39">
        <f t="shared" si="446"/>
        <v>0</v>
      </c>
      <c r="AO501" s="99">
        <f t="shared" si="447"/>
        <v>0</v>
      </c>
      <c r="AP501" s="99">
        <f t="shared" si="448"/>
        <v>0</v>
      </c>
      <c r="AQ501" s="12">
        <f t="shared" si="449"/>
        <v>0</v>
      </c>
      <c r="AR501" s="39">
        <f t="shared" si="450"/>
        <v>0</v>
      </c>
      <c r="AS501" s="39">
        <f t="shared" si="451"/>
        <v>0</v>
      </c>
      <c r="AT501" s="39">
        <f t="shared" si="452"/>
        <v>0</v>
      </c>
      <c r="AU501" s="12">
        <f t="shared" si="453"/>
        <v>0</v>
      </c>
      <c r="AV501" s="39">
        <f t="shared" si="454"/>
        <v>0</v>
      </c>
      <c r="AW501" s="39">
        <f t="shared" si="455"/>
        <v>0</v>
      </c>
      <c r="AX501" s="39">
        <f t="shared" si="456"/>
        <v>0</v>
      </c>
      <c r="AY501" s="39">
        <f t="shared" si="457"/>
        <v>0</v>
      </c>
      <c r="AZ501" s="39">
        <f t="shared" si="458"/>
        <v>0</v>
      </c>
      <c r="BA501" s="12">
        <f t="shared" si="459"/>
        <v>0</v>
      </c>
      <c r="BB501" s="39">
        <f t="shared" si="460"/>
        <v>0</v>
      </c>
      <c r="BC501" s="39">
        <f t="shared" si="461"/>
        <v>0</v>
      </c>
      <c r="BD501" s="39">
        <f t="shared" si="462"/>
        <v>0</v>
      </c>
      <c r="BE501" s="12">
        <f t="shared" si="463"/>
        <v>0</v>
      </c>
      <c r="BF501" s="39">
        <f t="shared" si="464"/>
        <v>0</v>
      </c>
      <c r="BG501" s="39">
        <f t="shared" si="465"/>
        <v>0</v>
      </c>
      <c r="BH501" s="39">
        <f t="shared" si="466"/>
        <v>0</v>
      </c>
      <c r="BI501" s="12">
        <f t="shared" si="467"/>
        <v>0</v>
      </c>
      <c r="BJ501" s="39">
        <f t="shared" si="468"/>
        <v>0</v>
      </c>
      <c r="BK501" s="39">
        <f t="shared" si="469"/>
        <v>0</v>
      </c>
      <c r="BL501" s="39">
        <f t="shared" si="470"/>
        <v>0</v>
      </c>
      <c r="BM501" s="12">
        <f t="shared" si="471"/>
        <v>0</v>
      </c>
      <c r="BN501" s="39">
        <f t="shared" si="472"/>
        <v>0</v>
      </c>
      <c r="BO501" s="39">
        <f t="shared" si="473"/>
        <v>0</v>
      </c>
      <c r="BP501" s="39">
        <f t="shared" si="474"/>
        <v>0</v>
      </c>
      <c r="BQ501" s="12">
        <f t="shared" si="475"/>
        <v>0</v>
      </c>
      <c r="BR501" s="39">
        <f t="shared" si="476"/>
        <v>0</v>
      </c>
      <c r="BS501" s="39">
        <f t="shared" si="477"/>
        <v>0</v>
      </c>
      <c r="BT501" s="39">
        <f t="shared" si="478"/>
        <v>0</v>
      </c>
      <c r="BU501" s="104">
        <f>IF(ABS($B501)&lt;0.01,0,VLOOKUP(E501,DollarSteps,4))</f>
        <v>1</v>
      </c>
      <c r="BV501" s="104">
        <f>IF(ABS($B501)&lt;0.01,0,VLOOKUP(G501,DollarSteps,4))</f>
        <v>1</v>
      </c>
      <c r="BW501" s="104">
        <f>IF(ABS($B501)&lt;0.01,0,VLOOKUP(I501,DollarSteps,4))</f>
        <v>1</v>
      </c>
      <c r="BX501" s="104">
        <f>IF(ABS($B501)&lt;0.01,0,IF($J501="","",VLOOKUP($J501,Age_Steps,4)))</f>
        <v>4</v>
      </c>
      <c r="BY501" s="104">
        <f>IF(OR(ABS($B501)&lt;0.01,$E501=0),0,IF($J501="","",VLOOKUP($J501,Age_Steps,4)))</f>
        <v>0</v>
      </c>
      <c r="BZ501" s="104">
        <f>IF(ABS($B501)&lt;0.01,0,IF($J501="","",VLOOKUP($J501-1,Age_Steps,4)))</f>
        <v>4</v>
      </c>
      <c r="CA501" s="104">
        <f>IF(OR(ABS($B501)&lt;0.01,$G501=0),0,IF($J501="","",VLOOKUP($J501-1,Age_Steps,4)))</f>
        <v>0</v>
      </c>
      <c r="CB501" s="104">
        <f>IF(ABS($B501)&lt;0.01,0,IF($J501="","",VLOOKUP($J501-2,Age_Steps,4)))</f>
        <v>4</v>
      </c>
      <c r="CC501" s="104">
        <f>IF(OR(ABS($B501)&lt;0.01,$I501=0),0,IF($J501="","",VLOOKUP($J501-2,Age_Steps,4)))</f>
        <v>0</v>
      </c>
    </row>
    <row r="502" spans="2:81" ht="12.5" customHeight="1">
      <c r="B502" s="6" t="s">
        <v>137</v>
      </c>
      <c r="C502" s="6" t="s">
        <v>138</v>
      </c>
      <c r="D502" s="5">
        <v>0</v>
      </c>
      <c r="E502" s="5">
        <v>0</v>
      </c>
      <c r="F502" s="2">
        <v>0</v>
      </c>
      <c r="G502" s="2">
        <v>0</v>
      </c>
      <c r="H502" s="2">
        <v>0</v>
      </c>
      <c r="I502" s="5">
        <v>0</v>
      </c>
      <c r="J502" s="11">
        <v>43</v>
      </c>
      <c r="K502" s="12">
        <f t="shared" si="423"/>
        <v>0</v>
      </c>
      <c r="L502" s="12">
        <f t="shared" si="423"/>
        <v>0</v>
      </c>
      <c r="M502" s="14">
        <f t="shared" si="424"/>
        <v>0</v>
      </c>
      <c r="N502" s="12">
        <f t="shared" si="479"/>
        <v>0</v>
      </c>
      <c r="O502" s="14">
        <f t="shared" si="425"/>
        <v>0</v>
      </c>
      <c r="P502" s="12">
        <f t="shared" si="479"/>
        <v>0</v>
      </c>
      <c r="Q502" s="12">
        <f t="shared" si="426"/>
        <v>1</v>
      </c>
      <c r="R502" s="12">
        <f t="shared" si="427"/>
        <v>0</v>
      </c>
      <c r="S502" s="12">
        <f t="shared" si="428"/>
        <v>0</v>
      </c>
      <c r="T502" s="12">
        <f t="shared" si="429"/>
        <v>0</v>
      </c>
      <c r="U502" s="12">
        <f t="shared" si="430"/>
        <v>0</v>
      </c>
      <c r="V502" s="39">
        <f t="shared" si="431"/>
        <v>0</v>
      </c>
      <c r="W502" s="39">
        <f t="shared" si="432"/>
        <v>0</v>
      </c>
      <c r="X502" s="12">
        <f t="shared" si="480"/>
        <v>0</v>
      </c>
      <c r="Y502" s="12">
        <f t="shared" si="433"/>
        <v>0</v>
      </c>
      <c r="Z502" s="39">
        <f t="shared" si="481"/>
        <v>0</v>
      </c>
      <c r="AA502" s="12">
        <f t="shared" si="434"/>
        <v>0</v>
      </c>
      <c r="AB502" s="39">
        <f t="shared" si="435"/>
        <v>0</v>
      </c>
      <c r="AC502" s="12">
        <f t="shared" si="436"/>
        <v>0</v>
      </c>
      <c r="AD502" s="39">
        <f t="shared" si="437"/>
        <v>0</v>
      </c>
      <c r="AE502" s="39">
        <f t="shared" si="422"/>
        <v>0</v>
      </c>
      <c r="AF502" s="12">
        <f t="shared" si="438"/>
        <v>0</v>
      </c>
      <c r="AG502" s="39">
        <f t="shared" si="439"/>
        <v>0</v>
      </c>
      <c r="AH502" s="12">
        <f t="shared" si="440"/>
        <v>0</v>
      </c>
      <c r="AI502" s="39">
        <f t="shared" si="441"/>
        <v>0</v>
      </c>
      <c r="AJ502" s="39">
        <f t="shared" si="442"/>
        <v>0</v>
      </c>
      <c r="AK502" s="12">
        <f t="shared" si="443"/>
        <v>0</v>
      </c>
      <c r="AL502" s="39">
        <f t="shared" si="444"/>
        <v>0</v>
      </c>
      <c r="AM502" s="39">
        <f t="shared" si="445"/>
        <v>0</v>
      </c>
      <c r="AN502" s="39">
        <f t="shared" si="446"/>
        <v>0</v>
      </c>
      <c r="AO502" s="99">
        <f t="shared" si="447"/>
        <v>0</v>
      </c>
      <c r="AP502" s="99">
        <f t="shared" si="448"/>
        <v>0</v>
      </c>
      <c r="AQ502" s="12">
        <f t="shared" si="449"/>
        <v>0</v>
      </c>
      <c r="AR502" s="39">
        <f t="shared" si="450"/>
        <v>0</v>
      </c>
      <c r="AS502" s="39">
        <f t="shared" si="451"/>
        <v>0</v>
      </c>
      <c r="AT502" s="39">
        <f t="shared" si="452"/>
        <v>0</v>
      </c>
      <c r="AU502" s="12">
        <f t="shared" si="453"/>
        <v>0</v>
      </c>
      <c r="AV502" s="39">
        <f t="shared" si="454"/>
        <v>0</v>
      </c>
      <c r="AW502" s="39">
        <f t="shared" si="455"/>
        <v>0</v>
      </c>
      <c r="AX502" s="39">
        <f t="shared" si="456"/>
        <v>0</v>
      </c>
      <c r="AY502" s="39">
        <f t="shared" si="457"/>
        <v>0</v>
      </c>
      <c r="AZ502" s="39">
        <f t="shared" si="458"/>
        <v>0</v>
      </c>
      <c r="BA502" s="12">
        <f t="shared" si="459"/>
        <v>0</v>
      </c>
      <c r="BB502" s="39">
        <f t="shared" si="460"/>
        <v>0</v>
      </c>
      <c r="BC502" s="39">
        <f t="shared" si="461"/>
        <v>0</v>
      </c>
      <c r="BD502" s="39">
        <f t="shared" si="462"/>
        <v>0</v>
      </c>
      <c r="BE502" s="12">
        <f t="shared" si="463"/>
        <v>0</v>
      </c>
      <c r="BF502" s="39">
        <f t="shared" si="464"/>
        <v>0</v>
      </c>
      <c r="BG502" s="39">
        <f t="shared" si="465"/>
        <v>0</v>
      </c>
      <c r="BH502" s="39">
        <f t="shared" si="466"/>
        <v>0</v>
      </c>
      <c r="BI502" s="12">
        <f t="shared" si="467"/>
        <v>0</v>
      </c>
      <c r="BJ502" s="39">
        <f t="shared" si="468"/>
        <v>0</v>
      </c>
      <c r="BK502" s="39">
        <f t="shared" si="469"/>
        <v>0</v>
      </c>
      <c r="BL502" s="39">
        <f t="shared" si="470"/>
        <v>0</v>
      </c>
      <c r="BM502" s="12">
        <f t="shared" si="471"/>
        <v>0</v>
      </c>
      <c r="BN502" s="39">
        <f t="shared" si="472"/>
        <v>0</v>
      </c>
      <c r="BO502" s="39">
        <f t="shared" si="473"/>
        <v>0</v>
      </c>
      <c r="BP502" s="39">
        <f t="shared" si="474"/>
        <v>0</v>
      </c>
      <c r="BQ502" s="12">
        <f t="shared" si="475"/>
        <v>0</v>
      </c>
      <c r="BR502" s="39">
        <f t="shared" si="476"/>
        <v>0</v>
      </c>
      <c r="BS502" s="39">
        <f t="shared" si="477"/>
        <v>0</v>
      </c>
      <c r="BT502" s="39">
        <f t="shared" si="478"/>
        <v>0</v>
      </c>
      <c r="BU502" s="104">
        <f>IF(ABS($B502)&lt;0.01,0,VLOOKUP(E502,DollarSteps,4))</f>
        <v>1</v>
      </c>
      <c r="BV502" s="104">
        <f>IF(ABS($B502)&lt;0.01,0,VLOOKUP(G502,DollarSteps,4))</f>
        <v>1</v>
      </c>
      <c r="BW502" s="104">
        <f>IF(ABS($B502)&lt;0.01,0,VLOOKUP(I502,DollarSteps,4))</f>
        <v>1</v>
      </c>
      <c r="BX502" s="104">
        <f>IF(ABS($B502)&lt;0.01,0,IF($J502="","",VLOOKUP($J502,Age_Steps,4)))</f>
        <v>4</v>
      </c>
      <c r="BY502" s="104">
        <f>IF(OR(ABS($B502)&lt;0.01,$E502=0),0,IF($J502="","",VLOOKUP($J502,Age_Steps,4)))</f>
        <v>0</v>
      </c>
      <c r="BZ502" s="104">
        <f>IF(ABS($B502)&lt;0.01,0,IF($J502="","",VLOOKUP($J502-1,Age_Steps,4)))</f>
        <v>4</v>
      </c>
      <c r="CA502" s="104">
        <f>IF(OR(ABS($B502)&lt;0.01,$G502=0),0,IF($J502="","",VLOOKUP($J502-1,Age_Steps,4)))</f>
        <v>0</v>
      </c>
      <c r="CB502" s="104">
        <f>IF(ABS($B502)&lt;0.01,0,IF($J502="","",VLOOKUP($J502-2,Age_Steps,4)))</f>
        <v>4</v>
      </c>
      <c r="CC502" s="104">
        <f>IF(OR(ABS($B502)&lt;0.01,$I502=0),0,IF($J502="","",VLOOKUP($J502-2,Age_Steps,4)))</f>
        <v>0</v>
      </c>
    </row>
    <row r="503" spans="2:81" ht="12.5" customHeight="1">
      <c r="B503" s="6" t="s">
        <v>139</v>
      </c>
      <c r="C503" s="7" t="s">
        <v>140</v>
      </c>
      <c r="D503" s="5">
        <v>0</v>
      </c>
      <c r="E503" s="5">
        <v>0</v>
      </c>
      <c r="F503" s="2">
        <v>0</v>
      </c>
      <c r="G503" s="2">
        <v>0</v>
      </c>
      <c r="H503" s="2">
        <v>0</v>
      </c>
      <c r="I503" s="5">
        <v>0</v>
      </c>
      <c r="J503" s="11">
        <v>45</v>
      </c>
      <c r="K503" s="12">
        <f t="shared" si="423"/>
        <v>0</v>
      </c>
      <c r="L503" s="12">
        <f t="shared" si="423"/>
        <v>0</v>
      </c>
      <c r="M503" s="14">
        <f t="shared" si="424"/>
        <v>0</v>
      </c>
      <c r="N503" s="12">
        <f t="shared" si="479"/>
        <v>0</v>
      </c>
      <c r="O503" s="14">
        <f t="shared" si="425"/>
        <v>0</v>
      </c>
      <c r="P503" s="12">
        <f t="shared" si="479"/>
        <v>0</v>
      </c>
      <c r="Q503" s="12">
        <f t="shared" si="426"/>
        <v>1</v>
      </c>
      <c r="R503" s="12">
        <f t="shared" si="427"/>
        <v>0</v>
      </c>
      <c r="S503" s="12">
        <f t="shared" si="428"/>
        <v>0</v>
      </c>
      <c r="T503" s="12">
        <f t="shared" si="429"/>
        <v>0</v>
      </c>
      <c r="U503" s="12">
        <f t="shared" si="430"/>
        <v>0</v>
      </c>
      <c r="V503" s="39">
        <f t="shared" si="431"/>
        <v>0</v>
      </c>
      <c r="W503" s="39">
        <f t="shared" si="432"/>
        <v>0</v>
      </c>
      <c r="X503" s="12">
        <f t="shared" si="480"/>
        <v>0</v>
      </c>
      <c r="Y503" s="12">
        <f t="shared" si="433"/>
        <v>0</v>
      </c>
      <c r="Z503" s="39">
        <f t="shared" si="481"/>
        <v>0</v>
      </c>
      <c r="AA503" s="12">
        <f t="shared" si="434"/>
        <v>0</v>
      </c>
      <c r="AB503" s="39">
        <f t="shared" si="435"/>
        <v>0</v>
      </c>
      <c r="AC503" s="12">
        <f t="shared" si="436"/>
        <v>0</v>
      </c>
      <c r="AD503" s="39">
        <f t="shared" si="437"/>
        <v>0</v>
      </c>
      <c r="AE503" s="39">
        <f t="shared" si="422"/>
        <v>0</v>
      </c>
      <c r="AF503" s="12">
        <f t="shared" si="438"/>
        <v>0</v>
      </c>
      <c r="AG503" s="39">
        <f t="shared" si="439"/>
        <v>0</v>
      </c>
      <c r="AH503" s="12">
        <f t="shared" si="440"/>
        <v>0</v>
      </c>
      <c r="AI503" s="39">
        <f t="shared" si="441"/>
        <v>0</v>
      </c>
      <c r="AJ503" s="39">
        <f t="shared" si="442"/>
        <v>0</v>
      </c>
      <c r="AK503" s="12">
        <f t="shared" si="443"/>
        <v>0</v>
      </c>
      <c r="AL503" s="39">
        <f t="shared" si="444"/>
        <v>0</v>
      </c>
      <c r="AM503" s="39">
        <f t="shared" si="445"/>
        <v>0</v>
      </c>
      <c r="AN503" s="39">
        <f t="shared" si="446"/>
        <v>0</v>
      </c>
      <c r="AO503" s="99">
        <f t="shared" si="447"/>
        <v>0</v>
      </c>
      <c r="AP503" s="99">
        <f t="shared" si="448"/>
        <v>0</v>
      </c>
      <c r="AQ503" s="12">
        <f t="shared" si="449"/>
        <v>0</v>
      </c>
      <c r="AR503" s="39">
        <f t="shared" si="450"/>
        <v>0</v>
      </c>
      <c r="AS503" s="39">
        <f t="shared" si="451"/>
        <v>0</v>
      </c>
      <c r="AT503" s="39">
        <f t="shared" si="452"/>
        <v>0</v>
      </c>
      <c r="AU503" s="12">
        <f t="shared" si="453"/>
        <v>0</v>
      </c>
      <c r="AV503" s="39">
        <f t="shared" si="454"/>
        <v>0</v>
      </c>
      <c r="AW503" s="39">
        <f t="shared" si="455"/>
        <v>0</v>
      </c>
      <c r="AX503" s="39">
        <f t="shared" si="456"/>
        <v>0</v>
      </c>
      <c r="AY503" s="39">
        <f t="shared" si="457"/>
        <v>0</v>
      </c>
      <c r="AZ503" s="39">
        <f t="shared" si="458"/>
        <v>0</v>
      </c>
      <c r="BA503" s="12">
        <f t="shared" si="459"/>
        <v>0</v>
      </c>
      <c r="BB503" s="39">
        <f t="shared" si="460"/>
        <v>0</v>
      </c>
      <c r="BC503" s="39">
        <f t="shared" si="461"/>
        <v>0</v>
      </c>
      <c r="BD503" s="39">
        <f t="shared" si="462"/>
        <v>0</v>
      </c>
      <c r="BE503" s="12">
        <f t="shared" si="463"/>
        <v>0</v>
      </c>
      <c r="BF503" s="39">
        <f t="shared" si="464"/>
        <v>0</v>
      </c>
      <c r="BG503" s="39">
        <f t="shared" si="465"/>
        <v>0</v>
      </c>
      <c r="BH503" s="39">
        <f t="shared" si="466"/>
        <v>0</v>
      </c>
      <c r="BI503" s="12">
        <f t="shared" si="467"/>
        <v>0</v>
      </c>
      <c r="BJ503" s="39">
        <f t="shared" si="468"/>
        <v>0</v>
      </c>
      <c r="BK503" s="39">
        <f t="shared" si="469"/>
        <v>0</v>
      </c>
      <c r="BL503" s="39">
        <f t="shared" si="470"/>
        <v>0</v>
      </c>
      <c r="BM503" s="12">
        <f t="shared" si="471"/>
        <v>0</v>
      </c>
      <c r="BN503" s="39">
        <f t="shared" si="472"/>
        <v>0</v>
      </c>
      <c r="BO503" s="39">
        <f t="shared" si="473"/>
        <v>0</v>
      </c>
      <c r="BP503" s="39">
        <f t="shared" si="474"/>
        <v>0</v>
      </c>
      <c r="BQ503" s="12">
        <f t="shared" si="475"/>
        <v>0</v>
      </c>
      <c r="BR503" s="39">
        <f t="shared" si="476"/>
        <v>0</v>
      </c>
      <c r="BS503" s="39">
        <f t="shared" si="477"/>
        <v>0</v>
      </c>
      <c r="BT503" s="39">
        <f t="shared" si="478"/>
        <v>0</v>
      </c>
      <c r="BU503" s="104">
        <f>IF(ABS($B503)&lt;0.01,0,VLOOKUP(E503,DollarSteps,4))</f>
        <v>1</v>
      </c>
      <c r="BV503" s="104">
        <f>IF(ABS($B503)&lt;0.01,0,VLOOKUP(G503,DollarSteps,4))</f>
        <v>1</v>
      </c>
      <c r="BW503" s="104">
        <f>IF(ABS($B503)&lt;0.01,0,VLOOKUP(I503,DollarSteps,4))</f>
        <v>1</v>
      </c>
      <c r="BX503" s="104">
        <f>IF(ABS($B503)&lt;0.01,0,IF($J503="","",VLOOKUP($J503,Age_Steps,4)))</f>
        <v>4</v>
      </c>
      <c r="BY503" s="104">
        <f>IF(OR(ABS($B503)&lt;0.01,$E503=0),0,IF($J503="","",VLOOKUP($J503,Age_Steps,4)))</f>
        <v>0</v>
      </c>
      <c r="BZ503" s="104">
        <f>IF(ABS($B503)&lt;0.01,0,IF($J503="","",VLOOKUP($J503-1,Age_Steps,4)))</f>
        <v>4</v>
      </c>
      <c r="CA503" s="104">
        <f>IF(OR(ABS($B503)&lt;0.01,$G503=0),0,IF($J503="","",VLOOKUP($J503-1,Age_Steps,4)))</f>
        <v>0</v>
      </c>
      <c r="CB503" s="104">
        <f>IF(ABS($B503)&lt;0.01,0,IF($J503="","",VLOOKUP($J503-2,Age_Steps,4)))</f>
        <v>4</v>
      </c>
      <c r="CC503" s="104">
        <f>IF(OR(ABS($B503)&lt;0.01,$I503=0),0,IF($J503="","",VLOOKUP($J503-2,Age_Steps,4)))</f>
        <v>0</v>
      </c>
    </row>
    <row r="504" spans="2:81" ht="12.5" customHeight="1">
      <c r="B504" s="6" t="s">
        <v>141</v>
      </c>
      <c r="C504" s="6" t="s">
        <v>142</v>
      </c>
      <c r="D504" s="5">
        <v>100</v>
      </c>
      <c r="E504" s="5">
        <v>100</v>
      </c>
      <c r="F504" s="2">
        <v>0</v>
      </c>
      <c r="G504" s="2">
        <v>0</v>
      </c>
      <c r="H504" s="2">
        <v>150</v>
      </c>
      <c r="I504" s="5">
        <v>150</v>
      </c>
      <c r="J504" s="11">
        <v>33</v>
      </c>
      <c r="K504" s="12">
        <f t="shared" si="423"/>
        <v>1</v>
      </c>
      <c r="L504" s="12">
        <f t="shared" si="423"/>
        <v>1</v>
      </c>
      <c r="M504" s="14">
        <f t="shared" si="424"/>
        <v>100</v>
      </c>
      <c r="N504" s="12">
        <f t="shared" si="479"/>
        <v>0</v>
      </c>
      <c r="O504" s="14">
        <f t="shared" si="425"/>
        <v>100</v>
      </c>
      <c r="P504" s="12">
        <f t="shared" si="479"/>
        <v>0</v>
      </c>
      <c r="Q504" s="12">
        <f t="shared" si="426"/>
        <v>0</v>
      </c>
      <c r="R504" s="12">
        <f t="shared" si="427"/>
        <v>0</v>
      </c>
      <c r="S504" s="12">
        <f t="shared" si="428"/>
        <v>1</v>
      </c>
      <c r="T504" s="12">
        <f t="shared" si="429"/>
        <v>0</v>
      </c>
      <c r="U504" s="12">
        <f t="shared" si="430"/>
        <v>0</v>
      </c>
      <c r="V504" s="39">
        <f t="shared" si="431"/>
        <v>0</v>
      </c>
      <c r="W504" s="39">
        <f t="shared" si="432"/>
        <v>0</v>
      </c>
      <c r="X504" s="12">
        <f t="shared" si="480"/>
        <v>1</v>
      </c>
      <c r="Y504" s="12">
        <f t="shared" si="433"/>
        <v>0</v>
      </c>
      <c r="Z504" s="39">
        <f t="shared" si="481"/>
        <v>0</v>
      </c>
      <c r="AA504" s="12">
        <f t="shared" si="434"/>
        <v>0</v>
      </c>
      <c r="AB504" s="39">
        <f t="shared" si="435"/>
        <v>0</v>
      </c>
      <c r="AC504" s="12">
        <f t="shared" si="436"/>
        <v>0</v>
      </c>
      <c r="AD504" s="39">
        <f t="shared" si="437"/>
        <v>0</v>
      </c>
      <c r="AE504" s="39">
        <f t="shared" si="422"/>
        <v>0</v>
      </c>
      <c r="AF504" s="12">
        <f t="shared" si="438"/>
        <v>0</v>
      </c>
      <c r="AG504" s="39">
        <f t="shared" si="439"/>
        <v>0</v>
      </c>
      <c r="AH504" s="12">
        <f t="shared" si="440"/>
        <v>1</v>
      </c>
      <c r="AI504" s="39">
        <f t="shared" si="441"/>
        <v>100</v>
      </c>
      <c r="AJ504" s="39">
        <f t="shared" si="442"/>
        <v>150</v>
      </c>
      <c r="AK504" s="12">
        <f t="shared" si="443"/>
        <v>0</v>
      </c>
      <c r="AL504" s="39">
        <f t="shared" si="444"/>
        <v>0</v>
      </c>
      <c r="AM504" s="39">
        <f t="shared" si="445"/>
        <v>0</v>
      </c>
      <c r="AN504" s="39">
        <f t="shared" si="446"/>
        <v>0</v>
      </c>
      <c r="AO504" s="99">
        <f t="shared" si="447"/>
        <v>0</v>
      </c>
      <c r="AP504" s="99">
        <f t="shared" si="448"/>
        <v>0</v>
      </c>
      <c r="AQ504" s="12">
        <f t="shared" si="449"/>
        <v>0</v>
      </c>
      <c r="AR504" s="39">
        <f t="shared" si="450"/>
        <v>0</v>
      </c>
      <c r="AS504" s="39">
        <f t="shared" si="451"/>
        <v>0</v>
      </c>
      <c r="AT504" s="39">
        <f t="shared" si="452"/>
        <v>0</v>
      </c>
      <c r="AU504" s="12">
        <f t="shared" si="453"/>
        <v>0</v>
      </c>
      <c r="AV504" s="39">
        <f t="shared" si="454"/>
        <v>0</v>
      </c>
      <c r="AW504" s="39">
        <f t="shared" si="455"/>
        <v>0</v>
      </c>
      <c r="AX504" s="39">
        <f t="shared" si="456"/>
        <v>0</v>
      </c>
      <c r="AY504" s="39">
        <f t="shared" si="457"/>
        <v>0</v>
      </c>
      <c r="AZ504" s="39">
        <f t="shared" si="458"/>
        <v>0</v>
      </c>
      <c r="BA504" s="12">
        <f t="shared" si="459"/>
        <v>0</v>
      </c>
      <c r="BB504" s="39">
        <f t="shared" si="460"/>
        <v>0</v>
      </c>
      <c r="BC504" s="39">
        <f t="shared" si="461"/>
        <v>0</v>
      </c>
      <c r="BD504" s="39">
        <f t="shared" si="462"/>
        <v>0</v>
      </c>
      <c r="BE504" s="12">
        <f t="shared" si="463"/>
        <v>0</v>
      </c>
      <c r="BF504" s="39">
        <f t="shared" si="464"/>
        <v>0</v>
      </c>
      <c r="BG504" s="39">
        <f t="shared" si="465"/>
        <v>0</v>
      </c>
      <c r="BH504" s="39">
        <f t="shared" si="466"/>
        <v>0</v>
      </c>
      <c r="BI504" s="12">
        <f t="shared" si="467"/>
        <v>0</v>
      </c>
      <c r="BJ504" s="39">
        <f t="shared" si="468"/>
        <v>0</v>
      </c>
      <c r="BK504" s="39">
        <f t="shared" si="469"/>
        <v>0</v>
      </c>
      <c r="BL504" s="39">
        <f t="shared" si="470"/>
        <v>0</v>
      </c>
      <c r="BM504" s="12">
        <f t="shared" si="471"/>
        <v>0</v>
      </c>
      <c r="BN504" s="39">
        <f t="shared" si="472"/>
        <v>0</v>
      </c>
      <c r="BO504" s="39">
        <f t="shared" si="473"/>
        <v>0</v>
      </c>
      <c r="BP504" s="39">
        <f t="shared" si="474"/>
        <v>0</v>
      </c>
      <c r="BQ504" s="12">
        <f t="shared" si="475"/>
        <v>0</v>
      </c>
      <c r="BR504" s="39">
        <f t="shared" si="476"/>
        <v>0</v>
      </c>
      <c r="BS504" s="39">
        <f t="shared" si="477"/>
        <v>0</v>
      </c>
      <c r="BT504" s="39">
        <f t="shared" si="478"/>
        <v>0</v>
      </c>
      <c r="BU504" s="104">
        <f>IF(ABS($B504)&lt;0.01,0,VLOOKUP(E504,DollarSteps,4))</f>
        <v>2</v>
      </c>
      <c r="BV504" s="104">
        <f>IF(ABS($B504)&lt;0.01,0,VLOOKUP(G504,DollarSteps,4))</f>
        <v>1</v>
      </c>
      <c r="BW504" s="104">
        <f>IF(ABS($B504)&lt;0.01,0,VLOOKUP(I504,DollarSteps,4))</f>
        <v>2</v>
      </c>
      <c r="BX504" s="104">
        <f>IF(ABS($B504)&lt;0.01,0,IF($J504="","",VLOOKUP($J504,Age_Steps,4)))</f>
        <v>3</v>
      </c>
      <c r="BY504" s="104">
        <f>IF(OR(ABS($B504)&lt;0.01,$E504=0),0,IF($J504="","",VLOOKUP($J504,Age_Steps,4)))</f>
        <v>3</v>
      </c>
      <c r="BZ504" s="104">
        <f>IF(ABS($B504)&lt;0.01,0,IF($J504="","",VLOOKUP($J504-1,Age_Steps,4)))</f>
        <v>3</v>
      </c>
      <c r="CA504" s="104">
        <f>IF(OR(ABS($B504)&lt;0.01,$G504=0),0,IF($J504="","",VLOOKUP($J504-1,Age_Steps,4)))</f>
        <v>0</v>
      </c>
      <c r="CB504" s="104">
        <f>IF(ABS($B504)&lt;0.01,0,IF($J504="","",VLOOKUP($J504-2,Age_Steps,4)))</f>
        <v>3</v>
      </c>
      <c r="CC504" s="104">
        <f>IF(OR(ABS($B504)&lt;0.01,$I504=0),0,IF($J504="","",VLOOKUP($J504-2,Age_Steps,4)))</f>
        <v>3</v>
      </c>
    </row>
    <row r="505" spans="2:81" ht="12.5" customHeight="1">
      <c r="B505" s="6" t="s">
        <v>143</v>
      </c>
      <c r="C505" s="7" t="s">
        <v>144</v>
      </c>
      <c r="D505" s="5">
        <v>310</v>
      </c>
      <c r="E505" s="5">
        <v>335</v>
      </c>
      <c r="F505" s="2">
        <v>275</v>
      </c>
      <c r="G505" s="2">
        <v>275</v>
      </c>
      <c r="H505" s="2">
        <v>375</v>
      </c>
      <c r="I505" s="5">
        <v>382</v>
      </c>
      <c r="J505" s="11">
        <v>49</v>
      </c>
      <c r="K505" s="12">
        <f t="shared" si="423"/>
        <v>1</v>
      </c>
      <c r="L505" s="12">
        <f t="shared" si="423"/>
        <v>1</v>
      </c>
      <c r="M505" s="14">
        <f t="shared" si="424"/>
        <v>35</v>
      </c>
      <c r="N505" s="12">
        <f t="shared" si="479"/>
        <v>0</v>
      </c>
      <c r="O505" s="14">
        <f t="shared" si="425"/>
        <v>60</v>
      </c>
      <c r="P505" s="12">
        <f t="shared" si="479"/>
        <v>0</v>
      </c>
      <c r="Q505" s="12">
        <f t="shared" si="426"/>
        <v>0</v>
      </c>
      <c r="R505" s="12">
        <f t="shared" si="427"/>
        <v>0</v>
      </c>
      <c r="S505" s="12">
        <f t="shared" si="428"/>
        <v>1</v>
      </c>
      <c r="T505" s="12">
        <f t="shared" si="429"/>
        <v>1</v>
      </c>
      <c r="U505" s="12">
        <f t="shared" si="430"/>
        <v>0</v>
      </c>
      <c r="V505" s="39">
        <f t="shared" si="431"/>
        <v>0</v>
      </c>
      <c r="W505" s="39">
        <f t="shared" si="432"/>
        <v>0</v>
      </c>
      <c r="X505" s="12">
        <f t="shared" si="480"/>
        <v>1</v>
      </c>
      <c r="Y505" s="12">
        <f t="shared" si="433"/>
        <v>0</v>
      </c>
      <c r="Z505" s="39">
        <f t="shared" si="481"/>
        <v>0</v>
      </c>
      <c r="AA505" s="12">
        <f t="shared" si="434"/>
        <v>0</v>
      </c>
      <c r="AB505" s="39">
        <f t="shared" si="435"/>
        <v>0</v>
      </c>
      <c r="AC505" s="12">
        <f t="shared" si="436"/>
        <v>0</v>
      </c>
      <c r="AD505" s="39">
        <f t="shared" si="437"/>
        <v>0</v>
      </c>
      <c r="AE505" s="39">
        <f t="shared" si="422"/>
        <v>0</v>
      </c>
      <c r="AF505" s="12">
        <f t="shared" si="438"/>
        <v>0</v>
      </c>
      <c r="AG505" s="39">
        <f t="shared" si="439"/>
        <v>0</v>
      </c>
      <c r="AH505" s="12">
        <f t="shared" si="440"/>
        <v>0</v>
      </c>
      <c r="AI505" s="39">
        <f t="shared" si="441"/>
        <v>0</v>
      </c>
      <c r="AJ505" s="39">
        <f t="shared" si="442"/>
        <v>0</v>
      </c>
      <c r="AK505" s="12">
        <f t="shared" si="443"/>
        <v>1</v>
      </c>
      <c r="AL505" s="39">
        <f t="shared" si="444"/>
        <v>335</v>
      </c>
      <c r="AM505" s="39">
        <f t="shared" si="445"/>
        <v>275</v>
      </c>
      <c r="AN505" s="39">
        <f t="shared" si="446"/>
        <v>382</v>
      </c>
      <c r="AO505" s="99">
        <f t="shared" si="447"/>
        <v>1</v>
      </c>
      <c r="AP505" s="99">
        <f t="shared" si="448"/>
        <v>2</v>
      </c>
      <c r="AQ505" s="12">
        <f t="shared" si="449"/>
        <v>0</v>
      </c>
      <c r="AR505" s="39">
        <f t="shared" si="450"/>
        <v>0</v>
      </c>
      <c r="AS505" s="39">
        <f t="shared" si="451"/>
        <v>0</v>
      </c>
      <c r="AT505" s="39">
        <f t="shared" si="452"/>
        <v>0</v>
      </c>
      <c r="AU505" s="12">
        <f t="shared" si="453"/>
        <v>0</v>
      </c>
      <c r="AV505" s="39">
        <f t="shared" si="454"/>
        <v>0</v>
      </c>
      <c r="AW505" s="39">
        <f t="shared" si="455"/>
        <v>0</v>
      </c>
      <c r="AX505" s="39">
        <f t="shared" si="456"/>
        <v>0</v>
      </c>
      <c r="AY505" s="39">
        <f t="shared" si="457"/>
        <v>0</v>
      </c>
      <c r="AZ505" s="39">
        <f t="shared" si="458"/>
        <v>0</v>
      </c>
      <c r="BA505" s="12">
        <f t="shared" si="459"/>
        <v>1</v>
      </c>
      <c r="BB505" s="39">
        <f t="shared" si="460"/>
        <v>335</v>
      </c>
      <c r="BC505" s="39">
        <f t="shared" si="461"/>
        <v>275</v>
      </c>
      <c r="BD505" s="39">
        <f t="shared" si="462"/>
        <v>382</v>
      </c>
      <c r="BE505" s="12">
        <f t="shared" si="463"/>
        <v>0</v>
      </c>
      <c r="BF505" s="39">
        <f t="shared" si="464"/>
        <v>0</v>
      </c>
      <c r="BG505" s="39">
        <f t="shared" si="465"/>
        <v>0</v>
      </c>
      <c r="BH505" s="39">
        <f t="shared" si="466"/>
        <v>0</v>
      </c>
      <c r="BI505" s="12">
        <f t="shared" si="467"/>
        <v>0</v>
      </c>
      <c r="BJ505" s="39">
        <f t="shared" si="468"/>
        <v>0</v>
      </c>
      <c r="BK505" s="39">
        <f t="shared" si="469"/>
        <v>0</v>
      </c>
      <c r="BL505" s="39">
        <f t="shared" si="470"/>
        <v>0</v>
      </c>
      <c r="BM505" s="12">
        <f t="shared" si="471"/>
        <v>0</v>
      </c>
      <c r="BN505" s="39">
        <f t="shared" si="472"/>
        <v>0</v>
      </c>
      <c r="BO505" s="39">
        <f t="shared" si="473"/>
        <v>0</v>
      </c>
      <c r="BP505" s="39">
        <f t="shared" si="474"/>
        <v>0</v>
      </c>
      <c r="BQ505" s="12">
        <f t="shared" si="475"/>
        <v>0</v>
      </c>
      <c r="BR505" s="39">
        <f t="shared" si="476"/>
        <v>0</v>
      </c>
      <c r="BS505" s="39">
        <f t="shared" si="477"/>
        <v>0</v>
      </c>
      <c r="BT505" s="39">
        <f t="shared" si="478"/>
        <v>0</v>
      </c>
      <c r="BU505" s="104">
        <f>IF(ABS($B505)&lt;0.01,0,VLOOKUP(E505,DollarSteps,4))</f>
        <v>3</v>
      </c>
      <c r="BV505" s="104">
        <f>IF(ABS($B505)&lt;0.01,0,VLOOKUP(G505,DollarSteps,4))</f>
        <v>3</v>
      </c>
      <c r="BW505" s="104">
        <f>IF(ABS($B505)&lt;0.01,0,VLOOKUP(I505,DollarSteps,4))</f>
        <v>3</v>
      </c>
      <c r="BX505" s="104">
        <f>IF(ABS($B505)&lt;0.01,0,IF($J505="","",VLOOKUP($J505,Age_Steps,4)))</f>
        <v>4</v>
      </c>
      <c r="BY505" s="104">
        <f>IF(OR(ABS($B505)&lt;0.01,$E505=0),0,IF($J505="","",VLOOKUP($J505,Age_Steps,4)))</f>
        <v>4</v>
      </c>
      <c r="BZ505" s="104">
        <f>IF(ABS($B505)&lt;0.01,0,IF($J505="","",VLOOKUP($J505-1,Age_Steps,4)))</f>
        <v>4</v>
      </c>
      <c r="CA505" s="104">
        <f>IF(OR(ABS($B505)&lt;0.01,$G505=0),0,IF($J505="","",VLOOKUP($J505-1,Age_Steps,4)))</f>
        <v>4</v>
      </c>
      <c r="CB505" s="104">
        <f>IF(ABS($B505)&lt;0.01,0,IF($J505="","",VLOOKUP($J505-2,Age_Steps,4)))</f>
        <v>4</v>
      </c>
      <c r="CC505" s="104">
        <f>IF(OR(ABS($B505)&lt;0.01,$I505=0),0,IF($J505="","",VLOOKUP($J505-2,Age_Steps,4)))</f>
        <v>4</v>
      </c>
    </row>
    <row r="506" spans="2:81" ht="12.5" customHeight="1">
      <c r="B506" s="6" t="s">
        <v>145</v>
      </c>
      <c r="C506" s="6" t="s">
        <v>146</v>
      </c>
      <c r="D506" s="5">
        <v>0</v>
      </c>
      <c r="E506" s="5">
        <v>0</v>
      </c>
      <c r="F506" s="2">
        <v>0</v>
      </c>
      <c r="G506" s="2">
        <v>0</v>
      </c>
      <c r="H506" s="2">
        <v>0</v>
      </c>
      <c r="I506" s="5">
        <v>0</v>
      </c>
      <c r="J506" s="11">
        <v>63</v>
      </c>
      <c r="K506" s="12">
        <f t="shared" si="423"/>
        <v>0</v>
      </c>
      <c r="L506" s="12">
        <f t="shared" si="423"/>
        <v>0</v>
      </c>
      <c r="M506" s="14">
        <f t="shared" si="424"/>
        <v>0</v>
      </c>
      <c r="N506" s="12">
        <f t="shared" si="479"/>
        <v>0</v>
      </c>
      <c r="O506" s="14">
        <f t="shared" si="425"/>
        <v>0</v>
      </c>
      <c r="P506" s="12">
        <f t="shared" si="479"/>
        <v>0</v>
      </c>
      <c r="Q506" s="12">
        <f t="shared" si="426"/>
        <v>1</v>
      </c>
      <c r="R506" s="12">
        <f t="shared" si="427"/>
        <v>0</v>
      </c>
      <c r="S506" s="12">
        <f t="shared" si="428"/>
        <v>0</v>
      </c>
      <c r="T506" s="12">
        <f t="shared" si="429"/>
        <v>0</v>
      </c>
      <c r="U506" s="12">
        <f t="shared" si="430"/>
        <v>0</v>
      </c>
      <c r="V506" s="39">
        <f t="shared" si="431"/>
        <v>0</v>
      </c>
      <c r="W506" s="39">
        <f t="shared" si="432"/>
        <v>0</v>
      </c>
      <c r="X506" s="12">
        <f t="shared" si="480"/>
        <v>0</v>
      </c>
      <c r="Y506" s="12">
        <f t="shared" si="433"/>
        <v>0</v>
      </c>
      <c r="Z506" s="39">
        <f t="shared" si="481"/>
        <v>0</v>
      </c>
      <c r="AA506" s="12">
        <f t="shared" si="434"/>
        <v>0</v>
      </c>
      <c r="AB506" s="39">
        <f t="shared" si="435"/>
        <v>0</v>
      </c>
      <c r="AC506" s="12">
        <f t="shared" si="436"/>
        <v>0</v>
      </c>
      <c r="AD506" s="39">
        <f t="shared" si="437"/>
        <v>0</v>
      </c>
      <c r="AE506" s="39">
        <f t="shared" si="422"/>
        <v>0</v>
      </c>
      <c r="AF506" s="12">
        <f t="shared" si="438"/>
        <v>0</v>
      </c>
      <c r="AG506" s="39">
        <f t="shared" si="439"/>
        <v>0</v>
      </c>
      <c r="AH506" s="12">
        <f t="shared" si="440"/>
        <v>0</v>
      </c>
      <c r="AI506" s="39">
        <f t="shared" si="441"/>
        <v>0</v>
      </c>
      <c r="AJ506" s="39">
        <f t="shared" si="442"/>
        <v>0</v>
      </c>
      <c r="AK506" s="12">
        <f t="shared" si="443"/>
        <v>0</v>
      </c>
      <c r="AL506" s="39">
        <f t="shared" si="444"/>
        <v>0</v>
      </c>
      <c r="AM506" s="39">
        <f t="shared" si="445"/>
        <v>0</v>
      </c>
      <c r="AN506" s="39">
        <f t="shared" si="446"/>
        <v>0</v>
      </c>
      <c r="AO506" s="99">
        <f t="shared" si="447"/>
        <v>0</v>
      </c>
      <c r="AP506" s="99">
        <f t="shared" si="448"/>
        <v>0</v>
      </c>
      <c r="AQ506" s="12">
        <f t="shared" si="449"/>
        <v>0</v>
      </c>
      <c r="AR506" s="39">
        <f t="shared" si="450"/>
        <v>0</v>
      </c>
      <c r="AS506" s="39">
        <f t="shared" si="451"/>
        <v>0</v>
      </c>
      <c r="AT506" s="39">
        <f t="shared" si="452"/>
        <v>0</v>
      </c>
      <c r="AU506" s="12">
        <f t="shared" si="453"/>
        <v>0</v>
      </c>
      <c r="AV506" s="39">
        <f t="shared" si="454"/>
        <v>0</v>
      </c>
      <c r="AW506" s="39">
        <f t="shared" si="455"/>
        <v>0</v>
      </c>
      <c r="AX506" s="39">
        <f t="shared" si="456"/>
        <v>0</v>
      </c>
      <c r="AY506" s="39">
        <f t="shared" si="457"/>
        <v>0</v>
      </c>
      <c r="AZ506" s="39">
        <f t="shared" si="458"/>
        <v>0</v>
      </c>
      <c r="BA506" s="12">
        <f t="shared" si="459"/>
        <v>0</v>
      </c>
      <c r="BB506" s="39">
        <f t="shared" si="460"/>
        <v>0</v>
      </c>
      <c r="BC506" s="39">
        <f t="shared" si="461"/>
        <v>0</v>
      </c>
      <c r="BD506" s="39">
        <f t="shared" si="462"/>
        <v>0</v>
      </c>
      <c r="BE506" s="12">
        <f t="shared" si="463"/>
        <v>0</v>
      </c>
      <c r="BF506" s="39">
        <f t="shared" si="464"/>
        <v>0</v>
      </c>
      <c r="BG506" s="39">
        <f t="shared" si="465"/>
        <v>0</v>
      </c>
      <c r="BH506" s="39">
        <f t="shared" si="466"/>
        <v>0</v>
      </c>
      <c r="BI506" s="12">
        <f t="shared" si="467"/>
        <v>0</v>
      </c>
      <c r="BJ506" s="39">
        <f t="shared" si="468"/>
        <v>0</v>
      </c>
      <c r="BK506" s="39">
        <f t="shared" si="469"/>
        <v>0</v>
      </c>
      <c r="BL506" s="39">
        <f t="shared" si="470"/>
        <v>0</v>
      </c>
      <c r="BM506" s="12">
        <f t="shared" si="471"/>
        <v>0</v>
      </c>
      <c r="BN506" s="39">
        <f t="shared" si="472"/>
        <v>0</v>
      </c>
      <c r="BO506" s="39">
        <f t="shared" si="473"/>
        <v>0</v>
      </c>
      <c r="BP506" s="39">
        <f t="shared" si="474"/>
        <v>0</v>
      </c>
      <c r="BQ506" s="12">
        <f t="shared" si="475"/>
        <v>0</v>
      </c>
      <c r="BR506" s="39">
        <f t="shared" si="476"/>
        <v>0</v>
      </c>
      <c r="BS506" s="39">
        <f t="shared" si="477"/>
        <v>0</v>
      </c>
      <c r="BT506" s="39">
        <f t="shared" si="478"/>
        <v>0</v>
      </c>
      <c r="BU506" s="104">
        <f>IF(ABS($B506)&lt;0.01,0,VLOOKUP(E506,DollarSteps,4))</f>
        <v>1</v>
      </c>
      <c r="BV506" s="104">
        <f>IF(ABS($B506)&lt;0.01,0,VLOOKUP(G506,DollarSteps,4))</f>
        <v>1</v>
      </c>
      <c r="BW506" s="104">
        <f>IF(ABS($B506)&lt;0.01,0,VLOOKUP(I506,DollarSteps,4))</f>
        <v>1</v>
      </c>
      <c r="BX506" s="104">
        <f>IF(ABS($B506)&lt;0.01,0,IF($J506="","",VLOOKUP($J506,Age_Steps,4)))</f>
        <v>6</v>
      </c>
      <c r="BY506" s="104">
        <f>IF(OR(ABS($B506)&lt;0.01,$E506=0),0,IF($J506="","",VLOOKUP($J506,Age_Steps,4)))</f>
        <v>0</v>
      </c>
      <c r="BZ506" s="104">
        <f>IF(ABS($B506)&lt;0.01,0,IF($J506="","",VLOOKUP($J506-1,Age_Steps,4)))</f>
        <v>6</v>
      </c>
      <c r="CA506" s="104">
        <f>IF(OR(ABS($B506)&lt;0.01,$G506=0),0,IF($J506="","",VLOOKUP($J506-1,Age_Steps,4)))</f>
        <v>0</v>
      </c>
      <c r="CB506" s="104">
        <f>IF(ABS($B506)&lt;0.01,0,IF($J506="","",VLOOKUP($J506-2,Age_Steps,4)))</f>
        <v>6</v>
      </c>
      <c r="CC506" s="104">
        <f>IF(OR(ABS($B506)&lt;0.01,$I506=0),0,IF($J506="","",VLOOKUP($J506-2,Age_Steps,4)))</f>
        <v>0</v>
      </c>
    </row>
    <row r="507" spans="2:81" ht="12.5" customHeight="1">
      <c r="B507" s="6" t="s">
        <v>147</v>
      </c>
      <c r="C507" s="6" t="s">
        <v>148</v>
      </c>
      <c r="D507" s="5">
        <v>0</v>
      </c>
      <c r="E507" s="5">
        <v>0</v>
      </c>
      <c r="F507" s="2">
        <v>0</v>
      </c>
      <c r="G507" s="2">
        <v>0</v>
      </c>
      <c r="H507" s="2">
        <v>0</v>
      </c>
      <c r="I507" s="5">
        <v>0</v>
      </c>
      <c r="J507" s="11">
        <v>34</v>
      </c>
      <c r="K507" s="12">
        <f t="shared" si="423"/>
        <v>0</v>
      </c>
      <c r="L507" s="12">
        <f t="shared" si="423"/>
        <v>0</v>
      </c>
      <c r="M507" s="14">
        <f t="shared" si="424"/>
        <v>0</v>
      </c>
      <c r="N507" s="12">
        <f t="shared" si="479"/>
        <v>0</v>
      </c>
      <c r="O507" s="14">
        <f t="shared" si="425"/>
        <v>0</v>
      </c>
      <c r="P507" s="12">
        <f t="shared" si="479"/>
        <v>0</v>
      </c>
      <c r="Q507" s="12">
        <f t="shared" si="426"/>
        <v>1</v>
      </c>
      <c r="R507" s="12">
        <f t="shared" si="427"/>
        <v>0</v>
      </c>
      <c r="S507" s="12">
        <f t="shared" si="428"/>
        <v>0</v>
      </c>
      <c r="T507" s="12">
        <f t="shared" si="429"/>
        <v>0</v>
      </c>
      <c r="U507" s="12">
        <f t="shared" si="430"/>
        <v>0</v>
      </c>
      <c r="V507" s="39">
        <f t="shared" si="431"/>
        <v>0</v>
      </c>
      <c r="W507" s="39">
        <f t="shared" si="432"/>
        <v>0</v>
      </c>
      <c r="X507" s="12">
        <f t="shared" si="480"/>
        <v>0</v>
      </c>
      <c r="Y507" s="12">
        <f t="shared" si="433"/>
        <v>0</v>
      </c>
      <c r="Z507" s="39">
        <f t="shared" si="481"/>
        <v>0</v>
      </c>
      <c r="AA507" s="12">
        <f t="shared" si="434"/>
        <v>0</v>
      </c>
      <c r="AB507" s="39">
        <f t="shared" si="435"/>
        <v>0</v>
      </c>
      <c r="AC507" s="12">
        <f t="shared" si="436"/>
        <v>0</v>
      </c>
      <c r="AD507" s="39">
        <f t="shared" si="437"/>
        <v>0</v>
      </c>
      <c r="AE507" s="39">
        <f t="shared" si="422"/>
        <v>0</v>
      </c>
      <c r="AF507" s="12">
        <f t="shared" si="438"/>
        <v>0</v>
      </c>
      <c r="AG507" s="39">
        <f t="shared" si="439"/>
        <v>0</v>
      </c>
      <c r="AH507" s="12">
        <f t="shared" si="440"/>
        <v>0</v>
      </c>
      <c r="AI507" s="39">
        <f t="shared" si="441"/>
        <v>0</v>
      </c>
      <c r="AJ507" s="39">
        <f t="shared" si="442"/>
        <v>0</v>
      </c>
      <c r="AK507" s="12">
        <f t="shared" si="443"/>
        <v>0</v>
      </c>
      <c r="AL507" s="39">
        <f t="shared" si="444"/>
        <v>0</v>
      </c>
      <c r="AM507" s="39">
        <f t="shared" si="445"/>
        <v>0</v>
      </c>
      <c r="AN507" s="39">
        <f t="shared" si="446"/>
        <v>0</v>
      </c>
      <c r="AO507" s="99">
        <f t="shared" si="447"/>
        <v>0</v>
      </c>
      <c r="AP507" s="99">
        <f t="shared" si="448"/>
        <v>0</v>
      </c>
      <c r="AQ507" s="12">
        <f t="shared" si="449"/>
        <v>0</v>
      </c>
      <c r="AR507" s="39">
        <f t="shared" si="450"/>
        <v>0</v>
      </c>
      <c r="AS507" s="39">
        <f t="shared" si="451"/>
        <v>0</v>
      </c>
      <c r="AT507" s="39">
        <f t="shared" si="452"/>
        <v>0</v>
      </c>
      <c r="AU507" s="12">
        <f t="shared" si="453"/>
        <v>0</v>
      </c>
      <c r="AV507" s="39">
        <f t="shared" si="454"/>
        <v>0</v>
      </c>
      <c r="AW507" s="39">
        <f t="shared" si="455"/>
        <v>0</v>
      </c>
      <c r="AX507" s="39">
        <f t="shared" si="456"/>
        <v>0</v>
      </c>
      <c r="AY507" s="39">
        <f t="shared" si="457"/>
        <v>0</v>
      </c>
      <c r="AZ507" s="39">
        <f t="shared" si="458"/>
        <v>0</v>
      </c>
      <c r="BA507" s="12">
        <f t="shared" si="459"/>
        <v>0</v>
      </c>
      <c r="BB507" s="39">
        <f t="shared" si="460"/>
        <v>0</v>
      </c>
      <c r="BC507" s="39">
        <f t="shared" si="461"/>
        <v>0</v>
      </c>
      <c r="BD507" s="39">
        <f t="shared" si="462"/>
        <v>0</v>
      </c>
      <c r="BE507" s="12">
        <f t="shared" si="463"/>
        <v>0</v>
      </c>
      <c r="BF507" s="39">
        <f t="shared" si="464"/>
        <v>0</v>
      </c>
      <c r="BG507" s="39">
        <f t="shared" si="465"/>
        <v>0</v>
      </c>
      <c r="BH507" s="39">
        <f t="shared" si="466"/>
        <v>0</v>
      </c>
      <c r="BI507" s="12">
        <f t="shared" si="467"/>
        <v>0</v>
      </c>
      <c r="BJ507" s="39">
        <f t="shared" si="468"/>
        <v>0</v>
      </c>
      <c r="BK507" s="39">
        <f t="shared" si="469"/>
        <v>0</v>
      </c>
      <c r="BL507" s="39">
        <f t="shared" si="470"/>
        <v>0</v>
      </c>
      <c r="BM507" s="12">
        <f t="shared" si="471"/>
        <v>0</v>
      </c>
      <c r="BN507" s="39">
        <f t="shared" si="472"/>
        <v>0</v>
      </c>
      <c r="BO507" s="39">
        <f t="shared" si="473"/>
        <v>0</v>
      </c>
      <c r="BP507" s="39">
        <f t="shared" si="474"/>
        <v>0</v>
      </c>
      <c r="BQ507" s="12">
        <f t="shared" si="475"/>
        <v>0</v>
      </c>
      <c r="BR507" s="39">
        <f t="shared" si="476"/>
        <v>0</v>
      </c>
      <c r="BS507" s="39">
        <f t="shared" si="477"/>
        <v>0</v>
      </c>
      <c r="BT507" s="39">
        <f t="shared" si="478"/>
        <v>0</v>
      </c>
      <c r="BU507" s="104">
        <f>IF(ABS($B507)&lt;0.01,0,VLOOKUP(E507,DollarSteps,4))</f>
        <v>1</v>
      </c>
      <c r="BV507" s="104">
        <f>IF(ABS($B507)&lt;0.01,0,VLOOKUP(G507,DollarSteps,4))</f>
        <v>1</v>
      </c>
      <c r="BW507" s="104">
        <f>IF(ABS($B507)&lt;0.01,0,VLOOKUP(I507,DollarSteps,4))</f>
        <v>1</v>
      </c>
      <c r="BX507" s="104">
        <f>IF(ABS($B507)&lt;0.01,0,IF($J507="","",VLOOKUP($J507,Age_Steps,4)))</f>
        <v>3</v>
      </c>
      <c r="BY507" s="104">
        <f>IF(OR(ABS($B507)&lt;0.01,$E507=0),0,IF($J507="","",VLOOKUP($J507,Age_Steps,4)))</f>
        <v>0</v>
      </c>
      <c r="BZ507" s="104">
        <f>IF(ABS($B507)&lt;0.01,0,IF($J507="","",VLOOKUP($J507-1,Age_Steps,4)))</f>
        <v>3</v>
      </c>
      <c r="CA507" s="104">
        <f>IF(OR(ABS($B507)&lt;0.01,$G507=0),0,IF($J507="","",VLOOKUP($J507-1,Age_Steps,4)))</f>
        <v>0</v>
      </c>
      <c r="CB507" s="104">
        <f>IF(ABS($B507)&lt;0.01,0,IF($J507="","",VLOOKUP($J507-2,Age_Steps,4)))</f>
        <v>3</v>
      </c>
      <c r="CC507" s="104">
        <f>IF(OR(ABS($B507)&lt;0.01,$I507=0),0,IF($J507="","",VLOOKUP($J507-2,Age_Steps,4)))</f>
        <v>0</v>
      </c>
    </row>
    <row r="508" spans="2:81" ht="12.5" customHeight="1">
      <c r="B508" s="6" t="s">
        <v>149</v>
      </c>
      <c r="C508" s="6" t="s">
        <v>150</v>
      </c>
      <c r="D508" s="5">
        <v>0</v>
      </c>
      <c r="E508" s="5">
        <v>0</v>
      </c>
      <c r="F508" s="2">
        <v>0</v>
      </c>
      <c r="G508" s="2">
        <v>0</v>
      </c>
      <c r="H508" s="2">
        <v>20</v>
      </c>
      <c r="I508" s="5">
        <v>20</v>
      </c>
      <c r="J508" s="11">
        <v>60</v>
      </c>
      <c r="K508" s="12">
        <f t="shared" si="423"/>
        <v>0</v>
      </c>
      <c r="L508" s="12">
        <f t="shared" si="423"/>
        <v>0</v>
      </c>
      <c r="M508" s="14">
        <f t="shared" si="424"/>
        <v>0</v>
      </c>
      <c r="N508" s="12">
        <f t="shared" si="479"/>
        <v>0</v>
      </c>
      <c r="O508" s="14">
        <f t="shared" si="425"/>
        <v>0</v>
      </c>
      <c r="P508" s="12">
        <f t="shared" si="479"/>
        <v>0</v>
      </c>
      <c r="Q508" s="12">
        <f t="shared" si="426"/>
        <v>0</v>
      </c>
      <c r="R508" s="12">
        <f t="shared" si="427"/>
        <v>1</v>
      </c>
      <c r="S508" s="12">
        <f t="shared" si="428"/>
        <v>0</v>
      </c>
      <c r="T508" s="12">
        <f t="shared" si="429"/>
        <v>0</v>
      </c>
      <c r="U508" s="12">
        <f t="shared" si="430"/>
        <v>0</v>
      </c>
      <c r="V508" s="39">
        <f t="shared" si="431"/>
        <v>0</v>
      </c>
      <c r="W508" s="39">
        <f t="shared" si="432"/>
        <v>0</v>
      </c>
      <c r="X508" s="12">
        <f t="shared" si="480"/>
        <v>1</v>
      </c>
      <c r="Y508" s="12">
        <f t="shared" si="433"/>
        <v>1</v>
      </c>
      <c r="Z508" s="39">
        <f t="shared" si="481"/>
        <v>20</v>
      </c>
      <c r="AA508" s="12">
        <f t="shared" si="434"/>
        <v>0</v>
      </c>
      <c r="AB508" s="39">
        <f t="shared" si="435"/>
        <v>0</v>
      </c>
      <c r="AC508" s="12">
        <f t="shared" si="436"/>
        <v>0</v>
      </c>
      <c r="AD508" s="39">
        <f t="shared" si="437"/>
        <v>0</v>
      </c>
      <c r="AE508" s="39">
        <f t="shared" si="422"/>
        <v>0</v>
      </c>
      <c r="AF508" s="12">
        <f t="shared" si="438"/>
        <v>0</v>
      </c>
      <c r="AG508" s="39">
        <f t="shared" si="439"/>
        <v>0</v>
      </c>
      <c r="AH508" s="12">
        <f t="shared" si="440"/>
        <v>0</v>
      </c>
      <c r="AI508" s="39">
        <f t="shared" si="441"/>
        <v>0</v>
      </c>
      <c r="AJ508" s="39">
        <f t="shared" si="442"/>
        <v>0</v>
      </c>
      <c r="AK508" s="12">
        <f t="shared" si="443"/>
        <v>0</v>
      </c>
      <c r="AL508" s="39">
        <f t="shared" si="444"/>
        <v>0</v>
      </c>
      <c r="AM508" s="39">
        <f t="shared" si="445"/>
        <v>0</v>
      </c>
      <c r="AN508" s="39">
        <f t="shared" si="446"/>
        <v>0</v>
      </c>
      <c r="AO508" s="99">
        <f t="shared" si="447"/>
        <v>0</v>
      </c>
      <c r="AP508" s="99">
        <f t="shared" si="448"/>
        <v>0</v>
      </c>
      <c r="AQ508" s="12">
        <f t="shared" si="449"/>
        <v>0</v>
      </c>
      <c r="AR508" s="39">
        <f t="shared" si="450"/>
        <v>0</v>
      </c>
      <c r="AS508" s="39">
        <f t="shared" si="451"/>
        <v>0</v>
      </c>
      <c r="AT508" s="39">
        <f t="shared" si="452"/>
        <v>0</v>
      </c>
      <c r="AU508" s="12">
        <f t="shared" si="453"/>
        <v>0</v>
      </c>
      <c r="AV508" s="39">
        <f t="shared" si="454"/>
        <v>0</v>
      </c>
      <c r="AW508" s="39">
        <f t="shared" si="455"/>
        <v>0</v>
      </c>
      <c r="AX508" s="39">
        <f t="shared" si="456"/>
        <v>0</v>
      </c>
      <c r="AY508" s="39">
        <f t="shared" si="457"/>
        <v>0</v>
      </c>
      <c r="AZ508" s="39">
        <f t="shared" si="458"/>
        <v>0</v>
      </c>
      <c r="BA508" s="12">
        <f t="shared" si="459"/>
        <v>0</v>
      </c>
      <c r="BB508" s="39">
        <f t="shared" si="460"/>
        <v>0</v>
      </c>
      <c r="BC508" s="39">
        <f t="shared" si="461"/>
        <v>0</v>
      </c>
      <c r="BD508" s="39">
        <f t="shared" si="462"/>
        <v>0</v>
      </c>
      <c r="BE508" s="12">
        <f t="shared" si="463"/>
        <v>0</v>
      </c>
      <c r="BF508" s="39">
        <f t="shared" si="464"/>
        <v>0</v>
      </c>
      <c r="BG508" s="39">
        <f t="shared" si="465"/>
        <v>0</v>
      </c>
      <c r="BH508" s="39">
        <f t="shared" si="466"/>
        <v>0</v>
      </c>
      <c r="BI508" s="12">
        <f t="shared" si="467"/>
        <v>0</v>
      </c>
      <c r="BJ508" s="39">
        <f t="shared" si="468"/>
        <v>0</v>
      </c>
      <c r="BK508" s="39">
        <f t="shared" si="469"/>
        <v>0</v>
      </c>
      <c r="BL508" s="39">
        <f t="shared" si="470"/>
        <v>0</v>
      </c>
      <c r="BM508" s="12">
        <f t="shared" si="471"/>
        <v>0</v>
      </c>
      <c r="BN508" s="39">
        <f t="shared" si="472"/>
        <v>0</v>
      </c>
      <c r="BO508" s="39">
        <f t="shared" si="473"/>
        <v>0</v>
      </c>
      <c r="BP508" s="39">
        <f t="shared" si="474"/>
        <v>0</v>
      </c>
      <c r="BQ508" s="12">
        <f t="shared" si="475"/>
        <v>0</v>
      </c>
      <c r="BR508" s="39">
        <f t="shared" si="476"/>
        <v>0</v>
      </c>
      <c r="BS508" s="39">
        <f t="shared" si="477"/>
        <v>0</v>
      </c>
      <c r="BT508" s="39">
        <f t="shared" si="478"/>
        <v>0</v>
      </c>
      <c r="BU508" s="104">
        <f>IF(ABS($B508)&lt;0.01,0,VLOOKUP(E508,DollarSteps,4))</f>
        <v>1</v>
      </c>
      <c r="BV508" s="104">
        <f>IF(ABS($B508)&lt;0.01,0,VLOOKUP(G508,DollarSteps,4))</f>
        <v>1</v>
      </c>
      <c r="BW508" s="104">
        <f>IF(ABS($B508)&lt;0.01,0,VLOOKUP(I508,DollarSteps,4))</f>
        <v>2</v>
      </c>
      <c r="BX508" s="104">
        <f>IF(ABS($B508)&lt;0.01,0,IF($J508="","",VLOOKUP($J508,Age_Steps,4)))</f>
        <v>6</v>
      </c>
      <c r="BY508" s="104">
        <f>IF(OR(ABS($B508)&lt;0.01,$E508=0),0,IF($J508="","",VLOOKUP($J508,Age_Steps,4)))</f>
        <v>0</v>
      </c>
      <c r="BZ508" s="104">
        <f>IF(ABS($B508)&lt;0.01,0,IF($J508="","",VLOOKUP($J508-1,Age_Steps,4)))</f>
        <v>5</v>
      </c>
      <c r="CA508" s="104">
        <f>IF(OR(ABS($B508)&lt;0.01,$G508=0),0,IF($J508="","",VLOOKUP($J508-1,Age_Steps,4)))</f>
        <v>0</v>
      </c>
      <c r="CB508" s="104">
        <f>IF(ABS($B508)&lt;0.01,0,IF($J508="","",VLOOKUP($J508-2,Age_Steps,4)))</f>
        <v>5</v>
      </c>
      <c r="CC508" s="104">
        <f>IF(OR(ABS($B508)&lt;0.01,$I508=0),0,IF($J508="","",VLOOKUP($J508-2,Age_Steps,4)))</f>
        <v>5</v>
      </c>
    </row>
    <row r="509" spans="2:81" ht="12.5" customHeight="1">
      <c r="B509" s="6" t="s">
        <v>151</v>
      </c>
      <c r="C509" s="6" t="s">
        <v>152</v>
      </c>
      <c r="D509" s="5">
        <v>0</v>
      </c>
      <c r="E509" s="5">
        <v>0</v>
      </c>
      <c r="F509" s="2">
        <v>13</v>
      </c>
      <c r="G509" s="2">
        <v>13</v>
      </c>
      <c r="H509" s="2">
        <v>0</v>
      </c>
      <c r="I509" s="5">
        <v>0</v>
      </c>
      <c r="J509" s="11">
        <v>29</v>
      </c>
      <c r="K509" s="12">
        <f t="shared" si="423"/>
        <v>0</v>
      </c>
      <c r="L509" s="12">
        <f t="shared" si="423"/>
        <v>0</v>
      </c>
      <c r="M509" s="14">
        <f t="shared" si="424"/>
        <v>-13</v>
      </c>
      <c r="N509" s="12">
        <f t="shared" si="479"/>
        <v>0</v>
      </c>
      <c r="O509" s="14">
        <f t="shared" si="425"/>
        <v>-13</v>
      </c>
      <c r="P509" s="12">
        <f t="shared" si="479"/>
        <v>0</v>
      </c>
      <c r="Q509" s="12">
        <f t="shared" si="426"/>
        <v>0</v>
      </c>
      <c r="R509" s="12">
        <f t="shared" si="427"/>
        <v>1</v>
      </c>
      <c r="S509" s="12">
        <f t="shared" si="428"/>
        <v>0</v>
      </c>
      <c r="T509" s="12">
        <f t="shared" si="429"/>
        <v>1</v>
      </c>
      <c r="U509" s="12">
        <f t="shared" si="430"/>
        <v>0</v>
      </c>
      <c r="V509" s="39">
        <f t="shared" si="431"/>
        <v>0</v>
      </c>
      <c r="W509" s="39">
        <f t="shared" si="432"/>
        <v>0</v>
      </c>
      <c r="X509" s="12">
        <f t="shared" si="480"/>
        <v>0</v>
      </c>
      <c r="Y509" s="12">
        <f t="shared" si="433"/>
        <v>0</v>
      </c>
      <c r="Z509" s="39">
        <f t="shared" si="481"/>
        <v>0</v>
      </c>
      <c r="AA509" s="12">
        <f t="shared" si="434"/>
        <v>0</v>
      </c>
      <c r="AB509" s="39">
        <f t="shared" si="435"/>
        <v>0</v>
      </c>
      <c r="AC509" s="12">
        <f t="shared" si="436"/>
        <v>0</v>
      </c>
      <c r="AD509" s="39">
        <f t="shared" si="437"/>
        <v>0</v>
      </c>
      <c r="AE509" s="39">
        <f t="shared" si="422"/>
        <v>0</v>
      </c>
      <c r="AF509" s="12">
        <f t="shared" si="438"/>
        <v>1</v>
      </c>
      <c r="AG509" s="39">
        <f t="shared" si="439"/>
        <v>13</v>
      </c>
      <c r="AH509" s="12">
        <f t="shared" si="440"/>
        <v>0</v>
      </c>
      <c r="AI509" s="39">
        <f t="shared" si="441"/>
        <v>0</v>
      </c>
      <c r="AJ509" s="39">
        <f t="shared" si="442"/>
        <v>0</v>
      </c>
      <c r="AK509" s="12">
        <f t="shared" si="443"/>
        <v>0</v>
      </c>
      <c r="AL509" s="39">
        <f t="shared" si="444"/>
        <v>0</v>
      </c>
      <c r="AM509" s="39">
        <f t="shared" si="445"/>
        <v>0</v>
      </c>
      <c r="AN509" s="39">
        <f t="shared" si="446"/>
        <v>0</v>
      </c>
      <c r="AO509" s="99">
        <f t="shared" si="447"/>
        <v>0</v>
      </c>
      <c r="AP509" s="99">
        <f t="shared" si="448"/>
        <v>0</v>
      </c>
      <c r="AQ509" s="12">
        <f t="shared" si="449"/>
        <v>0</v>
      </c>
      <c r="AR509" s="39">
        <f t="shared" si="450"/>
        <v>0</v>
      </c>
      <c r="AS509" s="39">
        <f t="shared" si="451"/>
        <v>0</v>
      </c>
      <c r="AT509" s="39">
        <f t="shared" si="452"/>
        <v>0</v>
      </c>
      <c r="AU509" s="12">
        <f t="shared" si="453"/>
        <v>0</v>
      </c>
      <c r="AV509" s="39">
        <f t="shared" si="454"/>
        <v>0</v>
      </c>
      <c r="AW509" s="39">
        <f t="shared" si="455"/>
        <v>0</v>
      </c>
      <c r="AX509" s="39">
        <f t="shared" si="456"/>
        <v>0</v>
      </c>
      <c r="AY509" s="39">
        <f t="shared" si="457"/>
        <v>0</v>
      </c>
      <c r="AZ509" s="39">
        <f t="shared" si="458"/>
        <v>0</v>
      </c>
      <c r="BA509" s="12">
        <f t="shared" si="459"/>
        <v>0</v>
      </c>
      <c r="BB509" s="39">
        <f t="shared" si="460"/>
        <v>0</v>
      </c>
      <c r="BC509" s="39">
        <f t="shared" si="461"/>
        <v>0</v>
      </c>
      <c r="BD509" s="39">
        <f t="shared" si="462"/>
        <v>0</v>
      </c>
      <c r="BE509" s="12">
        <f t="shared" si="463"/>
        <v>0</v>
      </c>
      <c r="BF509" s="39">
        <f t="shared" si="464"/>
        <v>0</v>
      </c>
      <c r="BG509" s="39">
        <f t="shared" si="465"/>
        <v>0</v>
      </c>
      <c r="BH509" s="39">
        <f t="shared" si="466"/>
        <v>0</v>
      </c>
      <c r="BI509" s="12">
        <f t="shared" si="467"/>
        <v>0</v>
      </c>
      <c r="BJ509" s="39">
        <f t="shared" si="468"/>
        <v>0</v>
      </c>
      <c r="BK509" s="39">
        <f t="shared" si="469"/>
        <v>0</v>
      </c>
      <c r="BL509" s="39">
        <f t="shared" si="470"/>
        <v>0</v>
      </c>
      <c r="BM509" s="12">
        <f t="shared" si="471"/>
        <v>0</v>
      </c>
      <c r="BN509" s="39">
        <f t="shared" si="472"/>
        <v>0</v>
      </c>
      <c r="BO509" s="39">
        <f t="shared" si="473"/>
        <v>0</v>
      </c>
      <c r="BP509" s="39">
        <f t="shared" si="474"/>
        <v>0</v>
      </c>
      <c r="BQ509" s="12">
        <f t="shared" si="475"/>
        <v>0</v>
      </c>
      <c r="BR509" s="39">
        <f t="shared" si="476"/>
        <v>0</v>
      </c>
      <c r="BS509" s="39">
        <f t="shared" si="477"/>
        <v>0</v>
      </c>
      <c r="BT509" s="39">
        <f t="shared" si="478"/>
        <v>0</v>
      </c>
      <c r="BU509" s="104">
        <f>IF(ABS($B509)&lt;0.01,0,VLOOKUP(E509,DollarSteps,4))</f>
        <v>1</v>
      </c>
      <c r="BV509" s="104">
        <f>IF(ABS($B509)&lt;0.01,0,VLOOKUP(G509,DollarSteps,4))</f>
        <v>2</v>
      </c>
      <c r="BW509" s="104">
        <f>IF(ABS($B509)&lt;0.01,0,VLOOKUP(I509,DollarSteps,4))</f>
        <v>1</v>
      </c>
      <c r="BX509" s="104">
        <f>IF(ABS($B509)&lt;0.01,0,IF($J509="","",VLOOKUP($J509,Age_Steps,4)))</f>
        <v>2</v>
      </c>
      <c r="BY509" s="104">
        <f>IF(OR(ABS($B509)&lt;0.01,$E509=0),0,IF($J509="","",VLOOKUP($J509,Age_Steps,4)))</f>
        <v>0</v>
      </c>
      <c r="BZ509" s="104">
        <f>IF(ABS($B509)&lt;0.01,0,IF($J509="","",VLOOKUP($J509-1,Age_Steps,4)))</f>
        <v>2</v>
      </c>
      <c r="CA509" s="104">
        <f>IF(OR(ABS($B509)&lt;0.01,$G509=0),0,IF($J509="","",VLOOKUP($J509-1,Age_Steps,4)))</f>
        <v>2</v>
      </c>
      <c r="CB509" s="104">
        <f>IF(ABS($B509)&lt;0.01,0,IF($J509="","",VLOOKUP($J509-2,Age_Steps,4)))</f>
        <v>2</v>
      </c>
      <c r="CC509" s="104">
        <f>IF(OR(ABS($B509)&lt;0.01,$I509=0),0,IF($J509="","",VLOOKUP($J509-2,Age_Steps,4)))</f>
        <v>0</v>
      </c>
    </row>
    <row r="510" spans="2:81" ht="12.5" customHeight="1">
      <c r="B510" s="6" t="s">
        <v>153</v>
      </c>
      <c r="C510" s="6" t="s">
        <v>154</v>
      </c>
      <c r="D510" s="5">
        <v>0</v>
      </c>
      <c r="E510" s="5">
        <v>0</v>
      </c>
      <c r="F510" s="2">
        <v>0</v>
      </c>
      <c r="G510" s="2">
        <v>0</v>
      </c>
      <c r="H510" s="2">
        <v>0</v>
      </c>
      <c r="I510" s="5">
        <v>0</v>
      </c>
      <c r="J510" s="11">
        <v>42</v>
      </c>
      <c r="K510" s="12">
        <f t="shared" si="423"/>
        <v>0</v>
      </c>
      <c r="L510" s="12">
        <f t="shared" si="423"/>
        <v>0</v>
      </c>
      <c r="M510" s="14">
        <f t="shared" si="424"/>
        <v>0</v>
      </c>
      <c r="N510" s="12">
        <f t="shared" si="479"/>
        <v>0</v>
      </c>
      <c r="O510" s="14">
        <f t="shared" si="425"/>
        <v>0</v>
      </c>
      <c r="P510" s="12">
        <f t="shared" si="479"/>
        <v>0</v>
      </c>
      <c r="Q510" s="12">
        <f t="shared" si="426"/>
        <v>1</v>
      </c>
      <c r="R510" s="12">
        <f t="shared" si="427"/>
        <v>0</v>
      </c>
      <c r="S510" s="12">
        <f t="shared" si="428"/>
        <v>0</v>
      </c>
      <c r="T510" s="12">
        <f t="shared" si="429"/>
        <v>0</v>
      </c>
      <c r="U510" s="12">
        <f t="shared" si="430"/>
        <v>0</v>
      </c>
      <c r="V510" s="39">
        <f t="shared" si="431"/>
        <v>0</v>
      </c>
      <c r="W510" s="39">
        <f t="shared" si="432"/>
        <v>0</v>
      </c>
      <c r="X510" s="12">
        <f t="shared" si="480"/>
        <v>0</v>
      </c>
      <c r="Y510" s="12">
        <f t="shared" si="433"/>
        <v>0</v>
      </c>
      <c r="Z510" s="39">
        <f t="shared" si="481"/>
        <v>0</v>
      </c>
      <c r="AA510" s="12">
        <f t="shared" si="434"/>
        <v>0</v>
      </c>
      <c r="AB510" s="39">
        <f t="shared" si="435"/>
        <v>0</v>
      </c>
      <c r="AC510" s="12">
        <f t="shared" si="436"/>
        <v>0</v>
      </c>
      <c r="AD510" s="39">
        <f t="shared" si="437"/>
        <v>0</v>
      </c>
      <c r="AE510" s="39">
        <f t="shared" si="422"/>
        <v>0</v>
      </c>
      <c r="AF510" s="12">
        <f t="shared" si="438"/>
        <v>0</v>
      </c>
      <c r="AG510" s="39">
        <f t="shared" si="439"/>
        <v>0</v>
      </c>
      <c r="AH510" s="12">
        <f t="shared" si="440"/>
        <v>0</v>
      </c>
      <c r="AI510" s="39">
        <f t="shared" si="441"/>
        <v>0</v>
      </c>
      <c r="AJ510" s="39">
        <f t="shared" si="442"/>
        <v>0</v>
      </c>
      <c r="AK510" s="12">
        <f t="shared" si="443"/>
        <v>0</v>
      </c>
      <c r="AL510" s="39">
        <f t="shared" si="444"/>
        <v>0</v>
      </c>
      <c r="AM510" s="39">
        <f t="shared" si="445"/>
        <v>0</v>
      </c>
      <c r="AN510" s="39">
        <f t="shared" si="446"/>
        <v>0</v>
      </c>
      <c r="AO510" s="99">
        <f t="shared" si="447"/>
        <v>0</v>
      </c>
      <c r="AP510" s="99">
        <f t="shared" si="448"/>
        <v>0</v>
      </c>
      <c r="AQ510" s="12">
        <f t="shared" si="449"/>
        <v>0</v>
      </c>
      <c r="AR510" s="39">
        <f t="shared" si="450"/>
        <v>0</v>
      </c>
      <c r="AS510" s="39">
        <f t="shared" si="451"/>
        <v>0</v>
      </c>
      <c r="AT510" s="39">
        <f t="shared" si="452"/>
        <v>0</v>
      </c>
      <c r="AU510" s="12">
        <f t="shared" si="453"/>
        <v>0</v>
      </c>
      <c r="AV510" s="39">
        <f t="shared" si="454"/>
        <v>0</v>
      </c>
      <c r="AW510" s="39">
        <f t="shared" si="455"/>
        <v>0</v>
      </c>
      <c r="AX510" s="39">
        <f t="shared" si="456"/>
        <v>0</v>
      </c>
      <c r="AY510" s="39">
        <f t="shared" si="457"/>
        <v>0</v>
      </c>
      <c r="AZ510" s="39">
        <f t="shared" si="458"/>
        <v>0</v>
      </c>
      <c r="BA510" s="12">
        <f t="shared" si="459"/>
        <v>0</v>
      </c>
      <c r="BB510" s="39">
        <f t="shared" si="460"/>
        <v>0</v>
      </c>
      <c r="BC510" s="39">
        <f t="shared" si="461"/>
        <v>0</v>
      </c>
      <c r="BD510" s="39">
        <f t="shared" si="462"/>
        <v>0</v>
      </c>
      <c r="BE510" s="12">
        <f t="shared" si="463"/>
        <v>0</v>
      </c>
      <c r="BF510" s="39">
        <f t="shared" si="464"/>
        <v>0</v>
      </c>
      <c r="BG510" s="39">
        <f t="shared" si="465"/>
        <v>0</v>
      </c>
      <c r="BH510" s="39">
        <f t="shared" si="466"/>
        <v>0</v>
      </c>
      <c r="BI510" s="12">
        <f t="shared" si="467"/>
        <v>0</v>
      </c>
      <c r="BJ510" s="39">
        <f t="shared" si="468"/>
        <v>0</v>
      </c>
      <c r="BK510" s="39">
        <f t="shared" si="469"/>
        <v>0</v>
      </c>
      <c r="BL510" s="39">
        <f t="shared" si="470"/>
        <v>0</v>
      </c>
      <c r="BM510" s="12">
        <f t="shared" si="471"/>
        <v>0</v>
      </c>
      <c r="BN510" s="39">
        <f t="shared" si="472"/>
        <v>0</v>
      </c>
      <c r="BO510" s="39">
        <f t="shared" si="473"/>
        <v>0</v>
      </c>
      <c r="BP510" s="39">
        <f t="shared" si="474"/>
        <v>0</v>
      </c>
      <c r="BQ510" s="12">
        <f t="shared" si="475"/>
        <v>0</v>
      </c>
      <c r="BR510" s="39">
        <f t="shared" si="476"/>
        <v>0</v>
      </c>
      <c r="BS510" s="39">
        <f t="shared" si="477"/>
        <v>0</v>
      </c>
      <c r="BT510" s="39">
        <f t="shared" si="478"/>
        <v>0</v>
      </c>
      <c r="BU510" s="104">
        <f>IF(ABS($B510)&lt;0.01,0,VLOOKUP(E510,DollarSteps,4))</f>
        <v>1</v>
      </c>
      <c r="BV510" s="104">
        <f>IF(ABS($B510)&lt;0.01,0,VLOOKUP(G510,DollarSteps,4))</f>
        <v>1</v>
      </c>
      <c r="BW510" s="104">
        <f>IF(ABS($B510)&lt;0.01,0,VLOOKUP(I510,DollarSteps,4))</f>
        <v>1</v>
      </c>
      <c r="BX510" s="104">
        <f>IF(ABS($B510)&lt;0.01,0,IF($J510="","",VLOOKUP($J510,Age_Steps,4)))</f>
        <v>4</v>
      </c>
      <c r="BY510" s="104">
        <f>IF(OR(ABS($B510)&lt;0.01,$E510=0),0,IF($J510="","",VLOOKUP($J510,Age_Steps,4)))</f>
        <v>0</v>
      </c>
      <c r="BZ510" s="104">
        <f>IF(ABS($B510)&lt;0.01,0,IF($J510="","",VLOOKUP($J510-1,Age_Steps,4)))</f>
        <v>4</v>
      </c>
      <c r="CA510" s="104">
        <f>IF(OR(ABS($B510)&lt;0.01,$G510=0),0,IF($J510="","",VLOOKUP($J510-1,Age_Steps,4)))</f>
        <v>0</v>
      </c>
      <c r="CB510" s="104">
        <f>IF(ABS($B510)&lt;0.01,0,IF($J510="","",VLOOKUP($J510-2,Age_Steps,4)))</f>
        <v>4</v>
      </c>
      <c r="CC510" s="104">
        <f>IF(OR(ABS($B510)&lt;0.01,$I510=0),0,IF($J510="","",VLOOKUP($J510-2,Age_Steps,4)))</f>
        <v>0</v>
      </c>
    </row>
    <row r="511" spans="2:81" ht="12.5" customHeight="1">
      <c r="B511" s="6" t="s">
        <v>155</v>
      </c>
      <c r="C511" s="7" t="s">
        <v>156</v>
      </c>
      <c r="D511" s="5">
        <v>0</v>
      </c>
      <c r="E511" s="5">
        <v>0</v>
      </c>
      <c r="F511" s="2">
        <v>0</v>
      </c>
      <c r="G511" s="2">
        <v>0</v>
      </c>
      <c r="H511" s="2">
        <v>60</v>
      </c>
      <c r="I511" s="5">
        <v>60</v>
      </c>
      <c r="K511" s="12">
        <f t="shared" si="423"/>
        <v>0</v>
      </c>
      <c r="L511" s="12">
        <f t="shared" si="423"/>
        <v>0</v>
      </c>
      <c r="M511" s="14">
        <f t="shared" si="424"/>
        <v>0</v>
      </c>
      <c r="N511" s="12">
        <f t="shared" si="479"/>
        <v>0</v>
      </c>
      <c r="O511" s="14">
        <f t="shared" si="425"/>
        <v>0</v>
      </c>
      <c r="P511" s="12">
        <f t="shared" si="479"/>
        <v>0</v>
      </c>
      <c r="Q511" s="12">
        <f t="shared" si="426"/>
        <v>0</v>
      </c>
      <c r="R511" s="12">
        <f t="shared" si="427"/>
        <v>1</v>
      </c>
      <c r="S511" s="12">
        <f t="shared" si="428"/>
        <v>0</v>
      </c>
      <c r="T511" s="12">
        <f t="shared" si="429"/>
        <v>0</v>
      </c>
      <c r="U511" s="12">
        <f t="shared" si="430"/>
        <v>0</v>
      </c>
      <c r="V511" s="39">
        <f t="shared" si="431"/>
        <v>0</v>
      </c>
      <c r="W511" s="39">
        <f t="shared" si="432"/>
        <v>0</v>
      </c>
      <c r="X511" s="12">
        <f t="shared" si="480"/>
        <v>1</v>
      </c>
      <c r="Y511" s="12">
        <f t="shared" si="433"/>
        <v>1</v>
      </c>
      <c r="Z511" s="39">
        <f t="shared" si="481"/>
        <v>60</v>
      </c>
      <c r="AA511" s="12">
        <f t="shared" si="434"/>
        <v>0</v>
      </c>
      <c r="AB511" s="39">
        <f t="shared" si="435"/>
        <v>0</v>
      </c>
      <c r="AC511" s="12">
        <f t="shared" si="436"/>
        <v>0</v>
      </c>
      <c r="AD511" s="39">
        <f t="shared" si="437"/>
        <v>0</v>
      </c>
      <c r="AE511" s="39">
        <f t="shared" si="422"/>
        <v>0</v>
      </c>
      <c r="AF511" s="12">
        <f t="shared" si="438"/>
        <v>0</v>
      </c>
      <c r="AG511" s="39">
        <f t="shared" si="439"/>
        <v>0</v>
      </c>
      <c r="AH511" s="12">
        <f t="shared" si="440"/>
        <v>0</v>
      </c>
      <c r="AI511" s="39">
        <f t="shared" si="441"/>
        <v>0</v>
      </c>
      <c r="AJ511" s="39">
        <f t="shared" si="442"/>
        <v>0</v>
      </c>
      <c r="AK511" s="12">
        <f t="shared" si="443"/>
        <v>0</v>
      </c>
      <c r="AL511" s="39">
        <f t="shared" si="444"/>
        <v>0</v>
      </c>
      <c r="AM511" s="39">
        <f t="shared" si="445"/>
        <v>0</v>
      </c>
      <c r="AN511" s="39">
        <f t="shared" si="446"/>
        <v>0</v>
      </c>
      <c r="AO511" s="99">
        <f t="shared" si="447"/>
        <v>0</v>
      </c>
      <c r="AP511" s="99">
        <f t="shared" si="448"/>
        <v>0</v>
      </c>
      <c r="AQ511" s="12">
        <f t="shared" si="449"/>
        <v>0</v>
      </c>
      <c r="AR511" s="39">
        <f t="shared" si="450"/>
        <v>0</v>
      </c>
      <c r="AS511" s="39">
        <f t="shared" si="451"/>
        <v>0</v>
      </c>
      <c r="AT511" s="39">
        <f t="shared" si="452"/>
        <v>0</v>
      </c>
      <c r="AU511" s="12">
        <f t="shared" si="453"/>
        <v>0</v>
      </c>
      <c r="AV511" s="39">
        <f t="shared" si="454"/>
        <v>0</v>
      </c>
      <c r="AW511" s="39">
        <f t="shared" si="455"/>
        <v>0</v>
      </c>
      <c r="AX511" s="39">
        <f t="shared" si="456"/>
        <v>0</v>
      </c>
      <c r="AY511" s="39">
        <f t="shared" si="457"/>
        <v>0</v>
      </c>
      <c r="AZ511" s="39">
        <f t="shared" si="458"/>
        <v>0</v>
      </c>
      <c r="BA511" s="12">
        <f t="shared" si="459"/>
        <v>0</v>
      </c>
      <c r="BB511" s="39">
        <f t="shared" si="460"/>
        <v>0</v>
      </c>
      <c r="BC511" s="39">
        <f t="shared" si="461"/>
        <v>0</v>
      </c>
      <c r="BD511" s="39">
        <f t="shared" si="462"/>
        <v>0</v>
      </c>
      <c r="BE511" s="12">
        <f t="shared" si="463"/>
        <v>0</v>
      </c>
      <c r="BF511" s="39">
        <f t="shared" si="464"/>
        <v>0</v>
      </c>
      <c r="BG511" s="39">
        <f t="shared" si="465"/>
        <v>0</v>
      </c>
      <c r="BH511" s="39">
        <f t="shared" si="466"/>
        <v>0</v>
      </c>
      <c r="BI511" s="12">
        <f t="shared" si="467"/>
        <v>0</v>
      </c>
      <c r="BJ511" s="39">
        <f t="shared" si="468"/>
        <v>0</v>
      </c>
      <c r="BK511" s="39">
        <f t="shared" si="469"/>
        <v>0</v>
      </c>
      <c r="BL511" s="39">
        <f t="shared" si="470"/>
        <v>0</v>
      </c>
      <c r="BM511" s="12">
        <f t="shared" si="471"/>
        <v>0</v>
      </c>
      <c r="BN511" s="39">
        <f t="shared" si="472"/>
        <v>0</v>
      </c>
      <c r="BO511" s="39">
        <f t="shared" si="473"/>
        <v>0</v>
      </c>
      <c r="BP511" s="39">
        <f t="shared" si="474"/>
        <v>0</v>
      </c>
      <c r="BQ511" s="12">
        <f t="shared" si="475"/>
        <v>0</v>
      </c>
      <c r="BR511" s="39">
        <f t="shared" si="476"/>
        <v>0</v>
      </c>
      <c r="BS511" s="39">
        <f t="shared" si="477"/>
        <v>0</v>
      </c>
      <c r="BT511" s="39">
        <f t="shared" si="478"/>
        <v>0</v>
      </c>
      <c r="BU511" s="104">
        <f>IF(ABS($B511)&lt;0.01,0,VLOOKUP(E511,DollarSteps,4))</f>
        <v>1</v>
      </c>
      <c r="BV511" s="104">
        <f>IF(ABS($B511)&lt;0.01,0,VLOOKUP(G511,DollarSteps,4))</f>
        <v>1</v>
      </c>
      <c r="BW511" s="104">
        <f>IF(ABS($B511)&lt;0.01,0,VLOOKUP(I511,DollarSteps,4))</f>
        <v>2</v>
      </c>
      <c r="BX511" s="104" t="str">
        <f>IF(ABS($B511)&lt;0.01,0,IF($J511="","",VLOOKUP($J511,Age_Steps,4)))</f>
        <v/>
      </c>
      <c r="BY511" s="104">
        <f>IF(OR(ABS($B511)&lt;0.01,$E511=0),0,IF($J511="","",VLOOKUP($J511,Age_Steps,4)))</f>
        <v>0</v>
      </c>
      <c r="BZ511" s="104" t="str">
        <f>IF(ABS($B511)&lt;0.01,0,IF($J511="","",VLOOKUP($J511-1,Age_Steps,4)))</f>
        <v/>
      </c>
      <c r="CA511" s="104">
        <f>IF(OR(ABS($B511)&lt;0.01,$G511=0),0,IF($J511="","",VLOOKUP($J511-1,Age_Steps,4)))</f>
        <v>0</v>
      </c>
      <c r="CB511" s="104" t="str">
        <f>IF(ABS($B511)&lt;0.01,0,IF($J511="","",VLOOKUP($J511-2,Age_Steps,4)))</f>
        <v/>
      </c>
      <c r="CC511" s="104" t="str">
        <f>IF(OR(ABS($B511)&lt;0.01,$I511=0),0,IF($J511="","",VLOOKUP($J511-2,Age_Steps,4)))</f>
        <v/>
      </c>
    </row>
    <row r="512" spans="2:81" ht="12.5" customHeight="1">
      <c r="B512" s="6" t="s">
        <v>157</v>
      </c>
      <c r="C512" s="7" t="s">
        <v>158</v>
      </c>
      <c r="D512" s="5">
        <v>30</v>
      </c>
      <c r="E512" s="5">
        <v>30</v>
      </c>
      <c r="F512" s="2">
        <v>75</v>
      </c>
      <c r="G512" s="2">
        <v>75</v>
      </c>
      <c r="H512" s="2">
        <v>20</v>
      </c>
      <c r="I512" s="5">
        <v>20</v>
      </c>
      <c r="J512" s="11">
        <v>50</v>
      </c>
      <c r="K512" s="12">
        <f t="shared" si="423"/>
        <v>1</v>
      </c>
      <c r="L512" s="12">
        <f t="shared" si="423"/>
        <v>1</v>
      </c>
      <c r="M512" s="14">
        <f t="shared" si="424"/>
        <v>-45</v>
      </c>
      <c r="N512" s="12">
        <f t="shared" si="479"/>
        <v>0</v>
      </c>
      <c r="O512" s="14">
        <f t="shared" si="425"/>
        <v>-45</v>
      </c>
      <c r="P512" s="12">
        <f t="shared" si="479"/>
        <v>0</v>
      </c>
      <c r="Q512" s="12">
        <f t="shared" si="426"/>
        <v>0</v>
      </c>
      <c r="R512" s="12">
        <f t="shared" si="427"/>
        <v>0</v>
      </c>
      <c r="S512" s="12">
        <f t="shared" si="428"/>
        <v>1</v>
      </c>
      <c r="T512" s="12">
        <f t="shared" si="429"/>
        <v>1</v>
      </c>
      <c r="U512" s="12">
        <f t="shared" si="430"/>
        <v>0</v>
      </c>
      <c r="V512" s="39">
        <f t="shared" si="431"/>
        <v>0</v>
      </c>
      <c r="W512" s="39">
        <f t="shared" si="432"/>
        <v>0</v>
      </c>
      <c r="X512" s="12">
        <f t="shared" si="480"/>
        <v>1</v>
      </c>
      <c r="Y512" s="12">
        <f t="shared" si="433"/>
        <v>0</v>
      </c>
      <c r="Z512" s="39">
        <f t="shared" si="481"/>
        <v>0</v>
      </c>
      <c r="AA512" s="12">
        <f t="shared" si="434"/>
        <v>0</v>
      </c>
      <c r="AB512" s="39">
        <f t="shared" si="435"/>
        <v>0</v>
      </c>
      <c r="AC512" s="12">
        <f t="shared" si="436"/>
        <v>0</v>
      </c>
      <c r="AD512" s="39">
        <f t="shared" si="437"/>
        <v>0</v>
      </c>
      <c r="AE512" s="39">
        <f t="shared" si="422"/>
        <v>0</v>
      </c>
      <c r="AF512" s="12">
        <f t="shared" si="438"/>
        <v>0</v>
      </c>
      <c r="AG512" s="39">
        <f t="shared" si="439"/>
        <v>0</v>
      </c>
      <c r="AH512" s="12">
        <f t="shared" si="440"/>
        <v>0</v>
      </c>
      <c r="AI512" s="39">
        <f t="shared" si="441"/>
        <v>0</v>
      </c>
      <c r="AJ512" s="39">
        <f t="shared" si="442"/>
        <v>0</v>
      </c>
      <c r="AK512" s="12">
        <f t="shared" si="443"/>
        <v>1</v>
      </c>
      <c r="AL512" s="39">
        <f t="shared" si="444"/>
        <v>30</v>
      </c>
      <c r="AM512" s="39">
        <f t="shared" si="445"/>
        <v>75</v>
      </c>
      <c r="AN512" s="39">
        <f t="shared" si="446"/>
        <v>20</v>
      </c>
      <c r="AO512" s="99">
        <f t="shared" si="447"/>
        <v>2</v>
      </c>
      <c r="AP512" s="99">
        <f t="shared" si="448"/>
        <v>1</v>
      </c>
      <c r="AQ512" s="12">
        <f t="shared" si="449"/>
        <v>0</v>
      </c>
      <c r="AR512" s="39">
        <f t="shared" si="450"/>
        <v>0</v>
      </c>
      <c r="AS512" s="39">
        <f t="shared" si="451"/>
        <v>0</v>
      </c>
      <c r="AT512" s="39">
        <f t="shared" si="452"/>
        <v>0</v>
      </c>
      <c r="AU512" s="12">
        <f t="shared" si="453"/>
        <v>0</v>
      </c>
      <c r="AV512" s="39">
        <f t="shared" si="454"/>
        <v>0</v>
      </c>
      <c r="AW512" s="39">
        <f t="shared" si="455"/>
        <v>0</v>
      </c>
      <c r="AX512" s="39">
        <f t="shared" si="456"/>
        <v>0</v>
      </c>
      <c r="AY512" s="39">
        <f t="shared" si="457"/>
        <v>0</v>
      </c>
      <c r="AZ512" s="39">
        <f t="shared" si="458"/>
        <v>0</v>
      </c>
      <c r="BA512" s="12">
        <f t="shared" si="459"/>
        <v>0</v>
      </c>
      <c r="BB512" s="39">
        <f t="shared" si="460"/>
        <v>0</v>
      </c>
      <c r="BC512" s="39">
        <f t="shared" si="461"/>
        <v>0</v>
      </c>
      <c r="BD512" s="39">
        <f t="shared" si="462"/>
        <v>0</v>
      </c>
      <c r="BE512" s="12">
        <f t="shared" si="463"/>
        <v>1</v>
      </c>
      <c r="BF512" s="39">
        <f t="shared" si="464"/>
        <v>30</v>
      </c>
      <c r="BG512" s="39">
        <f t="shared" si="465"/>
        <v>75</v>
      </c>
      <c r="BH512" s="39">
        <f t="shared" si="466"/>
        <v>20</v>
      </c>
      <c r="BI512" s="12">
        <f t="shared" si="467"/>
        <v>0</v>
      </c>
      <c r="BJ512" s="39">
        <f t="shared" si="468"/>
        <v>0</v>
      </c>
      <c r="BK512" s="39">
        <f t="shared" si="469"/>
        <v>0</v>
      </c>
      <c r="BL512" s="39">
        <f t="shared" si="470"/>
        <v>0</v>
      </c>
      <c r="BM512" s="12">
        <f t="shared" si="471"/>
        <v>0</v>
      </c>
      <c r="BN512" s="39">
        <f t="shared" si="472"/>
        <v>0</v>
      </c>
      <c r="BO512" s="39">
        <f t="shared" si="473"/>
        <v>0</v>
      </c>
      <c r="BP512" s="39">
        <f t="shared" si="474"/>
        <v>0</v>
      </c>
      <c r="BQ512" s="12">
        <f t="shared" si="475"/>
        <v>0</v>
      </c>
      <c r="BR512" s="39">
        <f t="shared" si="476"/>
        <v>0</v>
      </c>
      <c r="BS512" s="39">
        <f t="shared" si="477"/>
        <v>0</v>
      </c>
      <c r="BT512" s="39">
        <f t="shared" si="478"/>
        <v>0</v>
      </c>
      <c r="BU512" s="104">
        <f>IF(ABS($B512)&lt;0.01,0,VLOOKUP(E512,DollarSteps,4))</f>
        <v>2</v>
      </c>
      <c r="BV512" s="104">
        <f>IF(ABS($B512)&lt;0.01,0,VLOOKUP(G512,DollarSteps,4))</f>
        <v>2</v>
      </c>
      <c r="BW512" s="104">
        <f>IF(ABS($B512)&lt;0.01,0,VLOOKUP(I512,DollarSteps,4))</f>
        <v>2</v>
      </c>
      <c r="BX512" s="104">
        <f>IF(ABS($B512)&lt;0.01,0,IF($J512="","",VLOOKUP($J512,Age_Steps,4)))</f>
        <v>5</v>
      </c>
      <c r="BY512" s="104">
        <f>IF(OR(ABS($B512)&lt;0.01,$E512=0),0,IF($J512="","",VLOOKUP($J512,Age_Steps,4)))</f>
        <v>5</v>
      </c>
      <c r="BZ512" s="104">
        <f>IF(ABS($B512)&lt;0.01,0,IF($J512="","",VLOOKUP($J512-1,Age_Steps,4)))</f>
        <v>4</v>
      </c>
      <c r="CA512" s="104">
        <f>IF(OR(ABS($B512)&lt;0.01,$G512=0),0,IF($J512="","",VLOOKUP($J512-1,Age_Steps,4)))</f>
        <v>4</v>
      </c>
      <c r="CB512" s="104">
        <f>IF(ABS($B512)&lt;0.01,0,IF($J512="","",VLOOKUP($J512-2,Age_Steps,4)))</f>
        <v>4</v>
      </c>
      <c r="CC512" s="104">
        <f>IF(OR(ABS($B512)&lt;0.01,$I512=0),0,IF($J512="","",VLOOKUP($J512-2,Age_Steps,4)))</f>
        <v>4</v>
      </c>
    </row>
    <row r="513" spans="2:81" ht="12.5" customHeight="1">
      <c r="B513" s="6" t="s">
        <v>159</v>
      </c>
      <c r="C513" s="6" t="s">
        <v>160</v>
      </c>
      <c r="D513" s="5">
        <v>0</v>
      </c>
      <c r="E513" s="5">
        <v>0</v>
      </c>
      <c r="F513" s="2">
        <v>0</v>
      </c>
      <c r="G513" s="2">
        <v>0</v>
      </c>
      <c r="H513" s="2">
        <v>0</v>
      </c>
      <c r="I513" s="5">
        <v>0</v>
      </c>
      <c r="J513" s="11">
        <v>30</v>
      </c>
      <c r="K513" s="12">
        <f t="shared" si="423"/>
        <v>0</v>
      </c>
      <c r="L513" s="12">
        <f t="shared" si="423"/>
        <v>0</v>
      </c>
      <c r="M513" s="14">
        <f t="shared" si="424"/>
        <v>0</v>
      </c>
      <c r="N513" s="12">
        <f t="shared" si="479"/>
        <v>0</v>
      </c>
      <c r="O513" s="14">
        <f t="shared" si="425"/>
        <v>0</v>
      </c>
      <c r="P513" s="12">
        <f t="shared" si="479"/>
        <v>0</v>
      </c>
      <c r="Q513" s="12">
        <f t="shared" si="426"/>
        <v>1</v>
      </c>
      <c r="R513" s="12">
        <f t="shared" si="427"/>
        <v>0</v>
      </c>
      <c r="S513" s="12">
        <f t="shared" si="428"/>
        <v>0</v>
      </c>
      <c r="T513" s="12">
        <f t="shared" si="429"/>
        <v>0</v>
      </c>
      <c r="U513" s="12">
        <f t="shared" si="430"/>
        <v>0</v>
      </c>
      <c r="V513" s="39">
        <f t="shared" si="431"/>
        <v>0</v>
      </c>
      <c r="W513" s="39">
        <f t="shared" si="432"/>
        <v>0</v>
      </c>
      <c r="X513" s="12">
        <f t="shared" si="480"/>
        <v>0</v>
      </c>
      <c r="Y513" s="12">
        <f t="shared" si="433"/>
        <v>0</v>
      </c>
      <c r="Z513" s="39">
        <f t="shared" si="481"/>
        <v>0</v>
      </c>
      <c r="AA513" s="12">
        <f t="shared" si="434"/>
        <v>0</v>
      </c>
      <c r="AB513" s="39">
        <f t="shared" si="435"/>
        <v>0</v>
      </c>
      <c r="AC513" s="12">
        <f t="shared" si="436"/>
        <v>0</v>
      </c>
      <c r="AD513" s="39">
        <f t="shared" si="437"/>
        <v>0</v>
      </c>
      <c r="AE513" s="39">
        <f t="shared" si="422"/>
        <v>0</v>
      </c>
      <c r="AF513" s="12">
        <f t="shared" si="438"/>
        <v>0</v>
      </c>
      <c r="AG513" s="39">
        <f t="shared" si="439"/>
        <v>0</v>
      </c>
      <c r="AH513" s="12">
        <f t="shared" si="440"/>
        <v>0</v>
      </c>
      <c r="AI513" s="39">
        <f t="shared" si="441"/>
        <v>0</v>
      </c>
      <c r="AJ513" s="39">
        <f t="shared" si="442"/>
        <v>0</v>
      </c>
      <c r="AK513" s="12">
        <f t="shared" si="443"/>
        <v>0</v>
      </c>
      <c r="AL513" s="39">
        <f t="shared" si="444"/>
        <v>0</v>
      </c>
      <c r="AM513" s="39">
        <f t="shared" si="445"/>
        <v>0</v>
      </c>
      <c r="AN513" s="39">
        <f t="shared" si="446"/>
        <v>0</v>
      </c>
      <c r="AO513" s="99">
        <f t="shared" si="447"/>
        <v>0</v>
      </c>
      <c r="AP513" s="99">
        <f t="shared" si="448"/>
        <v>0</v>
      </c>
      <c r="AQ513" s="12">
        <f t="shared" si="449"/>
        <v>0</v>
      </c>
      <c r="AR513" s="39">
        <f t="shared" si="450"/>
        <v>0</v>
      </c>
      <c r="AS513" s="39">
        <f t="shared" si="451"/>
        <v>0</v>
      </c>
      <c r="AT513" s="39">
        <f t="shared" si="452"/>
        <v>0</v>
      </c>
      <c r="AU513" s="12">
        <f t="shared" si="453"/>
        <v>0</v>
      </c>
      <c r="AV513" s="39">
        <f t="shared" si="454"/>
        <v>0</v>
      </c>
      <c r="AW513" s="39">
        <f t="shared" si="455"/>
        <v>0</v>
      </c>
      <c r="AX513" s="39">
        <f t="shared" si="456"/>
        <v>0</v>
      </c>
      <c r="AY513" s="39">
        <f t="shared" si="457"/>
        <v>0</v>
      </c>
      <c r="AZ513" s="39">
        <f t="shared" si="458"/>
        <v>0</v>
      </c>
      <c r="BA513" s="12">
        <f t="shared" si="459"/>
        <v>0</v>
      </c>
      <c r="BB513" s="39">
        <f t="shared" si="460"/>
        <v>0</v>
      </c>
      <c r="BC513" s="39">
        <f t="shared" si="461"/>
        <v>0</v>
      </c>
      <c r="BD513" s="39">
        <f t="shared" si="462"/>
        <v>0</v>
      </c>
      <c r="BE513" s="12">
        <f t="shared" si="463"/>
        <v>0</v>
      </c>
      <c r="BF513" s="39">
        <f t="shared" si="464"/>
        <v>0</v>
      </c>
      <c r="BG513" s="39">
        <f t="shared" si="465"/>
        <v>0</v>
      </c>
      <c r="BH513" s="39">
        <f t="shared" si="466"/>
        <v>0</v>
      </c>
      <c r="BI513" s="12">
        <f t="shared" si="467"/>
        <v>0</v>
      </c>
      <c r="BJ513" s="39">
        <f t="shared" si="468"/>
        <v>0</v>
      </c>
      <c r="BK513" s="39">
        <f t="shared" si="469"/>
        <v>0</v>
      </c>
      <c r="BL513" s="39">
        <f t="shared" si="470"/>
        <v>0</v>
      </c>
      <c r="BM513" s="12">
        <f t="shared" si="471"/>
        <v>0</v>
      </c>
      <c r="BN513" s="39">
        <f t="shared" si="472"/>
        <v>0</v>
      </c>
      <c r="BO513" s="39">
        <f t="shared" si="473"/>
        <v>0</v>
      </c>
      <c r="BP513" s="39">
        <f t="shared" si="474"/>
        <v>0</v>
      </c>
      <c r="BQ513" s="12">
        <f t="shared" si="475"/>
        <v>0</v>
      </c>
      <c r="BR513" s="39">
        <f t="shared" si="476"/>
        <v>0</v>
      </c>
      <c r="BS513" s="39">
        <f t="shared" si="477"/>
        <v>0</v>
      </c>
      <c r="BT513" s="39">
        <f t="shared" si="478"/>
        <v>0</v>
      </c>
      <c r="BU513" s="104">
        <f>IF(ABS($B513)&lt;0.01,0,VLOOKUP(E513,DollarSteps,4))</f>
        <v>1</v>
      </c>
      <c r="BV513" s="104">
        <f>IF(ABS($B513)&lt;0.01,0,VLOOKUP(G513,DollarSteps,4))</f>
        <v>1</v>
      </c>
      <c r="BW513" s="104">
        <f>IF(ABS($B513)&lt;0.01,0,VLOOKUP(I513,DollarSteps,4))</f>
        <v>1</v>
      </c>
      <c r="BX513" s="104">
        <f>IF(ABS($B513)&lt;0.01,0,IF($J513="","",VLOOKUP($J513,Age_Steps,4)))</f>
        <v>3</v>
      </c>
      <c r="BY513" s="104">
        <f>IF(OR(ABS($B513)&lt;0.01,$E513=0),0,IF($J513="","",VLOOKUP($J513,Age_Steps,4)))</f>
        <v>0</v>
      </c>
      <c r="BZ513" s="104">
        <f>IF(ABS($B513)&lt;0.01,0,IF($J513="","",VLOOKUP($J513-1,Age_Steps,4)))</f>
        <v>2</v>
      </c>
      <c r="CA513" s="104">
        <f>IF(OR(ABS($B513)&lt;0.01,$G513=0),0,IF($J513="","",VLOOKUP($J513-1,Age_Steps,4)))</f>
        <v>0</v>
      </c>
      <c r="CB513" s="104">
        <f>IF(ABS($B513)&lt;0.01,0,IF($J513="","",VLOOKUP($J513-2,Age_Steps,4)))</f>
        <v>2</v>
      </c>
      <c r="CC513" s="104">
        <f>IF(OR(ABS($B513)&lt;0.01,$I513=0),0,IF($J513="","",VLOOKUP($J513-2,Age_Steps,4)))</f>
        <v>0</v>
      </c>
    </row>
    <row r="514" spans="2:81" ht="12.5" customHeight="1">
      <c r="B514" s="6" t="s">
        <v>161</v>
      </c>
      <c r="C514" s="7" t="s">
        <v>162</v>
      </c>
      <c r="D514" s="5">
        <v>0</v>
      </c>
      <c r="E514" s="5">
        <v>0</v>
      </c>
      <c r="F514" s="2">
        <v>0</v>
      </c>
      <c r="G514" s="2">
        <v>0</v>
      </c>
      <c r="H514" s="2">
        <v>0</v>
      </c>
      <c r="I514" s="5">
        <v>0</v>
      </c>
      <c r="J514" s="11">
        <v>57</v>
      </c>
      <c r="K514" s="12">
        <f t="shared" si="423"/>
        <v>0</v>
      </c>
      <c r="L514" s="12">
        <f t="shared" si="423"/>
        <v>0</v>
      </c>
      <c r="M514" s="14">
        <f t="shared" si="424"/>
        <v>0</v>
      </c>
      <c r="N514" s="12">
        <f t="shared" si="479"/>
        <v>0</v>
      </c>
      <c r="O514" s="14">
        <f t="shared" si="425"/>
        <v>0</v>
      </c>
      <c r="P514" s="12">
        <f t="shared" si="479"/>
        <v>0</v>
      </c>
      <c r="Q514" s="12">
        <f t="shared" si="426"/>
        <v>1</v>
      </c>
      <c r="R514" s="12">
        <f t="shared" si="427"/>
        <v>0</v>
      </c>
      <c r="S514" s="12">
        <f t="shared" si="428"/>
        <v>0</v>
      </c>
      <c r="T514" s="12">
        <f t="shared" si="429"/>
        <v>0</v>
      </c>
      <c r="U514" s="12">
        <f t="shared" si="430"/>
        <v>0</v>
      </c>
      <c r="V514" s="39">
        <f t="shared" si="431"/>
        <v>0</v>
      </c>
      <c r="W514" s="39">
        <f t="shared" si="432"/>
        <v>0</v>
      </c>
      <c r="X514" s="12">
        <f t="shared" si="480"/>
        <v>0</v>
      </c>
      <c r="Y514" s="12">
        <f t="shared" si="433"/>
        <v>0</v>
      </c>
      <c r="Z514" s="39">
        <f t="shared" si="481"/>
        <v>0</v>
      </c>
      <c r="AA514" s="12">
        <f t="shared" si="434"/>
        <v>0</v>
      </c>
      <c r="AB514" s="39">
        <f t="shared" si="435"/>
        <v>0</v>
      </c>
      <c r="AC514" s="12">
        <f t="shared" si="436"/>
        <v>0</v>
      </c>
      <c r="AD514" s="39">
        <f t="shared" si="437"/>
        <v>0</v>
      </c>
      <c r="AE514" s="39">
        <f t="shared" si="422"/>
        <v>0</v>
      </c>
      <c r="AF514" s="12">
        <f t="shared" si="438"/>
        <v>0</v>
      </c>
      <c r="AG514" s="39">
        <f t="shared" si="439"/>
        <v>0</v>
      </c>
      <c r="AH514" s="12">
        <f t="shared" si="440"/>
        <v>0</v>
      </c>
      <c r="AI514" s="39">
        <f t="shared" si="441"/>
        <v>0</v>
      </c>
      <c r="AJ514" s="39">
        <f t="shared" si="442"/>
        <v>0</v>
      </c>
      <c r="AK514" s="12">
        <f t="shared" si="443"/>
        <v>0</v>
      </c>
      <c r="AL514" s="39">
        <f t="shared" si="444"/>
        <v>0</v>
      </c>
      <c r="AM514" s="39">
        <f t="shared" si="445"/>
        <v>0</v>
      </c>
      <c r="AN514" s="39">
        <f t="shared" si="446"/>
        <v>0</v>
      </c>
      <c r="AO514" s="99">
        <f t="shared" si="447"/>
        <v>0</v>
      </c>
      <c r="AP514" s="99">
        <f t="shared" si="448"/>
        <v>0</v>
      </c>
      <c r="AQ514" s="12">
        <f t="shared" si="449"/>
        <v>0</v>
      </c>
      <c r="AR514" s="39">
        <f t="shared" si="450"/>
        <v>0</v>
      </c>
      <c r="AS514" s="39">
        <f t="shared" si="451"/>
        <v>0</v>
      </c>
      <c r="AT514" s="39">
        <f t="shared" si="452"/>
        <v>0</v>
      </c>
      <c r="AU514" s="12">
        <f t="shared" si="453"/>
        <v>0</v>
      </c>
      <c r="AV514" s="39">
        <f t="shared" si="454"/>
        <v>0</v>
      </c>
      <c r="AW514" s="39">
        <f t="shared" si="455"/>
        <v>0</v>
      </c>
      <c r="AX514" s="39">
        <f t="shared" si="456"/>
        <v>0</v>
      </c>
      <c r="AY514" s="39">
        <f t="shared" si="457"/>
        <v>0</v>
      </c>
      <c r="AZ514" s="39">
        <f t="shared" si="458"/>
        <v>0</v>
      </c>
      <c r="BA514" s="12">
        <f t="shared" si="459"/>
        <v>0</v>
      </c>
      <c r="BB514" s="39">
        <f t="shared" si="460"/>
        <v>0</v>
      </c>
      <c r="BC514" s="39">
        <f t="shared" si="461"/>
        <v>0</v>
      </c>
      <c r="BD514" s="39">
        <f t="shared" si="462"/>
        <v>0</v>
      </c>
      <c r="BE514" s="12">
        <f t="shared" si="463"/>
        <v>0</v>
      </c>
      <c r="BF514" s="39">
        <f t="shared" si="464"/>
        <v>0</v>
      </c>
      <c r="BG514" s="39">
        <f t="shared" si="465"/>
        <v>0</v>
      </c>
      <c r="BH514" s="39">
        <f t="shared" si="466"/>
        <v>0</v>
      </c>
      <c r="BI514" s="12">
        <f t="shared" si="467"/>
        <v>0</v>
      </c>
      <c r="BJ514" s="39">
        <f t="shared" si="468"/>
        <v>0</v>
      </c>
      <c r="BK514" s="39">
        <f t="shared" si="469"/>
        <v>0</v>
      </c>
      <c r="BL514" s="39">
        <f t="shared" si="470"/>
        <v>0</v>
      </c>
      <c r="BM514" s="12">
        <f t="shared" si="471"/>
        <v>0</v>
      </c>
      <c r="BN514" s="39">
        <f t="shared" si="472"/>
        <v>0</v>
      </c>
      <c r="BO514" s="39">
        <f t="shared" si="473"/>
        <v>0</v>
      </c>
      <c r="BP514" s="39">
        <f t="shared" si="474"/>
        <v>0</v>
      </c>
      <c r="BQ514" s="12">
        <f t="shared" si="475"/>
        <v>0</v>
      </c>
      <c r="BR514" s="39">
        <f t="shared" si="476"/>
        <v>0</v>
      </c>
      <c r="BS514" s="39">
        <f t="shared" si="477"/>
        <v>0</v>
      </c>
      <c r="BT514" s="39">
        <f t="shared" si="478"/>
        <v>0</v>
      </c>
      <c r="BU514" s="104">
        <f>IF(ABS($B514)&lt;0.01,0,VLOOKUP(E514,DollarSteps,4))</f>
        <v>1</v>
      </c>
      <c r="BV514" s="104">
        <f>IF(ABS($B514)&lt;0.01,0,VLOOKUP(G514,DollarSteps,4))</f>
        <v>1</v>
      </c>
      <c r="BW514" s="104">
        <f>IF(ABS($B514)&lt;0.01,0,VLOOKUP(I514,DollarSteps,4))</f>
        <v>1</v>
      </c>
      <c r="BX514" s="104">
        <f>IF(ABS($B514)&lt;0.01,0,IF($J514="","",VLOOKUP($J514,Age_Steps,4)))</f>
        <v>5</v>
      </c>
      <c r="BY514" s="104">
        <f>IF(OR(ABS($B514)&lt;0.01,$E514=0),0,IF($J514="","",VLOOKUP($J514,Age_Steps,4)))</f>
        <v>0</v>
      </c>
      <c r="BZ514" s="104">
        <f>IF(ABS($B514)&lt;0.01,0,IF($J514="","",VLOOKUP($J514-1,Age_Steps,4)))</f>
        <v>5</v>
      </c>
      <c r="CA514" s="104">
        <f>IF(OR(ABS($B514)&lt;0.01,$G514=0),0,IF($J514="","",VLOOKUP($J514-1,Age_Steps,4)))</f>
        <v>0</v>
      </c>
      <c r="CB514" s="104">
        <f>IF(ABS($B514)&lt;0.01,0,IF($J514="","",VLOOKUP($J514-2,Age_Steps,4)))</f>
        <v>5</v>
      </c>
      <c r="CC514" s="104">
        <f>IF(OR(ABS($B514)&lt;0.01,$I514=0),0,IF($J514="","",VLOOKUP($J514-2,Age_Steps,4)))</f>
        <v>0</v>
      </c>
    </row>
    <row r="515" spans="2:81" ht="12.5" customHeight="1">
      <c r="B515" s="6" t="s">
        <v>163</v>
      </c>
      <c r="C515" s="6" t="s">
        <v>164</v>
      </c>
      <c r="D515" s="5">
        <v>0</v>
      </c>
      <c r="E515" s="5">
        <v>0</v>
      </c>
      <c r="F515" s="2">
        <v>0</v>
      </c>
      <c r="G515" s="2">
        <v>0</v>
      </c>
      <c r="H515" s="2">
        <v>0</v>
      </c>
      <c r="I515" s="5">
        <v>0</v>
      </c>
      <c r="J515" s="11">
        <v>38</v>
      </c>
      <c r="K515" s="12">
        <f t="shared" si="423"/>
        <v>0</v>
      </c>
      <c r="L515" s="12">
        <f t="shared" si="423"/>
        <v>0</v>
      </c>
      <c r="M515" s="14">
        <f t="shared" si="424"/>
        <v>0</v>
      </c>
      <c r="N515" s="12">
        <f t="shared" si="479"/>
        <v>0</v>
      </c>
      <c r="O515" s="14">
        <f t="shared" si="425"/>
        <v>0</v>
      </c>
      <c r="P515" s="12">
        <f t="shared" si="479"/>
        <v>0</v>
      </c>
      <c r="Q515" s="12">
        <f t="shared" si="426"/>
        <v>1</v>
      </c>
      <c r="R515" s="12">
        <f t="shared" si="427"/>
        <v>0</v>
      </c>
      <c r="S515" s="12">
        <f t="shared" si="428"/>
        <v>0</v>
      </c>
      <c r="T515" s="12">
        <f t="shared" si="429"/>
        <v>0</v>
      </c>
      <c r="U515" s="12">
        <f t="shared" si="430"/>
        <v>0</v>
      </c>
      <c r="V515" s="39">
        <f t="shared" si="431"/>
        <v>0</v>
      </c>
      <c r="W515" s="39">
        <f t="shared" si="432"/>
        <v>0</v>
      </c>
      <c r="X515" s="12">
        <f t="shared" si="480"/>
        <v>0</v>
      </c>
      <c r="Y515" s="12">
        <f t="shared" si="433"/>
        <v>0</v>
      </c>
      <c r="Z515" s="39">
        <f t="shared" si="481"/>
        <v>0</v>
      </c>
      <c r="AA515" s="12">
        <f t="shared" si="434"/>
        <v>0</v>
      </c>
      <c r="AB515" s="39">
        <f t="shared" si="435"/>
        <v>0</v>
      </c>
      <c r="AC515" s="12">
        <f t="shared" si="436"/>
        <v>0</v>
      </c>
      <c r="AD515" s="39">
        <f t="shared" si="437"/>
        <v>0</v>
      </c>
      <c r="AE515" s="39">
        <f t="shared" si="422"/>
        <v>0</v>
      </c>
      <c r="AF515" s="12">
        <f t="shared" si="438"/>
        <v>0</v>
      </c>
      <c r="AG515" s="39">
        <f t="shared" si="439"/>
        <v>0</v>
      </c>
      <c r="AH515" s="12">
        <f t="shared" si="440"/>
        <v>0</v>
      </c>
      <c r="AI515" s="39">
        <f t="shared" si="441"/>
        <v>0</v>
      </c>
      <c r="AJ515" s="39">
        <f t="shared" si="442"/>
        <v>0</v>
      </c>
      <c r="AK515" s="12">
        <f t="shared" si="443"/>
        <v>0</v>
      </c>
      <c r="AL515" s="39">
        <f t="shared" si="444"/>
        <v>0</v>
      </c>
      <c r="AM515" s="39">
        <f t="shared" si="445"/>
        <v>0</v>
      </c>
      <c r="AN515" s="39">
        <f t="shared" si="446"/>
        <v>0</v>
      </c>
      <c r="AO515" s="99">
        <f t="shared" si="447"/>
        <v>0</v>
      </c>
      <c r="AP515" s="99">
        <f t="shared" si="448"/>
        <v>0</v>
      </c>
      <c r="AQ515" s="12">
        <f t="shared" si="449"/>
        <v>0</v>
      </c>
      <c r="AR515" s="39">
        <f t="shared" si="450"/>
        <v>0</v>
      </c>
      <c r="AS515" s="39">
        <f t="shared" si="451"/>
        <v>0</v>
      </c>
      <c r="AT515" s="39">
        <f t="shared" si="452"/>
        <v>0</v>
      </c>
      <c r="AU515" s="12">
        <f t="shared" si="453"/>
        <v>0</v>
      </c>
      <c r="AV515" s="39">
        <f t="shared" si="454"/>
        <v>0</v>
      </c>
      <c r="AW515" s="39">
        <f t="shared" si="455"/>
        <v>0</v>
      </c>
      <c r="AX515" s="39">
        <f t="shared" si="456"/>
        <v>0</v>
      </c>
      <c r="AY515" s="39">
        <f t="shared" si="457"/>
        <v>0</v>
      </c>
      <c r="AZ515" s="39">
        <f t="shared" si="458"/>
        <v>0</v>
      </c>
      <c r="BA515" s="12">
        <f t="shared" si="459"/>
        <v>0</v>
      </c>
      <c r="BB515" s="39">
        <f t="shared" si="460"/>
        <v>0</v>
      </c>
      <c r="BC515" s="39">
        <f t="shared" si="461"/>
        <v>0</v>
      </c>
      <c r="BD515" s="39">
        <f t="shared" si="462"/>
        <v>0</v>
      </c>
      <c r="BE515" s="12">
        <f t="shared" si="463"/>
        <v>0</v>
      </c>
      <c r="BF515" s="39">
        <f t="shared" si="464"/>
        <v>0</v>
      </c>
      <c r="BG515" s="39">
        <f t="shared" si="465"/>
        <v>0</v>
      </c>
      <c r="BH515" s="39">
        <f t="shared" si="466"/>
        <v>0</v>
      </c>
      <c r="BI515" s="12">
        <f t="shared" si="467"/>
        <v>0</v>
      </c>
      <c r="BJ515" s="39">
        <f t="shared" si="468"/>
        <v>0</v>
      </c>
      <c r="BK515" s="39">
        <f t="shared" si="469"/>
        <v>0</v>
      </c>
      <c r="BL515" s="39">
        <f t="shared" si="470"/>
        <v>0</v>
      </c>
      <c r="BM515" s="12">
        <f t="shared" si="471"/>
        <v>0</v>
      </c>
      <c r="BN515" s="39">
        <f t="shared" si="472"/>
        <v>0</v>
      </c>
      <c r="BO515" s="39">
        <f t="shared" si="473"/>
        <v>0</v>
      </c>
      <c r="BP515" s="39">
        <f t="shared" si="474"/>
        <v>0</v>
      </c>
      <c r="BQ515" s="12">
        <f t="shared" si="475"/>
        <v>0</v>
      </c>
      <c r="BR515" s="39">
        <f t="shared" si="476"/>
        <v>0</v>
      </c>
      <c r="BS515" s="39">
        <f t="shared" si="477"/>
        <v>0</v>
      </c>
      <c r="BT515" s="39">
        <f t="shared" si="478"/>
        <v>0</v>
      </c>
      <c r="BU515" s="104">
        <f>IF(ABS($B515)&lt;0.01,0,VLOOKUP(E515,DollarSteps,4))</f>
        <v>1</v>
      </c>
      <c r="BV515" s="104">
        <f>IF(ABS($B515)&lt;0.01,0,VLOOKUP(G515,DollarSteps,4))</f>
        <v>1</v>
      </c>
      <c r="BW515" s="104">
        <f>IF(ABS($B515)&lt;0.01,0,VLOOKUP(I515,DollarSteps,4))</f>
        <v>1</v>
      </c>
      <c r="BX515" s="104">
        <f>IF(ABS($B515)&lt;0.01,0,IF($J515="","",VLOOKUP($J515,Age_Steps,4)))</f>
        <v>3</v>
      </c>
      <c r="BY515" s="104">
        <f>IF(OR(ABS($B515)&lt;0.01,$E515=0),0,IF($J515="","",VLOOKUP($J515,Age_Steps,4)))</f>
        <v>0</v>
      </c>
      <c r="BZ515" s="104">
        <f>IF(ABS($B515)&lt;0.01,0,IF($J515="","",VLOOKUP($J515-1,Age_Steps,4)))</f>
        <v>3</v>
      </c>
      <c r="CA515" s="104">
        <f>IF(OR(ABS($B515)&lt;0.01,$G515=0),0,IF($J515="","",VLOOKUP($J515-1,Age_Steps,4)))</f>
        <v>0</v>
      </c>
      <c r="CB515" s="104">
        <f>IF(ABS($B515)&lt;0.01,0,IF($J515="","",VLOOKUP($J515-2,Age_Steps,4)))</f>
        <v>3</v>
      </c>
      <c r="CC515" s="104">
        <f>IF(OR(ABS($B515)&lt;0.01,$I515=0),0,IF($J515="","",VLOOKUP($J515-2,Age_Steps,4)))</f>
        <v>0</v>
      </c>
    </row>
    <row r="516" spans="2:81" ht="12.5" customHeight="1">
      <c r="B516" s="6" t="s">
        <v>165</v>
      </c>
      <c r="C516" s="6" t="s">
        <v>166</v>
      </c>
      <c r="D516" s="5">
        <v>0</v>
      </c>
      <c r="E516" s="5">
        <v>0</v>
      </c>
      <c r="F516" s="2">
        <v>0</v>
      </c>
      <c r="G516" s="2">
        <v>0</v>
      </c>
      <c r="H516" s="2">
        <v>0</v>
      </c>
      <c r="I516" s="5">
        <v>0</v>
      </c>
      <c r="J516" s="11">
        <v>27</v>
      </c>
      <c r="K516" s="12">
        <f t="shared" si="423"/>
        <v>0</v>
      </c>
      <c r="L516" s="12">
        <f t="shared" si="423"/>
        <v>0</v>
      </c>
      <c r="M516" s="14">
        <f t="shared" si="424"/>
        <v>0</v>
      </c>
      <c r="N516" s="12">
        <f t="shared" si="479"/>
        <v>0</v>
      </c>
      <c r="O516" s="14">
        <f t="shared" si="425"/>
        <v>0</v>
      </c>
      <c r="P516" s="12">
        <f t="shared" si="479"/>
        <v>0</v>
      </c>
      <c r="Q516" s="12">
        <f t="shared" si="426"/>
        <v>1</v>
      </c>
      <c r="R516" s="12">
        <f t="shared" si="427"/>
        <v>0</v>
      </c>
      <c r="S516" s="12">
        <f t="shared" si="428"/>
        <v>0</v>
      </c>
      <c r="T516" s="12">
        <f t="shared" si="429"/>
        <v>0</v>
      </c>
      <c r="U516" s="12">
        <f t="shared" si="430"/>
        <v>0</v>
      </c>
      <c r="V516" s="39">
        <f t="shared" si="431"/>
        <v>0</v>
      </c>
      <c r="W516" s="39">
        <f t="shared" si="432"/>
        <v>0</v>
      </c>
      <c r="X516" s="12">
        <f t="shared" si="480"/>
        <v>0</v>
      </c>
      <c r="Y516" s="12">
        <f t="shared" si="433"/>
        <v>0</v>
      </c>
      <c r="Z516" s="39">
        <f t="shared" si="481"/>
        <v>0</v>
      </c>
      <c r="AA516" s="12">
        <f t="shared" si="434"/>
        <v>0</v>
      </c>
      <c r="AB516" s="39">
        <f t="shared" si="435"/>
        <v>0</v>
      </c>
      <c r="AC516" s="12">
        <f t="shared" si="436"/>
        <v>0</v>
      </c>
      <c r="AD516" s="39">
        <f t="shared" si="437"/>
        <v>0</v>
      </c>
      <c r="AE516" s="39">
        <f t="shared" si="422"/>
        <v>0</v>
      </c>
      <c r="AF516" s="12">
        <f t="shared" si="438"/>
        <v>0</v>
      </c>
      <c r="AG516" s="39">
        <f t="shared" si="439"/>
        <v>0</v>
      </c>
      <c r="AH516" s="12">
        <f t="shared" si="440"/>
        <v>0</v>
      </c>
      <c r="AI516" s="39">
        <f t="shared" si="441"/>
        <v>0</v>
      </c>
      <c r="AJ516" s="39">
        <f t="shared" si="442"/>
        <v>0</v>
      </c>
      <c r="AK516" s="12">
        <f t="shared" si="443"/>
        <v>0</v>
      </c>
      <c r="AL516" s="39">
        <f t="shared" si="444"/>
        <v>0</v>
      </c>
      <c r="AM516" s="39">
        <f t="shared" si="445"/>
        <v>0</v>
      </c>
      <c r="AN516" s="39">
        <f t="shared" si="446"/>
        <v>0</v>
      </c>
      <c r="AO516" s="99">
        <f t="shared" si="447"/>
        <v>0</v>
      </c>
      <c r="AP516" s="99">
        <f t="shared" si="448"/>
        <v>0</v>
      </c>
      <c r="AQ516" s="12">
        <f t="shared" si="449"/>
        <v>0</v>
      </c>
      <c r="AR516" s="39">
        <f t="shared" si="450"/>
        <v>0</v>
      </c>
      <c r="AS516" s="39">
        <f t="shared" si="451"/>
        <v>0</v>
      </c>
      <c r="AT516" s="39">
        <f t="shared" si="452"/>
        <v>0</v>
      </c>
      <c r="AU516" s="12">
        <f t="shared" si="453"/>
        <v>0</v>
      </c>
      <c r="AV516" s="39">
        <f t="shared" si="454"/>
        <v>0</v>
      </c>
      <c r="AW516" s="39">
        <f t="shared" si="455"/>
        <v>0</v>
      </c>
      <c r="AX516" s="39">
        <f t="shared" si="456"/>
        <v>0</v>
      </c>
      <c r="AY516" s="39">
        <f t="shared" si="457"/>
        <v>0</v>
      </c>
      <c r="AZ516" s="39">
        <f t="shared" si="458"/>
        <v>0</v>
      </c>
      <c r="BA516" s="12">
        <f t="shared" si="459"/>
        <v>0</v>
      </c>
      <c r="BB516" s="39">
        <f t="shared" si="460"/>
        <v>0</v>
      </c>
      <c r="BC516" s="39">
        <f t="shared" si="461"/>
        <v>0</v>
      </c>
      <c r="BD516" s="39">
        <f t="shared" si="462"/>
        <v>0</v>
      </c>
      <c r="BE516" s="12">
        <f t="shared" si="463"/>
        <v>0</v>
      </c>
      <c r="BF516" s="39">
        <f t="shared" si="464"/>
        <v>0</v>
      </c>
      <c r="BG516" s="39">
        <f t="shared" si="465"/>
        <v>0</v>
      </c>
      <c r="BH516" s="39">
        <f t="shared" si="466"/>
        <v>0</v>
      </c>
      <c r="BI516" s="12">
        <f t="shared" si="467"/>
        <v>0</v>
      </c>
      <c r="BJ516" s="39">
        <f t="shared" si="468"/>
        <v>0</v>
      </c>
      <c r="BK516" s="39">
        <f t="shared" si="469"/>
        <v>0</v>
      </c>
      <c r="BL516" s="39">
        <f t="shared" si="470"/>
        <v>0</v>
      </c>
      <c r="BM516" s="12">
        <f t="shared" si="471"/>
        <v>0</v>
      </c>
      <c r="BN516" s="39">
        <f t="shared" si="472"/>
        <v>0</v>
      </c>
      <c r="BO516" s="39">
        <f t="shared" si="473"/>
        <v>0</v>
      </c>
      <c r="BP516" s="39">
        <f t="shared" si="474"/>
        <v>0</v>
      </c>
      <c r="BQ516" s="12">
        <f t="shared" si="475"/>
        <v>0</v>
      </c>
      <c r="BR516" s="39">
        <f t="shared" si="476"/>
        <v>0</v>
      </c>
      <c r="BS516" s="39">
        <f t="shared" si="477"/>
        <v>0</v>
      </c>
      <c r="BT516" s="39">
        <f t="shared" si="478"/>
        <v>0</v>
      </c>
      <c r="BU516" s="104">
        <f>IF(ABS($B516)&lt;0.01,0,VLOOKUP(E516,DollarSteps,4))</f>
        <v>1</v>
      </c>
      <c r="BV516" s="104">
        <f>IF(ABS($B516)&lt;0.01,0,VLOOKUP(G516,DollarSteps,4))</f>
        <v>1</v>
      </c>
      <c r="BW516" s="104">
        <f>IF(ABS($B516)&lt;0.01,0,VLOOKUP(I516,DollarSteps,4))</f>
        <v>1</v>
      </c>
      <c r="BX516" s="104">
        <f>IF(ABS($B516)&lt;0.01,0,IF($J516="","",VLOOKUP($J516,Age_Steps,4)))</f>
        <v>2</v>
      </c>
      <c r="BY516" s="104">
        <f>IF(OR(ABS($B516)&lt;0.01,$E516=0),0,IF($J516="","",VLOOKUP($J516,Age_Steps,4)))</f>
        <v>0</v>
      </c>
      <c r="BZ516" s="104">
        <f>IF(ABS($B516)&lt;0.01,0,IF($J516="","",VLOOKUP($J516-1,Age_Steps,4)))</f>
        <v>2</v>
      </c>
      <c r="CA516" s="104">
        <f>IF(OR(ABS($B516)&lt;0.01,$G516=0),0,IF($J516="","",VLOOKUP($J516-1,Age_Steps,4)))</f>
        <v>0</v>
      </c>
      <c r="CB516" s="104">
        <f>IF(ABS($B516)&lt;0.01,0,IF($J516="","",VLOOKUP($J516-2,Age_Steps,4)))</f>
        <v>2</v>
      </c>
      <c r="CC516" s="104">
        <f>IF(OR(ABS($B516)&lt;0.01,$I516=0),0,IF($J516="","",VLOOKUP($J516-2,Age_Steps,4)))</f>
        <v>0</v>
      </c>
    </row>
    <row r="517" spans="2:81" ht="12.5" customHeight="1">
      <c r="B517" s="6" t="s">
        <v>167</v>
      </c>
      <c r="C517" s="6" t="s">
        <v>168</v>
      </c>
      <c r="D517" s="5">
        <v>0</v>
      </c>
      <c r="E517" s="5">
        <v>0</v>
      </c>
      <c r="F517" s="2">
        <v>0</v>
      </c>
      <c r="G517" s="2">
        <v>0</v>
      </c>
      <c r="H517" s="2">
        <v>0</v>
      </c>
      <c r="I517" s="5">
        <v>0</v>
      </c>
      <c r="J517" s="11">
        <v>77</v>
      </c>
      <c r="K517" s="12">
        <f t="shared" si="423"/>
        <v>0</v>
      </c>
      <c r="L517" s="12">
        <f t="shared" si="423"/>
        <v>0</v>
      </c>
      <c r="M517" s="14">
        <f t="shared" si="424"/>
        <v>0</v>
      </c>
      <c r="N517" s="12">
        <f t="shared" si="479"/>
        <v>0</v>
      </c>
      <c r="O517" s="14">
        <f t="shared" si="425"/>
        <v>0</v>
      </c>
      <c r="P517" s="12">
        <f t="shared" si="479"/>
        <v>0</v>
      </c>
      <c r="Q517" s="12">
        <f t="shared" si="426"/>
        <v>1</v>
      </c>
      <c r="R517" s="12">
        <f t="shared" si="427"/>
        <v>0</v>
      </c>
      <c r="S517" s="12">
        <f t="shared" si="428"/>
        <v>0</v>
      </c>
      <c r="T517" s="12">
        <f t="shared" si="429"/>
        <v>0</v>
      </c>
      <c r="U517" s="12">
        <f t="shared" si="430"/>
        <v>0</v>
      </c>
      <c r="V517" s="39">
        <f t="shared" si="431"/>
        <v>0</v>
      </c>
      <c r="W517" s="39">
        <f t="shared" si="432"/>
        <v>0</v>
      </c>
      <c r="X517" s="12">
        <f t="shared" si="480"/>
        <v>0</v>
      </c>
      <c r="Y517" s="12">
        <f t="shared" si="433"/>
        <v>0</v>
      </c>
      <c r="Z517" s="39">
        <f t="shared" si="481"/>
        <v>0</v>
      </c>
      <c r="AA517" s="12">
        <f t="shared" si="434"/>
        <v>0</v>
      </c>
      <c r="AB517" s="39">
        <f t="shared" si="435"/>
        <v>0</v>
      </c>
      <c r="AC517" s="12">
        <f t="shared" si="436"/>
        <v>0</v>
      </c>
      <c r="AD517" s="39">
        <f t="shared" si="437"/>
        <v>0</v>
      </c>
      <c r="AE517" s="39">
        <f t="shared" ref="AE517:AE580" si="482">IF(AC517=1,G517,0)</f>
        <v>0</v>
      </c>
      <c r="AF517" s="12">
        <f t="shared" si="438"/>
        <v>0</v>
      </c>
      <c r="AG517" s="39">
        <f t="shared" si="439"/>
        <v>0</v>
      </c>
      <c r="AH517" s="12">
        <f t="shared" si="440"/>
        <v>0</v>
      </c>
      <c r="AI517" s="39">
        <f t="shared" si="441"/>
        <v>0</v>
      </c>
      <c r="AJ517" s="39">
        <f t="shared" si="442"/>
        <v>0</v>
      </c>
      <c r="AK517" s="12">
        <f t="shared" si="443"/>
        <v>0</v>
      </c>
      <c r="AL517" s="39">
        <f t="shared" si="444"/>
        <v>0</v>
      </c>
      <c r="AM517" s="39">
        <f t="shared" si="445"/>
        <v>0</v>
      </c>
      <c r="AN517" s="39">
        <f t="shared" si="446"/>
        <v>0</v>
      </c>
      <c r="AO517" s="99">
        <f t="shared" si="447"/>
        <v>0</v>
      </c>
      <c r="AP517" s="99">
        <f t="shared" si="448"/>
        <v>0</v>
      </c>
      <c r="AQ517" s="12">
        <f t="shared" si="449"/>
        <v>0</v>
      </c>
      <c r="AR517" s="39">
        <f t="shared" si="450"/>
        <v>0</v>
      </c>
      <c r="AS517" s="39">
        <f t="shared" si="451"/>
        <v>0</v>
      </c>
      <c r="AT517" s="39">
        <f t="shared" si="452"/>
        <v>0</v>
      </c>
      <c r="AU517" s="12">
        <f t="shared" si="453"/>
        <v>0</v>
      </c>
      <c r="AV517" s="39">
        <f t="shared" si="454"/>
        <v>0</v>
      </c>
      <c r="AW517" s="39">
        <f t="shared" si="455"/>
        <v>0</v>
      </c>
      <c r="AX517" s="39">
        <f t="shared" si="456"/>
        <v>0</v>
      </c>
      <c r="AY517" s="39">
        <f t="shared" si="457"/>
        <v>0</v>
      </c>
      <c r="AZ517" s="39">
        <f t="shared" si="458"/>
        <v>0</v>
      </c>
      <c r="BA517" s="12">
        <f t="shared" si="459"/>
        <v>0</v>
      </c>
      <c r="BB517" s="39">
        <f t="shared" si="460"/>
        <v>0</v>
      </c>
      <c r="BC517" s="39">
        <f t="shared" si="461"/>
        <v>0</v>
      </c>
      <c r="BD517" s="39">
        <f t="shared" si="462"/>
        <v>0</v>
      </c>
      <c r="BE517" s="12">
        <f t="shared" si="463"/>
        <v>0</v>
      </c>
      <c r="BF517" s="39">
        <f t="shared" si="464"/>
        <v>0</v>
      </c>
      <c r="BG517" s="39">
        <f t="shared" si="465"/>
        <v>0</v>
      </c>
      <c r="BH517" s="39">
        <f t="shared" si="466"/>
        <v>0</v>
      </c>
      <c r="BI517" s="12">
        <f t="shared" si="467"/>
        <v>0</v>
      </c>
      <c r="BJ517" s="39">
        <f t="shared" si="468"/>
        <v>0</v>
      </c>
      <c r="BK517" s="39">
        <f t="shared" si="469"/>
        <v>0</v>
      </c>
      <c r="BL517" s="39">
        <f t="shared" si="470"/>
        <v>0</v>
      </c>
      <c r="BM517" s="12">
        <f t="shared" si="471"/>
        <v>0</v>
      </c>
      <c r="BN517" s="39">
        <f t="shared" si="472"/>
        <v>0</v>
      </c>
      <c r="BO517" s="39">
        <f t="shared" si="473"/>
        <v>0</v>
      </c>
      <c r="BP517" s="39">
        <f t="shared" si="474"/>
        <v>0</v>
      </c>
      <c r="BQ517" s="12">
        <f t="shared" si="475"/>
        <v>0</v>
      </c>
      <c r="BR517" s="39">
        <f t="shared" si="476"/>
        <v>0</v>
      </c>
      <c r="BS517" s="39">
        <f t="shared" si="477"/>
        <v>0</v>
      </c>
      <c r="BT517" s="39">
        <f t="shared" si="478"/>
        <v>0</v>
      </c>
      <c r="BU517" s="104">
        <f>IF(ABS($B517)&lt;0.01,0,VLOOKUP(E517,DollarSteps,4))</f>
        <v>1</v>
      </c>
      <c r="BV517" s="104">
        <f>IF(ABS($B517)&lt;0.01,0,VLOOKUP(G517,DollarSteps,4))</f>
        <v>1</v>
      </c>
      <c r="BW517" s="104">
        <f>IF(ABS($B517)&lt;0.01,0,VLOOKUP(I517,DollarSteps,4))</f>
        <v>1</v>
      </c>
      <c r="BX517" s="104">
        <f>IF(ABS($B517)&lt;0.01,0,IF($J517="","",VLOOKUP($J517,Age_Steps,4)))</f>
        <v>7</v>
      </c>
      <c r="BY517" s="104">
        <f>IF(OR(ABS($B517)&lt;0.01,$E517=0),0,IF($J517="","",VLOOKUP($J517,Age_Steps,4)))</f>
        <v>0</v>
      </c>
      <c r="BZ517" s="104">
        <f>IF(ABS($B517)&lt;0.01,0,IF($J517="","",VLOOKUP($J517-1,Age_Steps,4)))</f>
        <v>7</v>
      </c>
      <c r="CA517" s="104">
        <f>IF(OR(ABS($B517)&lt;0.01,$G517=0),0,IF($J517="","",VLOOKUP($J517-1,Age_Steps,4)))</f>
        <v>0</v>
      </c>
      <c r="CB517" s="104">
        <f>IF(ABS($B517)&lt;0.01,0,IF($J517="","",VLOOKUP($J517-2,Age_Steps,4)))</f>
        <v>7</v>
      </c>
      <c r="CC517" s="104">
        <f>IF(OR(ABS($B517)&lt;0.01,$I517=0),0,IF($J517="","",VLOOKUP($J517-2,Age_Steps,4)))</f>
        <v>0</v>
      </c>
    </row>
    <row r="518" spans="2:81" ht="12.5" customHeight="1">
      <c r="B518" s="6" t="s">
        <v>169</v>
      </c>
      <c r="C518" s="7" t="s">
        <v>170</v>
      </c>
      <c r="D518" s="5">
        <v>0</v>
      </c>
      <c r="E518" s="5">
        <v>0</v>
      </c>
      <c r="F518" s="2">
        <v>0</v>
      </c>
      <c r="G518" s="2">
        <v>0</v>
      </c>
      <c r="H518" s="2">
        <v>0</v>
      </c>
      <c r="I518" s="5">
        <v>0</v>
      </c>
      <c r="J518" s="11">
        <v>42</v>
      </c>
      <c r="K518" s="12">
        <f t="shared" ref="K518:L581" si="483">IF(D518&gt;0.5,1,0)</f>
        <v>0</v>
      </c>
      <c r="L518" s="12">
        <f t="shared" si="483"/>
        <v>0</v>
      </c>
      <c r="M518" s="14">
        <f t="shared" ref="M518:M581" si="484">+D518-F518</f>
        <v>0</v>
      </c>
      <c r="N518" s="12">
        <f t="shared" si="479"/>
        <v>0</v>
      </c>
      <c r="O518" s="14">
        <f t="shared" ref="O518:O581" si="485">+E518-G518</f>
        <v>0</v>
      </c>
      <c r="P518" s="12">
        <f t="shared" si="479"/>
        <v>0</v>
      </c>
      <c r="Q518" s="12">
        <f t="shared" ref="Q518:Q581" si="486">IF(E518+G518+I518=0,1,0)</f>
        <v>1</v>
      </c>
      <c r="R518" s="12">
        <f t="shared" ref="R518:R581" si="487">IF(AND(Q518=0,E518=0),1,0)</f>
        <v>0</v>
      </c>
      <c r="S518" s="12">
        <f t="shared" ref="S518:S581" si="488">IF(E518=0,0,1)</f>
        <v>0</v>
      </c>
      <c r="T518" s="12">
        <f t="shared" ref="T518:T581" si="489">IF(G518=0,0,1)</f>
        <v>0</v>
      </c>
      <c r="U518" s="12">
        <f t="shared" ref="U518:U581" si="490">IF(AND(T518=1, X518=1,E518=0),1,0)</f>
        <v>0</v>
      </c>
      <c r="V518" s="39">
        <f t="shared" ref="V518:V581" si="491">IF(U518=1,G518,0)</f>
        <v>0</v>
      </c>
      <c r="W518" s="39">
        <f t="shared" ref="W518:W581" si="492">IF(U518=1,I518,0)</f>
        <v>0</v>
      </c>
      <c r="X518" s="12">
        <f t="shared" si="480"/>
        <v>0</v>
      </c>
      <c r="Y518" s="12">
        <f t="shared" ref="Y518:Y581" si="493">IF(AND(X518=1,G518=0,E518=0),1,0)</f>
        <v>0</v>
      </c>
      <c r="Z518" s="39">
        <f t="shared" si="481"/>
        <v>0</v>
      </c>
      <c r="AA518" s="12">
        <f t="shared" ref="AA518:AA581" si="494">IF(AND(S518=1,T518=0,X518=0),1,0)</f>
        <v>0</v>
      </c>
      <c r="AB518" s="39">
        <f t="shared" ref="AB518:AB581" si="495">IF(AA518=1,E518,0)</f>
        <v>0</v>
      </c>
      <c r="AC518" s="12">
        <f t="shared" ref="AC518:AC581" si="496">IF(AND(S518=1,T518=1,X518=0),1,0)</f>
        <v>0</v>
      </c>
      <c r="AD518" s="39">
        <f t="shared" ref="AD518:AD581" si="497">IF(AC518=1,E518,0)</f>
        <v>0</v>
      </c>
      <c r="AE518" s="39">
        <f t="shared" si="482"/>
        <v>0</v>
      </c>
      <c r="AF518" s="12">
        <f t="shared" ref="AF518:AF581" si="498">IF(AND(S518=0,T518=1,X518=0),1,0)</f>
        <v>0</v>
      </c>
      <c r="AG518" s="39">
        <f t="shared" ref="AG518:AG581" si="499">IF(AF518=1,G518,0)</f>
        <v>0</v>
      </c>
      <c r="AH518" s="12">
        <f t="shared" ref="AH518:AH581" si="500">IF(AND(S518=1,T518=0,X518=1),1,0)</f>
        <v>0</v>
      </c>
      <c r="AI518" s="39">
        <f t="shared" ref="AI518:AI581" si="501">IF(AH518=1,E518,0)</f>
        <v>0</v>
      </c>
      <c r="AJ518" s="39">
        <f t="shared" ref="AJ518:AJ581" si="502">IF(AH518=1,I518,0)</f>
        <v>0</v>
      </c>
      <c r="AK518" s="12">
        <f t="shared" ref="AK518:AK581" si="503">IF(AND(S518=1,T518=1,X518=1),1,0)</f>
        <v>0</v>
      </c>
      <c r="AL518" s="39">
        <f t="shared" ref="AL518:AL581" si="504">IF(AK518=1,E518,0)</f>
        <v>0</v>
      </c>
      <c r="AM518" s="39">
        <f t="shared" ref="AM518:AM581" si="505">IF(AK518=1,G518,0)</f>
        <v>0</v>
      </c>
      <c r="AN518" s="39">
        <f t="shared" ref="AN518:AN581" si="506">IF(AK518=1,I518,0)</f>
        <v>0</v>
      </c>
      <c r="AO518" s="99">
        <f t="shared" ref="AO518:AO581" si="507">IF(AK518=1,IF(+AL518-AM518&gt;0,1,IF(+AL518-AM518&lt;0,2,3)),0)</f>
        <v>0</v>
      </c>
      <c r="AP518" s="99">
        <f t="shared" ref="AP518:AP581" si="508">IF(AK518=1,IF(+AM518-AN518&gt;0,1,IF(+AM518-AN518&lt;0,2,3)),0)</f>
        <v>0</v>
      </c>
      <c r="AQ518" s="12">
        <f t="shared" ref="AQ518:AQ581" si="509">IF(AND(AK518=1,AO518=1,AP518=1),1,0)</f>
        <v>0</v>
      </c>
      <c r="AR518" s="39">
        <f t="shared" ref="AR518:AR581" si="510">IF(AND($AO518=1,$AP518=1),E518,0)</f>
        <v>0</v>
      </c>
      <c r="AS518" s="39">
        <f t="shared" ref="AS518:AS581" si="511">IF(AND($AO518=1,$AP518=1),G518,0)</f>
        <v>0</v>
      </c>
      <c r="AT518" s="39">
        <f t="shared" ref="AT518:AT581" si="512">IF(AND($AO518=1,$AP518=1),I518,0)</f>
        <v>0</v>
      </c>
      <c r="AU518" s="12">
        <f t="shared" ref="AU518:AU581" si="513">IF(AND(AK518=1,AO518=2,AP518=2),1,0)</f>
        <v>0</v>
      </c>
      <c r="AV518" s="39">
        <f t="shared" ref="AV518:AV581" si="514">IF(AND($AO518=2,$AP518=2),E518,0)</f>
        <v>0</v>
      </c>
      <c r="AW518" s="39">
        <f t="shared" ref="AW518:AW581" si="515">IF(AND($AO518=2,$AP518=2),G518,0)</f>
        <v>0</v>
      </c>
      <c r="AX518" s="39">
        <f t="shared" ref="AX518:AX581" si="516">IF(AND($AO518=2,$AP518=2),I518,0)</f>
        <v>0</v>
      </c>
      <c r="AY518" s="39">
        <f t="shared" ref="AY518:AY581" si="517">IF(AND(AO518=2,AP518=2),AL518-AM518,0)</f>
        <v>0</v>
      </c>
      <c r="AZ518" s="39">
        <f t="shared" ref="AZ518:AZ581" si="518">IF(AND(AO518=2,AP518=2),AM518-AN518,0)</f>
        <v>0</v>
      </c>
      <c r="BA518" s="12">
        <f t="shared" ref="BA518:BA581" si="519">IF(AND($AK518=1,OR($AO518=1,$AO518=3),$AP518=2),1,0)</f>
        <v>0</v>
      </c>
      <c r="BB518" s="39">
        <f t="shared" ref="BB518:BB581" si="520">IF(AND(OR($AO518=1,$AO518=3),$AP518=2),$E518,0)</f>
        <v>0</v>
      </c>
      <c r="BC518" s="39">
        <f t="shared" ref="BC518:BC581" si="521">IF(AND(OR($AO518=1,$AO518=3),$AP518=2),$G518,0)</f>
        <v>0</v>
      </c>
      <c r="BD518" s="39">
        <f t="shared" ref="BD518:BD581" si="522">IF(AND(OR($AO518=1,$AO518=3),$AP518=2),$I518,0)</f>
        <v>0</v>
      </c>
      <c r="BE518" s="12">
        <f t="shared" ref="BE518:BE581" si="523">IF(AND($AK518=1,$AO518=2,OR($AP518=1,$AP518=3)),1,0)</f>
        <v>0</v>
      </c>
      <c r="BF518" s="39">
        <f t="shared" ref="BF518:BF581" si="524">IF(AND($AO518=2,OR($AP518=1,$AP518=3)),$E518,0)</f>
        <v>0</v>
      </c>
      <c r="BG518" s="39">
        <f t="shared" ref="BG518:BG581" si="525">IF(AND($AO518=2,OR($AP518=1,$AP518=3)),$G518,0)</f>
        <v>0</v>
      </c>
      <c r="BH518" s="39">
        <f t="shared" ref="BH518:BH581" si="526">IF(AND($AO518=2,OR($AP518=1,$AP518=3)),$I518,0)</f>
        <v>0</v>
      </c>
      <c r="BI518" s="12">
        <f t="shared" ref="BI518:BI581" si="527">IF(AND($AK518=1,$AO518=1,$AP518=3),1,0)</f>
        <v>0</v>
      </c>
      <c r="BJ518" s="39">
        <f t="shared" ref="BJ518:BJ581" si="528">IF(AND($AO518=1,$AP518=3),$E518,0)</f>
        <v>0</v>
      </c>
      <c r="BK518" s="39">
        <f t="shared" ref="BK518:BK581" si="529">IF(AND($AO518=1,$AP518=3),$G518,0)</f>
        <v>0</v>
      </c>
      <c r="BL518" s="39">
        <f t="shared" ref="BL518:BL581" si="530">IF(AND($AO518=1,$AP518=3),$I518,0)</f>
        <v>0</v>
      </c>
      <c r="BM518" s="12">
        <f t="shared" ref="BM518:BM581" si="531">IF(AND($AK518=1,$AO518=3,$AP518=1),1,0)</f>
        <v>0</v>
      </c>
      <c r="BN518" s="39">
        <f t="shared" ref="BN518:BN581" si="532">IF(AND($AO518=3,$AP518=1),$E518,0)</f>
        <v>0</v>
      </c>
      <c r="BO518" s="39">
        <f t="shared" ref="BO518:BO581" si="533">IF(AND($AO518=3,$AP518=1),$G518,0)</f>
        <v>0</v>
      </c>
      <c r="BP518" s="39">
        <f t="shared" ref="BP518:BP581" si="534">IF(AND($AO518=3,$AP518=1),$I518,0)</f>
        <v>0</v>
      </c>
      <c r="BQ518" s="12">
        <f t="shared" ref="BQ518:BQ581" si="535">IF(AND($AK518=1,$AO518=3,$AP518=3),1,0)</f>
        <v>0</v>
      </c>
      <c r="BR518" s="39">
        <f t="shared" ref="BR518:BR581" si="536">IF(AND($AO518=3,$AP518=3),$E518,0)</f>
        <v>0</v>
      </c>
      <c r="BS518" s="39">
        <f t="shared" ref="BS518:BS581" si="537">IF(AND($AO518=3,$AP518=3),$G518,0)</f>
        <v>0</v>
      </c>
      <c r="BT518" s="39">
        <f t="shared" ref="BT518:BT581" si="538">IF(AND($AO518=3,$AP518=3),$I518,0)</f>
        <v>0</v>
      </c>
      <c r="BU518" s="104">
        <f>IF(ABS($B518)&lt;0.01,0,VLOOKUP(E518,DollarSteps,4))</f>
        <v>1</v>
      </c>
      <c r="BV518" s="104">
        <f>IF(ABS($B518)&lt;0.01,0,VLOOKUP(G518,DollarSteps,4))</f>
        <v>1</v>
      </c>
      <c r="BW518" s="104">
        <f>IF(ABS($B518)&lt;0.01,0,VLOOKUP(I518,DollarSteps,4))</f>
        <v>1</v>
      </c>
      <c r="BX518" s="104">
        <f>IF(ABS($B518)&lt;0.01,0,IF($J518="","",VLOOKUP($J518,Age_Steps,4)))</f>
        <v>4</v>
      </c>
      <c r="BY518" s="104">
        <f>IF(OR(ABS($B518)&lt;0.01,$E518=0),0,IF($J518="","",VLOOKUP($J518,Age_Steps,4)))</f>
        <v>0</v>
      </c>
      <c r="BZ518" s="104">
        <f>IF(ABS($B518)&lt;0.01,0,IF($J518="","",VLOOKUP($J518-1,Age_Steps,4)))</f>
        <v>4</v>
      </c>
      <c r="CA518" s="104">
        <f>IF(OR(ABS($B518)&lt;0.01,$G518=0),0,IF($J518="","",VLOOKUP($J518-1,Age_Steps,4)))</f>
        <v>0</v>
      </c>
      <c r="CB518" s="104">
        <f>IF(ABS($B518)&lt;0.01,0,IF($J518="","",VLOOKUP($J518-2,Age_Steps,4)))</f>
        <v>4</v>
      </c>
      <c r="CC518" s="104">
        <f>IF(OR(ABS($B518)&lt;0.01,$I518=0),0,IF($J518="","",VLOOKUP($J518-2,Age_Steps,4)))</f>
        <v>0</v>
      </c>
    </row>
    <row r="519" spans="2:81" ht="12.5" customHeight="1">
      <c r="B519" s="6" t="s">
        <v>171</v>
      </c>
      <c r="C519" s="6" t="s">
        <v>172</v>
      </c>
      <c r="D519" s="5">
        <v>0</v>
      </c>
      <c r="E519" s="5">
        <v>0</v>
      </c>
      <c r="F519" s="2">
        <v>0</v>
      </c>
      <c r="G519" s="2">
        <v>0</v>
      </c>
      <c r="H519" s="2">
        <v>0</v>
      </c>
      <c r="I519" s="5">
        <v>0</v>
      </c>
      <c r="J519" s="11">
        <v>63</v>
      </c>
      <c r="K519" s="12">
        <f t="shared" si="483"/>
        <v>0</v>
      </c>
      <c r="L519" s="12">
        <f t="shared" si="483"/>
        <v>0</v>
      </c>
      <c r="M519" s="14">
        <f t="shared" si="484"/>
        <v>0</v>
      </c>
      <c r="N519" s="12">
        <f t="shared" ref="N519:P582" si="539">IF(OR((M519&gt;=N$3),(M519&lt;=-N$3)),1,0)</f>
        <v>0</v>
      </c>
      <c r="O519" s="14">
        <f t="shared" si="485"/>
        <v>0</v>
      </c>
      <c r="P519" s="12">
        <f t="shared" si="539"/>
        <v>0</v>
      </c>
      <c r="Q519" s="12">
        <f t="shared" si="486"/>
        <v>1</v>
      </c>
      <c r="R519" s="12">
        <f t="shared" si="487"/>
        <v>0</v>
      </c>
      <c r="S519" s="12">
        <f t="shared" si="488"/>
        <v>0</v>
      </c>
      <c r="T519" s="12">
        <f t="shared" si="489"/>
        <v>0</v>
      </c>
      <c r="U519" s="12">
        <f t="shared" si="490"/>
        <v>0</v>
      </c>
      <c r="V519" s="39">
        <f t="shared" si="491"/>
        <v>0</v>
      </c>
      <c r="W519" s="39">
        <f t="shared" si="492"/>
        <v>0</v>
      </c>
      <c r="X519" s="12">
        <f t="shared" si="480"/>
        <v>0</v>
      </c>
      <c r="Y519" s="12">
        <f t="shared" si="493"/>
        <v>0</v>
      </c>
      <c r="Z519" s="39">
        <f t="shared" si="481"/>
        <v>0</v>
      </c>
      <c r="AA519" s="12">
        <f t="shared" si="494"/>
        <v>0</v>
      </c>
      <c r="AB519" s="39">
        <f t="shared" si="495"/>
        <v>0</v>
      </c>
      <c r="AC519" s="12">
        <f t="shared" si="496"/>
        <v>0</v>
      </c>
      <c r="AD519" s="39">
        <f t="shared" si="497"/>
        <v>0</v>
      </c>
      <c r="AE519" s="39">
        <f t="shared" si="482"/>
        <v>0</v>
      </c>
      <c r="AF519" s="12">
        <f t="shared" si="498"/>
        <v>0</v>
      </c>
      <c r="AG519" s="39">
        <f t="shared" si="499"/>
        <v>0</v>
      </c>
      <c r="AH519" s="12">
        <f t="shared" si="500"/>
        <v>0</v>
      </c>
      <c r="AI519" s="39">
        <f t="shared" si="501"/>
        <v>0</v>
      </c>
      <c r="AJ519" s="39">
        <f t="shared" si="502"/>
        <v>0</v>
      </c>
      <c r="AK519" s="12">
        <f t="shared" si="503"/>
        <v>0</v>
      </c>
      <c r="AL519" s="39">
        <f t="shared" si="504"/>
        <v>0</v>
      </c>
      <c r="AM519" s="39">
        <f t="shared" si="505"/>
        <v>0</v>
      </c>
      <c r="AN519" s="39">
        <f t="shared" si="506"/>
        <v>0</v>
      </c>
      <c r="AO519" s="99">
        <f t="shared" si="507"/>
        <v>0</v>
      </c>
      <c r="AP519" s="99">
        <f t="shared" si="508"/>
        <v>0</v>
      </c>
      <c r="AQ519" s="12">
        <f t="shared" si="509"/>
        <v>0</v>
      </c>
      <c r="AR519" s="39">
        <f t="shared" si="510"/>
        <v>0</v>
      </c>
      <c r="AS519" s="39">
        <f t="shared" si="511"/>
        <v>0</v>
      </c>
      <c r="AT519" s="39">
        <f t="shared" si="512"/>
        <v>0</v>
      </c>
      <c r="AU519" s="12">
        <f t="shared" si="513"/>
        <v>0</v>
      </c>
      <c r="AV519" s="39">
        <f t="shared" si="514"/>
        <v>0</v>
      </c>
      <c r="AW519" s="39">
        <f t="shared" si="515"/>
        <v>0</v>
      </c>
      <c r="AX519" s="39">
        <f t="shared" si="516"/>
        <v>0</v>
      </c>
      <c r="AY519" s="39">
        <f t="shared" si="517"/>
        <v>0</v>
      </c>
      <c r="AZ519" s="39">
        <f t="shared" si="518"/>
        <v>0</v>
      </c>
      <c r="BA519" s="12">
        <f t="shared" si="519"/>
        <v>0</v>
      </c>
      <c r="BB519" s="39">
        <f t="shared" si="520"/>
        <v>0</v>
      </c>
      <c r="BC519" s="39">
        <f t="shared" si="521"/>
        <v>0</v>
      </c>
      <c r="BD519" s="39">
        <f t="shared" si="522"/>
        <v>0</v>
      </c>
      <c r="BE519" s="12">
        <f t="shared" si="523"/>
        <v>0</v>
      </c>
      <c r="BF519" s="39">
        <f t="shared" si="524"/>
        <v>0</v>
      </c>
      <c r="BG519" s="39">
        <f t="shared" si="525"/>
        <v>0</v>
      </c>
      <c r="BH519" s="39">
        <f t="shared" si="526"/>
        <v>0</v>
      </c>
      <c r="BI519" s="12">
        <f t="shared" si="527"/>
        <v>0</v>
      </c>
      <c r="BJ519" s="39">
        <f t="shared" si="528"/>
        <v>0</v>
      </c>
      <c r="BK519" s="39">
        <f t="shared" si="529"/>
        <v>0</v>
      </c>
      <c r="BL519" s="39">
        <f t="shared" si="530"/>
        <v>0</v>
      </c>
      <c r="BM519" s="12">
        <f t="shared" si="531"/>
        <v>0</v>
      </c>
      <c r="BN519" s="39">
        <f t="shared" si="532"/>
        <v>0</v>
      </c>
      <c r="BO519" s="39">
        <f t="shared" si="533"/>
        <v>0</v>
      </c>
      <c r="BP519" s="39">
        <f t="shared" si="534"/>
        <v>0</v>
      </c>
      <c r="BQ519" s="12">
        <f t="shared" si="535"/>
        <v>0</v>
      </c>
      <c r="BR519" s="39">
        <f t="shared" si="536"/>
        <v>0</v>
      </c>
      <c r="BS519" s="39">
        <f t="shared" si="537"/>
        <v>0</v>
      </c>
      <c r="BT519" s="39">
        <f t="shared" si="538"/>
        <v>0</v>
      </c>
      <c r="BU519" s="104">
        <f>IF(ABS($B519)&lt;0.01,0,VLOOKUP(E519,DollarSteps,4))</f>
        <v>1</v>
      </c>
      <c r="BV519" s="104">
        <f>IF(ABS($B519)&lt;0.01,0,VLOOKUP(G519,DollarSteps,4))</f>
        <v>1</v>
      </c>
      <c r="BW519" s="104">
        <f>IF(ABS($B519)&lt;0.01,0,VLOOKUP(I519,DollarSteps,4))</f>
        <v>1</v>
      </c>
      <c r="BX519" s="104">
        <f>IF(ABS($B519)&lt;0.01,0,IF($J519="","",VLOOKUP($J519,Age_Steps,4)))</f>
        <v>6</v>
      </c>
      <c r="BY519" s="104">
        <f>IF(OR(ABS($B519)&lt;0.01,$E519=0),0,IF($J519="","",VLOOKUP($J519,Age_Steps,4)))</f>
        <v>0</v>
      </c>
      <c r="BZ519" s="104">
        <f>IF(ABS($B519)&lt;0.01,0,IF($J519="","",VLOOKUP($J519-1,Age_Steps,4)))</f>
        <v>6</v>
      </c>
      <c r="CA519" s="104">
        <f>IF(OR(ABS($B519)&lt;0.01,$G519=0),0,IF($J519="","",VLOOKUP($J519-1,Age_Steps,4)))</f>
        <v>0</v>
      </c>
      <c r="CB519" s="104">
        <f>IF(ABS($B519)&lt;0.01,0,IF($J519="","",VLOOKUP($J519-2,Age_Steps,4)))</f>
        <v>6</v>
      </c>
      <c r="CC519" s="104">
        <f>IF(OR(ABS($B519)&lt;0.01,$I519=0),0,IF($J519="","",VLOOKUP($J519-2,Age_Steps,4)))</f>
        <v>0</v>
      </c>
    </row>
    <row r="520" spans="2:81" ht="12.5" customHeight="1">
      <c r="B520" s="6" t="s">
        <v>173</v>
      </c>
      <c r="C520" s="6" t="s">
        <v>174</v>
      </c>
      <c r="D520" s="5">
        <v>0</v>
      </c>
      <c r="E520" s="5">
        <v>0</v>
      </c>
      <c r="F520" s="2">
        <v>0</v>
      </c>
      <c r="G520" s="2">
        <v>0</v>
      </c>
      <c r="H520" s="2">
        <v>180</v>
      </c>
      <c r="I520" s="5">
        <v>180</v>
      </c>
      <c r="J520" s="11">
        <v>70</v>
      </c>
      <c r="K520" s="12">
        <f t="shared" si="483"/>
        <v>0</v>
      </c>
      <c r="L520" s="12">
        <f t="shared" si="483"/>
        <v>0</v>
      </c>
      <c r="M520" s="14">
        <f t="shared" si="484"/>
        <v>0</v>
      </c>
      <c r="N520" s="12">
        <f t="shared" si="539"/>
        <v>0</v>
      </c>
      <c r="O520" s="14">
        <f t="shared" si="485"/>
        <v>0</v>
      </c>
      <c r="P520" s="12">
        <f t="shared" si="539"/>
        <v>0</v>
      </c>
      <c r="Q520" s="12">
        <f t="shared" si="486"/>
        <v>0</v>
      </c>
      <c r="R520" s="12">
        <f t="shared" si="487"/>
        <v>1</v>
      </c>
      <c r="S520" s="12">
        <f t="shared" si="488"/>
        <v>0</v>
      </c>
      <c r="T520" s="12">
        <f t="shared" si="489"/>
        <v>0</v>
      </c>
      <c r="U520" s="12">
        <f t="shared" si="490"/>
        <v>0</v>
      </c>
      <c r="V520" s="39">
        <f t="shared" si="491"/>
        <v>0</v>
      </c>
      <c r="W520" s="39">
        <f t="shared" si="492"/>
        <v>0</v>
      </c>
      <c r="X520" s="12">
        <f t="shared" si="480"/>
        <v>1</v>
      </c>
      <c r="Y520" s="12">
        <f t="shared" si="493"/>
        <v>1</v>
      </c>
      <c r="Z520" s="39">
        <f t="shared" si="481"/>
        <v>180</v>
      </c>
      <c r="AA520" s="12">
        <f t="shared" si="494"/>
        <v>0</v>
      </c>
      <c r="AB520" s="39">
        <f t="shared" si="495"/>
        <v>0</v>
      </c>
      <c r="AC520" s="12">
        <f t="shared" si="496"/>
        <v>0</v>
      </c>
      <c r="AD520" s="39">
        <f t="shared" si="497"/>
        <v>0</v>
      </c>
      <c r="AE520" s="39">
        <f t="shared" si="482"/>
        <v>0</v>
      </c>
      <c r="AF520" s="12">
        <f t="shared" si="498"/>
        <v>0</v>
      </c>
      <c r="AG520" s="39">
        <f t="shared" si="499"/>
        <v>0</v>
      </c>
      <c r="AH520" s="12">
        <f t="shared" si="500"/>
        <v>0</v>
      </c>
      <c r="AI520" s="39">
        <f t="shared" si="501"/>
        <v>0</v>
      </c>
      <c r="AJ520" s="39">
        <f t="shared" si="502"/>
        <v>0</v>
      </c>
      <c r="AK520" s="12">
        <f t="shared" si="503"/>
        <v>0</v>
      </c>
      <c r="AL520" s="39">
        <f t="shared" si="504"/>
        <v>0</v>
      </c>
      <c r="AM520" s="39">
        <f t="shared" si="505"/>
        <v>0</v>
      </c>
      <c r="AN520" s="39">
        <f t="shared" si="506"/>
        <v>0</v>
      </c>
      <c r="AO520" s="99">
        <f t="shared" si="507"/>
        <v>0</v>
      </c>
      <c r="AP520" s="99">
        <f t="shared" si="508"/>
        <v>0</v>
      </c>
      <c r="AQ520" s="12">
        <f t="shared" si="509"/>
        <v>0</v>
      </c>
      <c r="AR520" s="39">
        <f t="shared" si="510"/>
        <v>0</v>
      </c>
      <c r="AS520" s="39">
        <f t="shared" si="511"/>
        <v>0</v>
      </c>
      <c r="AT520" s="39">
        <f t="shared" si="512"/>
        <v>0</v>
      </c>
      <c r="AU520" s="12">
        <f t="shared" si="513"/>
        <v>0</v>
      </c>
      <c r="AV520" s="39">
        <f t="shared" si="514"/>
        <v>0</v>
      </c>
      <c r="AW520" s="39">
        <f t="shared" si="515"/>
        <v>0</v>
      </c>
      <c r="AX520" s="39">
        <f t="shared" si="516"/>
        <v>0</v>
      </c>
      <c r="AY520" s="39">
        <f t="shared" si="517"/>
        <v>0</v>
      </c>
      <c r="AZ520" s="39">
        <f t="shared" si="518"/>
        <v>0</v>
      </c>
      <c r="BA520" s="12">
        <f t="shared" si="519"/>
        <v>0</v>
      </c>
      <c r="BB520" s="39">
        <f t="shared" si="520"/>
        <v>0</v>
      </c>
      <c r="BC520" s="39">
        <f t="shared" si="521"/>
        <v>0</v>
      </c>
      <c r="BD520" s="39">
        <f t="shared" si="522"/>
        <v>0</v>
      </c>
      <c r="BE520" s="12">
        <f t="shared" si="523"/>
        <v>0</v>
      </c>
      <c r="BF520" s="39">
        <f t="shared" si="524"/>
        <v>0</v>
      </c>
      <c r="BG520" s="39">
        <f t="shared" si="525"/>
        <v>0</v>
      </c>
      <c r="BH520" s="39">
        <f t="shared" si="526"/>
        <v>0</v>
      </c>
      <c r="BI520" s="12">
        <f t="shared" si="527"/>
        <v>0</v>
      </c>
      <c r="BJ520" s="39">
        <f t="shared" si="528"/>
        <v>0</v>
      </c>
      <c r="BK520" s="39">
        <f t="shared" si="529"/>
        <v>0</v>
      </c>
      <c r="BL520" s="39">
        <f t="shared" si="530"/>
        <v>0</v>
      </c>
      <c r="BM520" s="12">
        <f t="shared" si="531"/>
        <v>0</v>
      </c>
      <c r="BN520" s="39">
        <f t="shared" si="532"/>
        <v>0</v>
      </c>
      <c r="BO520" s="39">
        <f t="shared" si="533"/>
        <v>0</v>
      </c>
      <c r="BP520" s="39">
        <f t="shared" si="534"/>
        <v>0</v>
      </c>
      <c r="BQ520" s="12">
        <f t="shared" si="535"/>
        <v>0</v>
      </c>
      <c r="BR520" s="39">
        <f t="shared" si="536"/>
        <v>0</v>
      </c>
      <c r="BS520" s="39">
        <f t="shared" si="537"/>
        <v>0</v>
      </c>
      <c r="BT520" s="39">
        <f t="shared" si="538"/>
        <v>0</v>
      </c>
      <c r="BU520" s="104">
        <f>IF(ABS($B520)&lt;0.01,0,VLOOKUP(E520,DollarSteps,4))</f>
        <v>1</v>
      </c>
      <c r="BV520" s="104">
        <f>IF(ABS($B520)&lt;0.01,0,VLOOKUP(G520,DollarSteps,4))</f>
        <v>1</v>
      </c>
      <c r="BW520" s="104">
        <f>IF(ABS($B520)&lt;0.01,0,VLOOKUP(I520,DollarSteps,4))</f>
        <v>2</v>
      </c>
      <c r="BX520" s="104">
        <f>IF(ABS($B520)&lt;0.01,0,IF($J520="","",VLOOKUP($J520,Age_Steps,4)))</f>
        <v>7</v>
      </c>
      <c r="BY520" s="104">
        <f>IF(OR(ABS($B520)&lt;0.01,$E520=0),0,IF($J520="","",VLOOKUP($J520,Age_Steps,4)))</f>
        <v>0</v>
      </c>
      <c r="BZ520" s="104">
        <f>IF(ABS($B520)&lt;0.01,0,IF($J520="","",VLOOKUP($J520-1,Age_Steps,4)))</f>
        <v>6</v>
      </c>
      <c r="CA520" s="104">
        <f>IF(OR(ABS($B520)&lt;0.01,$G520=0),0,IF($J520="","",VLOOKUP($J520-1,Age_Steps,4)))</f>
        <v>0</v>
      </c>
      <c r="CB520" s="104">
        <f>IF(ABS($B520)&lt;0.01,0,IF($J520="","",VLOOKUP($J520-2,Age_Steps,4)))</f>
        <v>6</v>
      </c>
      <c r="CC520" s="104">
        <f>IF(OR(ABS($B520)&lt;0.01,$I520=0),0,IF($J520="","",VLOOKUP($J520-2,Age_Steps,4)))</f>
        <v>6</v>
      </c>
    </row>
    <row r="521" spans="2:81" ht="12.5" customHeight="1">
      <c r="B521" s="6" t="s">
        <v>175</v>
      </c>
      <c r="C521" s="6" t="s">
        <v>176</v>
      </c>
      <c r="D521" s="5">
        <v>0</v>
      </c>
      <c r="E521" s="5">
        <v>0</v>
      </c>
      <c r="F521" s="2">
        <v>0</v>
      </c>
      <c r="G521" s="2">
        <v>0</v>
      </c>
      <c r="H521" s="2">
        <v>0</v>
      </c>
      <c r="I521" s="5">
        <v>0</v>
      </c>
      <c r="J521" s="11">
        <v>23</v>
      </c>
      <c r="K521" s="12">
        <f t="shared" si="483"/>
        <v>0</v>
      </c>
      <c r="L521" s="12">
        <f t="shared" si="483"/>
        <v>0</v>
      </c>
      <c r="M521" s="14">
        <f t="shared" si="484"/>
        <v>0</v>
      </c>
      <c r="N521" s="12">
        <f t="shared" si="539"/>
        <v>0</v>
      </c>
      <c r="O521" s="14">
        <f t="shared" si="485"/>
        <v>0</v>
      </c>
      <c r="P521" s="12">
        <f t="shared" si="539"/>
        <v>0</v>
      </c>
      <c r="Q521" s="12">
        <f t="shared" si="486"/>
        <v>1</v>
      </c>
      <c r="R521" s="12">
        <f t="shared" si="487"/>
        <v>0</v>
      </c>
      <c r="S521" s="12">
        <f t="shared" si="488"/>
        <v>0</v>
      </c>
      <c r="T521" s="12">
        <f t="shared" si="489"/>
        <v>0</v>
      </c>
      <c r="U521" s="12">
        <f t="shared" si="490"/>
        <v>0</v>
      </c>
      <c r="V521" s="39">
        <f t="shared" si="491"/>
        <v>0</v>
      </c>
      <c r="W521" s="39">
        <f t="shared" si="492"/>
        <v>0</v>
      </c>
      <c r="X521" s="12">
        <f t="shared" si="480"/>
        <v>0</v>
      </c>
      <c r="Y521" s="12">
        <f t="shared" si="493"/>
        <v>0</v>
      </c>
      <c r="Z521" s="39">
        <f t="shared" si="481"/>
        <v>0</v>
      </c>
      <c r="AA521" s="12">
        <f t="shared" si="494"/>
        <v>0</v>
      </c>
      <c r="AB521" s="39">
        <f t="shared" si="495"/>
        <v>0</v>
      </c>
      <c r="AC521" s="12">
        <f t="shared" si="496"/>
        <v>0</v>
      </c>
      <c r="AD521" s="39">
        <f t="shared" si="497"/>
        <v>0</v>
      </c>
      <c r="AE521" s="39">
        <f t="shared" si="482"/>
        <v>0</v>
      </c>
      <c r="AF521" s="12">
        <f t="shared" si="498"/>
        <v>0</v>
      </c>
      <c r="AG521" s="39">
        <f t="shared" si="499"/>
        <v>0</v>
      </c>
      <c r="AH521" s="12">
        <f t="shared" si="500"/>
        <v>0</v>
      </c>
      <c r="AI521" s="39">
        <f t="shared" si="501"/>
        <v>0</v>
      </c>
      <c r="AJ521" s="39">
        <f t="shared" si="502"/>
        <v>0</v>
      </c>
      <c r="AK521" s="12">
        <f t="shared" si="503"/>
        <v>0</v>
      </c>
      <c r="AL521" s="39">
        <f t="shared" si="504"/>
        <v>0</v>
      </c>
      <c r="AM521" s="39">
        <f t="shared" si="505"/>
        <v>0</v>
      </c>
      <c r="AN521" s="39">
        <f t="shared" si="506"/>
        <v>0</v>
      </c>
      <c r="AO521" s="99">
        <f t="shared" si="507"/>
        <v>0</v>
      </c>
      <c r="AP521" s="99">
        <f t="shared" si="508"/>
        <v>0</v>
      </c>
      <c r="AQ521" s="12">
        <f t="shared" si="509"/>
        <v>0</v>
      </c>
      <c r="AR521" s="39">
        <f t="shared" si="510"/>
        <v>0</v>
      </c>
      <c r="AS521" s="39">
        <f t="shared" si="511"/>
        <v>0</v>
      </c>
      <c r="AT521" s="39">
        <f t="shared" si="512"/>
        <v>0</v>
      </c>
      <c r="AU521" s="12">
        <f t="shared" si="513"/>
        <v>0</v>
      </c>
      <c r="AV521" s="39">
        <f t="shared" si="514"/>
        <v>0</v>
      </c>
      <c r="AW521" s="39">
        <f t="shared" si="515"/>
        <v>0</v>
      </c>
      <c r="AX521" s="39">
        <f t="shared" si="516"/>
        <v>0</v>
      </c>
      <c r="AY521" s="39">
        <f t="shared" si="517"/>
        <v>0</v>
      </c>
      <c r="AZ521" s="39">
        <f t="shared" si="518"/>
        <v>0</v>
      </c>
      <c r="BA521" s="12">
        <f t="shared" si="519"/>
        <v>0</v>
      </c>
      <c r="BB521" s="39">
        <f t="shared" si="520"/>
        <v>0</v>
      </c>
      <c r="BC521" s="39">
        <f t="shared" si="521"/>
        <v>0</v>
      </c>
      <c r="BD521" s="39">
        <f t="shared" si="522"/>
        <v>0</v>
      </c>
      <c r="BE521" s="12">
        <f t="shared" si="523"/>
        <v>0</v>
      </c>
      <c r="BF521" s="39">
        <f t="shared" si="524"/>
        <v>0</v>
      </c>
      <c r="BG521" s="39">
        <f t="shared" si="525"/>
        <v>0</v>
      </c>
      <c r="BH521" s="39">
        <f t="shared" si="526"/>
        <v>0</v>
      </c>
      <c r="BI521" s="12">
        <f t="shared" si="527"/>
        <v>0</v>
      </c>
      <c r="BJ521" s="39">
        <f t="shared" si="528"/>
        <v>0</v>
      </c>
      <c r="BK521" s="39">
        <f t="shared" si="529"/>
        <v>0</v>
      </c>
      <c r="BL521" s="39">
        <f t="shared" si="530"/>
        <v>0</v>
      </c>
      <c r="BM521" s="12">
        <f t="shared" si="531"/>
        <v>0</v>
      </c>
      <c r="BN521" s="39">
        <f t="shared" si="532"/>
        <v>0</v>
      </c>
      <c r="BO521" s="39">
        <f t="shared" si="533"/>
        <v>0</v>
      </c>
      <c r="BP521" s="39">
        <f t="shared" si="534"/>
        <v>0</v>
      </c>
      <c r="BQ521" s="12">
        <f t="shared" si="535"/>
        <v>0</v>
      </c>
      <c r="BR521" s="39">
        <f t="shared" si="536"/>
        <v>0</v>
      </c>
      <c r="BS521" s="39">
        <f t="shared" si="537"/>
        <v>0</v>
      </c>
      <c r="BT521" s="39">
        <f t="shared" si="538"/>
        <v>0</v>
      </c>
      <c r="BU521" s="104">
        <f>IF(ABS($B521)&lt;0.01,0,VLOOKUP(E521,DollarSteps,4))</f>
        <v>1</v>
      </c>
      <c r="BV521" s="104">
        <f>IF(ABS($B521)&lt;0.01,0,VLOOKUP(G521,DollarSteps,4))</f>
        <v>1</v>
      </c>
      <c r="BW521" s="104">
        <f>IF(ABS($B521)&lt;0.01,0,VLOOKUP(I521,DollarSteps,4))</f>
        <v>1</v>
      </c>
      <c r="BX521" s="104">
        <f>IF(ABS($B521)&lt;0.01,0,IF($J521="","",VLOOKUP($J521,Age_Steps,4)))</f>
        <v>2</v>
      </c>
      <c r="BY521" s="104">
        <f>IF(OR(ABS($B521)&lt;0.01,$E521=0),0,IF($J521="","",VLOOKUP($J521,Age_Steps,4)))</f>
        <v>0</v>
      </c>
      <c r="BZ521" s="104">
        <f>IF(ABS($B521)&lt;0.01,0,IF($J521="","",VLOOKUP($J521-1,Age_Steps,4)))</f>
        <v>2</v>
      </c>
      <c r="CA521" s="104">
        <f>IF(OR(ABS($B521)&lt;0.01,$G521=0),0,IF($J521="","",VLOOKUP($J521-1,Age_Steps,4)))</f>
        <v>0</v>
      </c>
      <c r="CB521" s="104">
        <f>IF(ABS($B521)&lt;0.01,0,IF($J521="","",VLOOKUP($J521-2,Age_Steps,4)))</f>
        <v>2</v>
      </c>
      <c r="CC521" s="104">
        <f>IF(OR(ABS($B521)&lt;0.01,$I521=0),0,IF($J521="","",VLOOKUP($J521-2,Age_Steps,4)))</f>
        <v>0</v>
      </c>
    </row>
    <row r="522" spans="2:81" ht="12.5" customHeight="1">
      <c r="B522" s="6" t="s">
        <v>177</v>
      </c>
      <c r="C522" s="6" t="s">
        <v>178</v>
      </c>
      <c r="D522" s="5">
        <v>7200</v>
      </c>
      <c r="E522" s="5">
        <v>7200</v>
      </c>
      <c r="F522" s="2">
        <v>7200</v>
      </c>
      <c r="G522" s="2">
        <v>7200</v>
      </c>
      <c r="H522" s="2">
        <v>7200</v>
      </c>
      <c r="I522" s="5">
        <v>7200</v>
      </c>
      <c r="J522" s="11">
        <v>54</v>
      </c>
      <c r="K522" s="12">
        <f t="shared" si="483"/>
        <v>1</v>
      </c>
      <c r="L522" s="12">
        <f t="shared" si="483"/>
        <v>1</v>
      </c>
      <c r="M522" s="14">
        <f t="shared" si="484"/>
        <v>0</v>
      </c>
      <c r="N522" s="12">
        <f t="shared" si="539"/>
        <v>0</v>
      </c>
      <c r="O522" s="14">
        <f t="shared" si="485"/>
        <v>0</v>
      </c>
      <c r="P522" s="12">
        <f t="shared" si="539"/>
        <v>0</v>
      </c>
      <c r="Q522" s="12">
        <f t="shared" si="486"/>
        <v>0</v>
      </c>
      <c r="R522" s="12">
        <f t="shared" si="487"/>
        <v>0</v>
      </c>
      <c r="S522" s="12">
        <f t="shared" si="488"/>
        <v>1</v>
      </c>
      <c r="T522" s="12">
        <f t="shared" si="489"/>
        <v>1</v>
      </c>
      <c r="U522" s="12">
        <f t="shared" si="490"/>
        <v>0</v>
      </c>
      <c r="V522" s="39">
        <f t="shared" si="491"/>
        <v>0</v>
      </c>
      <c r="W522" s="39">
        <f t="shared" si="492"/>
        <v>0</v>
      </c>
      <c r="X522" s="12">
        <f t="shared" si="480"/>
        <v>1</v>
      </c>
      <c r="Y522" s="12">
        <f t="shared" si="493"/>
        <v>0</v>
      </c>
      <c r="Z522" s="39">
        <f t="shared" si="481"/>
        <v>0</v>
      </c>
      <c r="AA522" s="12">
        <f t="shared" si="494"/>
        <v>0</v>
      </c>
      <c r="AB522" s="39">
        <f t="shared" si="495"/>
        <v>0</v>
      </c>
      <c r="AC522" s="12">
        <f t="shared" si="496"/>
        <v>0</v>
      </c>
      <c r="AD522" s="39">
        <f t="shared" si="497"/>
        <v>0</v>
      </c>
      <c r="AE522" s="39">
        <f t="shared" si="482"/>
        <v>0</v>
      </c>
      <c r="AF522" s="12">
        <f t="shared" si="498"/>
        <v>0</v>
      </c>
      <c r="AG522" s="39">
        <f t="shared" si="499"/>
        <v>0</v>
      </c>
      <c r="AH522" s="12">
        <f t="shared" si="500"/>
        <v>0</v>
      </c>
      <c r="AI522" s="39">
        <f t="shared" si="501"/>
        <v>0</v>
      </c>
      <c r="AJ522" s="39">
        <f t="shared" si="502"/>
        <v>0</v>
      </c>
      <c r="AK522" s="12">
        <f t="shared" si="503"/>
        <v>1</v>
      </c>
      <c r="AL522" s="39">
        <f t="shared" si="504"/>
        <v>7200</v>
      </c>
      <c r="AM522" s="39">
        <f t="shared" si="505"/>
        <v>7200</v>
      </c>
      <c r="AN522" s="39">
        <f t="shared" si="506"/>
        <v>7200</v>
      </c>
      <c r="AO522" s="99">
        <f t="shared" si="507"/>
        <v>3</v>
      </c>
      <c r="AP522" s="99">
        <f t="shared" si="508"/>
        <v>3</v>
      </c>
      <c r="AQ522" s="12">
        <f t="shared" si="509"/>
        <v>0</v>
      </c>
      <c r="AR522" s="39">
        <f t="shared" si="510"/>
        <v>0</v>
      </c>
      <c r="AS522" s="39">
        <f t="shared" si="511"/>
        <v>0</v>
      </c>
      <c r="AT522" s="39">
        <f t="shared" si="512"/>
        <v>0</v>
      </c>
      <c r="AU522" s="12">
        <f t="shared" si="513"/>
        <v>0</v>
      </c>
      <c r="AV522" s="39">
        <f t="shared" si="514"/>
        <v>0</v>
      </c>
      <c r="AW522" s="39">
        <f t="shared" si="515"/>
        <v>0</v>
      </c>
      <c r="AX522" s="39">
        <f t="shared" si="516"/>
        <v>0</v>
      </c>
      <c r="AY522" s="39">
        <f t="shared" si="517"/>
        <v>0</v>
      </c>
      <c r="AZ522" s="39">
        <f t="shared" si="518"/>
        <v>0</v>
      </c>
      <c r="BA522" s="12">
        <f t="shared" si="519"/>
        <v>0</v>
      </c>
      <c r="BB522" s="39">
        <f t="shared" si="520"/>
        <v>0</v>
      </c>
      <c r="BC522" s="39">
        <f t="shared" si="521"/>
        <v>0</v>
      </c>
      <c r="BD522" s="39">
        <f t="shared" si="522"/>
        <v>0</v>
      </c>
      <c r="BE522" s="12">
        <f t="shared" si="523"/>
        <v>0</v>
      </c>
      <c r="BF522" s="39">
        <f t="shared" si="524"/>
        <v>0</v>
      </c>
      <c r="BG522" s="39">
        <f t="shared" si="525"/>
        <v>0</v>
      </c>
      <c r="BH522" s="39">
        <f t="shared" si="526"/>
        <v>0</v>
      </c>
      <c r="BI522" s="12">
        <f t="shared" si="527"/>
        <v>0</v>
      </c>
      <c r="BJ522" s="39">
        <f t="shared" si="528"/>
        <v>0</v>
      </c>
      <c r="BK522" s="39">
        <f t="shared" si="529"/>
        <v>0</v>
      </c>
      <c r="BL522" s="39">
        <f t="shared" si="530"/>
        <v>0</v>
      </c>
      <c r="BM522" s="12">
        <f t="shared" si="531"/>
        <v>0</v>
      </c>
      <c r="BN522" s="39">
        <f t="shared" si="532"/>
        <v>0</v>
      </c>
      <c r="BO522" s="39">
        <f t="shared" si="533"/>
        <v>0</v>
      </c>
      <c r="BP522" s="39">
        <f t="shared" si="534"/>
        <v>0</v>
      </c>
      <c r="BQ522" s="12">
        <f t="shared" si="535"/>
        <v>1</v>
      </c>
      <c r="BR522" s="39">
        <f t="shared" si="536"/>
        <v>7200</v>
      </c>
      <c r="BS522" s="39">
        <f t="shared" si="537"/>
        <v>7200</v>
      </c>
      <c r="BT522" s="39">
        <f t="shared" si="538"/>
        <v>7200</v>
      </c>
      <c r="BU522" s="104">
        <f>IF(ABS($B522)&lt;0.01,0,VLOOKUP(E522,DollarSteps,4))</f>
        <v>9</v>
      </c>
      <c r="BV522" s="104">
        <f>IF(ABS($B522)&lt;0.01,0,VLOOKUP(G522,DollarSteps,4))</f>
        <v>9</v>
      </c>
      <c r="BW522" s="104">
        <f>IF(ABS($B522)&lt;0.01,0,VLOOKUP(I522,DollarSteps,4))</f>
        <v>9</v>
      </c>
      <c r="BX522" s="104">
        <f>IF(ABS($B522)&lt;0.01,0,IF($J522="","",VLOOKUP($J522,Age_Steps,4)))</f>
        <v>5</v>
      </c>
      <c r="BY522" s="104">
        <f>IF(OR(ABS($B522)&lt;0.01,$E522=0),0,IF($J522="","",VLOOKUP($J522,Age_Steps,4)))</f>
        <v>5</v>
      </c>
      <c r="BZ522" s="104">
        <f>IF(ABS($B522)&lt;0.01,0,IF($J522="","",VLOOKUP($J522-1,Age_Steps,4)))</f>
        <v>5</v>
      </c>
      <c r="CA522" s="104">
        <f>IF(OR(ABS($B522)&lt;0.01,$G522=0),0,IF($J522="","",VLOOKUP($J522-1,Age_Steps,4)))</f>
        <v>5</v>
      </c>
      <c r="CB522" s="104">
        <f>IF(ABS($B522)&lt;0.01,0,IF($J522="","",VLOOKUP($J522-2,Age_Steps,4)))</f>
        <v>5</v>
      </c>
      <c r="CC522" s="104">
        <f>IF(OR(ABS($B522)&lt;0.01,$I522=0),0,IF($J522="","",VLOOKUP($J522-2,Age_Steps,4)))</f>
        <v>5</v>
      </c>
    </row>
    <row r="523" spans="2:81" ht="12.5" customHeight="1">
      <c r="B523" s="6" t="s">
        <v>179</v>
      </c>
      <c r="C523" s="6" t="s">
        <v>180</v>
      </c>
      <c r="D523" s="5">
        <v>0</v>
      </c>
      <c r="E523" s="5">
        <v>0</v>
      </c>
      <c r="F523" s="2">
        <v>0</v>
      </c>
      <c r="G523" s="2">
        <v>0</v>
      </c>
      <c r="H523" s="2">
        <v>0</v>
      </c>
      <c r="I523" s="5">
        <v>0</v>
      </c>
      <c r="J523" s="11">
        <v>26</v>
      </c>
      <c r="K523" s="12">
        <f t="shared" si="483"/>
        <v>0</v>
      </c>
      <c r="L523" s="12">
        <f t="shared" si="483"/>
        <v>0</v>
      </c>
      <c r="M523" s="14">
        <f t="shared" si="484"/>
        <v>0</v>
      </c>
      <c r="N523" s="12">
        <f t="shared" si="539"/>
        <v>0</v>
      </c>
      <c r="O523" s="14">
        <f t="shared" si="485"/>
        <v>0</v>
      </c>
      <c r="P523" s="12">
        <f t="shared" si="539"/>
        <v>0</v>
      </c>
      <c r="Q523" s="12">
        <f t="shared" si="486"/>
        <v>1</v>
      </c>
      <c r="R523" s="12">
        <f t="shared" si="487"/>
        <v>0</v>
      </c>
      <c r="S523" s="12">
        <f t="shared" si="488"/>
        <v>0</v>
      </c>
      <c r="T523" s="12">
        <f t="shared" si="489"/>
        <v>0</v>
      </c>
      <c r="U523" s="12">
        <f t="shared" si="490"/>
        <v>0</v>
      </c>
      <c r="V523" s="39">
        <f t="shared" si="491"/>
        <v>0</v>
      </c>
      <c r="W523" s="39">
        <f t="shared" si="492"/>
        <v>0</v>
      </c>
      <c r="X523" s="12">
        <f t="shared" si="480"/>
        <v>0</v>
      </c>
      <c r="Y523" s="12">
        <f t="shared" si="493"/>
        <v>0</v>
      </c>
      <c r="Z523" s="39">
        <f t="shared" si="481"/>
        <v>0</v>
      </c>
      <c r="AA523" s="12">
        <f t="shared" si="494"/>
        <v>0</v>
      </c>
      <c r="AB523" s="39">
        <f t="shared" si="495"/>
        <v>0</v>
      </c>
      <c r="AC523" s="12">
        <f t="shared" si="496"/>
        <v>0</v>
      </c>
      <c r="AD523" s="39">
        <f t="shared" si="497"/>
        <v>0</v>
      </c>
      <c r="AE523" s="39">
        <f t="shared" si="482"/>
        <v>0</v>
      </c>
      <c r="AF523" s="12">
        <f t="shared" si="498"/>
        <v>0</v>
      </c>
      <c r="AG523" s="39">
        <f t="shared" si="499"/>
        <v>0</v>
      </c>
      <c r="AH523" s="12">
        <f t="shared" si="500"/>
        <v>0</v>
      </c>
      <c r="AI523" s="39">
        <f t="shared" si="501"/>
        <v>0</v>
      </c>
      <c r="AJ523" s="39">
        <f t="shared" si="502"/>
        <v>0</v>
      </c>
      <c r="AK523" s="12">
        <f t="shared" si="503"/>
        <v>0</v>
      </c>
      <c r="AL523" s="39">
        <f t="shared" si="504"/>
        <v>0</v>
      </c>
      <c r="AM523" s="39">
        <f t="shared" si="505"/>
        <v>0</v>
      </c>
      <c r="AN523" s="39">
        <f t="shared" si="506"/>
        <v>0</v>
      </c>
      <c r="AO523" s="99">
        <f t="shared" si="507"/>
        <v>0</v>
      </c>
      <c r="AP523" s="99">
        <f t="shared" si="508"/>
        <v>0</v>
      </c>
      <c r="AQ523" s="12">
        <f t="shared" si="509"/>
        <v>0</v>
      </c>
      <c r="AR523" s="39">
        <f t="shared" si="510"/>
        <v>0</v>
      </c>
      <c r="AS523" s="39">
        <f t="shared" si="511"/>
        <v>0</v>
      </c>
      <c r="AT523" s="39">
        <f t="shared" si="512"/>
        <v>0</v>
      </c>
      <c r="AU523" s="12">
        <f t="shared" si="513"/>
        <v>0</v>
      </c>
      <c r="AV523" s="39">
        <f t="shared" si="514"/>
        <v>0</v>
      </c>
      <c r="AW523" s="39">
        <f t="shared" si="515"/>
        <v>0</v>
      </c>
      <c r="AX523" s="39">
        <f t="shared" si="516"/>
        <v>0</v>
      </c>
      <c r="AY523" s="39">
        <f t="shared" si="517"/>
        <v>0</v>
      </c>
      <c r="AZ523" s="39">
        <f t="shared" si="518"/>
        <v>0</v>
      </c>
      <c r="BA523" s="12">
        <f t="shared" si="519"/>
        <v>0</v>
      </c>
      <c r="BB523" s="39">
        <f t="shared" si="520"/>
        <v>0</v>
      </c>
      <c r="BC523" s="39">
        <f t="shared" si="521"/>
        <v>0</v>
      </c>
      <c r="BD523" s="39">
        <f t="shared" si="522"/>
        <v>0</v>
      </c>
      <c r="BE523" s="12">
        <f t="shared" si="523"/>
        <v>0</v>
      </c>
      <c r="BF523" s="39">
        <f t="shared" si="524"/>
        <v>0</v>
      </c>
      <c r="BG523" s="39">
        <f t="shared" si="525"/>
        <v>0</v>
      </c>
      <c r="BH523" s="39">
        <f t="shared" si="526"/>
        <v>0</v>
      </c>
      <c r="BI523" s="12">
        <f t="shared" si="527"/>
        <v>0</v>
      </c>
      <c r="BJ523" s="39">
        <f t="shared" si="528"/>
        <v>0</v>
      </c>
      <c r="BK523" s="39">
        <f t="shared" si="529"/>
        <v>0</v>
      </c>
      <c r="BL523" s="39">
        <f t="shared" si="530"/>
        <v>0</v>
      </c>
      <c r="BM523" s="12">
        <f t="shared" si="531"/>
        <v>0</v>
      </c>
      <c r="BN523" s="39">
        <f t="shared" si="532"/>
        <v>0</v>
      </c>
      <c r="BO523" s="39">
        <f t="shared" si="533"/>
        <v>0</v>
      </c>
      <c r="BP523" s="39">
        <f t="shared" si="534"/>
        <v>0</v>
      </c>
      <c r="BQ523" s="12">
        <f t="shared" si="535"/>
        <v>0</v>
      </c>
      <c r="BR523" s="39">
        <f t="shared" si="536"/>
        <v>0</v>
      </c>
      <c r="BS523" s="39">
        <f t="shared" si="537"/>
        <v>0</v>
      </c>
      <c r="BT523" s="39">
        <f t="shared" si="538"/>
        <v>0</v>
      </c>
      <c r="BU523" s="104">
        <f>IF(ABS($B523)&lt;0.01,0,VLOOKUP(E523,DollarSteps,4))</f>
        <v>1</v>
      </c>
      <c r="BV523" s="104">
        <f>IF(ABS($B523)&lt;0.01,0,VLOOKUP(G523,DollarSteps,4))</f>
        <v>1</v>
      </c>
      <c r="BW523" s="104">
        <f>IF(ABS($B523)&lt;0.01,0,VLOOKUP(I523,DollarSteps,4))</f>
        <v>1</v>
      </c>
      <c r="BX523" s="104">
        <f>IF(ABS($B523)&lt;0.01,0,IF($J523="","",VLOOKUP($J523,Age_Steps,4)))</f>
        <v>2</v>
      </c>
      <c r="BY523" s="104">
        <f>IF(OR(ABS($B523)&lt;0.01,$E523=0),0,IF($J523="","",VLOOKUP($J523,Age_Steps,4)))</f>
        <v>0</v>
      </c>
      <c r="BZ523" s="104">
        <f>IF(ABS($B523)&lt;0.01,0,IF($J523="","",VLOOKUP($J523-1,Age_Steps,4)))</f>
        <v>2</v>
      </c>
      <c r="CA523" s="104">
        <f>IF(OR(ABS($B523)&lt;0.01,$G523=0),0,IF($J523="","",VLOOKUP($J523-1,Age_Steps,4)))</f>
        <v>0</v>
      </c>
      <c r="CB523" s="104">
        <f>IF(ABS($B523)&lt;0.01,0,IF($J523="","",VLOOKUP($J523-2,Age_Steps,4)))</f>
        <v>2</v>
      </c>
      <c r="CC523" s="104">
        <f>IF(OR(ABS($B523)&lt;0.01,$I523=0),0,IF($J523="","",VLOOKUP($J523-2,Age_Steps,4)))</f>
        <v>0</v>
      </c>
    </row>
    <row r="524" spans="2:81" ht="12.5" customHeight="1">
      <c r="B524" s="6" t="s">
        <v>181</v>
      </c>
      <c r="C524" s="6" t="s">
        <v>182</v>
      </c>
      <c r="D524" s="5">
        <v>0</v>
      </c>
      <c r="E524" s="5">
        <v>0</v>
      </c>
      <c r="F524" s="2">
        <v>0</v>
      </c>
      <c r="G524" s="2">
        <v>0</v>
      </c>
      <c r="H524" s="2">
        <v>0</v>
      </c>
      <c r="I524" s="5">
        <v>0</v>
      </c>
      <c r="K524" s="12">
        <f t="shared" si="483"/>
        <v>0</v>
      </c>
      <c r="L524" s="12">
        <f t="shared" si="483"/>
        <v>0</v>
      </c>
      <c r="M524" s="14">
        <f t="shared" si="484"/>
        <v>0</v>
      </c>
      <c r="N524" s="12">
        <f t="shared" si="539"/>
        <v>0</v>
      </c>
      <c r="O524" s="14">
        <f t="shared" si="485"/>
        <v>0</v>
      </c>
      <c r="P524" s="12">
        <f t="shared" si="539"/>
        <v>0</v>
      </c>
      <c r="Q524" s="12">
        <f t="shared" si="486"/>
        <v>1</v>
      </c>
      <c r="R524" s="12">
        <f t="shared" si="487"/>
        <v>0</v>
      </c>
      <c r="S524" s="12">
        <f t="shared" si="488"/>
        <v>0</v>
      </c>
      <c r="T524" s="12">
        <f t="shared" si="489"/>
        <v>0</v>
      </c>
      <c r="U524" s="12">
        <f t="shared" si="490"/>
        <v>0</v>
      </c>
      <c r="V524" s="39">
        <f t="shared" si="491"/>
        <v>0</v>
      </c>
      <c r="W524" s="39">
        <f t="shared" si="492"/>
        <v>0</v>
      </c>
      <c r="X524" s="12">
        <f t="shared" ref="X524:X587" si="540">IF(I524=0,0,1)</f>
        <v>0</v>
      </c>
      <c r="Y524" s="12">
        <f t="shared" si="493"/>
        <v>0</v>
      </c>
      <c r="Z524" s="39">
        <f t="shared" ref="Z524:Z587" si="541">IF(Y524=1,I524,0)</f>
        <v>0</v>
      </c>
      <c r="AA524" s="12">
        <f t="shared" si="494"/>
        <v>0</v>
      </c>
      <c r="AB524" s="39">
        <f t="shared" si="495"/>
        <v>0</v>
      </c>
      <c r="AC524" s="12">
        <f t="shared" si="496"/>
        <v>0</v>
      </c>
      <c r="AD524" s="39">
        <f t="shared" si="497"/>
        <v>0</v>
      </c>
      <c r="AE524" s="39">
        <f t="shared" si="482"/>
        <v>0</v>
      </c>
      <c r="AF524" s="12">
        <f t="shared" si="498"/>
        <v>0</v>
      </c>
      <c r="AG524" s="39">
        <f t="shared" si="499"/>
        <v>0</v>
      </c>
      <c r="AH524" s="12">
        <f t="shared" si="500"/>
        <v>0</v>
      </c>
      <c r="AI524" s="39">
        <f t="shared" si="501"/>
        <v>0</v>
      </c>
      <c r="AJ524" s="39">
        <f t="shared" si="502"/>
        <v>0</v>
      </c>
      <c r="AK524" s="12">
        <f t="shared" si="503"/>
        <v>0</v>
      </c>
      <c r="AL524" s="39">
        <f t="shared" si="504"/>
        <v>0</v>
      </c>
      <c r="AM524" s="39">
        <f t="shared" si="505"/>
        <v>0</v>
      </c>
      <c r="AN524" s="39">
        <f t="shared" si="506"/>
        <v>0</v>
      </c>
      <c r="AO524" s="99">
        <f t="shared" si="507"/>
        <v>0</v>
      </c>
      <c r="AP524" s="99">
        <f t="shared" si="508"/>
        <v>0</v>
      </c>
      <c r="AQ524" s="12">
        <f t="shared" si="509"/>
        <v>0</v>
      </c>
      <c r="AR524" s="39">
        <f t="shared" si="510"/>
        <v>0</v>
      </c>
      <c r="AS524" s="39">
        <f t="shared" si="511"/>
        <v>0</v>
      </c>
      <c r="AT524" s="39">
        <f t="shared" si="512"/>
        <v>0</v>
      </c>
      <c r="AU524" s="12">
        <f t="shared" si="513"/>
        <v>0</v>
      </c>
      <c r="AV524" s="39">
        <f t="shared" si="514"/>
        <v>0</v>
      </c>
      <c r="AW524" s="39">
        <f t="shared" si="515"/>
        <v>0</v>
      </c>
      <c r="AX524" s="39">
        <f t="shared" si="516"/>
        <v>0</v>
      </c>
      <c r="AY524" s="39">
        <f t="shared" si="517"/>
        <v>0</v>
      </c>
      <c r="AZ524" s="39">
        <f t="shared" si="518"/>
        <v>0</v>
      </c>
      <c r="BA524" s="12">
        <f t="shared" si="519"/>
        <v>0</v>
      </c>
      <c r="BB524" s="39">
        <f t="shared" si="520"/>
        <v>0</v>
      </c>
      <c r="BC524" s="39">
        <f t="shared" si="521"/>
        <v>0</v>
      </c>
      <c r="BD524" s="39">
        <f t="shared" si="522"/>
        <v>0</v>
      </c>
      <c r="BE524" s="12">
        <f t="shared" si="523"/>
        <v>0</v>
      </c>
      <c r="BF524" s="39">
        <f t="shared" si="524"/>
        <v>0</v>
      </c>
      <c r="BG524" s="39">
        <f t="shared" si="525"/>
        <v>0</v>
      </c>
      <c r="BH524" s="39">
        <f t="shared" si="526"/>
        <v>0</v>
      </c>
      <c r="BI524" s="12">
        <f t="shared" si="527"/>
        <v>0</v>
      </c>
      <c r="BJ524" s="39">
        <f t="shared" si="528"/>
        <v>0</v>
      </c>
      <c r="BK524" s="39">
        <f t="shared" si="529"/>
        <v>0</v>
      </c>
      <c r="BL524" s="39">
        <f t="shared" si="530"/>
        <v>0</v>
      </c>
      <c r="BM524" s="12">
        <f t="shared" si="531"/>
        <v>0</v>
      </c>
      <c r="BN524" s="39">
        <f t="shared" si="532"/>
        <v>0</v>
      </c>
      <c r="BO524" s="39">
        <f t="shared" si="533"/>
        <v>0</v>
      </c>
      <c r="BP524" s="39">
        <f t="shared" si="534"/>
        <v>0</v>
      </c>
      <c r="BQ524" s="12">
        <f t="shared" si="535"/>
        <v>0</v>
      </c>
      <c r="BR524" s="39">
        <f t="shared" si="536"/>
        <v>0</v>
      </c>
      <c r="BS524" s="39">
        <f t="shared" si="537"/>
        <v>0</v>
      </c>
      <c r="BT524" s="39">
        <f t="shared" si="538"/>
        <v>0</v>
      </c>
      <c r="BU524" s="104">
        <f>IF(ABS($B524)&lt;0.01,0,VLOOKUP(E524,DollarSteps,4))</f>
        <v>1</v>
      </c>
      <c r="BV524" s="104">
        <f>IF(ABS($B524)&lt;0.01,0,VLOOKUP(G524,DollarSteps,4))</f>
        <v>1</v>
      </c>
      <c r="BW524" s="104">
        <f>IF(ABS($B524)&lt;0.01,0,VLOOKUP(I524,DollarSteps,4))</f>
        <v>1</v>
      </c>
      <c r="BX524" s="104" t="str">
        <f>IF(ABS($B524)&lt;0.01,0,IF($J524="","",VLOOKUP($J524,Age_Steps,4)))</f>
        <v/>
      </c>
      <c r="BY524" s="104">
        <f>IF(OR(ABS($B524)&lt;0.01,$E524=0),0,IF($J524="","",VLOOKUP($J524,Age_Steps,4)))</f>
        <v>0</v>
      </c>
      <c r="BZ524" s="104" t="str">
        <f>IF(ABS($B524)&lt;0.01,0,IF($J524="","",VLOOKUP($J524-1,Age_Steps,4)))</f>
        <v/>
      </c>
      <c r="CA524" s="104">
        <f>IF(OR(ABS($B524)&lt;0.01,$G524=0),0,IF($J524="","",VLOOKUP($J524-1,Age_Steps,4)))</f>
        <v>0</v>
      </c>
      <c r="CB524" s="104" t="str">
        <f>IF(ABS($B524)&lt;0.01,0,IF($J524="","",VLOOKUP($J524-2,Age_Steps,4)))</f>
        <v/>
      </c>
      <c r="CC524" s="104">
        <f>IF(OR(ABS($B524)&lt;0.01,$I524=0),0,IF($J524="","",VLOOKUP($J524-2,Age_Steps,4)))</f>
        <v>0</v>
      </c>
    </row>
    <row r="525" spans="2:81" ht="12.5" customHeight="1">
      <c r="B525" s="6" t="s">
        <v>183</v>
      </c>
      <c r="C525" s="6" t="s">
        <v>184</v>
      </c>
      <c r="D525" s="5">
        <v>0</v>
      </c>
      <c r="E525" s="5">
        <v>0</v>
      </c>
      <c r="F525" s="2">
        <v>0</v>
      </c>
      <c r="G525" s="2">
        <v>0</v>
      </c>
      <c r="H525" s="2">
        <v>10</v>
      </c>
      <c r="I525" s="5">
        <v>10</v>
      </c>
      <c r="J525" s="11">
        <v>37</v>
      </c>
      <c r="K525" s="12">
        <f t="shared" si="483"/>
        <v>0</v>
      </c>
      <c r="L525" s="12">
        <f t="shared" si="483"/>
        <v>0</v>
      </c>
      <c r="M525" s="14">
        <f t="shared" si="484"/>
        <v>0</v>
      </c>
      <c r="N525" s="12">
        <f t="shared" si="539"/>
        <v>0</v>
      </c>
      <c r="O525" s="14">
        <f t="shared" si="485"/>
        <v>0</v>
      </c>
      <c r="P525" s="12">
        <f t="shared" si="539"/>
        <v>0</v>
      </c>
      <c r="Q525" s="12">
        <f t="shared" si="486"/>
        <v>0</v>
      </c>
      <c r="R525" s="12">
        <f t="shared" si="487"/>
        <v>1</v>
      </c>
      <c r="S525" s="12">
        <f t="shared" si="488"/>
        <v>0</v>
      </c>
      <c r="T525" s="12">
        <f t="shared" si="489"/>
        <v>0</v>
      </c>
      <c r="U525" s="12">
        <f t="shared" si="490"/>
        <v>0</v>
      </c>
      <c r="V525" s="39">
        <f t="shared" si="491"/>
        <v>0</v>
      </c>
      <c r="W525" s="39">
        <f t="shared" si="492"/>
        <v>0</v>
      </c>
      <c r="X525" s="12">
        <f t="shared" si="540"/>
        <v>1</v>
      </c>
      <c r="Y525" s="12">
        <f t="shared" si="493"/>
        <v>1</v>
      </c>
      <c r="Z525" s="39">
        <f t="shared" si="541"/>
        <v>10</v>
      </c>
      <c r="AA525" s="12">
        <f t="shared" si="494"/>
        <v>0</v>
      </c>
      <c r="AB525" s="39">
        <f t="shared" si="495"/>
        <v>0</v>
      </c>
      <c r="AC525" s="12">
        <f t="shared" si="496"/>
        <v>0</v>
      </c>
      <c r="AD525" s="39">
        <f t="shared" si="497"/>
        <v>0</v>
      </c>
      <c r="AE525" s="39">
        <f t="shared" si="482"/>
        <v>0</v>
      </c>
      <c r="AF525" s="12">
        <f t="shared" si="498"/>
        <v>0</v>
      </c>
      <c r="AG525" s="39">
        <f t="shared" si="499"/>
        <v>0</v>
      </c>
      <c r="AH525" s="12">
        <f t="shared" si="500"/>
        <v>0</v>
      </c>
      <c r="AI525" s="39">
        <f t="shared" si="501"/>
        <v>0</v>
      </c>
      <c r="AJ525" s="39">
        <f t="shared" si="502"/>
        <v>0</v>
      </c>
      <c r="AK525" s="12">
        <f t="shared" si="503"/>
        <v>0</v>
      </c>
      <c r="AL525" s="39">
        <f t="shared" si="504"/>
        <v>0</v>
      </c>
      <c r="AM525" s="39">
        <f t="shared" si="505"/>
        <v>0</v>
      </c>
      <c r="AN525" s="39">
        <f t="shared" si="506"/>
        <v>0</v>
      </c>
      <c r="AO525" s="99">
        <f t="shared" si="507"/>
        <v>0</v>
      </c>
      <c r="AP525" s="99">
        <f t="shared" si="508"/>
        <v>0</v>
      </c>
      <c r="AQ525" s="12">
        <f t="shared" si="509"/>
        <v>0</v>
      </c>
      <c r="AR525" s="39">
        <f t="shared" si="510"/>
        <v>0</v>
      </c>
      <c r="AS525" s="39">
        <f t="shared" si="511"/>
        <v>0</v>
      </c>
      <c r="AT525" s="39">
        <f t="shared" si="512"/>
        <v>0</v>
      </c>
      <c r="AU525" s="12">
        <f t="shared" si="513"/>
        <v>0</v>
      </c>
      <c r="AV525" s="39">
        <f t="shared" si="514"/>
        <v>0</v>
      </c>
      <c r="AW525" s="39">
        <f t="shared" si="515"/>
        <v>0</v>
      </c>
      <c r="AX525" s="39">
        <f t="shared" si="516"/>
        <v>0</v>
      </c>
      <c r="AY525" s="39">
        <f t="shared" si="517"/>
        <v>0</v>
      </c>
      <c r="AZ525" s="39">
        <f t="shared" si="518"/>
        <v>0</v>
      </c>
      <c r="BA525" s="12">
        <f t="shared" si="519"/>
        <v>0</v>
      </c>
      <c r="BB525" s="39">
        <f t="shared" si="520"/>
        <v>0</v>
      </c>
      <c r="BC525" s="39">
        <f t="shared" si="521"/>
        <v>0</v>
      </c>
      <c r="BD525" s="39">
        <f t="shared" si="522"/>
        <v>0</v>
      </c>
      <c r="BE525" s="12">
        <f t="shared" si="523"/>
        <v>0</v>
      </c>
      <c r="BF525" s="39">
        <f t="shared" si="524"/>
        <v>0</v>
      </c>
      <c r="BG525" s="39">
        <f t="shared" si="525"/>
        <v>0</v>
      </c>
      <c r="BH525" s="39">
        <f t="shared" si="526"/>
        <v>0</v>
      </c>
      <c r="BI525" s="12">
        <f t="shared" si="527"/>
        <v>0</v>
      </c>
      <c r="BJ525" s="39">
        <f t="shared" si="528"/>
        <v>0</v>
      </c>
      <c r="BK525" s="39">
        <f t="shared" si="529"/>
        <v>0</v>
      </c>
      <c r="BL525" s="39">
        <f t="shared" si="530"/>
        <v>0</v>
      </c>
      <c r="BM525" s="12">
        <f t="shared" si="531"/>
        <v>0</v>
      </c>
      <c r="BN525" s="39">
        <f t="shared" si="532"/>
        <v>0</v>
      </c>
      <c r="BO525" s="39">
        <f t="shared" si="533"/>
        <v>0</v>
      </c>
      <c r="BP525" s="39">
        <f t="shared" si="534"/>
        <v>0</v>
      </c>
      <c r="BQ525" s="12">
        <f t="shared" si="535"/>
        <v>0</v>
      </c>
      <c r="BR525" s="39">
        <f t="shared" si="536"/>
        <v>0</v>
      </c>
      <c r="BS525" s="39">
        <f t="shared" si="537"/>
        <v>0</v>
      </c>
      <c r="BT525" s="39">
        <f t="shared" si="538"/>
        <v>0</v>
      </c>
      <c r="BU525" s="104">
        <f>IF(ABS($B525)&lt;0.01,0,VLOOKUP(E525,DollarSteps,4))</f>
        <v>1</v>
      </c>
      <c r="BV525" s="104">
        <f>IF(ABS($B525)&lt;0.01,0,VLOOKUP(G525,DollarSteps,4))</f>
        <v>1</v>
      </c>
      <c r="BW525" s="104">
        <f>IF(ABS($B525)&lt;0.01,0,VLOOKUP(I525,DollarSteps,4))</f>
        <v>2</v>
      </c>
      <c r="BX525" s="104">
        <f>IF(ABS($B525)&lt;0.01,0,IF($J525="","",VLOOKUP($J525,Age_Steps,4)))</f>
        <v>3</v>
      </c>
      <c r="BY525" s="104">
        <f>IF(OR(ABS($B525)&lt;0.01,$E525=0),0,IF($J525="","",VLOOKUP($J525,Age_Steps,4)))</f>
        <v>0</v>
      </c>
      <c r="BZ525" s="104">
        <f>IF(ABS($B525)&lt;0.01,0,IF($J525="","",VLOOKUP($J525-1,Age_Steps,4)))</f>
        <v>3</v>
      </c>
      <c r="CA525" s="104">
        <f>IF(OR(ABS($B525)&lt;0.01,$G525=0),0,IF($J525="","",VLOOKUP($J525-1,Age_Steps,4)))</f>
        <v>0</v>
      </c>
      <c r="CB525" s="104">
        <f>IF(ABS($B525)&lt;0.01,0,IF($J525="","",VLOOKUP($J525-2,Age_Steps,4)))</f>
        <v>3</v>
      </c>
      <c r="CC525" s="104">
        <f>IF(OR(ABS($B525)&lt;0.01,$I525=0),0,IF($J525="","",VLOOKUP($J525-2,Age_Steps,4)))</f>
        <v>3</v>
      </c>
    </row>
    <row r="526" spans="2:81" ht="12.5" customHeight="1">
      <c r="B526" s="6" t="s">
        <v>185</v>
      </c>
      <c r="C526" s="7" t="s">
        <v>186</v>
      </c>
      <c r="D526" s="5">
        <v>0</v>
      </c>
      <c r="E526" s="5">
        <v>0</v>
      </c>
      <c r="F526" s="2">
        <v>0</v>
      </c>
      <c r="G526" s="2">
        <v>0</v>
      </c>
      <c r="H526" s="2">
        <v>0</v>
      </c>
      <c r="I526" s="5">
        <v>0</v>
      </c>
      <c r="K526" s="12">
        <f t="shared" si="483"/>
        <v>0</v>
      </c>
      <c r="L526" s="12">
        <f t="shared" si="483"/>
        <v>0</v>
      </c>
      <c r="M526" s="14">
        <f t="shared" si="484"/>
        <v>0</v>
      </c>
      <c r="N526" s="12">
        <f t="shared" si="539"/>
        <v>0</v>
      </c>
      <c r="O526" s="14">
        <f t="shared" si="485"/>
        <v>0</v>
      </c>
      <c r="P526" s="12">
        <f t="shared" si="539"/>
        <v>0</v>
      </c>
      <c r="Q526" s="12">
        <f t="shared" si="486"/>
        <v>1</v>
      </c>
      <c r="R526" s="12">
        <f t="shared" si="487"/>
        <v>0</v>
      </c>
      <c r="S526" s="12">
        <f t="shared" si="488"/>
        <v>0</v>
      </c>
      <c r="T526" s="12">
        <f t="shared" si="489"/>
        <v>0</v>
      </c>
      <c r="U526" s="12">
        <f t="shared" si="490"/>
        <v>0</v>
      </c>
      <c r="V526" s="39">
        <f t="shared" si="491"/>
        <v>0</v>
      </c>
      <c r="W526" s="39">
        <f t="shared" si="492"/>
        <v>0</v>
      </c>
      <c r="X526" s="12">
        <f t="shared" si="540"/>
        <v>0</v>
      </c>
      <c r="Y526" s="12">
        <f t="shared" si="493"/>
        <v>0</v>
      </c>
      <c r="Z526" s="39">
        <f t="shared" si="541"/>
        <v>0</v>
      </c>
      <c r="AA526" s="12">
        <f t="shared" si="494"/>
        <v>0</v>
      </c>
      <c r="AB526" s="39">
        <f t="shared" si="495"/>
        <v>0</v>
      </c>
      <c r="AC526" s="12">
        <f t="shared" si="496"/>
        <v>0</v>
      </c>
      <c r="AD526" s="39">
        <f t="shared" si="497"/>
        <v>0</v>
      </c>
      <c r="AE526" s="39">
        <f t="shared" si="482"/>
        <v>0</v>
      </c>
      <c r="AF526" s="12">
        <f t="shared" si="498"/>
        <v>0</v>
      </c>
      <c r="AG526" s="39">
        <f t="shared" si="499"/>
        <v>0</v>
      </c>
      <c r="AH526" s="12">
        <f t="shared" si="500"/>
        <v>0</v>
      </c>
      <c r="AI526" s="39">
        <f t="shared" si="501"/>
        <v>0</v>
      </c>
      <c r="AJ526" s="39">
        <f t="shared" si="502"/>
        <v>0</v>
      </c>
      <c r="AK526" s="12">
        <f t="shared" si="503"/>
        <v>0</v>
      </c>
      <c r="AL526" s="39">
        <f t="shared" si="504"/>
        <v>0</v>
      </c>
      <c r="AM526" s="39">
        <f t="shared" si="505"/>
        <v>0</v>
      </c>
      <c r="AN526" s="39">
        <f t="shared" si="506"/>
        <v>0</v>
      </c>
      <c r="AO526" s="99">
        <f t="shared" si="507"/>
        <v>0</v>
      </c>
      <c r="AP526" s="99">
        <f t="shared" si="508"/>
        <v>0</v>
      </c>
      <c r="AQ526" s="12">
        <f t="shared" si="509"/>
        <v>0</v>
      </c>
      <c r="AR526" s="39">
        <f t="shared" si="510"/>
        <v>0</v>
      </c>
      <c r="AS526" s="39">
        <f t="shared" si="511"/>
        <v>0</v>
      </c>
      <c r="AT526" s="39">
        <f t="shared" si="512"/>
        <v>0</v>
      </c>
      <c r="AU526" s="12">
        <f t="shared" si="513"/>
        <v>0</v>
      </c>
      <c r="AV526" s="39">
        <f t="shared" si="514"/>
        <v>0</v>
      </c>
      <c r="AW526" s="39">
        <f t="shared" si="515"/>
        <v>0</v>
      </c>
      <c r="AX526" s="39">
        <f t="shared" si="516"/>
        <v>0</v>
      </c>
      <c r="AY526" s="39">
        <f t="shared" si="517"/>
        <v>0</v>
      </c>
      <c r="AZ526" s="39">
        <f t="shared" si="518"/>
        <v>0</v>
      </c>
      <c r="BA526" s="12">
        <f t="shared" si="519"/>
        <v>0</v>
      </c>
      <c r="BB526" s="39">
        <f t="shared" si="520"/>
        <v>0</v>
      </c>
      <c r="BC526" s="39">
        <f t="shared" si="521"/>
        <v>0</v>
      </c>
      <c r="BD526" s="39">
        <f t="shared" si="522"/>
        <v>0</v>
      </c>
      <c r="BE526" s="12">
        <f t="shared" si="523"/>
        <v>0</v>
      </c>
      <c r="BF526" s="39">
        <f t="shared" si="524"/>
        <v>0</v>
      </c>
      <c r="BG526" s="39">
        <f t="shared" si="525"/>
        <v>0</v>
      </c>
      <c r="BH526" s="39">
        <f t="shared" si="526"/>
        <v>0</v>
      </c>
      <c r="BI526" s="12">
        <f t="shared" si="527"/>
        <v>0</v>
      </c>
      <c r="BJ526" s="39">
        <f t="shared" si="528"/>
        <v>0</v>
      </c>
      <c r="BK526" s="39">
        <f t="shared" si="529"/>
        <v>0</v>
      </c>
      <c r="BL526" s="39">
        <f t="shared" si="530"/>
        <v>0</v>
      </c>
      <c r="BM526" s="12">
        <f t="shared" si="531"/>
        <v>0</v>
      </c>
      <c r="BN526" s="39">
        <f t="shared" si="532"/>
        <v>0</v>
      </c>
      <c r="BO526" s="39">
        <f t="shared" si="533"/>
        <v>0</v>
      </c>
      <c r="BP526" s="39">
        <f t="shared" si="534"/>
        <v>0</v>
      </c>
      <c r="BQ526" s="12">
        <f t="shared" si="535"/>
        <v>0</v>
      </c>
      <c r="BR526" s="39">
        <f t="shared" si="536"/>
        <v>0</v>
      </c>
      <c r="BS526" s="39">
        <f t="shared" si="537"/>
        <v>0</v>
      </c>
      <c r="BT526" s="39">
        <f t="shared" si="538"/>
        <v>0</v>
      </c>
      <c r="BU526" s="104">
        <f>IF(ABS($B526)&lt;0.01,0,VLOOKUP(E526,DollarSteps,4))</f>
        <v>1</v>
      </c>
      <c r="BV526" s="104">
        <f>IF(ABS($B526)&lt;0.01,0,VLOOKUP(G526,DollarSteps,4))</f>
        <v>1</v>
      </c>
      <c r="BW526" s="104">
        <f>IF(ABS($B526)&lt;0.01,0,VLOOKUP(I526,DollarSteps,4))</f>
        <v>1</v>
      </c>
      <c r="BX526" s="104" t="str">
        <f>IF(ABS($B526)&lt;0.01,0,IF($J526="","",VLOOKUP($J526,Age_Steps,4)))</f>
        <v/>
      </c>
      <c r="BY526" s="104">
        <f>IF(OR(ABS($B526)&lt;0.01,$E526=0),0,IF($J526="","",VLOOKUP($J526,Age_Steps,4)))</f>
        <v>0</v>
      </c>
      <c r="BZ526" s="104" t="str">
        <f>IF(ABS($B526)&lt;0.01,0,IF($J526="","",VLOOKUP($J526-1,Age_Steps,4)))</f>
        <v/>
      </c>
      <c r="CA526" s="104">
        <f>IF(OR(ABS($B526)&lt;0.01,$G526=0),0,IF($J526="","",VLOOKUP($J526-1,Age_Steps,4)))</f>
        <v>0</v>
      </c>
      <c r="CB526" s="104" t="str">
        <f>IF(ABS($B526)&lt;0.01,0,IF($J526="","",VLOOKUP($J526-2,Age_Steps,4)))</f>
        <v/>
      </c>
      <c r="CC526" s="104">
        <f>IF(OR(ABS($B526)&lt;0.01,$I526=0),0,IF($J526="","",VLOOKUP($J526-2,Age_Steps,4)))</f>
        <v>0</v>
      </c>
    </row>
    <row r="527" spans="2:81" ht="12.5" customHeight="1">
      <c r="B527" s="6" t="s">
        <v>187</v>
      </c>
      <c r="C527" s="6" t="s">
        <v>188</v>
      </c>
      <c r="D527" s="5">
        <v>0</v>
      </c>
      <c r="E527" s="5">
        <v>0</v>
      </c>
      <c r="F527" s="2">
        <v>0</v>
      </c>
      <c r="G527" s="2">
        <v>0</v>
      </c>
      <c r="H527" s="2">
        <v>0</v>
      </c>
      <c r="I527" s="5">
        <v>0</v>
      </c>
      <c r="J527" s="11">
        <v>37</v>
      </c>
      <c r="K527" s="12">
        <f t="shared" si="483"/>
        <v>0</v>
      </c>
      <c r="L527" s="12">
        <f t="shared" si="483"/>
        <v>0</v>
      </c>
      <c r="M527" s="14">
        <f t="shared" si="484"/>
        <v>0</v>
      </c>
      <c r="N527" s="12">
        <f t="shared" si="539"/>
        <v>0</v>
      </c>
      <c r="O527" s="14">
        <f t="shared" si="485"/>
        <v>0</v>
      </c>
      <c r="P527" s="12">
        <f t="shared" si="539"/>
        <v>0</v>
      </c>
      <c r="Q527" s="12">
        <f t="shared" si="486"/>
        <v>1</v>
      </c>
      <c r="R527" s="12">
        <f t="shared" si="487"/>
        <v>0</v>
      </c>
      <c r="S527" s="12">
        <f t="shared" si="488"/>
        <v>0</v>
      </c>
      <c r="T527" s="12">
        <f t="shared" si="489"/>
        <v>0</v>
      </c>
      <c r="U527" s="12">
        <f t="shared" si="490"/>
        <v>0</v>
      </c>
      <c r="V527" s="39">
        <f t="shared" si="491"/>
        <v>0</v>
      </c>
      <c r="W527" s="39">
        <f t="shared" si="492"/>
        <v>0</v>
      </c>
      <c r="X527" s="12">
        <f t="shared" si="540"/>
        <v>0</v>
      </c>
      <c r="Y527" s="12">
        <f t="shared" si="493"/>
        <v>0</v>
      </c>
      <c r="Z527" s="39">
        <f t="shared" si="541"/>
        <v>0</v>
      </c>
      <c r="AA527" s="12">
        <f t="shared" si="494"/>
        <v>0</v>
      </c>
      <c r="AB527" s="39">
        <f t="shared" si="495"/>
        <v>0</v>
      </c>
      <c r="AC527" s="12">
        <f t="shared" si="496"/>
        <v>0</v>
      </c>
      <c r="AD527" s="39">
        <f t="shared" si="497"/>
        <v>0</v>
      </c>
      <c r="AE527" s="39">
        <f t="shared" si="482"/>
        <v>0</v>
      </c>
      <c r="AF527" s="12">
        <f t="shared" si="498"/>
        <v>0</v>
      </c>
      <c r="AG527" s="39">
        <f t="shared" si="499"/>
        <v>0</v>
      </c>
      <c r="AH527" s="12">
        <f t="shared" si="500"/>
        <v>0</v>
      </c>
      <c r="AI527" s="39">
        <f t="shared" si="501"/>
        <v>0</v>
      </c>
      <c r="AJ527" s="39">
        <f t="shared" si="502"/>
        <v>0</v>
      </c>
      <c r="AK527" s="12">
        <f t="shared" si="503"/>
        <v>0</v>
      </c>
      <c r="AL527" s="39">
        <f t="shared" si="504"/>
        <v>0</v>
      </c>
      <c r="AM527" s="39">
        <f t="shared" si="505"/>
        <v>0</v>
      </c>
      <c r="AN527" s="39">
        <f t="shared" si="506"/>
        <v>0</v>
      </c>
      <c r="AO527" s="99">
        <f t="shared" si="507"/>
        <v>0</v>
      </c>
      <c r="AP527" s="99">
        <f t="shared" si="508"/>
        <v>0</v>
      </c>
      <c r="AQ527" s="12">
        <f t="shared" si="509"/>
        <v>0</v>
      </c>
      <c r="AR527" s="39">
        <f t="shared" si="510"/>
        <v>0</v>
      </c>
      <c r="AS527" s="39">
        <f t="shared" si="511"/>
        <v>0</v>
      </c>
      <c r="AT527" s="39">
        <f t="shared" si="512"/>
        <v>0</v>
      </c>
      <c r="AU527" s="12">
        <f t="shared" si="513"/>
        <v>0</v>
      </c>
      <c r="AV527" s="39">
        <f t="shared" si="514"/>
        <v>0</v>
      </c>
      <c r="AW527" s="39">
        <f t="shared" si="515"/>
        <v>0</v>
      </c>
      <c r="AX527" s="39">
        <f t="shared" si="516"/>
        <v>0</v>
      </c>
      <c r="AY527" s="39">
        <f t="shared" si="517"/>
        <v>0</v>
      </c>
      <c r="AZ527" s="39">
        <f t="shared" si="518"/>
        <v>0</v>
      </c>
      <c r="BA527" s="12">
        <f t="shared" si="519"/>
        <v>0</v>
      </c>
      <c r="BB527" s="39">
        <f t="shared" si="520"/>
        <v>0</v>
      </c>
      <c r="BC527" s="39">
        <f t="shared" si="521"/>
        <v>0</v>
      </c>
      <c r="BD527" s="39">
        <f t="shared" si="522"/>
        <v>0</v>
      </c>
      <c r="BE527" s="12">
        <f t="shared" si="523"/>
        <v>0</v>
      </c>
      <c r="BF527" s="39">
        <f t="shared" si="524"/>
        <v>0</v>
      </c>
      <c r="BG527" s="39">
        <f t="shared" si="525"/>
        <v>0</v>
      </c>
      <c r="BH527" s="39">
        <f t="shared" si="526"/>
        <v>0</v>
      </c>
      <c r="BI527" s="12">
        <f t="shared" si="527"/>
        <v>0</v>
      </c>
      <c r="BJ527" s="39">
        <f t="shared" si="528"/>
        <v>0</v>
      </c>
      <c r="BK527" s="39">
        <f t="shared" si="529"/>
        <v>0</v>
      </c>
      <c r="BL527" s="39">
        <f t="shared" si="530"/>
        <v>0</v>
      </c>
      <c r="BM527" s="12">
        <f t="shared" si="531"/>
        <v>0</v>
      </c>
      <c r="BN527" s="39">
        <f t="shared" si="532"/>
        <v>0</v>
      </c>
      <c r="BO527" s="39">
        <f t="shared" si="533"/>
        <v>0</v>
      </c>
      <c r="BP527" s="39">
        <f t="shared" si="534"/>
        <v>0</v>
      </c>
      <c r="BQ527" s="12">
        <f t="shared" si="535"/>
        <v>0</v>
      </c>
      <c r="BR527" s="39">
        <f t="shared" si="536"/>
        <v>0</v>
      </c>
      <c r="BS527" s="39">
        <f t="shared" si="537"/>
        <v>0</v>
      </c>
      <c r="BT527" s="39">
        <f t="shared" si="538"/>
        <v>0</v>
      </c>
      <c r="BU527" s="104">
        <f>IF(ABS($B527)&lt;0.01,0,VLOOKUP(E527,DollarSteps,4))</f>
        <v>1</v>
      </c>
      <c r="BV527" s="104">
        <f>IF(ABS($B527)&lt;0.01,0,VLOOKUP(G527,DollarSteps,4))</f>
        <v>1</v>
      </c>
      <c r="BW527" s="104">
        <f>IF(ABS($B527)&lt;0.01,0,VLOOKUP(I527,DollarSteps,4))</f>
        <v>1</v>
      </c>
      <c r="BX527" s="104">
        <f>IF(ABS($B527)&lt;0.01,0,IF($J527="","",VLOOKUP($J527,Age_Steps,4)))</f>
        <v>3</v>
      </c>
      <c r="BY527" s="104">
        <f>IF(OR(ABS($B527)&lt;0.01,$E527=0),0,IF($J527="","",VLOOKUP($J527,Age_Steps,4)))</f>
        <v>0</v>
      </c>
      <c r="BZ527" s="104">
        <f>IF(ABS($B527)&lt;0.01,0,IF($J527="","",VLOOKUP($J527-1,Age_Steps,4)))</f>
        <v>3</v>
      </c>
      <c r="CA527" s="104">
        <f>IF(OR(ABS($B527)&lt;0.01,$G527=0),0,IF($J527="","",VLOOKUP($J527-1,Age_Steps,4)))</f>
        <v>0</v>
      </c>
      <c r="CB527" s="104">
        <f>IF(ABS($B527)&lt;0.01,0,IF($J527="","",VLOOKUP($J527-2,Age_Steps,4)))</f>
        <v>3</v>
      </c>
      <c r="CC527" s="104">
        <f>IF(OR(ABS($B527)&lt;0.01,$I527=0),0,IF($J527="","",VLOOKUP($J527-2,Age_Steps,4)))</f>
        <v>0</v>
      </c>
    </row>
    <row r="528" spans="2:81" ht="12.5" customHeight="1">
      <c r="B528" s="6" t="s">
        <v>189</v>
      </c>
      <c r="C528" s="6" t="s">
        <v>190</v>
      </c>
      <c r="D528" s="5">
        <v>0</v>
      </c>
      <c r="E528" s="5">
        <v>0</v>
      </c>
      <c r="F528" s="2">
        <v>0</v>
      </c>
      <c r="G528" s="2">
        <v>0</v>
      </c>
      <c r="H528" s="2">
        <v>0</v>
      </c>
      <c r="I528" s="5">
        <v>0</v>
      </c>
      <c r="J528" s="11">
        <v>32</v>
      </c>
      <c r="K528" s="12">
        <f t="shared" si="483"/>
        <v>0</v>
      </c>
      <c r="L528" s="12">
        <f t="shared" si="483"/>
        <v>0</v>
      </c>
      <c r="M528" s="14">
        <f t="shared" si="484"/>
        <v>0</v>
      </c>
      <c r="N528" s="12">
        <f t="shared" si="539"/>
        <v>0</v>
      </c>
      <c r="O528" s="14">
        <f t="shared" si="485"/>
        <v>0</v>
      </c>
      <c r="P528" s="12">
        <f t="shared" si="539"/>
        <v>0</v>
      </c>
      <c r="Q528" s="12">
        <f t="shared" si="486"/>
        <v>1</v>
      </c>
      <c r="R528" s="12">
        <f t="shared" si="487"/>
        <v>0</v>
      </c>
      <c r="S528" s="12">
        <f t="shared" si="488"/>
        <v>0</v>
      </c>
      <c r="T528" s="12">
        <f t="shared" si="489"/>
        <v>0</v>
      </c>
      <c r="U528" s="12">
        <f t="shared" si="490"/>
        <v>0</v>
      </c>
      <c r="V528" s="39">
        <f t="shared" si="491"/>
        <v>0</v>
      </c>
      <c r="W528" s="39">
        <f t="shared" si="492"/>
        <v>0</v>
      </c>
      <c r="X528" s="12">
        <f t="shared" si="540"/>
        <v>0</v>
      </c>
      <c r="Y528" s="12">
        <f t="shared" si="493"/>
        <v>0</v>
      </c>
      <c r="Z528" s="39">
        <f t="shared" si="541"/>
        <v>0</v>
      </c>
      <c r="AA528" s="12">
        <f t="shared" si="494"/>
        <v>0</v>
      </c>
      <c r="AB528" s="39">
        <f t="shared" si="495"/>
        <v>0</v>
      </c>
      <c r="AC528" s="12">
        <f t="shared" si="496"/>
        <v>0</v>
      </c>
      <c r="AD528" s="39">
        <f t="shared" si="497"/>
        <v>0</v>
      </c>
      <c r="AE528" s="39">
        <f t="shared" si="482"/>
        <v>0</v>
      </c>
      <c r="AF528" s="12">
        <f t="shared" si="498"/>
        <v>0</v>
      </c>
      <c r="AG528" s="39">
        <f t="shared" si="499"/>
        <v>0</v>
      </c>
      <c r="AH528" s="12">
        <f t="shared" si="500"/>
        <v>0</v>
      </c>
      <c r="AI528" s="39">
        <f t="shared" si="501"/>
        <v>0</v>
      </c>
      <c r="AJ528" s="39">
        <f t="shared" si="502"/>
        <v>0</v>
      </c>
      <c r="AK528" s="12">
        <f t="shared" si="503"/>
        <v>0</v>
      </c>
      <c r="AL528" s="39">
        <f t="shared" si="504"/>
        <v>0</v>
      </c>
      <c r="AM528" s="39">
        <f t="shared" si="505"/>
        <v>0</v>
      </c>
      <c r="AN528" s="39">
        <f t="shared" si="506"/>
        <v>0</v>
      </c>
      <c r="AO528" s="99">
        <f t="shared" si="507"/>
        <v>0</v>
      </c>
      <c r="AP528" s="99">
        <f t="shared" si="508"/>
        <v>0</v>
      </c>
      <c r="AQ528" s="12">
        <f t="shared" si="509"/>
        <v>0</v>
      </c>
      <c r="AR528" s="39">
        <f t="shared" si="510"/>
        <v>0</v>
      </c>
      <c r="AS528" s="39">
        <f t="shared" si="511"/>
        <v>0</v>
      </c>
      <c r="AT528" s="39">
        <f t="shared" si="512"/>
        <v>0</v>
      </c>
      <c r="AU528" s="12">
        <f t="shared" si="513"/>
        <v>0</v>
      </c>
      <c r="AV528" s="39">
        <f t="shared" si="514"/>
        <v>0</v>
      </c>
      <c r="AW528" s="39">
        <f t="shared" si="515"/>
        <v>0</v>
      </c>
      <c r="AX528" s="39">
        <f t="shared" si="516"/>
        <v>0</v>
      </c>
      <c r="AY528" s="39">
        <f t="shared" si="517"/>
        <v>0</v>
      </c>
      <c r="AZ528" s="39">
        <f t="shared" si="518"/>
        <v>0</v>
      </c>
      <c r="BA528" s="12">
        <f t="shared" si="519"/>
        <v>0</v>
      </c>
      <c r="BB528" s="39">
        <f t="shared" si="520"/>
        <v>0</v>
      </c>
      <c r="BC528" s="39">
        <f t="shared" si="521"/>
        <v>0</v>
      </c>
      <c r="BD528" s="39">
        <f t="shared" si="522"/>
        <v>0</v>
      </c>
      <c r="BE528" s="12">
        <f t="shared" si="523"/>
        <v>0</v>
      </c>
      <c r="BF528" s="39">
        <f t="shared" si="524"/>
        <v>0</v>
      </c>
      <c r="BG528" s="39">
        <f t="shared" si="525"/>
        <v>0</v>
      </c>
      <c r="BH528" s="39">
        <f t="shared" si="526"/>
        <v>0</v>
      </c>
      <c r="BI528" s="12">
        <f t="shared" si="527"/>
        <v>0</v>
      </c>
      <c r="BJ528" s="39">
        <f t="shared" si="528"/>
        <v>0</v>
      </c>
      <c r="BK528" s="39">
        <f t="shared" si="529"/>
        <v>0</v>
      </c>
      <c r="BL528" s="39">
        <f t="shared" si="530"/>
        <v>0</v>
      </c>
      <c r="BM528" s="12">
        <f t="shared" si="531"/>
        <v>0</v>
      </c>
      <c r="BN528" s="39">
        <f t="shared" si="532"/>
        <v>0</v>
      </c>
      <c r="BO528" s="39">
        <f t="shared" si="533"/>
        <v>0</v>
      </c>
      <c r="BP528" s="39">
        <f t="shared" si="534"/>
        <v>0</v>
      </c>
      <c r="BQ528" s="12">
        <f t="shared" si="535"/>
        <v>0</v>
      </c>
      <c r="BR528" s="39">
        <f t="shared" si="536"/>
        <v>0</v>
      </c>
      <c r="BS528" s="39">
        <f t="shared" si="537"/>
        <v>0</v>
      </c>
      <c r="BT528" s="39">
        <f t="shared" si="538"/>
        <v>0</v>
      </c>
      <c r="BU528" s="104">
        <f>IF(ABS($B528)&lt;0.01,0,VLOOKUP(E528,DollarSteps,4))</f>
        <v>1</v>
      </c>
      <c r="BV528" s="104">
        <f>IF(ABS($B528)&lt;0.01,0,VLOOKUP(G528,DollarSteps,4))</f>
        <v>1</v>
      </c>
      <c r="BW528" s="104">
        <f>IF(ABS($B528)&lt;0.01,0,VLOOKUP(I528,DollarSteps,4))</f>
        <v>1</v>
      </c>
      <c r="BX528" s="104">
        <f>IF(ABS($B528)&lt;0.01,0,IF($J528="","",VLOOKUP($J528,Age_Steps,4)))</f>
        <v>3</v>
      </c>
      <c r="BY528" s="104">
        <f>IF(OR(ABS($B528)&lt;0.01,$E528=0),0,IF($J528="","",VLOOKUP($J528,Age_Steps,4)))</f>
        <v>0</v>
      </c>
      <c r="BZ528" s="104">
        <f>IF(ABS($B528)&lt;0.01,0,IF($J528="","",VLOOKUP($J528-1,Age_Steps,4)))</f>
        <v>3</v>
      </c>
      <c r="CA528" s="104">
        <f>IF(OR(ABS($B528)&lt;0.01,$G528=0),0,IF($J528="","",VLOOKUP($J528-1,Age_Steps,4)))</f>
        <v>0</v>
      </c>
      <c r="CB528" s="104">
        <f>IF(ABS($B528)&lt;0.01,0,IF($J528="","",VLOOKUP($J528-2,Age_Steps,4)))</f>
        <v>3</v>
      </c>
      <c r="CC528" s="104">
        <f>IF(OR(ABS($B528)&lt;0.01,$I528=0),0,IF($J528="","",VLOOKUP($J528-2,Age_Steps,4)))</f>
        <v>0</v>
      </c>
    </row>
    <row r="529" spans="2:81" ht="12.5" customHeight="1">
      <c r="B529" s="6" t="s">
        <v>191</v>
      </c>
      <c r="C529" s="6" t="s">
        <v>192</v>
      </c>
      <c r="D529" s="5">
        <v>0</v>
      </c>
      <c r="E529" s="5">
        <v>0</v>
      </c>
      <c r="F529" s="2">
        <v>0</v>
      </c>
      <c r="G529" s="2">
        <v>0</v>
      </c>
      <c r="H529" s="2">
        <v>0</v>
      </c>
      <c r="I529" s="5">
        <v>0</v>
      </c>
      <c r="J529" s="11">
        <v>30</v>
      </c>
      <c r="K529" s="12">
        <f t="shared" si="483"/>
        <v>0</v>
      </c>
      <c r="L529" s="12">
        <f t="shared" si="483"/>
        <v>0</v>
      </c>
      <c r="M529" s="14">
        <f t="shared" si="484"/>
        <v>0</v>
      </c>
      <c r="N529" s="12">
        <f t="shared" si="539"/>
        <v>0</v>
      </c>
      <c r="O529" s="14">
        <f t="shared" si="485"/>
        <v>0</v>
      </c>
      <c r="P529" s="12">
        <f t="shared" si="539"/>
        <v>0</v>
      </c>
      <c r="Q529" s="12">
        <f t="shared" si="486"/>
        <v>1</v>
      </c>
      <c r="R529" s="12">
        <f t="shared" si="487"/>
        <v>0</v>
      </c>
      <c r="S529" s="12">
        <f t="shared" si="488"/>
        <v>0</v>
      </c>
      <c r="T529" s="12">
        <f t="shared" si="489"/>
        <v>0</v>
      </c>
      <c r="U529" s="12">
        <f t="shared" si="490"/>
        <v>0</v>
      </c>
      <c r="V529" s="39">
        <f t="shared" si="491"/>
        <v>0</v>
      </c>
      <c r="W529" s="39">
        <f t="shared" si="492"/>
        <v>0</v>
      </c>
      <c r="X529" s="12">
        <f t="shared" si="540"/>
        <v>0</v>
      </c>
      <c r="Y529" s="12">
        <f t="shared" si="493"/>
        <v>0</v>
      </c>
      <c r="Z529" s="39">
        <f t="shared" si="541"/>
        <v>0</v>
      </c>
      <c r="AA529" s="12">
        <f t="shared" si="494"/>
        <v>0</v>
      </c>
      <c r="AB529" s="39">
        <f t="shared" si="495"/>
        <v>0</v>
      </c>
      <c r="AC529" s="12">
        <f t="shared" si="496"/>
        <v>0</v>
      </c>
      <c r="AD529" s="39">
        <f t="shared" si="497"/>
        <v>0</v>
      </c>
      <c r="AE529" s="39">
        <f t="shared" si="482"/>
        <v>0</v>
      </c>
      <c r="AF529" s="12">
        <f t="shared" si="498"/>
        <v>0</v>
      </c>
      <c r="AG529" s="39">
        <f t="shared" si="499"/>
        <v>0</v>
      </c>
      <c r="AH529" s="12">
        <f t="shared" si="500"/>
        <v>0</v>
      </c>
      <c r="AI529" s="39">
        <f t="shared" si="501"/>
        <v>0</v>
      </c>
      <c r="AJ529" s="39">
        <f t="shared" si="502"/>
        <v>0</v>
      </c>
      <c r="AK529" s="12">
        <f t="shared" si="503"/>
        <v>0</v>
      </c>
      <c r="AL529" s="39">
        <f t="shared" si="504"/>
        <v>0</v>
      </c>
      <c r="AM529" s="39">
        <f t="shared" si="505"/>
        <v>0</v>
      </c>
      <c r="AN529" s="39">
        <f t="shared" si="506"/>
        <v>0</v>
      </c>
      <c r="AO529" s="99">
        <f t="shared" si="507"/>
        <v>0</v>
      </c>
      <c r="AP529" s="99">
        <f t="shared" si="508"/>
        <v>0</v>
      </c>
      <c r="AQ529" s="12">
        <f t="shared" si="509"/>
        <v>0</v>
      </c>
      <c r="AR529" s="39">
        <f t="shared" si="510"/>
        <v>0</v>
      </c>
      <c r="AS529" s="39">
        <f t="shared" si="511"/>
        <v>0</v>
      </c>
      <c r="AT529" s="39">
        <f t="shared" si="512"/>
        <v>0</v>
      </c>
      <c r="AU529" s="12">
        <f t="shared" si="513"/>
        <v>0</v>
      </c>
      <c r="AV529" s="39">
        <f t="shared" si="514"/>
        <v>0</v>
      </c>
      <c r="AW529" s="39">
        <f t="shared" si="515"/>
        <v>0</v>
      </c>
      <c r="AX529" s="39">
        <f t="shared" si="516"/>
        <v>0</v>
      </c>
      <c r="AY529" s="39">
        <f t="shared" si="517"/>
        <v>0</v>
      </c>
      <c r="AZ529" s="39">
        <f t="shared" si="518"/>
        <v>0</v>
      </c>
      <c r="BA529" s="12">
        <f t="shared" si="519"/>
        <v>0</v>
      </c>
      <c r="BB529" s="39">
        <f t="shared" si="520"/>
        <v>0</v>
      </c>
      <c r="BC529" s="39">
        <f t="shared" si="521"/>
        <v>0</v>
      </c>
      <c r="BD529" s="39">
        <f t="shared" si="522"/>
        <v>0</v>
      </c>
      <c r="BE529" s="12">
        <f t="shared" si="523"/>
        <v>0</v>
      </c>
      <c r="BF529" s="39">
        <f t="shared" si="524"/>
        <v>0</v>
      </c>
      <c r="BG529" s="39">
        <f t="shared" si="525"/>
        <v>0</v>
      </c>
      <c r="BH529" s="39">
        <f t="shared" si="526"/>
        <v>0</v>
      </c>
      <c r="BI529" s="12">
        <f t="shared" si="527"/>
        <v>0</v>
      </c>
      <c r="BJ529" s="39">
        <f t="shared" si="528"/>
        <v>0</v>
      </c>
      <c r="BK529" s="39">
        <f t="shared" si="529"/>
        <v>0</v>
      </c>
      <c r="BL529" s="39">
        <f t="shared" si="530"/>
        <v>0</v>
      </c>
      <c r="BM529" s="12">
        <f t="shared" si="531"/>
        <v>0</v>
      </c>
      <c r="BN529" s="39">
        <f t="shared" si="532"/>
        <v>0</v>
      </c>
      <c r="BO529" s="39">
        <f t="shared" si="533"/>
        <v>0</v>
      </c>
      <c r="BP529" s="39">
        <f t="shared" si="534"/>
        <v>0</v>
      </c>
      <c r="BQ529" s="12">
        <f t="shared" si="535"/>
        <v>0</v>
      </c>
      <c r="BR529" s="39">
        <f t="shared" si="536"/>
        <v>0</v>
      </c>
      <c r="BS529" s="39">
        <f t="shared" si="537"/>
        <v>0</v>
      </c>
      <c r="BT529" s="39">
        <f t="shared" si="538"/>
        <v>0</v>
      </c>
      <c r="BU529" s="104">
        <f>IF(ABS($B529)&lt;0.01,0,VLOOKUP(E529,DollarSteps,4))</f>
        <v>1</v>
      </c>
      <c r="BV529" s="104">
        <f>IF(ABS($B529)&lt;0.01,0,VLOOKUP(G529,DollarSteps,4))</f>
        <v>1</v>
      </c>
      <c r="BW529" s="104">
        <f>IF(ABS($B529)&lt;0.01,0,VLOOKUP(I529,DollarSteps,4))</f>
        <v>1</v>
      </c>
      <c r="BX529" s="104">
        <f>IF(ABS($B529)&lt;0.01,0,IF($J529="","",VLOOKUP($J529,Age_Steps,4)))</f>
        <v>3</v>
      </c>
      <c r="BY529" s="104">
        <f>IF(OR(ABS($B529)&lt;0.01,$E529=0),0,IF($J529="","",VLOOKUP($J529,Age_Steps,4)))</f>
        <v>0</v>
      </c>
      <c r="BZ529" s="104">
        <f>IF(ABS($B529)&lt;0.01,0,IF($J529="","",VLOOKUP($J529-1,Age_Steps,4)))</f>
        <v>2</v>
      </c>
      <c r="CA529" s="104">
        <f>IF(OR(ABS($B529)&lt;0.01,$G529=0),0,IF($J529="","",VLOOKUP($J529-1,Age_Steps,4)))</f>
        <v>0</v>
      </c>
      <c r="CB529" s="104">
        <f>IF(ABS($B529)&lt;0.01,0,IF($J529="","",VLOOKUP($J529-2,Age_Steps,4)))</f>
        <v>2</v>
      </c>
      <c r="CC529" s="104">
        <f>IF(OR(ABS($B529)&lt;0.01,$I529=0),0,IF($J529="","",VLOOKUP($J529-2,Age_Steps,4)))</f>
        <v>0</v>
      </c>
    </row>
    <row r="530" spans="2:81" ht="12.5" customHeight="1">
      <c r="B530" s="6" t="s">
        <v>193</v>
      </c>
      <c r="C530" s="7" t="s">
        <v>194</v>
      </c>
      <c r="D530" s="5">
        <v>0</v>
      </c>
      <c r="E530" s="5">
        <v>0</v>
      </c>
      <c r="F530" s="2">
        <v>0</v>
      </c>
      <c r="G530" s="2">
        <v>0</v>
      </c>
      <c r="H530" s="2">
        <v>0</v>
      </c>
      <c r="I530" s="5">
        <v>0</v>
      </c>
      <c r="K530" s="12">
        <f t="shared" si="483"/>
        <v>0</v>
      </c>
      <c r="L530" s="12">
        <f t="shared" si="483"/>
        <v>0</v>
      </c>
      <c r="M530" s="14">
        <f t="shared" si="484"/>
        <v>0</v>
      </c>
      <c r="N530" s="12">
        <f t="shared" si="539"/>
        <v>0</v>
      </c>
      <c r="O530" s="14">
        <f t="shared" si="485"/>
        <v>0</v>
      </c>
      <c r="P530" s="12">
        <f t="shared" si="539"/>
        <v>0</v>
      </c>
      <c r="Q530" s="12">
        <f t="shared" si="486"/>
        <v>1</v>
      </c>
      <c r="R530" s="12">
        <f t="shared" si="487"/>
        <v>0</v>
      </c>
      <c r="S530" s="12">
        <f t="shared" si="488"/>
        <v>0</v>
      </c>
      <c r="T530" s="12">
        <f t="shared" si="489"/>
        <v>0</v>
      </c>
      <c r="U530" s="12">
        <f t="shared" si="490"/>
        <v>0</v>
      </c>
      <c r="V530" s="39">
        <f t="shared" si="491"/>
        <v>0</v>
      </c>
      <c r="W530" s="39">
        <f t="shared" si="492"/>
        <v>0</v>
      </c>
      <c r="X530" s="12">
        <f t="shared" si="540"/>
        <v>0</v>
      </c>
      <c r="Y530" s="12">
        <f t="shared" si="493"/>
        <v>0</v>
      </c>
      <c r="Z530" s="39">
        <f t="shared" si="541"/>
        <v>0</v>
      </c>
      <c r="AA530" s="12">
        <f t="shared" si="494"/>
        <v>0</v>
      </c>
      <c r="AB530" s="39">
        <f t="shared" si="495"/>
        <v>0</v>
      </c>
      <c r="AC530" s="12">
        <f t="shared" si="496"/>
        <v>0</v>
      </c>
      <c r="AD530" s="39">
        <f t="shared" si="497"/>
        <v>0</v>
      </c>
      <c r="AE530" s="39">
        <f t="shared" si="482"/>
        <v>0</v>
      </c>
      <c r="AF530" s="12">
        <f t="shared" si="498"/>
        <v>0</v>
      </c>
      <c r="AG530" s="39">
        <f t="shared" si="499"/>
        <v>0</v>
      </c>
      <c r="AH530" s="12">
        <f t="shared" si="500"/>
        <v>0</v>
      </c>
      <c r="AI530" s="39">
        <f t="shared" si="501"/>
        <v>0</v>
      </c>
      <c r="AJ530" s="39">
        <f t="shared" si="502"/>
        <v>0</v>
      </c>
      <c r="AK530" s="12">
        <f t="shared" si="503"/>
        <v>0</v>
      </c>
      <c r="AL530" s="39">
        <f t="shared" si="504"/>
        <v>0</v>
      </c>
      <c r="AM530" s="39">
        <f t="shared" si="505"/>
        <v>0</v>
      </c>
      <c r="AN530" s="39">
        <f t="shared" si="506"/>
        <v>0</v>
      </c>
      <c r="AO530" s="99">
        <f t="shared" si="507"/>
        <v>0</v>
      </c>
      <c r="AP530" s="99">
        <f t="shared" si="508"/>
        <v>0</v>
      </c>
      <c r="AQ530" s="12">
        <f t="shared" si="509"/>
        <v>0</v>
      </c>
      <c r="AR530" s="39">
        <f t="shared" si="510"/>
        <v>0</v>
      </c>
      <c r="AS530" s="39">
        <f t="shared" si="511"/>
        <v>0</v>
      </c>
      <c r="AT530" s="39">
        <f t="shared" si="512"/>
        <v>0</v>
      </c>
      <c r="AU530" s="12">
        <f t="shared" si="513"/>
        <v>0</v>
      </c>
      <c r="AV530" s="39">
        <f t="shared" si="514"/>
        <v>0</v>
      </c>
      <c r="AW530" s="39">
        <f t="shared" si="515"/>
        <v>0</v>
      </c>
      <c r="AX530" s="39">
        <f t="shared" si="516"/>
        <v>0</v>
      </c>
      <c r="AY530" s="39">
        <f t="shared" si="517"/>
        <v>0</v>
      </c>
      <c r="AZ530" s="39">
        <f t="shared" si="518"/>
        <v>0</v>
      </c>
      <c r="BA530" s="12">
        <f t="shared" si="519"/>
        <v>0</v>
      </c>
      <c r="BB530" s="39">
        <f t="shared" si="520"/>
        <v>0</v>
      </c>
      <c r="BC530" s="39">
        <f t="shared" si="521"/>
        <v>0</v>
      </c>
      <c r="BD530" s="39">
        <f t="shared" si="522"/>
        <v>0</v>
      </c>
      <c r="BE530" s="12">
        <f t="shared" si="523"/>
        <v>0</v>
      </c>
      <c r="BF530" s="39">
        <f t="shared" si="524"/>
        <v>0</v>
      </c>
      <c r="BG530" s="39">
        <f t="shared" si="525"/>
        <v>0</v>
      </c>
      <c r="BH530" s="39">
        <f t="shared" si="526"/>
        <v>0</v>
      </c>
      <c r="BI530" s="12">
        <f t="shared" si="527"/>
        <v>0</v>
      </c>
      <c r="BJ530" s="39">
        <f t="shared" si="528"/>
        <v>0</v>
      </c>
      <c r="BK530" s="39">
        <f t="shared" si="529"/>
        <v>0</v>
      </c>
      <c r="BL530" s="39">
        <f t="shared" si="530"/>
        <v>0</v>
      </c>
      <c r="BM530" s="12">
        <f t="shared" si="531"/>
        <v>0</v>
      </c>
      <c r="BN530" s="39">
        <f t="shared" si="532"/>
        <v>0</v>
      </c>
      <c r="BO530" s="39">
        <f t="shared" si="533"/>
        <v>0</v>
      </c>
      <c r="BP530" s="39">
        <f t="shared" si="534"/>
        <v>0</v>
      </c>
      <c r="BQ530" s="12">
        <f t="shared" si="535"/>
        <v>0</v>
      </c>
      <c r="BR530" s="39">
        <f t="shared" si="536"/>
        <v>0</v>
      </c>
      <c r="BS530" s="39">
        <f t="shared" si="537"/>
        <v>0</v>
      </c>
      <c r="BT530" s="39">
        <f t="shared" si="538"/>
        <v>0</v>
      </c>
      <c r="BU530" s="104">
        <f>IF(ABS($B530)&lt;0.01,0,VLOOKUP(E530,DollarSteps,4))</f>
        <v>1</v>
      </c>
      <c r="BV530" s="104">
        <f>IF(ABS($B530)&lt;0.01,0,VLOOKUP(G530,DollarSteps,4))</f>
        <v>1</v>
      </c>
      <c r="BW530" s="104">
        <f>IF(ABS($B530)&lt;0.01,0,VLOOKUP(I530,DollarSteps,4))</f>
        <v>1</v>
      </c>
      <c r="BX530" s="104" t="str">
        <f>IF(ABS($B530)&lt;0.01,0,IF($J530="","",VLOOKUP($J530,Age_Steps,4)))</f>
        <v/>
      </c>
      <c r="BY530" s="104">
        <f>IF(OR(ABS($B530)&lt;0.01,$E530=0),0,IF($J530="","",VLOOKUP($J530,Age_Steps,4)))</f>
        <v>0</v>
      </c>
      <c r="BZ530" s="104" t="str">
        <f>IF(ABS($B530)&lt;0.01,0,IF($J530="","",VLOOKUP($J530-1,Age_Steps,4)))</f>
        <v/>
      </c>
      <c r="CA530" s="104">
        <f>IF(OR(ABS($B530)&lt;0.01,$G530=0),0,IF($J530="","",VLOOKUP($J530-1,Age_Steps,4)))</f>
        <v>0</v>
      </c>
      <c r="CB530" s="104" t="str">
        <f>IF(ABS($B530)&lt;0.01,0,IF($J530="","",VLOOKUP($J530-2,Age_Steps,4)))</f>
        <v/>
      </c>
      <c r="CC530" s="104">
        <f>IF(OR(ABS($B530)&lt;0.01,$I530=0),0,IF($J530="","",VLOOKUP($J530-2,Age_Steps,4)))</f>
        <v>0</v>
      </c>
    </row>
    <row r="531" spans="2:81" ht="12.5" customHeight="1">
      <c r="B531" s="6" t="s">
        <v>195</v>
      </c>
      <c r="C531" s="6" t="s">
        <v>196</v>
      </c>
      <c r="D531" s="5">
        <v>0</v>
      </c>
      <c r="E531" s="5">
        <v>0</v>
      </c>
      <c r="F531" s="2">
        <v>0</v>
      </c>
      <c r="G531" s="2">
        <v>0</v>
      </c>
      <c r="H531" s="2">
        <v>0</v>
      </c>
      <c r="I531" s="5">
        <v>0</v>
      </c>
      <c r="J531" s="11">
        <v>39</v>
      </c>
      <c r="K531" s="12">
        <f t="shared" si="483"/>
        <v>0</v>
      </c>
      <c r="L531" s="12">
        <f t="shared" si="483"/>
        <v>0</v>
      </c>
      <c r="M531" s="14">
        <f t="shared" si="484"/>
        <v>0</v>
      </c>
      <c r="N531" s="12">
        <f t="shared" si="539"/>
        <v>0</v>
      </c>
      <c r="O531" s="14">
        <f t="shared" si="485"/>
        <v>0</v>
      </c>
      <c r="P531" s="12">
        <f t="shared" si="539"/>
        <v>0</v>
      </c>
      <c r="Q531" s="12">
        <f t="shared" si="486"/>
        <v>1</v>
      </c>
      <c r="R531" s="12">
        <f t="shared" si="487"/>
        <v>0</v>
      </c>
      <c r="S531" s="12">
        <f t="shared" si="488"/>
        <v>0</v>
      </c>
      <c r="T531" s="12">
        <f t="shared" si="489"/>
        <v>0</v>
      </c>
      <c r="U531" s="12">
        <f t="shared" si="490"/>
        <v>0</v>
      </c>
      <c r="V531" s="39">
        <f t="shared" si="491"/>
        <v>0</v>
      </c>
      <c r="W531" s="39">
        <f t="shared" si="492"/>
        <v>0</v>
      </c>
      <c r="X531" s="12">
        <f t="shared" si="540"/>
        <v>0</v>
      </c>
      <c r="Y531" s="12">
        <f t="shared" si="493"/>
        <v>0</v>
      </c>
      <c r="Z531" s="39">
        <f t="shared" si="541"/>
        <v>0</v>
      </c>
      <c r="AA531" s="12">
        <f t="shared" si="494"/>
        <v>0</v>
      </c>
      <c r="AB531" s="39">
        <f t="shared" si="495"/>
        <v>0</v>
      </c>
      <c r="AC531" s="12">
        <f t="shared" si="496"/>
        <v>0</v>
      </c>
      <c r="AD531" s="39">
        <f t="shared" si="497"/>
        <v>0</v>
      </c>
      <c r="AE531" s="39">
        <f t="shared" si="482"/>
        <v>0</v>
      </c>
      <c r="AF531" s="12">
        <f t="shared" si="498"/>
        <v>0</v>
      </c>
      <c r="AG531" s="39">
        <f t="shared" si="499"/>
        <v>0</v>
      </c>
      <c r="AH531" s="12">
        <f t="shared" si="500"/>
        <v>0</v>
      </c>
      <c r="AI531" s="39">
        <f t="shared" si="501"/>
        <v>0</v>
      </c>
      <c r="AJ531" s="39">
        <f t="shared" si="502"/>
        <v>0</v>
      </c>
      <c r="AK531" s="12">
        <f t="shared" si="503"/>
        <v>0</v>
      </c>
      <c r="AL531" s="39">
        <f t="shared" si="504"/>
        <v>0</v>
      </c>
      <c r="AM531" s="39">
        <f t="shared" si="505"/>
        <v>0</v>
      </c>
      <c r="AN531" s="39">
        <f t="shared" si="506"/>
        <v>0</v>
      </c>
      <c r="AO531" s="99">
        <f t="shared" si="507"/>
        <v>0</v>
      </c>
      <c r="AP531" s="99">
        <f t="shared" si="508"/>
        <v>0</v>
      </c>
      <c r="AQ531" s="12">
        <f t="shared" si="509"/>
        <v>0</v>
      </c>
      <c r="AR531" s="39">
        <f t="shared" si="510"/>
        <v>0</v>
      </c>
      <c r="AS531" s="39">
        <f t="shared" si="511"/>
        <v>0</v>
      </c>
      <c r="AT531" s="39">
        <f t="shared" si="512"/>
        <v>0</v>
      </c>
      <c r="AU531" s="12">
        <f t="shared" si="513"/>
        <v>0</v>
      </c>
      <c r="AV531" s="39">
        <f t="shared" si="514"/>
        <v>0</v>
      </c>
      <c r="AW531" s="39">
        <f t="shared" si="515"/>
        <v>0</v>
      </c>
      <c r="AX531" s="39">
        <f t="shared" si="516"/>
        <v>0</v>
      </c>
      <c r="AY531" s="39">
        <f t="shared" si="517"/>
        <v>0</v>
      </c>
      <c r="AZ531" s="39">
        <f t="shared" si="518"/>
        <v>0</v>
      </c>
      <c r="BA531" s="12">
        <f t="shared" si="519"/>
        <v>0</v>
      </c>
      <c r="BB531" s="39">
        <f t="shared" si="520"/>
        <v>0</v>
      </c>
      <c r="BC531" s="39">
        <f t="shared" si="521"/>
        <v>0</v>
      </c>
      <c r="BD531" s="39">
        <f t="shared" si="522"/>
        <v>0</v>
      </c>
      <c r="BE531" s="12">
        <f t="shared" si="523"/>
        <v>0</v>
      </c>
      <c r="BF531" s="39">
        <f t="shared" si="524"/>
        <v>0</v>
      </c>
      <c r="BG531" s="39">
        <f t="shared" si="525"/>
        <v>0</v>
      </c>
      <c r="BH531" s="39">
        <f t="shared" si="526"/>
        <v>0</v>
      </c>
      <c r="BI531" s="12">
        <f t="shared" si="527"/>
        <v>0</v>
      </c>
      <c r="BJ531" s="39">
        <f t="shared" si="528"/>
        <v>0</v>
      </c>
      <c r="BK531" s="39">
        <f t="shared" si="529"/>
        <v>0</v>
      </c>
      <c r="BL531" s="39">
        <f t="shared" si="530"/>
        <v>0</v>
      </c>
      <c r="BM531" s="12">
        <f t="shared" si="531"/>
        <v>0</v>
      </c>
      <c r="BN531" s="39">
        <f t="shared" si="532"/>
        <v>0</v>
      </c>
      <c r="BO531" s="39">
        <f t="shared" si="533"/>
        <v>0</v>
      </c>
      <c r="BP531" s="39">
        <f t="shared" si="534"/>
        <v>0</v>
      </c>
      <c r="BQ531" s="12">
        <f t="shared" si="535"/>
        <v>0</v>
      </c>
      <c r="BR531" s="39">
        <f t="shared" si="536"/>
        <v>0</v>
      </c>
      <c r="BS531" s="39">
        <f t="shared" si="537"/>
        <v>0</v>
      </c>
      <c r="BT531" s="39">
        <f t="shared" si="538"/>
        <v>0</v>
      </c>
      <c r="BU531" s="104">
        <f>IF(ABS($B531)&lt;0.01,0,VLOOKUP(E531,DollarSteps,4))</f>
        <v>1</v>
      </c>
      <c r="BV531" s="104">
        <f>IF(ABS($B531)&lt;0.01,0,VLOOKUP(G531,DollarSteps,4))</f>
        <v>1</v>
      </c>
      <c r="BW531" s="104">
        <f>IF(ABS($B531)&lt;0.01,0,VLOOKUP(I531,DollarSteps,4))</f>
        <v>1</v>
      </c>
      <c r="BX531" s="104">
        <f>IF(ABS($B531)&lt;0.01,0,IF($J531="","",VLOOKUP($J531,Age_Steps,4)))</f>
        <v>3</v>
      </c>
      <c r="BY531" s="104">
        <f>IF(OR(ABS($B531)&lt;0.01,$E531=0),0,IF($J531="","",VLOOKUP($J531,Age_Steps,4)))</f>
        <v>0</v>
      </c>
      <c r="BZ531" s="104">
        <f>IF(ABS($B531)&lt;0.01,0,IF($J531="","",VLOOKUP($J531-1,Age_Steps,4)))</f>
        <v>3</v>
      </c>
      <c r="CA531" s="104">
        <f>IF(OR(ABS($B531)&lt;0.01,$G531=0),0,IF($J531="","",VLOOKUP($J531-1,Age_Steps,4)))</f>
        <v>0</v>
      </c>
      <c r="CB531" s="104">
        <f>IF(ABS($B531)&lt;0.01,0,IF($J531="","",VLOOKUP($J531-2,Age_Steps,4)))</f>
        <v>3</v>
      </c>
      <c r="CC531" s="104">
        <f>IF(OR(ABS($B531)&lt;0.01,$I531=0),0,IF($J531="","",VLOOKUP($J531-2,Age_Steps,4)))</f>
        <v>0</v>
      </c>
    </row>
    <row r="532" spans="2:81" ht="12.5" customHeight="1">
      <c r="B532" s="6" t="s">
        <v>197</v>
      </c>
      <c r="C532" s="6" t="s">
        <v>198</v>
      </c>
      <c r="D532" s="5">
        <v>0</v>
      </c>
      <c r="E532" s="5">
        <v>0</v>
      </c>
      <c r="F532" s="2">
        <v>0</v>
      </c>
      <c r="G532" s="2">
        <v>0</v>
      </c>
      <c r="H532" s="2">
        <v>0</v>
      </c>
      <c r="I532" s="5">
        <v>0</v>
      </c>
      <c r="J532" s="11">
        <v>60</v>
      </c>
      <c r="K532" s="12">
        <f t="shared" si="483"/>
        <v>0</v>
      </c>
      <c r="L532" s="12">
        <f t="shared" si="483"/>
        <v>0</v>
      </c>
      <c r="M532" s="14">
        <f t="shared" si="484"/>
        <v>0</v>
      </c>
      <c r="N532" s="12">
        <f t="shared" si="539"/>
        <v>0</v>
      </c>
      <c r="O532" s="14">
        <f t="shared" si="485"/>
        <v>0</v>
      </c>
      <c r="P532" s="12">
        <f t="shared" si="539"/>
        <v>0</v>
      </c>
      <c r="Q532" s="12">
        <f t="shared" si="486"/>
        <v>1</v>
      </c>
      <c r="R532" s="12">
        <f t="shared" si="487"/>
        <v>0</v>
      </c>
      <c r="S532" s="12">
        <f t="shared" si="488"/>
        <v>0</v>
      </c>
      <c r="T532" s="12">
        <f t="shared" si="489"/>
        <v>0</v>
      </c>
      <c r="U532" s="12">
        <f t="shared" si="490"/>
        <v>0</v>
      </c>
      <c r="V532" s="39">
        <f t="shared" si="491"/>
        <v>0</v>
      </c>
      <c r="W532" s="39">
        <f t="shared" si="492"/>
        <v>0</v>
      </c>
      <c r="X532" s="12">
        <f t="shared" si="540"/>
        <v>0</v>
      </c>
      <c r="Y532" s="12">
        <f t="shared" si="493"/>
        <v>0</v>
      </c>
      <c r="Z532" s="39">
        <f t="shared" si="541"/>
        <v>0</v>
      </c>
      <c r="AA532" s="12">
        <f t="shared" si="494"/>
        <v>0</v>
      </c>
      <c r="AB532" s="39">
        <f t="shared" si="495"/>
        <v>0</v>
      </c>
      <c r="AC532" s="12">
        <f t="shared" si="496"/>
        <v>0</v>
      </c>
      <c r="AD532" s="39">
        <f t="shared" si="497"/>
        <v>0</v>
      </c>
      <c r="AE532" s="39">
        <f t="shared" si="482"/>
        <v>0</v>
      </c>
      <c r="AF532" s="12">
        <f t="shared" si="498"/>
        <v>0</v>
      </c>
      <c r="AG532" s="39">
        <f t="shared" si="499"/>
        <v>0</v>
      </c>
      <c r="AH532" s="12">
        <f t="shared" si="500"/>
        <v>0</v>
      </c>
      <c r="AI532" s="39">
        <f t="shared" si="501"/>
        <v>0</v>
      </c>
      <c r="AJ532" s="39">
        <f t="shared" si="502"/>
        <v>0</v>
      </c>
      <c r="AK532" s="12">
        <f t="shared" si="503"/>
        <v>0</v>
      </c>
      <c r="AL532" s="39">
        <f t="shared" si="504"/>
        <v>0</v>
      </c>
      <c r="AM532" s="39">
        <f t="shared" si="505"/>
        <v>0</v>
      </c>
      <c r="AN532" s="39">
        <f t="shared" si="506"/>
        <v>0</v>
      </c>
      <c r="AO532" s="99">
        <f t="shared" si="507"/>
        <v>0</v>
      </c>
      <c r="AP532" s="99">
        <f t="shared" si="508"/>
        <v>0</v>
      </c>
      <c r="AQ532" s="12">
        <f t="shared" si="509"/>
        <v>0</v>
      </c>
      <c r="AR532" s="39">
        <f t="shared" si="510"/>
        <v>0</v>
      </c>
      <c r="AS532" s="39">
        <f t="shared" si="511"/>
        <v>0</v>
      </c>
      <c r="AT532" s="39">
        <f t="shared" si="512"/>
        <v>0</v>
      </c>
      <c r="AU532" s="12">
        <f t="shared" si="513"/>
        <v>0</v>
      </c>
      <c r="AV532" s="39">
        <f t="shared" si="514"/>
        <v>0</v>
      </c>
      <c r="AW532" s="39">
        <f t="shared" si="515"/>
        <v>0</v>
      </c>
      <c r="AX532" s="39">
        <f t="shared" si="516"/>
        <v>0</v>
      </c>
      <c r="AY532" s="39">
        <f t="shared" si="517"/>
        <v>0</v>
      </c>
      <c r="AZ532" s="39">
        <f t="shared" si="518"/>
        <v>0</v>
      </c>
      <c r="BA532" s="12">
        <f t="shared" si="519"/>
        <v>0</v>
      </c>
      <c r="BB532" s="39">
        <f t="shared" si="520"/>
        <v>0</v>
      </c>
      <c r="BC532" s="39">
        <f t="shared" si="521"/>
        <v>0</v>
      </c>
      <c r="BD532" s="39">
        <f t="shared" si="522"/>
        <v>0</v>
      </c>
      <c r="BE532" s="12">
        <f t="shared" si="523"/>
        <v>0</v>
      </c>
      <c r="BF532" s="39">
        <f t="shared" si="524"/>
        <v>0</v>
      </c>
      <c r="BG532" s="39">
        <f t="shared" si="525"/>
        <v>0</v>
      </c>
      <c r="BH532" s="39">
        <f t="shared" si="526"/>
        <v>0</v>
      </c>
      <c r="BI532" s="12">
        <f t="shared" si="527"/>
        <v>0</v>
      </c>
      <c r="BJ532" s="39">
        <f t="shared" si="528"/>
        <v>0</v>
      </c>
      <c r="BK532" s="39">
        <f t="shared" si="529"/>
        <v>0</v>
      </c>
      <c r="BL532" s="39">
        <f t="shared" si="530"/>
        <v>0</v>
      </c>
      <c r="BM532" s="12">
        <f t="shared" si="531"/>
        <v>0</v>
      </c>
      <c r="BN532" s="39">
        <f t="shared" si="532"/>
        <v>0</v>
      </c>
      <c r="BO532" s="39">
        <f t="shared" si="533"/>
        <v>0</v>
      </c>
      <c r="BP532" s="39">
        <f t="shared" si="534"/>
        <v>0</v>
      </c>
      <c r="BQ532" s="12">
        <f t="shared" si="535"/>
        <v>0</v>
      </c>
      <c r="BR532" s="39">
        <f t="shared" si="536"/>
        <v>0</v>
      </c>
      <c r="BS532" s="39">
        <f t="shared" si="537"/>
        <v>0</v>
      </c>
      <c r="BT532" s="39">
        <f t="shared" si="538"/>
        <v>0</v>
      </c>
      <c r="BU532" s="104">
        <f>IF(ABS($B532)&lt;0.01,0,VLOOKUP(E532,DollarSteps,4))</f>
        <v>1</v>
      </c>
      <c r="BV532" s="104">
        <f>IF(ABS($B532)&lt;0.01,0,VLOOKUP(G532,DollarSteps,4))</f>
        <v>1</v>
      </c>
      <c r="BW532" s="104">
        <f>IF(ABS($B532)&lt;0.01,0,VLOOKUP(I532,DollarSteps,4))</f>
        <v>1</v>
      </c>
      <c r="BX532" s="104">
        <f>IF(ABS($B532)&lt;0.01,0,IF($J532="","",VLOOKUP($J532,Age_Steps,4)))</f>
        <v>6</v>
      </c>
      <c r="BY532" s="104">
        <f>IF(OR(ABS($B532)&lt;0.01,$E532=0),0,IF($J532="","",VLOOKUP($J532,Age_Steps,4)))</f>
        <v>0</v>
      </c>
      <c r="BZ532" s="104">
        <f>IF(ABS($B532)&lt;0.01,0,IF($J532="","",VLOOKUP($J532-1,Age_Steps,4)))</f>
        <v>5</v>
      </c>
      <c r="CA532" s="104">
        <f>IF(OR(ABS($B532)&lt;0.01,$G532=0),0,IF($J532="","",VLOOKUP($J532-1,Age_Steps,4)))</f>
        <v>0</v>
      </c>
      <c r="CB532" s="104">
        <f>IF(ABS($B532)&lt;0.01,0,IF($J532="","",VLOOKUP($J532-2,Age_Steps,4)))</f>
        <v>5</v>
      </c>
      <c r="CC532" s="104">
        <f>IF(OR(ABS($B532)&lt;0.01,$I532=0),0,IF($J532="","",VLOOKUP($J532-2,Age_Steps,4)))</f>
        <v>0</v>
      </c>
    </row>
    <row r="533" spans="2:81" ht="12.5" customHeight="1">
      <c r="B533" s="6" t="s">
        <v>199</v>
      </c>
      <c r="C533" s="6" t="s">
        <v>200</v>
      </c>
      <c r="D533" s="5">
        <v>0</v>
      </c>
      <c r="E533" s="5">
        <v>0</v>
      </c>
      <c r="F533" s="2">
        <v>0</v>
      </c>
      <c r="G533" s="2">
        <v>0</v>
      </c>
      <c r="H533" s="2">
        <v>0</v>
      </c>
      <c r="I533" s="5">
        <v>0</v>
      </c>
      <c r="J533" s="11">
        <v>27</v>
      </c>
      <c r="K533" s="12">
        <f t="shared" si="483"/>
        <v>0</v>
      </c>
      <c r="L533" s="12">
        <f t="shared" si="483"/>
        <v>0</v>
      </c>
      <c r="M533" s="14">
        <f t="shared" si="484"/>
        <v>0</v>
      </c>
      <c r="N533" s="12">
        <f t="shared" si="539"/>
        <v>0</v>
      </c>
      <c r="O533" s="14">
        <f t="shared" si="485"/>
        <v>0</v>
      </c>
      <c r="P533" s="12">
        <f t="shared" si="539"/>
        <v>0</v>
      </c>
      <c r="Q533" s="12">
        <f t="shared" si="486"/>
        <v>1</v>
      </c>
      <c r="R533" s="12">
        <f t="shared" si="487"/>
        <v>0</v>
      </c>
      <c r="S533" s="12">
        <f t="shared" si="488"/>
        <v>0</v>
      </c>
      <c r="T533" s="12">
        <f t="shared" si="489"/>
        <v>0</v>
      </c>
      <c r="U533" s="12">
        <f t="shared" si="490"/>
        <v>0</v>
      </c>
      <c r="V533" s="39">
        <f t="shared" si="491"/>
        <v>0</v>
      </c>
      <c r="W533" s="39">
        <f t="shared" si="492"/>
        <v>0</v>
      </c>
      <c r="X533" s="12">
        <f t="shared" si="540"/>
        <v>0</v>
      </c>
      <c r="Y533" s="12">
        <f t="shared" si="493"/>
        <v>0</v>
      </c>
      <c r="Z533" s="39">
        <f t="shared" si="541"/>
        <v>0</v>
      </c>
      <c r="AA533" s="12">
        <f t="shared" si="494"/>
        <v>0</v>
      </c>
      <c r="AB533" s="39">
        <f t="shared" si="495"/>
        <v>0</v>
      </c>
      <c r="AC533" s="12">
        <f t="shared" si="496"/>
        <v>0</v>
      </c>
      <c r="AD533" s="39">
        <f t="shared" si="497"/>
        <v>0</v>
      </c>
      <c r="AE533" s="39">
        <f t="shared" si="482"/>
        <v>0</v>
      </c>
      <c r="AF533" s="12">
        <f t="shared" si="498"/>
        <v>0</v>
      </c>
      <c r="AG533" s="39">
        <f t="shared" si="499"/>
        <v>0</v>
      </c>
      <c r="AH533" s="12">
        <f t="shared" si="500"/>
        <v>0</v>
      </c>
      <c r="AI533" s="39">
        <f t="shared" si="501"/>
        <v>0</v>
      </c>
      <c r="AJ533" s="39">
        <f t="shared" si="502"/>
        <v>0</v>
      </c>
      <c r="AK533" s="12">
        <f t="shared" si="503"/>
        <v>0</v>
      </c>
      <c r="AL533" s="39">
        <f t="shared" si="504"/>
        <v>0</v>
      </c>
      <c r="AM533" s="39">
        <f t="shared" si="505"/>
        <v>0</v>
      </c>
      <c r="AN533" s="39">
        <f t="shared" si="506"/>
        <v>0</v>
      </c>
      <c r="AO533" s="99">
        <f t="shared" si="507"/>
        <v>0</v>
      </c>
      <c r="AP533" s="99">
        <f t="shared" si="508"/>
        <v>0</v>
      </c>
      <c r="AQ533" s="12">
        <f t="shared" si="509"/>
        <v>0</v>
      </c>
      <c r="AR533" s="39">
        <f t="shared" si="510"/>
        <v>0</v>
      </c>
      <c r="AS533" s="39">
        <f t="shared" si="511"/>
        <v>0</v>
      </c>
      <c r="AT533" s="39">
        <f t="shared" si="512"/>
        <v>0</v>
      </c>
      <c r="AU533" s="12">
        <f t="shared" si="513"/>
        <v>0</v>
      </c>
      <c r="AV533" s="39">
        <f t="shared" si="514"/>
        <v>0</v>
      </c>
      <c r="AW533" s="39">
        <f t="shared" si="515"/>
        <v>0</v>
      </c>
      <c r="AX533" s="39">
        <f t="shared" si="516"/>
        <v>0</v>
      </c>
      <c r="AY533" s="39">
        <f t="shared" si="517"/>
        <v>0</v>
      </c>
      <c r="AZ533" s="39">
        <f t="shared" si="518"/>
        <v>0</v>
      </c>
      <c r="BA533" s="12">
        <f t="shared" si="519"/>
        <v>0</v>
      </c>
      <c r="BB533" s="39">
        <f t="shared" si="520"/>
        <v>0</v>
      </c>
      <c r="BC533" s="39">
        <f t="shared" si="521"/>
        <v>0</v>
      </c>
      <c r="BD533" s="39">
        <f t="shared" si="522"/>
        <v>0</v>
      </c>
      <c r="BE533" s="12">
        <f t="shared" si="523"/>
        <v>0</v>
      </c>
      <c r="BF533" s="39">
        <f t="shared" si="524"/>
        <v>0</v>
      </c>
      <c r="BG533" s="39">
        <f t="shared" si="525"/>
        <v>0</v>
      </c>
      <c r="BH533" s="39">
        <f t="shared" si="526"/>
        <v>0</v>
      </c>
      <c r="BI533" s="12">
        <f t="shared" si="527"/>
        <v>0</v>
      </c>
      <c r="BJ533" s="39">
        <f t="shared" si="528"/>
        <v>0</v>
      </c>
      <c r="BK533" s="39">
        <f t="shared" si="529"/>
        <v>0</v>
      </c>
      <c r="BL533" s="39">
        <f t="shared" si="530"/>
        <v>0</v>
      </c>
      <c r="BM533" s="12">
        <f t="shared" si="531"/>
        <v>0</v>
      </c>
      <c r="BN533" s="39">
        <f t="shared" si="532"/>
        <v>0</v>
      </c>
      <c r="BO533" s="39">
        <f t="shared" si="533"/>
        <v>0</v>
      </c>
      <c r="BP533" s="39">
        <f t="shared" si="534"/>
        <v>0</v>
      </c>
      <c r="BQ533" s="12">
        <f t="shared" si="535"/>
        <v>0</v>
      </c>
      <c r="BR533" s="39">
        <f t="shared" si="536"/>
        <v>0</v>
      </c>
      <c r="BS533" s="39">
        <f t="shared" si="537"/>
        <v>0</v>
      </c>
      <c r="BT533" s="39">
        <f t="shared" si="538"/>
        <v>0</v>
      </c>
      <c r="BU533" s="104">
        <f>IF(ABS($B533)&lt;0.01,0,VLOOKUP(E533,DollarSteps,4))</f>
        <v>1</v>
      </c>
      <c r="BV533" s="104">
        <f>IF(ABS($B533)&lt;0.01,0,VLOOKUP(G533,DollarSteps,4))</f>
        <v>1</v>
      </c>
      <c r="BW533" s="104">
        <f>IF(ABS($B533)&lt;0.01,0,VLOOKUP(I533,DollarSteps,4))</f>
        <v>1</v>
      </c>
      <c r="BX533" s="104">
        <f>IF(ABS($B533)&lt;0.01,0,IF($J533="","",VLOOKUP($J533,Age_Steps,4)))</f>
        <v>2</v>
      </c>
      <c r="BY533" s="104">
        <f>IF(OR(ABS($B533)&lt;0.01,$E533=0),0,IF($J533="","",VLOOKUP($J533,Age_Steps,4)))</f>
        <v>0</v>
      </c>
      <c r="BZ533" s="104">
        <f>IF(ABS($B533)&lt;0.01,0,IF($J533="","",VLOOKUP($J533-1,Age_Steps,4)))</f>
        <v>2</v>
      </c>
      <c r="CA533" s="104">
        <f>IF(OR(ABS($B533)&lt;0.01,$G533=0),0,IF($J533="","",VLOOKUP($J533-1,Age_Steps,4)))</f>
        <v>0</v>
      </c>
      <c r="CB533" s="104">
        <f>IF(ABS($B533)&lt;0.01,0,IF($J533="","",VLOOKUP($J533-2,Age_Steps,4)))</f>
        <v>2</v>
      </c>
      <c r="CC533" s="104">
        <f>IF(OR(ABS($B533)&lt;0.01,$I533=0),0,IF($J533="","",VLOOKUP($J533-2,Age_Steps,4)))</f>
        <v>0</v>
      </c>
    </row>
    <row r="534" spans="2:81" ht="12.5" customHeight="1">
      <c r="B534" s="6" t="s">
        <v>201</v>
      </c>
      <c r="C534" s="6" t="s">
        <v>202</v>
      </c>
      <c r="D534" s="5">
        <v>5</v>
      </c>
      <c r="E534" s="5">
        <v>5</v>
      </c>
      <c r="F534" s="2">
        <v>20</v>
      </c>
      <c r="G534" s="2">
        <v>30</v>
      </c>
      <c r="H534" s="2">
        <v>22</v>
      </c>
      <c r="I534" s="5">
        <v>22</v>
      </c>
      <c r="J534" s="11">
        <v>29</v>
      </c>
      <c r="K534" s="12">
        <f t="shared" si="483"/>
        <v>1</v>
      </c>
      <c r="L534" s="12">
        <f t="shared" si="483"/>
        <v>1</v>
      </c>
      <c r="M534" s="14">
        <f t="shared" si="484"/>
        <v>-15</v>
      </c>
      <c r="N534" s="12">
        <f t="shared" si="539"/>
        <v>0</v>
      </c>
      <c r="O534" s="14">
        <f t="shared" si="485"/>
        <v>-25</v>
      </c>
      <c r="P534" s="12">
        <f t="shared" si="539"/>
        <v>0</v>
      </c>
      <c r="Q534" s="12">
        <f t="shared" si="486"/>
        <v>0</v>
      </c>
      <c r="R534" s="12">
        <f t="shared" si="487"/>
        <v>0</v>
      </c>
      <c r="S534" s="12">
        <f t="shared" si="488"/>
        <v>1</v>
      </c>
      <c r="T534" s="12">
        <f t="shared" si="489"/>
        <v>1</v>
      </c>
      <c r="U534" s="12">
        <f t="shared" si="490"/>
        <v>0</v>
      </c>
      <c r="V534" s="39">
        <f t="shared" si="491"/>
        <v>0</v>
      </c>
      <c r="W534" s="39">
        <f t="shared" si="492"/>
        <v>0</v>
      </c>
      <c r="X534" s="12">
        <f t="shared" si="540"/>
        <v>1</v>
      </c>
      <c r="Y534" s="12">
        <f t="shared" si="493"/>
        <v>0</v>
      </c>
      <c r="Z534" s="39">
        <f t="shared" si="541"/>
        <v>0</v>
      </c>
      <c r="AA534" s="12">
        <f t="shared" si="494"/>
        <v>0</v>
      </c>
      <c r="AB534" s="39">
        <f t="shared" si="495"/>
        <v>0</v>
      </c>
      <c r="AC534" s="12">
        <f t="shared" si="496"/>
        <v>0</v>
      </c>
      <c r="AD534" s="39">
        <f t="shared" si="497"/>
        <v>0</v>
      </c>
      <c r="AE534" s="39">
        <f t="shared" si="482"/>
        <v>0</v>
      </c>
      <c r="AF534" s="12">
        <f t="shared" si="498"/>
        <v>0</v>
      </c>
      <c r="AG534" s="39">
        <f t="shared" si="499"/>
        <v>0</v>
      </c>
      <c r="AH534" s="12">
        <f t="shared" si="500"/>
        <v>0</v>
      </c>
      <c r="AI534" s="39">
        <f t="shared" si="501"/>
        <v>0</v>
      </c>
      <c r="AJ534" s="39">
        <f t="shared" si="502"/>
        <v>0</v>
      </c>
      <c r="AK534" s="12">
        <f t="shared" si="503"/>
        <v>1</v>
      </c>
      <c r="AL534" s="39">
        <f t="shared" si="504"/>
        <v>5</v>
      </c>
      <c r="AM534" s="39">
        <f t="shared" si="505"/>
        <v>30</v>
      </c>
      <c r="AN534" s="39">
        <f t="shared" si="506"/>
        <v>22</v>
      </c>
      <c r="AO534" s="99">
        <f t="shared" si="507"/>
        <v>2</v>
      </c>
      <c r="AP534" s="99">
        <f t="shared" si="508"/>
        <v>1</v>
      </c>
      <c r="AQ534" s="12">
        <f t="shared" si="509"/>
        <v>0</v>
      </c>
      <c r="AR534" s="39">
        <f t="shared" si="510"/>
        <v>0</v>
      </c>
      <c r="AS534" s="39">
        <f t="shared" si="511"/>
        <v>0</v>
      </c>
      <c r="AT534" s="39">
        <f t="shared" si="512"/>
        <v>0</v>
      </c>
      <c r="AU534" s="12">
        <f t="shared" si="513"/>
        <v>0</v>
      </c>
      <c r="AV534" s="39">
        <f t="shared" si="514"/>
        <v>0</v>
      </c>
      <c r="AW534" s="39">
        <f t="shared" si="515"/>
        <v>0</v>
      </c>
      <c r="AX534" s="39">
        <f t="shared" si="516"/>
        <v>0</v>
      </c>
      <c r="AY534" s="39">
        <f t="shared" si="517"/>
        <v>0</v>
      </c>
      <c r="AZ534" s="39">
        <f t="shared" si="518"/>
        <v>0</v>
      </c>
      <c r="BA534" s="12">
        <f t="shared" si="519"/>
        <v>0</v>
      </c>
      <c r="BB534" s="39">
        <f t="shared" si="520"/>
        <v>0</v>
      </c>
      <c r="BC534" s="39">
        <f t="shared" si="521"/>
        <v>0</v>
      </c>
      <c r="BD534" s="39">
        <f t="shared" si="522"/>
        <v>0</v>
      </c>
      <c r="BE534" s="12">
        <f t="shared" si="523"/>
        <v>1</v>
      </c>
      <c r="BF534" s="39">
        <f t="shared" si="524"/>
        <v>5</v>
      </c>
      <c r="BG534" s="39">
        <f t="shared" si="525"/>
        <v>30</v>
      </c>
      <c r="BH534" s="39">
        <f t="shared" si="526"/>
        <v>22</v>
      </c>
      <c r="BI534" s="12">
        <f t="shared" si="527"/>
        <v>0</v>
      </c>
      <c r="BJ534" s="39">
        <f t="shared" si="528"/>
        <v>0</v>
      </c>
      <c r="BK534" s="39">
        <f t="shared" si="529"/>
        <v>0</v>
      </c>
      <c r="BL534" s="39">
        <f t="shared" si="530"/>
        <v>0</v>
      </c>
      <c r="BM534" s="12">
        <f t="shared" si="531"/>
        <v>0</v>
      </c>
      <c r="BN534" s="39">
        <f t="shared" si="532"/>
        <v>0</v>
      </c>
      <c r="BO534" s="39">
        <f t="shared" si="533"/>
        <v>0</v>
      </c>
      <c r="BP534" s="39">
        <f t="shared" si="534"/>
        <v>0</v>
      </c>
      <c r="BQ534" s="12">
        <f t="shared" si="535"/>
        <v>0</v>
      </c>
      <c r="BR534" s="39">
        <f t="shared" si="536"/>
        <v>0</v>
      </c>
      <c r="BS534" s="39">
        <f t="shared" si="537"/>
        <v>0</v>
      </c>
      <c r="BT534" s="39">
        <f t="shared" si="538"/>
        <v>0</v>
      </c>
      <c r="BU534" s="104">
        <f>IF(ABS($B534)&lt;0.01,0,VLOOKUP(E534,DollarSteps,4))</f>
        <v>2</v>
      </c>
      <c r="BV534" s="104">
        <f>IF(ABS($B534)&lt;0.01,0,VLOOKUP(G534,DollarSteps,4))</f>
        <v>2</v>
      </c>
      <c r="BW534" s="104">
        <f>IF(ABS($B534)&lt;0.01,0,VLOOKUP(I534,DollarSteps,4))</f>
        <v>2</v>
      </c>
      <c r="BX534" s="104">
        <f>IF(ABS($B534)&lt;0.01,0,IF($J534="","",VLOOKUP($J534,Age_Steps,4)))</f>
        <v>2</v>
      </c>
      <c r="BY534" s="104">
        <f>IF(OR(ABS($B534)&lt;0.01,$E534=0),0,IF($J534="","",VLOOKUP($J534,Age_Steps,4)))</f>
        <v>2</v>
      </c>
      <c r="BZ534" s="104">
        <f>IF(ABS($B534)&lt;0.01,0,IF($J534="","",VLOOKUP($J534-1,Age_Steps,4)))</f>
        <v>2</v>
      </c>
      <c r="CA534" s="104">
        <f>IF(OR(ABS($B534)&lt;0.01,$G534=0),0,IF($J534="","",VLOOKUP($J534-1,Age_Steps,4)))</f>
        <v>2</v>
      </c>
      <c r="CB534" s="104">
        <f>IF(ABS($B534)&lt;0.01,0,IF($J534="","",VLOOKUP($J534-2,Age_Steps,4)))</f>
        <v>2</v>
      </c>
      <c r="CC534" s="104">
        <f>IF(OR(ABS($B534)&lt;0.01,$I534=0),0,IF($J534="","",VLOOKUP($J534-2,Age_Steps,4)))</f>
        <v>2</v>
      </c>
    </row>
    <row r="535" spans="2:81" ht="12.5" customHeight="1">
      <c r="B535" s="6" t="s">
        <v>203</v>
      </c>
      <c r="C535" s="7" t="s">
        <v>204</v>
      </c>
      <c r="D535" s="5">
        <v>0</v>
      </c>
      <c r="E535" s="5">
        <v>0</v>
      </c>
      <c r="F535" s="2">
        <v>0</v>
      </c>
      <c r="G535" s="2">
        <v>0</v>
      </c>
      <c r="H535" s="2">
        <v>0</v>
      </c>
      <c r="I535" s="5">
        <v>0</v>
      </c>
      <c r="J535" s="11">
        <v>49</v>
      </c>
      <c r="K535" s="12">
        <f t="shared" si="483"/>
        <v>0</v>
      </c>
      <c r="L535" s="12">
        <f t="shared" si="483"/>
        <v>0</v>
      </c>
      <c r="M535" s="14">
        <f t="shared" si="484"/>
        <v>0</v>
      </c>
      <c r="N535" s="12">
        <f t="shared" si="539"/>
        <v>0</v>
      </c>
      <c r="O535" s="14">
        <f t="shared" si="485"/>
        <v>0</v>
      </c>
      <c r="P535" s="12">
        <f t="shared" si="539"/>
        <v>0</v>
      </c>
      <c r="Q535" s="12">
        <f t="shared" si="486"/>
        <v>1</v>
      </c>
      <c r="R535" s="12">
        <f t="shared" si="487"/>
        <v>0</v>
      </c>
      <c r="S535" s="12">
        <f t="shared" si="488"/>
        <v>0</v>
      </c>
      <c r="T535" s="12">
        <f t="shared" si="489"/>
        <v>0</v>
      </c>
      <c r="U535" s="12">
        <f t="shared" si="490"/>
        <v>0</v>
      </c>
      <c r="V535" s="39">
        <f t="shared" si="491"/>
        <v>0</v>
      </c>
      <c r="W535" s="39">
        <f t="shared" si="492"/>
        <v>0</v>
      </c>
      <c r="X535" s="12">
        <f t="shared" si="540"/>
        <v>0</v>
      </c>
      <c r="Y535" s="12">
        <f t="shared" si="493"/>
        <v>0</v>
      </c>
      <c r="Z535" s="39">
        <f t="shared" si="541"/>
        <v>0</v>
      </c>
      <c r="AA535" s="12">
        <f t="shared" si="494"/>
        <v>0</v>
      </c>
      <c r="AB535" s="39">
        <f t="shared" si="495"/>
        <v>0</v>
      </c>
      <c r="AC535" s="12">
        <f t="shared" si="496"/>
        <v>0</v>
      </c>
      <c r="AD535" s="39">
        <f t="shared" si="497"/>
        <v>0</v>
      </c>
      <c r="AE535" s="39">
        <f t="shared" si="482"/>
        <v>0</v>
      </c>
      <c r="AF535" s="12">
        <f t="shared" si="498"/>
        <v>0</v>
      </c>
      <c r="AG535" s="39">
        <f t="shared" si="499"/>
        <v>0</v>
      </c>
      <c r="AH535" s="12">
        <f t="shared" si="500"/>
        <v>0</v>
      </c>
      <c r="AI535" s="39">
        <f t="shared" si="501"/>
        <v>0</v>
      </c>
      <c r="AJ535" s="39">
        <f t="shared" si="502"/>
        <v>0</v>
      </c>
      <c r="AK535" s="12">
        <f t="shared" si="503"/>
        <v>0</v>
      </c>
      <c r="AL535" s="39">
        <f t="shared" si="504"/>
        <v>0</v>
      </c>
      <c r="AM535" s="39">
        <f t="shared" si="505"/>
        <v>0</v>
      </c>
      <c r="AN535" s="39">
        <f t="shared" si="506"/>
        <v>0</v>
      </c>
      <c r="AO535" s="99">
        <f t="shared" si="507"/>
        <v>0</v>
      </c>
      <c r="AP535" s="99">
        <f t="shared" si="508"/>
        <v>0</v>
      </c>
      <c r="AQ535" s="12">
        <f t="shared" si="509"/>
        <v>0</v>
      </c>
      <c r="AR535" s="39">
        <f t="shared" si="510"/>
        <v>0</v>
      </c>
      <c r="AS535" s="39">
        <f t="shared" si="511"/>
        <v>0</v>
      </c>
      <c r="AT535" s="39">
        <f t="shared" si="512"/>
        <v>0</v>
      </c>
      <c r="AU535" s="12">
        <f t="shared" si="513"/>
        <v>0</v>
      </c>
      <c r="AV535" s="39">
        <f t="shared" si="514"/>
        <v>0</v>
      </c>
      <c r="AW535" s="39">
        <f t="shared" si="515"/>
        <v>0</v>
      </c>
      <c r="AX535" s="39">
        <f t="shared" si="516"/>
        <v>0</v>
      </c>
      <c r="AY535" s="39">
        <f t="shared" si="517"/>
        <v>0</v>
      </c>
      <c r="AZ535" s="39">
        <f t="shared" si="518"/>
        <v>0</v>
      </c>
      <c r="BA535" s="12">
        <f t="shared" si="519"/>
        <v>0</v>
      </c>
      <c r="BB535" s="39">
        <f t="shared" si="520"/>
        <v>0</v>
      </c>
      <c r="BC535" s="39">
        <f t="shared" si="521"/>
        <v>0</v>
      </c>
      <c r="BD535" s="39">
        <f t="shared" si="522"/>
        <v>0</v>
      </c>
      <c r="BE535" s="12">
        <f t="shared" si="523"/>
        <v>0</v>
      </c>
      <c r="BF535" s="39">
        <f t="shared" si="524"/>
        <v>0</v>
      </c>
      <c r="BG535" s="39">
        <f t="shared" si="525"/>
        <v>0</v>
      </c>
      <c r="BH535" s="39">
        <f t="shared" si="526"/>
        <v>0</v>
      </c>
      <c r="BI535" s="12">
        <f t="shared" si="527"/>
        <v>0</v>
      </c>
      <c r="BJ535" s="39">
        <f t="shared" si="528"/>
        <v>0</v>
      </c>
      <c r="BK535" s="39">
        <f t="shared" si="529"/>
        <v>0</v>
      </c>
      <c r="BL535" s="39">
        <f t="shared" si="530"/>
        <v>0</v>
      </c>
      <c r="BM535" s="12">
        <f t="shared" si="531"/>
        <v>0</v>
      </c>
      <c r="BN535" s="39">
        <f t="shared" si="532"/>
        <v>0</v>
      </c>
      <c r="BO535" s="39">
        <f t="shared" si="533"/>
        <v>0</v>
      </c>
      <c r="BP535" s="39">
        <f t="shared" si="534"/>
        <v>0</v>
      </c>
      <c r="BQ535" s="12">
        <f t="shared" si="535"/>
        <v>0</v>
      </c>
      <c r="BR535" s="39">
        <f t="shared" si="536"/>
        <v>0</v>
      </c>
      <c r="BS535" s="39">
        <f t="shared" si="537"/>
        <v>0</v>
      </c>
      <c r="BT535" s="39">
        <f t="shared" si="538"/>
        <v>0</v>
      </c>
      <c r="BU535" s="104">
        <f>IF(ABS($B535)&lt;0.01,0,VLOOKUP(E535,DollarSteps,4))</f>
        <v>1</v>
      </c>
      <c r="BV535" s="104">
        <f>IF(ABS($B535)&lt;0.01,0,VLOOKUP(G535,DollarSteps,4))</f>
        <v>1</v>
      </c>
      <c r="BW535" s="104">
        <f>IF(ABS($B535)&lt;0.01,0,VLOOKUP(I535,DollarSteps,4))</f>
        <v>1</v>
      </c>
      <c r="BX535" s="104">
        <f>IF(ABS($B535)&lt;0.01,0,IF($J535="","",VLOOKUP($J535,Age_Steps,4)))</f>
        <v>4</v>
      </c>
      <c r="BY535" s="104">
        <f>IF(OR(ABS($B535)&lt;0.01,$E535=0),0,IF($J535="","",VLOOKUP($J535,Age_Steps,4)))</f>
        <v>0</v>
      </c>
      <c r="BZ535" s="104">
        <f>IF(ABS($B535)&lt;0.01,0,IF($J535="","",VLOOKUP($J535-1,Age_Steps,4)))</f>
        <v>4</v>
      </c>
      <c r="CA535" s="104">
        <f>IF(OR(ABS($B535)&lt;0.01,$G535=0),0,IF($J535="","",VLOOKUP($J535-1,Age_Steps,4)))</f>
        <v>0</v>
      </c>
      <c r="CB535" s="104">
        <f>IF(ABS($B535)&lt;0.01,0,IF($J535="","",VLOOKUP($J535-2,Age_Steps,4)))</f>
        <v>4</v>
      </c>
      <c r="CC535" s="104">
        <f>IF(OR(ABS($B535)&lt;0.01,$I535=0),0,IF($J535="","",VLOOKUP($J535-2,Age_Steps,4)))</f>
        <v>0</v>
      </c>
    </row>
    <row r="536" spans="2:81" ht="12.5" customHeight="1">
      <c r="B536" s="6" t="s">
        <v>205</v>
      </c>
      <c r="C536" s="6" t="s">
        <v>206</v>
      </c>
      <c r="D536" s="5">
        <v>0</v>
      </c>
      <c r="E536" s="5">
        <v>0</v>
      </c>
      <c r="F536" s="2">
        <v>0</v>
      </c>
      <c r="G536" s="2">
        <v>0</v>
      </c>
      <c r="H536" s="2">
        <v>0</v>
      </c>
      <c r="I536" s="5">
        <v>0</v>
      </c>
      <c r="J536" s="11">
        <v>85</v>
      </c>
      <c r="K536" s="12">
        <f t="shared" si="483"/>
        <v>0</v>
      </c>
      <c r="L536" s="12">
        <f t="shared" si="483"/>
        <v>0</v>
      </c>
      <c r="M536" s="14">
        <f t="shared" si="484"/>
        <v>0</v>
      </c>
      <c r="N536" s="12">
        <f t="shared" si="539"/>
        <v>0</v>
      </c>
      <c r="O536" s="14">
        <f t="shared" si="485"/>
        <v>0</v>
      </c>
      <c r="P536" s="12">
        <f t="shared" si="539"/>
        <v>0</v>
      </c>
      <c r="Q536" s="12">
        <f t="shared" si="486"/>
        <v>1</v>
      </c>
      <c r="R536" s="12">
        <f t="shared" si="487"/>
        <v>0</v>
      </c>
      <c r="S536" s="12">
        <f t="shared" si="488"/>
        <v>0</v>
      </c>
      <c r="T536" s="12">
        <f t="shared" si="489"/>
        <v>0</v>
      </c>
      <c r="U536" s="12">
        <f t="shared" si="490"/>
        <v>0</v>
      </c>
      <c r="V536" s="39">
        <f t="shared" si="491"/>
        <v>0</v>
      </c>
      <c r="W536" s="39">
        <f t="shared" si="492"/>
        <v>0</v>
      </c>
      <c r="X536" s="12">
        <f t="shared" si="540"/>
        <v>0</v>
      </c>
      <c r="Y536" s="12">
        <f t="shared" si="493"/>
        <v>0</v>
      </c>
      <c r="Z536" s="39">
        <f t="shared" si="541"/>
        <v>0</v>
      </c>
      <c r="AA536" s="12">
        <f t="shared" si="494"/>
        <v>0</v>
      </c>
      <c r="AB536" s="39">
        <f t="shared" si="495"/>
        <v>0</v>
      </c>
      <c r="AC536" s="12">
        <f t="shared" si="496"/>
        <v>0</v>
      </c>
      <c r="AD536" s="39">
        <f t="shared" si="497"/>
        <v>0</v>
      </c>
      <c r="AE536" s="39">
        <f t="shared" si="482"/>
        <v>0</v>
      </c>
      <c r="AF536" s="12">
        <f t="shared" si="498"/>
        <v>0</v>
      </c>
      <c r="AG536" s="39">
        <f t="shared" si="499"/>
        <v>0</v>
      </c>
      <c r="AH536" s="12">
        <f t="shared" si="500"/>
        <v>0</v>
      </c>
      <c r="AI536" s="39">
        <f t="shared" si="501"/>
        <v>0</v>
      </c>
      <c r="AJ536" s="39">
        <f t="shared" si="502"/>
        <v>0</v>
      </c>
      <c r="AK536" s="12">
        <f t="shared" si="503"/>
        <v>0</v>
      </c>
      <c r="AL536" s="39">
        <f t="shared" si="504"/>
        <v>0</v>
      </c>
      <c r="AM536" s="39">
        <f t="shared" si="505"/>
        <v>0</v>
      </c>
      <c r="AN536" s="39">
        <f t="shared" si="506"/>
        <v>0</v>
      </c>
      <c r="AO536" s="99">
        <f t="shared" si="507"/>
        <v>0</v>
      </c>
      <c r="AP536" s="99">
        <f t="shared" si="508"/>
        <v>0</v>
      </c>
      <c r="AQ536" s="12">
        <f t="shared" si="509"/>
        <v>0</v>
      </c>
      <c r="AR536" s="39">
        <f t="shared" si="510"/>
        <v>0</v>
      </c>
      <c r="AS536" s="39">
        <f t="shared" si="511"/>
        <v>0</v>
      </c>
      <c r="AT536" s="39">
        <f t="shared" si="512"/>
        <v>0</v>
      </c>
      <c r="AU536" s="12">
        <f t="shared" si="513"/>
        <v>0</v>
      </c>
      <c r="AV536" s="39">
        <f t="shared" si="514"/>
        <v>0</v>
      </c>
      <c r="AW536" s="39">
        <f t="shared" si="515"/>
        <v>0</v>
      </c>
      <c r="AX536" s="39">
        <f t="shared" si="516"/>
        <v>0</v>
      </c>
      <c r="AY536" s="39">
        <f t="shared" si="517"/>
        <v>0</v>
      </c>
      <c r="AZ536" s="39">
        <f t="shared" si="518"/>
        <v>0</v>
      </c>
      <c r="BA536" s="12">
        <f t="shared" si="519"/>
        <v>0</v>
      </c>
      <c r="BB536" s="39">
        <f t="shared" si="520"/>
        <v>0</v>
      </c>
      <c r="BC536" s="39">
        <f t="shared" si="521"/>
        <v>0</v>
      </c>
      <c r="BD536" s="39">
        <f t="shared" si="522"/>
        <v>0</v>
      </c>
      <c r="BE536" s="12">
        <f t="shared" si="523"/>
        <v>0</v>
      </c>
      <c r="BF536" s="39">
        <f t="shared" si="524"/>
        <v>0</v>
      </c>
      <c r="BG536" s="39">
        <f t="shared" si="525"/>
        <v>0</v>
      </c>
      <c r="BH536" s="39">
        <f t="shared" si="526"/>
        <v>0</v>
      </c>
      <c r="BI536" s="12">
        <f t="shared" si="527"/>
        <v>0</v>
      </c>
      <c r="BJ536" s="39">
        <f t="shared" si="528"/>
        <v>0</v>
      </c>
      <c r="BK536" s="39">
        <f t="shared" si="529"/>
        <v>0</v>
      </c>
      <c r="BL536" s="39">
        <f t="shared" si="530"/>
        <v>0</v>
      </c>
      <c r="BM536" s="12">
        <f t="shared" si="531"/>
        <v>0</v>
      </c>
      <c r="BN536" s="39">
        <f t="shared" si="532"/>
        <v>0</v>
      </c>
      <c r="BO536" s="39">
        <f t="shared" si="533"/>
        <v>0</v>
      </c>
      <c r="BP536" s="39">
        <f t="shared" si="534"/>
        <v>0</v>
      </c>
      <c r="BQ536" s="12">
        <f t="shared" si="535"/>
        <v>0</v>
      </c>
      <c r="BR536" s="39">
        <f t="shared" si="536"/>
        <v>0</v>
      </c>
      <c r="BS536" s="39">
        <f t="shared" si="537"/>
        <v>0</v>
      </c>
      <c r="BT536" s="39">
        <f t="shared" si="538"/>
        <v>0</v>
      </c>
      <c r="BU536" s="104">
        <f>IF(ABS($B536)&lt;0.01,0,VLOOKUP(E536,DollarSteps,4))</f>
        <v>1</v>
      </c>
      <c r="BV536" s="104">
        <f>IF(ABS($B536)&lt;0.01,0,VLOOKUP(G536,DollarSteps,4))</f>
        <v>1</v>
      </c>
      <c r="BW536" s="104">
        <f>IF(ABS($B536)&lt;0.01,0,VLOOKUP(I536,DollarSteps,4))</f>
        <v>1</v>
      </c>
      <c r="BX536" s="104">
        <f>IF(ABS($B536)&lt;0.01,0,IF($J536="","",VLOOKUP($J536,Age_Steps,4)))</f>
        <v>7</v>
      </c>
      <c r="BY536" s="104">
        <f>IF(OR(ABS($B536)&lt;0.01,$E536=0),0,IF($J536="","",VLOOKUP($J536,Age_Steps,4)))</f>
        <v>0</v>
      </c>
      <c r="BZ536" s="104">
        <f>IF(ABS($B536)&lt;0.01,0,IF($J536="","",VLOOKUP($J536-1,Age_Steps,4)))</f>
        <v>7</v>
      </c>
      <c r="CA536" s="104">
        <f>IF(OR(ABS($B536)&lt;0.01,$G536=0),0,IF($J536="","",VLOOKUP($J536-1,Age_Steps,4)))</f>
        <v>0</v>
      </c>
      <c r="CB536" s="104">
        <f>IF(ABS($B536)&lt;0.01,0,IF($J536="","",VLOOKUP($J536-2,Age_Steps,4)))</f>
        <v>7</v>
      </c>
      <c r="CC536" s="104">
        <f>IF(OR(ABS($B536)&lt;0.01,$I536=0),0,IF($J536="","",VLOOKUP($J536-2,Age_Steps,4)))</f>
        <v>0</v>
      </c>
    </row>
    <row r="537" spans="2:81" ht="12.5" customHeight="1">
      <c r="B537" s="6" t="s">
        <v>207</v>
      </c>
      <c r="C537" s="6" t="s">
        <v>208</v>
      </c>
      <c r="D537" s="5">
        <v>0</v>
      </c>
      <c r="E537" s="5">
        <v>0</v>
      </c>
      <c r="F537" s="2">
        <v>0</v>
      </c>
      <c r="G537" s="2">
        <v>0</v>
      </c>
      <c r="H537" s="2">
        <v>0</v>
      </c>
      <c r="I537" s="5">
        <v>0</v>
      </c>
      <c r="J537" s="11">
        <v>53</v>
      </c>
      <c r="K537" s="12">
        <f t="shared" si="483"/>
        <v>0</v>
      </c>
      <c r="L537" s="12">
        <f t="shared" si="483"/>
        <v>0</v>
      </c>
      <c r="M537" s="14">
        <f t="shared" si="484"/>
        <v>0</v>
      </c>
      <c r="N537" s="12">
        <f t="shared" si="539"/>
        <v>0</v>
      </c>
      <c r="O537" s="14">
        <f t="shared" si="485"/>
        <v>0</v>
      </c>
      <c r="P537" s="12">
        <f t="shared" si="539"/>
        <v>0</v>
      </c>
      <c r="Q537" s="12">
        <f t="shared" si="486"/>
        <v>1</v>
      </c>
      <c r="R537" s="12">
        <f t="shared" si="487"/>
        <v>0</v>
      </c>
      <c r="S537" s="12">
        <f t="shared" si="488"/>
        <v>0</v>
      </c>
      <c r="T537" s="12">
        <f t="shared" si="489"/>
        <v>0</v>
      </c>
      <c r="U537" s="12">
        <f t="shared" si="490"/>
        <v>0</v>
      </c>
      <c r="V537" s="39">
        <f t="shared" si="491"/>
        <v>0</v>
      </c>
      <c r="W537" s="39">
        <f t="shared" si="492"/>
        <v>0</v>
      </c>
      <c r="X537" s="12">
        <f t="shared" si="540"/>
        <v>0</v>
      </c>
      <c r="Y537" s="12">
        <f t="shared" si="493"/>
        <v>0</v>
      </c>
      <c r="Z537" s="39">
        <f t="shared" si="541"/>
        <v>0</v>
      </c>
      <c r="AA537" s="12">
        <f t="shared" si="494"/>
        <v>0</v>
      </c>
      <c r="AB537" s="39">
        <f t="shared" si="495"/>
        <v>0</v>
      </c>
      <c r="AC537" s="12">
        <f t="shared" si="496"/>
        <v>0</v>
      </c>
      <c r="AD537" s="39">
        <f t="shared" si="497"/>
        <v>0</v>
      </c>
      <c r="AE537" s="39">
        <f t="shared" si="482"/>
        <v>0</v>
      </c>
      <c r="AF537" s="12">
        <f t="shared" si="498"/>
        <v>0</v>
      </c>
      <c r="AG537" s="39">
        <f t="shared" si="499"/>
        <v>0</v>
      </c>
      <c r="AH537" s="12">
        <f t="shared" si="500"/>
        <v>0</v>
      </c>
      <c r="AI537" s="39">
        <f t="shared" si="501"/>
        <v>0</v>
      </c>
      <c r="AJ537" s="39">
        <f t="shared" si="502"/>
        <v>0</v>
      </c>
      <c r="AK537" s="12">
        <f t="shared" si="503"/>
        <v>0</v>
      </c>
      <c r="AL537" s="39">
        <f t="shared" si="504"/>
        <v>0</v>
      </c>
      <c r="AM537" s="39">
        <f t="shared" si="505"/>
        <v>0</v>
      </c>
      <c r="AN537" s="39">
        <f t="shared" si="506"/>
        <v>0</v>
      </c>
      <c r="AO537" s="99">
        <f t="shared" si="507"/>
        <v>0</v>
      </c>
      <c r="AP537" s="99">
        <f t="shared" si="508"/>
        <v>0</v>
      </c>
      <c r="AQ537" s="12">
        <f t="shared" si="509"/>
        <v>0</v>
      </c>
      <c r="AR537" s="39">
        <f t="shared" si="510"/>
        <v>0</v>
      </c>
      <c r="AS537" s="39">
        <f t="shared" si="511"/>
        <v>0</v>
      </c>
      <c r="AT537" s="39">
        <f t="shared" si="512"/>
        <v>0</v>
      </c>
      <c r="AU537" s="12">
        <f t="shared" si="513"/>
        <v>0</v>
      </c>
      <c r="AV537" s="39">
        <f t="shared" si="514"/>
        <v>0</v>
      </c>
      <c r="AW537" s="39">
        <f t="shared" si="515"/>
        <v>0</v>
      </c>
      <c r="AX537" s="39">
        <f t="shared" si="516"/>
        <v>0</v>
      </c>
      <c r="AY537" s="39">
        <f t="shared" si="517"/>
        <v>0</v>
      </c>
      <c r="AZ537" s="39">
        <f t="shared" si="518"/>
        <v>0</v>
      </c>
      <c r="BA537" s="12">
        <f t="shared" si="519"/>
        <v>0</v>
      </c>
      <c r="BB537" s="39">
        <f t="shared" si="520"/>
        <v>0</v>
      </c>
      <c r="BC537" s="39">
        <f t="shared" si="521"/>
        <v>0</v>
      </c>
      <c r="BD537" s="39">
        <f t="shared" si="522"/>
        <v>0</v>
      </c>
      <c r="BE537" s="12">
        <f t="shared" si="523"/>
        <v>0</v>
      </c>
      <c r="BF537" s="39">
        <f t="shared" si="524"/>
        <v>0</v>
      </c>
      <c r="BG537" s="39">
        <f t="shared" si="525"/>
        <v>0</v>
      </c>
      <c r="BH537" s="39">
        <f t="shared" si="526"/>
        <v>0</v>
      </c>
      <c r="BI537" s="12">
        <f t="shared" si="527"/>
        <v>0</v>
      </c>
      <c r="BJ537" s="39">
        <f t="shared" si="528"/>
        <v>0</v>
      </c>
      <c r="BK537" s="39">
        <f t="shared" si="529"/>
        <v>0</v>
      </c>
      <c r="BL537" s="39">
        <f t="shared" si="530"/>
        <v>0</v>
      </c>
      <c r="BM537" s="12">
        <f t="shared" si="531"/>
        <v>0</v>
      </c>
      <c r="BN537" s="39">
        <f t="shared" si="532"/>
        <v>0</v>
      </c>
      <c r="BO537" s="39">
        <f t="shared" si="533"/>
        <v>0</v>
      </c>
      <c r="BP537" s="39">
        <f t="shared" si="534"/>
        <v>0</v>
      </c>
      <c r="BQ537" s="12">
        <f t="shared" si="535"/>
        <v>0</v>
      </c>
      <c r="BR537" s="39">
        <f t="shared" si="536"/>
        <v>0</v>
      </c>
      <c r="BS537" s="39">
        <f t="shared" si="537"/>
        <v>0</v>
      </c>
      <c r="BT537" s="39">
        <f t="shared" si="538"/>
        <v>0</v>
      </c>
      <c r="BU537" s="104">
        <f>IF(ABS($B537)&lt;0.01,0,VLOOKUP(E537,DollarSteps,4))</f>
        <v>1</v>
      </c>
      <c r="BV537" s="104">
        <f>IF(ABS($B537)&lt;0.01,0,VLOOKUP(G537,DollarSteps,4))</f>
        <v>1</v>
      </c>
      <c r="BW537" s="104">
        <f>IF(ABS($B537)&lt;0.01,0,VLOOKUP(I537,DollarSteps,4))</f>
        <v>1</v>
      </c>
      <c r="BX537" s="104">
        <f>IF(ABS($B537)&lt;0.01,0,IF($J537="","",VLOOKUP($J537,Age_Steps,4)))</f>
        <v>5</v>
      </c>
      <c r="BY537" s="104">
        <f>IF(OR(ABS($B537)&lt;0.01,$E537=0),0,IF($J537="","",VLOOKUP($J537,Age_Steps,4)))</f>
        <v>0</v>
      </c>
      <c r="BZ537" s="104">
        <f>IF(ABS($B537)&lt;0.01,0,IF($J537="","",VLOOKUP($J537-1,Age_Steps,4)))</f>
        <v>5</v>
      </c>
      <c r="CA537" s="104">
        <f>IF(OR(ABS($B537)&lt;0.01,$G537=0),0,IF($J537="","",VLOOKUP($J537-1,Age_Steps,4)))</f>
        <v>0</v>
      </c>
      <c r="CB537" s="104">
        <f>IF(ABS($B537)&lt;0.01,0,IF($J537="","",VLOOKUP($J537-2,Age_Steps,4)))</f>
        <v>5</v>
      </c>
      <c r="CC537" s="104">
        <f>IF(OR(ABS($B537)&lt;0.01,$I537=0),0,IF($J537="","",VLOOKUP($J537-2,Age_Steps,4)))</f>
        <v>0</v>
      </c>
    </row>
    <row r="538" spans="2:81" ht="12.5" customHeight="1">
      <c r="B538" s="6" t="s">
        <v>209</v>
      </c>
      <c r="C538" s="7" t="s">
        <v>210</v>
      </c>
      <c r="D538" s="5">
        <v>0</v>
      </c>
      <c r="E538" s="5">
        <v>0</v>
      </c>
      <c r="F538" s="2">
        <v>0</v>
      </c>
      <c r="G538" s="2">
        <v>0</v>
      </c>
      <c r="H538" s="2">
        <v>0</v>
      </c>
      <c r="I538" s="5">
        <v>0</v>
      </c>
      <c r="J538" s="11">
        <v>58</v>
      </c>
      <c r="K538" s="12">
        <f t="shared" si="483"/>
        <v>0</v>
      </c>
      <c r="L538" s="12">
        <f t="shared" si="483"/>
        <v>0</v>
      </c>
      <c r="M538" s="14">
        <f t="shared" si="484"/>
        <v>0</v>
      </c>
      <c r="N538" s="12">
        <f t="shared" si="539"/>
        <v>0</v>
      </c>
      <c r="O538" s="14">
        <f t="shared" si="485"/>
        <v>0</v>
      </c>
      <c r="P538" s="12">
        <f t="shared" si="539"/>
        <v>0</v>
      </c>
      <c r="Q538" s="12">
        <f t="shared" si="486"/>
        <v>1</v>
      </c>
      <c r="R538" s="12">
        <f t="shared" si="487"/>
        <v>0</v>
      </c>
      <c r="S538" s="12">
        <f t="shared" si="488"/>
        <v>0</v>
      </c>
      <c r="T538" s="12">
        <f t="shared" si="489"/>
        <v>0</v>
      </c>
      <c r="U538" s="12">
        <f t="shared" si="490"/>
        <v>0</v>
      </c>
      <c r="V538" s="39">
        <f t="shared" si="491"/>
        <v>0</v>
      </c>
      <c r="W538" s="39">
        <f t="shared" si="492"/>
        <v>0</v>
      </c>
      <c r="X538" s="12">
        <f t="shared" si="540"/>
        <v>0</v>
      </c>
      <c r="Y538" s="12">
        <f t="shared" si="493"/>
        <v>0</v>
      </c>
      <c r="Z538" s="39">
        <f t="shared" si="541"/>
        <v>0</v>
      </c>
      <c r="AA538" s="12">
        <f t="shared" si="494"/>
        <v>0</v>
      </c>
      <c r="AB538" s="39">
        <f t="shared" si="495"/>
        <v>0</v>
      </c>
      <c r="AC538" s="12">
        <f t="shared" si="496"/>
        <v>0</v>
      </c>
      <c r="AD538" s="39">
        <f t="shared" si="497"/>
        <v>0</v>
      </c>
      <c r="AE538" s="39">
        <f t="shared" si="482"/>
        <v>0</v>
      </c>
      <c r="AF538" s="12">
        <f t="shared" si="498"/>
        <v>0</v>
      </c>
      <c r="AG538" s="39">
        <f t="shared" si="499"/>
        <v>0</v>
      </c>
      <c r="AH538" s="12">
        <f t="shared" si="500"/>
        <v>0</v>
      </c>
      <c r="AI538" s="39">
        <f t="shared" si="501"/>
        <v>0</v>
      </c>
      <c r="AJ538" s="39">
        <f t="shared" si="502"/>
        <v>0</v>
      </c>
      <c r="AK538" s="12">
        <f t="shared" si="503"/>
        <v>0</v>
      </c>
      <c r="AL538" s="39">
        <f t="shared" si="504"/>
        <v>0</v>
      </c>
      <c r="AM538" s="39">
        <f t="shared" si="505"/>
        <v>0</v>
      </c>
      <c r="AN538" s="39">
        <f t="shared" si="506"/>
        <v>0</v>
      </c>
      <c r="AO538" s="99">
        <f t="shared" si="507"/>
        <v>0</v>
      </c>
      <c r="AP538" s="99">
        <f t="shared" si="508"/>
        <v>0</v>
      </c>
      <c r="AQ538" s="12">
        <f t="shared" si="509"/>
        <v>0</v>
      </c>
      <c r="AR538" s="39">
        <f t="shared" si="510"/>
        <v>0</v>
      </c>
      <c r="AS538" s="39">
        <f t="shared" si="511"/>
        <v>0</v>
      </c>
      <c r="AT538" s="39">
        <f t="shared" si="512"/>
        <v>0</v>
      </c>
      <c r="AU538" s="12">
        <f t="shared" si="513"/>
        <v>0</v>
      </c>
      <c r="AV538" s="39">
        <f t="shared" si="514"/>
        <v>0</v>
      </c>
      <c r="AW538" s="39">
        <f t="shared" si="515"/>
        <v>0</v>
      </c>
      <c r="AX538" s="39">
        <f t="shared" si="516"/>
        <v>0</v>
      </c>
      <c r="AY538" s="39">
        <f t="shared" si="517"/>
        <v>0</v>
      </c>
      <c r="AZ538" s="39">
        <f t="shared" si="518"/>
        <v>0</v>
      </c>
      <c r="BA538" s="12">
        <f t="shared" si="519"/>
        <v>0</v>
      </c>
      <c r="BB538" s="39">
        <f t="shared" si="520"/>
        <v>0</v>
      </c>
      <c r="BC538" s="39">
        <f t="shared" si="521"/>
        <v>0</v>
      </c>
      <c r="BD538" s="39">
        <f t="shared" si="522"/>
        <v>0</v>
      </c>
      <c r="BE538" s="12">
        <f t="shared" si="523"/>
        <v>0</v>
      </c>
      <c r="BF538" s="39">
        <f t="shared" si="524"/>
        <v>0</v>
      </c>
      <c r="BG538" s="39">
        <f t="shared" si="525"/>
        <v>0</v>
      </c>
      <c r="BH538" s="39">
        <f t="shared" si="526"/>
        <v>0</v>
      </c>
      <c r="BI538" s="12">
        <f t="shared" si="527"/>
        <v>0</v>
      </c>
      <c r="BJ538" s="39">
        <f t="shared" si="528"/>
        <v>0</v>
      </c>
      <c r="BK538" s="39">
        <f t="shared" si="529"/>
        <v>0</v>
      </c>
      <c r="BL538" s="39">
        <f t="shared" si="530"/>
        <v>0</v>
      </c>
      <c r="BM538" s="12">
        <f t="shared" si="531"/>
        <v>0</v>
      </c>
      <c r="BN538" s="39">
        <f t="shared" si="532"/>
        <v>0</v>
      </c>
      <c r="BO538" s="39">
        <f t="shared" si="533"/>
        <v>0</v>
      </c>
      <c r="BP538" s="39">
        <f t="shared" si="534"/>
        <v>0</v>
      </c>
      <c r="BQ538" s="12">
        <f t="shared" si="535"/>
        <v>0</v>
      </c>
      <c r="BR538" s="39">
        <f t="shared" si="536"/>
        <v>0</v>
      </c>
      <c r="BS538" s="39">
        <f t="shared" si="537"/>
        <v>0</v>
      </c>
      <c r="BT538" s="39">
        <f t="shared" si="538"/>
        <v>0</v>
      </c>
      <c r="BU538" s="104">
        <f>IF(ABS($B538)&lt;0.01,0,VLOOKUP(E538,DollarSteps,4))</f>
        <v>1</v>
      </c>
      <c r="BV538" s="104">
        <f>IF(ABS($B538)&lt;0.01,0,VLOOKUP(G538,DollarSteps,4))</f>
        <v>1</v>
      </c>
      <c r="BW538" s="104">
        <f>IF(ABS($B538)&lt;0.01,0,VLOOKUP(I538,DollarSteps,4))</f>
        <v>1</v>
      </c>
      <c r="BX538" s="104">
        <f>IF(ABS($B538)&lt;0.01,0,IF($J538="","",VLOOKUP($J538,Age_Steps,4)))</f>
        <v>5</v>
      </c>
      <c r="BY538" s="104">
        <f>IF(OR(ABS($B538)&lt;0.01,$E538=0),0,IF($J538="","",VLOOKUP($J538,Age_Steps,4)))</f>
        <v>0</v>
      </c>
      <c r="BZ538" s="104">
        <f>IF(ABS($B538)&lt;0.01,0,IF($J538="","",VLOOKUP($J538-1,Age_Steps,4)))</f>
        <v>5</v>
      </c>
      <c r="CA538" s="104">
        <f>IF(OR(ABS($B538)&lt;0.01,$G538=0),0,IF($J538="","",VLOOKUP($J538-1,Age_Steps,4)))</f>
        <v>0</v>
      </c>
      <c r="CB538" s="104">
        <f>IF(ABS($B538)&lt;0.01,0,IF($J538="","",VLOOKUP($J538-2,Age_Steps,4)))</f>
        <v>5</v>
      </c>
      <c r="CC538" s="104">
        <f>IF(OR(ABS($B538)&lt;0.01,$I538=0),0,IF($J538="","",VLOOKUP($J538-2,Age_Steps,4)))</f>
        <v>0</v>
      </c>
    </row>
    <row r="539" spans="2:81" ht="12.5" customHeight="1">
      <c r="B539" s="6" t="s">
        <v>211</v>
      </c>
      <c r="C539" s="7" t="s">
        <v>212</v>
      </c>
      <c r="D539" s="5">
        <v>0</v>
      </c>
      <c r="E539" s="5">
        <v>0</v>
      </c>
      <c r="F539" s="2">
        <v>0</v>
      </c>
      <c r="G539" s="2">
        <v>0</v>
      </c>
      <c r="H539" s="2">
        <v>0</v>
      </c>
      <c r="I539" s="5">
        <v>0</v>
      </c>
      <c r="J539" s="11">
        <v>36</v>
      </c>
      <c r="K539" s="12">
        <f t="shared" si="483"/>
        <v>0</v>
      </c>
      <c r="L539" s="12">
        <f t="shared" si="483"/>
        <v>0</v>
      </c>
      <c r="M539" s="14">
        <f t="shared" si="484"/>
        <v>0</v>
      </c>
      <c r="N539" s="12">
        <f t="shared" si="539"/>
        <v>0</v>
      </c>
      <c r="O539" s="14">
        <f t="shared" si="485"/>
        <v>0</v>
      </c>
      <c r="P539" s="12">
        <f t="shared" si="539"/>
        <v>0</v>
      </c>
      <c r="Q539" s="12">
        <f t="shared" si="486"/>
        <v>1</v>
      </c>
      <c r="R539" s="12">
        <f t="shared" si="487"/>
        <v>0</v>
      </c>
      <c r="S539" s="12">
        <f t="shared" si="488"/>
        <v>0</v>
      </c>
      <c r="T539" s="12">
        <f t="shared" si="489"/>
        <v>0</v>
      </c>
      <c r="U539" s="12">
        <f t="shared" si="490"/>
        <v>0</v>
      </c>
      <c r="V539" s="39">
        <f t="shared" si="491"/>
        <v>0</v>
      </c>
      <c r="W539" s="39">
        <f t="shared" si="492"/>
        <v>0</v>
      </c>
      <c r="X539" s="12">
        <f t="shared" si="540"/>
        <v>0</v>
      </c>
      <c r="Y539" s="12">
        <f t="shared" si="493"/>
        <v>0</v>
      </c>
      <c r="Z539" s="39">
        <f t="shared" si="541"/>
        <v>0</v>
      </c>
      <c r="AA539" s="12">
        <f t="shared" si="494"/>
        <v>0</v>
      </c>
      <c r="AB539" s="39">
        <f t="shared" si="495"/>
        <v>0</v>
      </c>
      <c r="AC539" s="12">
        <f t="shared" si="496"/>
        <v>0</v>
      </c>
      <c r="AD539" s="39">
        <f t="shared" si="497"/>
        <v>0</v>
      </c>
      <c r="AE539" s="39">
        <f t="shared" si="482"/>
        <v>0</v>
      </c>
      <c r="AF539" s="12">
        <f t="shared" si="498"/>
        <v>0</v>
      </c>
      <c r="AG539" s="39">
        <f t="shared" si="499"/>
        <v>0</v>
      </c>
      <c r="AH539" s="12">
        <f t="shared" si="500"/>
        <v>0</v>
      </c>
      <c r="AI539" s="39">
        <f t="shared" si="501"/>
        <v>0</v>
      </c>
      <c r="AJ539" s="39">
        <f t="shared" si="502"/>
        <v>0</v>
      </c>
      <c r="AK539" s="12">
        <f t="shared" si="503"/>
        <v>0</v>
      </c>
      <c r="AL539" s="39">
        <f t="shared" si="504"/>
        <v>0</v>
      </c>
      <c r="AM539" s="39">
        <f t="shared" si="505"/>
        <v>0</v>
      </c>
      <c r="AN539" s="39">
        <f t="shared" si="506"/>
        <v>0</v>
      </c>
      <c r="AO539" s="99">
        <f t="shared" si="507"/>
        <v>0</v>
      </c>
      <c r="AP539" s="99">
        <f t="shared" si="508"/>
        <v>0</v>
      </c>
      <c r="AQ539" s="12">
        <f t="shared" si="509"/>
        <v>0</v>
      </c>
      <c r="AR539" s="39">
        <f t="shared" si="510"/>
        <v>0</v>
      </c>
      <c r="AS539" s="39">
        <f t="shared" si="511"/>
        <v>0</v>
      </c>
      <c r="AT539" s="39">
        <f t="shared" si="512"/>
        <v>0</v>
      </c>
      <c r="AU539" s="12">
        <f t="shared" si="513"/>
        <v>0</v>
      </c>
      <c r="AV539" s="39">
        <f t="shared" si="514"/>
        <v>0</v>
      </c>
      <c r="AW539" s="39">
        <f t="shared" si="515"/>
        <v>0</v>
      </c>
      <c r="AX539" s="39">
        <f t="shared" si="516"/>
        <v>0</v>
      </c>
      <c r="AY539" s="39">
        <f t="shared" si="517"/>
        <v>0</v>
      </c>
      <c r="AZ539" s="39">
        <f t="shared" si="518"/>
        <v>0</v>
      </c>
      <c r="BA539" s="12">
        <f t="shared" si="519"/>
        <v>0</v>
      </c>
      <c r="BB539" s="39">
        <f t="shared" si="520"/>
        <v>0</v>
      </c>
      <c r="BC539" s="39">
        <f t="shared" si="521"/>
        <v>0</v>
      </c>
      <c r="BD539" s="39">
        <f t="shared" si="522"/>
        <v>0</v>
      </c>
      <c r="BE539" s="12">
        <f t="shared" si="523"/>
        <v>0</v>
      </c>
      <c r="BF539" s="39">
        <f t="shared" si="524"/>
        <v>0</v>
      </c>
      <c r="BG539" s="39">
        <f t="shared" si="525"/>
        <v>0</v>
      </c>
      <c r="BH539" s="39">
        <f t="shared" si="526"/>
        <v>0</v>
      </c>
      <c r="BI539" s="12">
        <f t="shared" si="527"/>
        <v>0</v>
      </c>
      <c r="BJ539" s="39">
        <f t="shared" si="528"/>
        <v>0</v>
      </c>
      <c r="BK539" s="39">
        <f t="shared" si="529"/>
        <v>0</v>
      </c>
      <c r="BL539" s="39">
        <f t="shared" si="530"/>
        <v>0</v>
      </c>
      <c r="BM539" s="12">
        <f t="shared" si="531"/>
        <v>0</v>
      </c>
      <c r="BN539" s="39">
        <f t="shared" si="532"/>
        <v>0</v>
      </c>
      <c r="BO539" s="39">
        <f t="shared" si="533"/>
        <v>0</v>
      </c>
      <c r="BP539" s="39">
        <f t="shared" si="534"/>
        <v>0</v>
      </c>
      <c r="BQ539" s="12">
        <f t="shared" si="535"/>
        <v>0</v>
      </c>
      <c r="BR539" s="39">
        <f t="shared" si="536"/>
        <v>0</v>
      </c>
      <c r="BS539" s="39">
        <f t="shared" si="537"/>
        <v>0</v>
      </c>
      <c r="BT539" s="39">
        <f t="shared" si="538"/>
        <v>0</v>
      </c>
      <c r="BU539" s="104">
        <f>IF(ABS($B539)&lt;0.01,0,VLOOKUP(E539,DollarSteps,4))</f>
        <v>1</v>
      </c>
      <c r="BV539" s="104">
        <f>IF(ABS($B539)&lt;0.01,0,VLOOKUP(G539,DollarSteps,4))</f>
        <v>1</v>
      </c>
      <c r="BW539" s="104">
        <f>IF(ABS($B539)&lt;0.01,0,VLOOKUP(I539,DollarSteps,4))</f>
        <v>1</v>
      </c>
      <c r="BX539" s="104">
        <f>IF(ABS($B539)&lt;0.01,0,IF($J539="","",VLOOKUP($J539,Age_Steps,4)))</f>
        <v>3</v>
      </c>
      <c r="BY539" s="104">
        <f>IF(OR(ABS($B539)&lt;0.01,$E539=0),0,IF($J539="","",VLOOKUP($J539,Age_Steps,4)))</f>
        <v>0</v>
      </c>
      <c r="BZ539" s="104">
        <f>IF(ABS($B539)&lt;0.01,0,IF($J539="","",VLOOKUP($J539-1,Age_Steps,4)))</f>
        <v>3</v>
      </c>
      <c r="CA539" s="104">
        <f>IF(OR(ABS($B539)&lt;0.01,$G539=0),0,IF($J539="","",VLOOKUP($J539-1,Age_Steps,4)))</f>
        <v>0</v>
      </c>
      <c r="CB539" s="104">
        <f>IF(ABS($B539)&lt;0.01,0,IF($J539="","",VLOOKUP($J539-2,Age_Steps,4)))</f>
        <v>3</v>
      </c>
      <c r="CC539" s="104">
        <f>IF(OR(ABS($B539)&lt;0.01,$I539=0),0,IF($J539="","",VLOOKUP($J539-2,Age_Steps,4)))</f>
        <v>0</v>
      </c>
    </row>
    <row r="540" spans="2:81" ht="12.5" customHeight="1">
      <c r="B540" s="6" t="s">
        <v>213</v>
      </c>
      <c r="C540" s="7" t="s">
        <v>214</v>
      </c>
      <c r="D540" s="5">
        <v>3850</v>
      </c>
      <c r="E540" s="5">
        <v>3880</v>
      </c>
      <c r="F540" s="2">
        <v>3720</v>
      </c>
      <c r="G540" s="2">
        <v>3840</v>
      </c>
      <c r="H540" s="2">
        <v>3830</v>
      </c>
      <c r="I540" s="5">
        <v>3850</v>
      </c>
      <c r="J540" s="11">
        <v>65</v>
      </c>
      <c r="K540" s="12">
        <f t="shared" si="483"/>
        <v>1</v>
      </c>
      <c r="L540" s="12">
        <f t="shared" si="483"/>
        <v>1</v>
      </c>
      <c r="M540" s="14">
        <f t="shared" si="484"/>
        <v>130</v>
      </c>
      <c r="N540" s="12">
        <f t="shared" si="539"/>
        <v>0</v>
      </c>
      <c r="O540" s="14">
        <f t="shared" si="485"/>
        <v>40</v>
      </c>
      <c r="P540" s="12">
        <f t="shared" si="539"/>
        <v>0</v>
      </c>
      <c r="Q540" s="12">
        <f t="shared" si="486"/>
        <v>0</v>
      </c>
      <c r="R540" s="12">
        <f t="shared" si="487"/>
        <v>0</v>
      </c>
      <c r="S540" s="12">
        <f t="shared" si="488"/>
        <v>1</v>
      </c>
      <c r="T540" s="12">
        <f t="shared" si="489"/>
        <v>1</v>
      </c>
      <c r="U540" s="12">
        <f t="shared" si="490"/>
        <v>0</v>
      </c>
      <c r="V540" s="39">
        <f t="shared" si="491"/>
        <v>0</v>
      </c>
      <c r="W540" s="39">
        <f t="shared" si="492"/>
        <v>0</v>
      </c>
      <c r="X540" s="12">
        <f t="shared" si="540"/>
        <v>1</v>
      </c>
      <c r="Y540" s="12">
        <f t="shared" si="493"/>
        <v>0</v>
      </c>
      <c r="Z540" s="39">
        <f t="shared" si="541"/>
        <v>0</v>
      </c>
      <c r="AA540" s="12">
        <f t="shared" si="494"/>
        <v>0</v>
      </c>
      <c r="AB540" s="39">
        <f t="shared" si="495"/>
        <v>0</v>
      </c>
      <c r="AC540" s="12">
        <f t="shared" si="496"/>
        <v>0</v>
      </c>
      <c r="AD540" s="39">
        <f t="shared" si="497"/>
        <v>0</v>
      </c>
      <c r="AE540" s="39">
        <f t="shared" si="482"/>
        <v>0</v>
      </c>
      <c r="AF540" s="12">
        <f t="shared" si="498"/>
        <v>0</v>
      </c>
      <c r="AG540" s="39">
        <f t="shared" si="499"/>
        <v>0</v>
      </c>
      <c r="AH540" s="12">
        <f t="shared" si="500"/>
        <v>0</v>
      </c>
      <c r="AI540" s="39">
        <f t="shared" si="501"/>
        <v>0</v>
      </c>
      <c r="AJ540" s="39">
        <f t="shared" si="502"/>
        <v>0</v>
      </c>
      <c r="AK540" s="12">
        <f t="shared" si="503"/>
        <v>1</v>
      </c>
      <c r="AL540" s="39">
        <f t="shared" si="504"/>
        <v>3880</v>
      </c>
      <c r="AM540" s="39">
        <f t="shared" si="505"/>
        <v>3840</v>
      </c>
      <c r="AN540" s="39">
        <f t="shared" si="506"/>
        <v>3850</v>
      </c>
      <c r="AO540" s="99">
        <f t="shared" si="507"/>
        <v>1</v>
      </c>
      <c r="AP540" s="99">
        <f t="shared" si="508"/>
        <v>2</v>
      </c>
      <c r="AQ540" s="12">
        <f t="shared" si="509"/>
        <v>0</v>
      </c>
      <c r="AR540" s="39">
        <f t="shared" si="510"/>
        <v>0</v>
      </c>
      <c r="AS540" s="39">
        <f t="shared" si="511"/>
        <v>0</v>
      </c>
      <c r="AT540" s="39">
        <f t="shared" si="512"/>
        <v>0</v>
      </c>
      <c r="AU540" s="12">
        <f t="shared" si="513"/>
        <v>0</v>
      </c>
      <c r="AV540" s="39">
        <f t="shared" si="514"/>
        <v>0</v>
      </c>
      <c r="AW540" s="39">
        <f t="shared" si="515"/>
        <v>0</v>
      </c>
      <c r="AX540" s="39">
        <f t="shared" si="516"/>
        <v>0</v>
      </c>
      <c r="AY540" s="39">
        <f t="shared" si="517"/>
        <v>0</v>
      </c>
      <c r="AZ540" s="39">
        <f t="shared" si="518"/>
        <v>0</v>
      </c>
      <c r="BA540" s="12">
        <f t="shared" si="519"/>
        <v>1</v>
      </c>
      <c r="BB540" s="39">
        <f t="shared" si="520"/>
        <v>3880</v>
      </c>
      <c r="BC540" s="39">
        <f t="shared" si="521"/>
        <v>3840</v>
      </c>
      <c r="BD540" s="39">
        <f t="shared" si="522"/>
        <v>3850</v>
      </c>
      <c r="BE540" s="12">
        <f t="shared" si="523"/>
        <v>0</v>
      </c>
      <c r="BF540" s="39">
        <f t="shared" si="524"/>
        <v>0</v>
      </c>
      <c r="BG540" s="39">
        <f t="shared" si="525"/>
        <v>0</v>
      </c>
      <c r="BH540" s="39">
        <f t="shared" si="526"/>
        <v>0</v>
      </c>
      <c r="BI540" s="12">
        <f t="shared" si="527"/>
        <v>0</v>
      </c>
      <c r="BJ540" s="39">
        <f t="shared" si="528"/>
        <v>0</v>
      </c>
      <c r="BK540" s="39">
        <f t="shared" si="529"/>
        <v>0</v>
      </c>
      <c r="BL540" s="39">
        <f t="shared" si="530"/>
        <v>0</v>
      </c>
      <c r="BM540" s="12">
        <f t="shared" si="531"/>
        <v>0</v>
      </c>
      <c r="BN540" s="39">
        <f t="shared" si="532"/>
        <v>0</v>
      </c>
      <c r="BO540" s="39">
        <f t="shared" si="533"/>
        <v>0</v>
      </c>
      <c r="BP540" s="39">
        <f t="shared" si="534"/>
        <v>0</v>
      </c>
      <c r="BQ540" s="12">
        <f t="shared" si="535"/>
        <v>0</v>
      </c>
      <c r="BR540" s="39">
        <f t="shared" si="536"/>
        <v>0</v>
      </c>
      <c r="BS540" s="39">
        <f t="shared" si="537"/>
        <v>0</v>
      </c>
      <c r="BT540" s="39">
        <f t="shared" si="538"/>
        <v>0</v>
      </c>
      <c r="BU540" s="104">
        <f>IF(ABS($B540)&lt;0.01,0,VLOOKUP(E540,DollarSteps,4))</f>
        <v>7</v>
      </c>
      <c r="BV540" s="104">
        <f>IF(ABS($B540)&lt;0.01,0,VLOOKUP(G540,DollarSteps,4))</f>
        <v>7</v>
      </c>
      <c r="BW540" s="104">
        <f>IF(ABS($B540)&lt;0.01,0,VLOOKUP(I540,DollarSteps,4))</f>
        <v>7</v>
      </c>
      <c r="BX540" s="104">
        <f>IF(ABS($B540)&lt;0.01,0,IF($J540="","",VLOOKUP($J540,Age_Steps,4)))</f>
        <v>6</v>
      </c>
      <c r="BY540" s="104">
        <f>IF(OR(ABS($B540)&lt;0.01,$E540=0),0,IF($J540="","",VLOOKUP($J540,Age_Steps,4)))</f>
        <v>6</v>
      </c>
      <c r="BZ540" s="104">
        <f>IF(ABS($B540)&lt;0.01,0,IF($J540="","",VLOOKUP($J540-1,Age_Steps,4)))</f>
        <v>6</v>
      </c>
      <c r="CA540" s="104">
        <f>IF(OR(ABS($B540)&lt;0.01,$G540=0),0,IF($J540="","",VLOOKUP($J540-1,Age_Steps,4)))</f>
        <v>6</v>
      </c>
      <c r="CB540" s="104">
        <f>IF(ABS($B540)&lt;0.01,0,IF($J540="","",VLOOKUP($J540-2,Age_Steps,4)))</f>
        <v>6</v>
      </c>
      <c r="CC540" s="104">
        <f>IF(OR(ABS($B540)&lt;0.01,$I540=0),0,IF($J540="","",VLOOKUP($J540-2,Age_Steps,4)))</f>
        <v>6</v>
      </c>
    </row>
    <row r="541" spans="2:81" ht="12.5" customHeight="1">
      <c r="B541" s="6" t="s">
        <v>215</v>
      </c>
      <c r="C541" s="7" t="s">
        <v>216</v>
      </c>
      <c r="D541" s="5">
        <v>20</v>
      </c>
      <c r="E541" s="5">
        <v>20</v>
      </c>
      <c r="F541" s="2">
        <v>60</v>
      </c>
      <c r="G541" s="2">
        <v>60</v>
      </c>
      <c r="H541" s="2">
        <v>20</v>
      </c>
      <c r="I541" s="5">
        <v>20</v>
      </c>
      <c r="K541" s="12">
        <f t="shared" si="483"/>
        <v>1</v>
      </c>
      <c r="L541" s="12">
        <f t="shared" si="483"/>
        <v>1</v>
      </c>
      <c r="M541" s="14">
        <f t="shared" si="484"/>
        <v>-40</v>
      </c>
      <c r="N541" s="12">
        <f t="shared" si="539"/>
        <v>0</v>
      </c>
      <c r="O541" s="14">
        <f t="shared" si="485"/>
        <v>-40</v>
      </c>
      <c r="P541" s="12">
        <f t="shared" si="539"/>
        <v>0</v>
      </c>
      <c r="Q541" s="12">
        <f t="shared" si="486"/>
        <v>0</v>
      </c>
      <c r="R541" s="12">
        <f t="shared" si="487"/>
        <v>0</v>
      </c>
      <c r="S541" s="12">
        <f t="shared" si="488"/>
        <v>1</v>
      </c>
      <c r="T541" s="12">
        <f t="shared" si="489"/>
        <v>1</v>
      </c>
      <c r="U541" s="12">
        <f t="shared" si="490"/>
        <v>0</v>
      </c>
      <c r="V541" s="39">
        <f t="shared" si="491"/>
        <v>0</v>
      </c>
      <c r="W541" s="39">
        <f t="shared" si="492"/>
        <v>0</v>
      </c>
      <c r="X541" s="12">
        <f t="shared" si="540"/>
        <v>1</v>
      </c>
      <c r="Y541" s="12">
        <f t="shared" si="493"/>
        <v>0</v>
      </c>
      <c r="Z541" s="39">
        <f t="shared" si="541"/>
        <v>0</v>
      </c>
      <c r="AA541" s="12">
        <f t="shared" si="494"/>
        <v>0</v>
      </c>
      <c r="AB541" s="39">
        <f t="shared" si="495"/>
        <v>0</v>
      </c>
      <c r="AC541" s="12">
        <f t="shared" si="496"/>
        <v>0</v>
      </c>
      <c r="AD541" s="39">
        <f t="shared" si="497"/>
        <v>0</v>
      </c>
      <c r="AE541" s="39">
        <f t="shared" si="482"/>
        <v>0</v>
      </c>
      <c r="AF541" s="12">
        <f t="shared" si="498"/>
        <v>0</v>
      </c>
      <c r="AG541" s="39">
        <f t="shared" si="499"/>
        <v>0</v>
      </c>
      <c r="AH541" s="12">
        <f t="shared" si="500"/>
        <v>0</v>
      </c>
      <c r="AI541" s="39">
        <f t="shared" si="501"/>
        <v>0</v>
      </c>
      <c r="AJ541" s="39">
        <f t="shared" si="502"/>
        <v>0</v>
      </c>
      <c r="AK541" s="12">
        <f t="shared" si="503"/>
        <v>1</v>
      </c>
      <c r="AL541" s="39">
        <f t="shared" si="504"/>
        <v>20</v>
      </c>
      <c r="AM541" s="39">
        <f t="shared" si="505"/>
        <v>60</v>
      </c>
      <c r="AN541" s="39">
        <f t="shared" si="506"/>
        <v>20</v>
      </c>
      <c r="AO541" s="99">
        <f t="shared" si="507"/>
        <v>2</v>
      </c>
      <c r="AP541" s="99">
        <f t="shared" si="508"/>
        <v>1</v>
      </c>
      <c r="AQ541" s="12">
        <f t="shared" si="509"/>
        <v>0</v>
      </c>
      <c r="AR541" s="39">
        <f t="shared" si="510"/>
        <v>0</v>
      </c>
      <c r="AS541" s="39">
        <f t="shared" si="511"/>
        <v>0</v>
      </c>
      <c r="AT541" s="39">
        <f t="shared" si="512"/>
        <v>0</v>
      </c>
      <c r="AU541" s="12">
        <f t="shared" si="513"/>
        <v>0</v>
      </c>
      <c r="AV541" s="39">
        <f t="shared" si="514"/>
        <v>0</v>
      </c>
      <c r="AW541" s="39">
        <f t="shared" si="515"/>
        <v>0</v>
      </c>
      <c r="AX541" s="39">
        <f t="shared" si="516"/>
        <v>0</v>
      </c>
      <c r="AY541" s="39">
        <f t="shared" si="517"/>
        <v>0</v>
      </c>
      <c r="AZ541" s="39">
        <f t="shared" si="518"/>
        <v>0</v>
      </c>
      <c r="BA541" s="12">
        <f t="shared" si="519"/>
        <v>0</v>
      </c>
      <c r="BB541" s="39">
        <f t="shared" si="520"/>
        <v>0</v>
      </c>
      <c r="BC541" s="39">
        <f t="shared" si="521"/>
        <v>0</v>
      </c>
      <c r="BD541" s="39">
        <f t="shared" si="522"/>
        <v>0</v>
      </c>
      <c r="BE541" s="12">
        <f t="shared" si="523"/>
        <v>1</v>
      </c>
      <c r="BF541" s="39">
        <f t="shared" si="524"/>
        <v>20</v>
      </c>
      <c r="BG541" s="39">
        <f t="shared" si="525"/>
        <v>60</v>
      </c>
      <c r="BH541" s="39">
        <f t="shared" si="526"/>
        <v>20</v>
      </c>
      <c r="BI541" s="12">
        <f t="shared" si="527"/>
        <v>0</v>
      </c>
      <c r="BJ541" s="39">
        <f t="shared" si="528"/>
        <v>0</v>
      </c>
      <c r="BK541" s="39">
        <f t="shared" si="529"/>
        <v>0</v>
      </c>
      <c r="BL541" s="39">
        <f t="shared" si="530"/>
        <v>0</v>
      </c>
      <c r="BM541" s="12">
        <f t="shared" si="531"/>
        <v>0</v>
      </c>
      <c r="BN541" s="39">
        <f t="shared" si="532"/>
        <v>0</v>
      </c>
      <c r="BO541" s="39">
        <f t="shared" si="533"/>
        <v>0</v>
      </c>
      <c r="BP541" s="39">
        <f t="shared" si="534"/>
        <v>0</v>
      </c>
      <c r="BQ541" s="12">
        <f t="shared" si="535"/>
        <v>0</v>
      </c>
      <c r="BR541" s="39">
        <f t="shared" si="536"/>
        <v>0</v>
      </c>
      <c r="BS541" s="39">
        <f t="shared" si="537"/>
        <v>0</v>
      </c>
      <c r="BT541" s="39">
        <f t="shared" si="538"/>
        <v>0</v>
      </c>
      <c r="BU541" s="104">
        <f>IF(ABS($B541)&lt;0.01,0,VLOOKUP(E541,DollarSteps,4))</f>
        <v>2</v>
      </c>
      <c r="BV541" s="104">
        <f>IF(ABS($B541)&lt;0.01,0,VLOOKUP(G541,DollarSteps,4))</f>
        <v>2</v>
      </c>
      <c r="BW541" s="104">
        <f>IF(ABS($B541)&lt;0.01,0,VLOOKUP(I541,DollarSteps,4))</f>
        <v>2</v>
      </c>
      <c r="BX541" s="104" t="str">
        <f>IF(ABS($B541)&lt;0.01,0,IF($J541="","",VLOOKUP($J541,Age_Steps,4)))</f>
        <v/>
      </c>
      <c r="BY541" s="104" t="str">
        <f>IF(OR(ABS($B541)&lt;0.01,$E541=0),0,IF($J541="","",VLOOKUP($J541,Age_Steps,4)))</f>
        <v/>
      </c>
      <c r="BZ541" s="104" t="str">
        <f>IF(ABS($B541)&lt;0.01,0,IF($J541="","",VLOOKUP($J541-1,Age_Steps,4)))</f>
        <v/>
      </c>
      <c r="CA541" s="104" t="str">
        <f>IF(OR(ABS($B541)&lt;0.01,$G541=0),0,IF($J541="","",VLOOKUP($J541-1,Age_Steps,4)))</f>
        <v/>
      </c>
      <c r="CB541" s="104" t="str">
        <f>IF(ABS($B541)&lt;0.01,0,IF($J541="","",VLOOKUP($J541-2,Age_Steps,4)))</f>
        <v/>
      </c>
      <c r="CC541" s="104" t="str">
        <f>IF(OR(ABS($B541)&lt;0.01,$I541=0),0,IF($J541="","",VLOOKUP($J541-2,Age_Steps,4)))</f>
        <v/>
      </c>
    </row>
    <row r="542" spans="2:81" ht="12.5" customHeight="1">
      <c r="B542" s="6" t="s">
        <v>217</v>
      </c>
      <c r="C542" s="6" t="s">
        <v>218</v>
      </c>
      <c r="D542" s="5">
        <v>900</v>
      </c>
      <c r="E542" s="5">
        <v>920</v>
      </c>
      <c r="F542" s="2">
        <v>900</v>
      </c>
      <c r="G542" s="2">
        <v>900</v>
      </c>
      <c r="H542" s="2">
        <v>840</v>
      </c>
      <c r="I542" s="5">
        <v>840</v>
      </c>
      <c r="J542" s="11">
        <v>54</v>
      </c>
      <c r="K542" s="12">
        <f t="shared" si="483"/>
        <v>1</v>
      </c>
      <c r="L542" s="12">
        <f t="shared" si="483"/>
        <v>1</v>
      </c>
      <c r="M542" s="14">
        <f t="shared" si="484"/>
        <v>0</v>
      </c>
      <c r="N542" s="12">
        <f t="shared" si="539"/>
        <v>0</v>
      </c>
      <c r="O542" s="14">
        <f t="shared" si="485"/>
        <v>20</v>
      </c>
      <c r="P542" s="12">
        <f t="shared" si="539"/>
        <v>0</v>
      </c>
      <c r="Q542" s="12">
        <f t="shared" si="486"/>
        <v>0</v>
      </c>
      <c r="R542" s="12">
        <f t="shared" si="487"/>
        <v>0</v>
      </c>
      <c r="S542" s="12">
        <f t="shared" si="488"/>
        <v>1</v>
      </c>
      <c r="T542" s="12">
        <f t="shared" si="489"/>
        <v>1</v>
      </c>
      <c r="U542" s="12">
        <f t="shared" si="490"/>
        <v>0</v>
      </c>
      <c r="V542" s="39">
        <f t="shared" si="491"/>
        <v>0</v>
      </c>
      <c r="W542" s="39">
        <f t="shared" si="492"/>
        <v>0</v>
      </c>
      <c r="X542" s="12">
        <f t="shared" si="540"/>
        <v>1</v>
      </c>
      <c r="Y542" s="12">
        <f t="shared" si="493"/>
        <v>0</v>
      </c>
      <c r="Z542" s="39">
        <f t="shared" si="541"/>
        <v>0</v>
      </c>
      <c r="AA542" s="12">
        <f t="shared" si="494"/>
        <v>0</v>
      </c>
      <c r="AB542" s="39">
        <f t="shared" si="495"/>
        <v>0</v>
      </c>
      <c r="AC542" s="12">
        <f t="shared" si="496"/>
        <v>0</v>
      </c>
      <c r="AD542" s="39">
        <f t="shared" si="497"/>
        <v>0</v>
      </c>
      <c r="AE542" s="39">
        <f t="shared" si="482"/>
        <v>0</v>
      </c>
      <c r="AF542" s="12">
        <f t="shared" si="498"/>
        <v>0</v>
      </c>
      <c r="AG542" s="39">
        <f t="shared" si="499"/>
        <v>0</v>
      </c>
      <c r="AH542" s="12">
        <f t="shared" si="500"/>
        <v>0</v>
      </c>
      <c r="AI542" s="39">
        <f t="shared" si="501"/>
        <v>0</v>
      </c>
      <c r="AJ542" s="39">
        <f t="shared" si="502"/>
        <v>0</v>
      </c>
      <c r="AK542" s="12">
        <f t="shared" si="503"/>
        <v>1</v>
      </c>
      <c r="AL542" s="39">
        <f t="shared" si="504"/>
        <v>920</v>
      </c>
      <c r="AM542" s="39">
        <f t="shared" si="505"/>
        <v>900</v>
      </c>
      <c r="AN542" s="39">
        <f t="shared" si="506"/>
        <v>840</v>
      </c>
      <c r="AO542" s="99">
        <f t="shared" si="507"/>
        <v>1</v>
      </c>
      <c r="AP542" s="99">
        <f t="shared" si="508"/>
        <v>1</v>
      </c>
      <c r="AQ542" s="12">
        <f t="shared" si="509"/>
        <v>1</v>
      </c>
      <c r="AR542" s="39">
        <f t="shared" si="510"/>
        <v>920</v>
      </c>
      <c r="AS542" s="39">
        <f t="shared" si="511"/>
        <v>900</v>
      </c>
      <c r="AT542" s="39">
        <f t="shared" si="512"/>
        <v>840</v>
      </c>
      <c r="AU542" s="12">
        <f t="shared" si="513"/>
        <v>0</v>
      </c>
      <c r="AV542" s="39">
        <f t="shared" si="514"/>
        <v>0</v>
      </c>
      <c r="AW542" s="39">
        <f t="shared" si="515"/>
        <v>0</v>
      </c>
      <c r="AX542" s="39">
        <f t="shared" si="516"/>
        <v>0</v>
      </c>
      <c r="AY542" s="39">
        <f t="shared" si="517"/>
        <v>0</v>
      </c>
      <c r="AZ542" s="39">
        <f t="shared" si="518"/>
        <v>0</v>
      </c>
      <c r="BA542" s="12">
        <f t="shared" si="519"/>
        <v>0</v>
      </c>
      <c r="BB542" s="39">
        <f t="shared" si="520"/>
        <v>0</v>
      </c>
      <c r="BC542" s="39">
        <f t="shared" si="521"/>
        <v>0</v>
      </c>
      <c r="BD542" s="39">
        <f t="shared" si="522"/>
        <v>0</v>
      </c>
      <c r="BE542" s="12">
        <f t="shared" si="523"/>
        <v>0</v>
      </c>
      <c r="BF542" s="39">
        <f t="shared" si="524"/>
        <v>0</v>
      </c>
      <c r="BG542" s="39">
        <f t="shared" si="525"/>
        <v>0</v>
      </c>
      <c r="BH542" s="39">
        <f t="shared" si="526"/>
        <v>0</v>
      </c>
      <c r="BI542" s="12">
        <f t="shared" si="527"/>
        <v>0</v>
      </c>
      <c r="BJ542" s="39">
        <f t="shared" si="528"/>
        <v>0</v>
      </c>
      <c r="BK542" s="39">
        <f t="shared" si="529"/>
        <v>0</v>
      </c>
      <c r="BL542" s="39">
        <f t="shared" si="530"/>
        <v>0</v>
      </c>
      <c r="BM542" s="12">
        <f t="shared" si="531"/>
        <v>0</v>
      </c>
      <c r="BN542" s="39">
        <f t="shared" si="532"/>
        <v>0</v>
      </c>
      <c r="BO542" s="39">
        <f t="shared" si="533"/>
        <v>0</v>
      </c>
      <c r="BP542" s="39">
        <f t="shared" si="534"/>
        <v>0</v>
      </c>
      <c r="BQ542" s="12">
        <f t="shared" si="535"/>
        <v>0</v>
      </c>
      <c r="BR542" s="39">
        <f t="shared" si="536"/>
        <v>0</v>
      </c>
      <c r="BS542" s="39">
        <f t="shared" si="537"/>
        <v>0</v>
      </c>
      <c r="BT542" s="39">
        <f t="shared" si="538"/>
        <v>0</v>
      </c>
      <c r="BU542" s="104">
        <f>IF(ABS($B542)&lt;0.01,0,VLOOKUP(E542,DollarSteps,4))</f>
        <v>3</v>
      </c>
      <c r="BV542" s="104">
        <f>IF(ABS($B542)&lt;0.01,0,VLOOKUP(G542,DollarSteps,4))</f>
        <v>3</v>
      </c>
      <c r="BW542" s="104">
        <f>IF(ABS($B542)&lt;0.01,0,VLOOKUP(I542,DollarSteps,4))</f>
        <v>3</v>
      </c>
      <c r="BX542" s="104">
        <f>IF(ABS($B542)&lt;0.01,0,IF($J542="","",VLOOKUP($J542,Age_Steps,4)))</f>
        <v>5</v>
      </c>
      <c r="BY542" s="104">
        <f>IF(OR(ABS($B542)&lt;0.01,$E542=0),0,IF($J542="","",VLOOKUP($J542,Age_Steps,4)))</f>
        <v>5</v>
      </c>
      <c r="BZ542" s="104">
        <f>IF(ABS($B542)&lt;0.01,0,IF($J542="","",VLOOKUP($J542-1,Age_Steps,4)))</f>
        <v>5</v>
      </c>
      <c r="CA542" s="104">
        <f>IF(OR(ABS($B542)&lt;0.01,$G542=0),0,IF($J542="","",VLOOKUP($J542-1,Age_Steps,4)))</f>
        <v>5</v>
      </c>
      <c r="CB542" s="104">
        <f>IF(ABS($B542)&lt;0.01,0,IF($J542="","",VLOOKUP($J542-2,Age_Steps,4)))</f>
        <v>5</v>
      </c>
      <c r="CC542" s="104">
        <f>IF(OR(ABS($B542)&lt;0.01,$I542=0),0,IF($J542="","",VLOOKUP($J542-2,Age_Steps,4)))</f>
        <v>5</v>
      </c>
    </row>
    <row r="543" spans="2:81" ht="12.5" customHeight="1">
      <c r="B543" s="6" t="s">
        <v>219</v>
      </c>
      <c r="C543" s="6" t="s">
        <v>220</v>
      </c>
      <c r="D543" s="5">
        <v>0</v>
      </c>
      <c r="E543" s="5">
        <v>0</v>
      </c>
      <c r="F543" s="2">
        <v>0</v>
      </c>
      <c r="G543" s="2">
        <v>0</v>
      </c>
      <c r="H543" s="2">
        <v>0</v>
      </c>
      <c r="I543" s="5">
        <v>0</v>
      </c>
      <c r="J543" s="11">
        <v>33</v>
      </c>
      <c r="K543" s="12">
        <f t="shared" si="483"/>
        <v>0</v>
      </c>
      <c r="L543" s="12">
        <f t="shared" si="483"/>
        <v>0</v>
      </c>
      <c r="M543" s="14">
        <f t="shared" si="484"/>
        <v>0</v>
      </c>
      <c r="N543" s="12">
        <f t="shared" si="539"/>
        <v>0</v>
      </c>
      <c r="O543" s="14">
        <f t="shared" si="485"/>
        <v>0</v>
      </c>
      <c r="P543" s="12">
        <f t="shared" si="539"/>
        <v>0</v>
      </c>
      <c r="Q543" s="12">
        <f t="shared" si="486"/>
        <v>1</v>
      </c>
      <c r="R543" s="12">
        <f t="shared" si="487"/>
        <v>0</v>
      </c>
      <c r="S543" s="12">
        <f t="shared" si="488"/>
        <v>0</v>
      </c>
      <c r="T543" s="12">
        <f t="shared" si="489"/>
        <v>0</v>
      </c>
      <c r="U543" s="12">
        <f t="shared" si="490"/>
        <v>0</v>
      </c>
      <c r="V543" s="39">
        <f t="shared" si="491"/>
        <v>0</v>
      </c>
      <c r="W543" s="39">
        <f t="shared" si="492"/>
        <v>0</v>
      </c>
      <c r="X543" s="12">
        <f t="shared" si="540"/>
        <v>0</v>
      </c>
      <c r="Y543" s="12">
        <f t="shared" si="493"/>
        <v>0</v>
      </c>
      <c r="Z543" s="39">
        <f t="shared" si="541"/>
        <v>0</v>
      </c>
      <c r="AA543" s="12">
        <f t="shared" si="494"/>
        <v>0</v>
      </c>
      <c r="AB543" s="39">
        <f t="shared" si="495"/>
        <v>0</v>
      </c>
      <c r="AC543" s="12">
        <f t="shared" si="496"/>
        <v>0</v>
      </c>
      <c r="AD543" s="39">
        <f t="shared" si="497"/>
        <v>0</v>
      </c>
      <c r="AE543" s="39">
        <f t="shared" si="482"/>
        <v>0</v>
      </c>
      <c r="AF543" s="12">
        <f t="shared" si="498"/>
        <v>0</v>
      </c>
      <c r="AG543" s="39">
        <f t="shared" si="499"/>
        <v>0</v>
      </c>
      <c r="AH543" s="12">
        <f t="shared" si="500"/>
        <v>0</v>
      </c>
      <c r="AI543" s="39">
        <f t="shared" si="501"/>
        <v>0</v>
      </c>
      <c r="AJ543" s="39">
        <f t="shared" si="502"/>
        <v>0</v>
      </c>
      <c r="AK543" s="12">
        <f t="shared" si="503"/>
        <v>0</v>
      </c>
      <c r="AL543" s="39">
        <f t="shared" si="504"/>
        <v>0</v>
      </c>
      <c r="AM543" s="39">
        <f t="shared" si="505"/>
        <v>0</v>
      </c>
      <c r="AN543" s="39">
        <f t="shared" si="506"/>
        <v>0</v>
      </c>
      <c r="AO543" s="99">
        <f t="shared" si="507"/>
        <v>0</v>
      </c>
      <c r="AP543" s="99">
        <f t="shared" si="508"/>
        <v>0</v>
      </c>
      <c r="AQ543" s="12">
        <f t="shared" si="509"/>
        <v>0</v>
      </c>
      <c r="AR543" s="39">
        <f t="shared" si="510"/>
        <v>0</v>
      </c>
      <c r="AS543" s="39">
        <f t="shared" si="511"/>
        <v>0</v>
      </c>
      <c r="AT543" s="39">
        <f t="shared" si="512"/>
        <v>0</v>
      </c>
      <c r="AU543" s="12">
        <f t="shared" si="513"/>
        <v>0</v>
      </c>
      <c r="AV543" s="39">
        <f t="shared" si="514"/>
        <v>0</v>
      </c>
      <c r="AW543" s="39">
        <f t="shared" si="515"/>
        <v>0</v>
      </c>
      <c r="AX543" s="39">
        <f t="shared" si="516"/>
        <v>0</v>
      </c>
      <c r="AY543" s="39">
        <f t="shared" si="517"/>
        <v>0</v>
      </c>
      <c r="AZ543" s="39">
        <f t="shared" si="518"/>
        <v>0</v>
      </c>
      <c r="BA543" s="12">
        <f t="shared" si="519"/>
        <v>0</v>
      </c>
      <c r="BB543" s="39">
        <f t="shared" si="520"/>
        <v>0</v>
      </c>
      <c r="BC543" s="39">
        <f t="shared" si="521"/>
        <v>0</v>
      </c>
      <c r="BD543" s="39">
        <f t="shared" si="522"/>
        <v>0</v>
      </c>
      <c r="BE543" s="12">
        <f t="shared" si="523"/>
        <v>0</v>
      </c>
      <c r="BF543" s="39">
        <f t="shared" si="524"/>
        <v>0</v>
      </c>
      <c r="BG543" s="39">
        <f t="shared" si="525"/>
        <v>0</v>
      </c>
      <c r="BH543" s="39">
        <f t="shared" si="526"/>
        <v>0</v>
      </c>
      <c r="BI543" s="12">
        <f t="shared" si="527"/>
        <v>0</v>
      </c>
      <c r="BJ543" s="39">
        <f t="shared" si="528"/>
        <v>0</v>
      </c>
      <c r="BK543" s="39">
        <f t="shared" si="529"/>
        <v>0</v>
      </c>
      <c r="BL543" s="39">
        <f t="shared" si="530"/>
        <v>0</v>
      </c>
      <c r="BM543" s="12">
        <f t="shared" si="531"/>
        <v>0</v>
      </c>
      <c r="BN543" s="39">
        <f t="shared" si="532"/>
        <v>0</v>
      </c>
      <c r="BO543" s="39">
        <f t="shared" si="533"/>
        <v>0</v>
      </c>
      <c r="BP543" s="39">
        <f t="shared" si="534"/>
        <v>0</v>
      </c>
      <c r="BQ543" s="12">
        <f t="shared" si="535"/>
        <v>0</v>
      </c>
      <c r="BR543" s="39">
        <f t="shared" si="536"/>
        <v>0</v>
      </c>
      <c r="BS543" s="39">
        <f t="shared" si="537"/>
        <v>0</v>
      </c>
      <c r="BT543" s="39">
        <f t="shared" si="538"/>
        <v>0</v>
      </c>
      <c r="BU543" s="104">
        <f>IF(ABS($B543)&lt;0.01,0,VLOOKUP(E543,DollarSteps,4))</f>
        <v>1</v>
      </c>
      <c r="BV543" s="104">
        <f>IF(ABS($B543)&lt;0.01,0,VLOOKUP(G543,DollarSteps,4))</f>
        <v>1</v>
      </c>
      <c r="BW543" s="104">
        <f>IF(ABS($B543)&lt;0.01,0,VLOOKUP(I543,DollarSteps,4))</f>
        <v>1</v>
      </c>
      <c r="BX543" s="104">
        <f>IF(ABS($B543)&lt;0.01,0,IF($J543="","",VLOOKUP($J543,Age_Steps,4)))</f>
        <v>3</v>
      </c>
      <c r="BY543" s="104">
        <f>IF(OR(ABS($B543)&lt;0.01,$E543=0),0,IF($J543="","",VLOOKUP($J543,Age_Steps,4)))</f>
        <v>0</v>
      </c>
      <c r="BZ543" s="104">
        <f>IF(ABS($B543)&lt;0.01,0,IF($J543="","",VLOOKUP($J543-1,Age_Steps,4)))</f>
        <v>3</v>
      </c>
      <c r="CA543" s="104">
        <f>IF(OR(ABS($B543)&lt;0.01,$G543=0),0,IF($J543="","",VLOOKUP($J543-1,Age_Steps,4)))</f>
        <v>0</v>
      </c>
      <c r="CB543" s="104">
        <f>IF(ABS($B543)&lt;0.01,0,IF($J543="","",VLOOKUP($J543-2,Age_Steps,4)))</f>
        <v>3</v>
      </c>
      <c r="CC543" s="104">
        <f>IF(OR(ABS($B543)&lt;0.01,$I543=0),0,IF($J543="","",VLOOKUP($J543-2,Age_Steps,4)))</f>
        <v>0</v>
      </c>
    </row>
    <row r="544" spans="2:81" ht="12.5" customHeight="1">
      <c r="B544" s="6" t="s">
        <v>221</v>
      </c>
      <c r="C544" s="6" t="s">
        <v>222</v>
      </c>
      <c r="D544" s="5">
        <v>0</v>
      </c>
      <c r="E544" s="5">
        <v>0</v>
      </c>
      <c r="F544" s="2">
        <v>0</v>
      </c>
      <c r="G544" s="2">
        <v>0</v>
      </c>
      <c r="H544" s="2">
        <v>0</v>
      </c>
      <c r="I544" s="5">
        <v>0</v>
      </c>
      <c r="J544" s="11">
        <v>39</v>
      </c>
      <c r="K544" s="12">
        <f t="shared" si="483"/>
        <v>0</v>
      </c>
      <c r="L544" s="12">
        <f t="shared" si="483"/>
        <v>0</v>
      </c>
      <c r="M544" s="14">
        <f t="shared" si="484"/>
        <v>0</v>
      </c>
      <c r="N544" s="12">
        <f t="shared" si="539"/>
        <v>0</v>
      </c>
      <c r="O544" s="14">
        <f t="shared" si="485"/>
        <v>0</v>
      </c>
      <c r="P544" s="12">
        <f t="shared" si="539"/>
        <v>0</v>
      </c>
      <c r="Q544" s="12">
        <f t="shared" si="486"/>
        <v>1</v>
      </c>
      <c r="R544" s="12">
        <f t="shared" si="487"/>
        <v>0</v>
      </c>
      <c r="S544" s="12">
        <f t="shared" si="488"/>
        <v>0</v>
      </c>
      <c r="T544" s="12">
        <f t="shared" si="489"/>
        <v>0</v>
      </c>
      <c r="U544" s="12">
        <f t="shared" si="490"/>
        <v>0</v>
      </c>
      <c r="V544" s="39">
        <f t="shared" si="491"/>
        <v>0</v>
      </c>
      <c r="W544" s="39">
        <f t="shared" si="492"/>
        <v>0</v>
      </c>
      <c r="X544" s="12">
        <f t="shared" si="540"/>
        <v>0</v>
      </c>
      <c r="Y544" s="12">
        <f t="shared" si="493"/>
        <v>0</v>
      </c>
      <c r="Z544" s="39">
        <f t="shared" si="541"/>
        <v>0</v>
      </c>
      <c r="AA544" s="12">
        <f t="shared" si="494"/>
        <v>0</v>
      </c>
      <c r="AB544" s="39">
        <f t="shared" si="495"/>
        <v>0</v>
      </c>
      <c r="AC544" s="12">
        <f t="shared" si="496"/>
        <v>0</v>
      </c>
      <c r="AD544" s="39">
        <f t="shared" si="497"/>
        <v>0</v>
      </c>
      <c r="AE544" s="39">
        <f t="shared" si="482"/>
        <v>0</v>
      </c>
      <c r="AF544" s="12">
        <f t="shared" si="498"/>
        <v>0</v>
      </c>
      <c r="AG544" s="39">
        <f t="shared" si="499"/>
        <v>0</v>
      </c>
      <c r="AH544" s="12">
        <f t="shared" si="500"/>
        <v>0</v>
      </c>
      <c r="AI544" s="39">
        <f t="shared" si="501"/>
        <v>0</v>
      </c>
      <c r="AJ544" s="39">
        <f t="shared" si="502"/>
        <v>0</v>
      </c>
      <c r="AK544" s="12">
        <f t="shared" si="503"/>
        <v>0</v>
      </c>
      <c r="AL544" s="39">
        <f t="shared" si="504"/>
        <v>0</v>
      </c>
      <c r="AM544" s="39">
        <f t="shared" si="505"/>
        <v>0</v>
      </c>
      <c r="AN544" s="39">
        <f t="shared" si="506"/>
        <v>0</v>
      </c>
      <c r="AO544" s="99">
        <f t="shared" si="507"/>
        <v>0</v>
      </c>
      <c r="AP544" s="99">
        <f t="shared" si="508"/>
        <v>0</v>
      </c>
      <c r="AQ544" s="12">
        <f t="shared" si="509"/>
        <v>0</v>
      </c>
      <c r="AR544" s="39">
        <f t="shared" si="510"/>
        <v>0</v>
      </c>
      <c r="AS544" s="39">
        <f t="shared" si="511"/>
        <v>0</v>
      </c>
      <c r="AT544" s="39">
        <f t="shared" si="512"/>
        <v>0</v>
      </c>
      <c r="AU544" s="12">
        <f t="shared" si="513"/>
        <v>0</v>
      </c>
      <c r="AV544" s="39">
        <f t="shared" si="514"/>
        <v>0</v>
      </c>
      <c r="AW544" s="39">
        <f t="shared" si="515"/>
        <v>0</v>
      </c>
      <c r="AX544" s="39">
        <f t="shared" si="516"/>
        <v>0</v>
      </c>
      <c r="AY544" s="39">
        <f t="shared" si="517"/>
        <v>0</v>
      </c>
      <c r="AZ544" s="39">
        <f t="shared" si="518"/>
        <v>0</v>
      </c>
      <c r="BA544" s="12">
        <f t="shared" si="519"/>
        <v>0</v>
      </c>
      <c r="BB544" s="39">
        <f t="shared" si="520"/>
        <v>0</v>
      </c>
      <c r="BC544" s="39">
        <f t="shared" si="521"/>
        <v>0</v>
      </c>
      <c r="BD544" s="39">
        <f t="shared" si="522"/>
        <v>0</v>
      </c>
      <c r="BE544" s="12">
        <f t="shared" si="523"/>
        <v>0</v>
      </c>
      <c r="BF544" s="39">
        <f t="shared" si="524"/>
        <v>0</v>
      </c>
      <c r="BG544" s="39">
        <f t="shared" si="525"/>
        <v>0</v>
      </c>
      <c r="BH544" s="39">
        <f t="shared" si="526"/>
        <v>0</v>
      </c>
      <c r="BI544" s="12">
        <f t="shared" si="527"/>
        <v>0</v>
      </c>
      <c r="BJ544" s="39">
        <f t="shared" si="528"/>
        <v>0</v>
      </c>
      <c r="BK544" s="39">
        <f t="shared" si="529"/>
        <v>0</v>
      </c>
      <c r="BL544" s="39">
        <f t="shared" si="530"/>
        <v>0</v>
      </c>
      <c r="BM544" s="12">
        <f t="shared" si="531"/>
        <v>0</v>
      </c>
      <c r="BN544" s="39">
        <f t="shared" si="532"/>
        <v>0</v>
      </c>
      <c r="BO544" s="39">
        <f t="shared" si="533"/>
        <v>0</v>
      </c>
      <c r="BP544" s="39">
        <f t="shared" si="534"/>
        <v>0</v>
      </c>
      <c r="BQ544" s="12">
        <f t="shared" si="535"/>
        <v>0</v>
      </c>
      <c r="BR544" s="39">
        <f t="shared" si="536"/>
        <v>0</v>
      </c>
      <c r="BS544" s="39">
        <f t="shared" si="537"/>
        <v>0</v>
      </c>
      <c r="BT544" s="39">
        <f t="shared" si="538"/>
        <v>0</v>
      </c>
      <c r="BU544" s="104">
        <f>IF(ABS($B544)&lt;0.01,0,VLOOKUP(E544,DollarSteps,4))</f>
        <v>1</v>
      </c>
      <c r="BV544" s="104">
        <f>IF(ABS($B544)&lt;0.01,0,VLOOKUP(G544,DollarSteps,4))</f>
        <v>1</v>
      </c>
      <c r="BW544" s="104">
        <f>IF(ABS($B544)&lt;0.01,0,VLOOKUP(I544,DollarSteps,4))</f>
        <v>1</v>
      </c>
      <c r="BX544" s="104">
        <f>IF(ABS($B544)&lt;0.01,0,IF($J544="","",VLOOKUP($J544,Age_Steps,4)))</f>
        <v>3</v>
      </c>
      <c r="BY544" s="104">
        <f>IF(OR(ABS($B544)&lt;0.01,$E544=0),0,IF($J544="","",VLOOKUP($J544,Age_Steps,4)))</f>
        <v>0</v>
      </c>
      <c r="BZ544" s="104">
        <f>IF(ABS($B544)&lt;0.01,0,IF($J544="","",VLOOKUP($J544-1,Age_Steps,4)))</f>
        <v>3</v>
      </c>
      <c r="CA544" s="104">
        <f>IF(OR(ABS($B544)&lt;0.01,$G544=0),0,IF($J544="","",VLOOKUP($J544-1,Age_Steps,4)))</f>
        <v>0</v>
      </c>
      <c r="CB544" s="104">
        <f>IF(ABS($B544)&lt;0.01,0,IF($J544="","",VLOOKUP($J544-2,Age_Steps,4)))</f>
        <v>3</v>
      </c>
      <c r="CC544" s="104">
        <f>IF(OR(ABS($B544)&lt;0.01,$I544=0),0,IF($J544="","",VLOOKUP($J544-2,Age_Steps,4)))</f>
        <v>0</v>
      </c>
    </row>
    <row r="545" spans="2:81" ht="12.5" customHeight="1">
      <c r="B545" s="6" t="s">
        <v>223</v>
      </c>
      <c r="C545" s="7" t="s">
        <v>224</v>
      </c>
      <c r="D545" s="5">
        <v>0</v>
      </c>
      <c r="E545" s="5">
        <v>0</v>
      </c>
      <c r="F545" s="2">
        <v>0</v>
      </c>
      <c r="G545" s="2">
        <v>0</v>
      </c>
      <c r="H545" s="2">
        <v>0</v>
      </c>
      <c r="I545" s="5">
        <v>0</v>
      </c>
      <c r="J545" s="11">
        <v>69</v>
      </c>
      <c r="K545" s="12">
        <f t="shared" si="483"/>
        <v>0</v>
      </c>
      <c r="L545" s="12">
        <f t="shared" si="483"/>
        <v>0</v>
      </c>
      <c r="M545" s="14">
        <f t="shared" si="484"/>
        <v>0</v>
      </c>
      <c r="N545" s="12">
        <f t="shared" si="539"/>
        <v>0</v>
      </c>
      <c r="O545" s="14">
        <f t="shared" si="485"/>
        <v>0</v>
      </c>
      <c r="P545" s="12">
        <f t="shared" si="539"/>
        <v>0</v>
      </c>
      <c r="Q545" s="12">
        <f t="shared" si="486"/>
        <v>1</v>
      </c>
      <c r="R545" s="12">
        <f t="shared" si="487"/>
        <v>0</v>
      </c>
      <c r="S545" s="12">
        <f t="shared" si="488"/>
        <v>0</v>
      </c>
      <c r="T545" s="12">
        <f t="shared" si="489"/>
        <v>0</v>
      </c>
      <c r="U545" s="12">
        <f t="shared" si="490"/>
        <v>0</v>
      </c>
      <c r="V545" s="39">
        <f t="shared" si="491"/>
        <v>0</v>
      </c>
      <c r="W545" s="39">
        <f t="shared" si="492"/>
        <v>0</v>
      </c>
      <c r="X545" s="12">
        <f t="shared" si="540"/>
        <v>0</v>
      </c>
      <c r="Y545" s="12">
        <f t="shared" si="493"/>
        <v>0</v>
      </c>
      <c r="Z545" s="39">
        <f t="shared" si="541"/>
        <v>0</v>
      </c>
      <c r="AA545" s="12">
        <f t="shared" si="494"/>
        <v>0</v>
      </c>
      <c r="AB545" s="39">
        <f t="shared" si="495"/>
        <v>0</v>
      </c>
      <c r="AC545" s="12">
        <f t="shared" si="496"/>
        <v>0</v>
      </c>
      <c r="AD545" s="39">
        <f t="shared" si="497"/>
        <v>0</v>
      </c>
      <c r="AE545" s="39">
        <f t="shared" si="482"/>
        <v>0</v>
      </c>
      <c r="AF545" s="12">
        <f t="shared" si="498"/>
        <v>0</v>
      </c>
      <c r="AG545" s="39">
        <f t="shared" si="499"/>
        <v>0</v>
      </c>
      <c r="AH545" s="12">
        <f t="shared" si="500"/>
        <v>0</v>
      </c>
      <c r="AI545" s="39">
        <f t="shared" si="501"/>
        <v>0</v>
      </c>
      <c r="AJ545" s="39">
        <f t="shared" si="502"/>
        <v>0</v>
      </c>
      <c r="AK545" s="12">
        <f t="shared" si="503"/>
        <v>0</v>
      </c>
      <c r="AL545" s="39">
        <f t="shared" si="504"/>
        <v>0</v>
      </c>
      <c r="AM545" s="39">
        <f t="shared" si="505"/>
        <v>0</v>
      </c>
      <c r="AN545" s="39">
        <f t="shared" si="506"/>
        <v>0</v>
      </c>
      <c r="AO545" s="99">
        <f t="shared" si="507"/>
        <v>0</v>
      </c>
      <c r="AP545" s="99">
        <f t="shared" si="508"/>
        <v>0</v>
      </c>
      <c r="AQ545" s="12">
        <f t="shared" si="509"/>
        <v>0</v>
      </c>
      <c r="AR545" s="39">
        <f t="shared" si="510"/>
        <v>0</v>
      </c>
      <c r="AS545" s="39">
        <f t="shared" si="511"/>
        <v>0</v>
      </c>
      <c r="AT545" s="39">
        <f t="shared" si="512"/>
        <v>0</v>
      </c>
      <c r="AU545" s="12">
        <f t="shared" si="513"/>
        <v>0</v>
      </c>
      <c r="AV545" s="39">
        <f t="shared" si="514"/>
        <v>0</v>
      </c>
      <c r="AW545" s="39">
        <f t="shared" si="515"/>
        <v>0</v>
      </c>
      <c r="AX545" s="39">
        <f t="shared" si="516"/>
        <v>0</v>
      </c>
      <c r="AY545" s="39">
        <f t="shared" si="517"/>
        <v>0</v>
      </c>
      <c r="AZ545" s="39">
        <f t="shared" si="518"/>
        <v>0</v>
      </c>
      <c r="BA545" s="12">
        <f t="shared" si="519"/>
        <v>0</v>
      </c>
      <c r="BB545" s="39">
        <f t="shared" si="520"/>
        <v>0</v>
      </c>
      <c r="BC545" s="39">
        <f t="shared" si="521"/>
        <v>0</v>
      </c>
      <c r="BD545" s="39">
        <f t="shared" si="522"/>
        <v>0</v>
      </c>
      <c r="BE545" s="12">
        <f t="shared" si="523"/>
        <v>0</v>
      </c>
      <c r="BF545" s="39">
        <f t="shared" si="524"/>
        <v>0</v>
      </c>
      <c r="BG545" s="39">
        <f t="shared" si="525"/>
        <v>0</v>
      </c>
      <c r="BH545" s="39">
        <f t="shared" si="526"/>
        <v>0</v>
      </c>
      <c r="BI545" s="12">
        <f t="shared" si="527"/>
        <v>0</v>
      </c>
      <c r="BJ545" s="39">
        <f t="shared" si="528"/>
        <v>0</v>
      </c>
      <c r="BK545" s="39">
        <f t="shared" si="529"/>
        <v>0</v>
      </c>
      <c r="BL545" s="39">
        <f t="shared" si="530"/>
        <v>0</v>
      </c>
      <c r="BM545" s="12">
        <f t="shared" si="531"/>
        <v>0</v>
      </c>
      <c r="BN545" s="39">
        <f t="shared" si="532"/>
        <v>0</v>
      </c>
      <c r="BO545" s="39">
        <f t="shared" si="533"/>
        <v>0</v>
      </c>
      <c r="BP545" s="39">
        <f t="shared" si="534"/>
        <v>0</v>
      </c>
      <c r="BQ545" s="12">
        <f t="shared" si="535"/>
        <v>0</v>
      </c>
      <c r="BR545" s="39">
        <f t="shared" si="536"/>
        <v>0</v>
      </c>
      <c r="BS545" s="39">
        <f t="shared" si="537"/>
        <v>0</v>
      </c>
      <c r="BT545" s="39">
        <f t="shared" si="538"/>
        <v>0</v>
      </c>
      <c r="BU545" s="104">
        <f>IF(ABS($B545)&lt;0.01,0,VLOOKUP(E545,DollarSteps,4))</f>
        <v>1</v>
      </c>
      <c r="BV545" s="104">
        <f>IF(ABS($B545)&lt;0.01,0,VLOOKUP(G545,DollarSteps,4))</f>
        <v>1</v>
      </c>
      <c r="BW545" s="104">
        <f>IF(ABS($B545)&lt;0.01,0,VLOOKUP(I545,DollarSteps,4))</f>
        <v>1</v>
      </c>
      <c r="BX545" s="104">
        <f>IF(ABS($B545)&lt;0.01,0,IF($J545="","",VLOOKUP($J545,Age_Steps,4)))</f>
        <v>6</v>
      </c>
      <c r="BY545" s="104">
        <f>IF(OR(ABS($B545)&lt;0.01,$E545=0),0,IF($J545="","",VLOOKUP($J545,Age_Steps,4)))</f>
        <v>0</v>
      </c>
      <c r="BZ545" s="104">
        <f>IF(ABS($B545)&lt;0.01,0,IF($J545="","",VLOOKUP($J545-1,Age_Steps,4)))</f>
        <v>6</v>
      </c>
      <c r="CA545" s="104">
        <f>IF(OR(ABS($B545)&lt;0.01,$G545=0),0,IF($J545="","",VLOOKUP($J545-1,Age_Steps,4)))</f>
        <v>0</v>
      </c>
      <c r="CB545" s="104">
        <f>IF(ABS($B545)&lt;0.01,0,IF($J545="","",VLOOKUP($J545-2,Age_Steps,4)))</f>
        <v>6</v>
      </c>
      <c r="CC545" s="104">
        <f>IF(OR(ABS($B545)&lt;0.01,$I545=0),0,IF($J545="","",VLOOKUP($J545-2,Age_Steps,4)))</f>
        <v>0</v>
      </c>
    </row>
    <row r="546" spans="2:81" ht="12.5" customHeight="1">
      <c r="B546" s="6" t="s">
        <v>225</v>
      </c>
      <c r="C546" s="7" t="s">
        <v>226</v>
      </c>
      <c r="D546" s="5">
        <v>0</v>
      </c>
      <c r="E546" s="5">
        <v>0</v>
      </c>
      <c r="F546" s="2">
        <v>0</v>
      </c>
      <c r="G546" s="2">
        <v>0</v>
      </c>
      <c r="H546" s="2">
        <v>0</v>
      </c>
      <c r="I546" s="5">
        <v>0</v>
      </c>
      <c r="K546" s="12">
        <f t="shared" si="483"/>
        <v>0</v>
      </c>
      <c r="L546" s="12">
        <f t="shared" si="483"/>
        <v>0</v>
      </c>
      <c r="M546" s="14">
        <f t="shared" si="484"/>
        <v>0</v>
      </c>
      <c r="N546" s="12">
        <f t="shared" si="539"/>
        <v>0</v>
      </c>
      <c r="O546" s="14">
        <f t="shared" si="485"/>
        <v>0</v>
      </c>
      <c r="P546" s="12">
        <f t="shared" si="539"/>
        <v>0</v>
      </c>
      <c r="Q546" s="12">
        <f t="shared" si="486"/>
        <v>1</v>
      </c>
      <c r="R546" s="12">
        <f t="shared" si="487"/>
        <v>0</v>
      </c>
      <c r="S546" s="12">
        <f t="shared" si="488"/>
        <v>0</v>
      </c>
      <c r="T546" s="12">
        <f t="shared" si="489"/>
        <v>0</v>
      </c>
      <c r="U546" s="12">
        <f t="shared" si="490"/>
        <v>0</v>
      </c>
      <c r="V546" s="39">
        <f t="shared" si="491"/>
        <v>0</v>
      </c>
      <c r="W546" s="39">
        <f t="shared" si="492"/>
        <v>0</v>
      </c>
      <c r="X546" s="12">
        <f t="shared" si="540"/>
        <v>0</v>
      </c>
      <c r="Y546" s="12">
        <f t="shared" si="493"/>
        <v>0</v>
      </c>
      <c r="Z546" s="39">
        <f t="shared" si="541"/>
        <v>0</v>
      </c>
      <c r="AA546" s="12">
        <f t="shared" si="494"/>
        <v>0</v>
      </c>
      <c r="AB546" s="39">
        <f t="shared" si="495"/>
        <v>0</v>
      </c>
      <c r="AC546" s="12">
        <f t="shared" si="496"/>
        <v>0</v>
      </c>
      <c r="AD546" s="39">
        <f t="shared" si="497"/>
        <v>0</v>
      </c>
      <c r="AE546" s="39">
        <f t="shared" si="482"/>
        <v>0</v>
      </c>
      <c r="AF546" s="12">
        <f t="shared" si="498"/>
        <v>0</v>
      </c>
      <c r="AG546" s="39">
        <f t="shared" si="499"/>
        <v>0</v>
      </c>
      <c r="AH546" s="12">
        <f t="shared" si="500"/>
        <v>0</v>
      </c>
      <c r="AI546" s="39">
        <f t="shared" si="501"/>
        <v>0</v>
      </c>
      <c r="AJ546" s="39">
        <f t="shared" si="502"/>
        <v>0</v>
      </c>
      <c r="AK546" s="12">
        <f t="shared" si="503"/>
        <v>0</v>
      </c>
      <c r="AL546" s="39">
        <f t="shared" si="504"/>
        <v>0</v>
      </c>
      <c r="AM546" s="39">
        <f t="shared" si="505"/>
        <v>0</v>
      </c>
      <c r="AN546" s="39">
        <f t="shared" si="506"/>
        <v>0</v>
      </c>
      <c r="AO546" s="99">
        <f t="shared" si="507"/>
        <v>0</v>
      </c>
      <c r="AP546" s="99">
        <f t="shared" si="508"/>
        <v>0</v>
      </c>
      <c r="AQ546" s="12">
        <f t="shared" si="509"/>
        <v>0</v>
      </c>
      <c r="AR546" s="39">
        <f t="shared" si="510"/>
        <v>0</v>
      </c>
      <c r="AS546" s="39">
        <f t="shared" si="511"/>
        <v>0</v>
      </c>
      <c r="AT546" s="39">
        <f t="shared" si="512"/>
        <v>0</v>
      </c>
      <c r="AU546" s="12">
        <f t="shared" si="513"/>
        <v>0</v>
      </c>
      <c r="AV546" s="39">
        <f t="shared" si="514"/>
        <v>0</v>
      </c>
      <c r="AW546" s="39">
        <f t="shared" si="515"/>
        <v>0</v>
      </c>
      <c r="AX546" s="39">
        <f t="shared" si="516"/>
        <v>0</v>
      </c>
      <c r="AY546" s="39">
        <f t="shared" si="517"/>
        <v>0</v>
      </c>
      <c r="AZ546" s="39">
        <f t="shared" si="518"/>
        <v>0</v>
      </c>
      <c r="BA546" s="12">
        <f t="shared" si="519"/>
        <v>0</v>
      </c>
      <c r="BB546" s="39">
        <f t="shared" si="520"/>
        <v>0</v>
      </c>
      <c r="BC546" s="39">
        <f t="shared" si="521"/>
        <v>0</v>
      </c>
      <c r="BD546" s="39">
        <f t="shared" si="522"/>
        <v>0</v>
      </c>
      <c r="BE546" s="12">
        <f t="shared" si="523"/>
        <v>0</v>
      </c>
      <c r="BF546" s="39">
        <f t="shared" si="524"/>
        <v>0</v>
      </c>
      <c r="BG546" s="39">
        <f t="shared" si="525"/>
        <v>0</v>
      </c>
      <c r="BH546" s="39">
        <f t="shared" si="526"/>
        <v>0</v>
      </c>
      <c r="BI546" s="12">
        <f t="shared" si="527"/>
        <v>0</v>
      </c>
      <c r="BJ546" s="39">
        <f t="shared" si="528"/>
        <v>0</v>
      </c>
      <c r="BK546" s="39">
        <f t="shared" si="529"/>
        <v>0</v>
      </c>
      <c r="BL546" s="39">
        <f t="shared" si="530"/>
        <v>0</v>
      </c>
      <c r="BM546" s="12">
        <f t="shared" si="531"/>
        <v>0</v>
      </c>
      <c r="BN546" s="39">
        <f t="shared" si="532"/>
        <v>0</v>
      </c>
      <c r="BO546" s="39">
        <f t="shared" si="533"/>
        <v>0</v>
      </c>
      <c r="BP546" s="39">
        <f t="shared" si="534"/>
        <v>0</v>
      </c>
      <c r="BQ546" s="12">
        <f t="shared" si="535"/>
        <v>0</v>
      </c>
      <c r="BR546" s="39">
        <f t="shared" si="536"/>
        <v>0</v>
      </c>
      <c r="BS546" s="39">
        <f t="shared" si="537"/>
        <v>0</v>
      </c>
      <c r="BT546" s="39">
        <f t="shared" si="538"/>
        <v>0</v>
      </c>
      <c r="BU546" s="104">
        <f>IF(ABS($B546)&lt;0.01,0,VLOOKUP(E546,DollarSteps,4))</f>
        <v>1</v>
      </c>
      <c r="BV546" s="104">
        <f>IF(ABS($B546)&lt;0.01,0,VLOOKUP(G546,DollarSteps,4))</f>
        <v>1</v>
      </c>
      <c r="BW546" s="104">
        <f>IF(ABS($B546)&lt;0.01,0,VLOOKUP(I546,DollarSteps,4))</f>
        <v>1</v>
      </c>
      <c r="BX546" s="104" t="str">
        <f>IF(ABS($B546)&lt;0.01,0,IF($J546="","",VLOOKUP($J546,Age_Steps,4)))</f>
        <v/>
      </c>
      <c r="BY546" s="104">
        <f>IF(OR(ABS($B546)&lt;0.01,$E546=0),0,IF($J546="","",VLOOKUP($J546,Age_Steps,4)))</f>
        <v>0</v>
      </c>
      <c r="BZ546" s="104" t="str">
        <f>IF(ABS($B546)&lt;0.01,0,IF($J546="","",VLOOKUP($J546-1,Age_Steps,4)))</f>
        <v/>
      </c>
      <c r="CA546" s="104">
        <f>IF(OR(ABS($B546)&lt;0.01,$G546=0),0,IF($J546="","",VLOOKUP($J546-1,Age_Steps,4)))</f>
        <v>0</v>
      </c>
      <c r="CB546" s="104" t="str">
        <f>IF(ABS($B546)&lt;0.01,0,IF($J546="","",VLOOKUP($J546-2,Age_Steps,4)))</f>
        <v/>
      </c>
      <c r="CC546" s="104">
        <f>IF(OR(ABS($B546)&lt;0.01,$I546=0),0,IF($J546="","",VLOOKUP($J546-2,Age_Steps,4)))</f>
        <v>0</v>
      </c>
    </row>
    <row r="547" spans="2:81" ht="12.5" customHeight="1">
      <c r="B547" s="6" t="s">
        <v>227</v>
      </c>
      <c r="C547" s="7" t="s">
        <v>228</v>
      </c>
      <c r="D547" s="5">
        <v>3975</v>
      </c>
      <c r="E547" s="5">
        <v>4130</v>
      </c>
      <c r="F547" s="2">
        <v>3910</v>
      </c>
      <c r="G547" s="2">
        <v>3980</v>
      </c>
      <c r="H547" s="2">
        <v>5330</v>
      </c>
      <c r="I547" s="5">
        <v>5395</v>
      </c>
      <c r="J547" s="11">
        <v>76</v>
      </c>
      <c r="K547" s="12">
        <f t="shared" si="483"/>
        <v>1</v>
      </c>
      <c r="L547" s="12">
        <f t="shared" si="483"/>
        <v>1</v>
      </c>
      <c r="M547" s="14">
        <f t="shared" si="484"/>
        <v>65</v>
      </c>
      <c r="N547" s="12">
        <f t="shared" si="539"/>
        <v>0</v>
      </c>
      <c r="O547" s="14">
        <f t="shared" si="485"/>
        <v>150</v>
      </c>
      <c r="P547" s="12">
        <f t="shared" si="539"/>
        <v>0</v>
      </c>
      <c r="Q547" s="12">
        <f t="shared" si="486"/>
        <v>0</v>
      </c>
      <c r="R547" s="12">
        <f t="shared" si="487"/>
        <v>0</v>
      </c>
      <c r="S547" s="12">
        <f t="shared" si="488"/>
        <v>1</v>
      </c>
      <c r="T547" s="12">
        <f t="shared" si="489"/>
        <v>1</v>
      </c>
      <c r="U547" s="12">
        <f t="shared" si="490"/>
        <v>0</v>
      </c>
      <c r="V547" s="39">
        <f t="shared" si="491"/>
        <v>0</v>
      </c>
      <c r="W547" s="39">
        <f t="shared" si="492"/>
        <v>0</v>
      </c>
      <c r="X547" s="12">
        <f t="shared" si="540"/>
        <v>1</v>
      </c>
      <c r="Y547" s="12">
        <f t="shared" si="493"/>
        <v>0</v>
      </c>
      <c r="Z547" s="39">
        <f t="shared" si="541"/>
        <v>0</v>
      </c>
      <c r="AA547" s="12">
        <f t="shared" si="494"/>
        <v>0</v>
      </c>
      <c r="AB547" s="39">
        <f t="shared" si="495"/>
        <v>0</v>
      </c>
      <c r="AC547" s="12">
        <f t="shared" si="496"/>
        <v>0</v>
      </c>
      <c r="AD547" s="39">
        <f t="shared" si="497"/>
        <v>0</v>
      </c>
      <c r="AE547" s="39">
        <f t="shared" si="482"/>
        <v>0</v>
      </c>
      <c r="AF547" s="12">
        <f t="shared" si="498"/>
        <v>0</v>
      </c>
      <c r="AG547" s="39">
        <f t="shared" si="499"/>
        <v>0</v>
      </c>
      <c r="AH547" s="12">
        <f t="shared" si="500"/>
        <v>0</v>
      </c>
      <c r="AI547" s="39">
        <f t="shared" si="501"/>
        <v>0</v>
      </c>
      <c r="AJ547" s="39">
        <f t="shared" si="502"/>
        <v>0</v>
      </c>
      <c r="AK547" s="12">
        <f t="shared" si="503"/>
        <v>1</v>
      </c>
      <c r="AL547" s="39">
        <f t="shared" si="504"/>
        <v>4130</v>
      </c>
      <c r="AM547" s="39">
        <f t="shared" si="505"/>
        <v>3980</v>
      </c>
      <c r="AN547" s="39">
        <f t="shared" si="506"/>
        <v>5395</v>
      </c>
      <c r="AO547" s="99">
        <f t="shared" si="507"/>
        <v>1</v>
      </c>
      <c r="AP547" s="99">
        <f t="shared" si="508"/>
        <v>2</v>
      </c>
      <c r="AQ547" s="12">
        <f t="shared" si="509"/>
        <v>0</v>
      </c>
      <c r="AR547" s="39">
        <f t="shared" si="510"/>
        <v>0</v>
      </c>
      <c r="AS547" s="39">
        <f t="shared" si="511"/>
        <v>0</v>
      </c>
      <c r="AT547" s="39">
        <f t="shared" si="512"/>
        <v>0</v>
      </c>
      <c r="AU547" s="12">
        <f t="shared" si="513"/>
        <v>0</v>
      </c>
      <c r="AV547" s="39">
        <f t="shared" si="514"/>
        <v>0</v>
      </c>
      <c r="AW547" s="39">
        <f t="shared" si="515"/>
        <v>0</v>
      </c>
      <c r="AX547" s="39">
        <f t="shared" si="516"/>
        <v>0</v>
      </c>
      <c r="AY547" s="39">
        <f t="shared" si="517"/>
        <v>0</v>
      </c>
      <c r="AZ547" s="39">
        <f t="shared" si="518"/>
        <v>0</v>
      </c>
      <c r="BA547" s="12">
        <f t="shared" si="519"/>
        <v>1</v>
      </c>
      <c r="BB547" s="39">
        <f t="shared" si="520"/>
        <v>4130</v>
      </c>
      <c r="BC547" s="39">
        <f t="shared" si="521"/>
        <v>3980</v>
      </c>
      <c r="BD547" s="39">
        <f t="shared" si="522"/>
        <v>5395</v>
      </c>
      <c r="BE547" s="12">
        <f t="shared" si="523"/>
        <v>0</v>
      </c>
      <c r="BF547" s="39">
        <f t="shared" si="524"/>
        <v>0</v>
      </c>
      <c r="BG547" s="39">
        <f t="shared" si="525"/>
        <v>0</v>
      </c>
      <c r="BH547" s="39">
        <f t="shared" si="526"/>
        <v>0</v>
      </c>
      <c r="BI547" s="12">
        <f t="shared" si="527"/>
        <v>0</v>
      </c>
      <c r="BJ547" s="39">
        <f t="shared" si="528"/>
        <v>0</v>
      </c>
      <c r="BK547" s="39">
        <f t="shared" si="529"/>
        <v>0</v>
      </c>
      <c r="BL547" s="39">
        <f t="shared" si="530"/>
        <v>0</v>
      </c>
      <c r="BM547" s="12">
        <f t="shared" si="531"/>
        <v>0</v>
      </c>
      <c r="BN547" s="39">
        <f t="shared" si="532"/>
        <v>0</v>
      </c>
      <c r="BO547" s="39">
        <f t="shared" si="533"/>
        <v>0</v>
      </c>
      <c r="BP547" s="39">
        <f t="shared" si="534"/>
        <v>0</v>
      </c>
      <c r="BQ547" s="12">
        <f t="shared" si="535"/>
        <v>0</v>
      </c>
      <c r="BR547" s="39">
        <f t="shared" si="536"/>
        <v>0</v>
      </c>
      <c r="BS547" s="39">
        <f t="shared" si="537"/>
        <v>0</v>
      </c>
      <c r="BT547" s="39">
        <f t="shared" si="538"/>
        <v>0</v>
      </c>
      <c r="BU547" s="104">
        <f>IF(ABS($B547)&lt;0.01,0,VLOOKUP(E547,DollarSteps,4))</f>
        <v>7</v>
      </c>
      <c r="BV547" s="104">
        <f>IF(ABS($B547)&lt;0.01,0,VLOOKUP(G547,DollarSteps,4))</f>
        <v>7</v>
      </c>
      <c r="BW547" s="104">
        <f>IF(ABS($B547)&lt;0.01,0,VLOOKUP(I547,DollarSteps,4))</f>
        <v>9</v>
      </c>
      <c r="BX547" s="104">
        <f>IF(ABS($B547)&lt;0.01,0,IF($J547="","",VLOOKUP($J547,Age_Steps,4)))</f>
        <v>7</v>
      </c>
      <c r="BY547" s="104">
        <f>IF(OR(ABS($B547)&lt;0.01,$E547=0),0,IF($J547="","",VLOOKUP($J547,Age_Steps,4)))</f>
        <v>7</v>
      </c>
      <c r="BZ547" s="104">
        <f>IF(ABS($B547)&lt;0.01,0,IF($J547="","",VLOOKUP($J547-1,Age_Steps,4)))</f>
        <v>7</v>
      </c>
      <c r="CA547" s="104">
        <f>IF(OR(ABS($B547)&lt;0.01,$G547=0),0,IF($J547="","",VLOOKUP($J547-1,Age_Steps,4)))</f>
        <v>7</v>
      </c>
      <c r="CB547" s="104">
        <f>IF(ABS($B547)&lt;0.01,0,IF($J547="","",VLOOKUP($J547-2,Age_Steps,4)))</f>
        <v>7</v>
      </c>
      <c r="CC547" s="104">
        <f>IF(OR(ABS($B547)&lt;0.01,$I547=0),0,IF($J547="","",VLOOKUP($J547-2,Age_Steps,4)))</f>
        <v>7</v>
      </c>
    </row>
    <row r="548" spans="2:81" ht="12.5" customHeight="1">
      <c r="B548" s="6" t="s">
        <v>229</v>
      </c>
      <c r="C548" s="6" t="s">
        <v>230</v>
      </c>
      <c r="D548" s="5">
        <v>0</v>
      </c>
      <c r="E548" s="5">
        <v>0</v>
      </c>
      <c r="F548" s="2">
        <v>0</v>
      </c>
      <c r="G548" s="2">
        <v>0</v>
      </c>
      <c r="H548" s="2">
        <v>0</v>
      </c>
      <c r="I548" s="5">
        <v>0</v>
      </c>
      <c r="J548" s="11">
        <v>28</v>
      </c>
      <c r="K548" s="12">
        <f t="shared" si="483"/>
        <v>0</v>
      </c>
      <c r="L548" s="12">
        <f t="shared" si="483"/>
        <v>0</v>
      </c>
      <c r="M548" s="14">
        <f t="shared" si="484"/>
        <v>0</v>
      </c>
      <c r="N548" s="12">
        <f t="shared" si="539"/>
        <v>0</v>
      </c>
      <c r="O548" s="14">
        <f t="shared" si="485"/>
        <v>0</v>
      </c>
      <c r="P548" s="12">
        <f t="shared" si="539"/>
        <v>0</v>
      </c>
      <c r="Q548" s="12">
        <f t="shared" si="486"/>
        <v>1</v>
      </c>
      <c r="R548" s="12">
        <f t="shared" si="487"/>
        <v>0</v>
      </c>
      <c r="S548" s="12">
        <f t="shared" si="488"/>
        <v>0</v>
      </c>
      <c r="T548" s="12">
        <f t="shared" si="489"/>
        <v>0</v>
      </c>
      <c r="U548" s="12">
        <f t="shared" si="490"/>
        <v>0</v>
      </c>
      <c r="V548" s="39">
        <f t="shared" si="491"/>
        <v>0</v>
      </c>
      <c r="W548" s="39">
        <f t="shared" si="492"/>
        <v>0</v>
      </c>
      <c r="X548" s="12">
        <f t="shared" si="540"/>
        <v>0</v>
      </c>
      <c r="Y548" s="12">
        <f t="shared" si="493"/>
        <v>0</v>
      </c>
      <c r="Z548" s="39">
        <f t="shared" si="541"/>
        <v>0</v>
      </c>
      <c r="AA548" s="12">
        <f t="shared" si="494"/>
        <v>0</v>
      </c>
      <c r="AB548" s="39">
        <f t="shared" si="495"/>
        <v>0</v>
      </c>
      <c r="AC548" s="12">
        <f t="shared" si="496"/>
        <v>0</v>
      </c>
      <c r="AD548" s="39">
        <f t="shared" si="497"/>
        <v>0</v>
      </c>
      <c r="AE548" s="39">
        <f t="shared" si="482"/>
        <v>0</v>
      </c>
      <c r="AF548" s="12">
        <f t="shared" si="498"/>
        <v>0</v>
      </c>
      <c r="AG548" s="39">
        <f t="shared" si="499"/>
        <v>0</v>
      </c>
      <c r="AH548" s="12">
        <f t="shared" si="500"/>
        <v>0</v>
      </c>
      <c r="AI548" s="39">
        <f t="shared" si="501"/>
        <v>0</v>
      </c>
      <c r="AJ548" s="39">
        <f t="shared" si="502"/>
        <v>0</v>
      </c>
      <c r="AK548" s="12">
        <f t="shared" si="503"/>
        <v>0</v>
      </c>
      <c r="AL548" s="39">
        <f t="shared" si="504"/>
        <v>0</v>
      </c>
      <c r="AM548" s="39">
        <f t="shared" si="505"/>
        <v>0</v>
      </c>
      <c r="AN548" s="39">
        <f t="shared" si="506"/>
        <v>0</v>
      </c>
      <c r="AO548" s="99">
        <f t="shared" si="507"/>
        <v>0</v>
      </c>
      <c r="AP548" s="99">
        <f t="shared" si="508"/>
        <v>0</v>
      </c>
      <c r="AQ548" s="12">
        <f t="shared" si="509"/>
        <v>0</v>
      </c>
      <c r="AR548" s="39">
        <f t="shared" si="510"/>
        <v>0</v>
      </c>
      <c r="AS548" s="39">
        <f t="shared" si="511"/>
        <v>0</v>
      </c>
      <c r="AT548" s="39">
        <f t="shared" si="512"/>
        <v>0</v>
      </c>
      <c r="AU548" s="12">
        <f t="shared" si="513"/>
        <v>0</v>
      </c>
      <c r="AV548" s="39">
        <f t="shared" si="514"/>
        <v>0</v>
      </c>
      <c r="AW548" s="39">
        <f t="shared" si="515"/>
        <v>0</v>
      </c>
      <c r="AX548" s="39">
        <f t="shared" si="516"/>
        <v>0</v>
      </c>
      <c r="AY548" s="39">
        <f t="shared" si="517"/>
        <v>0</v>
      </c>
      <c r="AZ548" s="39">
        <f t="shared" si="518"/>
        <v>0</v>
      </c>
      <c r="BA548" s="12">
        <f t="shared" si="519"/>
        <v>0</v>
      </c>
      <c r="BB548" s="39">
        <f t="shared" si="520"/>
        <v>0</v>
      </c>
      <c r="BC548" s="39">
        <f t="shared" si="521"/>
        <v>0</v>
      </c>
      <c r="BD548" s="39">
        <f t="shared" si="522"/>
        <v>0</v>
      </c>
      <c r="BE548" s="12">
        <f t="shared" si="523"/>
        <v>0</v>
      </c>
      <c r="BF548" s="39">
        <f t="shared" si="524"/>
        <v>0</v>
      </c>
      <c r="BG548" s="39">
        <f t="shared" si="525"/>
        <v>0</v>
      </c>
      <c r="BH548" s="39">
        <f t="shared" si="526"/>
        <v>0</v>
      </c>
      <c r="BI548" s="12">
        <f t="shared" si="527"/>
        <v>0</v>
      </c>
      <c r="BJ548" s="39">
        <f t="shared" si="528"/>
        <v>0</v>
      </c>
      <c r="BK548" s="39">
        <f t="shared" si="529"/>
        <v>0</v>
      </c>
      <c r="BL548" s="39">
        <f t="shared" si="530"/>
        <v>0</v>
      </c>
      <c r="BM548" s="12">
        <f t="shared" si="531"/>
        <v>0</v>
      </c>
      <c r="BN548" s="39">
        <f t="shared" si="532"/>
        <v>0</v>
      </c>
      <c r="BO548" s="39">
        <f t="shared" si="533"/>
        <v>0</v>
      </c>
      <c r="BP548" s="39">
        <f t="shared" si="534"/>
        <v>0</v>
      </c>
      <c r="BQ548" s="12">
        <f t="shared" si="535"/>
        <v>0</v>
      </c>
      <c r="BR548" s="39">
        <f t="shared" si="536"/>
        <v>0</v>
      </c>
      <c r="BS548" s="39">
        <f t="shared" si="537"/>
        <v>0</v>
      </c>
      <c r="BT548" s="39">
        <f t="shared" si="538"/>
        <v>0</v>
      </c>
      <c r="BU548" s="104">
        <f>IF(ABS($B548)&lt;0.01,0,VLOOKUP(E548,DollarSteps,4))</f>
        <v>1</v>
      </c>
      <c r="BV548" s="104">
        <f>IF(ABS($B548)&lt;0.01,0,VLOOKUP(G548,DollarSteps,4))</f>
        <v>1</v>
      </c>
      <c r="BW548" s="104">
        <f>IF(ABS($B548)&lt;0.01,0,VLOOKUP(I548,DollarSteps,4))</f>
        <v>1</v>
      </c>
      <c r="BX548" s="104">
        <f>IF(ABS($B548)&lt;0.01,0,IF($J548="","",VLOOKUP($J548,Age_Steps,4)))</f>
        <v>2</v>
      </c>
      <c r="BY548" s="104">
        <f>IF(OR(ABS($B548)&lt;0.01,$E548=0),0,IF($J548="","",VLOOKUP($J548,Age_Steps,4)))</f>
        <v>0</v>
      </c>
      <c r="BZ548" s="104">
        <f>IF(ABS($B548)&lt;0.01,0,IF($J548="","",VLOOKUP($J548-1,Age_Steps,4)))</f>
        <v>2</v>
      </c>
      <c r="CA548" s="104">
        <f>IF(OR(ABS($B548)&lt;0.01,$G548=0),0,IF($J548="","",VLOOKUP($J548-1,Age_Steps,4)))</f>
        <v>0</v>
      </c>
      <c r="CB548" s="104">
        <f>IF(ABS($B548)&lt;0.01,0,IF($J548="","",VLOOKUP($J548-2,Age_Steps,4)))</f>
        <v>2</v>
      </c>
      <c r="CC548" s="104">
        <f>IF(OR(ABS($B548)&lt;0.01,$I548=0),0,IF($J548="","",VLOOKUP($J548-2,Age_Steps,4)))</f>
        <v>0</v>
      </c>
    </row>
    <row r="549" spans="2:81" ht="12.5" customHeight="1">
      <c r="B549" s="6" t="s">
        <v>231</v>
      </c>
      <c r="C549" s="6" t="s">
        <v>232</v>
      </c>
      <c r="D549" s="5">
        <v>0</v>
      </c>
      <c r="E549" s="5">
        <v>0</v>
      </c>
      <c r="F549" s="2">
        <v>0</v>
      </c>
      <c r="G549" s="2">
        <v>0</v>
      </c>
      <c r="H549" s="2">
        <v>0</v>
      </c>
      <c r="I549" s="5">
        <v>0</v>
      </c>
      <c r="J549" s="11">
        <v>50</v>
      </c>
      <c r="K549" s="12">
        <f t="shared" si="483"/>
        <v>0</v>
      </c>
      <c r="L549" s="12">
        <f t="shared" si="483"/>
        <v>0</v>
      </c>
      <c r="M549" s="14">
        <f t="shared" si="484"/>
        <v>0</v>
      </c>
      <c r="N549" s="12">
        <f t="shared" si="539"/>
        <v>0</v>
      </c>
      <c r="O549" s="14">
        <f t="shared" si="485"/>
        <v>0</v>
      </c>
      <c r="P549" s="12">
        <f t="shared" si="539"/>
        <v>0</v>
      </c>
      <c r="Q549" s="12">
        <f t="shared" si="486"/>
        <v>1</v>
      </c>
      <c r="R549" s="12">
        <f t="shared" si="487"/>
        <v>0</v>
      </c>
      <c r="S549" s="12">
        <f t="shared" si="488"/>
        <v>0</v>
      </c>
      <c r="T549" s="12">
        <f t="shared" si="489"/>
        <v>0</v>
      </c>
      <c r="U549" s="12">
        <f t="shared" si="490"/>
        <v>0</v>
      </c>
      <c r="V549" s="39">
        <f t="shared" si="491"/>
        <v>0</v>
      </c>
      <c r="W549" s="39">
        <f t="shared" si="492"/>
        <v>0</v>
      </c>
      <c r="X549" s="12">
        <f t="shared" si="540"/>
        <v>0</v>
      </c>
      <c r="Y549" s="12">
        <f t="shared" si="493"/>
        <v>0</v>
      </c>
      <c r="Z549" s="39">
        <f t="shared" si="541"/>
        <v>0</v>
      </c>
      <c r="AA549" s="12">
        <f t="shared" si="494"/>
        <v>0</v>
      </c>
      <c r="AB549" s="39">
        <f t="shared" si="495"/>
        <v>0</v>
      </c>
      <c r="AC549" s="12">
        <f t="shared" si="496"/>
        <v>0</v>
      </c>
      <c r="AD549" s="39">
        <f t="shared" si="497"/>
        <v>0</v>
      </c>
      <c r="AE549" s="39">
        <f t="shared" si="482"/>
        <v>0</v>
      </c>
      <c r="AF549" s="12">
        <f t="shared" si="498"/>
        <v>0</v>
      </c>
      <c r="AG549" s="39">
        <f t="shared" si="499"/>
        <v>0</v>
      </c>
      <c r="AH549" s="12">
        <f t="shared" si="500"/>
        <v>0</v>
      </c>
      <c r="AI549" s="39">
        <f t="shared" si="501"/>
        <v>0</v>
      </c>
      <c r="AJ549" s="39">
        <f t="shared" si="502"/>
        <v>0</v>
      </c>
      <c r="AK549" s="12">
        <f t="shared" si="503"/>
        <v>0</v>
      </c>
      <c r="AL549" s="39">
        <f t="shared" si="504"/>
        <v>0</v>
      </c>
      <c r="AM549" s="39">
        <f t="shared" si="505"/>
        <v>0</v>
      </c>
      <c r="AN549" s="39">
        <f t="shared" si="506"/>
        <v>0</v>
      </c>
      <c r="AO549" s="99">
        <f t="shared" si="507"/>
        <v>0</v>
      </c>
      <c r="AP549" s="99">
        <f t="shared" si="508"/>
        <v>0</v>
      </c>
      <c r="AQ549" s="12">
        <f t="shared" si="509"/>
        <v>0</v>
      </c>
      <c r="AR549" s="39">
        <f t="shared" si="510"/>
        <v>0</v>
      </c>
      <c r="AS549" s="39">
        <f t="shared" si="511"/>
        <v>0</v>
      </c>
      <c r="AT549" s="39">
        <f t="shared" si="512"/>
        <v>0</v>
      </c>
      <c r="AU549" s="12">
        <f t="shared" si="513"/>
        <v>0</v>
      </c>
      <c r="AV549" s="39">
        <f t="shared" si="514"/>
        <v>0</v>
      </c>
      <c r="AW549" s="39">
        <f t="shared" si="515"/>
        <v>0</v>
      </c>
      <c r="AX549" s="39">
        <f t="shared" si="516"/>
        <v>0</v>
      </c>
      <c r="AY549" s="39">
        <f t="shared" si="517"/>
        <v>0</v>
      </c>
      <c r="AZ549" s="39">
        <f t="shared" si="518"/>
        <v>0</v>
      </c>
      <c r="BA549" s="12">
        <f t="shared" si="519"/>
        <v>0</v>
      </c>
      <c r="BB549" s="39">
        <f t="shared" si="520"/>
        <v>0</v>
      </c>
      <c r="BC549" s="39">
        <f t="shared" si="521"/>
        <v>0</v>
      </c>
      <c r="BD549" s="39">
        <f t="shared" si="522"/>
        <v>0</v>
      </c>
      <c r="BE549" s="12">
        <f t="shared" si="523"/>
        <v>0</v>
      </c>
      <c r="BF549" s="39">
        <f t="shared" si="524"/>
        <v>0</v>
      </c>
      <c r="BG549" s="39">
        <f t="shared" si="525"/>
        <v>0</v>
      </c>
      <c r="BH549" s="39">
        <f t="shared" si="526"/>
        <v>0</v>
      </c>
      <c r="BI549" s="12">
        <f t="shared" si="527"/>
        <v>0</v>
      </c>
      <c r="BJ549" s="39">
        <f t="shared" si="528"/>
        <v>0</v>
      </c>
      <c r="BK549" s="39">
        <f t="shared" si="529"/>
        <v>0</v>
      </c>
      <c r="BL549" s="39">
        <f t="shared" si="530"/>
        <v>0</v>
      </c>
      <c r="BM549" s="12">
        <f t="shared" si="531"/>
        <v>0</v>
      </c>
      <c r="BN549" s="39">
        <f t="shared" si="532"/>
        <v>0</v>
      </c>
      <c r="BO549" s="39">
        <f t="shared" si="533"/>
        <v>0</v>
      </c>
      <c r="BP549" s="39">
        <f t="shared" si="534"/>
        <v>0</v>
      </c>
      <c r="BQ549" s="12">
        <f t="shared" si="535"/>
        <v>0</v>
      </c>
      <c r="BR549" s="39">
        <f t="shared" si="536"/>
        <v>0</v>
      </c>
      <c r="BS549" s="39">
        <f t="shared" si="537"/>
        <v>0</v>
      </c>
      <c r="BT549" s="39">
        <f t="shared" si="538"/>
        <v>0</v>
      </c>
      <c r="BU549" s="104">
        <f>IF(ABS($B549)&lt;0.01,0,VLOOKUP(E549,DollarSteps,4))</f>
        <v>1</v>
      </c>
      <c r="BV549" s="104">
        <f>IF(ABS($B549)&lt;0.01,0,VLOOKUP(G549,DollarSteps,4))</f>
        <v>1</v>
      </c>
      <c r="BW549" s="104">
        <f>IF(ABS($B549)&lt;0.01,0,VLOOKUP(I549,DollarSteps,4))</f>
        <v>1</v>
      </c>
      <c r="BX549" s="104">
        <f>IF(ABS($B549)&lt;0.01,0,IF($J549="","",VLOOKUP($J549,Age_Steps,4)))</f>
        <v>5</v>
      </c>
      <c r="BY549" s="104">
        <f>IF(OR(ABS($B549)&lt;0.01,$E549=0),0,IF($J549="","",VLOOKUP($J549,Age_Steps,4)))</f>
        <v>0</v>
      </c>
      <c r="BZ549" s="104">
        <f>IF(ABS($B549)&lt;0.01,0,IF($J549="","",VLOOKUP($J549-1,Age_Steps,4)))</f>
        <v>4</v>
      </c>
      <c r="CA549" s="104">
        <f>IF(OR(ABS($B549)&lt;0.01,$G549=0),0,IF($J549="","",VLOOKUP($J549-1,Age_Steps,4)))</f>
        <v>0</v>
      </c>
      <c r="CB549" s="104">
        <f>IF(ABS($B549)&lt;0.01,0,IF($J549="","",VLOOKUP($J549-2,Age_Steps,4)))</f>
        <v>4</v>
      </c>
      <c r="CC549" s="104">
        <f>IF(OR(ABS($B549)&lt;0.01,$I549=0),0,IF($J549="","",VLOOKUP($J549-2,Age_Steps,4)))</f>
        <v>0</v>
      </c>
    </row>
    <row r="550" spans="2:81" ht="12.5" customHeight="1">
      <c r="B550" s="6" t="s">
        <v>233</v>
      </c>
      <c r="C550" s="6" t="s">
        <v>234</v>
      </c>
      <c r="D550" s="5">
        <v>0</v>
      </c>
      <c r="E550" s="5">
        <v>0</v>
      </c>
      <c r="F550" s="2">
        <v>0</v>
      </c>
      <c r="G550" s="2">
        <v>0</v>
      </c>
      <c r="H550" s="2">
        <v>0</v>
      </c>
      <c r="I550" s="5">
        <v>0</v>
      </c>
      <c r="J550" s="11">
        <v>24</v>
      </c>
      <c r="K550" s="12">
        <f t="shared" si="483"/>
        <v>0</v>
      </c>
      <c r="L550" s="12">
        <f t="shared" si="483"/>
        <v>0</v>
      </c>
      <c r="M550" s="14">
        <f t="shared" si="484"/>
        <v>0</v>
      </c>
      <c r="N550" s="12">
        <f t="shared" si="539"/>
        <v>0</v>
      </c>
      <c r="O550" s="14">
        <f t="shared" si="485"/>
        <v>0</v>
      </c>
      <c r="P550" s="12">
        <f t="shared" si="539"/>
        <v>0</v>
      </c>
      <c r="Q550" s="12">
        <f t="shared" si="486"/>
        <v>1</v>
      </c>
      <c r="R550" s="12">
        <f t="shared" si="487"/>
        <v>0</v>
      </c>
      <c r="S550" s="12">
        <f t="shared" si="488"/>
        <v>0</v>
      </c>
      <c r="T550" s="12">
        <f t="shared" si="489"/>
        <v>0</v>
      </c>
      <c r="U550" s="12">
        <f t="shared" si="490"/>
        <v>0</v>
      </c>
      <c r="V550" s="39">
        <f t="shared" si="491"/>
        <v>0</v>
      </c>
      <c r="W550" s="39">
        <f t="shared" si="492"/>
        <v>0</v>
      </c>
      <c r="X550" s="12">
        <f t="shared" si="540"/>
        <v>0</v>
      </c>
      <c r="Y550" s="12">
        <f t="shared" si="493"/>
        <v>0</v>
      </c>
      <c r="Z550" s="39">
        <f t="shared" si="541"/>
        <v>0</v>
      </c>
      <c r="AA550" s="12">
        <f t="shared" si="494"/>
        <v>0</v>
      </c>
      <c r="AB550" s="39">
        <f t="shared" si="495"/>
        <v>0</v>
      </c>
      <c r="AC550" s="12">
        <f t="shared" si="496"/>
        <v>0</v>
      </c>
      <c r="AD550" s="39">
        <f t="shared" si="497"/>
        <v>0</v>
      </c>
      <c r="AE550" s="39">
        <f t="shared" si="482"/>
        <v>0</v>
      </c>
      <c r="AF550" s="12">
        <f t="shared" si="498"/>
        <v>0</v>
      </c>
      <c r="AG550" s="39">
        <f t="shared" si="499"/>
        <v>0</v>
      </c>
      <c r="AH550" s="12">
        <f t="shared" si="500"/>
        <v>0</v>
      </c>
      <c r="AI550" s="39">
        <f t="shared" si="501"/>
        <v>0</v>
      </c>
      <c r="AJ550" s="39">
        <f t="shared" si="502"/>
        <v>0</v>
      </c>
      <c r="AK550" s="12">
        <f t="shared" si="503"/>
        <v>0</v>
      </c>
      <c r="AL550" s="39">
        <f t="shared" si="504"/>
        <v>0</v>
      </c>
      <c r="AM550" s="39">
        <f t="shared" si="505"/>
        <v>0</v>
      </c>
      <c r="AN550" s="39">
        <f t="shared" si="506"/>
        <v>0</v>
      </c>
      <c r="AO550" s="99">
        <f t="shared" si="507"/>
        <v>0</v>
      </c>
      <c r="AP550" s="99">
        <f t="shared" si="508"/>
        <v>0</v>
      </c>
      <c r="AQ550" s="12">
        <f t="shared" si="509"/>
        <v>0</v>
      </c>
      <c r="AR550" s="39">
        <f t="shared" si="510"/>
        <v>0</v>
      </c>
      <c r="AS550" s="39">
        <f t="shared" si="511"/>
        <v>0</v>
      </c>
      <c r="AT550" s="39">
        <f t="shared" si="512"/>
        <v>0</v>
      </c>
      <c r="AU550" s="12">
        <f t="shared" si="513"/>
        <v>0</v>
      </c>
      <c r="AV550" s="39">
        <f t="shared" si="514"/>
        <v>0</v>
      </c>
      <c r="AW550" s="39">
        <f t="shared" si="515"/>
        <v>0</v>
      </c>
      <c r="AX550" s="39">
        <f t="shared" si="516"/>
        <v>0</v>
      </c>
      <c r="AY550" s="39">
        <f t="shared" si="517"/>
        <v>0</v>
      </c>
      <c r="AZ550" s="39">
        <f t="shared" si="518"/>
        <v>0</v>
      </c>
      <c r="BA550" s="12">
        <f t="shared" si="519"/>
        <v>0</v>
      </c>
      <c r="BB550" s="39">
        <f t="shared" si="520"/>
        <v>0</v>
      </c>
      <c r="BC550" s="39">
        <f t="shared" si="521"/>
        <v>0</v>
      </c>
      <c r="BD550" s="39">
        <f t="shared" si="522"/>
        <v>0</v>
      </c>
      <c r="BE550" s="12">
        <f t="shared" si="523"/>
        <v>0</v>
      </c>
      <c r="BF550" s="39">
        <f t="shared" si="524"/>
        <v>0</v>
      </c>
      <c r="BG550" s="39">
        <f t="shared" si="525"/>
        <v>0</v>
      </c>
      <c r="BH550" s="39">
        <f t="shared" si="526"/>
        <v>0</v>
      </c>
      <c r="BI550" s="12">
        <f t="shared" si="527"/>
        <v>0</v>
      </c>
      <c r="BJ550" s="39">
        <f t="shared" si="528"/>
        <v>0</v>
      </c>
      <c r="BK550" s="39">
        <f t="shared" si="529"/>
        <v>0</v>
      </c>
      <c r="BL550" s="39">
        <f t="shared" si="530"/>
        <v>0</v>
      </c>
      <c r="BM550" s="12">
        <f t="shared" si="531"/>
        <v>0</v>
      </c>
      <c r="BN550" s="39">
        <f t="shared" si="532"/>
        <v>0</v>
      </c>
      <c r="BO550" s="39">
        <f t="shared" si="533"/>
        <v>0</v>
      </c>
      <c r="BP550" s="39">
        <f t="shared" si="534"/>
        <v>0</v>
      </c>
      <c r="BQ550" s="12">
        <f t="shared" si="535"/>
        <v>0</v>
      </c>
      <c r="BR550" s="39">
        <f t="shared" si="536"/>
        <v>0</v>
      </c>
      <c r="BS550" s="39">
        <f t="shared" si="537"/>
        <v>0</v>
      </c>
      <c r="BT550" s="39">
        <f t="shared" si="538"/>
        <v>0</v>
      </c>
      <c r="BU550" s="104">
        <f>IF(ABS($B550)&lt;0.01,0,VLOOKUP(E550,DollarSteps,4))</f>
        <v>1</v>
      </c>
      <c r="BV550" s="104">
        <f>IF(ABS($B550)&lt;0.01,0,VLOOKUP(G550,DollarSteps,4))</f>
        <v>1</v>
      </c>
      <c r="BW550" s="104">
        <f>IF(ABS($B550)&lt;0.01,0,VLOOKUP(I550,DollarSteps,4))</f>
        <v>1</v>
      </c>
      <c r="BX550" s="104">
        <f>IF(ABS($B550)&lt;0.01,0,IF($J550="","",VLOOKUP($J550,Age_Steps,4)))</f>
        <v>2</v>
      </c>
      <c r="BY550" s="104">
        <f>IF(OR(ABS($B550)&lt;0.01,$E550=0),0,IF($J550="","",VLOOKUP($J550,Age_Steps,4)))</f>
        <v>0</v>
      </c>
      <c r="BZ550" s="104">
        <f>IF(ABS($B550)&lt;0.01,0,IF($J550="","",VLOOKUP($J550-1,Age_Steps,4)))</f>
        <v>2</v>
      </c>
      <c r="CA550" s="104">
        <f>IF(OR(ABS($B550)&lt;0.01,$G550=0),0,IF($J550="","",VLOOKUP($J550-1,Age_Steps,4)))</f>
        <v>0</v>
      </c>
      <c r="CB550" s="104">
        <f>IF(ABS($B550)&lt;0.01,0,IF($J550="","",VLOOKUP($J550-2,Age_Steps,4)))</f>
        <v>2</v>
      </c>
      <c r="CC550" s="104">
        <f>IF(OR(ABS($B550)&lt;0.01,$I550=0),0,IF($J550="","",VLOOKUP($J550-2,Age_Steps,4)))</f>
        <v>0</v>
      </c>
    </row>
    <row r="551" spans="2:81" ht="12.5" customHeight="1">
      <c r="B551" s="6" t="s">
        <v>235</v>
      </c>
      <c r="C551" s="6" t="s">
        <v>236</v>
      </c>
      <c r="D551" s="5">
        <v>0</v>
      </c>
      <c r="E551" s="5">
        <v>0</v>
      </c>
      <c r="F551" s="2">
        <v>0</v>
      </c>
      <c r="G551" s="2">
        <v>0</v>
      </c>
      <c r="H551" s="2">
        <v>0</v>
      </c>
      <c r="I551" s="5">
        <v>0</v>
      </c>
      <c r="J551" s="11">
        <v>25</v>
      </c>
      <c r="K551" s="12">
        <f t="shared" si="483"/>
        <v>0</v>
      </c>
      <c r="L551" s="12">
        <f t="shared" si="483"/>
        <v>0</v>
      </c>
      <c r="M551" s="14">
        <f t="shared" si="484"/>
        <v>0</v>
      </c>
      <c r="N551" s="12">
        <f t="shared" si="539"/>
        <v>0</v>
      </c>
      <c r="O551" s="14">
        <f t="shared" si="485"/>
        <v>0</v>
      </c>
      <c r="P551" s="12">
        <f t="shared" si="539"/>
        <v>0</v>
      </c>
      <c r="Q551" s="12">
        <f t="shared" si="486"/>
        <v>1</v>
      </c>
      <c r="R551" s="12">
        <f t="shared" si="487"/>
        <v>0</v>
      </c>
      <c r="S551" s="12">
        <f t="shared" si="488"/>
        <v>0</v>
      </c>
      <c r="T551" s="12">
        <f t="shared" si="489"/>
        <v>0</v>
      </c>
      <c r="U551" s="12">
        <f t="shared" si="490"/>
        <v>0</v>
      </c>
      <c r="V551" s="39">
        <f t="shared" si="491"/>
        <v>0</v>
      </c>
      <c r="W551" s="39">
        <f t="shared" si="492"/>
        <v>0</v>
      </c>
      <c r="X551" s="12">
        <f t="shared" si="540"/>
        <v>0</v>
      </c>
      <c r="Y551" s="12">
        <f t="shared" si="493"/>
        <v>0</v>
      </c>
      <c r="Z551" s="39">
        <f t="shared" si="541"/>
        <v>0</v>
      </c>
      <c r="AA551" s="12">
        <f t="shared" si="494"/>
        <v>0</v>
      </c>
      <c r="AB551" s="39">
        <f t="shared" si="495"/>
        <v>0</v>
      </c>
      <c r="AC551" s="12">
        <f t="shared" si="496"/>
        <v>0</v>
      </c>
      <c r="AD551" s="39">
        <f t="shared" si="497"/>
        <v>0</v>
      </c>
      <c r="AE551" s="39">
        <f t="shared" si="482"/>
        <v>0</v>
      </c>
      <c r="AF551" s="12">
        <f t="shared" si="498"/>
        <v>0</v>
      </c>
      <c r="AG551" s="39">
        <f t="shared" si="499"/>
        <v>0</v>
      </c>
      <c r="AH551" s="12">
        <f t="shared" si="500"/>
        <v>0</v>
      </c>
      <c r="AI551" s="39">
        <f t="shared" si="501"/>
        <v>0</v>
      </c>
      <c r="AJ551" s="39">
        <f t="shared" si="502"/>
        <v>0</v>
      </c>
      <c r="AK551" s="12">
        <f t="shared" si="503"/>
        <v>0</v>
      </c>
      <c r="AL551" s="39">
        <f t="shared" si="504"/>
        <v>0</v>
      </c>
      <c r="AM551" s="39">
        <f t="shared" si="505"/>
        <v>0</v>
      </c>
      <c r="AN551" s="39">
        <f t="shared" si="506"/>
        <v>0</v>
      </c>
      <c r="AO551" s="99">
        <f t="shared" si="507"/>
        <v>0</v>
      </c>
      <c r="AP551" s="99">
        <f t="shared" si="508"/>
        <v>0</v>
      </c>
      <c r="AQ551" s="12">
        <f t="shared" si="509"/>
        <v>0</v>
      </c>
      <c r="AR551" s="39">
        <f t="shared" si="510"/>
        <v>0</v>
      </c>
      <c r="AS551" s="39">
        <f t="shared" si="511"/>
        <v>0</v>
      </c>
      <c r="AT551" s="39">
        <f t="shared" si="512"/>
        <v>0</v>
      </c>
      <c r="AU551" s="12">
        <f t="shared" si="513"/>
        <v>0</v>
      </c>
      <c r="AV551" s="39">
        <f t="shared" si="514"/>
        <v>0</v>
      </c>
      <c r="AW551" s="39">
        <f t="shared" si="515"/>
        <v>0</v>
      </c>
      <c r="AX551" s="39">
        <f t="shared" si="516"/>
        <v>0</v>
      </c>
      <c r="AY551" s="39">
        <f t="shared" si="517"/>
        <v>0</v>
      </c>
      <c r="AZ551" s="39">
        <f t="shared" si="518"/>
        <v>0</v>
      </c>
      <c r="BA551" s="12">
        <f t="shared" si="519"/>
        <v>0</v>
      </c>
      <c r="BB551" s="39">
        <f t="shared" si="520"/>
        <v>0</v>
      </c>
      <c r="BC551" s="39">
        <f t="shared" si="521"/>
        <v>0</v>
      </c>
      <c r="BD551" s="39">
        <f t="shared" si="522"/>
        <v>0</v>
      </c>
      <c r="BE551" s="12">
        <f t="shared" si="523"/>
        <v>0</v>
      </c>
      <c r="BF551" s="39">
        <f t="shared" si="524"/>
        <v>0</v>
      </c>
      <c r="BG551" s="39">
        <f t="shared" si="525"/>
        <v>0</v>
      </c>
      <c r="BH551" s="39">
        <f t="shared" si="526"/>
        <v>0</v>
      </c>
      <c r="BI551" s="12">
        <f t="shared" si="527"/>
        <v>0</v>
      </c>
      <c r="BJ551" s="39">
        <f t="shared" si="528"/>
        <v>0</v>
      </c>
      <c r="BK551" s="39">
        <f t="shared" si="529"/>
        <v>0</v>
      </c>
      <c r="BL551" s="39">
        <f t="shared" si="530"/>
        <v>0</v>
      </c>
      <c r="BM551" s="12">
        <f t="shared" si="531"/>
        <v>0</v>
      </c>
      <c r="BN551" s="39">
        <f t="shared" si="532"/>
        <v>0</v>
      </c>
      <c r="BO551" s="39">
        <f t="shared" si="533"/>
        <v>0</v>
      </c>
      <c r="BP551" s="39">
        <f t="shared" si="534"/>
        <v>0</v>
      </c>
      <c r="BQ551" s="12">
        <f t="shared" si="535"/>
        <v>0</v>
      </c>
      <c r="BR551" s="39">
        <f t="shared" si="536"/>
        <v>0</v>
      </c>
      <c r="BS551" s="39">
        <f t="shared" si="537"/>
        <v>0</v>
      </c>
      <c r="BT551" s="39">
        <f t="shared" si="538"/>
        <v>0</v>
      </c>
      <c r="BU551" s="104">
        <f>IF(ABS($B551)&lt;0.01,0,VLOOKUP(E551,DollarSteps,4))</f>
        <v>1</v>
      </c>
      <c r="BV551" s="104">
        <f>IF(ABS($B551)&lt;0.01,0,VLOOKUP(G551,DollarSteps,4))</f>
        <v>1</v>
      </c>
      <c r="BW551" s="104">
        <f>IF(ABS($B551)&lt;0.01,0,VLOOKUP(I551,DollarSteps,4))</f>
        <v>1</v>
      </c>
      <c r="BX551" s="104">
        <f>IF(ABS($B551)&lt;0.01,0,IF($J551="","",VLOOKUP($J551,Age_Steps,4)))</f>
        <v>2</v>
      </c>
      <c r="BY551" s="104">
        <f>IF(OR(ABS($B551)&lt;0.01,$E551=0),0,IF($J551="","",VLOOKUP($J551,Age_Steps,4)))</f>
        <v>0</v>
      </c>
      <c r="BZ551" s="104">
        <f>IF(ABS($B551)&lt;0.01,0,IF($J551="","",VLOOKUP($J551-1,Age_Steps,4)))</f>
        <v>2</v>
      </c>
      <c r="CA551" s="104">
        <f>IF(OR(ABS($B551)&lt;0.01,$G551=0),0,IF($J551="","",VLOOKUP($J551-1,Age_Steps,4)))</f>
        <v>0</v>
      </c>
      <c r="CB551" s="104">
        <f>IF(ABS($B551)&lt;0.01,0,IF($J551="","",VLOOKUP($J551-2,Age_Steps,4)))</f>
        <v>2</v>
      </c>
      <c r="CC551" s="104">
        <f>IF(OR(ABS($B551)&lt;0.01,$I551=0),0,IF($J551="","",VLOOKUP($J551-2,Age_Steps,4)))</f>
        <v>0</v>
      </c>
    </row>
    <row r="552" spans="2:81" ht="12.5" customHeight="1">
      <c r="B552" s="6" t="s">
        <v>237</v>
      </c>
      <c r="C552" s="6" t="s">
        <v>238</v>
      </c>
      <c r="D552" s="5">
        <v>0</v>
      </c>
      <c r="E552" s="5">
        <v>0</v>
      </c>
      <c r="F552" s="2">
        <v>0</v>
      </c>
      <c r="G552" s="2">
        <v>0</v>
      </c>
      <c r="H552" s="2">
        <v>0</v>
      </c>
      <c r="I552" s="5">
        <v>0</v>
      </c>
      <c r="K552" s="12">
        <f t="shared" si="483"/>
        <v>0</v>
      </c>
      <c r="L552" s="12">
        <f t="shared" si="483"/>
        <v>0</v>
      </c>
      <c r="M552" s="14">
        <f t="shared" si="484"/>
        <v>0</v>
      </c>
      <c r="N552" s="12">
        <f t="shared" si="539"/>
        <v>0</v>
      </c>
      <c r="O552" s="14">
        <f t="shared" si="485"/>
        <v>0</v>
      </c>
      <c r="P552" s="12">
        <f t="shared" si="539"/>
        <v>0</v>
      </c>
      <c r="Q552" s="12">
        <f t="shared" si="486"/>
        <v>1</v>
      </c>
      <c r="R552" s="12">
        <f t="shared" si="487"/>
        <v>0</v>
      </c>
      <c r="S552" s="12">
        <f t="shared" si="488"/>
        <v>0</v>
      </c>
      <c r="T552" s="12">
        <f t="shared" si="489"/>
        <v>0</v>
      </c>
      <c r="U552" s="12">
        <f t="shared" si="490"/>
        <v>0</v>
      </c>
      <c r="V552" s="39">
        <f t="shared" si="491"/>
        <v>0</v>
      </c>
      <c r="W552" s="39">
        <f t="shared" si="492"/>
        <v>0</v>
      </c>
      <c r="X552" s="12">
        <f t="shared" si="540"/>
        <v>0</v>
      </c>
      <c r="Y552" s="12">
        <f t="shared" si="493"/>
        <v>0</v>
      </c>
      <c r="Z552" s="39">
        <f t="shared" si="541"/>
        <v>0</v>
      </c>
      <c r="AA552" s="12">
        <f t="shared" si="494"/>
        <v>0</v>
      </c>
      <c r="AB552" s="39">
        <f t="shared" si="495"/>
        <v>0</v>
      </c>
      <c r="AC552" s="12">
        <f t="shared" si="496"/>
        <v>0</v>
      </c>
      <c r="AD552" s="39">
        <f t="shared" si="497"/>
        <v>0</v>
      </c>
      <c r="AE552" s="39">
        <f t="shared" si="482"/>
        <v>0</v>
      </c>
      <c r="AF552" s="12">
        <f t="shared" si="498"/>
        <v>0</v>
      </c>
      <c r="AG552" s="39">
        <f t="shared" si="499"/>
        <v>0</v>
      </c>
      <c r="AH552" s="12">
        <f t="shared" si="500"/>
        <v>0</v>
      </c>
      <c r="AI552" s="39">
        <f t="shared" si="501"/>
        <v>0</v>
      </c>
      <c r="AJ552" s="39">
        <f t="shared" si="502"/>
        <v>0</v>
      </c>
      <c r="AK552" s="12">
        <f t="shared" si="503"/>
        <v>0</v>
      </c>
      <c r="AL552" s="39">
        <f t="shared" si="504"/>
        <v>0</v>
      </c>
      <c r="AM552" s="39">
        <f t="shared" si="505"/>
        <v>0</v>
      </c>
      <c r="AN552" s="39">
        <f t="shared" si="506"/>
        <v>0</v>
      </c>
      <c r="AO552" s="99">
        <f t="shared" si="507"/>
        <v>0</v>
      </c>
      <c r="AP552" s="99">
        <f t="shared" si="508"/>
        <v>0</v>
      </c>
      <c r="AQ552" s="12">
        <f t="shared" si="509"/>
        <v>0</v>
      </c>
      <c r="AR552" s="39">
        <f t="shared" si="510"/>
        <v>0</v>
      </c>
      <c r="AS552" s="39">
        <f t="shared" si="511"/>
        <v>0</v>
      </c>
      <c r="AT552" s="39">
        <f t="shared" si="512"/>
        <v>0</v>
      </c>
      <c r="AU552" s="12">
        <f t="shared" si="513"/>
        <v>0</v>
      </c>
      <c r="AV552" s="39">
        <f t="shared" si="514"/>
        <v>0</v>
      </c>
      <c r="AW552" s="39">
        <f t="shared" si="515"/>
        <v>0</v>
      </c>
      <c r="AX552" s="39">
        <f t="shared" si="516"/>
        <v>0</v>
      </c>
      <c r="AY552" s="39">
        <f t="shared" si="517"/>
        <v>0</v>
      </c>
      <c r="AZ552" s="39">
        <f t="shared" si="518"/>
        <v>0</v>
      </c>
      <c r="BA552" s="12">
        <f t="shared" si="519"/>
        <v>0</v>
      </c>
      <c r="BB552" s="39">
        <f t="shared" si="520"/>
        <v>0</v>
      </c>
      <c r="BC552" s="39">
        <f t="shared" si="521"/>
        <v>0</v>
      </c>
      <c r="BD552" s="39">
        <f t="shared" si="522"/>
        <v>0</v>
      </c>
      <c r="BE552" s="12">
        <f t="shared" si="523"/>
        <v>0</v>
      </c>
      <c r="BF552" s="39">
        <f t="shared" si="524"/>
        <v>0</v>
      </c>
      <c r="BG552" s="39">
        <f t="shared" si="525"/>
        <v>0</v>
      </c>
      <c r="BH552" s="39">
        <f t="shared" si="526"/>
        <v>0</v>
      </c>
      <c r="BI552" s="12">
        <f t="shared" si="527"/>
        <v>0</v>
      </c>
      <c r="BJ552" s="39">
        <f t="shared" si="528"/>
        <v>0</v>
      </c>
      <c r="BK552" s="39">
        <f t="shared" si="529"/>
        <v>0</v>
      </c>
      <c r="BL552" s="39">
        <f t="shared" si="530"/>
        <v>0</v>
      </c>
      <c r="BM552" s="12">
        <f t="shared" si="531"/>
        <v>0</v>
      </c>
      <c r="BN552" s="39">
        <f t="shared" si="532"/>
        <v>0</v>
      </c>
      <c r="BO552" s="39">
        <f t="shared" si="533"/>
        <v>0</v>
      </c>
      <c r="BP552" s="39">
        <f t="shared" si="534"/>
        <v>0</v>
      </c>
      <c r="BQ552" s="12">
        <f t="shared" si="535"/>
        <v>0</v>
      </c>
      <c r="BR552" s="39">
        <f t="shared" si="536"/>
        <v>0</v>
      </c>
      <c r="BS552" s="39">
        <f t="shared" si="537"/>
        <v>0</v>
      </c>
      <c r="BT552" s="39">
        <f t="shared" si="538"/>
        <v>0</v>
      </c>
      <c r="BU552" s="104">
        <f>IF(ABS($B552)&lt;0.01,0,VLOOKUP(E552,DollarSteps,4))</f>
        <v>1</v>
      </c>
      <c r="BV552" s="104">
        <f>IF(ABS($B552)&lt;0.01,0,VLOOKUP(G552,DollarSteps,4))</f>
        <v>1</v>
      </c>
      <c r="BW552" s="104">
        <f>IF(ABS($B552)&lt;0.01,0,VLOOKUP(I552,DollarSteps,4))</f>
        <v>1</v>
      </c>
      <c r="BX552" s="104" t="str">
        <f>IF(ABS($B552)&lt;0.01,0,IF($J552="","",VLOOKUP($J552,Age_Steps,4)))</f>
        <v/>
      </c>
      <c r="BY552" s="104">
        <f>IF(OR(ABS($B552)&lt;0.01,$E552=0),0,IF($J552="","",VLOOKUP($J552,Age_Steps,4)))</f>
        <v>0</v>
      </c>
      <c r="BZ552" s="104" t="str">
        <f>IF(ABS($B552)&lt;0.01,0,IF($J552="","",VLOOKUP($J552-1,Age_Steps,4)))</f>
        <v/>
      </c>
      <c r="CA552" s="104">
        <f>IF(OR(ABS($B552)&lt;0.01,$G552=0),0,IF($J552="","",VLOOKUP($J552-1,Age_Steps,4)))</f>
        <v>0</v>
      </c>
      <c r="CB552" s="104" t="str">
        <f>IF(ABS($B552)&lt;0.01,0,IF($J552="","",VLOOKUP($J552-2,Age_Steps,4)))</f>
        <v/>
      </c>
      <c r="CC552" s="104">
        <f>IF(OR(ABS($B552)&lt;0.01,$I552=0),0,IF($J552="","",VLOOKUP($J552-2,Age_Steps,4)))</f>
        <v>0</v>
      </c>
    </row>
    <row r="553" spans="2:81" ht="12.5" customHeight="1">
      <c r="B553" s="6" t="s">
        <v>239</v>
      </c>
      <c r="C553" s="6" t="s">
        <v>240</v>
      </c>
      <c r="D553" s="5">
        <v>0</v>
      </c>
      <c r="E553" s="5">
        <v>0</v>
      </c>
      <c r="F553" s="2">
        <v>0</v>
      </c>
      <c r="G553" s="2">
        <v>0</v>
      </c>
      <c r="H553" s="2">
        <v>0</v>
      </c>
      <c r="I553" s="5">
        <v>0</v>
      </c>
      <c r="J553" s="11">
        <v>26</v>
      </c>
      <c r="K553" s="12">
        <f t="shared" si="483"/>
        <v>0</v>
      </c>
      <c r="L553" s="12">
        <f t="shared" si="483"/>
        <v>0</v>
      </c>
      <c r="M553" s="14">
        <f t="shared" si="484"/>
        <v>0</v>
      </c>
      <c r="N553" s="12">
        <f t="shared" si="539"/>
        <v>0</v>
      </c>
      <c r="O553" s="14">
        <f t="shared" si="485"/>
        <v>0</v>
      </c>
      <c r="P553" s="12">
        <f t="shared" si="539"/>
        <v>0</v>
      </c>
      <c r="Q553" s="12">
        <f t="shared" si="486"/>
        <v>1</v>
      </c>
      <c r="R553" s="12">
        <f t="shared" si="487"/>
        <v>0</v>
      </c>
      <c r="S553" s="12">
        <f t="shared" si="488"/>
        <v>0</v>
      </c>
      <c r="T553" s="12">
        <f t="shared" si="489"/>
        <v>0</v>
      </c>
      <c r="U553" s="12">
        <f t="shared" si="490"/>
        <v>0</v>
      </c>
      <c r="V553" s="39">
        <f t="shared" si="491"/>
        <v>0</v>
      </c>
      <c r="W553" s="39">
        <f t="shared" si="492"/>
        <v>0</v>
      </c>
      <c r="X553" s="12">
        <f t="shared" si="540"/>
        <v>0</v>
      </c>
      <c r="Y553" s="12">
        <f t="shared" si="493"/>
        <v>0</v>
      </c>
      <c r="Z553" s="39">
        <f t="shared" si="541"/>
        <v>0</v>
      </c>
      <c r="AA553" s="12">
        <f t="shared" si="494"/>
        <v>0</v>
      </c>
      <c r="AB553" s="39">
        <f t="shared" si="495"/>
        <v>0</v>
      </c>
      <c r="AC553" s="12">
        <f t="shared" si="496"/>
        <v>0</v>
      </c>
      <c r="AD553" s="39">
        <f t="shared" si="497"/>
        <v>0</v>
      </c>
      <c r="AE553" s="39">
        <f t="shared" si="482"/>
        <v>0</v>
      </c>
      <c r="AF553" s="12">
        <f t="shared" si="498"/>
        <v>0</v>
      </c>
      <c r="AG553" s="39">
        <f t="shared" si="499"/>
        <v>0</v>
      </c>
      <c r="AH553" s="12">
        <f t="shared" si="500"/>
        <v>0</v>
      </c>
      <c r="AI553" s="39">
        <f t="shared" si="501"/>
        <v>0</v>
      </c>
      <c r="AJ553" s="39">
        <f t="shared" si="502"/>
        <v>0</v>
      </c>
      <c r="AK553" s="12">
        <f t="shared" si="503"/>
        <v>0</v>
      </c>
      <c r="AL553" s="39">
        <f t="shared" si="504"/>
        <v>0</v>
      </c>
      <c r="AM553" s="39">
        <f t="shared" si="505"/>
        <v>0</v>
      </c>
      <c r="AN553" s="39">
        <f t="shared" si="506"/>
        <v>0</v>
      </c>
      <c r="AO553" s="99">
        <f t="shared" si="507"/>
        <v>0</v>
      </c>
      <c r="AP553" s="99">
        <f t="shared" si="508"/>
        <v>0</v>
      </c>
      <c r="AQ553" s="12">
        <f t="shared" si="509"/>
        <v>0</v>
      </c>
      <c r="AR553" s="39">
        <f t="shared" si="510"/>
        <v>0</v>
      </c>
      <c r="AS553" s="39">
        <f t="shared" si="511"/>
        <v>0</v>
      </c>
      <c r="AT553" s="39">
        <f t="shared" si="512"/>
        <v>0</v>
      </c>
      <c r="AU553" s="12">
        <f t="shared" si="513"/>
        <v>0</v>
      </c>
      <c r="AV553" s="39">
        <f t="shared" si="514"/>
        <v>0</v>
      </c>
      <c r="AW553" s="39">
        <f t="shared" si="515"/>
        <v>0</v>
      </c>
      <c r="AX553" s="39">
        <f t="shared" si="516"/>
        <v>0</v>
      </c>
      <c r="AY553" s="39">
        <f t="shared" si="517"/>
        <v>0</v>
      </c>
      <c r="AZ553" s="39">
        <f t="shared" si="518"/>
        <v>0</v>
      </c>
      <c r="BA553" s="12">
        <f t="shared" si="519"/>
        <v>0</v>
      </c>
      <c r="BB553" s="39">
        <f t="shared" si="520"/>
        <v>0</v>
      </c>
      <c r="BC553" s="39">
        <f t="shared" si="521"/>
        <v>0</v>
      </c>
      <c r="BD553" s="39">
        <f t="shared" si="522"/>
        <v>0</v>
      </c>
      <c r="BE553" s="12">
        <f t="shared" si="523"/>
        <v>0</v>
      </c>
      <c r="BF553" s="39">
        <f t="shared" si="524"/>
        <v>0</v>
      </c>
      <c r="BG553" s="39">
        <f t="shared" si="525"/>
        <v>0</v>
      </c>
      <c r="BH553" s="39">
        <f t="shared" si="526"/>
        <v>0</v>
      </c>
      <c r="BI553" s="12">
        <f t="shared" si="527"/>
        <v>0</v>
      </c>
      <c r="BJ553" s="39">
        <f t="shared" si="528"/>
        <v>0</v>
      </c>
      <c r="BK553" s="39">
        <f t="shared" si="529"/>
        <v>0</v>
      </c>
      <c r="BL553" s="39">
        <f t="shared" si="530"/>
        <v>0</v>
      </c>
      <c r="BM553" s="12">
        <f t="shared" si="531"/>
        <v>0</v>
      </c>
      <c r="BN553" s="39">
        <f t="shared" si="532"/>
        <v>0</v>
      </c>
      <c r="BO553" s="39">
        <f t="shared" si="533"/>
        <v>0</v>
      </c>
      <c r="BP553" s="39">
        <f t="shared" si="534"/>
        <v>0</v>
      </c>
      <c r="BQ553" s="12">
        <f t="shared" si="535"/>
        <v>0</v>
      </c>
      <c r="BR553" s="39">
        <f t="shared" si="536"/>
        <v>0</v>
      </c>
      <c r="BS553" s="39">
        <f t="shared" si="537"/>
        <v>0</v>
      </c>
      <c r="BT553" s="39">
        <f t="shared" si="538"/>
        <v>0</v>
      </c>
      <c r="BU553" s="104">
        <f>IF(ABS($B553)&lt;0.01,0,VLOOKUP(E553,DollarSteps,4))</f>
        <v>1</v>
      </c>
      <c r="BV553" s="104">
        <f>IF(ABS($B553)&lt;0.01,0,VLOOKUP(G553,DollarSteps,4))</f>
        <v>1</v>
      </c>
      <c r="BW553" s="104">
        <f>IF(ABS($B553)&lt;0.01,0,VLOOKUP(I553,DollarSteps,4))</f>
        <v>1</v>
      </c>
      <c r="BX553" s="104">
        <f>IF(ABS($B553)&lt;0.01,0,IF($J553="","",VLOOKUP($J553,Age_Steps,4)))</f>
        <v>2</v>
      </c>
      <c r="BY553" s="104">
        <f>IF(OR(ABS($B553)&lt;0.01,$E553=0),0,IF($J553="","",VLOOKUP($J553,Age_Steps,4)))</f>
        <v>0</v>
      </c>
      <c r="BZ553" s="104">
        <f>IF(ABS($B553)&lt;0.01,0,IF($J553="","",VLOOKUP($J553-1,Age_Steps,4)))</f>
        <v>2</v>
      </c>
      <c r="CA553" s="104">
        <f>IF(OR(ABS($B553)&lt;0.01,$G553=0),0,IF($J553="","",VLOOKUP($J553-1,Age_Steps,4)))</f>
        <v>0</v>
      </c>
      <c r="CB553" s="104">
        <f>IF(ABS($B553)&lt;0.01,0,IF($J553="","",VLOOKUP($J553-2,Age_Steps,4)))</f>
        <v>2</v>
      </c>
      <c r="CC553" s="104">
        <f>IF(OR(ABS($B553)&lt;0.01,$I553=0),0,IF($J553="","",VLOOKUP($J553-2,Age_Steps,4)))</f>
        <v>0</v>
      </c>
    </row>
    <row r="554" spans="2:81" ht="12.5" customHeight="1">
      <c r="B554" s="6" t="s">
        <v>241</v>
      </c>
      <c r="C554" s="6" t="s">
        <v>242</v>
      </c>
      <c r="D554" s="5">
        <v>820</v>
      </c>
      <c r="E554" s="5">
        <v>1020</v>
      </c>
      <c r="F554" s="2">
        <v>2325</v>
      </c>
      <c r="G554" s="2">
        <v>3375</v>
      </c>
      <c r="H554" s="2">
        <v>3146</v>
      </c>
      <c r="I554" s="5">
        <v>3271</v>
      </c>
      <c r="K554" s="12">
        <f t="shared" si="483"/>
        <v>1</v>
      </c>
      <c r="L554" s="12">
        <f t="shared" si="483"/>
        <v>1</v>
      </c>
      <c r="M554" s="14">
        <f t="shared" si="484"/>
        <v>-1505</v>
      </c>
      <c r="N554" s="12">
        <f t="shared" si="539"/>
        <v>1</v>
      </c>
      <c r="O554" s="14">
        <f t="shared" si="485"/>
        <v>-2355</v>
      </c>
      <c r="P554" s="12">
        <f t="shared" si="539"/>
        <v>1</v>
      </c>
      <c r="Q554" s="12">
        <f t="shared" si="486"/>
        <v>0</v>
      </c>
      <c r="R554" s="12">
        <f t="shared" si="487"/>
        <v>0</v>
      </c>
      <c r="S554" s="12">
        <f t="shared" si="488"/>
        <v>1</v>
      </c>
      <c r="T554" s="12">
        <f t="shared" si="489"/>
        <v>1</v>
      </c>
      <c r="U554" s="12">
        <f t="shared" si="490"/>
        <v>0</v>
      </c>
      <c r="V554" s="39">
        <f t="shared" si="491"/>
        <v>0</v>
      </c>
      <c r="W554" s="39">
        <f t="shared" si="492"/>
        <v>0</v>
      </c>
      <c r="X554" s="12">
        <f t="shared" si="540"/>
        <v>1</v>
      </c>
      <c r="Y554" s="12">
        <f t="shared" si="493"/>
        <v>0</v>
      </c>
      <c r="Z554" s="39">
        <f t="shared" si="541"/>
        <v>0</v>
      </c>
      <c r="AA554" s="12">
        <f t="shared" si="494"/>
        <v>0</v>
      </c>
      <c r="AB554" s="39">
        <f t="shared" si="495"/>
        <v>0</v>
      </c>
      <c r="AC554" s="12">
        <f t="shared" si="496"/>
        <v>0</v>
      </c>
      <c r="AD554" s="39">
        <f t="shared" si="497"/>
        <v>0</v>
      </c>
      <c r="AE554" s="39">
        <f t="shared" si="482"/>
        <v>0</v>
      </c>
      <c r="AF554" s="12">
        <f t="shared" si="498"/>
        <v>0</v>
      </c>
      <c r="AG554" s="39">
        <f t="shared" si="499"/>
        <v>0</v>
      </c>
      <c r="AH554" s="12">
        <f t="shared" si="500"/>
        <v>0</v>
      </c>
      <c r="AI554" s="39">
        <f t="shared" si="501"/>
        <v>0</v>
      </c>
      <c r="AJ554" s="39">
        <f t="shared" si="502"/>
        <v>0</v>
      </c>
      <c r="AK554" s="12">
        <f t="shared" si="503"/>
        <v>1</v>
      </c>
      <c r="AL554" s="39">
        <f t="shared" si="504"/>
        <v>1020</v>
      </c>
      <c r="AM554" s="39">
        <f t="shared" si="505"/>
        <v>3375</v>
      </c>
      <c r="AN554" s="39">
        <f t="shared" si="506"/>
        <v>3271</v>
      </c>
      <c r="AO554" s="99">
        <f t="shared" si="507"/>
        <v>2</v>
      </c>
      <c r="AP554" s="99">
        <f t="shared" si="508"/>
        <v>1</v>
      </c>
      <c r="AQ554" s="12">
        <f t="shared" si="509"/>
        <v>0</v>
      </c>
      <c r="AR554" s="39">
        <f t="shared" si="510"/>
        <v>0</v>
      </c>
      <c r="AS554" s="39">
        <f t="shared" si="511"/>
        <v>0</v>
      </c>
      <c r="AT554" s="39">
        <f t="shared" si="512"/>
        <v>0</v>
      </c>
      <c r="AU554" s="12">
        <f t="shared" si="513"/>
        <v>0</v>
      </c>
      <c r="AV554" s="39">
        <f t="shared" si="514"/>
        <v>0</v>
      </c>
      <c r="AW554" s="39">
        <f t="shared" si="515"/>
        <v>0</v>
      </c>
      <c r="AX554" s="39">
        <f t="shared" si="516"/>
        <v>0</v>
      </c>
      <c r="AY554" s="39">
        <f t="shared" si="517"/>
        <v>0</v>
      </c>
      <c r="AZ554" s="39">
        <f t="shared" si="518"/>
        <v>0</v>
      </c>
      <c r="BA554" s="12">
        <f t="shared" si="519"/>
        <v>0</v>
      </c>
      <c r="BB554" s="39">
        <f t="shared" si="520"/>
        <v>0</v>
      </c>
      <c r="BC554" s="39">
        <f t="shared" si="521"/>
        <v>0</v>
      </c>
      <c r="BD554" s="39">
        <f t="shared" si="522"/>
        <v>0</v>
      </c>
      <c r="BE554" s="12">
        <f t="shared" si="523"/>
        <v>1</v>
      </c>
      <c r="BF554" s="39">
        <f t="shared" si="524"/>
        <v>1020</v>
      </c>
      <c r="BG554" s="39">
        <f t="shared" si="525"/>
        <v>3375</v>
      </c>
      <c r="BH554" s="39">
        <f t="shared" si="526"/>
        <v>3271</v>
      </c>
      <c r="BI554" s="12">
        <f t="shared" si="527"/>
        <v>0</v>
      </c>
      <c r="BJ554" s="39">
        <f t="shared" si="528"/>
        <v>0</v>
      </c>
      <c r="BK554" s="39">
        <f t="shared" si="529"/>
        <v>0</v>
      </c>
      <c r="BL554" s="39">
        <f t="shared" si="530"/>
        <v>0</v>
      </c>
      <c r="BM554" s="12">
        <f t="shared" si="531"/>
        <v>0</v>
      </c>
      <c r="BN554" s="39">
        <f t="shared" si="532"/>
        <v>0</v>
      </c>
      <c r="BO554" s="39">
        <f t="shared" si="533"/>
        <v>0</v>
      </c>
      <c r="BP554" s="39">
        <f t="shared" si="534"/>
        <v>0</v>
      </c>
      <c r="BQ554" s="12">
        <f t="shared" si="535"/>
        <v>0</v>
      </c>
      <c r="BR554" s="39">
        <f t="shared" si="536"/>
        <v>0</v>
      </c>
      <c r="BS554" s="39">
        <f t="shared" si="537"/>
        <v>0</v>
      </c>
      <c r="BT554" s="39">
        <f t="shared" si="538"/>
        <v>0</v>
      </c>
      <c r="BU554" s="104">
        <f>IF(ABS($B554)&lt;0.01,0,VLOOKUP(E554,DollarSteps,4))</f>
        <v>3</v>
      </c>
      <c r="BV554" s="104">
        <f>IF(ABS($B554)&lt;0.01,0,VLOOKUP(G554,DollarSteps,4))</f>
        <v>7</v>
      </c>
      <c r="BW554" s="104">
        <f>IF(ABS($B554)&lt;0.01,0,VLOOKUP(I554,DollarSteps,4))</f>
        <v>7</v>
      </c>
      <c r="BX554" s="104" t="str">
        <f>IF(ABS($B554)&lt;0.01,0,IF($J554="","",VLOOKUP($J554,Age_Steps,4)))</f>
        <v/>
      </c>
      <c r="BY554" s="104" t="str">
        <f>IF(OR(ABS($B554)&lt;0.01,$E554=0),0,IF($J554="","",VLOOKUP($J554,Age_Steps,4)))</f>
        <v/>
      </c>
      <c r="BZ554" s="104" t="str">
        <f>IF(ABS($B554)&lt;0.01,0,IF($J554="","",VLOOKUP($J554-1,Age_Steps,4)))</f>
        <v/>
      </c>
      <c r="CA554" s="104" t="str">
        <f>IF(OR(ABS($B554)&lt;0.01,$G554=0),0,IF($J554="","",VLOOKUP($J554-1,Age_Steps,4)))</f>
        <v/>
      </c>
      <c r="CB554" s="104" t="str">
        <f>IF(ABS($B554)&lt;0.01,0,IF($J554="","",VLOOKUP($J554-2,Age_Steps,4)))</f>
        <v/>
      </c>
      <c r="CC554" s="104" t="str">
        <f>IF(OR(ABS($B554)&lt;0.01,$I554=0),0,IF($J554="","",VLOOKUP($J554-2,Age_Steps,4)))</f>
        <v/>
      </c>
    </row>
    <row r="555" spans="2:81" ht="12.5" customHeight="1">
      <c r="B555" s="6" t="s">
        <v>243</v>
      </c>
      <c r="C555" s="6" t="s">
        <v>244</v>
      </c>
      <c r="D555" s="5">
        <v>0</v>
      </c>
      <c r="E555" s="5">
        <v>0</v>
      </c>
      <c r="F555" s="2">
        <v>0</v>
      </c>
      <c r="G555" s="2">
        <v>0</v>
      </c>
      <c r="H555" s="2">
        <v>0</v>
      </c>
      <c r="I555" s="5">
        <v>0</v>
      </c>
      <c r="J555" s="11">
        <v>32</v>
      </c>
      <c r="K555" s="12">
        <f t="shared" si="483"/>
        <v>0</v>
      </c>
      <c r="L555" s="12">
        <f t="shared" si="483"/>
        <v>0</v>
      </c>
      <c r="M555" s="14">
        <f t="shared" si="484"/>
        <v>0</v>
      </c>
      <c r="N555" s="12">
        <f t="shared" si="539"/>
        <v>0</v>
      </c>
      <c r="O555" s="14">
        <f t="shared" si="485"/>
        <v>0</v>
      </c>
      <c r="P555" s="12">
        <f t="shared" si="539"/>
        <v>0</v>
      </c>
      <c r="Q555" s="12">
        <f t="shared" si="486"/>
        <v>1</v>
      </c>
      <c r="R555" s="12">
        <f t="shared" si="487"/>
        <v>0</v>
      </c>
      <c r="S555" s="12">
        <f t="shared" si="488"/>
        <v>0</v>
      </c>
      <c r="T555" s="12">
        <f t="shared" si="489"/>
        <v>0</v>
      </c>
      <c r="U555" s="12">
        <f t="shared" si="490"/>
        <v>0</v>
      </c>
      <c r="V555" s="39">
        <f t="shared" si="491"/>
        <v>0</v>
      </c>
      <c r="W555" s="39">
        <f t="shared" si="492"/>
        <v>0</v>
      </c>
      <c r="X555" s="12">
        <f t="shared" si="540"/>
        <v>0</v>
      </c>
      <c r="Y555" s="12">
        <f t="shared" si="493"/>
        <v>0</v>
      </c>
      <c r="Z555" s="39">
        <f t="shared" si="541"/>
        <v>0</v>
      </c>
      <c r="AA555" s="12">
        <f t="shared" si="494"/>
        <v>0</v>
      </c>
      <c r="AB555" s="39">
        <f t="shared" si="495"/>
        <v>0</v>
      </c>
      <c r="AC555" s="12">
        <f t="shared" si="496"/>
        <v>0</v>
      </c>
      <c r="AD555" s="39">
        <f t="shared" si="497"/>
        <v>0</v>
      </c>
      <c r="AE555" s="39">
        <f t="shared" si="482"/>
        <v>0</v>
      </c>
      <c r="AF555" s="12">
        <f t="shared" si="498"/>
        <v>0</v>
      </c>
      <c r="AG555" s="39">
        <f t="shared" si="499"/>
        <v>0</v>
      </c>
      <c r="AH555" s="12">
        <f t="shared" si="500"/>
        <v>0</v>
      </c>
      <c r="AI555" s="39">
        <f t="shared" si="501"/>
        <v>0</v>
      </c>
      <c r="AJ555" s="39">
        <f t="shared" si="502"/>
        <v>0</v>
      </c>
      <c r="AK555" s="12">
        <f t="shared" si="503"/>
        <v>0</v>
      </c>
      <c r="AL555" s="39">
        <f t="shared" si="504"/>
        <v>0</v>
      </c>
      <c r="AM555" s="39">
        <f t="shared" si="505"/>
        <v>0</v>
      </c>
      <c r="AN555" s="39">
        <f t="shared" si="506"/>
        <v>0</v>
      </c>
      <c r="AO555" s="99">
        <f t="shared" si="507"/>
        <v>0</v>
      </c>
      <c r="AP555" s="99">
        <f t="shared" si="508"/>
        <v>0</v>
      </c>
      <c r="AQ555" s="12">
        <f t="shared" si="509"/>
        <v>0</v>
      </c>
      <c r="AR555" s="39">
        <f t="shared" si="510"/>
        <v>0</v>
      </c>
      <c r="AS555" s="39">
        <f t="shared" si="511"/>
        <v>0</v>
      </c>
      <c r="AT555" s="39">
        <f t="shared" si="512"/>
        <v>0</v>
      </c>
      <c r="AU555" s="12">
        <f t="shared" si="513"/>
        <v>0</v>
      </c>
      <c r="AV555" s="39">
        <f t="shared" si="514"/>
        <v>0</v>
      </c>
      <c r="AW555" s="39">
        <f t="shared" si="515"/>
        <v>0</v>
      </c>
      <c r="AX555" s="39">
        <f t="shared" si="516"/>
        <v>0</v>
      </c>
      <c r="AY555" s="39">
        <f t="shared" si="517"/>
        <v>0</v>
      </c>
      <c r="AZ555" s="39">
        <f t="shared" si="518"/>
        <v>0</v>
      </c>
      <c r="BA555" s="12">
        <f t="shared" si="519"/>
        <v>0</v>
      </c>
      <c r="BB555" s="39">
        <f t="shared" si="520"/>
        <v>0</v>
      </c>
      <c r="BC555" s="39">
        <f t="shared" si="521"/>
        <v>0</v>
      </c>
      <c r="BD555" s="39">
        <f t="shared" si="522"/>
        <v>0</v>
      </c>
      <c r="BE555" s="12">
        <f t="shared" si="523"/>
        <v>0</v>
      </c>
      <c r="BF555" s="39">
        <f t="shared" si="524"/>
        <v>0</v>
      </c>
      <c r="BG555" s="39">
        <f t="shared" si="525"/>
        <v>0</v>
      </c>
      <c r="BH555" s="39">
        <f t="shared" si="526"/>
        <v>0</v>
      </c>
      <c r="BI555" s="12">
        <f t="shared" si="527"/>
        <v>0</v>
      </c>
      <c r="BJ555" s="39">
        <f t="shared" si="528"/>
        <v>0</v>
      </c>
      <c r="BK555" s="39">
        <f t="shared" si="529"/>
        <v>0</v>
      </c>
      <c r="BL555" s="39">
        <f t="shared" si="530"/>
        <v>0</v>
      </c>
      <c r="BM555" s="12">
        <f t="shared" si="531"/>
        <v>0</v>
      </c>
      <c r="BN555" s="39">
        <f t="shared" si="532"/>
        <v>0</v>
      </c>
      <c r="BO555" s="39">
        <f t="shared" si="533"/>
        <v>0</v>
      </c>
      <c r="BP555" s="39">
        <f t="shared" si="534"/>
        <v>0</v>
      </c>
      <c r="BQ555" s="12">
        <f t="shared" si="535"/>
        <v>0</v>
      </c>
      <c r="BR555" s="39">
        <f t="shared" si="536"/>
        <v>0</v>
      </c>
      <c r="BS555" s="39">
        <f t="shared" si="537"/>
        <v>0</v>
      </c>
      <c r="BT555" s="39">
        <f t="shared" si="538"/>
        <v>0</v>
      </c>
      <c r="BU555" s="104">
        <f>IF(ABS($B555)&lt;0.01,0,VLOOKUP(E555,DollarSteps,4))</f>
        <v>1</v>
      </c>
      <c r="BV555" s="104">
        <f>IF(ABS($B555)&lt;0.01,0,VLOOKUP(G555,DollarSteps,4))</f>
        <v>1</v>
      </c>
      <c r="BW555" s="104">
        <f>IF(ABS($B555)&lt;0.01,0,VLOOKUP(I555,DollarSteps,4))</f>
        <v>1</v>
      </c>
      <c r="BX555" s="104">
        <f>IF(ABS($B555)&lt;0.01,0,IF($J555="","",VLOOKUP($J555,Age_Steps,4)))</f>
        <v>3</v>
      </c>
      <c r="BY555" s="104">
        <f>IF(OR(ABS($B555)&lt;0.01,$E555=0),0,IF($J555="","",VLOOKUP($J555,Age_Steps,4)))</f>
        <v>0</v>
      </c>
      <c r="BZ555" s="104">
        <f>IF(ABS($B555)&lt;0.01,0,IF($J555="","",VLOOKUP($J555-1,Age_Steps,4)))</f>
        <v>3</v>
      </c>
      <c r="CA555" s="104">
        <f>IF(OR(ABS($B555)&lt;0.01,$G555=0),0,IF($J555="","",VLOOKUP($J555-1,Age_Steps,4)))</f>
        <v>0</v>
      </c>
      <c r="CB555" s="104">
        <f>IF(ABS($B555)&lt;0.01,0,IF($J555="","",VLOOKUP($J555-2,Age_Steps,4)))</f>
        <v>3</v>
      </c>
      <c r="CC555" s="104">
        <f>IF(OR(ABS($B555)&lt;0.01,$I555=0),0,IF($J555="","",VLOOKUP($J555-2,Age_Steps,4)))</f>
        <v>0</v>
      </c>
    </row>
    <row r="556" spans="2:81" ht="12.5" customHeight="1">
      <c r="B556" s="6" t="s">
        <v>245</v>
      </c>
      <c r="C556" s="6" t="s">
        <v>246</v>
      </c>
      <c r="D556" s="5">
        <v>0</v>
      </c>
      <c r="E556" s="5">
        <v>0</v>
      </c>
      <c r="F556" s="2">
        <v>0</v>
      </c>
      <c r="G556" s="2">
        <v>0</v>
      </c>
      <c r="H556" s="2">
        <v>0</v>
      </c>
      <c r="I556" s="5">
        <v>0</v>
      </c>
      <c r="J556" s="11">
        <v>41</v>
      </c>
      <c r="K556" s="12">
        <f t="shared" si="483"/>
        <v>0</v>
      </c>
      <c r="L556" s="12">
        <f t="shared" si="483"/>
        <v>0</v>
      </c>
      <c r="M556" s="14">
        <f t="shared" si="484"/>
        <v>0</v>
      </c>
      <c r="N556" s="12">
        <f t="shared" si="539"/>
        <v>0</v>
      </c>
      <c r="O556" s="14">
        <f t="shared" si="485"/>
        <v>0</v>
      </c>
      <c r="P556" s="12">
        <f t="shared" si="539"/>
        <v>0</v>
      </c>
      <c r="Q556" s="12">
        <f t="shared" si="486"/>
        <v>1</v>
      </c>
      <c r="R556" s="12">
        <f t="shared" si="487"/>
        <v>0</v>
      </c>
      <c r="S556" s="12">
        <f t="shared" si="488"/>
        <v>0</v>
      </c>
      <c r="T556" s="12">
        <f t="shared" si="489"/>
        <v>0</v>
      </c>
      <c r="U556" s="12">
        <f t="shared" si="490"/>
        <v>0</v>
      </c>
      <c r="V556" s="39">
        <f t="shared" si="491"/>
        <v>0</v>
      </c>
      <c r="W556" s="39">
        <f t="shared" si="492"/>
        <v>0</v>
      </c>
      <c r="X556" s="12">
        <f t="shared" si="540"/>
        <v>0</v>
      </c>
      <c r="Y556" s="12">
        <f t="shared" si="493"/>
        <v>0</v>
      </c>
      <c r="Z556" s="39">
        <f t="shared" si="541"/>
        <v>0</v>
      </c>
      <c r="AA556" s="12">
        <f t="shared" si="494"/>
        <v>0</v>
      </c>
      <c r="AB556" s="39">
        <f t="shared" si="495"/>
        <v>0</v>
      </c>
      <c r="AC556" s="12">
        <f t="shared" si="496"/>
        <v>0</v>
      </c>
      <c r="AD556" s="39">
        <f t="shared" si="497"/>
        <v>0</v>
      </c>
      <c r="AE556" s="39">
        <f t="shared" si="482"/>
        <v>0</v>
      </c>
      <c r="AF556" s="12">
        <f t="shared" si="498"/>
        <v>0</v>
      </c>
      <c r="AG556" s="39">
        <f t="shared" si="499"/>
        <v>0</v>
      </c>
      <c r="AH556" s="12">
        <f t="shared" si="500"/>
        <v>0</v>
      </c>
      <c r="AI556" s="39">
        <f t="shared" si="501"/>
        <v>0</v>
      </c>
      <c r="AJ556" s="39">
        <f t="shared" si="502"/>
        <v>0</v>
      </c>
      <c r="AK556" s="12">
        <f t="shared" si="503"/>
        <v>0</v>
      </c>
      <c r="AL556" s="39">
        <f t="shared" si="504"/>
        <v>0</v>
      </c>
      <c r="AM556" s="39">
        <f t="shared" si="505"/>
        <v>0</v>
      </c>
      <c r="AN556" s="39">
        <f t="shared" si="506"/>
        <v>0</v>
      </c>
      <c r="AO556" s="99">
        <f t="shared" si="507"/>
        <v>0</v>
      </c>
      <c r="AP556" s="99">
        <f t="shared" si="508"/>
        <v>0</v>
      </c>
      <c r="AQ556" s="12">
        <f t="shared" si="509"/>
        <v>0</v>
      </c>
      <c r="AR556" s="39">
        <f t="shared" si="510"/>
        <v>0</v>
      </c>
      <c r="AS556" s="39">
        <f t="shared" si="511"/>
        <v>0</v>
      </c>
      <c r="AT556" s="39">
        <f t="shared" si="512"/>
        <v>0</v>
      </c>
      <c r="AU556" s="12">
        <f t="shared" si="513"/>
        <v>0</v>
      </c>
      <c r="AV556" s="39">
        <f t="shared" si="514"/>
        <v>0</v>
      </c>
      <c r="AW556" s="39">
        <f t="shared" si="515"/>
        <v>0</v>
      </c>
      <c r="AX556" s="39">
        <f t="shared" si="516"/>
        <v>0</v>
      </c>
      <c r="AY556" s="39">
        <f t="shared" si="517"/>
        <v>0</v>
      </c>
      <c r="AZ556" s="39">
        <f t="shared" si="518"/>
        <v>0</v>
      </c>
      <c r="BA556" s="12">
        <f t="shared" si="519"/>
        <v>0</v>
      </c>
      <c r="BB556" s="39">
        <f t="shared" si="520"/>
        <v>0</v>
      </c>
      <c r="BC556" s="39">
        <f t="shared" si="521"/>
        <v>0</v>
      </c>
      <c r="BD556" s="39">
        <f t="shared" si="522"/>
        <v>0</v>
      </c>
      <c r="BE556" s="12">
        <f t="shared" si="523"/>
        <v>0</v>
      </c>
      <c r="BF556" s="39">
        <f t="shared" si="524"/>
        <v>0</v>
      </c>
      <c r="BG556" s="39">
        <f t="shared" si="525"/>
        <v>0</v>
      </c>
      <c r="BH556" s="39">
        <f t="shared" si="526"/>
        <v>0</v>
      </c>
      <c r="BI556" s="12">
        <f t="shared" si="527"/>
        <v>0</v>
      </c>
      <c r="BJ556" s="39">
        <f t="shared" si="528"/>
        <v>0</v>
      </c>
      <c r="BK556" s="39">
        <f t="shared" si="529"/>
        <v>0</v>
      </c>
      <c r="BL556" s="39">
        <f t="shared" si="530"/>
        <v>0</v>
      </c>
      <c r="BM556" s="12">
        <f t="shared" si="531"/>
        <v>0</v>
      </c>
      <c r="BN556" s="39">
        <f t="shared" si="532"/>
        <v>0</v>
      </c>
      <c r="BO556" s="39">
        <f t="shared" si="533"/>
        <v>0</v>
      </c>
      <c r="BP556" s="39">
        <f t="shared" si="534"/>
        <v>0</v>
      </c>
      <c r="BQ556" s="12">
        <f t="shared" si="535"/>
        <v>0</v>
      </c>
      <c r="BR556" s="39">
        <f t="shared" si="536"/>
        <v>0</v>
      </c>
      <c r="BS556" s="39">
        <f t="shared" si="537"/>
        <v>0</v>
      </c>
      <c r="BT556" s="39">
        <f t="shared" si="538"/>
        <v>0</v>
      </c>
      <c r="BU556" s="104">
        <f>IF(ABS($B556)&lt;0.01,0,VLOOKUP(E556,DollarSteps,4))</f>
        <v>1</v>
      </c>
      <c r="BV556" s="104">
        <f>IF(ABS($B556)&lt;0.01,0,VLOOKUP(G556,DollarSteps,4))</f>
        <v>1</v>
      </c>
      <c r="BW556" s="104">
        <f>IF(ABS($B556)&lt;0.01,0,VLOOKUP(I556,DollarSteps,4))</f>
        <v>1</v>
      </c>
      <c r="BX556" s="104">
        <f>IF(ABS($B556)&lt;0.01,0,IF($J556="","",VLOOKUP($J556,Age_Steps,4)))</f>
        <v>4</v>
      </c>
      <c r="BY556" s="104">
        <f>IF(OR(ABS($B556)&lt;0.01,$E556=0),0,IF($J556="","",VLOOKUP($J556,Age_Steps,4)))</f>
        <v>0</v>
      </c>
      <c r="BZ556" s="104">
        <f>IF(ABS($B556)&lt;0.01,0,IF($J556="","",VLOOKUP($J556-1,Age_Steps,4)))</f>
        <v>4</v>
      </c>
      <c r="CA556" s="104">
        <f>IF(OR(ABS($B556)&lt;0.01,$G556=0),0,IF($J556="","",VLOOKUP($J556-1,Age_Steps,4)))</f>
        <v>0</v>
      </c>
      <c r="CB556" s="104">
        <f>IF(ABS($B556)&lt;0.01,0,IF($J556="","",VLOOKUP($J556-2,Age_Steps,4)))</f>
        <v>3</v>
      </c>
      <c r="CC556" s="104">
        <f>IF(OR(ABS($B556)&lt;0.01,$I556=0),0,IF($J556="","",VLOOKUP($J556-2,Age_Steps,4)))</f>
        <v>0</v>
      </c>
    </row>
    <row r="557" spans="2:81" ht="12.5" customHeight="1">
      <c r="B557" s="6" t="s">
        <v>247</v>
      </c>
      <c r="C557" s="6" t="s">
        <v>248</v>
      </c>
      <c r="D557" s="5">
        <v>0</v>
      </c>
      <c r="E557" s="5">
        <v>0</v>
      </c>
      <c r="F557" s="2">
        <v>0</v>
      </c>
      <c r="G557" s="2">
        <v>0</v>
      </c>
      <c r="H557" s="2">
        <v>0</v>
      </c>
      <c r="I557" s="5">
        <v>0</v>
      </c>
      <c r="J557" s="11">
        <v>85</v>
      </c>
      <c r="K557" s="12">
        <f t="shared" si="483"/>
        <v>0</v>
      </c>
      <c r="L557" s="12">
        <f t="shared" si="483"/>
        <v>0</v>
      </c>
      <c r="M557" s="14">
        <f t="shared" si="484"/>
        <v>0</v>
      </c>
      <c r="N557" s="12">
        <f t="shared" si="539"/>
        <v>0</v>
      </c>
      <c r="O557" s="14">
        <f t="shared" si="485"/>
        <v>0</v>
      </c>
      <c r="P557" s="12">
        <f t="shared" si="539"/>
        <v>0</v>
      </c>
      <c r="Q557" s="12">
        <f t="shared" si="486"/>
        <v>1</v>
      </c>
      <c r="R557" s="12">
        <f t="shared" si="487"/>
        <v>0</v>
      </c>
      <c r="S557" s="12">
        <f t="shared" si="488"/>
        <v>0</v>
      </c>
      <c r="T557" s="12">
        <f t="shared" si="489"/>
        <v>0</v>
      </c>
      <c r="U557" s="12">
        <f t="shared" si="490"/>
        <v>0</v>
      </c>
      <c r="V557" s="39">
        <f t="shared" si="491"/>
        <v>0</v>
      </c>
      <c r="W557" s="39">
        <f t="shared" si="492"/>
        <v>0</v>
      </c>
      <c r="X557" s="12">
        <f t="shared" si="540"/>
        <v>0</v>
      </c>
      <c r="Y557" s="12">
        <f t="shared" si="493"/>
        <v>0</v>
      </c>
      <c r="Z557" s="39">
        <f t="shared" si="541"/>
        <v>0</v>
      </c>
      <c r="AA557" s="12">
        <f t="shared" si="494"/>
        <v>0</v>
      </c>
      <c r="AB557" s="39">
        <f t="shared" si="495"/>
        <v>0</v>
      </c>
      <c r="AC557" s="12">
        <f t="shared" si="496"/>
        <v>0</v>
      </c>
      <c r="AD557" s="39">
        <f t="shared" si="497"/>
        <v>0</v>
      </c>
      <c r="AE557" s="39">
        <f t="shared" si="482"/>
        <v>0</v>
      </c>
      <c r="AF557" s="12">
        <f t="shared" si="498"/>
        <v>0</v>
      </c>
      <c r="AG557" s="39">
        <f t="shared" si="499"/>
        <v>0</v>
      </c>
      <c r="AH557" s="12">
        <f t="shared" si="500"/>
        <v>0</v>
      </c>
      <c r="AI557" s="39">
        <f t="shared" si="501"/>
        <v>0</v>
      </c>
      <c r="AJ557" s="39">
        <f t="shared" si="502"/>
        <v>0</v>
      </c>
      <c r="AK557" s="12">
        <f t="shared" si="503"/>
        <v>0</v>
      </c>
      <c r="AL557" s="39">
        <f t="shared" si="504"/>
        <v>0</v>
      </c>
      <c r="AM557" s="39">
        <f t="shared" si="505"/>
        <v>0</v>
      </c>
      <c r="AN557" s="39">
        <f t="shared" si="506"/>
        <v>0</v>
      </c>
      <c r="AO557" s="99">
        <f t="shared" si="507"/>
        <v>0</v>
      </c>
      <c r="AP557" s="99">
        <f t="shared" si="508"/>
        <v>0</v>
      </c>
      <c r="AQ557" s="12">
        <f t="shared" si="509"/>
        <v>0</v>
      </c>
      <c r="AR557" s="39">
        <f t="shared" si="510"/>
        <v>0</v>
      </c>
      <c r="AS557" s="39">
        <f t="shared" si="511"/>
        <v>0</v>
      </c>
      <c r="AT557" s="39">
        <f t="shared" si="512"/>
        <v>0</v>
      </c>
      <c r="AU557" s="12">
        <f t="shared" si="513"/>
        <v>0</v>
      </c>
      <c r="AV557" s="39">
        <f t="shared" si="514"/>
        <v>0</v>
      </c>
      <c r="AW557" s="39">
        <f t="shared" si="515"/>
        <v>0</v>
      </c>
      <c r="AX557" s="39">
        <f t="shared" si="516"/>
        <v>0</v>
      </c>
      <c r="AY557" s="39">
        <f t="shared" si="517"/>
        <v>0</v>
      </c>
      <c r="AZ557" s="39">
        <f t="shared" si="518"/>
        <v>0</v>
      </c>
      <c r="BA557" s="12">
        <f t="shared" si="519"/>
        <v>0</v>
      </c>
      <c r="BB557" s="39">
        <f t="shared" si="520"/>
        <v>0</v>
      </c>
      <c r="BC557" s="39">
        <f t="shared" si="521"/>
        <v>0</v>
      </c>
      <c r="BD557" s="39">
        <f t="shared" si="522"/>
        <v>0</v>
      </c>
      <c r="BE557" s="12">
        <f t="shared" si="523"/>
        <v>0</v>
      </c>
      <c r="BF557" s="39">
        <f t="shared" si="524"/>
        <v>0</v>
      </c>
      <c r="BG557" s="39">
        <f t="shared" si="525"/>
        <v>0</v>
      </c>
      <c r="BH557" s="39">
        <f t="shared" si="526"/>
        <v>0</v>
      </c>
      <c r="BI557" s="12">
        <f t="shared" si="527"/>
        <v>0</v>
      </c>
      <c r="BJ557" s="39">
        <f t="shared" si="528"/>
        <v>0</v>
      </c>
      <c r="BK557" s="39">
        <f t="shared" si="529"/>
        <v>0</v>
      </c>
      <c r="BL557" s="39">
        <f t="shared" si="530"/>
        <v>0</v>
      </c>
      <c r="BM557" s="12">
        <f t="shared" si="531"/>
        <v>0</v>
      </c>
      <c r="BN557" s="39">
        <f t="shared" si="532"/>
        <v>0</v>
      </c>
      <c r="BO557" s="39">
        <f t="shared" si="533"/>
        <v>0</v>
      </c>
      <c r="BP557" s="39">
        <f t="shared" si="534"/>
        <v>0</v>
      </c>
      <c r="BQ557" s="12">
        <f t="shared" si="535"/>
        <v>0</v>
      </c>
      <c r="BR557" s="39">
        <f t="shared" si="536"/>
        <v>0</v>
      </c>
      <c r="BS557" s="39">
        <f t="shared" si="537"/>
        <v>0</v>
      </c>
      <c r="BT557" s="39">
        <f t="shared" si="538"/>
        <v>0</v>
      </c>
      <c r="BU557" s="104">
        <f>IF(ABS($B557)&lt;0.01,0,VLOOKUP(E557,DollarSteps,4))</f>
        <v>1</v>
      </c>
      <c r="BV557" s="104">
        <f>IF(ABS($B557)&lt;0.01,0,VLOOKUP(G557,DollarSteps,4))</f>
        <v>1</v>
      </c>
      <c r="BW557" s="104">
        <f>IF(ABS($B557)&lt;0.01,0,VLOOKUP(I557,DollarSteps,4))</f>
        <v>1</v>
      </c>
      <c r="BX557" s="104">
        <f>IF(ABS($B557)&lt;0.01,0,IF($J557="","",VLOOKUP($J557,Age_Steps,4)))</f>
        <v>7</v>
      </c>
      <c r="BY557" s="104">
        <f>IF(OR(ABS($B557)&lt;0.01,$E557=0),0,IF($J557="","",VLOOKUP($J557,Age_Steps,4)))</f>
        <v>0</v>
      </c>
      <c r="BZ557" s="104">
        <f>IF(ABS($B557)&lt;0.01,0,IF($J557="","",VLOOKUP($J557-1,Age_Steps,4)))</f>
        <v>7</v>
      </c>
      <c r="CA557" s="104">
        <f>IF(OR(ABS($B557)&lt;0.01,$G557=0),0,IF($J557="","",VLOOKUP($J557-1,Age_Steps,4)))</f>
        <v>0</v>
      </c>
      <c r="CB557" s="104">
        <f>IF(ABS($B557)&lt;0.01,0,IF($J557="","",VLOOKUP($J557-2,Age_Steps,4)))</f>
        <v>7</v>
      </c>
      <c r="CC557" s="104">
        <f>IF(OR(ABS($B557)&lt;0.01,$I557=0),0,IF($J557="","",VLOOKUP($J557-2,Age_Steps,4)))</f>
        <v>0</v>
      </c>
    </row>
    <row r="558" spans="2:81" ht="12.5" customHeight="1">
      <c r="B558" s="6" t="s">
        <v>249</v>
      </c>
      <c r="C558" s="6" t="s">
        <v>250</v>
      </c>
      <c r="D558" s="5">
        <v>0</v>
      </c>
      <c r="E558" s="5">
        <v>0</v>
      </c>
      <c r="F558" s="2">
        <v>0</v>
      </c>
      <c r="G558" s="2">
        <v>10</v>
      </c>
      <c r="H558" s="2">
        <v>100</v>
      </c>
      <c r="I558" s="5">
        <v>125</v>
      </c>
      <c r="J558" s="11">
        <v>90</v>
      </c>
      <c r="K558" s="12">
        <f t="shared" si="483"/>
        <v>0</v>
      </c>
      <c r="L558" s="12">
        <f t="shared" si="483"/>
        <v>0</v>
      </c>
      <c r="M558" s="14">
        <f t="shared" si="484"/>
        <v>0</v>
      </c>
      <c r="N558" s="12">
        <f t="shared" si="539"/>
        <v>0</v>
      </c>
      <c r="O558" s="14">
        <f t="shared" si="485"/>
        <v>-10</v>
      </c>
      <c r="P558" s="12">
        <f t="shared" si="539"/>
        <v>0</v>
      </c>
      <c r="Q558" s="12">
        <f t="shared" si="486"/>
        <v>0</v>
      </c>
      <c r="R558" s="12">
        <f t="shared" si="487"/>
        <v>1</v>
      </c>
      <c r="S558" s="12">
        <f t="shared" si="488"/>
        <v>0</v>
      </c>
      <c r="T558" s="12">
        <f t="shared" si="489"/>
        <v>1</v>
      </c>
      <c r="U558" s="12">
        <f t="shared" si="490"/>
        <v>1</v>
      </c>
      <c r="V558" s="39">
        <f t="shared" si="491"/>
        <v>10</v>
      </c>
      <c r="W558" s="39">
        <f t="shared" si="492"/>
        <v>125</v>
      </c>
      <c r="X558" s="12">
        <f t="shared" si="540"/>
        <v>1</v>
      </c>
      <c r="Y558" s="12">
        <f t="shared" si="493"/>
        <v>0</v>
      </c>
      <c r="Z558" s="39">
        <f t="shared" si="541"/>
        <v>0</v>
      </c>
      <c r="AA558" s="12">
        <f t="shared" si="494"/>
        <v>0</v>
      </c>
      <c r="AB558" s="39">
        <f t="shared" si="495"/>
        <v>0</v>
      </c>
      <c r="AC558" s="12">
        <f t="shared" si="496"/>
        <v>0</v>
      </c>
      <c r="AD558" s="39">
        <f t="shared" si="497"/>
        <v>0</v>
      </c>
      <c r="AE558" s="39">
        <f t="shared" si="482"/>
        <v>0</v>
      </c>
      <c r="AF558" s="12">
        <f t="shared" si="498"/>
        <v>0</v>
      </c>
      <c r="AG558" s="39">
        <f t="shared" si="499"/>
        <v>0</v>
      </c>
      <c r="AH558" s="12">
        <f t="shared" si="500"/>
        <v>0</v>
      </c>
      <c r="AI558" s="39">
        <f t="shared" si="501"/>
        <v>0</v>
      </c>
      <c r="AJ558" s="39">
        <f t="shared" si="502"/>
        <v>0</v>
      </c>
      <c r="AK558" s="12">
        <f t="shared" si="503"/>
        <v>0</v>
      </c>
      <c r="AL558" s="39">
        <f t="shared" si="504"/>
        <v>0</v>
      </c>
      <c r="AM558" s="39">
        <f t="shared" si="505"/>
        <v>0</v>
      </c>
      <c r="AN558" s="39">
        <f t="shared" si="506"/>
        <v>0</v>
      </c>
      <c r="AO558" s="99">
        <f t="shared" si="507"/>
        <v>0</v>
      </c>
      <c r="AP558" s="99">
        <f t="shared" si="508"/>
        <v>0</v>
      </c>
      <c r="AQ558" s="12">
        <f t="shared" si="509"/>
        <v>0</v>
      </c>
      <c r="AR558" s="39">
        <f t="shared" si="510"/>
        <v>0</v>
      </c>
      <c r="AS558" s="39">
        <f t="shared" si="511"/>
        <v>0</v>
      </c>
      <c r="AT558" s="39">
        <f t="shared" si="512"/>
        <v>0</v>
      </c>
      <c r="AU558" s="12">
        <f t="shared" si="513"/>
        <v>0</v>
      </c>
      <c r="AV558" s="39">
        <f t="shared" si="514"/>
        <v>0</v>
      </c>
      <c r="AW558" s="39">
        <f t="shared" si="515"/>
        <v>0</v>
      </c>
      <c r="AX558" s="39">
        <f t="shared" si="516"/>
        <v>0</v>
      </c>
      <c r="AY558" s="39">
        <f t="shared" si="517"/>
        <v>0</v>
      </c>
      <c r="AZ558" s="39">
        <f t="shared" si="518"/>
        <v>0</v>
      </c>
      <c r="BA558" s="12">
        <f t="shared" si="519"/>
        <v>0</v>
      </c>
      <c r="BB558" s="39">
        <f t="shared" si="520"/>
        <v>0</v>
      </c>
      <c r="BC558" s="39">
        <f t="shared" si="521"/>
        <v>0</v>
      </c>
      <c r="BD558" s="39">
        <f t="shared" si="522"/>
        <v>0</v>
      </c>
      <c r="BE558" s="12">
        <f t="shared" si="523"/>
        <v>0</v>
      </c>
      <c r="BF558" s="39">
        <f t="shared" si="524"/>
        <v>0</v>
      </c>
      <c r="BG558" s="39">
        <f t="shared" si="525"/>
        <v>0</v>
      </c>
      <c r="BH558" s="39">
        <f t="shared" si="526"/>
        <v>0</v>
      </c>
      <c r="BI558" s="12">
        <f t="shared" si="527"/>
        <v>0</v>
      </c>
      <c r="BJ558" s="39">
        <f t="shared" si="528"/>
        <v>0</v>
      </c>
      <c r="BK558" s="39">
        <f t="shared" si="529"/>
        <v>0</v>
      </c>
      <c r="BL558" s="39">
        <f t="shared" si="530"/>
        <v>0</v>
      </c>
      <c r="BM558" s="12">
        <f t="shared" si="531"/>
        <v>0</v>
      </c>
      <c r="BN558" s="39">
        <f t="shared" si="532"/>
        <v>0</v>
      </c>
      <c r="BO558" s="39">
        <f t="shared" si="533"/>
        <v>0</v>
      </c>
      <c r="BP558" s="39">
        <f t="shared" si="534"/>
        <v>0</v>
      </c>
      <c r="BQ558" s="12">
        <f t="shared" si="535"/>
        <v>0</v>
      </c>
      <c r="BR558" s="39">
        <f t="shared" si="536"/>
        <v>0</v>
      </c>
      <c r="BS558" s="39">
        <f t="shared" si="537"/>
        <v>0</v>
      </c>
      <c r="BT558" s="39">
        <f t="shared" si="538"/>
        <v>0</v>
      </c>
      <c r="BU558" s="104">
        <f>IF(ABS($B558)&lt;0.01,0,VLOOKUP(E558,DollarSteps,4))</f>
        <v>1</v>
      </c>
      <c r="BV558" s="104">
        <f>IF(ABS($B558)&lt;0.01,0,VLOOKUP(G558,DollarSteps,4))</f>
        <v>2</v>
      </c>
      <c r="BW558" s="104">
        <f>IF(ABS($B558)&lt;0.01,0,VLOOKUP(I558,DollarSteps,4))</f>
        <v>2</v>
      </c>
      <c r="BX558" s="104">
        <f>IF(ABS($B558)&lt;0.01,0,IF($J558="","",VLOOKUP($J558,Age_Steps,4)))</f>
        <v>7</v>
      </c>
      <c r="BY558" s="104">
        <f>IF(OR(ABS($B558)&lt;0.01,$E558=0),0,IF($J558="","",VLOOKUP($J558,Age_Steps,4)))</f>
        <v>0</v>
      </c>
      <c r="BZ558" s="104">
        <f>IF(ABS($B558)&lt;0.01,0,IF($J558="","",VLOOKUP($J558-1,Age_Steps,4)))</f>
        <v>7</v>
      </c>
      <c r="CA558" s="104">
        <f>IF(OR(ABS($B558)&lt;0.01,$G558=0),0,IF($J558="","",VLOOKUP($J558-1,Age_Steps,4)))</f>
        <v>7</v>
      </c>
      <c r="CB558" s="104">
        <f>IF(ABS($B558)&lt;0.01,0,IF($J558="","",VLOOKUP($J558-2,Age_Steps,4)))</f>
        <v>7</v>
      </c>
      <c r="CC558" s="104">
        <f>IF(OR(ABS($B558)&lt;0.01,$I558=0),0,IF($J558="","",VLOOKUP($J558-2,Age_Steps,4)))</f>
        <v>7</v>
      </c>
    </row>
    <row r="559" spans="2:81" ht="12.5" customHeight="1">
      <c r="B559" s="6" t="s">
        <v>251</v>
      </c>
      <c r="C559" s="6" t="s">
        <v>252</v>
      </c>
      <c r="D559" s="5">
        <v>45</v>
      </c>
      <c r="E559" s="5">
        <v>45</v>
      </c>
      <c r="F559" s="2">
        <v>0</v>
      </c>
      <c r="G559" s="2">
        <v>0</v>
      </c>
      <c r="H559" s="2">
        <v>0</v>
      </c>
      <c r="I559" s="5">
        <v>0</v>
      </c>
      <c r="J559" s="11">
        <v>35</v>
      </c>
      <c r="K559" s="12">
        <f t="shared" si="483"/>
        <v>1</v>
      </c>
      <c r="L559" s="12">
        <f t="shared" si="483"/>
        <v>1</v>
      </c>
      <c r="M559" s="14">
        <f t="shared" si="484"/>
        <v>45</v>
      </c>
      <c r="N559" s="12">
        <f t="shared" si="539"/>
        <v>0</v>
      </c>
      <c r="O559" s="14">
        <f t="shared" si="485"/>
        <v>45</v>
      </c>
      <c r="P559" s="12">
        <f t="shared" si="539"/>
        <v>0</v>
      </c>
      <c r="Q559" s="12">
        <f t="shared" si="486"/>
        <v>0</v>
      </c>
      <c r="R559" s="12">
        <f t="shared" si="487"/>
        <v>0</v>
      </c>
      <c r="S559" s="12">
        <f t="shared" si="488"/>
        <v>1</v>
      </c>
      <c r="T559" s="12">
        <f t="shared" si="489"/>
        <v>0</v>
      </c>
      <c r="U559" s="12">
        <f t="shared" si="490"/>
        <v>0</v>
      </c>
      <c r="V559" s="39">
        <f t="shared" si="491"/>
        <v>0</v>
      </c>
      <c r="W559" s="39">
        <f t="shared" si="492"/>
        <v>0</v>
      </c>
      <c r="X559" s="12">
        <f t="shared" si="540"/>
        <v>0</v>
      </c>
      <c r="Y559" s="12">
        <f t="shared" si="493"/>
        <v>0</v>
      </c>
      <c r="Z559" s="39">
        <f t="shared" si="541"/>
        <v>0</v>
      </c>
      <c r="AA559" s="12">
        <f t="shared" si="494"/>
        <v>1</v>
      </c>
      <c r="AB559" s="39">
        <f t="shared" si="495"/>
        <v>45</v>
      </c>
      <c r="AC559" s="12">
        <f t="shared" si="496"/>
        <v>0</v>
      </c>
      <c r="AD559" s="39">
        <f t="shared" si="497"/>
        <v>0</v>
      </c>
      <c r="AE559" s="39">
        <f t="shared" si="482"/>
        <v>0</v>
      </c>
      <c r="AF559" s="12">
        <f t="shared" si="498"/>
        <v>0</v>
      </c>
      <c r="AG559" s="39">
        <f t="shared" si="499"/>
        <v>0</v>
      </c>
      <c r="AH559" s="12">
        <f t="shared" si="500"/>
        <v>0</v>
      </c>
      <c r="AI559" s="39">
        <f t="shared" si="501"/>
        <v>0</v>
      </c>
      <c r="AJ559" s="39">
        <f t="shared" si="502"/>
        <v>0</v>
      </c>
      <c r="AK559" s="12">
        <f t="shared" si="503"/>
        <v>0</v>
      </c>
      <c r="AL559" s="39">
        <f t="shared" si="504"/>
        <v>0</v>
      </c>
      <c r="AM559" s="39">
        <f t="shared" si="505"/>
        <v>0</v>
      </c>
      <c r="AN559" s="39">
        <f t="shared" si="506"/>
        <v>0</v>
      </c>
      <c r="AO559" s="99">
        <f t="shared" si="507"/>
        <v>0</v>
      </c>
      <c r="AP559" s="99">
        <f t="shared" si="508"/>
        <v>0</v>
      </c>
      <c r="AQ559" s="12">
        <f t="shared" si="509"/>
        <v>0</v>
      </c>
      <c r="AR559" s="39">
        <f t="shared" si="510"/>
        <v>0</v>
      </c>
      <c r="AS559" s="39">
        <f t="shared" si="511"/>
        <v>0</v>
      </c>
      <c r="AT559" s="39">
        <f t="shared" si="512"/>
        <v>0</v>
      </c>
      <c r="AU559" s="12">
        <f t="shared" si="513"/>
        <v>0</v>
      </c>
      <c r="AV559" s="39">
        <f t="shared" si="514"/>
        <v>0</v>
      </c>
      <c r="AW559" s="39">
        <f t="shared" si="515"/>
        <v>0</v>
      </c>
      <c r="AX559" s="39">
        <f t="shared" si="516"/>
        <v>0</v>
      </c>
      <c r="AY559" s="39">
        <f t="shared" si="517"/>
        <v>0</v>
      </c>
      <c r="AZ559" s="39">
        <f t="shared" si="518"/>
        <v>0</v>
      </c>
      <c r="BA559" s="12">
        <f t="shared" si="519"/>
        <v>0</v>
      </c>
      <c r="BB559" s="39">
        <f t="shared" si="520"/>
        <v>0</v>
      </c>
      <c r="BC559" s="39">
        <f t="shared" si="521"/>
        <v>0</v>
      </c>
      <c r="BD559" s="39">
        <f t="shared" si="522"/>
        <v>0</v>
      </c>
      <c r="BE559" s="12">
        <f t="shared" si="523"/>
        <v>0</v>
      </c>
      <c r="BF559" s="39">
        <f t="shared" si="524"/>
        <v>0</v>
      </c>
      <c r="BG559" s="39">
        <f t="shared" si="525"/>
        <v>0</v>
      </c>
      <c r="BH559" s="39">
        <f t="shared" si="526"/>
        <v>0</v>
      </c>
      <c r="BI559" s="12">
        <f t="shared" si="527"/>
        <v>0</v>
      </c>
      <c r="BJ559" s="39">
        <f t="shared" si="528"/>
        <v>0</v>
      </c>
      <c r="BK559" s="39">
        <f t="shared" si="529"/>
        <v>0</v>
      </c>
      <c r="BL559" s="39">
        <f t="shared" si="530"/>
        <v>0</v>
      </c>
      <c r="BM559" s="12">
        <f t="shared" si="531"/>
        <v>0</v>
      </c>
      <c r="BN559" s="39">
        <f t="shared" si="532"/>
        <v>0</v>
      </c>
      <c r="BO559" s="39">
        <f t="shared" si="533"/>
        <v>0</v>
      </c>
      <c r="BP559" s="39">
        <f t="shared" si="534"/>
        <v>0</v>
      </c>
      <c r="BQ559" s="12">
        <f t="shared" si="535"/>
        <v>0</v>
      </c>
      <c r="BR559" s="39">
        <f t="shared" si="536"/>
        <v>0</v>
      </c>
      <c r="BS559" s="39">
        <f t="shared" si="537"/>
        <v>0</v>
      </c>
      <c r="BT559" s="39">
        <f t="shared" si="538"/>
        <v>0</v>
      </c>
      <c r="BU559" s="104">
        <f>IF(ABS($B559)&lt;0.01,0,VLOOKUP(E559,DollarSteps,4))</f>
        <v>2</v>
      </c>
      <c r="BV559" s="104">
        <f>IF(ABS($B559)&lt;0.01,0,VLOOKUP(G559,DollarSteps,4))</f>
        <v>1</v>
      </c>
      <c r="BW559" s="104">
        <f>IF(ABS($B559)&lt;0.01,0,VLOOKUP(I559,DollarSteps,4))</f>
        <v>1</v>
      </c>
      <c r="BX559" s="104">
        <f>IF(ABS($B559)&lt;0.01,0,IF($J559="","",VLOOKUP($J559,Age_Steps,4)))</f>
        <v>3</v>
      </c>
      <c r="BY559" s="104">
        <f>IF(OR(ABS($B559)&lt;0.01,$E559=0),0,IF($J559="","",VLOOKUP($J559,Age_Steps,4)))</f>
        <v>3</v>
      </c>
      <c r="BZ559" s="104">
        <f>IF(ABS($B559)&lt;0.01,0,IF($J559="","",VLOOKUP($J559-1,Age_Steps,4)))</f>
        <v>3</v>
      </c>
      <c r="CA559" s="104">
        <f>IF(OR(ABS($B559)&lt;0.01,$G559=0),0,IF($J559="","",VLOOKUP($J559-1,Age_Steps,4)))</f>
        <v>0</v>
      </c>
      <c r="CB559" s="104">
        <f>IF(ABS($B559)&lt;0.01,0,IF($J559="","",VLOOKUP($J559-2,Age_Steps,4)))</f>
        <v>3</v>
      </c>
      <c r="CC559" s="104">
        <f>IF(OR(ABS($B559)&lt;0.01,$I559=0),0,IF($J559="","",VLOOKUP($J559-2,Age_Steps,4)))</f>
        <v>0</v>
      </c>
    </row>
    <row r="560" spans="2:81" ht="12.5" customHeight="1">
      <c r="B560" s="6" t="s">
        <v>253</v>
      </c>
      <c r="C560" s="6" t="s">
        <v>254</v>
      </c>
      <c r="D560" s="5">
        <v>0</v>
      </c>
      <c r="E560" s="5">
        <v>0</v>
      </c>
      <c r="F560" s="2">
        <v>0</v>
      </c>
      <c r="G560" s="2">
        <v>0</v>
      </c>
      <c r="H560" s="2">
        <v>0</v>
      </c>
      <c r="I560" s="5">
        <v>0</v>
      </c>
      <c r="J560" s="11">
        <v>35</v>
      </c>
      <c r="K560" s="12">
        <f t="shared" si="483"/>
        <v>0</v>
      </c>
      <c r="L560" s="12">
        <f t="shared" si="483"/>
        <v>0</v>
      </c>
      <c r="M560" s="14">
        <f t="shared" si="484"/>
        <v>0</v>
      </c>
      <c r="N560" s="12">
        <f t="shared" si="539"/>
        <v>0</v>
      </c>
      <c r="O560" s="14">
        <f t="shared" si="485"/>
        <v>0</v>
      </c>
      <c r="P560" s="12">
        <f t="shared" si="539"/>
        <v>0</v>
      </c>
      <c r="Q560" s="12">
        <f t="shared" si="486"/>
        <v>1</v>
      </c>
      <c r="R560" s="12">
        <f t="shared" si="487"/>
        <v>0</v>
      </c>
      <c r="S560" s="12">
        <f t="shared" si="488"/>
        <v>0</v>
      </c>
      <c r="T560" s="12">
        <f t="shared" si="489"/>
        <v>0</v>
      </c>
      <c r="U560" s="12">
        <f t="shared" si="490"/>
        <v>0</v>
      </c>
      <c r="V560" s="39">
        <f t="shared" si="491"/>
        <v>0</v>
      </c>
      <c r="W560" s="39">
        <f t="shared" si="492"/>
        <v>0</v>
      </c>
      <c r="X560" s="12">
        <f t="shared" si="540"/>
        <v>0</v>
      </c>
      <c r="Y560" s="12">
        <f t="shared" si="493"/>
        <v>0</v>
      </c>
      <c r="Z560" s="39">
        <f t="shared" si="541"/>
        <v>0</v>
      </c>
      <c r="AA560" s="12">
        <f t="shared" si="494"/>
        <v>0</v>
      </c>
      <c r="AB560" s="39">
        <f t="shared" si="495"/>
        <v>0</v>
      </c>
      <c r="AC560" s="12">
        <f t="shared" si="496"/>
        <v>0</v>
      </c>
      <c r="AD560" s="39">
        <f t="shared" si="497"/>
        <v>0</v>
      </c>
      <c r="AE560" s="39">
        <f t="shared" si="482"/>
        <v>0</v>
      </c>
      <c r="AF560" s="12">
        <f t="shared" si="498"/>
        <v>0</v>
      </c>
      <c r="AG560" s="39">
        <f t="shared" si="499"/>
        <v>0</v>
      </c>
      <c r="AH560" s="12">
        <f t="shared" si="500"/>
        <v>0</v>
      </c>
      <c r="AI560" s="39">
        <f t="shared" si="501"/>
        <v>0</v>
      </c>
      <c r="AJ560" s="39">
        <f t="shared" si="502"/>
        <v>0</v>
      </c>
      <c r="AK560" s="12">
        <f t="shared" si="503"/>
        <v>0</v>
      </c>
      <c r="AL560" s="39">
        <f t="shared" si="504"/>
        <v>0</v>
      </c>
      <c r="AM560" s="39">
        <f t="shared" si="505"/>
        <v>0</v>
      </c>
      <c r="AN560" s="39">
        <f t="shared" si="506"/>
        <v>0</v>
      </c>
      <c r="AO560" s="99">
        <f t="shared" si="507"/>
        <v>0</v>
      </c>
      <c r="AP560" s="99">
        <f t="shared" si="508"/>
        <v>0</v>
      </c>
      <c r="AQ560" s="12">
        <f t="shared" si="509"/>
        <v>0</v>
      </c>
      <c r="AR560" s="39">
        <f t="shared" si="510"/>
        <v>0</v>
      </c>
      <c r="AS560" s="39">
        <f t="shared" si="511"/>
        <v>0</v>
      </c>
      <c r="AT560" s="39">
        <f t="shared" si="512"/>
        <v>0</v>
      </c>
      <c r="AU560" s="12">
        <f t="shared" si="513"/>
        <v>0</v>
      </c>
      <c r="AV560" s="39">
        <f t="shared" si="514"/>
        <v>0</v>
      </c>
      <c r="AW560" s="39">
        <f t="shared" si="515"/>
        <v>0</v>
      </c>
      <c r="AX560" s="39">
        <f t="shared" si="516"/>
        <v>0</v>
      </c>
      <c r="AY560" s="39">
        <f t="shared" si="517"/>
        <v>0</v>
      </c>
      <c r="AZ560" s="39">
        <f t="shared" si="518"/>
        <v>0</v>
      </c>
      <c r="BA560" s="12">
        <f t="shared" si="519"/>
        <v>0</v>
      </c>
      <c r="BB560" s="39">
        <f t="shared" si="520"/>
        <v>0</v>
      </c>
      <c r="BC560" s="39">
        <f t="shared" si="521"/>
        <v>0</v>
      </c>
      <c r="BD560" s="39">
        <f t="shared" si="522"/>
        <v>0</v>
      </c>
      <c r="BE560" s="12">
        <f t="shared" si="523"/>
        <v>0</v>
      </c>
      <c r="BF560" s="39">
        <f t="shared" si="524"/>
        <v>0</v>
      </c>
      <c r="BG560" s="39">
        <f t="shared" si="525"/>
        <v>0</v>
      </c>
      <c r="BH560" s="39">
        <f t="shared" si="526"/>
        <v>0</v>
      </c>
      <c r="BI560" s="12">
        <f t="shared" si="527"/>
        <v>0</v>
      </c>
      <c r="BJ560" s="39">
        <f t="shared" si="528"/>
        <v>0</v>
      </c>
      <c r="BK560" s="39">
        <f t="shared" si="529"/>
        <v>0</v>
      </c>
      <c r="BL560" s="39">
        <f t="shared" si="530"/>
        <v>0</v>
      </c>
      <c r="BM560" s="12">
        <f t="shared" si="531"/>
        <v>0</v>
      </c>
      <c r="BN560" s="39">
        <f t="shared" si="532"/>
        <v>0</v>
      </c>
      <c r="BO560" s="39">
        <f t="shared" si="533"/>
        <v>0</v>
      </c>
      <c r="BP560" s="39">
        <f t="shared" si="534"/>
        <v>0</v>
      </c>
      <c r="BQ560" s="12">
        <f t="shared" si="535"/>
        <v>0</v>
      </c>
      <c r="BR560" s="39">
        <f t="shared" si="536"/>
        <v>0</v>
      </c>
      <c r="BS560" s="39">
        <f t="shared" si="537"/>
        <v>0</v>
      </c>
      <c r="BT560" s="39">
        <f t="shared" si="538"/>
        <v>0</v>
      </c>
      <c r="BU560" s="104">
        <f>IF(ABS($B560)&lt;0.01,0,VLOOKUP(E560,DollarSteps,4))</f>
        <v>1</v>
      </c>
      <c r="BV560" s="104">
        <f>IF(ABS($B560)&lt;0.01,0,VLOOKUP(G560,DollarSteps,4))</f>
        <v>1</v>
      </c>
      <c r="BW560" s="104">
        <f>IF(ABS($B560)&lt;0.01,0,VLOOKUP(I560,DollarSteps,4))</f>
        <v>1</v>
      </c>
      <c r="BX560" s="104">
        <f>IF(ABS($B560)&lt;0.01,0,IF($J560="","",VLOOKUP($J560,Age_Steps,4)))</f>
        <v>3</v>
      </c>
      <c r="BY560" s="104">
        <f>IF(OR(ABS($B560)&lt;0.01,$E560=0),0,IF($J560="","",VLOOKUP($J560,Age_Steps,4)))</f>
        <v>0</v>
      </c>
      <c r="BZ560" s="104">
        <f>IF(ABS($B560)&lt;0.01,0,IF($J560="","",VLOOKUP($J560-1,Age_Steps,4)))</f>
        <v>3</v>
      </c>
      <c r="CA560" s="104">
        <f>IF(OR(ABS($B560)&lt;0.01,$G560=0),0,IF($J560="","",VLOOKUP($J560-1,Age_Steps,4)))</f>
        <v>0</v>
      </c>
      <c r="CB560" s="104">
        <f>IF(ABS($B560)&lt;0.01,0,IF($J560="","",VLOOKUP($J560-2,Age_Steps,4)))</f>
        <v>3</v>
      </c>
      <c r="CC560" s="104">
        <f>IF(OR(ABS($B560)&lt;0.01,$I560=0),0,IF($J560="","",VLOOKUP($J560-2,Age_Steps,4)))</f>
        <v>0</v>
      </c>
    </row>
    <row r="561" spans="2:81" ht="12.5" customHeight="1">
      <c r="B561" s="6" t="s">
        <v>255</v>
      </c>
      <c r="C561" s="6" t="s">
        <v>256</v>
      </c>
      <c r="D561" s="5">
        <v>0</v>
      </c>
      <c r="E561" s="5">
        <v>0</v>
      </c>
      <c r="F561" s="2">
        <v>0</v>
      </c>
      <c r="G561" s="2">
        <v>0</v>
      </c>
      <c r="H561" s="2">
        <v>0</v>
      </c>
      <c r="I561" s="5">
        <v>0</v>
      </c>
      <c r="J561" s="11">
        <v>81</v>
      </c>
      <c r="K561" s="12">
        <f t="shared" si="483"/>
        <v>0</v>
      </c>
      <c r="L561" s="12">
        <f t="shared" si="483"/>
        <v>0</v>
      </c>
      <c r="M561" s="14">
        <f t="shared" si="484"/>
        <v>0</v>
      </c>
      <c r="N561" s="12">
        <f t="shared" si="539"/>
        <v>0</v>
      </c>
      <c r="O561" s="14">
        <f t="shared" si="485"/>
        <v>0</v>
      </c>
      <c r="P561" s="12">
        <f t="shared" si="539"/>
        <v>0</v>
      </c>
      <c r="Q561" s="12">
        <f t="shared" si="486"/>
        <v>1</v>
      </c>
      <c r="R561" s="12">
        <f t="shared" si="487"/>
        <v>0</v>
      </c>
      <c r="S561" s="12">
        <f t="shared" si="488"/>
        <v>0</v>
      </c>
      <c r="T561" s="12">
        <f t="shared" si="489"/>
        <v>0</v>
      </c>
      <c r="U561" s="12">
        <f t="shared" si="490"/>
        <v>0</v>
      </c>
      <c r="V561" s="39">
        <f t="shared" si="491"/>
        <v>0</v>
      </c>
      <c r="W561" s="39">
        <f t="shared" si="492"/>
        <v>0</v>
      </c>
      <c r="X561" s="12">
        <f t="shared" si="540"/>
        <v>0</v>
      </c>
      <c r="Y561" s="12">
        <f t="shared" si="493"/>
        <v>0</v>
      </c>
      <c r="Z561" s="39">
        <f t="shared" si="541"/>
        <v>0</v>
      </c>
      <c r="AA561" s="12">
        <f t="shared" si="494"/>
        <v>0</v>
      </c>
      <c r="AB561" s="39">
        <f t="shared" si="495"/>
        <v>0</v>
      </c>
      <c r="AC561" s="12">
        <f t="shared" si="496"/>
        <v>0</v>
      </c>
      <c r="AD561" s="39">
        <f t="shared" si="497"/>
        <v>0</v>
      </c>
      <c r="AE561" s="39">
        <f t="shared" si="482"/>
        <v>0</v>
      </c>
      <c r="AF561" s="12">
        <f t="shared" si="498"/>
        <v>0</v>
      </c>
      <c r="AG561" s="39">
        <f t="shared" si="499"/>
        <v>0</v>
      </c>
      <c r="AH561" s="12">
        <f t="shared" si="500"/>
        <v>0</v>
      </c>
      <c r="AI561" s="39">
        <f t="shared" si="501"/>
        <v>0</v>
      </c>
      <c r="AJ561" s="39">
        <f t="shared" si="502"/>
        <v>0</v>
      </c>
      <c r="AK561" s="12">
        <f t="shared" si="503"/>
        <v>0</v>
      </c>
      <c r="AL561" s="39">
        <f t="shared" si="504"/>
        <v>0</v>
      </c>
      <c r="AM561" s="39">
        <f t="shared" si="505"/>
        <v>0</v>
      </c>
      <c r="AN561" s="39">
        <f t="shared" si="506"/>
        <v>0</v>
      </c>
      <c r="AO561" s="99">
        <f t="shared" si="507"/>
        <v>0</v>
      </c>
      <c r="AP561" s="99">
        <f t="shared" si="508"/>
        <v>0</v>
      </c>
      <c r="AQ561" s="12">
        <f t="shared" si="509"/>
        <v>0</v>
      </c>
      <c r="AR561" s="39">
        <f t="shared" si="510"/>
        <v>0</v>
      </c>
      <c r="AS561" s="39">
        <f t="shared" si="511"/>
        <v>0</v>
      </c>
      <c r="AT561" s="39">
        <f t="shared" si="512"/>
        <v>0</v>
      </c>
      <c r="AU561" s="12">
        <f t="shared" si="513"/>
        <v>0</v>
      </c>
      <c r="AV561" s="39">
        <f t="shared" si="514"/>
        <v>0</v>
      </c>
      <c r="AW561" s="39">
        <f t="shared" si="515"/>
        <v>0</v>
      </c>
      <c r="AX561" s="39">
        <f t="shared" si="516"/>
        <v>0</v>
      </c>
      <c r="AY561" s="39">
        <f t="shared" si="517"/>
        <v>0</v>
      </c>
      <c r="AZ561" s="39">
        <f t="shared" si="518"/>
        <v>0</v>
      </c>
      <c r="BA561" s="12">
        <f t="shared" si="519"/>
        <v>0</v>
      </c>
      <c r="BB561" s="39">
        <f t="shared" si="520"/>
        <v>0</v>
      </c>
      <c r="BC561" s="39">
        <f t="shared" si="521"/>
        <v>0</v>
      </c>
      <c r="BD561" s="39">
        <f t="shared" si="522"/>
        <v>0</v>
      </c>
      <c r="BE561" s="12">
        <f t="shared" si="523"/>
        <v>0</v>
      </c>
      <c r="BF561" s="39">
        <f t="shared" si="524"/>
        <v>0</v>
      </c>
      <c r="BG561" s="39">
        <f t="shared" si="525"/>
        <v>0</v>
      </c>
      <c r="BH561" s="39">
        <f t="shared" si="526"/>
        <v>0</v>
      </c>
      <c r="BI561" s="12">
        <f t="shared" si="527"/>
        <v>0</v>
      </c>
      <c r="BJ561" s="39">
        <f t="shared" si="528"/>
        <v>0</v>
      </c>
      <c r="BK561" s="39">
        <f t="shared" si="529"/>
        <v>0</v>
      </c>
      <c r="BL561" s="39">
        <f t="shared" si="530"/>
        <v>0</v>
      </c>
      <c r="BM561" s="12">
        <f t="shared" si="531"/>
        <v>0</v>
      </c>
      <c r="BN561" s="39">
        <f t="shared" si="532"/>
        <v>0</v>
      </c>
      <c r="BO561" s="39">
        <f t="shared" si="533"/>
        <v>0</v>
      </c>
      <c r="BP561" s="39">
        <f t="shared" si="534"/>
        <v>0</v>
      </c>
      <c r="BQ561" s="12">
        <f t="shared" si="535"/>
        <v>0</v>
      </c>
      <c r="BR561" s="39">
        <f t="shared" si="536"/>
        <v>0</v>
      </c>
      <c r="BS561" s="39">
        <f t="shared" si="537"/>
        <v>0</v>
      </c>
      <c r="BT561" s="39">
        <f t="shared" si="538"/>
        <v>0</v>
      </c>
      <c r="BU561" s="104">
        <f>IF(ABS($B561)&lt;0.01,0,VLOOKUP(E561,DollarSteps,4))</f>
        <v>1</v>
      </c>
      <c r="BV561" s="104">
        <f>IF(ABS($B561)&lt;0.01,0,VLOOKUP(G561,DollarSteps,4))</f>
        <v>1</v>
      </c>
      <c r="BW561" s="104">
        <f>IF(ABS($B561)&lt;0.01,0,VLOOKUP(I561,DollarSteps,4))</f>
        <v>1</v>
      </c>
      <c r="BX561" s="104">
        <f>IF(ABS($B561)&lt;0.01,0,IF($J561="","",VLOOKUP($J561,Age_Steps,4)))</f>
        <v>7</v>
      </c>
      <c r="BY561" s="104">
        <f>IF(OR(ABS($B561)&lt;0.01,$E561=0),0,IF($J561="","",VLOOKUP($J561,Age_Steps,4)))</f>
        <v>0</v>
      </c>
      <c r="BZ561" s="104">
        <f>IF(ABS($B561)&lt;0.01,0,IF($J561="","",VLOOKUP($J561-1,Age_Steps,4)))</f>
        <v>7</v>
      </c>
      <c r="CA561" s="104">
        <f>IF(OR(ABS($B561)&lt;0.01,$G561=0),0,IF($J561="","",VLOOKUP($J561-1,Age_Steps,4)))</f>
        <v>0</v>
      </c>
      <c r="CB561" s="104">
        <f>IF(ABS($B561)&lt;0.01,0,IF($J561="","",VLOOKUP($J561-2,Age_Steps,4)))</f>
        <v>7</v>
      </c>
      <c r="CC561" s="104">
        <f>IF(OR(ABS($B561)&lt;0.01,$I561=0),0,IF($J561="","",VLOOKUP($J561-2,Age_Steps,4)))</f>
        <v>0</v>
      </c>
    </row>
    <row r="562" spans="2:81" ht="12.5" customHeight="1">
      <c r="B562" s="6" t="s">
        <v>257</v>
      </c>
      <c r="C562" s="7" t="s">
        <v>258</v>
      </c>
      <c r="D562" s="5">
        <v>0</v>
      </c>
      <c r="E562" s="5">
        <v>0</v>
      </c>
      <c r="F562" s="2">
        <v>0</v>
      </c>
      <c r="G562" s="2">
        <v>0</v>
      </c>
      <c r="H562" s="2">
        <v>0</v>
      </c>
      <c r="I562" s="5">
        <v>0</v>
      </c>
      <c r="J562" s="11">
        <v>47</v>
      </c>
      <c r="K562" s="12">
        <f t="shared" si="483"/>
        <v>0</v>
      </c>
      <c r="L562" s="12">
        <f t="shared" si="483"/>
        <v>0</v>
      </c>
      <c r="M562" s="14">
        <f t="shared" si="484"/>
        <v>0</v>
      </c>
      <c r="N562" s="12">
        <f t="shared" si="539"/>
        <v>0</v>
      </c>
      <c r="O562" s="14">
        <f t="shared" si="485"/>
        <v>0</v>
      </c>
      <c r="P562" s="12">
        <f t="shared" si="539"/>
        <v>0</v>
      </c>
      <c r="Q562" s="12">
        <f t="shared" si="486"/>
        <v>1</v>
      </c>
      <c r="R562" s="12">
        <f t="shared" si="487"/>
        <v>0</v>
      </c>
      <c r="S562" s="12">
        <f t="shared" si="488"/>
        <v>0</v>
      </c>
      <c r="T562" s="12">
        <f t="shared" si="489"/>
        <v>0</v>
      </c>
      <c r="U562" s="12">
        <f t="shared" si="490"/>
        <v>0</v>
      </c>
      <c r="V562" s="39">
        <f t="shared" si="491"/>
        <v>0</v>
      </c>
      <c r="W562" s="39">
        <f t="shared" si="492"/>
        <v>0</v>
      </c>
      <c r="X562" s="12">
        <f t="shared" si="540"/>
        <v>0</v>
      </c>
      <c r="Y562" s="12">
        <f t="shared" si="493"/>
        <v>0</v>
      </c>
      <c r="Z562" s="39">
        <f t="shared" si="541"/>
        <v>0</v>
      </c>
      <c r="AA562" s="12">
        <f t="shared" si="494"/>
        <v>0</v>
      </c>
      <c r="AB562" s="39">
        <f t="shared" si="495"/>
        <v>0</v>
      </c>
      <c r="AC562" s="12">
        <f t="shared" si="496"/>
        <v>0</v>
      </c>
      <c r="AD562" s="39">
        <f t="shared" si="497"/>
        <v>0</v>
      </c>
      <c r="AE562" s="39">
        <f t="shared" si="482"/>
        <v>0</v>
      </c>
      <c r="AF562" s="12">
        <f t="shared" si="498"/>
        <v>0</v>
      </c>
      <c r="AG562" s="39">
        <f t="shared" si="499"/>
        <v>0</v>
      </c>
      <c r="AH562" s="12">
        <f t="shared" si="500"/>
        <v>0</v>
      </c>
      <c r="AI562" s="39">
        <f t="shared" si="501"/>
        <v>0</v>
      </c>
      <c r="AJ562" s="39">
        <f t="shared" si="502"/>
        <v>0</v>
      </c>
      <c r="AK562" s="12">
        <f t="shared" si="503"/>
        <v>0</v>
      </c>
      <c r="AL562" s="39">
        <f t="shared" si="504"/>
        <v>0</v>
      </c>
      <c r="AM562" s="39">
        <f t="shared" si="505"/>
        <v>0</v>
      </c>
      <c r="AN562" s="39">
        <f t="shared" si="506"/>
        <v>0</v>
      </c>
      <c r="AO562" s="99">
        <f t="shared" si="507"/>
        <v>0</v>
      </c>
      <c r="AP562" s="99">
        <f t="shared" si="508"/>
        <v>0</v>
      </c>
      <c r="AQ562" s="12">
        <f t="shared" si="509"/>
        <v>0</v>
      </c>
      <c r="AR562" s="39">
        <f t="shared" si="510"/>
        <v>0</v>
      </c>
      <c r="AS562" s="39">
        <f t="shared" si="511"/>
        <v>0</v>
      </c>
      <c r="AT562" s="39">
        <f t="shared" si="512"/>
        <v>0</v>
      </c>
      <c r="AU562" s="12">
        <f t="shared" si="513"/>
        <v>0</v>
      </c>
      <c r="AV562" s="39">
        <f t="shared" si="514"/>
        <v>0</v>
      </c>
      <c r="AW562" s="39">
        <f t="shared" si="515"/>
        <v>0</v>
      </c>
      <c r="AX562" s="39">
        <f t="shared" si="516"/>
        <v>0</v>
      </c>
      <c r="AY562" s="39">
        <f t="shared" si="517"/>
        <v>0</v>
      </c>
      <c r="AZ562" s="39">
        <f t="shared" si="518"/>
        <v>0</v>
      </c>
      <c r="BA562" s="12">
        <f t="shared" si="519"/>
        <v>0</v>
      </c>
      <c r="BB562" s="39">
        <f t="shared" si="520"/>
        <v>0</v>
      </c>
      <c r="BC562" s="39">
        <f t="shared" si="521"/>
        <v>0</v>
      </c>
      <c r="BD562" s="39">
        <f t="shared" si="522"/>
        <v>0</v>
      </c>
      <c r="BE562" s="12">
        <f t="shared" si="523"/>
        <v>0</v>
      </c>
      <c r="BF562" s="39">
        <f t="shared" si="524"/>
        <v>0</v>
      </c>
      <c r="BG562" s="39">
        <f t="shared" si="525"/>
        <v>0</v>
      </c>
      <c r="BH562" s="39">
        <f t="shared" si="526"/>
        <v>0</v>
      </c>
      <c r="BI562" s="12">
        <f t="shared" si="527"/>
        <v>0</v>
      </c>
      <c r="BJ562" s="39">
        <f t="shared" si="528"/>
        <v>0</v>
      </c>
      <c r="BK562" s="39">
        <f t="shared" si="529"/>
        <v>0</v>
      </c>
      <c r="BL562" s="39">
        <f t="shared" si="530"/>
        <v>0</v>
      </c>
      <c r="BM562" s="12">
        <f t="shared" si="531"/>
        <v>0</v>
      </c>
      <c r="BN562" s="39">
        <f t="shared" si="532"/>
        <v>0</v>
      </c>
      <c r="BO562" s="39">
        <f t="shared" si="533"/>
        <v>0</v>
      </c>
      <c r="BP562" s="39">
        <f t="shared" si="534"/>
        <v>0</v>
      </c>
      <c r="BQ562" s="12">
        <f t="shared" si="535"/>
        <v>0</v>
      </c>
      <c r="BR562" s="39">
        <f t="shared" si="536"/>
        <v>0</v>
      </c>
      <c r="BS562" s="39">
        <f t="shared" si="537"/>
        <v>0</v>
      </c>
      <c r="BT562" s="39">
        <f t="shared" si="538"/>
        <v>0</v>
      </c>
      <c r="BU562" s="104">
        <f>IF(ABS($B562)&lt;0.01,0,VLOOKUP(E562,DollarSteps,4))</f>
        <v>1</v>
      </c>
      <c r="BV562" s="104">
        <f>IF(ABS($B562)&lt;0.01,0,VLOOKUP(G562,DollarSteps,4))</f>
        <v>1</v>
      </c>
      <c r="BW562" s="104">
        <f>IF(ABS($B562)&lt;0.01,0,VLOOKUP(I562,DollarSteps,4))</f>
        <v>1</v>
      </c>
      <c r="BX562" s="104">
        <f>IF(ABS($B562)&lt;0.01,0,IF($J562="","",VLOOKUP($J562,Age_Steps,4)))</f>
        <v>4</v>
      </c>
      <c r="BY562" s="104">
        <f>IF(OR(ABS($B562)&lt;0.01,$E562=0),0,IF($J562="","",VLOOKUP($J562,Age_Steps,4)))</f>
        <v>0</v>
      </c>
      <c r="BZ562" s="104">
        <f>IF(ABS($B562)&lt;0.01,0,IF($J562="","",VLOOKUP($J562-1,Age_Steps,4)))</f>
        <v>4</v>
      </c>
      <c r="CA562" s="104">
        <f>IF(OR(ABS($B562)&lt;0.01,$G562=0),0,IF($J562="","",VLOOKUP($J562-1,Age_Steps,4)))</f>
        <v>0</v>
      </c>
      <c r="CB562" s="104">
        <f>IF(ABS($B562)&lt;0.01,0,IF($J562="","",VLOOKUP($J562-2,Age_Steps,4)))</f>
        <v>4</v>
      </c>
      <c r="CC562" s="104">
        <f>IF(OR(ABS($B562)&lt;0.01,$I562=0),0,IF($J562="","",VLOOKUP($J562-2,Age_Steps,4)))</f>
        <v>0</v>
      </c>
    </row>
    <row r="563" spans="2:81" ht="12.5" customHeight="1">
      <c r="B563" s="6" t="s">
        <v>259</v>
      </c>
      <c r="C563" s="6" t="s">
        <v>260</v>
      </c>
      <c r="D563" s="5">
        <v>0</v>
      </c>
      <c r="E563" s="5">
        <v>0</v>
      </c>
      <c r="F563" s="2">
        <v>0</v>
      </c>
      <c r="G563" s="2">
        <v>0</v>
      </c>
      <c r="H563" s="2">
        <v>0</v>
      </c>
      <c r="I563" s="5">
        <v>0</v>
      </c>
      <c r="J563" s="11">
        <v>25</v>
      </c>
      <c r="K563" s="12">
        <f t="shared" si="483"/>
        <v>0</v>
      </c>
      <c r="L563" s="12">
        <f t="shared" si="483"/>
        <v>0</v>
      </c>
      <c r="M563" s="14">
        <f t="shared" si="484"/>
        <v>0</v>
      </c>
      <c r="N563" s="12">
        <f t="shared" si="539"/>
        <v>0</v>
      </c>
      <c r="O563" s="14">
        <f t="shared" si="485"/>
        <v>0</v>
      </c>
      <c r="P563" s="12">
        <f t="shared" si="539"/>
        <v>0</v>
      </c>
      <c r="Q563" s="12">
        <f t="shared" si="486"/>
        <v>1</v>
      </c>
      <c r="R563" s="12">
        <f t="shared" si="487"/>
        <v>0</v>
      </c>
      <c r="S563" s="12">
        <f t="shared" si="488"/>
        <v>0</v>
      </c>
      <c r="T563" s="12">
        <f t="shared" si="489"/>
        <v>0</v>
      </c>
      <c r="U563" s="12">
        <f t="shared" si="490"/>
        <v>0</v>
      </c>
      <c r="V563" s="39">
        <f t="shared" si="491"/>
        <v>0</v>
      </c>
      <c r="W563" s="39">
        <f t="shared" si="492"/>
        <v>0</v>
      </c>
      <c r="X563" s="12">
        <f t="shared" si="540"/>
        <v>0</v>
      </c>
      <c r="Y563" s="12">
        <f t="shared" si="493"/>
        <v>0</v>
      </c>
      <c r="Z563" s="39">
        <f t="shared" si="541"/>
        <v>0</v>
      </c>
      <c r="AA563" s="12">
        <f t="shared" si="494"/>
        <v>0</v>
      </c>
      <c r="AB563" s="39">
        <f t="shared" si="495"/>
        <v>0</v>
      </c>
      <c r="AC563" s="12">
        <f t="shared" si="496"/>
        <v>0</v>
      </c>
      <c r="AD563" s="39">
        <f t="shared" si="497"/>
        <v>0</v>
      </c>
      <c r="AE563" s="39">
        <f t="shared" si="482"/>
        <v>0</v>
      </c>
      <c r="AF563" s="12">
        <f t="shared" si="498"/>
        <v>0</v>
      </c>
      <c r="AG563" s="39">
        <f t="shared" si="499"/>
        <v>0</v>
      </c>
      <c r="AH563" s="12">
        <f t="shared" si="500"/>
        <v>0</v>
      </c>
      <c r="AI563" s="39">
        <f t="shared" si="501"/>
        <v>0</v>
      </c>
      <c r="AJ563" s="39">
        <f t="shared" si="502"/>
        <v>0</v>
      </c>
      <c r="AK563" s="12">
        <f t="shared" si="503"/>
        <v>0</v>
      </c>
      <c r="AL563" s="39">
        <f t="shared" si="504"/>
        <v>0</v>
      </c>
      <c r="AM563" s="39">
        <f t="shared" si="505"/>
        <v>0</v>
      </c>
      <c r="AN563" s="39">
        <f t="shared" si="506"/>
        <v>0</v>
      </c>
      <c r="AO563" s="99">
        <f t="shared" si="507"/>
        <v>0</v>
      </c>
      <c r="AP563" s="99">
        <f t="shared" si="508"/>
        <v>0</v>
      </c>
      <c r="AQ563" s="12">
        <f t="shared" si="509"/>
        <v>0</v>
      </c>
      <c r="AR563" s="39">
        <f t="shared" si="510"/>
        <v>0</v>
      </c>
      <c r="AS563" s="39">
        <f t="shared" si="511"/>
        <v>0</v>
      </c>
      <c r="AT563" s="39">
        <f t="shared" si="512"/>
        <v>0</v>
      </c>
      <c r="AU563" s="12">
        <f t="shared" si="513"/>
        <v>0</v>
      </c>
      <c r="AV563" s="39">
        <f t="shared" si="514"/>
        <v>0</v>
      </c>
      <c r="AW563" s="39">
        <f t="shared" si="515"/>
        <v>0</v>
      </c>
      <c r="AX563" s="39">
        <f t="shared" si="516"/>
        <v>0</v>
      </c>
      <c r="AY563" s="39">
        <f t="shared" si="517"/>
        <v>0</v>
      </c>
      <c r="AZ563" s="39">
        <f t="shared" si="518"/>
        <v>0</v>
      </c>
      <c r="BA563" s="12">
        <f t="shared" si="519"/>
        <v>0</v>
      </c>
      <c r="BB563" s="39">
        <f t="shared" si="520"/>
        <v>0</v>
      </c>
      <c r="BC563" s="39">
        <f t="shared" si="521"/>
        <v>0</v>
      </c>
      <c r="BD563" s="39">
        <f t="shared" si="522"/>
        <v>0</v>
      </c>
      <c r="BE563" s="12">
        <f t="shared" si="523"/>
        <v>0</v>
      </c>
      <c r="BF563" s="39">
        <f t="shared" si="524"/>
        <v>0</v>
      </c>
      <c r="BG563" s="39">
        <f t="shared" si="525"/>
        <v>0</v>
      </c>
      <c r="BH563" s="39">
        <f t="shared" si="526"/>
        <v>0</v>
      </c>
      <c r="BI563" s="12">
        <f t="shared" si="527"/>
        <v>0</v>
      </c>
      <c r="BJ563" s="39">
        <f t="shared" si="528"/>
        <v>0</v>
      </c>
      <c r="BK563" s="39">
        <f t="shared" si="529"/>
        <v>0</v>
      </c>
      <c r="BL563" s="39">
        <f t="shared" si="530"/>
        <v>0</v>
      </c>
      <c r="BM563" s="12">
        <f t="shared" si="531"/>
        <v>0</v>
      </c>
      <c r="BN563" s="39">
        <f t="shared" si="532"/>
        <v>0</v>
      </c>
      <c r="BO563" s="39">
        <f t="shared" si="533"/>
        <v>0</v>
      </c>
      <c r="BP563" s="39">
        <f t="shared" si="534"/>
        <v>0</v>
      </c>
      <c r="BQ563" s="12">
        <f t="shared" si="535"/>
        <v>0</v>
      </c>
      <c r="BR563" s="39">
        <f t="shared" si="536"/>
        <v>0</v>
      </c>
      <c r="BS563" s="39">
        <f t="shared" si="537"/>
        <v>0</v>
      </c>
      <c r="BT563" s="39">
        <f t="shared" si="538"/>
        <v>0</v>
      </c>
      <c r="BU563" s="104">
        <f>IF(ABS($B563)&lt;0.01,0,VLOOKUP(E563,DollarSteps,4))</f>
        <v>1</v>
      </c>
      <c r="BV563" s="104">
        <f>IF(ABS($B563)&lt;0.01,0,VLOOKUP(G563,DollarSteps,4))</f>
        <v>1</v>
      </c>
      <c r="BW563" s="104">
        <f>IF(ABS($B563)&lt;0.01,0,VLOOKUP(I563,DollarSteps,4))</f>
        <v>1</v>
      </c>
      <c r="BX563" s="104">
        <f>IF(ABS($B563)&lt;0.01,0,IF($J563="","",VLOOKUP($J563,Age_Steps,4)))</f>
        <v>2</v>
      </c>
      <c r="BY563" s="104">
        <f>IF(OR(ABS($B563)&lt;0.01,$E563=0),0,IF($J563="","",VLOOKUP($J563,Age_Steps,4)))</f>
        <v>0</v>
      </c>
      <c r="BZ563" s="104">
        <f>IF(ABS($B563)&lt;0.01,0,IF($J563="","",VLOOKUP($J563-1,Age_Steps,4)))</f>
        <v>2</v>
      </c>
      <c r="CA563" s="104">
        <f>IF(OR(ABS($B563)&lt;0.01,$G563=0),0,IF($J563="","",VLOOKUP($J563-1,Age_Steps,4)))</f>
        <v>0</v>
      </c>
      <c r="CB563" s="104">
        <f>IF(ABS($B563)&lt;0.01,0,IF($J563="","",VLOOKUP($J563-2,Age_Steps,4)))</f>
        <v>2</v>
      </c>
      <c r="CC563" s="104">
        <f>IF(OR(ABS($B563)&lt;0.01,$I563=0),0,IF($J563="","",VLOOKUP($J563-2,Age_Steps,4)))</f>
        <v>0</v>
      </c>
    </row>
    <row r="564" spans="2:81" ht="12.5" customHeight="1">
      <c r="B564" s="6" t="s">
        <v>261</v>
      </c>
      <c r="C564" s="6" t="s">
        <v>262</v>
      </c>
      <c r="D564" s="5">
        <v>0</v>
      </c>
      <c r="E564" s="5">
        <v>0</v>
      </c>
      <c r="F564" s="2">
        <v>0</v>
      </c>
      <c r="G564" s="2">
        <v>0</v>
      </c>
      <c r="H564" s="2">
        <v>0</v>
      </c>
      <c r="I564" s="5">
        <v>0</v>
      </c>
      <c r="J564" s="11">
        <v>81</v>
      </c>
      <c r="K564" s="12">
        <f t="shared" si="483"/>
        <v>0</v>
      </c>
      <c r="L564" s="12">
        <f t="shared" si="483"/>
        <v>0</v>
      </c>
      <c r="M564" s="14">
        <f t="shared" si="484"/>
        <v>0</v>
      </c>
      <c r="N564" s="12">
        <f t="shared" si="539"/>
        <v>0</v>
      </c>
      <c r="O564" s="14">
        <f t="shared" si="485"/>
        <v>0</v>
      </c>
      <c r="P564" s="12">
        <f t="shared" si="539"/>
        <v>0</v>
      </c>
      <c r="Q564" s="12">
        <f t="shared" si="486"/>
        <v>1</v>
      </c>
      <c r="R564" s="12">
        <f t="shared" si="487"/>
        <v>0</v>
      </c>
      <c r="S564" s="12">
        <f t="shared" si="488"/>
        <v>0</v>
      </c>
      <c r="T564" s="12">
        <f t="shared" si="489"/>
        <v>0</v>
      </c>
      <c r="U564" s="12">
        <f t="shared" si="490"/>
        <v>0</v>
      </c>
      <c r="V564" s="39">
        <f t="shared" si="491"/>
        <v>0</v>
      </c>
      <c r="W564" s="39">
        <f t="shared" si="492"/>
        <v>0</v>
      </c>
      <c r="X564" s="12">
        <f t="shared" si="540"/>
        <v>0</v>
      </c>
      <c r="Y564" s="12">
        <f t="shared" si="493"/>
        <v>0</v>
      </c>
      <c r="Z564" s="39">
        <f t="shared" si="541"/>
        <v>0</v>
      </c>
      <c r="AA564" s="12">
        <f t="shared" si="494"/>
        <v>0</v>
      </c>
      <c r="AB564" s="39">
        <f t="shared" si="495"/>
        <v>0</v>
      </c>
      <c r="AC564" s="12">
        <f t="shared" si="496"/>
        <v>0</v>
      </c>
      <c r="AD564" s="39">
        <f t="shared" si="497"/>
        <v>0</v>
      </c>
      <c r="AE564" s="39">
        <f t="shared" si="482"/>
        <v>0</v>
      </c>
      <c r="AF564" s="12">
        <f t="shared" si="498"/>
        <v>0</v>
      </c>
      <c r="AG564" s="39">
        <f t="shared" si="499"/>
        <v>0</v>
      </c>
      <c r="AH564" s="12">
        <f t="shared" si="500"/>
        <v>0</v>
      </c>
      <c r="AI564" s="39">
        <f t="shared" si="501"/>
        <v>0</v>
      </c>
      <c r="AJ564" s="39">
        <f t="shared" si="502"/>
        <v>0</v>
      </c>
      <c r="AK564" s="12">
        <f t="shared" si="503"/>
        <v>0</v>
      </c>
      <c r="AL564" s="39">
        <f t="shared" si="504"/>
        <v>0</v>
      </c>
      <c r="AM564" s="39">
        <f t="shared" si="505"/>
        <v>0</v>
      </c>
      <c r="AN564" s="39">
        <f t="shared" si="506"/>
        <v>0</v>
      </c>
      <c r="AO564" s="99">
        <f t="shared" si="507"/>
        <v>0</v>
      </c>
      <c r="AP564" s="99">
        <f t="shared" si="508"/>
        <v>0</v>
      </c>
      <c r="AQ564" s="12">
        <f t="shared" si="509"/>
        <v>0</v>
      </c>
      <c r="AR564" s="39">
        <f t="shared" si="510"/>
        <v>0</v>
      </c>
      <c r="AS564" s="39">
        <f t="shared" si="511"/>
        <v>0</v>
      </c>
      <c r="AT564" s="39">
        <f t="shared" si="512"/>
        <v>0</v>
      </c>
      <c r="AU564" s="12">
        <f t="shared" si="513"/>
        <v>0</v>
      </c>
      <c r="AV564" s="39">
        <f t="shared" si="514"/>
        <v>0</v>
      </c>
      <c r="AW564" s="39">
        <f t="shared" si="515"/>
        <v>0</v>
      </c>
      <c r="AX564" s="39">
        <f t="shared" si="516"/>
        <v>0</v>
      </c>
      <c r="AY564" s="39">
        <f t="shared" si="517"/>
        <v>0</v>
      </c>
      <c r="AZ564" s="39">
        <f t="shared" si="518"/>
        <v>0</v>
      </c>
      <c r="BA564" s="12">
        <f t="shared" si="519"/>
        <v>0</v>
      </c>
      <c r="BB564" s="39">
        <f t="shared" si="520"/>
        <v>0</v>
      </c>
      <c r="BC564" s="39">
        <f t="shared" si="521"/>
        <v>0</v>
      </c>
      <c r="BD564" s="39">
        <f t="shared" si="522"/>
        <v>0</v>
      </c>
      <c r="BE564" s="12">
        <f t="shared" si="523"/>
        <v>0</v>
      </c>
      <c r="BF564" s="39">
        <f t="shared" si="524"/>
        <v>0</v>
      </c>
      <c r="BG564" s="39">
        <f t="shared" si="525"/>
        <v>0</v>
      </c>
      <c r="BH564" s="39">
        <f t="shared" si="526"/>
        <v>0</v>
      </c>
      <c r="BI564" s="12">
        <f t="shared" si="527"/>
        <v>0</v>
      </c>
      <c r="BJ564" s="39">
        <f t="shared" si="528"/>
        <v>0</v>
      </c>
      <c r="BK564" s="39">
        <f t="shared" si="529"/>
        <v>0</v>
      </c>
      <c r="BL564" s="39">
        <f t="shared" si="530"/>
        <v>0</v>
      </c>
      <c r="BM564" s="12">
        <f t="shared" si="531"/>
        <v>0</v>
      </c>
      <c r="BN564" s="39">
        <f t="shared" si="532"/>
        <v>0</v>
      </c>
      <c r="BO564" s="39">
        <f t="shared" si="533"/>
        <v>0</v>
      </c>
      <c r="BP564" s="39">
        <f t="shared" si="534"/>
        <v>0</v>
      </c>
      <c r="BQ564" s="12">
        <f t="shared" si="535"/>
        <v>0</v>
      </c>
      <c r="BR564" s="39">
        <f t="shared" si="536"/>
        <v>0</v>
      </c>
      <c r="BS564" s="39">
        <f t="shared" si="537"/>
        <v>0</v>
      </c>
      <c r="BT564" s="39">
        <f t="shared" si="538"/>
        <v>0</v>
      </c>
      <c r="BU564" s="104">
        <f>IF(ABS($B564)&lt;0.01,0,VLOOKUP(E564,DollarSteps,4))</f>
        <v>1</v>
      </c>
      <c r="BV564" s="104">
        <f>IF(ABS($B564)&lt;0.01,0,VLOOKUP(G564,DollarSteps,4))</f>
        <v>1</v>
      </c>
      <c r="BW564" s="104">
        <f>IF(ABS($B564)&lt;0.01,0,VLOOKUP(I564,DollarSteps,4))</f>
        <v>1</v>
      </c>
      <c r="BX564" s="104">
        <f>IF(ABS($B564)&lt;0.01,0,IF($J564="","",VLOOKUP($J564,Age_Steps,4)))</f>
        <v>7</v>
      </c>
      <c r="BY564" s="104">
        <f>IF(OR(ABS($B564)&lt;0.01,$E564=0),0,IF($J564="","",VLOOKUP($J564,Age_Steps,4)))</f>
        <v>0</v>
      </c>
      <c r="BZ564" s="104">
        <f>IF(ABS($B564)&lt;0.01,0,IF($J564="","",VLOOKUP($J564-1,Age_Steps,4)))</f>
        <v>7</v>
      </c>
      <c r="CA564" s="104">
        <f>IF(OR(ABS($B564)&lt;0.01,$G564=0),0,IF($J564="","",VLOOKUP($J564-1,Age_Steps,4)))</f>
        <v>0</v>
      </c>
      <c r="CB564" s="104">
        <f>IF(ABS($B564)&lt;0.01,0,IF($J564="","",VLOOKUP($J564-2,Age_Steps,4)))</f>
        <v>7</v>
      </c>
      <c r="CC564" s="104">
        <f>IF(OR(ABS($B564)&lt;0.01,$I564=0),0,IF($J564="","",VLOOKUP($J564-2,Age_Steps,4)))</f>
        <v>0</v>
      </c>
    </row>
    <row r="565" spans="2:81" ht="12.5" customHeight="1">
      <c r="B565" s="6" t="s">
        <v>263</v>
      </c>
      <c r="C565" s="7" t="s">
        <v>264</v>
      </c>
      <c r="D565" s="5">
        <v>0</v>
      </c>
      <c r="E565" s="5">
        <v>0</v>
      </c>
      <c r="F565" s="2">
        <v>0</v>
      </c>
      <c r="G565" s="2">
        <v>0</v>
      </c>
      <c r="H565" s="2">
        <v>0</v>
      </c>
      <c r="I565" s="5">
        <v>0</v>
      </c>
      <c r="J565" s="11">
        <v>39</v>
      </c>
      <c r="K565" s="12">
        <f t="shared" si="483"/>
        <v>0</v>
      </c>
      <c r="L565" s="12">
        <f t="shared" si="483"/>
        <v>0</v>
      </c>
      <c r="M565" s="14">
        <f t="shared" si="484"/>
        <v>0</v>
      </c>
      <c r="N565" s="12">
        <f t="shared" si="539"/>
        <v>0</v>
      </c>
      <c r="O565" s="14">
        <f t="shared" si="485"/>
        <v>0</v>
      </c>
      <c r="P565" s="12">
        <f t="shared" si="539"/>
        <v>0</v>
      </c>
      <c r="Q565" s="12">
        <f t="shared" si="486"/>
        <v>1</v>
      </c>
      <c r="R565" s="12">
        <f t="shared" si="487"/>
        <v>0</v>
      </c>
      <c r="S565" s="12">
        <f t="shared" si="488"/>
        <v>0</v>
      </c>
      <c r="T565" s="12">
        <f t="shared" si="489"/>
        <v>0</v>
      </c>
      <c r="U565" s="12">
        <f t="shared" si="490"/>
        <v>0</v>
      </c>
      <c r="V565" s="39">
        <f t="shared" si="491"/>
        <v>0</v>
      </c>
      <c r="W565" s="39">
        <f t="shared" si="492"/>
        <v>0</v>
      </c>
      <c r="X565" s="12">
        <f t="shared" si="540"/>
        <v>0</v>
      </c>
      <c r="Y565" s="12">
        <f t="shared" si="493"/>
        <v>0</v>
      </c>
      <c r="Z565" s="39">
        <f t="shared" si="541"/>
        <v>0</v>
      </c>
      <c r="AA565" s="12">
        <f t="shared" si="494"/>
        <v>0</v>
      </c>
      <c r="AB565" s="39">
        <f t="shared" si="495"/>
        <v>0</v>
      </c>
      <c r="AC565" s="12">
        <f t="shared" si="496"/>
        <v>0</v>
      </c>
      <c r="AD565" s="39">
        <f t="shared" si="497"/>
        <v>0</v>
      </c>
      <c r="AE565" s="39">
        <f t="shared" si="482"/>
        <v>0</v>
      </c>
      <c r="AF565" s="12">
        <f t="shared" si="498"/>
        <v>0</v>
      </c>
      <c r="AG565" s="39">
        <f t="shared" si="499"/>
        <v>0</v>
      </c>
      <c r="AH565" s="12">
        <f t="shared" si="500"/>
        <v>0</v>
      </c>
      <c r="AI565" s="39">
        <f t="shared" si="501"/>
        <v>0</v>
      </c>
      <c r="AJ565" s="39">
        <f t="shared" si="502"/>
        <v>0</v>
      </c>
      <c r="AK565" s="12">
        <f t="shared" si="503"/>
        <v>0</v>
      </c>
      <c r="AL565" s="39">
        <f t="shared" si="504"/>
        <v>0</v>
      </c>
      <c r="AM565" s="39">
        <f t="shared" si="505"/>
        <v>0</v>
      </c>
      <c r="AN565" s="39">
        <f t="shared" si="506"/>
        <v>0</v>
      </c>
      <c r="AO565" s="99">
        <f t="shared" si="507"/>
        <v>0</v>
      </c>
      <c r="AP565" s="99">
        <f t="shared" si="508"/>
        <v>0</v>
      </c>
      <c r="AQ565" s="12">
        <f t="shared" si="509"/>
        <v>0</v>
      </c>
      <c r="AR565" s="39">
        <f t="shared" si="510"/>
        <v>0</v>
      </c>
      <c r="AS565" s="39">
        <f t="shared" si="511"/>
        <v>0</v>
      </c>
      <c r="AT565" s="39">
        <f t="shared" si="512"/>
        <v>0</v>
      </c>
      <c r="AU565" s="12">
        <f t="shared" si="513"/>
        <v>0</v>
      </c>
      <c r="AV565" s="39">
        <f t="shared" si="514"/>
        <v>0</v>
      </c>
      <c r="AW565" s="39">
        <f t="shared" si="515"/>
        <v>0</v>
      </c>
      <c r="AX565" s="39">
        <f t="shared" si="516"/>
        <v>0</v>
      </c>
      <c r="AY565" s="39">
        <f t="shared" si="517"/>
        <v>0</v>
      </c>
      <c r="AZ565" s="39">
        <f t="shared" si="518"/>
        <v>0</v>
      </c>
      <c r="BA565" s="12">
        <f t="shared" si="519"/>
        <v>0</v>
      </c>
      <c r="BB565" s="39">
        <f t="shared" si="520"/>
        <v>0</v>
      </c>
      <c r="BC565" s="39">
        <f t="shared" si="521"/>
        <v>0</v>
      </c>
      <c r="BD565" s="39">
        <f t="shared" si="522"/>
        <v>0</v>
      </c>
      <c r="BE565" s="12">
        <f t="shared" si="523"/>
        <v>0</v>
      </c>
      <c r="BF565" s="39">
        <f t="shared" si="524"/>
        <v>0</v>
      </c>
      <c r="BG565" s="39">
        <f t="shared" si="525"/>
        <v>0</v>
      </c>
      <c r="BH565" s="39">
        <f t="shared" si="526"/>
        <v>0</v>
      </c>
      <c r="BI565" s="12">
        <f t="shared" si="527"/>
        <v>0</v>
      </c>
      <c r="BJ565" s="39">
        <f t="shared" si="528"/>
        <v>0</v>
      </c>
      <c r="BK565" s="39">
        <f t="shared" si="529"/>
        <v>0</v>
      </c>
      <c r="BL565" s="39">
        <f t="shared" si="530"/>
        <v>0</v>
      </c>
      <c r="BM565" s="12">
        <f t="shared" si="531"/>
        <v>0</v>
      </c>
      <c r="BN565" s="39">
        <f t="shared" si="532"/>
        <v>0</v>
      </c>
      <c r="BO565" s="39">
        <f t="shared" si="533"/>
        <v>0</v>
      </c>
      <c r="BP565" s="39">
        <f t="shared" si="534"/>
        <v>0</v>
      </c>
      <c r="BQ565" s="12">
        <f t="shared" si="535"/>
        <v>0</v>
      </c>
      <c r="BR565" s="39">
        <f t="shared" si="536"/>
        <v>0</v>
      </c>
      <c r="BS565" s="39">
        <f t="shared" si="537"/>
        <v>0</v>
      </c>
      <c r="BT565" s="39">
        <f t="shared" si="538"/>
        <v>0</v>
      </c>
      <c r="BU565" s="104">
        <f>IF(ABS($B565)&lt;0.01,0,VLOOKUP(E565,DollarSteps,4))</f>
        <v>1</v>
      </c>
      <c r="BV565" s="104">
        <f>IF(ABS($B565)&lt;0.01,0,VLOOKUP(G565,DollarSteps,4))</f>
        <v>1</v>
      </c>
      <c r="BW565" s="104">
        <f>IF(ABS($B565)&lt;0.01,0,VLOOKUP(I565,DollarSteps,4))</f>
        <v>1</v>
      </c>
      <c r="BX565" s="104">
        <f>IF(ABS($B565)&lt;0.01,0,IF($J565="","",VLOOKUP($J565,Age_Steps,4)))</f>
        <v>3</v>
      </c>
      <c r="BY565" s="104">
        <f>IF(OR(ABS($B565)&lt;0.01,$E565=0),0,IF($J565="","",VLOOKUP($J565,Age_Steps,4)))</f>
        <v>0</v>
      </c>
      <c r="BZ565" s="104">
        <f>IF(ABS($B565)&lt;0.01,0,IF($J565="","",VLOOKUP($J565-1,Age_Steps,4)))</f>
        <v>3</v>
      </c>
      <c r="CA565" s="104">
        <f>IF(OR(ABS($B565)&lt;0.01,$G565=0),0,IF($J565="","",VLOOKUP($J565-1,Age_Steps,4)))</f>
        <v>0</v>
      </c>
      <c r="CB565" s="104">
        <f>IF(ABS($B565)&lt;0.01,0,IF($J565="","",VLOOKUP($J565-2,Age_Steps,4)))</f>
        <v>3</v>
      </c>
      <c r="CC565" s="104">
        <f>IF(OR(ABS($B565)&lt;0.01,$I565=0),0,IF($J565="","",VLOOKUP($J565-2,Age_Steps,4)))</f>
        <v>0</v>
      </c>
    </row>
    <row r="566" spans="2:81" ht="12.5" customHeight="1">
      <c r="B566" s="6" t="s">
        <v>265</v>
      </c>
      <c r="C566" s="7" t="s">
        <v>266</v>
      </c>
      <c r="D566" s="5">
        <v>0</v>
      </c>
      <c r="E566" s="5">
        <v>0</v>
      </c>
      <c r="F566" s="2">
        <v>0</v>
      </c>
      <c r="G566" s="2">
        <v>0</v>
      </c>
      <c r="H566" s="2">
        <v>0</v>
      </c>
      <c r="I566" s="5">
        <v>0</v>
      </c>
      <c r="J566" s="11">
        <v>41</v>
      </c>
      <c r="K566" s="12">
        <f t="shared" si="483"/>
        <v>0</v>
      </c>
      <c r="L566" s="12">
        <f t="shared" si="483"/>
        <v>0</v>
      </c>
      <c r="M566" s="14">
        <f t="shared" si="484"/>
        <v>0</v>
      </c>
      <c r="N566" s="12">
        <f t="shared" si="539"/>
        <v>0</v>
      </c>
      <c r="O566" s="14">
        <f t="shared" si="485"/>
        <v>0</v>
      </c>
      <c r="P566" s="12">
        <f t="shared" si="539"/>
        <v>0</v>
      </c>
      <c r="Q566" s="12">
        <f t="shared" si="486"/>
        <v>1</v>
      </c>
      <c r="R566" s="12">
        <f t="shared" si="487"/>
        <v>0</v>
      </c>
      <c r="S566" s="12">
        <f t="shared" si="488"/>
        <v>0</v>
      </c>
      <c r="T566" s="12">
        <f t="shared" si="489"/>
        <v>0</v>
      </c>
      <c r="U566" s="12">
        <f t="shared" si="490"/>
        <v>0</v>
      </c>
      <c r="V566" s="39">
        <f t="shared" si="491"/>
        <v>0</v>
      </c>
      <c r="W566" s="39">
        <f t="shared" si="492"/>
        <v>0</v>
      </c>
      <c r="X566" s="12">
        <f t="shared" si="540"/>
        <v>0</v>
      </c>
      <c r="Y566" s="12">
        <f t="shared" si="493"/>
        <v>0</v>
      </c>
      <c r="Z566" s="39">
        <f t="shared" si="541"/>
        <v>0</v>
      </c>
      <c r="AA566" s="12">
        <f t="shared" si="494"/>
        <v>0</v>
      </c>
      <c r="AB566" s="39">
        <f t="shared" si="495"/>
        <v>0</v>
      </c>
      <c r="AC566" s="12">
        <f t="shared" si="496"/>
        <v>0</v>
      </c>
      <c r="AD566" s="39">
        <f t="shared" si="497"/>
        <v>0</v>
      </c>
      <c r="AE566" s="39">
        <f t="shared" si="482"/>
        <v>0</v>
      </c>
      <c r="AF566" s="12">
        <f t="shared" si="498"/>
        <v>0</v>
      </c>
      <c r="AG566" s="39">
        <f t="shared" si="499"/>
        <v>0</v>
      </c>
      <c r="AH566" s="12">
        <f t="shared" si="500"/>
        <v>0</v>
      </c>
      <c r="AI566" s="39">
        <f t="shared" si="501"/>
        <v>0</v>
      </c>
      <c r="AJ566" s="39">
        <f t="shared" si="502"/>
        <v>0</v>
      </c>
      <c r="AK566" s="12">
        <f t="shared" si="503"/>
        <v>0</v>
      </c>
      <c r="AL566" s="39">
        <f t="shared" si="504"/>
        <v>0</v>
      </c>
      <c r="AM566" s="39">
        <f t="shared" si="505"/>
        <v>0</v>
      </c>
      <c r="AN566" s="39">
        <f t="shared" si="506"/>
        <v>0</v>
      </c>
      <c r="AO566" s="99">
        <f t="shared" si="507"/>
        <v>0</v>
      </c>
      <c r="AP566" s="99">
        <f t="shared" si="508"/>
        <v>0</v>
      </c>
      <c r="AQ566" s="12">
        <f t="shared" si="509"/>
        <v>0</v>
      </c>
      <c r="AR566" s="39">
        <f t="shared" si="510"/>
        <v>0</v>
      </c>
      <c r="AS566" s="39">
        <f t="shared" si="511"/>
        <v>0</v>
      </c>
      <c r="AT566" s="39">
        <f t="shared" si="512"/>
        <v>0</v>
      </c>
      <c r="AU566" s="12">
        <f t="shared" si="513"/>
        <v>0</v>
      </c>
      <c r="AV566" s="39">
        <f t="shared" si="514"/>
        <v>0</v>
      </c>
      <c r="AW566" s="39">
        <f t="shared" si="515"/>
        <v>0</v>
      </c>
      <c r="AX566" s="39">
        <f t="shared" si="516"/>
        <v>0</v>
      </c>
      <c r="AY566" s="39">
        <f t="shared" si="517"/>
        <v>0</v>
      </c>
      <c r="AZ566" s="39">
        <f t="shared" si="518"/>
        <v>0</v>
      </c>
      <c r="BA566" s="12">
        <f t="shared" si="519"/>
        <v>0</v>
      </c>
      <c r="BB566" s="39">
        <f t="shared" si="520"/>
        <v>0</v>
      </c>
      <c r="BC566" s="39">
        <f t="shared" si="521"/>
        <v>0</v>
      </c>
      <c r="BD566" s="39">
        <f t="shared" si="522"/>
        <v>0</v>
      </c>
      <c r="BE566" s="12">
        <f t="shared" si="523"/>
        <v>0</v>
      </c>
      <c r="BF566" s="39">
        <f t="shared" si="524"/>
        <v>0</v>
      </c>
      <c r="BG566" s="39">
        <f t="shared" si="525"/>
        <v>0</v>
      </c>
      <c r="BH566" s="39">
        <f t="shared" si="526"/>
        <v>0</v>
      </c>
      <c r="BI566" s="12">
        <f t="shared" si="527"/>
        <v>0</v>
      </c>
      <c r="BJ566" s="39">
        <f t="shared" si="528"/>
        <v>0</v>
      </c>
      <c r="BK566" s="39">
        <f t="shared" si="529"/>
        <v>0</v>
      </c>
      <c r="BL566" s="39">
        <f t="shared" si="530"/>
        <v>0</v>
      </c>
      <c r="BM566" s="12">
        <f t="shared" si="531"/>
        <v>0</v>
      </c>
      <c r="BN566" s="39">
        <f t="shared" si="532"/>
        <v>0</v>
      </c>
      <c r="BO566" s="39">
        <f t="shared" si="533"/>
        <v>0</v>
      </c>
      <c r="BP566" s="39">
        <f t="shared" si="534"/>
        <v>0</v>
      </c>
      <c r="BQ566" s="12">
        <f t="shared" si="535"/>
        <v>0</v>
      </c>
      <c r="BR566" s="39">
        <f t="shared" si="536"/>
        <v>0</v>
      </c>
      <c r="BS566" s="39">
        <f t="shared" si="537"/>
        <v>0</v>
      </c>
      <c r="BT566" s="39">
        <f t="shared" si="538"/>
        <v>0</v>
      </c>
      <c r="BU566" s="104">
        <f>IF(ABS($B566)&lt;0.01,0,VLOOKUP(E566,DollarSteps,4))</f>
        <v>1</v>
      </c>
      <c r="BV566" s="104">
        <f>IF(ABS($B566)&lt;0.01,0,VLOOKUP(G566,DollarSteps,4))</f>
        <v>1</v>
      </c>
      <c r="BW566" s="104">
        <f>IF(ABS($B566)&lt;0.01,0,VLOOKUP(I566,DollarSteps,4))</f>
        <v>1</v>
      </c>
      <c r="BX566" s="104">
        <f>IF(ABS($B566)&lt;0.01,0,IF($J566="","",VLOOKUP($J566,Age_Steps,4)))</f>
        <v>4</v>
      </c>
      <c r="BY566" s="104">
        <f>IF(OR(ABS($B566)&lt;0.01,$E566=0),0,IF($J566="","",VLOOKUP($J566,Age_Steps,4)))</f>
        <v>0</v>
      </c>
      <c r="BZ566" s="104">
        <f>IF(ABS($B566)&lt;0.01,0,IF($J566="","",VLOOKUP($J566-1,Age_Steps,4)))</f>
        <v>4</v>
      </c>
      <c r="CA566" s="104">
        <f>IF(OR(ABS($B566)&lt;0.01,$G566=0),0,IF($J566="","",VLOOKUP($J566-1,Age_Steps,4)))</f>
        <v>0</v>
      </c>
      <c r="CB566" s="104">
        <f>IF(ABS($B566)&lt;0.01,0,IF($J566="","",VLOOKUP($J566-2,Age_Steps,4)))</f>
        <v>3</v>
      </c>
      <c r="CC566" s="104">
        <f>IF(OR(ABS($B566)&lt;0.01,$I566=0),0,IF($J566="","",VLOOKUP($J566-2,Age_Steps,4)))</f>
        <v>0</v>
      </c>
    </row>
    <row r="567" spans="2:81" ht="12.5" customHeight="1">
      <c r="B567" s="6" t="s">
        <v>267</v>
      </c>
      <c r="C567" s="6" t="s">
        <v>268</v>
      </c>
      <c r="D567" s="5">
        <v>0</v>
      </c>
      <c r="E567" s="5">
        <v>0</v>
      </c>
      <c r="F567" s="2">
        <v>0</v>
      </c>
      <c r="G567" s="2">
        <v>0</v>
      </c>
      <c r="H567" s="2">
        <v>0</v>
      </c>
      <c r="I567" s="5">
        <v>0</v>
      </c>
      <c r="J567" s="11">
        <v>25</v>
      </c>
      <c r="K567" s="12">
        <f t="shared" si="483"/>
        <v>0</v>
      </c>
      <c r="L567" s="12">
        <f t="shared" si="483"/>
        <v>0</v>
      </c>
      <c r="M567" s="14">
        <f t="shared" si="484"/>
        <v>0</v>
      </c>
      <c r="N567" s="12">
        <f t="shared" si="539"/>
        <v>0</v>
      </c>
      <c r="O567" s="14">
        <f t="shared" si="485"/>
        <v>0</v>
      </c>
      <c r="P567" s="12">
        <f t="shared" si="539"/>
        <v>0</v>
      </c>
      <c r="Q567" s="12">
        <f t="shared" si="486"/>
        <v>1</v>
      </c>
      <c r="R567" s="12">
        <f t="shared" si="487"/>
        <v>0</v>
      </c>
      <c r="S567" s="12">
        <f t="shared" si="488"/>
        <v>0</v>
      </c>
      <c r="T567" s="12">
        <f t="shared" si="489"/>
        <v>0</v>
      </c>
      <c r="U567" s="12">
        <f t="shared" si="490"/>
        <v>0</v>
      </c>
      <c r="V567" s="39">
        <f t="shared" si="491"/>
        <v>0</v>
      </c>
      <c r="W567" s="39">
        <f t="shared" si="492"/>
        <v>0</v>
      </c>
      <c r="X567" s="12">
        <f t="shared" si="540"/>
        <v>0</v>
      </c>
      <c r="Y567" s="12">
        <f t="shared" si="493"/>
        <v>0</v>
      </c>
      <c r="Z567" s="39">
        <f t="shared" si="541"/>
        <v>0</v>
      </c>
      <c r="AA567" s="12">
        <f t="shared" si="494"/>
        <v>0</v>
      </c>
      <c r="AB567" s="39">
        <f t="shared" si="495"/>
        <v>0</v>
      </c>
      <c r="AC567" s="12">
        <f t="shared" si="496"/>
        <v>0</v>
      </c>
      <c r="AD567" s="39">
        <f t="shared" si="497"/>
        <v>0</v>
      </c>
      <c r="AE567" s="39">
        <f t="shared" si="482"/>
        <v>0</v>
      </c>
      <c r="AF567" s="12">
        <f t="shared" si="498"/>
        <v>0</v>
      </c>
      <c r="AG567" s="39">
        <f t="shared" si="499"/>
        <v>0</v>
      </c>
      <c r="AH567" s="12">
        <f t="shared" si="500"/>
        <v>0</v>
      </c>
      <c r="AI567" s="39">
        <f t="shared" si="501"/>
        <v>0</v>
      </c>
      <c r="AJ567" s="39">
        <f t="shared" si="502"/>
        <v>0</v>
      </c>
      <c r="AK567" s="12">
        <f t="shared" si="503"/>
        <v>0</v>
      </c>
      <c r="AL567" s="39">
        <f t="shared" si="504"/>
        <v>0</v>
      </c>
      <c r="AM567" s="39">
        <f t="shared" si="505"/>
        <v>0</v>
      </c>
      <c r="AN567" s="39">
        <f t="shared" si="506"/>
        <v>0</v>
      </c>
      <c r="AO567" s="99">
        <f t="shared" si="507"/>
        <v>0</v>
      </c>
      <c r="AP567" s="99">
        <f t="shared" si="508"/>
        <v>0</v>
      </c>
      <c r="AQ567" s="12">
        <f t="shared" si="509"/>
        <v>0</v>
      </c>
      <c r="AR567" s="39">
        <f t="shared" si="510"/>
        <v>0</v>
      </c>
      <c r="AS567" s="39">
        <f t="shared" si="511"/>
        <v>0</v>
      </c>
      <c r="AT567" s="39">
        <f t="shared" si="512"/>
        <v>0</v>
      </c>
      <c r="AU567" s="12">
        <f t="shared" si="513"/>
        <v>0</v>
      </c>
      <c r="AV567" s="39">
        <f t="shared" si="514"/>
        <v>0</v>
      </c>
      <c r="AW567" s="39">
        <f t="shared" si="515"/>
        <v>0</v>
      </c>
      <c r="AX567" s="39">
        <f t="shared" si="516"/>
        <v>0</v>
      </c>
      <c r="AY567" s="39">
        <f t="shared" si="517"/>
        <v>0</v>
      </c>
      <c r="AZ567" s="39">
        <f t="shared" si="518"/>
        <v>0</v>
      </c>
      <c r="BA567" s="12">
        <f t="shared" si="519"/>
        <v>0</v>
      </c>
      <c r="BB567" s="39">
        <f t="shared" si="520"/>
        <v>0</v>
      </c>
      <c r="BC567" s="39">
        <f t="shared" si="521"/>
        <v>0</v>
      </c>
      <c r="BD567" s="39">
        <f t="shared" si="522"/>
        <v>0</v>
      </c>
      <c r="BE567" s="12">
        <f t="shared" si="523"/>
        <v>0</v>
      </c>
      <c r="BF567" s="39">
        <f t="shared" si="524"/>
        <v>0</v>
      </c>
      <c r="BG567" s="39">
        <f t="shared" si="525"/>
        <v>0</v>
      </c>
      <c r="BH567" s="39">
        <f t="shared" si="526"/>
        <v>0</v>
      </c>
      <c r="BI567" s="12">
        <f t="shared" si="527"/>
        <v>0</v>
      </c>
      <c r="BJ567" s="39">
        <f t="shared" si="528"/>
        <v>0</v>
      </c>
      <c r="BK567" s="39">
        <f t="shared" si="529"/>
        <v>0</v>
      </c>
      <c r="BL567" s="39">
        <f t="shared" si="530"/>
        <v>0</v>
      </c>
      <c r="BM567" s="12">
        <f t="shared" si="531"/>
        <v>0</v>
      </c>
      <c r="BN567" s="39">
        <f t="shared" si="532"/>
        <v>0</v>
      </c>
      <c r="BO567" s="39">
        <f t="shared" si="533"/>
        <v>0</v>
      </c>
      <c r="BP567" s="39">
        <f t="shared" si="534"/>
        <v>0</v>
      </c>
      <c r="BQ567" s="12">
        <f t="shared" si="535"/>
        <v>0</v>
      </c>
      <c r="BR567" s="39">
        <f t="shared" si="536"/>
        <v>0</v>
      </c>
      <c r="BS567" s="39">
        <f t="shared" si="537"/>
        <v>0</v>
      </c>
      <c r="BT567" s="39">
        <f t="shared" si="538"/>
        <v>0</v>
      </c>
      <c r="BU567" s="104">
        <f>IF(ABS($B567)&lt;0.01,0,VLOOKUP(E567,DollarSteps,4))</f>
        <v>1</v>
      </c>
      <c r="BV567" s="104">
        <f>IF(ABS($B567)&lt;0.01,0,VLOOKUP(G567,DollarSteps,4))</f>
        <v>1</v>
      </c>
      <c r="BW567" s="104">
        <f>IF(ABS($B567)&lt;0.01,0,VLOOKUP(I567,DollarSteps,4))</f>
        <v>1</v>
      </c>
      <c r="BX567" s="104">
        <f>IF(ABS($B567)&lt;0.01,0,IF($J567="","",VLOOKUP($J567,Age_Steps,4)))</f>
        <v>2</v>
      </c>
      <c r="BY567" s="104">
        <f>IF(OR(ABS($B567)&lt;0.01,$E567=0),0,IF($J567="","",VLOOKUP($J567,Age_Steps,4)))</f>
        <v>0</v>
      </c>
      <c r="BZ567" s="104">
        <f>IF(ABS($B567)&lt;0.01,0,IF($J567="","",VLOOKUP($J567-1,Age_Steps,4)))</f>
        <v>2</v>
      </c>
      <c r="CA567" s="104">
        <f>IF(OR(ABS($B567)&lt;0.01,$G567=0),0,IF($J567="","",VLOOKUP($J567-1,Age_Steps,4)))</f>
        <v>0</v>
      </c>
      <c r="CB567" s="104">
        <f>IF(ABS($B567)&lt;0.01,0,IF($J567="","",VLOOKUP($J567-2,Age_Steps,4)))</f>
        <v>2</v>
      </c>
      <c r="CC567" s="104">
        <f>IF(OR(ABS($B567)&lt;0.01,$I567=0),0,IF($J567="","",VLOOKUP($J567-2,Age_Steps,4)))</f>
        <v>0</v>
      </c>
    </row>
    <row r="568" spans="2:81" ht="12.5" customHeight="1">
      <c r="B568" s="6" t="s">
        <v>269</v>
      </c>
      <c r="C568" s="6" t="s">
        <v>270</v>
      </c>
      <c r="D568" s="5">
        <v>0</v>
      </c>
      <c r="E568" s="5">
        <v>0</v>
      </c>
      <c r="F568" s="2">
        <v>0</v>
      </c>
      <c r="G568" s="2">
        <v>0</v>
      </c>
      <c r="H568" s="2">
        <v>0</v>
      </c>
      <c r="I568" s="5">
        <v>0</v>
      </c>
      <c r="J568" s="11">
        <v>62</v>
      </c>
      <c r="K568" s="12">
        <f t="shared" si="483"/>
        <v>0</v>
      </c>
      <c r="L568" s="12">
        <f t="shared" si="483"/>
        <v>0</v>
      </c>
      <c r="M568" s="14">
        <f t="shared" si="484"/>
        <v>0</v>
      </c>
      <c r="N568" s="12">
        <f t="shared" si="539"/>
        <v>0</v>
      </c>
      <c r="O568" s="14">
        <f t="shared" si="485"/>
        <v>0</v>
      </c>
      <c r="P568" s="12">
        <f t="shared" si="539"/>
        <v>0</v>
      </c>
      <c r="Q568" s="12">
        <f t="shared" si="486"/>
        <v>1</v>
      </c>
      <c r="R568" s="12">
        <f t="shared" si="487"/>
        <v>0</v>
      </c>
      <c r="S568" s="12">
        <f t="shared" si="488"/>
        <v>0</v>
      </c>
      <c r="T568" s="12">
        <f t="shared" si="489"/>
        <v>0</v>
      </c>
      <c r="U568" s="12">
        <f t="shared" si="490"/>
        <v>0</v>
      </c>
      <c r="V568" s="39">
        <f t="shared" si="491"/>
        <v>0</v>
      </c>
      <c r="W568" s="39">
        <f t="shared" si="492"/>
        <v>0</v>
      </c>
      <c r="X568" s="12">
        <f t="shared" si="540"/>
        <v>0</v>
      </c>
      <c r="Y568" s="12">
        <f t="shared" si="493"/>
        <v>0</v>
      </c>
      <c r="Z568" s="39">
        <f t="shared" si="541"/>
        <v>0</v>
      </c>
      <c r="AA568" s="12">
        <f t="shared" si="494"/>
        <v>0</v>
      </c>
      <c r="AB568" s="39">
        <f t="shared" si="495"/>
        <v>0</v>
      </c>
      <c r="AC568" s="12">
        <f t="shared" si="496"/>
        <v>0</v>
      </c>
      <c r="AD568" s="39">
        <f t="shared" si="497"/>
        <v>0</v>
      </c>
      <c r="AE568" s="39">
        <f t="shared" si="482"/>
        <v>0</v>
      </c>
      <c r="AF568" s="12">
        <f t="shared" si="498"/>
        <v>0</v>
      </c>
      <c r="AG568" s="39">
        <f t="shared" si="499"/>
        <v>0</v>
      </c>
      <c r="AH568" s="12">
        <f t="shared" si="500"/>
        <v>0</v>
      </c>
      <c r="AI568" s="39">
        <f t="shared" si="501"/>
        <v>0</v>
      </c>
      <c r="AJ568" s="39">
        <f t="shared" si="502"/>
        <v>0</v>
      </c>
      <c r="AK568" s="12">
        <f t="shared" si="503"/>
        <v>0</v>
      </c>
      <c r="AL568" s="39">
        <f t="shared" si="504"/>
        <v>0</v>
      </c>
      <c r="AM568" s="39">
        <f t="shared" si="505"/>
        <v>0</v>
      </c>
      <c r="AN568" s="39">
        <f t="shared" si="506"/>
        <v>0</v>
      </c>
      <c r="AO568" s="99">
        <f t="shared" si="507"/>
        <v>0</v>
      </c>
      <c r="AP568" s="99">
        <f t="shared" si="508"/>
        <v>0</v>
      </c>
      <c r="AQ568" s="12">
        <f t="shared" si="509"/>
        <v>0</v>
      </c>
      <c r="AR568" s="39">
        <f t="shared" si="510"/>
        <v>0</v>
      </c>
      <c r="AS568" s="39">
        <f t="shared" si="511"/>
        <v>0</v>
      </c>
      <c r="AT568" s="39">
        <f t="shared" si="512"/>
        <v>0</v>
      </c>
      <c r="AU568" s="12">
        <f t="shared" si="513"/>
        <v>0</v>
      </c>
      <c r="AV568" s="39">
        <f t="shared" si="514"/>
        <v>0</v>
      </c>
      <c r="AW568" s="39">
        <f t="shared" si="515"/>
        <v>0</v>
      </c>
      <c r="AX568" s="39">
        <f t="shared" si="516"/>
        <v>0</v>
      </c>
      <c r="AY568" s="39">
        <f t="shared" si="517"/>
        <v>0</v>
      </c>
      <c r="AZ568" s="39">
        <f t="shared" si="518"/>
        <v>0</v>
      </c>
      <c r="BA568" s="12">
        <f t="shared" si="519"/>
        <v>0</v>
      </c>
      <c r="BB568" s="39">
        <f t="shared" si="520"/>
        <v>0</v>
      </c>
      <c r="BC568" s="39">
        <f t="shared" si="521"/>
        <v>0</v>
      </c>
      <c r="BD568" s="39">
        <f t="shared" si="522"/>
        <v>0</v>
      </c>
      <c r="BE568" s="12">
        <f t="shared" si="523"/>
        <v>0</v>
      </c>
      <c r="BF568" s="39">
        <f t="shared" si="524"/>
        <v>0</v>
      </c>
      <c r="BG568" s="39">
        <f t="shared" si="525"/>
        <v>0</v>
      </c>
      <c r="BH568" s="39">
        <f t="shared" si="526"/>
        <v>0</v>
      </c>
      <c r="BI568" s="12">
        <f t="shared" si="527"/>
        <v>0</v>
      </c>
      <c r="BJ568" s="39">
        <f t="shared" si="528"/>
        <v>0</v>
      </c>
      <c r="BK568" s="39">
        <f t="shared" si="529"/>
        <v>0</v>
      </c>
      <c r="BL568" s="39">
        <f t="shared" si="530"/>
        <v>0</v>
      </c>
      <c r="BM568" s="12">
        <f t="shared" si="531"/>
        <v>0</v>
      </c>
      <c r="BN568" s="39">
        <f t="shared" si="532"/>
        <v>0</v>
      </c>
      <c r="BO568" s="39">
        <f t="shared" si="533"/>
        <v>0</v>
      </c>
      <c r="BP568" s="39">
        <f t="shared" si="534"/>
        <v>0</v>
      </c>
      <c r="BQ568" s="12">
        <f t="shared" si="535"/>
        <v>0</v>
      </c>
      <c r="BR568" s="39">
        <f t="shared" si="536"/>
        <v>0</v>
      </c>
      <c r="BS568" s="39">
        <f t="shared" si="537"/>
        <v>0</v>
      </c>
      <c r="BT568" s="39">
        <f t="shared" si="538"/>
        <v>0</v>
      </c>
      <c r="BU568" s="104">
        <f>IF(ABS($B568)&lt;0.01,0,VLOOKUP(E568,DollarSteps,4))</f>
        <v>1</v>
      </c>
      <c r="BV568" s="104">
        <f>IF(ABS($B568)&lt;0.01,0,VLOOKUP(G568,DollarSteps,4))</f>
        <v>1</v>
      </c>
      <c r="BW568" s="104">
        <f>IF(ABS($B568)&lt;0.01,0,VLOOKUP(I568,DollarSteps,4))</f>
        <v>1</v>
      </c>
      <c r="BX568" s="104">
        <f>IF(ABS($B568)&lt;0.01,0,IF($J568="","",VLOOKUP($J568,Age_Steps,4)))</f>
        <v>6</v>
      </c>
      <c r="BY568" s="104">
        <f>IF(OR(ABS($B568)&lt;0.01,$E568=0),0,IF($J568="","",VLOOKUP($J568,Age_Steps,4)))</f>
        <v>0</v>
      </c>
      <c r="BZ568" s="104">
        <f>IF(ABS($B568)&lt;0.01,0,IF($J568="","",VLOOKUP($J568-1,Age_Steps,4)))</f>
        <v>6</v>
      </c>
      <c r="CA568" s="104">
        <f>IF(OR(ABS($B568)&lt;0.01,$G568=0),0,IF($J568="","",VLOOKUP($J568-1,Age_Steps,4)))</f>
        <v>0</v>
      </c>
      <c r="CB568" s="104">
        <f>IF(ABS($B568)&lt;0.01,0,IF($J568="","",VLOOKUP($J568-2,Age_Steps,4)))</f>
        <v>6</v>
      </c>
      <c r="CC568" s="104">
        <f>IF(OR(ABS($B568)&lt;0.01,$I568=0),0,IF($J568="","",VLOOKUP($J568-2,Age_Steps,4)))</f>
        <v>0</v>
      </c>
    </row>
    <row r="569" spans="2:81" ht="12.5" customHeight="1">
      <c r="B569" s="6" t="s">
        <v>271</v>
      </c>
      <c r="C569" s="6" t="s">
        <v>272</v>
      </c>
      <c r="D569" s="5">
        <v>0</v>
      </c>
      <c r="E569" s="5">
        <v>0</v>
      </c>
      <c r="F569" s="2">
        <v>0</v>
      </c>
      <c r="G569" s="2">
        <v>0</v>
      </c>
      <c r="H569" s="2">
        <v>0</v>
      </c>
      <c r="I569" s="5">
        <v>0</v>
      </c>
      <c r="J569" s="11">
        <v>27</v>
      </c>
      <c r="K569" s="12">
        <f t="shared" si="483"/>
        <v>0</v>
      </c>
      <c r="L569" s="12">
        <f t="shared" si="483"/>
        <v>0</v>
      </c>
      <c r="M569" s="14">
        <f t="shared" si="484"/>
        <v>0</v>
      </c>
      <c r="N569" s="12">
        <f t="shared" si="539"/>
        <v>0</v>
      </c>
      <c r="O569" s="14">
        <f t="shared" si="485"/>
        <v>0</v>
      </c>
      <c r="P569" s="12">
        <f t="shared" si="539"/>
        <v>0</v>
      </c>
      <c r="Q569" s="12">
        <f t="shared" si="486"/>
        <v>1</v>
      </c>
      <c r="R569" s="12">
        <f t="shared" si="487"/>
        <v>0</v>
      </c>
      <c r="S569" s="12">
        <f t="shared" si="488"/>
        <v>0</v>
      </c>
      <c r="T569" s="12">
        <f t="shared" si="489"/>
        <v>0</v>
      </c>
      <c r="U569" s="12">
        <f t="shared" si="490"/>
        <v>0</v>
      </c>
      <c r="V569" s="39">
        <f t="shared" si="491"/>
        <v>0</v>
      </c>
      <c r="W569" s="39">
        <f t="shared" si="492"/>
        <v>0</v>
      </c>
      <c r="X569" s="12">
        <f t="shared" si="540"/>
        <v>0</v>
      </c>
      <c r="Y569" s="12">
        <f t="shared" si="493"/>
        <v>0</v>
      </c>
      <c r="Z569" s="39">
        <f t="shared" si="541"/>
        <v>0</v>
      </c>
      <c r="AA569" s="12">
        <f t="shared" si="494"/>
        <v>0</v>
      </c>
      <c r="AB569" s="39">
        <f t="shared" si="495"/>
        <v>0</v>
      </c>
      <c r="AC569" s="12">
        <f t="shared" si="496"/>
        <v>0</v>
      </c>
      <c r="AD569" s="39">
        <f t="shared" si="497"/>
        <v>0</v>
      </c>
      <c r="AE569" s="39">
        <f t="shared" si="482"/>
        <v>0</v>
      </c>
      <c r="AF569" s="12">
        <f t="shared" si="498"/>
        <v>0</v>
      </c>
      <c r="AG569" s="39">
        <f t="shared" si="499"/>
        <v>0</v>
      </c>
      <c r="AH569" s="12">
        <f t="shared" si="500"/>
        <v>0</v>
      </c>
      <c r="AI569" s="39">
        <f t="shared" si="501"/>
        <v>0</v>
      </c>
      <c r="AJ569" s="39">
        <f t="shared" si="502"/>
        <v>0</v>
      </c>
      <c r="AK569" s="12">
        <f t="shared" si="503"/>
        <v>0</v>
      </c>
      <c r="AL569" s="39">
        <f t="shared" si="504"/>
        <v>0</v>
      </c>
      <c r="AM569" s="39">
        <f t="shared" si="505"/>
        <v>0</v>
      </c>
      <c r="AN569" s="39">
        <f t="shared" si="506"/>
        <v>0</v>
      </c>
      <c r="AO569" s="99">
        <f t="shared" si="507"/>
        <v>0</v>
      </c>
      <c r="AP569" s="99">
        <f t="shared" si="508"/>
        <v>0</v>
      </c>
      <c r="AQ569" s="12">
        <f t="shared" si="509"/>
        <v>0</v>
      </c>
      <c r="AR569" s="39">
        <f t="shared" si="510"/>
        <v>0</v>
      </c>
      <c r="AS569" s="39">
        <f t="shared" si="511"/>
        <v>0</v>
      </c>
      <c r="AT569" s="39">
        <f t="shared" si="512"/>
        <v>0</v>
      </c>
      <c r="AU569" s="12">
        <f t="shared" si="513"/>
        <v>0</v>
      </c>
      <c r="AV569" s="39">
        <f t="shared" si="514"/>
        <v>0</v>
      </c>
      <c r="AW569" s="39">
        <f t="shared" si="515"/>
        <v>0</v>
      </c>
      <c r="AX569" s="39">
        <f t="shared" si="516"/>
        <v>0</v>
      </c>
      <c r="AY569" s="39">
        <f t="shared" si="517"/>
        <v>0</v>
      </c>
      <c r="AZ569" s="39">
        <f t="shared" si="518"/>
        <v>0</v>
      </c>
      <c r="BA569" s="12">
        <f t="shared" si="519"/>
        <v>0</v>
      </c>
      <c r="BB569" s="39">
        <f t="shared" si="520"/>
        <v>0</v>
      </c>
      <c r="BC569" s="39">
        <f t="shared" si="521"/>
        <v>0</v>
      </c>
      <c r="BD569" s="39">
        <f t="shared" si="522"/>
        <v>0</v>
      </c>
      <c r="BE569" s="12">
        <f t="shared" si="523"/>
        <v>0</v>
      </c>
      <c r="BF569" s="39">
        <f t="shared" si="524"/>
        <v>0</v>
      </c>
      <c r="BG569" s="39">
        <f t="shared" si="525"/>
        <v>0</v>
      </c>
      <c r="BH569" s="39">
        <f t="shared" si="526"/>
        <v>0</v>
      </c>
      <c r="BI569" s="12">
        <f t="shared" si="527"/>
        <v>0</v>
      </c>
      <c r="BJ569" s="39">
        <f t="shared" si="528"/>
        <v>0</v>
      </c>
      <c r="BK569" s="39">
        <f t="shared" si="529"/>
        <v>0</v>
      </c>
      <c r="BL569" s="39">
        <f t="shared" si="530"/>
        <v>0</v>
      </c>
      <c r="BM569" s="12">
        <f t="shared" si="531"/>
        <v>0</v>
      </c>
      <c r="BN569" s="39">
        <f t="shared" si="532"/>
        <v>0</v>
      </c>
      <c r="BO569" s="39">
        <f t="shared" si="533"/>
        <v>0</v>
      </c>
      <c r="BP569" s="39">
        <f t="shared" si="534"/>
        <v>0</v>
      </c>
      <c r="BQ569" s="12">
        <f t="shared" si="535"/>
        <v>0</v>
      </c>
      <c r="BR569" s="39">
        <f t="shared" si="536"/>
        <v>0</v>
      </c>
      <c r="BS569" s="39">
        <f t="shared" si="537"/>
        <v>0</v>
      </c>
      <c r="BT569" s="39">
        <f t="shared" si="538"/>
        <v>0</v>
      </c>
      <c r="BU569" s="104">
        <f>IF(ABS($B569)&lt;0.01,0,VLOOKUP(E569,DollarSteps,4))</f>
        <v>1</v>
      </c>
      <c r="BV569" s="104">
        <f>IF(ABS($B569)&lt;0.01,0,VLOOKUP(G569,DollarSteps,4))</f>
        <v>1</v>
      </c>
      <c r="BW569" s="104">
        <f>IF(ABS($B569)&lt;0.01,0,VLOOKUP(I569,DollarSteps,4))</f>
        <v>1</v>
      </c>
      <c r="BX569" s="104">
        <f>IF(ABS($B569)&lt;0.01,0,IF($J569="","",VLOOKUP($J569,Age_Steps,4)))</f>
        <v>2</v>
      </c>
      <c r="BY569" s="104">
        <f>IF(OR(ABS($B569)&lt;0.01,$E569=0),0,IF($J569="","",VLOOKUP($J569,Age_Steps,4)))</f>
        <v>0</v>
      </c>
      <c r="BZ569" s="104">
        <f>IF(ABS($B569)&lt;0.01,0,IF($J569="","",VLOOKUP($J569-1,Age_Steps,4)))</f>
        <v>2</v>
      </c>
      <c r="CA569" s="104">
        <f>IF(OR(ABS($B569)&lt;0.01,$G569=0),0,IF($J569="","",VLOOKUP($J569-1,Age_Steps,4)))</f>
        <v>0</v>
      </c>
      <c r="CB569" s="104">
        <f>IF(ABS($B569)&lt;0.01,0,IF($J569="","",VLOOKUP($J569-2,Age_Steps,4)))</f>
        <v>2</v>
      </c>
      <c r="CC569" s="104">
        <f>IF(OR(ABS($B569)&lt;0.01,$I569=0),0,IF($J569="","",VLOOKUP($J569-2,Age_Steps,4)))</f>
        <v>0</v>
      </c>
    </row>
    <row r="570" spans="2:81" ht="12.5" customHeight="1">
      <c r="B570" s="6" t="s">
        <v>273</v>
      </c>
      <c r="C570" s="7" t="s">
        <v>274</v>
      </c>
      <c r="D570" s="5">
        <v>0</v>
      </c>
      <c r="E570" s="5">
        <v>0</v>
      </c>
      <c r="F570" s="2">
        <v>0</v>
      </c>
      <c r="G570" s="2">
        <v>0</v>
      </c>
      <c r="H570" s="2">
        <v>5</v>
      </c>
      <c r="I570" s="5">
        <v>5</v>
      </c>
      <c r="J570" s="11">
        <v>56</v>
      </c>
      <c r="K570" s="12">
        <f t="shared" si="483"/>
        <v>0</v>
      </c>
      <c r="L570" s="12">
        <f t="shared" si="483"/>
        <v>0</v>
      </c>
      <c r="M570" s="14">
        <f t="shared" si="484"/>
        <v>0</v>
      </c>
      <c r="N570" s="12">
        <f t="shared" si="539"/>
        <v>0</v>
      </c>
      <c r="O570" s="14">
        <f t="shared" si="485"/>
        <v>0</v>
      </c>
      <c r="P570" s="12">
        <f t="shared" si="539"/>
        <v>0</v>
      </c>
      <c r="Q570" s="12">
        <f t="shared" si="486"/>
        <v>0</v>
      </c>
      <c r="R570" s="12">
        <f t="shared" si="487"/>
        <v>1</v>
      </c>
      <c r="S570" s="12">
        <f t="shared" si="488"/>
        <v>0</v>
      </c>
      <c r="T570" s="12">
        <f t="shared" si="489"/>
        <v>0</v>
      </c>
      <c r="U570" s="12">
        <f t="shared" si="490"/>
        <v>0</v>
      </c>
      <c r="V570" s="39">
        <f t="shared" si="491"/>
        <v>0</v>
      </c>
      <c r="W570" s="39">
        <f t="shared" si="492"/>
        <v>0</v>
      </c>
      <c r="X570" s="12">
        <f t="shared" si="540"/>
        <v>1</v>
      </c>
      <c r="Y570" s="12">
        <f t="shared" si="493"/>
        <v>1</v>
      </c>
      <c r="Z570" s="39">
        <f t="shared" si="541"/>
        <v>5</v>
      </c>
      <c r="AA570" s="12">
        <f t="shared" si="494"/>
        <v>0</v>
      </c>
      <c r="AB570" s="39">
        <f t="shared" si="495"/>
        <v>0</v>
      </c>
      <c r="AC570" s="12">
        <f t="shared" si="496"/>
        <v>0</v>
      </c>
      <c r="AD570" s="39">
        <f t="shared" si="497"/>
        <v>0</v>
      </c>
      <c r="AE570" s="39">
        <f t="shared" si="482"/>
        <v>0</v>
      </c>
      <c r="AF570" s="12">
        <f t="shared" si="498"/>
        <v>0</v>
      </c>
      <c r="AG570" s="39">
        <f t="shared" si="499"/>
        <v>0</v>
      </c>
      <c r="AH570" s="12">
        <f t="shared" si="500"/>
        <v>0</v>
      </c>
      <c r="AI570" s="39">
        <f t="shared" si="501"/>
        <v>0</v>
      </c>
      <c r="AJ570" s="39">
        <f t="shared" si="502"/>
        <v>0</v>
      </c>
      <c r="AK570" s="12">
        <f t="shared" si="503"/>
        <v>0</v>
      </c>
      <c r="AL570" s="39">
        <f t="shared" si="504"/>
        <v>0</v>
      </c>
      <c r="AM570" s="39">
        <f t="shared" si="505"/>
        <v>0</v>
      </c>
      <c r="AN570" s="39">
        <f t="shared" si="506"/>
        <v>0</v>
      </c>
      <c r="AO570" s="99">
        <f t="shared" si="507"/>
        <v>0</v>
      </c>
      <c r="AP570" s="99">
        <f t="shared" si="508"/>
        <v>0</v>
      </c>
      <c r="AQ570" s="12">
        <f t="shared" si="509"/>
        <v>0</v>
      </c>
      <c r="AR570" s="39">
        <f t="shared" si="510"/>
        <v>0</v>
      </c>
      <c r="AS570" s="39">
        <f t="shared" si="511"/>
        <v>0</v>
      </c>
      <c r="AT570" s="39">
        <f t="shared" si="512"/>
        <v>0</v>
      </c>
      <c r="AU570" s="12">
        <f t="shared" si="513"/>
        <v>0</v>
      </c>
      <c r="AV570" s="39">
        <f t="shared" si="514"/>
        <v>0</v>
      </c>
      <c r="AW570" s="39">
        <f t="shared" si="515"/>
        <v>0</v>
      </c>
      <c r="AX570" s="39">
        <f t="shared" si="516"/>
        <v>0</v>
      </c>
      <c r="AY570" s="39">
        <f t="shared" si="517"/>
        <v>0</v>
      </c>
      <c r="AZ570" s="39">
        <f t="shared" si="518"/>
        <v>0</v>
      </c>
      <c r="BA570" s="12">
        <f t="shared" si="519"/>
        <v>0</v>
      </c>
      <c r="BB570" s="39">
        <f t="shared" si="520"/>
        <v>0</v>
      </c>
      <c r="BC570" s="39">
        <f t="shared" si="521"/>
        <v>0</v>
      </c>
      <c r="BD570" s="39">
        <f t="shared" si="522"/>
        <v>0</v>
      </c>
      <c r="BE570" s="12">
        <f t="shared" si="523"/>
        <v>0</v>
      </c>
      <c r="BF570" s="39">
        <f t="shared" si="524"/>
        <v>0</v>
      </c>
      <c r="BG570" s="39">
        <f t="shared" si="525"/>
        <v>0</v>
      </c>
      <c r="BH570" s="39">
        <f t="shared" si="526"/>
        <v>0</v>
      </c>
      <c r="BI570" s="12">
        <f t="shared" si="527"/>
        <v>0</v>
      </c>
      <c r="BJ570" s="39">
        <f t="shared" si="528"/>
        <v>0</v>
      </c>
      <c r="BK570" s="39">
        <f t="shared" si="529"/>
        <v>0</v>
      </c>
      <c r="BL570" s="39">
        <f t="shared" si="530"/>
        <v>0</v>
      </c>
      <c r="BM570" s="12">
        <f t="shared" si="531"/>
        <v>0</v>
      </c>
      <c r="BN570" s="39">
        <f t="shared" si="532"/>
        <v>0</v>
      </c>
      <c r="BO570" s="39">
        <f t="shared" si="533"/>
        <v>0</v>
      </c>
      <c r="BP570" s="39">
        <f t="shared" si="534"/>
        <v>0</v>
      </c>
      <c r="BQ570" s="12">
        <f t="shared" si="535"/>
        <v>0</v>
      </c>
      <c r="BR570" s="39">
        <f t="shared" si="536"/>
        <v>0</v>
      </c>
      <c r="BS570" s="39">
        <f t="shared" si="537"/>
        <v>0</v>
      </c>
      <c r="BT570" s="39">
        <f t="shared" si="538"/>
        <v>0</v>
      </c>
      <c r="BU570" s="104">
        <f>IF(ABS($B570)&lt;0.01,0,VLOOKUP(E570,DollarSteps,4))</f>
        <v>1</v>
      </c>
      <c r="BV570" s="104">
        <f>IF(ABS($B570)&lt;0.01,0,VLOOKUP(G570,DollarSteps,4))</f>
        <v>1</v>
      </c>
      <c r="BW570" s="104">
        <f>IF(ABS($B570)&lt;0.01,0,VLOOKUP(I570,DollarSteps,4))</f>
        <v>2</v>
      </c>
      <c r="BX570" s="104">
        <f>IF(ABS($B570)&lt;0.01,0,IF($J570="","",VLOOKUP($J570,Age_Steps,4)))</f>
        <v>5</v>
      </c>
      <c r="BY570" s="104">
        <f>IF(OR(ABS($B570)&lt;0.01,$E570=0),0,IF($J570="","",VLOOKUP($J570,Age_Steps,4)))</f>
        <v>0</v>
      </c>
      <c r="BZ570" s="104">
        <f>IF(ABS($B570)&lt;0.01,0,IF($J570="","",VLOOKUP($J570-1,Age_Steps,4)))</f>
        <v>5</v>
      </c>
      <c r="CA570" s="104">
        <f>IF(OR(ABS($B570)&lt;0.01,$G570=0),0,IF($J570="","",VLOOKUP($J570-1,Age_Steps,4)))</f>
        <v>0</v>
      </c>
      <c r="CB570" s="104">
        <f>IF(ABS($B570)&lt;0.01,0,IF($J570="","",VLOOKUP($J570-2,Age_Steps,4)))</f>
        <v>5</v>
      </c>
      <c r="CC570" s="104">
        <f>IF(OR(ABS($B570)&lt;0.01,$I570=0),0,IF($J570="","",VLOOKUP($J570-2,Age_Steps,4)))</f>
        <v>5</v>
      </c>
    </row>
    <row r="571" spans="2:81" ht="12.5" customHeight="1">
      <c r="B571" s="6" t="s">
        <v>275</v>
      </c>
      <c r="C571" s="6" t="s">
        <v>276</v>
      </c>
      <c r="D571" s="5">
        <v>11</v>
      </c>
      <c r="E571" s="5">
        <v>49</v>
      </c>
      <c r="F571" s="2">
        <v>10</v>
      </c>
      <c r="G571" s="2">
        <v>30</v>
      </c>
      <c r="H571" s="2">
        <v>5</v>
      </c>
      <c r="I571" s="5">
        <v>5</v>
      </c>
      <c r="J571" s="11">
        <v>56</v>
      </c>
      <c r="K571" s="12">
        <f t="shared" si="483"/>
        <v>1</v>
      </c>
      <c r="L571" s="12">
        <f t="shared" si="483"/>
        <v>1</v>
      </c>
      <c r="M571" s="14">
        <f t="shared" si="484"/>
        <v>1</v>
      </c>
      <c r="N571" s="12">
        <f t="shared" si="539"/>
        <v>0</v>
      </c>
      <c r="O571" s="14">
        <f t="shared" si="485"/>
        <v>19</v>
      </c>
      <c r="P571" s="12">
        <f t="shared" si="539"/>
        <v>0</v>
      </c>
      <c r="Q571" s="12">
        <f t="shared" si="486"/>
        <v>0</v>
      </c>
      <c r="R571" s="12">
        <f t="shared" si="487"/>
        <v>0</v>
      </c>
      <c r="S571" s="12">
        <f t="shared" si="488"/>
        <v>1</v>
      </c>
      <c r="T571" s="12">
        <f t="shared" si="489"/>
        <v>1</v>
      </c>
      <c r="U571" s="12">
        <f t="shared" si="490"/>
        <v>0</v>
      </c>
      <c r="V571" s="39">
        <f t="shared" si="491"/>
        <v>0</v>
      </c>
      <c r="W571" s="39">
        <f t="shared" si="492"/>
        <v>0</v>
      </c>
      <c r="X571" s="12">
        <f t="shared" si="540"/>
        <v>1</v>
      </c>
      <c r="Y571" s="12">
        <f t="shared" si="493"/>
        <v>0</v>
      </c>
      <c r="Z571" s="39">
        <f t="shared" si="541"/>
        <v>0</v>
      </c>
      <c r="AA571" s="12">
        <f t="shared" si="494"/>
        <v>0</v>
      </c>
      <c r="AB571" s="39">
        <f t="shared" si="495"/>
        <v>0</v>
      </c>
      <c r="AC571" s="12">
        <f t="shared" si="496"/>
        <v>0</v>
      </c>
      <c r="AD571" s="39">
        <f t="shared" si="497"/>
        <v>0</v>
      </c>
      <c r="AE571" s="39">
        <f t="shared" si="482"/>
        <v>0</v>
      </c>
      <c r="AF571" s="12">
        <f t="shared" si="498"/>
        <v>0</v>
      </c>
      <c r="AG571" s="39">
        <f t="shared" si="499"/>
        <v>0</v>
      </c>
      <c r="AH571" s="12">
        <f t="shared" si="500"/>
        <v>0</v>
      </c>
      <c r="AI571" s="39">
        <f t="shared" si="501"/>
        <v>0</v>
      </c>
      <c r="AJ571" s="39">
        <f t="shared" si="502"/>
        <v>0</v>
      </c>
      <c r="AK571" s="12">
        <f t="shared" si="503"/>
        <v>1</v>
      </c>
      <c r="AL571" s="39">
        <f t="shared" si="504"/>
        <v>49</v>
      </c>
      <c r="AM571" s="39">
        <f t="shared" si="505"/>
        <v>30</v>
      </c>
      <c r="AN571" s="39">
        <f t="shared" si="506"/>
        <v>5</v>
      </c>
      <c r="AO571" s="99">
        <f t="shared" si="507"/>
        <v>1</v>
      </c>
      <c r="AP571" s="99">
        <f t="shared" si="508"/>
        <v>1</v>
      </c>
      <c r="AQ571" s="12">
        <f t="shared" si="509"/>
        <v>1</v>
      </c>
      <c r="AR571" s="39">
        <f t="shared" si="510"/>
        <v>49</v>
      </c>
      <c r="AS571" s="39">
        <f t="shared" si="511"/>
        <v>30</v>
      </c>
      <c r="AT571" s="39">
        <f t="shared" si="512"/>
        <v>5</v>
      </c>
      <c r="AU571" s="12">
        <f t="shared" si="513"/>
        <v>0</v>
      </c>
      <c r="AV571" s="39">
        <f t="shared" si="514"/>
        <v>0</v>
      </c>
      <c r="AW571" s="39">
        <f t="shared" si="515"/>
        <v>0</v>
      </c>
      <c r="AX571" s="39">
        <f t="shared" si="516"/>
        <v>0</v>
      </c>
      <c r="AY571" s="39">
        <f t="shared" si="517"/>
        <v>0</v>
      </c>
      <c r="AZ571" s="39">
        <f t="shared" si="518"/>
        <v>0</v>
      </c>
      <c r="BA571" s="12">
        <f t="shared" si="519"/>
        <v>0</v>
      </c>
      <c r="BB571" s="39">
        <f t="shared" si="520"/>
        <v>0</v>
      </c>
      <c r="BC571" s="39">
        <f t="shared" si="521"/>
        <v>0</v>
      </c>
      <c r="BD571" s="39">
        <f t="shared" si="522"/>
        <v>0</v>
      </c>
      <c r="BE571" s="12">
        <f t="shared" si="523"/>
        <v>0</v>
      </c>
      <c r="BF571" s="39">
        <f t="shared" si="524"/>
        <v>0</v>
      </c>
      <c r="BG571" s="39">
        <f t="shared" si="525"/>
        <v>0</v>
      </c>
      <c r="BH571" s="39">
        <f t="shared" si="526"/>
        <v>0</v>
      </c>
      <c r="BI571" s="12">
        <f t="shared" si="527"/>
        <v>0</v>
      </c>
      <c r="BJ571" s="39">
        <f t="shared" si="528"/>
        <v>0</v>
      </c>
      <c r="BK571" s="39">
        <f t="shared" si="529"/>
        <v>0</v>
      </c>
      <c r="BL571" s="39">
        <f t="shared" si="530"/>
        <v>0</v>
      </c>
      <c r="BM571" s="12">
        <f t="shared" si="531"/>
        <v>0</v>
      </c>
      <c r="BN571" s="39">
        <f t="shared" si="532"/>
        <v>0</v>
      </c>
      <c r="BO571" s="39">
        <f t="shared" si="533"/>
        <v>0</v>
      </c>
      <c r="BP571" s="39">
        <f t="shared" si="534"/>
        <v>0</v>
      </c>
      <c r="BQ571" s="12">
        <f t="shared" si="535"/>
        <v>0</v>
      </c>
      <c r="BR571" s="39">
        <f t="shared" si="536"/>
        <v>0</v>
      </c>
      <c r="BS571" s="39">
        <f t="shared" si="537"/>
        <v>0</v>
      </c>
      <c r="BT571" s="39">
        <f t="shared" si="538"/>
        <v>0</v>
      </c>
      <c r="BU571" s="104">
        <f>IF(ABS($B571)&lt;0.01,0,VLOOKUP(E571,DollarSteps,4))</f>
        <v>2</v>
      </c>
      <c r="BV571" s="104">
        <f>IF(ABS($B571)&lt;0.01,0,VLOOKUP(G571,DollarSteps,4))</f>
        <v>2</v>
      </c>
      <c r="BW571" s="104">
        <f>IF(ABS($B571)&lt;0.01,0,VLOOKUP(I571,DollarSteps,4))</f>
        <v>2</v>
      </c>
      <c r="BX571" s="104">
        <f>IF(ABS($B571)&lt;0.01,0,IF($J571="","",VLOOKUP($J571,Age_Steps,4)))</f>
        <v>5</v>
      </c>
      <c r="BY571" s="104">
        <f>IF(OR(ABS($B571)&lt;0.01,$E571=0),0,IF($J571="","",VLOOKUP($J571,Age_Steps,4)))</f>
        <v>5</v>
      </c>
      <c r="BZ571" s="104">
        <f>IF(ABS($B571)&lt;0.01,0,IF($J571="","",VLOOKUP($J571-1,Age_Steps,4)))</f>
        <v>5</v>
      </c>
      <c r="CA571" s="104">
        <f>IF(OR(ABS($B571)&lt;0.01,$G571=0),0,IF($J571="","",VLOOKUP($J571-1,Age_Steps,4)))</f>
        <v>5</v>
      </c>
      <c r="CB571" s="104">
        <f>IF(ABS($B571)&lt;0.01,0,IF($J571="","",VLOOKUP($J571-2,Age_Steps,4)))</f>
        <v>5</v>
      </c>
      <c r="CC571" s="104">
        <f>IF(OR(ABS($B571)&lt;0.01,$I571=0),0,IF($J571="","",VLOOKUP($J571-2,Age_Steps,4)))</f>
        <v>5</v>
      </c>
    </row>
    <row r="572" spans="2:81" ht="12.5" customHeight="1">
      <c r="B572" s="6" t="s">
        <v>277</v>
      </c>
      <c r="C572" s="6" t="s">
        <v>278</v>
      </c>
      <c r="D572" s="5">
        <v>0</v>
      </c>
      <c r="E572" s="5">
        <v>0</v>
      </c>
      <c r="F572" s="2">
        <v>0</v>
      </c>
      <c r="G572" s="2">
        <v>0</v>
      </c>
      <c r="H572" s="2">
        <v>0</v>
      </c>
      <c r="I572" s="5">
        <v>0</v>
      </c>
      <c r="J572" s="11">
        <v>29</v>
      </c>
      <c r="K572" s="12">
        <f t="shared" si="483"/>
        <v>0</v>
      </c>
      <c r="L572" s="12">
        <f t="shared" si="483"/>
        <v>0</v>
      </c>
      <c r="M572" s="14">
        <f t="shared" si="484"/>
        <v>0</v>
      </c>
      <c r="N572" s="12">
        <f t="shared" si="539"/>
        <v>0</v>
      </c>
      <c r="O572" s="14">
        <f t="shared" si="485"/>
        <v>0</v>
      </c>
      <c r="P572" s="12">
        <f t="shared" si="539"/>
        <v>0</v>
      </c>
      <c r="Q572" s="12">
        <f t="shared" si="486"/>
        <v>1</v>
      </c>
      <c r="R572" s="12">
        <f t="shared" si="487"/>
        <v>0</v>
      </c>
      <c r="S572" s="12">
        <f t="shared" si="488"/>
        <v>0</v>
      </c>
      <c r="T572" s="12">
        <f t="shared" si="489"/>
        <v>0</v>
      </c>
      <c r="U572" s="12">
        <f t="shared" si="490"/>
        <v>0</v>
      </c>
      <c r="V572" s="39">
        <f t="shared" si="491"/>
        <v>0</v>
      </c>
      <c r="W572" s="39">
        <f t="shared" si="492"/>
        <v>0</v>
      </c>
      <c r="X572" s="12">
        <f t="shared" si="540"/>
        <v>0</v>
      </c>
      <c r="Y572" s="12">
        <f t="shared" si="493"/>
        <v>0</v>
      </c>
      <c r="Z572" s="39">
        <f t="shared" si="541"/>
        <v>0</v>
      </c>
      <c r="AA572" s="12">
        <f t="shared" si="494"/>
        <v>0</v>
      </c>
      <c r="AB572" s="39">
        <f t="shared" si="495"/>
        <v>0</v>
      </c>
      <c r="AC572" s="12">
        <f t="shared" si="496"/>
        <v>0</v>
      </c>
      <c r="AD572" s="39">
        <f t="shared" si="497"/>
        <v>0</v>
      </c>
      <c r="AE572" s="39">
        <f t="shared" si="482"/>
        <v>0</v>
      </c>
      <c r="AF572" s="12">
        <f t="shared" si="498"/>
        <v>0</v>
      </c>
      <c r="AG572" s="39">
        <f t="shared" si="499"/>
        <v>0</v>
      </c>
      <c r="AH572" s="12">
        <f t="shared" si="500"/>
        <v>0</v>
      </c>
      <c r="AI572" s="39">
        <f t="shared" si="501"/>
        <v>0</v>
      </c>
      <c r="AJ572" s="39">
        <f t="shared" si="502"/>
        <v>0</v>
      </c>
      <c r="AK572" s="12">
        <f t="shared" si="503"/>
        <v>0</v>
      </c>
      <c r="AL572" s="39">
        <f t="shared" si="504"/>
        <v>0</v>
      </c>
      <c r="AM572" s="39">
        <f t="shared" si="505"/>
        <v>0</v>
      </c>
      <c r="AN572" s="39">
        <f t="shared" si="506"/>
        <v>0</v>
      </c>
      <c r="AO572" s="99">
        <f t="shared" si="507"/>
        <v>0</v>
      </c>
      <c r="AP572" s="99">
        <f t="shared" si="508"/>
        <v>0</v>
      </c>
      <c r="AQ572" s="12">
        <f t="shared" si="509"/>
        <v>0</v>
      </c>
      <c r="AR572" s="39">
        <f t="shared" si="510"/>
        <v>0</v>
      </c>
      <c r="AS572" s="39">
        <f t="shared" si="511"/>
        <v>0</v>
      </c>
      <c r="AT572" s="39">
        <f t="shared" si="512"/>
        <v>0</v>
      </c>
      <c r="AU572" s="12">
        <f t="shared" si="513"/>
        <v>0</v>
      </c>
      <c r="AV572" s="39">
        <f t="shared" si="514"/>
        <v>0</v>
      </c>
      <c r="AW572" s="39">
        <f t="shared" si="515"/>
        <v>0</v>
      </c>
      <c r="AX572" s="39">
        <f t="shared" si="516"/>
        <v>0</v>
      </c>
      <c r="AY572" s="39">
        <f t="shared" si="517"/>
        <v>0</v>
      </c>
      <c r="AZ572" s="39">
        <f t="shared" si="518"/>
        <v>0</v>
      </c>
      <c r="BA572" s="12">
        <f t="shared" si="519"/>
        <v>0</v>
      </c>
      <c r="BB572" s="39">
        <f t="shared" si="520"/>
        <v>0</v>
      </c>
      <c r="BC572" s="39">
        <f t="shared" si="521"/>
        <v>0</v>
      </c>
      <c r="BD572" s="39">
        <f t="shared" si="522"/>
        <v>0</v>
      </c>
      <c r="BE572" s="12">
        <f t="shared" si="523"/>
        <v>0</v>
      </c>
      <c r="BF572" s="39">
        <f t="shared" si="524"/>
        <v>0</v>
      </c>
      <c r="BG572" s="39">
        <f t="shared" si="525"/>
        <v>0</v>
      </c>
      <c r="BH572" s="39">
        <f t="shared" si="526"/>
        <v>0</v>
      </c>
      <c r="BI572" s="12">
        <f t="shared" si="527"/>
        <v>0</v>
      </c>
      <c r="BJ572" s="39">
        <f t="shared" si="528"/>
        <v>0</v>
      </c>
      <c r="BK572" s="39">
        <f t="shared" si="529"/>
        <v>0</v>
      </c>
      <c r="BL572" s="39">
        <f t="shared" si="530"/>
        <v>0</v>
      </c>
      <c r="BM572" s="12">
        <f t="shared" si="531"/>
        <v>0</v>
      </c>
      <c r="BN572" s="39">
        <f t="shared" si="532"/>
        <v>0</v>
      </c>
      <c r="BO572" s="39">
        <f t="shared" si="533"/>
        <v>0</v>
      </c>
      <c r="BP572" s="39">
        <f t="shared" si="534"/>
        <v>0</v>
      </c>
      <c r="BQ572" s="12">
        <f t="shared" si="535"/>
        <v>0</v>
      </c>
      <c r="BR572" s="39">
        <f t="shared" si="536"/>
        <v>0</v>
      </c>
      <c r="BS572" s="39">
        <f t="shared" si="537"/>
        <v>0</v>
      </c>
      <c r="BT572" s="39">
        <f t="shared" si="538"/>
        <v>0</v>
      </c>
      <c r="BU572" s="104">
        <f>IF(ABS($B572)&lt;0.01,0,VLOOKUP(E572,DollarSteps,4))</f>
        <v>1</v>
      </c>
      <c r="BV572" s="104">
        <f>IF(ABS($B572)&lt;0.01,0,VLOOKUP(G572,DollarSteps,4))</f>
        <v>1</v>
      </c>
      <c r="BW572" s="104">
        <f>IF(ABS($B572)&lt;0.01,0,VLOOKUP(I572,DollarSteps,4))</f>
        <v>1</v>
      </c>
      <c r="BX572" s="104">
        <f>IF(ABS($B572)&lt;0.01,0,IF($J572="","",VLOOKUP($J572,Age_Steps,4)))</f>
        <v>2</v>
      </c>
      <c r="BY572" s="104">
        <f>IF(OR(ABS($B572)&lt;0.01,$E572=0),0,IF($J572="","",VLOOKUP($J572,Age_Steps,4)))</f>
        <v>0</v>
      </c>
      <c r="BZ572" s="104">
        <f>IF(ABS($B572)&lt;0.01,0,IF($J572="","",VLOOKUP($J572-1,Age_Steps,4)))</f>
        <v>2</v>
      </c>
      <c r="CA572" s="104">
        <f>IF(OR(ABS($B572)&lt;0.01,$G572=0),0,IF($J572="","",VLOOKUP($J572-1,Age_Steps,4)))</f>
        <v>0</v>
      </c>
      <c r="CB572" s="104">
        <f>IF(ABS($B572)&lt;0.01,0,IF($J572="","",VLOOKUP($J572-2,Age_Steps,4)))</f>
        <v>2</v>
      </c>
      <c r="CC572" s="104">
        <f>IF(OR(ABS($B572)&lt;0.01,$I572=0),0,IF($J572="","",VLOOKUP($J572-2,Age_Steps,4)))</f>
        <v>0</v>
      </c>
    </row>
    <row r="573" spans="2:81" ht="12.5" customHeight="1">
      <c r="B573" s="6" t="s">
        <v>279</v>
      </c>
      <c r="C573" s="6" t="s">
        <v>280</v>
      </c>
      <c r="D573" s="5">
        <v>0</v>
      </c>
      <c r="E573" s="5">
        <v>0</v>
      </c>
      <c r="F573" s="2">
        <v>0</v>
      </c>
      <c r="G573" s="2">
        <v>0</v>
      </c>
      <c r="H573" s="2">
        <v>0</v>
      </c>
      <c r="I573" s="5">
        <v>0</v>
      </c>
      <c r="J573" s="11">
        <v>55</v>
      </c>
      <c r="K573" s="12">
        <f t="shared" si="483"/>
        <v>0</v>
      </c>
      <c r="L573" s="12">
        <f t="shared" si="483"/>
        <v>0</v>
      </c>
      <c r="M573" s="14">
        <f t="shared" si="484"/>
        <v>0</v>
      </c>
      <c r="N573" s="12">
        <f t="shared" si="539"/>
        <v>0</v>
      </c>
      <c r="O573" s="14">
        <f t="shared" si="485"/>
        <v>0</v>
      </c>
      <c r="P573" s="12">
        <f t="shared" si="539"/>
        <v>0</v>
      </c>
      <c r="Q573" s="12">
        <f t="shared" si="486"/>
        <v>1</v>
      </c>
      <c r="R573" s="12">
        <f t="shared" si="487"/>
        <v>0</v>
      </c>
      <c r="S573" s="12">
        <f t="shared" si="488"/>
        <v>0</v>
      </c>
      <c r="T573" s="12">
        <f t="shared" si="489"/>
        <v>0</v>
      </c>
      <c r="U573" s="12">
        <f t="shared" si="490"/>
        <v>0</v>
      </c>
      <c r="V573" s="39">
        <f t="shared" si="491"/>
        <v>0</v>
      </c>
      <c r="W573" s="39">
        <f t="shared" si="492"/>
        <v>0</v>
      </c>
      <c r="X573" s="12">
        <f t="shared" si="540"/>
        <v>0</v>
      </c>
      <c r="Y573" s="12">
        <f t="shared" si="493"/>
        <v>0</v>
      </c>
      <c r="Z573" s="39">
        <f t="shared" si="541"/>
        <v>0</v>
      </c>
      <c r="AA573" s="12">
        <f t="shared" si="494"/>
        <v>0</v>
      </c>
      <c r="AB573" s="39">
        <f t="shared" si="495"/>
        <v>0</v>
      </c>
      <c r="AC573" s="12">
        <f t="shared" si="496"/>
        <v>0</v>
      </c>
      <c r="AD573" s="39">
        <f t="shared" si="497"/>
        <v>0</v>
      </c>
      <c r="AE573" s="39">
        <f t="shared" si="482"/>
        <v>0</v>
      </c>
      <c r="AF573" s="12">
        <f t="shared" si="498"/>
        <v>0</v>
      </c>
      <c r="AG573" s="39">
        <f t="shared" si="499"/>
        <v>0</v>
      </c>
      <c r="AH573" s="12">
        <f t="shared" si="500"/>
        <v>0</v>
      </c>
      <c r="AI573" s="39">
        <f t="shared" si="501"/>
        <v>0</v>
      </c>
      <c r="AJ573" s="39">
        <f t="shared" si="502"/>
        <v>0</v>
      </c>
      <c r="AK573" s="12">
        <f t="shared" si="503"/>
        <v>0</v>
      </c>
      <c r="AL573" s="39">
        <f t="shared" si="504"/>
        <v>0</v>
      </c>
      <c r="AM573" s="39">
        <f t="shared" si="505"/>
        <v>0</v>
      </c>
      <c r="AN573" s="39">
        <f t="shared" si="506"/>
        <v>0</v>
      </c>
      <c r="AO573" s="99">
        <f t="shared" si="507"/>
        <v>0</v>
      </c>
      <c r="AP573" s="99">
        <f t="shared" si="508"/>
        <v>0</v>
      </c>
      <c r="AQ573" s="12">
        <f t="shared" si="509"/>
        <v>0</v>
      </c>
      <c r="AR573" s="39">
        <f t="shared" si="510"/>
        <v>0</v>
      </c>
      <c r="AS573" s="39">
        <f t="shared" si="511"/>
        <v>0</v>
      </c>
      <c r="AT573" s="39">
        <f t="shared" si="512"/>
        <v>0</v>
      </c>
      <c r="AU573" s="12">
        <f t="shared" si="513"/>
        <v>0</v>
      </c>
      <c r="AV573" s="39">
        <f t="shared" si="514"/>
        <v>0</v>
      </c>
      <c r="AW573" s="39">
        <f t="shared" si="515"/>
        <v>0</v>
      </c>
      <c r="AX573" s="39">
        <f t="shared" si="516"/>
        <v>0</v>
      </c>
      <c r="AY573" s="39">
        <f t="shared" si="517"/>
        <v>0</v>
      </c>
      <c r="AZ573" s="39">
        <f t="shared" si="518"/>
        <v>0</v>
      </c>
      <c r="BA573" s="12">
        <f t="shared" si="519"/>
        <v>0</v>
      </c>
      <c r="BB573" s="39">
        <f t="shared" si="520"/>
        <v>0</v>
      </c>
      <c r="BC573" s="39">
        <f t="shared" si="521"/>
        <v>0</v>
      </c>
      <c r="BD573" s="39">
        <f t="shared" si="522"/>
        <v>0</v>
      </c>
      <c r="BE573" s="12">
        <f t="shared" si="523"/>
        <v>0</v>
      </c>
      <c r="BF573" s="39">
        <f t="shared" si="524"/>
        <v>0</v>
      </c>
      <c r="BG573" s="39">
        <f t="shared" si="525"/>
        <v>0</v>
      </c>
      <c r="BH573" s="39">
        <f t="shared" si="526"/>
        <v>0</v>
      </c>
      <c r="BI573" s="12">
        <f t="shared" si="527"/>
        <v>0</v>
      </c>
      <c r="BJ573" s="39">
        <f t="shared" si="528"/>
        <v>0</v>
      </c>
      <c r="BK573" s="39">
        <f t="shared" si="529"/>
        <v>0</v>
      </c>
      <c r="BL573" s="39">
        <f t="shared" si="530"/>
        <v>0</v>
      </c>
      <c r="BM573" s="12">
        <f t="shared" si="531"/>
        <v>0</v>
      </c>
      <c r="BN573" s="39">
        <f t="shared" si="532"/>
        <v>0</v>
      </c>
      <c r="BO573" s="39">
        <f t="shared" si="533"/>
        <v>0</v>
      </c>
      <c r="BP573" s="39">
        <f t="shared" si="534"/>
        <v>0</v>
      </c>
      <c r="BQ573" s="12">
        <f t="shared" si="535"/>
        <v>0</v>
      </c>
      <c r="BR573" s="39">
        <f t="shared" si="536"/>
        <v>0</v>
      </c>
      <c r="BS573" s="39">
        <f t="shared" si="537"/>
        <v>0</v>
      </c>
      <c r="BT573" s="39">
        <f t="shared" si="538"/>
        <v>0</v>
      </c>
      <c r="BU573" s="104">
        <f>IF(ABS($B573)&lt;0.01,0,VLOOKUP(E573,DollarSteps,4))</f>
        <v>1</v>
      </c>
      <c r="BV573" s="104">
        <f>IF(ABS($B573)&lt;0.01,0,VLOOKUP(G573,DollarSteps,4))</f>
        <v>1</v>
      </c>
      <c r="BW573" s="104">
        <f>IF(ABS($B573)&lt;0.01,0,VLOOKUP(I573,DollarSteps,4))</f>
        <v>1</v>
      </c>
      <c r="BX573" s="104">
        <f>IF(ABS($B573)&lt;0.01,0,IF($J573="","",VLOOKUP($J573,Age_Steps,4)))</f>
        <v>5</v>
      </c>
      <c r="BY573" s="104">
        <f>IF(OR(ABS($B573)&lt;0.01,$E573=0),0,IF($J573="","",VLOOKUP($J573,Age_Steps,4)))</f>
        <v>0</v>
      </c>
      <c r="BZ573" s="104">
        <f>IF(ABS($B573)&lt;0.01,0,IF($J573="","",VLOOKUP($J573-1,Age_Steps,4)))</f>
        <v>5</v>
      </c>
      <c r="CA573" s="104">
        <f>IF(OR(ABS($B573)&lt;0.01,$G573=0),0,IF($J573="","",VLOOKUP($J573-1,Age_Steps,4)))</f>
        <v>0</v>
      </c>
      <c r="CB573" s="104">
        <f>IF(ABS($B573)&lt;0.01,0,IF($J573="","",VLOOKUP($J573-2,Age_Steps,4)))</f>
        <v>5</v>
      </c>
      <c r="CC573" s="104">
        <f>IF(OR(ABS($B573)&lt;0.01,$I573=0),0,IF($J573="","",VLOOKUP($J573-2,Age_Steps,4)))</f>
        <v>0</v>
      </c>
    </row>
    <row r="574" spans="2:81" ht="12.5" customHeight="1">
      <c r="B574" s="6" t="s">
        <v>281</v>
      </c>
      <c r="C574" s="6" t="s">
        <v>282</v>
      </c>
      <c r="D574" s="5">
        <v>0</v>
      </c>
      <c r="E574" s="5">
        <v>0</v>
      </c>
      <c r="F574" s="2">
        <v>0</v>
      </c>
      <c r="G574" s="2">
        <v>0</v>
      </c>
      <c r="H574" s="2">
        <v>0</v>
      </c>
      <c r="I574" s="5">
        <v>0</v>
      </c>
      <c r="J574" s="11">
        <v>26</v>
      </c>
      <c r="K574" s="12">
        <f t="shared" si="483"/>
        <v>0</v>
      </c>
      <c r="L574" s="12">
        <f t="shared" si="483"/>
        <v>0</v>
      </c>
      <c r="M574" s="14">
        <f t="shared" si="484"/>
        <v>0</v>
      </c>
      <c r="N574" s="12">
        <f t="shared" si="539"/>
        <v>0</v>
      </c>
      <c r="O574" s="14">
        <f t="shared" si="485"/>
        <v>0</v>
      </c>
      <c r="P574" s="12">
        <f t="shared" si="539"/>
        <v>0</v>
      </c>
      <c r="Q574" s="12">
        <f t="shared" si="486"/>
        <v>1</v>
      </c>
      <c r="R574" s="12">
        <f t="shared" si="487"/>
        <v>0</v>
      </c>
      <c r="S574" s="12">
        <f t="shared" si="488"/>
        <v>0</v>
      </c>
      <c r="T574" s="12">
        <f t="shared" si="489"/>
        <v>0</v>
      </c>
      <c r="U574" s="12">
        <f t="shared" si="490"/>
        <v>0</v>
      </c>
      <c r="V574" s="39">
        <f t="shared" si="491"/>
        <v>0</v>
      </c>
      <c r="W574" s="39">
        <f t="shared" si="492"/>
        <v>0</v>
      </c>
      <c r="X574" s="12">
        <f t="shared" si="540"/>
        <v>0</v>
      </c>
      <c r="Y574" s="12">
        <f t="shared" si="493"/>
        <v>0</v>
      </c>
      <c r="Z574" s="39">
        <f t="shared" si="541"/>
        <v>0</v>
      </c>
      <c r="AA574" s="12">
        <f t="shared" si="494"/>
        <v>0</v>
      </c>
      <c r="AB574" s="39">
        <f t="shared" si="495"/>
        <v>0</v>
      </c>
      <c r="AC574" s="12">
        <f t="shared" si="496"/>
        <v>0</v>
      </c>
      <c r="AD574" s="39">
        <f t="shared" si="497"/>
        <v>0</v>
      </c>
      <c r="AE574" s="39">
        <f t="shared" si="482"/>
        <v>0</v>
      </c>
      <c r="AF574" s="12">
        <f t="shared" si="498"/>
        <v>0</v>
      </c>
      <c r="AG574" s="39">
        <f t="shared" si="499"/>
        <v>0</v>
      </c>
      <c r="AH574" s="12">
        <f t="shared" si="500"/>
        <v>0</v>
      </c>
      <c r="AI574" s="39">
        <f t="shared" si="501"/>
        <v>0</v>
      </c>
      <c r="AJ574" s="39">
        <f t="shared" si="502"/>
        <v>0</v>
      </c>
      <c r="AK574" s="12">
        <f t="shared" si="503"/>
        <v>0</v>
      </c>
      <c r="AL574" s="39">
        <f t="shared" si="504"/>
        <v>0</v>
      </c>
      <c r="AM574" s="39">
        <f t="shared" si="505"/>
        <v>0</v>
      </c>
      <c r="AN574" s="39">
        <f t="shared" si="506"/>
        <v>0</v>
      </c>
      <c r="AO574" s="99">
        <f t="shared" si="507"/>
        <v>0</v>
      </c>
      <c r="AP574" s="99">
        <f t="shared" si="508"/>
        <v>0</v>
      </c>
      <c r="AQ574" s="12">
        <f t="shared" si="509"/>
        <v>0</v>
      </c>
      <c r="AR574" s="39">
        <f t="shared" si="510"/>
        <v>0</v>
      </c>
      <c r="AS574" s="39">
        <f t="shared" si="511"/>
        <v>0</v>
      </c>
      <c r="AT574" s="39">
        <f t="shared" si="512"/>
        <v>0</v>
      </c>
      <c r="AU574" s="12">
        <f t="shared" si="513"/>
        <v>0</v>
      </c>
      <c r="AV574" s="39">
        <f t="shared" si="514"/>
        <v>0</v>
      </c>
      <c r="AW574" s="39">
        <f t="shared" si="515"/>
        <v>0</v>
      </c>
      <c r="AX574" s="39">
        <f t="shared" si="516"/>
        <v>0</v>
      </c>
      <c r="AY574" s="39">
        <f t="shared" si="517"/>
        <v>0</v>
      </c>
      <c r="AZ574" s="39">
        <f t="shared" si="518"/>
        <v>0</v>
      </c>
      <c r="BA574" s="12">
        <f t="shared" si="519"/>
        <v>0</v>
      </c>
      <c r="BB574" s="39">
        <f t="shared" si="520"/>
        <v>0</v>
      </c>
      <c r="BC574" s="39">
        <f t="shared" si="521"/>
        <v>0</v>
      </c>
      <c r="BD574" s="39">
        <f t="shared" si="522"/>
        <v>0</v>
      </c>
      <c r="BE574" s="12">
        <f t="shared" si="523"/>
        <v>0</v>
      </c>
      <c r="BF574" s="39">
        <f t="shared" si="524"/>
        <v>0</v>
      </c>
      <c r="BG574" s="39">
        <f t="shared" si="525"/>
        <v>0</v>
      </c>
      <c r="BH574" s="39">
        <f t="shared" si="526"/>
        <v>0</v>
      </c>
      <c r="BI574" s="12">
        <f t="shared" si="527"/>
        <v>0</v>
      </c>
      <c r="BJ574" s="39">
        <f t="shared" si="528"/>
        <v>0</v>
      </c>
      <c r="BK574" s="39">
        <f t="shared" si="529"/>
        <v>0</v>
      </c>
      <c r="BL574" s="39">
        <f t="shared" si="530"/>
        <v>0</v>
      </c>
      <c r="BM574" s="12">
        <f t="shared" si="531"/>
        <v>0</v>
      </c>
      <c r="BN574" s="39">
        <f t="shared" si="532"/>
        <v>0</v>
      </c>
      <c r="BO574" s="39">
        <f t="shared" si="533"/>
        <v>0</v>
      </c>
      <c r="BP574" s="39">
        <f t="shared" si="534"/>
        <v>0</v>
      </c>
      <c r="BQ574" s="12">
        <f t="shared" si="535"/>
        <v>0</v>
      </c>
      <c r="BR574" s="39">
        <f t="shared" si="536"/>
        <v>0</v>
      </c>
      <c r="BS574" s="39">
        <f t="shared" si="537"/>
        <v>0</v>
      </c>
      <c r="BT574" s="39">
        <f t="shared" si="538"/>
        <v>0</v>
      </c>
      <c r="BU574" s="104">
        <f>IF(ABS($B574)&lt;0.01,0,VLOOKUP(E574,DollarSteps,4))</f>
        <v>1</v>
      </c>
      <c r="BV574" s="104">
        <f>IF(ABS($B574)&lt;0.01,0,VLOOKUP(G574,DollarSteps,4))</f>
        <v>1</v>
      </c>
      <c r="BW574" s="104">
        <f>IF(ABS($B574)&lt;0.01,0,VLOOKUP(I574,DollarSteps,4))</f>
        <v>1</v>
      </c>
      <c r="BX574" s="104">
        <f>IF(ABS($B574)&lt;0.01,0,IF($J574="","",VLOOKUP($J574,Age_Steps,4)))</f>
        <v>2</v>
      </c>
      <c r="BY574" s="104">
        <f>IF(OR(ABS($B574)&lt;0.01,$E574=0),0,IF($J574="","",VLOOKUP($J574,Age_Steps,4)))</f>
        <v>0</v>
      </c>
      <c r="BZ574" s="104">
        <f>IF(ABS($B574)&lt;0.01,0,IF($J574="","",VLOOKUP($J574-1,Age_Steps,4)))</f>
        <v>2</v>
      </c>
      <c r="CA574" s="104">
        <f>IF(OR(ABS($B574)&lt;0.01,$G574=0),0,IF($J574="","",VLOOKUP($J574-1,Age_Steps,4)))</f>
        <v>0</v>
      </c>
      <c r="CB574" s="104">
        <f>IF(ABS($B574)&lt;0.01,0,IF($J574="","",VLOOKUP($J574-2,Age_Steps,4)))</f>
        <v>2</v>
      </c>
      <c r="CC574" s="104">
        <f>IF(OR(ABS($B574)&lt;0.01,$I574=0),0,IF($J574="","",VLOOKUP($J574-2,Age_Steps,4)))</f>
        <v>0</v>
      </c>
    </row>
    <row r="575" spans="2:81" ht="12.5" customHeight="1">
      <c r="B575" s="6" t="s">
        <v>283</v>
      </c>
      <c r="C575" s="6" t="s">
        <v>284</v>
      </c>
      <c r="D575" s="5">
        <v>0</v>
      </c>
      <c r="E575" s="5">
        <v>0</v>
      </c>
      <c r="F575" s="2">
        <v>0</v>
      </c>
      <c r="G575" s="2">
        <v>0</v>
      </c>
      <c r="H575" s="2">
        <v>0</v>
      </c>
      <c r="I575" s="5">
        <v>0</v>
      </c>
      <c r="J575" s="11">
        <v>24</v>
      </c>
      <c r="K575" s="12">
        <f t="shared" si="483"/>
        <v>0</v>
      </c>
      <c r="L575" s="12">
        <f t="shared" si="483"/>
        <v>0</v>
      </c>
      <c r="M575" s="14">
        <f t="shared" si="484"/>
        <v>0</v>
      </c>
      <c r="N575" s="12">
        <f t="shared" si="539"/>
        <v>0</v>
      </c>
      <c r="O575" s="14">
        <f t="shared" si="485"/>
        <v>0</v>
      </c>
      <c r="P575" s="12">
        <f t="shared" si="539"/>
        <v>0</v>
      </c>
      <c r="Q575" s="12">
        <f t="shared" si="486"/>
        <v>1</v>
      </c>
      <c r="R575" s="12">
        <f t="shared" si="487"/>
        <v>0</v>
      </c>
      <c r="S575" s="12">
        <f t="shared" si="488"/>
        <v>0</v>
      </c>
      <c r="T575" s="12">
        <f t="shared" si="489"/>
        <v>0</v>
      </c>
      <c r="U575" s="12">
        <f t="shared" si="490"/>
        <v>0</v>
      </c>
      <c r="V575" s="39">
        <f t="shared" si="491"/>
        <v>0</v>
      </c>
      <c r="W575" s="39">
        <f t="shared" si="492"/>
        <v>0</v>
      </c>
      <c r="X575" s="12">
        <f t="shared" si="540"/>
        <v>0</v>
      </c>
      <c r="Y575" s="12">
        <f t="shared" si="493"/>
        <v>0</v>
      </c>
      <c r="Z575" s="39">
        <f t="shared" si="541"/>
        <v>0</v>
      </c>
      <c r="AA575" s="12">
        <f t="shared" si="494"/>
        <v>0</v>
      </c>
      <c r="AB575" s="39">
        <f t="shared" si="495"/>
        <v>0</v>
      </c>
      <c r="AC575" s="12">
        <f t="shared" si="496"/>
        <v>0</v>
      </c>
      <c r="AD575" s="39">
        <f t="shared" si="497"/>
        <v>0</v>
      </c>
      <c r="AE575" s="39">
        <f t="shared" si="482"/>
        <v>0</v>
      </c>
      <c r="AF575" s="12">
        <f t="shared" si="498"/>
        <v>0</v>
      </c>
      <c r="AG575" s="39">
        <f t="shared" si="499"/>
        <v>0</v>
      </c>
      <c r="AH575" s="12">
        <f t="shared" si="500"/>
        <v>0</v>
      </c>
      <c r="AI575" s="39">
        <f t="shared" si="501"/>
        <v>0</v>
      </c>
      <c r="AJ575" s="39">
        <f t="shared" si="502"/>
        <v>0</v>
      </c>
      <c r="AK575" s="12">
        <f t="shared" si="503"/>
        <v>0</v>
      </c>
      <c r="AL575" s="39">
        <f t="shared" si="504"/>
        <v>0</v>
      </c>
      <c r="AM575" s="39">
        <f t="shared" si="505"/>
        <v>0</v>
      </c>
      <c r="AN575" s="39">
        <f t="shared" si="506"/>
        <v>0</v>
      </c>
      <c r="AO575" s="99">
        <f t="shared" si="507"/>
        <v>0</v>
      </c>
      <c r="AP575" s="99">
        <f t="shared" si="508"/>
        <v>0</v>
      </c>
      <c r="AQ575" s="12">
        <f t="shared" si="509"/>
        <v>0</v>
      </c>
      <c r="AR575" s="39">
        <f t="shared" si="510"/>
        <v>0</v>
      </c>
      <c r="AS575" s="39">
        <f t="shared" si="511"/>
        <v>0</v>
      </c>
      <c r="AT575" s="39">
        <f t="shared" si="512"/>
        <v>0</v>
      </c>
      <c r="AU575" s="12">
        <f t="shared" si="513"/>
        <v>0</v>
      </c>
      <c r="AV575" s="39">
        <f t="shared" si="514"/>
        <v>0</v>
      </c>
      <c r="AW575" s="39">
        <f t="shared" si="515"/>
        <v>0</v>
      </c>
      <c r="AX575" s="39">
        <f t="shared" si="516"/>
        <v>0</v>
      </c>
      <c r="AY575" s="39">
        <f t="shared" si="517"/>
        <v>0</v>
      </c>
      <c r="AZ575" s="39">
        <f t="shared" si="518"/>
        <v>0</v>
      </c>
      <c r="BA575" s="12">
        <f t="shared" si="519"/>
        <v>0</v>
      </c>
      <c r="BB575" s="39">
        <f t="shared" si="520"/>
        <v>0</v>
      </c>
      <c r="BC575" s="39">
        <f t="shared" si="521"/>
        <v>0</v>
      </c>
      <c r="BD575" s="39">
        <f t="shared" si="522"/>
        <v>0</v>
      </c>
      <c r="BE575" s="12">
        <f t="shared" si="523"/>
        <v>0</v>
      </c>
      <c r="BF575" s="39">
        <f t="shared" si="524"/>
        <v>0</v>
      </c>
      <c r="BG575" s="39">
        <f t="shared" si="525"/>
        <v>0</v>
      </c>
      <c r="BH575" s="39">
        <f t="shared" si="526"/>
        <v>0</v>
      </c>
      <c r="BI575" s="12">
        <f t="shared" si="527"/>
        <v>0</v>
      </c>
      <c r="BJ575" s="39">
        <f t="shared" si="528"/>
        <v>0</v>
      </c>
      <c r="BK575" s="39">
        <f t="shared" si="529"/>
        <v>0</v>
      </c>
      <c r="BL575" s="39">
        <f t="shared" si="530"/>
        <v>0</v>
      </c>
      <c r="BM575" s="12">
        <f t="shared" si="531"/>
        <v>0</v>
      </c>
      <c r="BN575" s="39">
        <f t="shared" si="532"/>
        <v>0</v>
      </c>
      <c r="BO575" s="39">
        <f t="shared" si="533"/>
        <v>0</v>
      </c>
      <c r="BP575" s="39">
        <f t="shared" si="534"/>
        <v>0</v>
      </c>
      <c r="BQ575" s="12">
        <f t="shared" si="535"/>
        <v>0</v>
      </c>
      <c r="BR575" s="39">
        <f t="shared" si="536"/>
        <v>0</v>
      </c>
      <c r="BS575" s="39">
        <f t="shared" si="537"/>
        <v>0</v>
      </c>
      <c r="BT575" s="39">
        <f t="shared" si="538"/>
        <v>0</v>
      </c>
      <c r="BU575" s="104">
        <f>IF(ABS($B575)&lt;0.01,0,VLOOKUP(E575,DollarSteps,4))</f>
        <v>1</v>
      </c>
      <c r="BV575" s="104">
        <f>IF(ABS($B575)&lt;0.01,0,VLOOKUP(G575,DollarSteps,4))</f>
        <v>1</v>
      </c>
      <c r="BW575" s="104">
        <f>IF(ABS($B575)&lt;0.01,0,VLOOKUP(I575,DollarSteps,4))</f>
        <v>1</v>
      </c>
      <c r="BX575" s="104">
        <f>IF(ABS($B575)&lt;0.01,0,IF($J575="","",VLOOKUP($J575,Age_Steps,4)))</f>
        <v>2</v>
      </c>
      <c r="BY575" s="104">
        <f>IF(OR(ABS($B575)&lt;0.01,$E575=0),0,IF($J575="","",VLOOKUP($J575,Age_Steps,4)))</f>
        <v>0</v>
      </c>
      <c r="BZ575" s="104">
        <f>IF(ABS($B575)&lt;0.01,0,IF($J575="","",VLOOKUP($J575-1,Age_Steps,4)))</f>
        <v>2</v>
      </c>
      <c r="CA575" s="104">
        <f>IF(OR(ABS($B575)&lt;0.01,$G575=0),0,IF($J575="","",VLOOKUP($J575-1,Age_Steps,4)))</f>
        <v>0</v>
      </c>
      <c r="CB575" s="104">
        <f>IF(ABS($B575)&lt;0.01,0,IF($J575="","",VLOOKUP($J575-2,Age_Steps,4)))</f>
        <v>2</v>
      </c>
      <c r="CC575" s="104">
        <f>IF(OR(ABS($B575)&lt;0.01,$I575=0),0,IF($J575="","",VLOOKUP($J575-2,Age_Steps,4)))</f>
        <v>0</v>
      </c>
    </row>
    <row r="576" spans="2:81" ht="12.5" customHeight="1">
      <c r="B576" s="6" t="s">
        <v>285</v>
      </c>
      <c r="C576" s="6" t="s">
        <v>286</v>
      </c>
      <c r="D576" s="5">
        <v>0</v>
      </c>
      <c r="E576" s="5">
        <v>0</v>
      </c>
      <c r="F576" s="2">
        <v>0</v>
      </c>
      <c r="G576" s="2">
        <v>0</v>
      </c>
      <c r="H576" s="2">
        <v>0</v>
      </c>
      <c r="I576" s="5">
        <v>0</v>
      </c>
      <c r="J576" s="11">
        <v>89</v>
      </c>
      <c r="K576" s="12">
        <f t="shared" si="483"/>
        <v>0</v>
      </c>
      <c r="L576" s="12">
        <f t="shared" si="483"/>
        <v>0</v>
      </c>
      <c r="M576" s="14">
        <f t="shared" si="484"/>
        <v>0</v>
      </c>
      <c r="N576" s="12">
        <f t="shared" si="539"/>
        <v>0</v>
      </c>
      <c r="O576" s="14">
        <f t="shared" si="485"/>
        <v>0</v>
      </c>
      <c r="P576" s="12">
        <f t="shared" si="539"/>
        <v>0</v>
      </c>
      <c r="Q576" s="12">
        <f t="shared" si="486"/>
        <v>1</v>
      </c>
      <c r="R576" s="12">
        <f t="shared" si="487"/>
        <v>0</v>
      </c>
      <c r="S576" s="12">
        <f t="shared" si="488"/>
        <v>0</v>
      </c>
      <c r="T576" s="12">
        <f t="shared" si="489"/>
        <v>0</v>
      </c>
      <c r="U576" s="12">
        <f t="shared" si="490"/>
        <v>0</v>
      </c>
      <c r="V576" s="39">
        <f t="shared" si="491"/>
        <v>0</v>
      </c>
      <c r="W576" s="39">
        <f t="shared" si="492"/>
        <v>0</v>
      </c>
      <c r="X576" s="12">
        <f t="shared" si="540"/>
        <v>0</v>
      </c>
      <c r="Y576" s="12">
        <f t="shared" si="493"/>
        <v>0</v>
      </c>
      <c r="Z576" s="39">
        <f t="shared" si="541"/>
        <v>0</v>
      </c>
      <c r="AA576" s="12">
        <f t="shared" si="494"/>
        <v>0</v>
      </c>
      <c r="AB576" s="39">
        <f t="shared" si="495"/>
        <v>0</v>
      </c>
      <c r="AC576" s="12">
        <f t="shared" si="496"/>
        <v>0</v>
      </c>
      <c r="AD576" s="39">
        <f t="shared" si="497"/>
        <v>0</v>
      </c>
      <c r="AE576" s="39">
        <f t="shared" si="482"/>
        <v>0</v>
      </c>
      <c r="AF576" s="12">
        <f t="shared" si="498"/>
        <v>0</v>
      </c>
      <c r="AG576" s="39">
        <f t="shared" si="499"/>
        <v>0</v>
      </c>
      <c r="AH576" s="12">
        <f t="shared" si="500"/>
        <v>0</v>
      </c>
      <c r="AI576" s="39">
        <f t="shared" si="501"/>
        <v>0</v>
      </c>
      <c r="AJ576" s="39">
        <f t="shared" si="502"/>
        <v>0</v>
      </c>
      <c r="AK576" s="12">
        <f t="shared" si="503"/>
        <v>0</v>
      </c>
      <c r="AL576" s="39">
        <f t="shared" si="504"/>
        <v>0</v>
      </c>
      <c r="AM576" s="39">
        <f t="shared" si="505"/>
        <v>0</v>
      </c>
      <c r="AN576" s="39">
        <f t="shared" si="506"/>
        <v>0</v>
      </c>
      <c r="AO576" s="99">
        <f t="shared" si="507"/>
        <v>0</v>
      </c>
      <c r="AP576" s="99">
        <f t="shared" si="508"/>
        <v>0</v>
      </c>
      <c r="AQ576" s="12">
        <f t="shared" si="509"/>
        <v>0</v>
      </c>
      <c r="AR576" s="39">
        <f t="shared" si="510"/>
        <v>0</v>
      </c>
      <c r="AS576" s="39">
        <f t="shared" si="511"/>
        <v>0</v>
      </c>
      <c r="AT576" s="39">
        <f t="shared" si="512"/>
        <v>0</v>
      </c>
      <c r="AU576" s="12">
        <f t="shared" si="513"/>
        <v>0</v>
      </c>
      <c r="AV576" s="39">
        <f t="shared" si="514"/>
        <v>0</v>
      </c>
      <c r="AW576" s="39">
        <f t="shared" si="515"/>
        <v>0</v>
      </c>
      <c r="AX576" s="39">
        <f t="shared" si="516"/>
        <v>0</v>
      </c>
      <c r="AY576" s="39">
        <f t="shared" si="517"/>
        <v>0</v>
      </c>
      <c r="AZ576" s="39">
        <f t="shared" si="518"/>
        <v>0</v>
      </c>
      <c r="BA576" s="12">
        <f t="shared" si="519"/>
        <v>0</v>
      </c>
      <c r="BB576" s="39">
        <f t="shared" si="520"/>
        <v>0</v>
      </c>
      <c r="BC576" s="39">
        <f t="shared" si="521"/>
        <v>0</v>
      </c>
      <c r="BD576" s="39">
        <f t="shared" si="522"/>
        <v>0</v>
      </c>
      <c r="BE576" s="12">
        <f t="shared" si="523"/>
        <v>0</v>
      </c>
      <c r="BF576" s="39">
        <f t="shared" si="524"/>
        <v>0</v>
      </c>
      <c r="BG576" s="39">
        <f t="shared" si="525"/>
        <v>0</v>
      </c>
      <c r="BH576" s="39">
        <f t="shared" si="526"/>
        <v>0</v>
      </c>
      <c r="BI576" s="12">
        <f t="shared" si="527"/>
        <v>0</v>
      </c>
      <c r="BJ576" s="39">
        <f t="shared" si="528"/>
        <v>0</v>
      </c>
      <c r="BK576" s="39">
        <f t="shared" si="529"/>
        <v>0</v>
      </c>
      <c r="BL576" s="39">
        <f t="shared" si="530"/>
        <v>0</v>
      </c>
      <c r="BM576" s="12">
        <f t="shared" si="531"/>
        <v>0</v>
      </c>
      <c r="BN576" s="39">
        <f t="shared" si="532"/>
        <v>0</v>
      </c>
      <c r="BO576" s="39">
        <f t="shared" si="533"/>
        <v>0</v>
      </c>
      <c r="BP576" s="39">
        <f t="shared" si="534"/>
        <v>0</v>
      </c>
      <c r="BQ576" s="12">
        <f t="shared" si="535"/>
        <v>0</v>
      </c>
      <c r="BR576" s="39">
        <f t="shared" si="536"/>
        <v>0</v>
      </c>
      <c r="BS576" s="39">
        <f t="shared" si="537"/>
        <v>0</v>
      </c>
      <c r="BT576" s="39">
        <f t="shared" si="538"/>
        <v>0</v>
      </c>
      <c r="BU576" s="104">
        <f>IF(ABS($B576)&lt;0.01,0,VLOOKUP(E576,DollarSteps,4))</f>
        <v>1</v>
      </c>
      <c r="BV576" s="104">
        <f>IF(ABS($B576)&lt;0.01,0,VLOOKUP(G576,DollarSteps,4))</f>
        <v>1</v>
      </c>
      <c r="BW576" s="104">
        <f>IF(ABS($B576)&lt;0.01,0,VLOOKUP(I576,DollarSteps,4))</f>
        <v>1</v>
      </c>
      <c r="BX576" s="104">
        <f>IF(ABS($B576)&lt;0.01,0,IF($J576="","",VLOOKUP($J576,Age_Steps,4)))</f>
        <v>7</v>
      </c>
      <c r="BY576" s="104">
        <f>IF(OR(ABS($B576)&lt;0.01,$E576=0),0,IF($J576="","",VLOOKUP($J576,Age_Steps,4)))</f>
        <v>0</v>
      </c>
      <c r="BZ576" s="104">
        <f>IF(ABS($B576)&lt;0.01,0,IF($J576="","",VLOOKUP($J576-1,Age_Steps,4)))</f>
        <v>7</v>
      </c>
      <c r="CA576" s="104">
        <f>IF(OR(ABS($B576)&lt;0.01,$G576=0),0,IF($J576="","",VLOOKUP($J576-1,Age_Steps,4)))</f>
        <v>0</v>
      </c>
      <c r="CB576" s="104">
        <f>IF(ABS($B576)&lt;0.01,0,IF($J576="","",VLOOKUP($J576-2,Age_Steps,4)))</f>
        <v>7</v>
      </c>
      <c r="CC576" s="104">
        <f>IF(OR(ABS($B576)&lt;0.01,$I576=0),0,IF($J576="","",VLOOKUP($J576-2,Age_Steps,4)))</f>
        <v>0</v>
      </c>
    </row>
    <row r="577" spans="2:81" ht="12.5" customHeight="1">
      <c r="B577" s="6" t="s">
        <v>287</v>
      </c>
      <c r="C577" s="6" t="s">
        <v>288</v>
      </c>
      <c r="D577" s="5">
        <v>0</v>
      </c>
      <c r="E577" s="5">
        <v>0</v>
      </c>
      <c r="F577" s="2">
        <v>0</v>
      </c>
      <c r="G577" s="2">
        <v>0</v>
      </c>
      <c r="H577" s="2">
        <v>0</v>
      </c>
      <c r="I577" s="5">
        <v>0</v>
      </c>
      <c r="J577" s="11">
        <v>32</v>
      </c>
      <c r="K577" s="12">
        <f t="shared" si="483"/>
        <v>0</v>
      </c>
      <c r="L577" s="12">
        <f t="shared" si="483"/>
        <v>0</v>
      </c>
      <c r="M577" s="14">
        <f t="shared" si="484"/>
        <v>0</v>
      </c>
      <c r="N577" s="12">
        <f t="shared" si="539"/>
        <v>0</v>
      </c>
      <c r="O577" s="14">
        <f t="shared" si="485"/>
        <v>0</v>
      </c>
      <c r="P577" s="12">
        <f t="shared" si="539"/>
        <v>0</v>
      </c>
      <c r="Q577" s="12">
        <f t="shared" si="486"/>
        <v>1</v>
      </c>
      <c r="R577" s="12">
        <f t="shared" si="487"/>
        <v>0</v>
      </c>
      <c r="S577" s="12">
        <f t="shared" si="488"/>
        <v>0</v>
      </c>
      <c r="T577" s="12">
        <f t="shared" si="489"/>
        <v>0</v>
      </c>
      <c r="U577" s="12">
        <f t="shared" si="490"/>
        <v>0</v>
      </c>
      <c r="V577" s="39">
        <f t="shared" si="491"/>
        <v>0</v>
      </c>
      <c r="W577" s="39">
        <f t="shared" si="492"/>
        <v>0</v>
      </c>
      <c r="X577" s="12">
        <f t="shared" si="540"/>
        <v>0</v>
      </c>
      <c r="Y577" s="12">
        <f t="shared" si="493"/>
        <v>0</v>
      </c>
      <c r="Z577" s="39">
        <f t="shared" si="541"/>
        <v>0</v>
      </c>
      <c r="AA577" s="12">
        <f t="shared" si="494"/>
        <v>0</v>
      </c>
      <c r="AB577" s="39">
        <f t="shared" si="495"/>
        <v>0</v>
      </c>
      <c r="AC577" s="12">
        <f t="shared" si="496"/>
        <v>0</v>
      </c>
      <c r="AD577" s="39">
        <f t="shared" si="497"/>
        <v>0</v>
      </c>
      <c r="AE577" s="39">
        <f t="shared" si="482"/>
        <v>0</v>
      </c>
      <c r="AF577" s="12">
        <f t="shared" si="498"/>
        <v>0</v>
      </c>
      <c r="AG577" s="39">
        <f t="shared" si="499"/>
        <v>0</v>
      </c>
      <c r="AH577" s="12">
        <f t="shared" si="500"/>
        <v>0</v>
      </c>
      <c r="AI577" s="39">
        <f t="shared" si="501"/>
        <v>0</v>
      </c>
      <c r="AJ577" s="39">
        <f t="shared" si="502"/>
        <v>0</v>
      </c>
      <c r="AK577" s="12">
        <f t="shared" si="503"/>
        <v>0</v>
      </c>
      <c r="AL577" s="39">
        <f t="shared" si="504"/>
        <v>0</v>
      </c>
      <c r="AM577" s="39">
        <f t="shared" si="505"/>
        <v>0</v>
      </c>
      <c r="AN577" s="39">
        <f t="shared" si="506"/>
        <v>0</v>
      </c>
      <c r="AO577" s="99">
        <f t="shared" si="507"/>
        <v>0</v>
      </c>
      <c r="AP577" s="99">
        <f t="shared" si="508"/>
        <v>0</v>
      </c>
      <c r="AQ577" s="12">
        <f t="shared" si="509"/>
        <v>0</v>
      </c>
      <c r="AR577" s="39">
        <f t="shared" si="510"/>
        <v>0</v>
      </c>
      <c r="AS577" s="39">
        <f t="shared" si="511"/>
        <v>0</v>
      </c>
      <c r="AT577" s="39">
        <f t="shared" si="512"/>
        <v>0</v>
      </c>
      <c r="AU577" s="12">
        <f t="shared" si="513"/>
        <v>0</v>
      </c>
      <c r="AV577" s="39">
        <f t="shared" si="514"/>
        <v>0</v>
      </c>
      <c r="AW577" s="39">
        <f t="shared" si="515"/>
        <v>0</v>
      </c>
      <c r="AX577" s="39">
        <f t="shared" si="516"/>
        <v>0</v>
      </c>
      <c r="AY577" s="39">
        <f t="shared" si="517"/>
        <v>0</v>
      </c>
      <c r="AZ577" s="39">
        <f t="shared" si="518"/>
        <v>0</v>
      </c>
      <c r="BA577" s="12">
        <f t="shared" si="519"/>
        <v>0</v>
      </c>
      <c r="BB577" s="39">
        <f t="shared" si="520"/>
        <v>0</v>
      </c>
      <c r="BC577" s="39">
        <f t="shared" si="521"/>
        <v>0</v>
      </c>
      <c r="BD577" s="39">
        <f t="shared" si="522"/>
        <v>0</v>
      </c>
      <c r="BE577" s="12">
        <f t="shared" si="523"/>
        <v>0</v>
      </c>
      <c r="BF577" s="39">
        <f t="shared" si="524"/>
        <v>0</v>
      </c>
      <c r="BG577" s="39">
        <f t="shared" si="525"/>
        <v>0</v>
      </c>
      <c r="BH577" s="39">
        <f t="shared" si="526"/>
        <v>0</v>
      </c>
      <c r="BI577" s="12">
        <f t="shared" si="527"/>
        <v>0</v>
      </c>
      <c r="BJ577" s="39">
        <f t="shared" si="528"/>
        <v>0</v>
      </c>
      <c r="BK577" s="39">
        <f t="shared" si="529"/>
        <v>0</v>
      </c>
      <c r="BL577" s="39">
        <f t="shared" si="530"/>
        <v>0</v>
      </c>
      <c r="BM577" s="12">
        <f t="shared" si="531"/>
        <v>0</v>
      </c>
      <c r="BN577" s="39">
        <f t="shared" si="532"/>
        <v>0</v>
      </c>
      <c r="BO577" s="39">
        <f t="shared" si="533"/>
        <v>0</v>
      </c>
      <c r="BP577" s="39">
        <f t="shared" si="534"/>
        <v>0</v>
      </c>
      <c r="BQ577" s="12">
        <f t="shared" si="535"/>
        <v>0</v>
      </c>
      <c r="BR577" s="39">
        <f t="shared" si="536"/>
        <v>0</v>
      </c>
      <c r="BS577" s="39">
        <f t="shared" si="537"/>
        <v>0</v>
      </c>
      <c r="BT577" s="39">
        <f t="shared" si="538"/>
        <v>0</v>
      </c>
      <c r="BU577" s="104">
        <f>IF(ABS($B577)&lt;0.01,0,VLOOKUP(E577,DollarSteps,4))</f>
        <v>1</v>
      </c>
      <c r="BV577" s="104">
        <f>IF(ABS($B577)&lt;0.01,0,VLOOKUP(G577,DollarSteps,4))</f>
        <v>1</v>
      </c>
      <c r="BW577" s="104">
        <f>IF(ABS($B577)&lt;0.01,0,VLOOKUP(I577,DollarSteps,4))</f>
        <v>1</v>
      </c>
      <c r="BX577" s="104">
        <f>IF(ABS($B577)&lt;0.01,0,IF($J577="","",VLOOKUP($J577,Age_Steps,4)))</f>
        <v>3</v>
      </c>
      <c r="BY577" s="104">
        <f>IF(OR(ABS($B577)&lt;0.01,$E577=0),0,IF($J577="","",VLOOKUP($J577,Age_Steps,4)))</f>
        <v>0</v>
      </c>
      <c r="BZ577" s="104">
        <f>IF(ABS($B577)&lt;0.01,0,IF($J577="","",VLOOKUP($J577-1,Age_Steps,4)))</f>
        <v>3</v>
      </c>
      <c r="CA577" s="104">
        <f>IF(OR(ABS($B577)&lt;0.01,$G577=0),0,IF($J577="","",VLOOKUP($J577-1,Age_Steps,4)))</f>
        <v>0</v>
      </c>
      <c r="CB577" s="104">
        <f>IF(ABS($B577)&lt;0.01,0,IF($J577="","",VLOOKUP($J577-2,Age_Steps,4)))</f>
        <v>3</v>
      </c>
      <c r="CC577" s="104">
        <f>IF(OR(ABS($B577)&lt;0.01,$I577=0),0,IF($J577="","",VLOOKUP($J577-2,Age_Steps,4)))</f>
        <v>0</v>
      </c>
    </row>
    <row r="578" spans="2:81" ht="12.5" customHeight="1">
      <c r="B578" s="6" t="s">
        <v>289</v>
      </c>
      <c r="C578" s="6" t="s">
        <v>290</v>
      </c>
      <c r="D578" s="5">
        <v>0</v>
      </c>
      <c r="E578" s="5">
        <v>0</v>
      </c>
      <c r="F578" s="2">
        <v>0</v>
      </c>
      <c r="G578" s="2">
        <v>0</v>
      </c>
      <c r="H578" s="2">
        <v>0</v>
      </c>
      <c r="I578" s="5">
        <v>0</v>
      </c>
      <c r="J578" s="11">
        <v>32</v>
      </c>
      <c r="K578" s="12">
        <f t="shared" si="483"/>
        <v>0</v>
      </c>
      <c r="L578" s="12">
        <f t="shared" si="483"/>
        <v>0</v>
      </c>
      <c r="M578" s="14">
        <f t="shared" si="484"/>
        <v>0</v>
      </c>
      <c r="N578" s="12">
        <f t="shared" si="539"/>
        <v>0</v>
      </c>
      <c r="O578" s="14">
        <f t="shared" si="485"/>
        <v>0</v>
      </c>
      <c r="P578" s="12">
        <f t="shared" si="539"/>
        <v>0</v>
      </c>
      <c r="Q578" s="12">
        <f t="shared" si="486"/>
        <v>1</v>
      </c>
      <c r="R578" s="12">
        <f t="shared" si="487"/>
        <v>0</v>
      </c>
      <c r="S578" s="12">
        <f t="shared" si="488"/>
        <v>0</v>
      </c>
      <c r="T578" s="12">
        <f t="shared" si="489"/>
        <v>0</v>
      </c>
      <c r="U578" s="12">
        <f t="shared" si="490"/>
        <v>0</v>
      </c>
      <c r="V578" s="39">
        <f t="shared" si="491"/>
        <v>0</v>
      </c>
      <c r="W578" s="39">
        <f t="shared" si="492"/>
        <v>0</v>
      </c>
      <c r="X578" s="12">
        <f t="shared" si="540"/>
        <v>0</v>
      </c>
      <c r="Y578" s="12">
        <f t="shared" si="493"/>
        <v>0</v>
      </c>
      <c r="Z578" s="39">
        <f t="shared" si="541"/>
        <v>0</v>
      </c>
      <c r="AA578" s="12">
        <f t="shared" si="494"/>
        <v>0</v>
      </c>
      <c r="AB578" s="39">
        <f t="shared" si="495"/>
        <v>0</v>
      </c>
      <c r="AC578" s="12">
        <f t="shared" si="496"/>
        <v>0</v>
      </c>
      <c r="AD578" s="39">
        <f t="shared" si="497"/>
        <v>0</v>
      </c>
      <c r="AE578" s="39">
        <f t="shared" si="482"/>
        <v>0</v>
      </c>
      <c r="AF578" s="12">
        <f t="shared" si="498"/>
        <v>0</v>
      </c>
      <c r="AG578" s="39">
        <f t="shared" si="499"/>
        <v>0</v>
      </c>
      <c r="AH578" s="12">
        <f t="shared" si="500"/>
        <v>0</v>
      </c>
      <c r="AI578" s="39">
        <f t="shared" si="501"/>
        <v>0</v>
      </c>
      <c r="AJ578" s="39">
        <f t="shared" si="502"/>
        <v>0</v>
      </c>
      <c r="AK578" s="12">
        <f t="shared" si="503"/>
        <v>0</v>
      </c>
      <c r="AL578" s="39">
        <f t="shared" si="504"/>
        <v>0</v>
      </c>
      <c r="AM578" s="39">
        <f t="shared" si="505"/>
        <v>0</v>
      </c>
      <c r="AN578" s="39">
        <f t="shared" si="506"/>
        <v>0</v>
      </c>
      <c r="AO578" s="99">
        <f t="shared" si="507"/>
        <v>0</v>
      </c>
      <c r="AP578" s="99">
        <f t="shared" si="508"/>
        <v>0</v>
      </c>
      <c r="AQ578" s="12">
        <f t="shared" si="509"/>
        <v>0</v>
      </c>
      <c r="AR578" s="39">
        <f t="shared" si="510"/>
        <v>0</v>
      </c>
      <c r="AS578" s="39">
        <f t="shared" si="511"/>
        <v>0</v>
      </c>
      <c r="AT578" s="39">
        <f t="shared" si="512"/>
        <v>0</v>
      </c>
      <c r="AU578" s="12">
        <f t="shared" si="513"/>
        <v>0</v>
      </c>
      <c r="AV578" s="39">
        <f t="shared" si="514"/>
        <v>0</v>
      </c>
      <c r="AW578" s="39">
        <f t="shared" si="515"/>
        <v>0</v>
      </c>
      <c r="AX578" s="39">
        <f t="shared" si="516"/>
        <v>0</v>
      </c>
      <c r="AY578" s="39">
        <f t="shared" si="517"/>
        <v>0</v>
      </c>
      <c r="AZ578" s="39">
        <f t="shared" si="518"/>
        <v>0</v>
      </c>
      <c r="BA578" s="12">
        <f t="shared" si="519"/>
        <v>0</v>
      </c>
      <c r="BB578" s="39">
        <f t="shared" si="520"/>
        <v>0</v>
      </c>
      <c r="BC578" s="39">
        <f t="shared" si="521"/>
        <v>0</v>
      </c>
      <c r="BD578" s="39">
        <f t="shared" si="522"/>
        <v>0</v>
      </c>
      <c r="BE578" s="12">
        <f t="shared" si="523"/>
        <v>0</v>
      </c>
      <c r="BF578" s="39">
        <f t="shared" si="524"/>
        <v>0</v>
      </c>
      <c r="BG578" s="39">
        <f t="shared" si="525"/>
        <v>0</v>
      </c>
      <c r="BH578" s="39">
        <f t="shared" si="526"/>
        <v>0</v>
      </c>
      <c r="BI578" s="12">
        <f t="shared" si="527"/>
        <v>0</v>
      </c>
      <c r="BJ578" s="39">
        <f t="shared" si="528"/>
        <v>0</v>
      </c>
      <c r="BK578" s="39">
        <f t="shared" si="529"/>
        <v>0</v>
      </c>
      <c r="BL578" s="39">
        <f t="shared" si="530"/>
        <v>0</v>
      </c>
      <c r="BM578" s="12">
        <f t="shared" si="531"/>
        <v>0</v>
      </c>
      <c r="BN578" s="39">
        <f t="shared" si="532"/>
        <v>0</v>
      </c>
      <c r="BO578" s="39">
        <f t="shared" si="533"/>
        <v>0</v>
      </c>
      <c r="BP578" s="39">
        <f t="shared" si="534"/>
        <v>0</v>
      </c>
      <c r="BQ578" s="12">
        <f t="shared" si="535"/>
        <v>0</v>
      </c>
      <c r="BR578" s="39">
        <f t="shared" si="536"/>
        <v>0</v>
      </c>
      <c r="BS578" s="39">
        <f t="shared" si="537"/>
        <v>0</v>
      </c>
      <c r="BT578" s="39">
        <f t="shared" si="538"/>
        <v>0</v>
      </c>
      <c r="BU578" s="104">
        <f>IF(ABS($B578)&lt;0.01,0,VLOOKUP(E578,DollarSteps,4))</f>
        <v>1</v>
      </c>
      <c r="BV578" s="104">
        <f>IF(ABS($B578)&lt;0.01,0,VLOOKUP(G578,DollarSteps,4))</f>
        <v>1</v>
      </c>
      <c r="BW578" s="104">
        <f>IF(ABS($B578)&lt;0.01,0,VLOOKUP(I578,DollarSteps,4))</f>
        <v>1</v>
      </c>
      <c r="BX578" s="104">
        <f>IF(ABS($B578)&lt;0.01,0,IF($J578="","",VLOOKUP($J578,Age_Steps,4)))</f>
        <v>3</v>
      </c>
      <c r="BY578" s="104">
        <f>IF(OR(ABS($B578)&lt;0.01,$E578=0),0,IF($J578="","",VLOOKUP($J578,Age_Steps,4)))</f>
        <v>0</v>
      </c>
      <c r="BZ578" s="104">
        <f>IF(ABS($B578)&lt;0.01,0,IF($J578="","",VLOOKUP($J578-1,Age_Steps,4)))</f>
        <v>3</v>
      </c>
      <c r="CA578" s="104">
        <f>IF(OR(ABS($B578)&lt;0.01,$G578=0),0,IF($J578="","",VLOOKUP($J578-1,Age_Steps,4)))</f>
        <v>0</v>
      </c>
      <c r="CB578" s="104">
        <f>IF(ABS($B578)&lt;0.01,0,IF($J578="","",VLOOKUP($J578-2,Age_Steps,4)))</f>
        <v>3</v>
      </c>
      <c r="CC578" s="104">
        <f>IF(OR(ABS($B578)&lt;0.01,$I578=0),0,IF($J578="","",VLOOKUP($J578-2,Age_Steps,4)))</f>
        <v>0</v>
      </c>
    </row>
    <row r="579" spans="2:81" ht="12.5" customHeight="1">
      <c r="B579" s="6" t="s">
        <v>291</v>
      </c>
      <c r="C579" s="6" t="s">
        <v>292</v>
      </c>
      <c r="D579" s="5">
        <v>4665</v>
      </c>
      <c r="E579" s="5">
        <v>7514</v>
      </c>
      <c r="F579" s="2">
        <v>4165</v>
      </c>
      <c r="G579" s="2">
        <v>4655</v>
      </c>
      <c r="H579" s="2">
        <v>3260</v>
      </c>
      <c r="I579" s="5">
        <v>3585</v>
      </c>
      <c r="J579" s="11">
        <v>70</v>
      </c>
      <c r="K579" s="12">
        <f t="shared" si="483"/>
        <v>1</v>
      </c>
      <c r="L579" s="12">
        <f t="shared" si="483"/>
        <v>1</v>
      </c>
      <c r="M579" s="14">
        <f t="shared" si="484"/>
        <v>500</v>
      </c>
      <c r="N579" s="12">
        <f t="shared" si="539"/>
        <v>1</v>
      </c>
      <c r="O579" s="14">
        <f t="shared" si="485"/>
        <v>2859</v>
      </c>
      <c r="P579" s="12">
        <f t="shared" si="539"/>
        <v>1</v>
      </c>
      <c r="Q579" s="12">
        <f t="shared" si="486"/>
        <v>0</v>
      </c>
      <c r="R579" s="12">
        <f t="shared" si="487"/>
        <v>0</v>
      </c>
      <c r="S579" s="12">
        <f t="shared" si="488"/>
        <v>1</v>
      </c>
      <c r="T579" s="12">
        <f t="shared" si="489"/>
        <v>1</v>
      </c>
      <c r="U579" s="12">
        <f t="shared" si="490"/>
        <v>0</v>
      </c>
      <c r="V579" s="39">
        <f t="shared" si="491"/>
        <v>0</v>
      </c>
      <c r="W579" s="39">
        <f t="shared" si="492"/>
        <v>0</v>
      </c>
      <c r="X579" s="12">
        <f t="shared" si="540"/>
        <v>1</v>
      </c>
      <c r="Y579" s="12">
        <f t="shared" si="493"/>
        <v>0</v>
      </c>
      <c r="Z579" s="39">
        <f t="shared" si="541"/>
        <v>0</v>
      </c>
      <c r="AA579" s="12">
        <f t="shared" si="494"/>
        <v>0</v>
      </c>
      <c r="AB579" s="39">
        <f t="shared" si="495"/>
        <v>0</v>
      </c>
      <c r="AC579" s="12">
        <f t="shared" si="496"/>
        <v>0</v>
      </c>
      <c r="AD579" s="39">
        <f t="shared" si="497"/>
        <v>0</v>
      </c>
      <c r="AE579" s="39">
        <f t="shared" si="482"/>
        <v>0</v>
      </c>
      <c r="AF579" s="12">
        <f t="shared" si="498"/>
        <v>0</v>
      </c>
      <c r="AG579" s="39">
        <f t="shared" si="499"/>
        <v>0</v>
      </c>
      <c r="AH579" s="12">
        <f t="shared" si="500"/>
        <v>0</v>
      </c>
      <c r="AI579" s="39">
        <f t="shared" si="501"/>
        <v>0</v>
      </c>
      <c r="AJ579" s="39">
        <f t="shared" si="502"/>
        <v>0</v>
      </c>
      <c r="AK579" s="12">
        <f t="shared" si="503"/>
        <v>1</v>
      </c>
      <c r="AL579" s="39">
        <f t="shared" si="504"/>
        <v>7514</v>
      </c>
      <c r="AM579" s="39">
        <f t="shared" si="505"/>
        <v>4655</v>
      </c>
      <c r="AN579" s="39">
        <f t="shared" si="506"/>
        <v>3585</v>
      </c>
      <c r="AO579" s="99">
        <f t="shared" si="507"/>
        <v>1</v>
      </c>
      <c r="AP579" s="99">
        <f t="shared" si="508"/>
        <v>1</v>
      </c>
      <c r="AQ579" s="12">
        <f t="shared" si="509"/>
        <v>1</v>
      </c>
      <c r="AR579" s="39">
        <f t="shared" si="510"/>
        <v>7514</v>
      </c>
      <c r="AS579" s="39">
        <f t="shared" si="511"/>
        <v>4655</v>
      </c>
      <c r="AT579" s="39">
        <f t="shared" si="512"/>
        <v>3585</v>
      </c>
      <c r="AU579" s="12">
        <f t="shared" si="513"/>
        <v>0</v>
      </c>
      <c r="AV579" s="39">
        <f t="shared" si="514"/>
        <v>0</v>
      </c>
      <c r="AW579" s="39">
        <f t="shared" si="515"/>
        <v>0</v>
      </c>
      <c r="AX579" s="39">
        <f t="shared" si="516"/>
        <v>0</v>
      </c>
      <c r="AY579" s="39">
        <f t="shared" si="517"/>
        <v>0</v>
      </c>
      <c r="AZ579" s="39">
        <f t="shared" si="518"/>
        <v>0</v>
      </c>
      <c r="BA579" s="12">
        <f t="shared" si="519"/>
        <v>0</v>
      </c>
      <c r="BB579" s="39">
        <f t="shared" si="520"/>
        <v>0</v>
      </c>
      <c r="BC579" s="39">
        <f t="shared" si="521"/>
        <v>0</v>
      </c>
      <c r="BD579" s="39">
        <f t="shared" si="522"/>
        <v>0</v>
      </c>
      <c r="BE579" s="12">
        <f t="shared" si="523"/>
        <v>0</v>
      </c>
      <c r="BF579" s="39">
        <f t="shared" si="524"/>
        <v>0</v>
      </c>
      <c r="BG579" s="39">
        <f t="shared" si="525"/>
        <v>0</v>
      </c>
      <c r="BH579" s="39">
        <f t="shared" si="526"/>
        <v>0</v>
      </c>
      <c r="BI579" s="12">
        <f t="shared" si="527"/>
        <v>0</v>
      </c>
      <c r="BJ579" s="39">
        <f t="shared" si="528"/>
        <v>0</v>
      </c>
      <c r="BK579" s="39">
        <f t="shared" si="529"/>
        <v>0</v>
      </c>
      <c r="BL579" s="39">
        <f t="shared" si="530"/>
        <v>0</v>
      </c>
      <c r="BM579" s="12">
        <f t="shared" si="531"/>
        <v>0</v>
      </c>
      <c r="BN579" s="39">
        <f t="shared" si="532"/>
        <v>0</v>
      </c>
      <c r="BO579" s="39">
        <f t="shared" si="533"/>
        <v>0</v>
      </c>
      <c r="BP579" s="39">
        <f t="shared" si="534"/>
        <v>0</v>
      </c>
      <c r="BQ579" s="12">
        <f t="shared" si="535"/>
        <v>0</v>
      </c>
      <c r="BR579" s="39">
        <f t="shared" si="536"/>
        <v>0</v>
      </c>
      <c r="BS579" s="39">
        <f t="shared" si="537"/>
        <v>0</v>
      </c>
      <c r="BT579" s="39">
        <f t="shared" si="538"/>
        <v>0</v>
      </c>
      <c r="BU579" s="104">
        <f>IF(ABS($B579)&lt;0.01,0,VLOOKUP(E579,DollarSteps,4))</f>
        <v>9</v>
      </c>
      <c r="BV579" s="104">
        <f>IF(ABS($B579)&lt;0.01,0,VLOOKUP(G579,DollarSteps,4))</f>
        <v>8</v>
      </c>
      <c r="BW579" s="104">
        <f>IF(ABS($B579)&lt;0.01,0,VLOOKUP(I579,DollarSteps,4))</f>
        <v>7</v>
      </c>
      <c r="BX579" s="104">
        <f>IF(ABS($B579)&lt;0.01,0,IF($J579="","",VLOOKUP($J579,Age_Steps,4)))</f>
        <v>7</v>
      </c>
      <c r="BY579" s="104">
        <f>IF(OR(ABS($B579)&lt;0.01,$E579=0),0,IF($J579="","",VLOOKUP($J579,Age_Steps,4)))</f>
        <v>7</v>
      </c>
      <c r="BZ579" s="104">
        <f>IF(ABS($B579)&lt;0.01,0,IF($J579="","",VLOOKUP($J579-1,Age_Steps,4)))</f>
        <v>6</v>
      </c>
      <c r="CA579" s="104">
        <f>IF(OR(ABS($B579)&lt;0.01,$G579=0),0,IF($J579="","",VLOOKUP($J579-1,Age_Steps,4)))</f>
        <v>6</v>
      </c>
      <c r="CB579" s="104">
        <f>IF(ABS($B579)&lt;0.01,0,IF($J579="","",VLOOKUP($J579-2,Age_Steps,4)))</f>
        <v>6</v>
      </c>
      <c r="CC579" s="104">
        <f>IF(OR(ABS($B579)&lt;0.01,$I579=0),0,IF($J579="","",VLOOKUP($J579-2,Age_Steps,4)))</f>
        <v>6</v>
      </c>
    </row>
    <row r="580" spans="2:81" ht="12.5" customHeight="1">
      <c r="B580" s="6" t="s">
        <v>293</v>
      </c>
      <c r="C580" s="6" t="s">
        <v>294</v>
      </c>
      <c r="D580" s="5">
        <v>500</v>
      </c>
      <c r="E580" s="5">
        <v>600</v>
      </c>
      <c r="F580" s="2">
        <v>0</v>
      </c>
      <c r="G580" s="2">
        <v>0</v>
      </c>
      <c r="H580" s="2">
        <v>1000</v>
      </c>
      <c r="I580" s="5">
        <v>1000</v>
      </c>
      <c r="K580" s="12">
        <f t="shared" si="483"/>
        <v>1</v>
      </c>
      <c r="L580" s="12">
        <f t="shared" si="483"/>
        <v>1</v>
      </c>
      <c r="M580" s="14">
        <f t="shared" si="484"/>
        <v>500</v>
      </c>
      <c r="N580" s="12">
        <f t="shared" si="539"/>
        <v>1</v>
      </c>
      <c r="O580" s="14">
        <f t="shared" si="485"/>
        <v>600</v>
      </c>
      <c r="P580" s="12">
        <f t="shared" si="539"/>
        <v>1</v>
      </c>
      <c r="Q580" s="12">
        <f t="shared" si="486"/>
        <v>0</v>
      </c>
      <c r="R580" s="12">
        <f t="shared" si="487"/>
        <v>0</v>
      </c>
      <c r="S580" s="12">
        <f t="shared" si="488"/>
        <v>1</v>
      </c>
      <c r="T580" s="12">
        <f t="shared" si="489"/>
        <v>0</v>
      </c>
      <c r="U580" s="12">
        <f t="shared" si="490"/>
        <v>0</v>
      </c>
      <c r="V580" s="39">
        <f t="shared" si="491"/>
        <v>0</v>
      </c>
      <c r="W580" s="39">
        <f t="shared" si="492"/>
        <v>0</v>
      </c>
      <c r="X580" s="12">
        <f t="shared" si="540"/>
        <v>1</v>
      </c>
      <c r="Y580" s="12">
        <f t="shared" si="493"/>
        <v>0</v>
      </c>
      <c r="Z580" s="39">
        <f t="shared" si="541"/>
        <v>0</v>
      </c>
      <c r="AA580" s="12">
        <f t="shared" si="494"/>
        <v>0</v>
      </c>
      <c r="AB580" s="39">
        <f t="shared" si="495"/>
        <v>0</v>
      </c>
      <c r="AC580" s="12">
        <f t="shared" si="496"/>
        <v>0</v>
      </c>
      <c r="AD580" s="39">
        <f t="shared" si="497"/>
        <v>0</v>
      </c>
      <c r="AE580" s="39">
        <f t="shared" si="482"/>
        <v>0</v>
      </c>
      <c r="AF580" s="12">
        <f t="shared" si="498"/>
        <v>0</v>
      </c>
      <c r="AG580" s="39">
        <f t="shared" si="499"/>
        <v>0</v>
      </c>
      <c r="AH580" s="12">
        <f t="shared" si="500"/>
        <v>1</v>
      </c>
      <c r="AI580" s="39">
        <f t="shared" si="501"/>
        <v>600</v>
      </c>
      <c r="AJ580" s="39">
        <f t="shared" si="502"/>
        <v>1000</v>
      </c>
      <c r="AK580" s="12">
        <f t="shared" si="503"/>
        <v>0</v>
      </c>
      <c r="AL580" s="39">
        <f t="shared" si="504"/>
        <v>0</v>
      </c>
      <c r="AM580" s="39">
        <f t="shared" si="505"/>
        <v>0</v>
      </c>
      <c r="AN580" s="39">
        <f t="shared" si="506"/>
        <v>0</v>
      </c>
      <c r="AO580" s="99">
        <f t="shared" si="507"/>
        <v>0</v>
      </c>
      <c r="AP580" s="99">
        <f t="shared" si="508"/>
        <v>0</v>
      </c>
      <c r="AQ580" s="12">
        <f t="shared" si="509"/>
        <v>0</v>
      </c>
      <c r="AR580" s="39">
        <f t="shared" si="510"/>
        <v>0</v>
      </c>
      <c r="AS580" s="39">
        <f t="shared" si="511"/>
        <v>0</v>
      </c>
      <c r="AT580" s="39">
        <f t="shared" si="512"/>
        <v>0</v>
      </c>
      <c r="AU580" s="12">
        <f t="shared" si="513"/>
        <v>0</v>
      </c>
      <c r="AV580" s="39">
        <f t="shared" si="514"/>
        <v>0</v>
      </c>
      <c r="AW580" s="39">
        <f t="shared" si="515"/>
        <v>0</v>
      </c>
      <c r="AX580" s="39">
        <f t="shared" si="516"/>
        <v>0</v>
      </c>
      <c r="AY580" s="39">
        <f t="shared" si="517"/>
        <v>0</v>
      </c>
      <c r="AZ580" s="39">
        <f t="shared" si="518"/>
        <v>0</v>
      </c>
      <c r="BA580" s="12">
        <f t="shared" si="519"/>
        <v>0</v>
      </c>
      <c r="BB580" s="39">
        <f t="shared" si="520"/>
        <v>0</v>
      </c>
      <c r="BC580" s="39">
        <f t="shared" si="521"/>
        <v>0</v>
      </c>
      <c r="BD580" s="39">
        <f t="shared" si="522"/>
        <v>0</v>
      </c>
      <c r="BE580" s="12">
        <f t="shared" si="523"/>
        <v>0</v>
      </c>
      <c r="BF580" s="39">
        <f t="shared" si="524"/>
        <v>0</v>
      </c>
      <c r="BG580" s="39">
        <f t="shared" si="525"/>
        <v>0</v>
      </c>
      <c r="BH580" s="39">
        <f t="shared" si="526"/>
        <v>0</v>
      </c>
      <c r="BI580" s="12">
        <f t="shared" si="527"/>
        <v>0</v>
      </c>
      <c r="BJ580" s="39">
        <f t="shared" si="528"/>
        <v>0</v>
      </c>
      <c r="BK580" s="39">
        <f t="shared" si="529"/>
        <v>0</v>
      </c>
      <c r="BL580" s="39">
        <f t="shared" si="530"/>
        <v>0</v>
      </c>
      <c r="BM580" s="12">
        <f t="shared" si="531"/>
        <v>0</v>
      </c>
      <c r="BN580" s="39">
        <f t="shared" si="532"/>
        <v>0</v>
      </c>
      <c r="BO580" s="39">
        <f t="shared" si="533"/>
        <v>0</v>
      </c>
      <c r="BP580" s="39">
        <f t="shared" si="534"/>
        <v>0</v>
      </c>
      <c r="BQ580" s="12">
        <f t="shared" si="535"/>
        <v>0</v>
      </c>
      <c r="BR580" s="39">
        <f t="shared" si="536"/>
        <v>0</v>
      </c>
      <c r="BS580" s="39">
        <f t="shared" si="537"/>
        <v>0</v>
      </c>
      <c r="BT580" s="39">
        <f t="shared" si="538"/>
        <v>0</v>
      </c>
      <c r="BU580" s="104">
        <f>IF(ABS($B580)&lt;0.01,0,VLOOKUP(E580,DollarSteps,4))</f>
        <v>3</v>
      </c>
      <c r="BV580" s="104">
        <f>IF(ABS($B580)&lt;0.01,0,VLOOKUP(G580,DollarSteps,4))</f>
        <v>1</v>
      </c>
      <c r="BW580" s="104">
        <f>IF(ABS($B580)&lt;0.01,0,VLOOKUP(I580,DollarSteps,4))</f>
        <v>3</v>
      </c>
      <c r="BX580" s="104" t="str">
        <f>IF(ABS($B580)&lt;0.01,0,IF($J580="","",VLOOKUP($J580,Age_Steps,4)))</f>
        <v/>
      </c>
      <c r="BY580" s="104" t="str">
        <f>IF(OR(ABS($B580)&lt;0.01,$E580=0),0,IF($J580="","",VLOOKUP($J580,Age_Steps,4)))</f>
        <v/>
      </c>
      <c r="BZ580" s="104" t="str">
        <f>IF(ABS($B580)&lt;0.01,0,IF($J580="","",VLOOKUP($J580-1,Age_Steps,4)))</f>
        <v/>
      </c>
      <c r="CA580" s="104">
        <f>IF(OR(ABS($B580)&lt;0.01,$G580=0),0,IF($J580="","",VLOOKUP($J580-1,Age_Steps,4)))</f>
        <v>0</v>
      </c>
      <c r="CB580" s="104" t="str">
        <f>IF(ABS($B580)&lt;0.01,0,IF($J580="","",VLOOKUP($J580-2,Age_Steps,4)))</f>
        <v/>
      </c>
      <c r="CC580" s="104" t="str">
        <f>IF(OR(ABS($B580)&lt;0.01,$I580=0),0,IF($J580="","",VLOOKUP($J580-2,Age_Steps,4)))</f>
        <v/>
      </c>
    </row>
    <row r="581" spans="2:81" ht="12.5" customHeight="1">
      <c r="B581" s="6" t="s">
        <v>295</v>
      </c>
      <c r="C581" s="6" t="s">
        <v>296</v>
      </c>
      <c r="D581" s="5">
        <v>0</v>
      </c>
      <c r="E581" s="5">
        <v>0</v>
      </c>
      <c r="F581" s="2">
        <v>0</v>
      </c>
      <c r="G581" s="2">
        <v>0</v>
      </c>
      <c r="H581" s="2">
        <v>0</v>
      </c>
      <c r="I581" s="5">
        <v>0</v>
      </c>
      <c r="J581" s="11">
        <v>31</v>
      </c>
      <c r="K581" s="12">
        <f t="shared" si="483"/>
        <v>0</v>
      </c>
      <c r="L581" s="12">
        <f t="shared" si="483"/>
        <v>0</v>
      </c>
      <c r="M581" s="14">
        <f t="shared" si="484"/>
        <v>0</v>
      </c>
      <c r="N581" s="12">
        <f t="shared" si="539"/>
        <v>0</v>
      </c>
      <c r="O581" s="14">
        <f t="shared" si="485"/>
        <v>0</v>
      </c>
      <c r="P581" s="12">
        <f t="shared" si="539"/>
        <v>0</v>
      </c>
      <c r="Q581" s="12">
        <f t="shared" si="486"/>
        <v>1</v>
      </c>
      <c r="R581" s="12">
        <f t="shared" si="487"/>
        <v>0</v>
      </c>
      <c r="S581" s="12">
        <f t="shared" si="488"/>
        <v>0</v>
      </c>
      <c r="T581" s="12">
        <f t="shared" si="489"/>
        <v>0</v>
      </c>
      <c r="U581" s="12">
        <f t="shared" si="490"/>
        <v>0</v>
      </c>
      <c r="V581" s="39">
        <f t="shared" si="491"/>
        <v>0</v>
      </c>
      <c r="W581" s="39">
        <f t="shared" si="492"/>
        <v>0</v>
      </c>
      <c r="X581" s="12">
        <f t="shared" si="540"/>
        <v>0</v>
      </c>
      <c r="Y581" s="12">
        <f t="shared" si="493"/>
        <v>0</v>
      </c>
      <c r="Z581" s="39">
        <f t="shared" si="541"/>
        <v>0</v>
      </c>
      <c r="AA581" s="12">
        <f t="shared" si="494"/>
        <v>0</v>
      </c>
      <c r="AB581" s="39">
        <f t="shared" si="495"/>
        <v>0</v>
      </c>
      <c r="AC581" s="12">
        <f t="shared" si="496"/>
        <v>0</v>
      </c>
      <c r="AD581" s="39">
        <f t="shared" si="497"/>
        <v>0</v>
      </c>
      <c r="AE581" s="39">
        <f t="shared" ref="AE581:AE644" si="542">IF(AC581=1,G581,0)</f>
        <v>0</v>
      </c>
      <c r="AF581" s="12">
        <f t="shared" si="498"/>
        <v>0</v>
      </c>
      <c r="AG581" s="39">
        <f t="shared" si="499"/>
        <v>0</v>
      </c>
      <c r="AH581" s="12">
        <f t="shared" si="500"/>
        <v>0</v>
      </c>
      <c r="AI581" s="39">
        <f t="shared" si="501"/>
        <v>0</v>
      </c>
      <c r="AJ581" s="39">
        <f t="shared" si="502"/>
        <v>0</v>
      </c>
      <c r="AK581" s="12">
        <f t="shared" si="503"/>
        <v>0</v>
      </c>
      <c r="AL581" s="39">
        <f t="shared" si="504"/>
        <v>0</v>
      </c>
      <c r="AM581" s="39">
        <f t="shared" si="505"/>
        <v>0</v>
      </c>
      <c r="AN581" s="39">
        <f t="shared" si="506"/>
        <v>0</v>
      </c>
      <c r="AO581" s="99">
        <f t="shared" si="507"/>
        <v>0</v>
      </c>
      <c r="AP581" s="99">
        <f t="shared" si="508"/>
        <v>0</v>
      </c>
      <c r="AQ581" s="12">
        <f t="shared" si="509"/>
        <v>0</v>
      </c>
      <c r="AR581" s="39">
        <f t="shared" si="510"/>
        <v>0</v>
      </c>
      <c r="AS581" s="39">
        <f t="shared" si="511"/>
        <v>0</v>
      </c>
      <c r="AT581" s="39">
        <f t="shared" si="512"/>
        <v>0</v>
      </c>
      <c r="AU581" s="12">
        <f t="shared" si="513"/>
        <v>0</v>
      </c>
      <c r="AV581" s="39">
        <f t="shared" si="514"/>
        <v>0</v>
      </c>
      <c r="AW581" s="39">
        <f t="shared" si="515"/>
        <v>0</v>
      </c>
      <c r="AX581" s="39">
        <f t="shared" si="516"/>
        <v>0</v>
      </c>
      <c r="AY581" s="39">
        <f t="shared" si="517"/>
        <v>0</v>
      </c>
      <c r="AZ581" s="39">
        <f t="shared" si="518"/>
        <v>0</v>
      </c>
      <c r="BA581" s="12">
        <f t="shared" si="519"/>
        <v>0</v>
      </c>
      <c r="BB581" s="39">
        <f t="shared" si="520"/>
        <v>0</v>
      </c>
      <c r="BC581" s="39">
        <f t="shared" si="521"/>
        <v>0</v>
      </c>
      <c r="BD581" s="39">
        <f t="shared" si="522"/>
        <v>0</v>
      </c>
      <c r="BE581" s="12">
        <f t="shared" si="523"/>
        <v>0</v>
      </c>
      <c r="BF581" s="39">
        <f t="shared" si="524"/>
        <v>0</v>
      </c>
      <c r="BG581" s="39">
        <f t="shared" si="525"/>
        <v>0</v>
      </c>
      <c r="BH581" s="39">
        <f t="shared" si="526"/>
        <v>0</v>
      </c>
      <c r="BI581" s="12">
        <f t="shared" si="527"/>
        <v>0</v>
      </c>
      <c r="BJ581" s="39">
        <f t="shared" si="528"/>
        <v>0</v>
      </c>
      <c r="BK581" s="39">
        <f t="shared" si="529"/>
        <v>0</v>
      </c>
      <c r="BL581" s="39">
        <f t="shared" si="530"/>
        <v>0</v>
      </c>
      <c r="BM581" s="12">
        <f t="shared" si="531"/>
        <v>0</v>
      </c>
      <c r="BN581" s="39">
        <f t="shared" si="532"/>
        <v>0</v>
      </c>
      <c r="BO581" s="39">
        <f t="shared" si="533"/>
        <v>0</v>
      </c>
      <c r="BP581" s="39">
        <f t="shared" si="534"/>
        <v>0</v>
      </c>
      <c r="BQ581" s="12">
        <f t="shared" si="535"/>
        <v>0</v>
      </c>
      <c r="BR581" s="39">
        <f t="shared" si="536"/>
        <v>0</v>
      </c>
      <c r="BS581" s="39">
        <f t="shared" si="537"/>
        <v>0</v>
      </c>
      <c r="BT581" s="39">
        <f t="shared" si="538"/>
        <v>0</v>
      </c>
      <c r="BU581" s="104">
        <f>IF(ABS($B581)&lt;0.01,0,VLOOKUP(E581,DollarSteps,4))</f>
        <v>1</v>
      </c>
      <c r="BV581" s="104">
        <f>IF(ABS($B581)&lt;0.01,0,VLOOKUP(G581,DollarSteps,4))</f>
        <v>1</v>
      </c>
      <c r="BW581" s="104">
        <f>IF(ABS($B581)&lt;0.01,0,VLOOKUP(I581,DollarSteps,4))</f>
        <v>1</v>
      </c>
      <c r="BX581" s="104">
        <f>IF(ABS($B581)&lt;0.01,0,IF($J581="","",VLOOKUP($J581,Age_Steps,4)))</f>
        <v>3</v>
      </c>
      <c r="BY581" s="104">
        <f>IF(OR(ABS($B581)&lt;0.01,$E581=0),0,IF($J581="","",VLOOKUP($J581,Age_Steps,4)))</f>
        <v>0</v>
      </c>
      <c r="BZ581" s="104">
        <f>IF(ABS($B581)&lt;0.01,0,IF($J581="","",VLOOKUP($J581-1,Age_Steps,4)))</f>
        <v>3</v>
      </c>
      <c r="CA581" s="104">
        <f>IF(OR(ABS($B581)&lt;0.01,$G581=0),0,IF($J581="","",VLOOKUP($J581-1,Age_Steps,4)))</f>
        <v>0</v>
      </c>
      <c r="CB581" s="104">
        <f>IF(ABS($B581)&lt;0.01,0,IF($J581="","",VLOOKUP($J581-2,Age_Steps,4)))</f>
        <v>2</v>
      </c>
      <c r="CC581" s="104">
        <f>IF(OR(ABS($B581)&lt;0.01,$I581=0),0,IF($J581="","",VLOOKUP($J581-2,Age_Steps,4)))</f>
        <v>0</v>
      </c>
    </row>
    <row r="582" spans="2:81" ht="12.5" customHeight="1">
      <c r="B582" s="6" t="s">
        <v>297</v>
      </c>
      <c r="C582" s="6" t="s">
        <v>298</v>
      </c>
      <c r="D582" s="5">
        <v>200</v>
      </c>
      <c r="E582" s="5">
        <v>200</v>
      </c>
      <c r="F582" s="2">
        <v>0</v>
      </c>
      <c r="G582" s="2">
        <v>0</v>
      </c>
      <c r="H582" s="2">
        <v>0</v>
      </c>
      <c r="I582" s="5">
        <v>0</v>
      </c>
      <c r="J582" s="11">
        <v>46</v>
      </c>
      <c r="K582" s="12">
        <f t="shared" ref="K582:L645" si="543">IF(D582&gt;0.5,1,0)</f>
        <v>1</v>
      </c>
      <c r="L582" s="12">
        <f t="shared" si="543"/>
        <v>1</v>
      </c>
      <c r="M582" s="14">
        <f t="shared" ref="M582:M645" si="544">+D582-F582</f>
        <v>200</v>
      </c>
      <c r="N582" s="12">
        <f t="shared" si="539"/>
        <v>0</v>
      </c>
      <c r="O582" s="14">
        <f t="shared" ref="O582:O645" si="545">+E582-G582</f>
        <v>200</v>
      </c>
      <c r="P582" s="12">
        <f t="shared" si="539"/>
        <v>0</v>
      </c>
      <c r="Q582" s="12">
        <f t="shared" ref="Q582:Q645" si="546">IF(E582+G582+I582=0,1,0)</f>
        <v>0</v>
      </c>
      <c r="R582" s="12">
        <f t="shared" ref="R582:R645" si="547">IF(AND(Q582=0,E582=0),1,0)</f>
        <v>0</v>
      </c>
      <c r="S582" s="12">
        <f t="shared" ref="S582:S645" si="548">IF(E582=0,0,1)</f>
        <v>1</v>
      </c>
      <c r="T582" s="12">
        <f t="shared" ref="T582:T645" si="549">IF(G582=0,0,1)</f>
        <v>0</v>
      </c>
      <c r="U582" s="12">
        <f t="shared" ref="U582:U645" si="550">IF(AND(T582=1, X582=1,E582=0),1,0)</f>
        <v>0</v>
      </c>
      <c r="V582" s="39">
        <f t="shared" ref="V582:V645" si="551">IF(U582=1,G582,0)</f>
        <v>0</v>
      </c>
      <c r="W582" s="39">
        <f t="shared" ref="W582:W645" si="552">IF(U582=1,I582,0)</f>
        <v>0</v>
      </c>
      <c r="X582" s="12">
        <f t="shared" si="540"/>
        <v>0</v>
      </c>
      <c r="Y582" s="12">
        <f t="shared" ref="Y582:Y645" si="553">IF(AND(X582=1,G582=0,E582=0),1,0)</f>
        <v>0</v>
      </c>
      <c r="Z582" s="39">
        <f t="shared" si="541"/>
        <v>0</v>
      </c>
      <c r="AA582" s="12">
        <f t="shared" ref="AA582:AA645" si="554">IF(AND(S582=1,T582=0,X582=0),1,0)</f>
        <v>1</v>
      </c>
      <c r="AB582" s="39">
        <f t="shared" ref="AB582:AB645" si="555">IF(AA582=1,E582,0)</f>
        <v>200</v>
      </c>
      <c r="AC582" s="12">
        <f t="shared" ref="AC582:AC645" si="556">IF(AND(S582=1,T582=1,X582=0),1,0)</f>
        <v>0</v>
      </c>
      <c r="AD582" s="39">
        <f t="shared" ref="AD582:AD645" si="557">IF(AC582=1,E582,0)</f>
        <v>0</v>
      </c>
      <c r="AE582" s="39">
        <f t="shared" si="542"/>
        <v>0</v>
      </c>
      <c r="AF582" s="12">
        <f t="shared" ref="AF582:AF645" si="558">IF(AND(S582=0,T582=1,X582=0),1,0)</f>
        <v>0</v>
      </c>
      <c r="AG582" s="39">
        <f t="shared" ref="AG582:AG645" si="559">IF(AF582=1,G582,0)</f>
        <v>0</v>
      </c>
      <c r="AH582" s="12">
        <f t="shared" ref="AH582:AH645" si="560">IF(AND(S582=1,T582=0,X582=1),1,0)</f>
        <v>0</v>
      </c>
      <c r="AI582" s="39">
        <f t="shared" ref="AI582:AI645" si="561">IF(AH582=1,E582,0)</f>
        <v>0</v>
      </c>
      <c r="AJ582" s="39">
        <f t="shared" ref="AJ582:AJ645" si="562">IF(AH582=1,I582,0)</f>
        <v>0</v>
      </c>
      <c r="AK582" s="12">
        <f t="shared" ref="AK582:AK645" si="563">IF(AND(S582=1,T582=1,X582=1),1,0)</f>
        <v>0</v>
      </c>
      <c r="AL582" s="39">
        <f t="shared" ref="AL582:AL645" si="564">IF(AK582=1,E582,0)</f>
        <v>0</v>
      </c>
      <c r="AM582" s="39">
        <f t="shared" ref="AM582:AM645" si="565">IF(AK582=1,G582,0)</f>
        <v>0</v>
      </c>
      <c r="AN582" s="39">
        <f t="shared" ref="AN582:AN645" si="566">IF(AK582=1,I582,0)</f>
        <v>0</v>
      </c>
      <c r="AO582" s="99">
        <f t="shared" ref="AO582:AO645" si="567">IF(AK582=1,IF(+AL582-AM582&gt;0,1,IF(+AL582-AM582&lt;0,2,3)),0)</f>
        <v>0</v>
      </c>
      <c r="AP582" s="99">
        <f t="shared" ref="AP582:AP645" si="568">IF(AK582=1,IF(+AM582-AN582&gt;0,1,IF(+AM582-AN582&lt;0,2,3)),0)</f>
        <v>0</v>
      </c>
      <c r="AQ582" s="12">
        <f t="shared" ref="AQ582:AQ645" si="569">IF(AND(AK582=1,AO582=1,AP582=1),1,0)</f>
        <v>0</v>
      </c>
      <c r="AR582" s="39">
        <f t="shared" ref="AR582:AR645" si="570">IF(AND($AO582=1,$AP582=1),E582,0)</f>
        <v>0</v>
      </c>
      <c r="AS582" s="39">
        <f t="shared" ref="AS582:AS645" si="571">IF(AND($AO582=1,$AP582=1),G582,0)</f>
        <v>0</v>
      </c>
      <c r="AT582" s="39">
        <f t="shared" ref="AT582:AT645" si="572">IF(AND($AO582=1,$AP582=1),I582,0)</f>
        <v>0</v>
      </c>
      <c r="AU582" s="12">
        <f t="shared" ref="AU582:AU645" si="573">IF(AND(AK582=1,AO582=2,AP582=2),1,0)</f>
        <v>0</v>
      </c>
      <c r="AV582" s="39">
        <f t="shared" ref="AV582:AV645" si="574">IF(AND($AO582=2,$AP582=2),E582,0)</f>
        <v>0</v>
      </c>
      <c r="AW582" s="39">
        <f t="shared" ref="AW582:AW645" si="575">IF(AND($AO582=2,$AP582=2),G582,0)</f>
        <v>0</v>
      </c>
      <c r="AX582" s="39">
        <f t="shared" ref="AX582:AX645" si="576">IF(AND($AO582=2,$AP582=2),I582,0)</f>
        <v>0</v>
      </c>
      <c r="AY582" s="39">
        <f t="shared" ref="AY582:AY645" si="577">IF(AND(AO582=2,AP582=2),AL582-AM582,0)</f>
        <v>0</v>
      </c>
      <c r="AZ582" s="39">
        <f t="shared" ref="AZ582:AZ645" si="578">IF(AND(AO582=2,AP582=2),AM582-AN582,0)</f>
        <v>0</v>
      </c>
      <c r="BA582" s="12">
        <f t="shared" ref="BA582:BA645" si="579">IF(AND($AK582=1,OR($AO582=1,$AO582=3),$AP582=2),1,0)</f>
        <v>0</v>
      </c>
      <c r="BB582" s="39">
        <f t="shared" ref="BB582:BB645" si="580">IF(AND(OR($AO582=1,$AO582=3),$AP582=2),$E582,0)</f>
        <v>0</v>
      </c>
      <c r="BC582" s="39">
        <f t="shared" ref="BC582:BC645" si="581">IF(AND(OR($AO582=1,$AO582=3),$AP582=2),$G582,0)</f>
        <v>0</v>
      </c>
      <c r="BD582" s="39">
        <f t="shared" ref="BD582:BD645" si="582">IF(AND(OR($AO582=1,$AO582=3),$AP582=2),$I582,0)</f>
        <v>0</v>
      </c>
      <c r="BE582" s="12">
        <f t="shared" ref="BE582:BE645" si="583">IF(AND($AK582=1,$AO582=2,OR($AP582=1,$AP582=3)),1,0)</f>
        <v>0</v>
      </c>
      <c r="BF582" s="39">
        <f t="shared" ref="BF582:BF645" si="584">IF(AND($AO582=2,OR($AP582=1,$AP582=3)),$E582,0)</f>
        <v>0</v>
      </c>
      <c r="BG582" s="39">
        <f t="shared" ref="BG582:BG645" si="585">IF(AND($AO582=2,OR($AP582=1,$AP582=3)),$G582,0)</f>
        <v>0</v>
      </c>
      <c r="BH582" s="39">
        <f t="shared" ref="BH582:BH645" si="586">IF(AND($AO582=2,OR($AP582=1,$AP582=3)),$I582,0)</f>
        <v>0</v>
      </c>
      <c r="BI582" s="12">
        <f t="shared" ref="BI582:BI645" si="587">IF(AND($AK582=1,$AO582=1,$AP582=3),1,0)</f>
        <v>0</v>
      </c>
      <c r="BJ582" s="39">
        <f t="shared" ref="BJ582:BJ645" si="588">IF(AND($AO582=1,$AP582=3),$E582,0)</f>
        <v>0</v>
      </c>
      <c r="BK582" s="39">
        <f t="shared" ref="BK582:BK645" si="589">IF(AND($AO582=1,$AP582=3),$G582,0)</f>
        <v>0</v>
      </c>
      <c r="BL582" s="39">
        <f t="shared" ref="BL582:BL645" si="590">IF(AND($AO582=1,$AP582=3),$I582,0)</f>
        <v>0</v>
      </c>
      <c r="BM582" s="12">
        <f t="shared" ref="BM582:BM645" si="591">IF(AND($AK582=1,$AO582=3,$AP582=1),1,0)</f>
        <v>0</v>
      </c>
      <c r="BN582" s="39">
        <f t="shared" ref="BN582:BN645" si="592">IF(AND($AO582=3,$AP582=1),$E582,0)</f>
        <v>0</v>
      </c>
      <c r="BO582" s="39">
        <f t="shared" ref="BO582:BO645" si="593">IF(AND($AO582=3,$AP582=1),$G582,0)</f>
        <v>0</v>
      </c>
      <c r="BP582" s="39">
        <f t="shared" ref="BP582:BP645" si="594">IF(AND($AO582=3,$AP582=1),$I582,0)</f>
        <v>0</v>
      </c>
      <c r="BQ582" s="12">
        <f t="shared" ref="BQ582:BQ645" si="595">IF(AND($AK582=1,$AO582=3,$AP582=3),1,0)</f>
        <v>0</v>
      </c>
      <c r="BR582" s="39">
        <f t="shared" ref="BR582:BR645" si="596">IF(AND($AO582=3,$AP582=3),$E582,0)</f>
        <v>0</v>
      </c>
      <c r="BS582" s="39">
        <f t="shared" ref="BS582:BS645" si="597">IF(AND($AO582=3,$AP582=3),$G582,0)</f>
        <v>0</v>
      </c>
      <c r="BT582" s="39">
        <f t="shared" ref="BT582:BT645" si="598">IF(AND($AO582=3,$AP582=3),$I582,0)</f>
        <v>0</v>
      </c>
      <c r="BU582" s="104">
        <f>IF(ABS($B582)&lt;0.01,0,VLOOKUP(E582,DollarSteps,4))</f>
        <v>2</v>
      </c>
      <c r="BV582" s="104">
        <f>IF(ABS($B582)&lt;0.01,0,VLOOKUP(G582,DollarSteps,4))</f>
        <v>1</v>
      </c>
      <c r="BW582" s="104">
        <f>IF(ABS($B582)&lt;0.01,0,VLOOKUP(I582,DollarSteps,4))</f>
        <v>1</v>
      </c>
      <c r="BX582" s="104">
        <f>IF(ABS($B582)&lt;0.01,0,IF($J582="","",VLOOKUP($J582,Age_Steps,4)))</f>
        <v>4</v>
      </c>
      <c r="BY582" s="104">
        <f>IF(OR(ABS($B582)&lt;0.01,$E582=0),0,IF($J582="","",VLOOKUP($J582,Age_Steps,4)))</f>
        <v>4</v>
      </c>
      <c r="BZ582" s="104">
        <f>IF(ABS($B582)&lt;0.01,0,IF($J582="","",VLOOKUP($J582-1,Age_Steps,4)))</f>
        <v>4</v>
      </c>
      <c r="CA582" s="104">
        <f>IF(OR(ABS($B582)&lt;0.01,$G582=0),0,IF($J582="","",VLOOKUP($J582-1,Age_Steps,4)))</f>
        <v>0</v>
      </c>
      <c r="CB582" s="104">
        <f>IF(ABS($B582)&lt;0.01,0,IF($J582="","",VLOOKUP($J582-2,Age_Steps,4)))</f>
        <v>4</v>
      </c>
      <c r="CC582" s="104">
        <f>IF(OR(ABS($B582)&lt;0.01,$I582=0),0,IF($J582="","",VLOOKUP($J582-2,Age_Steps,4)))</f>
        <v>0</v>
      </c>
    </row>
    <row r="583" spans="2:81" ht="12.5" customHeight="1">
      <c r="B583" s="6" t="s">
        <v>299</v>
      </c>
      <c r="C583" s="6" t="s">
        <v>300</v>
      </c>
      <c r="D583" s="5">
        <v>0</v>
      </c>
      <c r="E583" s="5">
        <v>0</v>
      </c>
      <c r="F583" s="2">
        <v>100</v>
      </c>
      <c r="G583" s="2">
        <v>100</v>
      </c>
      <c r="H583" s="2">
        <v>200</v>
      </c>
      <c r="I583" s="5">
        <v>200</v>
      </c>
      <c r="J583" s="11">
        <v>69</v>
      </c>
      <c r="K583" s="12">
        <f t="shared" si="543"/>
        <v>0</v>
      </c>
      <c r="L583" s="12">
        <f t="shared" si="543"/>
        <v>0</v>
      </c>
      <c r="M583" s="14">
        <f t="shared" si="544"/>
        <v>-100</v>
      </c>
      <c r="N583" s="12">
        <f t="shared" ref="N583:P646" si="599">IF(OR((M583&gt;=N$3),(M583&lt;=-N$3)),1,0)</f>
        <v>0</v>
      </c>
      <c r="O583" s="14">
        <f t="shared" si="545"/>
        <v>-100</v>
      </c>
      <c r="P583" s="12">
        <f t="shared" si="599"/>
        <v>0</v>
      </c>
      <c r="Q583" s="12">
        <f t="shared" si="546"/>
        <v>0</v>
      </c>
      <c r="R583" s="12">
        <f t="shared" si="547"/>
        <v>1</v>
      </c>
      <c r="S583" s="12">
        <f t="shared" si="548"/>
        <v>0</v>
      </c>
      <c r="T583" s="12">
        <f t="shared" si="549"/>
        <v>1</v>
      </c>
      <c r="U583" s="12">
        <f t="shared" si="550"/>
        <v>1</v>
      </c>
      <c r="V583" s="39">
        <f t="shared" si="551"/>
        <v>100</v>
      </c>
      <c r="W583" s="39">
        <f t="shared" si="552"/>
        <v>200</v>
      </c>
      <c r="X583" s="12">
        <f t="shared" si="540"/>
        <v>1</v>
      </c>
      <c r="Y583" s="12">
        <f t="shared" si="553"/>
        <v>0</v>
      </c>
      <c r="Z583" s="39">
        <f t="shared" si="541"/>
        <v>0</v>
      </c>
      <c r="AA583" s="12">
        <f t="shared" si="554"/>
        <v>0</v>
      </c>
      <c r="AB583" s="39">
        <f t="shared" si="555"/>
        <v>0</v>
      </c>
      <c r="AC583" s="12">
        <f t="shared" si="556"/>
        <v>0</v>
      </c>
      <c r="AD583" s="39">
        <f t="shared" si="557"/>
        <v>0</v>
      </c>
      <c r="AE583" s="39">
        <f t="shared" si="542"/>
        <v>0</v>
      </c>
      <c r="AF583" s="12">
        <f t="shared" si="558"/>
        <v>0</v>
      </c>
      <c r="AG583" s="39">
        <f t="shared" si="559"/>
        <v>0</v>
      </c>
      <c r="AH583" s="12">
        <f t="shared" si="560"/>
        <v>0</v>
      </c>
      <c r="AI583" s="39">
        <f t="shared" si="561"/>
        <v>0</v>
      </c>
      <c r="AJ583" s="39">
        <f t="shared" si="562"/>
        <v>0</v>
      </c>
      <c r="AK583" s="12">
        <f t="shared" si="563"/>
        <v>0</v>
      </c>
      <c r="AL583" s="39">
        <f t="shared" si="564"/>
        <v>0</v>
      </c>
      <c r="AM583" s="39">
        <f t="shared" si="565"/>
        <v>0</v>
      </c>
      <c r="AN583" s="39">
        <f t="shared" si="566"/>
        <v>0</v>
      </c>
      <c r="AO583" s="99">
        <f t="shared" si="567"/>
        <v>0</v>
      </c>
      <c r="AP583" s="99">
        <f t="shared" si="568"/>
        <v>0</v>
      </c>
      <c r="AQ583" s="12">
        <f t="shared" si="569"/>
        <v>0</v>
      </c>
      <c r="AR583" s="39">
        <f t="shared" si="570"/>
        <v>0</v>
      </c>
      <c r="AS583" s="39">
        <f t="shared" si="571"/>
        <v>0</v>
      </c>
      <c r="AT583" s="39">
        <f t="shared" si="572"/>
        <v>0</v>
      </c>
      <c r="AU583" s="12">
        <f t="shared" si="573"/>
        <v>0</v>
      </c>
      <c r="AV583" s="39">
        <f t="shared" si="574"/>
        <v>0</v>
      </c>
      <c r="AW583" s="39">
        <f t="shared" si="575"/>
        <v>0</v>
      </c>
      <c r="AX583" s="39">
        <f t="shared" si="576"/>
        <v>0</v>
      </c>
      <c r="AY583" s="39">
        <f t="shared" si="577"/>
        <v>0</v>
      </c>
      <c r="AZ583" s="39">
        <f t="shared" si="578"/>
        <v>0</v>
      </c>
      <c r="BA583" s="12">
        <f t="shared" si="579"/>
        <v>0</v>
      </c>
      <c r="BB583" s="39">
        <f t="shared" si="580"/>
        <v>0</v>
      </c>
      <c r="BC583" s="39">
        <f t="shared" si="581"/>
        <v>0</v>
      </c>
      <c r="BD583" s="39">
        <f t="shared" si="582"/>
        <v>0</v>
      </c>
      <c r="BE583" s="12">
        <f t="shared" si="583"/>
        <v>0</v>
      </c>
      <c r="BF583" s="39">
        <f t="shared" si="584"/>
        <v>0</v>
      </c>
      <c r="BG583" s="39">
        <f t="shared" si="585"/>
        <v>0</v>
      </c>
      <c r="BH583" s="39">
        <f t="shared" si="586"/>
        <v>0</v>
      </c>
      <c r="BI583" s="12">
        <f t="shared" si="587"/>
        <v>0</v>
      </c>
      <c r="BJ583" s="39">
        <f t="shared" si="588"/>
        <v>0</v>
      </c>
      <c r="BK583" s="39">
        <f t="shared" si="589"/>
        <v>0</v>
      </c>
      <c r="BL583" s="39">
        <f t="shared" si="590"/>
        <v>0</v>
      </c>
      <c r="BM583" s="12">
        <f t="shared" si="591"/>
        <v>0</v>
      </c>
      <c r="BN583" s="39">
        <f t="shared" si="592"/>
        <v>0</v>
      </c>
      <c r="BO583" s="39">
        <f t="shared" si="593"/>
        <v>0</v>
      </c>
      <c r="BP583" s="39">
        <f t="shared" si="594"/>
        <v>0</v>
      </c>
      <c r="BQ583" s="12">
        <f t="shared" si="595"/>
        <v>0</v>
      </c>
      <c r="BR583" s="39">
        <f t="shared" si="596"/>
        <v>0</v>
      </c>
      <c r="BS583" s="39">
        <f t="shared" si="597"/>
        <v>0</v>
      </c>
      <c r="BT583" s="39">
        <f t="shared" si="598"/>
        <v>0</v>
      </c>
      <c r="BU583" s="104">
        <f>IF(ABS($B583)&lt;0.01,0,VLOOKUP(E583,DollarSteps,4))</f>
        <v>1</v>
      </c>
      <c r="BV583" s="104">
        <f>IF(ABS($B583)&lt;0.01,0,VLOOKUP(G583,DollarSteps,4))</f>
        <v>2</v>
      </c>
      <c r="BW583" s="104">
        <f>IF(ABS($B583)&lt;0.01,0,VLOOKUP(I583,DollarSteps,4))</f>
        <v>2</v>
      </c>
      <c r="BX583" s="104">
        <f>IF(ABS($B583)&lt;0.01,0,IF($J583="","",VLOOKUP($J583,Age_Steps,4)))</f>
        <v>6</v>
      </c>
      <c r="BY583" s="104">
        <f>IF(OR(ABS($B583)&lt;0.01,$E583=0),0,IF($J583="","",VLOOKUP($J583,Age_Steps,4)))</f>
        <v>0</v>
      </c>
      <c r="BZ583" s="104">
        <f>IF(ABS($B583)&lt;0.01,0,IF($J583="","",VLOOKUP($J583-1,Age_Steps,4)))</f>
        <v>6</v>
      </c>
      <c r="CA583" s="104">
        <f>IF(OR(ABS($B583)&lt;0.01,$G583=0),0,IF($J583="","",VLOOKUP($J583-1,Age_Steps,4)))</f>
        <v>6</v>
      </c>
      <c r="CB583" s="104">
        <f>IF(ABS($B583)&lt;0.01,0,IF($J583="","",VLOOKUP($J583-2,Age_Steps,4)))</f>
        <v>6</v>
      </c>
      <c r="CC583" s="104">
        <f>IF(OR(ABS($B583)&lt;0.01,$I583=0),0,IF($J583="","",VLOOKUP($J583-2,Age_Steps,4)))</f>
        <v>6</v>
      </c>
    </row>
    <row r="584" spans="2:81" ht="12.5" customHeight="1">
      <c r="B584" s="6" t="s">
        <v>301</v>
      </c>
      <c r="C584" s="7" t="s">
        <v>302</v>
      </c>
      <c r="D584" s="5">
        <v>0</v>
      </c>
      <c r="E584" s="5">
        <v>0</v>
      </c>
      <c r="F584" s="2">
        <v>0</v>
      </c>
      <c r="G584" s="2">
        <v>0</v>
      </c>
      <c r="H584" s="2">
        <v>0</v>
      </c>
      <c r="I584" s="5">
        <v>0</v>
      </c>
      <c r="J584" s="11">
        <v>65</v>
      </c>
      <c r="K584" s="12">
        <f t="shared" si="543"/>
        <v>0</v>
      </c>
      <c r="L584" s="12">
        <f t="shared" si="543"/>
        <v>0</v>
      </c>
      <c r="M584" s="14">
        <f t="shared" si="544"/>
        <v>0</v>
      </c>
      <c r="N584" s="12">
        <f t="shared" si="599"/>
        <v>0</v>
      </c>
      <c r="O584" s="14">
        <f t="shared" si="545"/>
        <v>0</v>
      </c>
      <c r="P584" s="12">
        <f t="shared" si="599"/>
        <v>0</v>
      </c>
      <c r="Q584" s="12">
        <f t="shared" si="546"/>
        <v>1</v>
      </c>
      <c r="R584" s="12">
        <f t="shared" si="547"/>
        <v>0</v>
      </c>
      <c r="S584" s="12">
        <f t="shared" si="548"/>
        <v>0</v>
      </c>
      <c r="T584" s="12">
        <f t="shared" si="549"/>
        <v>0</v>
      </c>
      <c r="U584" s="12">
        <f t="shared" si="550"/>
        <v>0</v>
      </c>
      <c r="V584" s="39">
        <f t="shared" si="551"/>
        <v>0</v>
      </c>
      <c r="W584" s="39">
        <f t="shared" si="552"/>
        <v>0</v>
      </c>
      <c r="X584" s="12">
        <f t="shared" si="540"/>
        <v>0</v>
      </c>
      <c r="Y584" s="12">
        <f t="shared" si="553"/>
        <v>0</v>
      </c>
      <c r="Z584" s="39">
        <f t="shared" si="541"/>
        <v>0</v>
      </c>
      <c r="AA584" s="12">
        <f t="shared" si="554"/>
        <v>0</v>
      </c>
      <c r="AB584" s="39">
        <f t="shared" si="555"/>
        <v>0</v>
      </c>
      <c r="AC584" s="12">
        <f t="shared" si="556"/>
        <v>0</v>
      </c>
      <c r="AD584" s="39">
        <f t="shared" si="557"/>
        <v>0</v>
      </c>
      <c r="AE584" s="39">
        <f t="shared" si="542"/>
        <v>0</v>
      </c>
      <c r="AF584" s="12">
        <f t="shared" si="558"/>
        <v>0</v>
      </c>
      <c r="AG584" s="39">
        <f t="shared" si="559"/>
        <v>0</v>
      </c>
      <c r="AH584" s="12">
        <f t="shared" si="560"/>
        <v>0</v>
      </c>
      <c r="AI584" s="39">
        <f t="shared" si="561"/>
        <v>0</v>
      </c>
      <c r="AJ584" s="39">
        <f t="shared" si="562"/>
        <v>0</v>
      </c>
      <c r="AK584" s="12">
        <f t="shared" si="563"/>
        <v>0</v>
      </c>
      <c r="AL584" s="39">
        <f t="shared" si="564"/>
        <v>0</v>
      </c>
      <c r="AM584" s="39">
        <f t="shared" si="565"/>
        <v>0</v>
      </c>
      <c r="AN584" s="39">
        <f t="shared" si="566"/>
        <v>0</v>
      </c>
      <c r="AO584" s="99">
        <f t="shared" si="567"/>
        <v>0</v>
      </c>
      <c r="AP584" s="99">
        <f t="shared" si="568"/>
        <v>0</v>
      </c>
      <c r="AQ584" s="12">
        <f t="shared" si="569"/>
        <v>0</v>
      </c>
      <c r="AR584" s="39">
        <f t="shared" si="570"/>
        <v>0</v>
      </c>
      <c r="AS584" s="39">
        <f t="shared" si="571"/>
        <v>0</v>
      </c>
      <c r="AT584" s="39">
        <f t="shared" si="572"/>
        <v>0</v>
      </c>
      <c r="AU584" s="12">
        <f t="shared" si="573"/>
        <v>0</v>
      </c>
      <c r="AV584" s="39">
        <f t="shared" si="574"/>
        <v>0</v>
      </c>
      <c r="AW584" s="39">
        <f t="shared" si="575"/>
        <v>0</v>
      </c>
      <c r="AX584" s="39">
        <f t="shared" si="576"/>
        <v>0</v>
      </c>
      <c r="AY584" s="39">
        <f t="shared" si="577"/>
        <v>0</v>
      </c>
      <c r="AZ584" s="39">
        <f t="shared" si="578"/>
        <v>0</v>
      </c>
      <c r="BA584" s="12">
        <f t="shared" si="579"/>
        <v>0</v>
      </c>
      <c r="BB584" s="39">
        <f t="shared" si="580"/>
        <v>0</v>
      </c>
      <c r="BC584" s="39">
        <f t="shared" si="581"/>
        <v>0</v>
      </c>
      <c r="BD584" s="39">
        <f t="shared" si="582"/>
        <v>0</v>
      </c>
      <c r="BE584" s="12">
        <f t="shared" si="583"/>
        <v>0</v>
      </c>
      <c r="BF584" s="39">
        <f t="shared" si="584"/>
        <v>0</v>
      </c>
      <c r="BG584" s="39">
        <f t="shared" si="585"/>
        <v>0</v>
      </c>
      <c r="BH584" s="39">
        <f t="shared" si="586"/>
        <v>0</v>
      </c>
      <c r="BI584" s="12">
        <f t="shared" si="587"/>
        <v>0</v>
      </c>
      <c r="BJ584" s="39">
        <f t="shared" si="588"/>
        <v>0</v>
      </c>
      <c r="BK584" s="39">
        <f t="shared" si="589"/>
        <v>0</v>
      </c>
      <c r="BL584" s="39">
        <f t="shared" si="590"/>
        <v>0</v>
      </c>
      <c r="BM584" s="12">
        <f t="shared" si="591"/>
        <v>0</v>
      </c>
      <c r="BN584" s="39">
        <f t="shared" si="592"/>
        <v>0</v>
      </c>
      <c r="BO584" s="39">
        <f t="shared" si="593"/>
        <v>0</v>
      </c>
      <c r="BP584" s="39">
        <f t="shared" si="594"/>
        <v>0</v>
      </c>
      <c r="BQ584" s="12">
        <f t="shared" si="595"/>
        <v>0</v>
      </c>
      <c r="BR584" s="39">
        <f t="shared" si="596"/>
        <v>0</v>
      </c>
      <c r="BS584" s="39">
        <f t="shared" si="597"/>
        <v>0</v>
      </c>
      <c r="BT584" s="39">
        <f t="shared" si="598"/>
        <v>0</v>
      </c>
      <c r="BU584" s="104">
        <f>IF(ABS($B584)&lt;0.01,0,VLOOKUP(E584,DollarSteps,4))</f>
        <v>1</v>
      </c>
      <c r="BV584" s="104">
        <f>IF(ABS($B584)&lt;0.01,0,VLOOKUP(G584,DollarSteps,4))</f>
        <v>1</v>
      </c>
      <c r="BW584" s="104">
        <f>IF(ABS($B584)&lt;0.01,0,VLOOKUP(I584,DollarSteps,4))</f>
        <v>1</v>
      </c>
      <c r="BX584" s="104">
        <f>IF(ABS($B584)&lt;0.01,0,IF($J584="","",VLOOKUP($J584,Age_Steps,4)))</f>
        <v>6</v>
      </c>
      <c r="BY584" s="104">
        <f>IF(OR(ABS($B584)&lt;0.01,$E584=0),0,IF($J584="","",VLOOKUP($J584,Age_Steps,4)))</f>
        <v>0</v>
      </c>
      <c r="BZ584" s="104">
        <f>IF(ABS($B584)&lt;0.01,0,IF($J584="","",VLOOKUP($J584-1,Age_Steps,4)))</f>
        <v>6</v>
      </c>
      <c r="CA584" s="104">
        <f>IF(OR(ABS($B584)&lt;0.01,$G584=0),0,IF($J584="","",VLOOKUP($J584-1,Age_Steps,4)))</f>
        <v>0</v>
      </c>
      <c r="CB584" s="104">
        <f>IF(ABS($B584)&lt;0.01,0,IF($J584="","",VLOOKUP($J584-2,Age_Steps,4)))</f>
        <v>6</v>
      </c>
      <c r="CC584" s="104">
        <f>IF(OR(ABS($B584)&lt;0.01,$I584=0),0,IF($J584="","",VLOOKUP($J584-2,Age_Steps,4)))</f>
        <v>0</v>
      </c>
    </row>
    <row r="585" spans="2:81" ht="12.5" customHeight="1">
      <c r="B585" s="6" t="s">
        <v>303</v>
      </c>
      <c r="C585" s="6" t="s">
        <v>304</v>
      </c>
      <c r="D585" s="5">
        <v>0</v>
      </c>
      <c r="E585" s="5">
        <v>0</v>
      </c>
      <c r="F585" s="2">
        <v>0</v>
      </c>
      <c r="G585" s="2">
        <v>0</v>
      </c>
      <c r="H585" s="2">
        <v>0</v>
      </c>
      <c r="I585" s="5">
        <v>0</v>
      </c>
      <c r="J585" s="11">
        <v>25</v>
      </c>
      <c r="K585" s="12">
        <f t="shared" si="543"/>
        <v>0</v>
      </c>
      <c r="L585" s="12">
        <f t="shared" si="543"/>
        <v>0</v>
      </c>
      <c r="M585" s="14">
        <f t="shared" si="544"/>
        <v>0</v>
      </c>
      <c r="N585" s="12">
        <f t="shared" si="599"/>
        <v>0</v>
      </c>
      <c r="O585" s="14">
        <f t="shared" si="545"/>
        <v>0</v>
      </c>
      <c r="P585" s="12">
        <f t="shared" si="599"/>
        <v>0</v>
      </c>
      <c r="Q585" s="12">
        <f t="shared" si="546"/>
        <v>1</v>
      </c>
      <c r="R585" s="12">
        <f t="shared" si="547"/>
        <v>0</v>
      </c>
      <c r="S585" s="12">
        <f t="shared" si="548"/>
        <v>0</v>
      </c>
      <c r="T585" s="12">
        <f t="shared" si="549"/>
        <v>0</v>
      </c>
      <c r="U585" s="12">
        <f t="shared" si="550"/>
        <v>0</v>
      </c>
      <c r="V585" s="39">
        <f t="shared" si="551"/>
        <v>0</v>
      </c>
      <c r="W585" s="39">
        <f t="shared" si="552"/>
        <v>0</v>
      </c>
      <c r="X585" s="12">
        <f t="shared" si="540"/>
        <v>0</v>
      </c>
      <c r="Y585" s="12">
        <f t="shared" si="553"/>
        <v>0</v>
      </c>
      <c r="Z585" s="39">
        <f t="shared" si="541"/>
        <v>0</v>
      </c>
      <c r="AA585" s="12">
        <f t="shared" si="554"/>
        <v>0</v>
      </c>
      <c r="AB585" s="39">
        <f t="shared" si="555"/>
        <v>0</v>
      </c>
      <c r="AC585" s="12">
        <f t="shared" si="556"/>
        <v>0</v>
      </c>
      <c r="AD585" s="39">
        <f t="shared" si="557"/>
        <v>0</v>
      </c>
      <c r="AE585" s="39">
        <f t="shared" si="542"/>
        <v>0</v>
      </c>
      <c r="AF585" s="12">
        <f t="shared" si="558"/>
        <v>0</v>
      </c>
      <c r="AG585" s="39">
        <f t="shared" si="559"/>
        <v>0</v>
      </c>
      <c r="AH585" s="12">
        <f t="shared" si="560"/>
        <v>0</v>
      </c>
      <c r="AI585" s="39">
        <f t="shared" si="561"/>
        <v>0</v>
      </c>
      <c r="AJ585" s="39">
        <f t="shared" si="562"/>
        <v>0</v>
      </c>
      <c r="AK585" s="12">
        <f t="shared" si="563"/>
        <v>0</v>
      </c>
      <c r="AL585" s="39">
        <f t="shared" si="564"/>
        <v>0</v>
      </c>
      <c r="AM585" s="39">
        <f t="shared" si="565"/>
        <v>0</v>
      </c>
      <c r="AN585" s="39">
        <f t="shared" si="566"/>
        <v>0</v>
      </c>
      <c r="AO585" s="99">
        <f t="shared" si="567"/>
        <v>0</v>
      </c>
      <c r="AP585" s="99">
        <f t="shared" si="568"/>
        <v>0</v>
      </c>
      <c r="AQ585" s="12">
        <f t="shared" si="569"/>
        <v>0</v>
      </c>
      <c r="AR585" s="39">
        <f t="shared" si="570"/>
        <v>0</v>
      </c>
      <c r="AS585" s="39">
        <f t="shared" si="571"/>
        <v>0</v>
      </c>
      <c r="AT585" s="39">
        <f t="shared" si="572"/>
        <v>0</v>
      </c>
      <c r="AU585" s="12">
        <f t="shared" si="573"/>
        <v>0</v>
      </c>
      <c r="AV585" s="39">
        <f t="shared" si="574"/>
        <v>0</v>
      </c>
      <c r="AW585" s="39">
        <f t="shared" si="575"/>
        <v>0</v>
      </c>
      <c r="AX585" s="39">
        <f t="shared" si="576"/>
        <v>0</v>
      </c>
      <c r="AY585" s="39">
        <f t="shared" si="577"/>
        <v>0</v>
      </c>
      <c r="AZ585" s="39">
        <f t="shared" si="578"/>
        <v>0</v>
      </c>
      <c r="BA585" s="12">
        <f t="shared" si="579"/>
        <v>0</v>
      </c>
      <c r="BB585" s="39">
        <f t="shared" si="580"/>
        <v>0</v>
      </c>
      <c r="BC585" s="39">
        <f t="shared" si="581"/>
        <v>0</v>
      </c>
      <c r="BD585" s="39">
        <f t="shared" si="582"/>
        <v>0</v>
      </c>
      <c r="BE585" s="12">
        <f t="shared" si="583"/>
        <v>0</v>
      </c>
      <c r="BF585" s="39">
        <f t="shared" si="584"/>
        <v>0</v>
      </c>
      <c r="BG585" s="39">
        <f t="shared" si="585"/>
        <v>0</v>
      </c>
      <c r="BH585" s="39">
        <f t="shared" si="586"/>
        <v>0</v>
      </c>
      <c r="BI585" s="12">
        <f t="shared" si="587"/>
        <v>0</v>
      </c>
      <c r="BJ585" s="39">
        <f t="shared" si="588"/>
        <v>0</v>
      </c>
      <c r="BK585" s="39">
        <f t="shared" si="589"/>
        <v>0</v>
      </c>
      <c r="BL585" s="39">
        <f t="shared" si="590"/>
        <v>0</v>
      </c>
      <c r="BM585" s="12">
        <f t="shared" si="591"/>
        <v>0</v>
      </c>
      <c r="BN585" s="39">
        <f t="shared" si="592"/>
        <v>0</v>
      </c>
      <c r="BO585" s="39">
        <f t="shared" si="593"/>
        <v>0</v>
      </c>
      <c r="BP585" s="39">
        <f t="shared" si="594"/>
        <v>0</v>
      </c>
      <c r="BQ585" s="12">
        <f t="shared" si="595"/>
        <v>0</v>
      </c>
      <c r="BR585" s="39">
        <f t="shared" si="596"/>
        <v>0</v>
      </c>
      <c r="BS585" s="39">
        <f t="shared" si="597"/>
        <v>0</v>
      </c>
      <c r="BT585" s="39">
        <f t="shared" si="598"/>
        <v>0</v>
      </c>
      <c r="BU585" s="104">
        <f>IF(ABS($B585)&lt;0.01,0,VLOOKUP(E585,DollarSteps,4))</f>
        <v>1</v>
      </c>
      <c r="BV585" s="104">
        <f>IF(ABS($B585)&lt;0.01,0,VLOOKUP(G585,DollarSteps,4))</f>
        <v>1</v>
      </c>
      <c r="BW585" s="104">
        <f>IF(ABS($B585)&lt;0.01,0,VLOOKUP(I585,DollarSteps,4))</f>
        <v>1</v>
      </c>
      <c r="BX585" s="104">
        <f>IF(ABS($B585)&lt;0.01,0,IF($J585="","",VLOOKUP($J585,Age_Steps,4)))</f>
        <v>2</v>
      </c>
      <c r="BY585" s="104">
        <f>IF(OR(ABS($B585)&lt;0.01,$E585=0),0,IF($J585="","",VLOOKUP($J585,Age_Steps,4)))</f>
        <v>0</v>
      </c>
      <c r="BZ585" s="104">
        <f>IF(ABS($B585)&lt;0.01,0,IF($J585="","",VLOOKUP($J585-1,Age_Steps,4)))</f>
        <v>2</v>
      </c>
      <c r="CA585" s="104">
        <f>IF(OR(ABS($B585)&lt;0.01,$G585=0),0,IF($J585="","",VLOOKUP($J585-1,Age_Steps,4)))</f>
        <v>0</v>
      </c>
      <c r="CB585" s="104">
        <f>IF(ABS($B585)&lt;0.01,0,IF($J585="","",VLOOKUP($J585-2,Age_Steps,4)))</f>
        <v>2</v>
      </c>
      <c r="CC585" s="104">
        <f>IF(OR(ABS($B585)&lt;0.01,$I585=0),0,IF($J585="","",VLOOKUP($J585-2,Age_Steps,4)))</f>
        <v>0</v>
      </c>
    </row>
    <row r="586" spans="2:81" ht="12.5" customHeight="1">
      <c r="B586" s="6" t="s">
        <v>305</v>
      </c>
      <c r="C586" s="6" t="s">
        <v>306</v>
      </c>
      <c r="D586" s="5">
        <v>2</v>
      </c>
      <c r="E586" s="5">
        <v>2</v>
      </c>
      <c r="F586" s="2">
        <v>0</v>
      </c>
      <c r="G586" s="2">
        <v>0</v>
      </c>
      <c r="H586" s="2">
        <v>0</v>
      </c>
      <c r="I586" s="5">
        <v>0</v>
      </c>
      <c r="J586" s="11">
        <v>43</v>
      </c>
      <c r="K586" s="12">
        <f t="shared" si="543"/>
        <v>1</v>
      </c>
      <c r="L586" s="12">
        <f t="shared" si="543"/>
        <v>1</v>
      </c>
      <c r="M586" s="14">
        <f t="shared" si="544"/>
        <v>2</v>
      </c>
      <c r="N586" s="12">
        <f t="shared" si="599"/>
        <v>0</v>
      </c>
      <c r="O586" s="14">
        <f t="shared" si="545"/>
        <v>2</v>
      </c>
      <c r="P586" s="12">
        <f t="shared" si="599"/>
        <v>0</v>
      </c>
      <c r="Q586" s="12">
        <f t="shared" si="546"/>
        <v>0</v>
      </c>
      <c r="R586" s="12">
        <f t="shared" si="547"/>
        <v>0</v>
      </c>
      <c r="S586" s="12">
        <f t="shared" si="548"/>
        <v>1</v>
      </c>
      <c r="T586" s="12">
        <f t="shared" si="549"/>
        <v>0</v>
      </c>
      <c r="U586" s="12">
        <f t="shared" si="550"/>
        <v>0</v>
      </c>
      <c r="V586" s="39">
        <f t="shared" si="551"/>
        <v>0</v>
      </c>
      <c r="W586" s="39">
        <f t="shared" si="552"/>
        <v>0</v>
      </c>
      <c r="X586" s="12">
        <f t="shared" si="540"/>
        <v>0</v>
      </c>
      <c r="Y586" s="12">
        <f t="shared" si="553"/>
        <v>0</v>
      </c>
      <c r="Z586" s="39">
        <f t="shared" si="541"/>
        <v>0</v>
      </c>
      <c r="AA586" s="12">
        <f t="shared" si="554"/>
        <v>1</v>
      </c>
      <c r="AB586" s="39">
        <f t="shared" si="555"/>
        <v>2</v>
      </c>
      <c r="AC586" s="12">
        <f t="shared" si="556"/>
        <v>0</v>
      </c>
      <c r="AD586" s="39">
        <f t="shared" si="557"/>
        <v>0</v>
      </c>
      <c r="AE586" s="39">
        <f t="shared" si="542"/>
        <v>0</v>
      </c>
      <c r="AF586" s="12">
        <f t="shared" si="558"/>
        <v>0</v>
      </c>
      <c r="AG586" s="39">
        <f t="shared" si="559"/>
        <v>0</v>
      </c>
      <c r="AH586" s="12">
        <f t="shared" si="560"/>
        <v>0</v>
      </c>
      <c r="AI586" s="39">
        <f t="shared" si="561"/>
        <v>0</v>
      </c>
      <c r="AJ586" s="39">
        <f t="shared" si="562"/>
        <v>0</v>
      </c>
      <c r="AK586" s="12">
        <f t="shared" si="563"/>
        <v>0</v>
      </c>
      <c r="AL586" s="39">
        <f t="shared" si="564"/>
        <v>0</v>
      </c>
      <c r="AM586" s="39">
        <f t="shared" si="565"/>
        <v>0</v>
      </c>
      <c r="AN586" s="39">
        <f t="shared" si="566"/>
        <v>0</v>
      </c>
      <c r="AO586" s="99">
        <f t="shared" si="567"/>
        <v>0</v>
      </c>
      <c r="AP586" s="99">
        <f t="shared" si="568"/>
        <v>0</v>
      </c>
      <c r="AQ586" s="12">
        <f t="shared" si="569"/>
        <v>0</v>
      </c>
      <c r="AR586" s="39">
        <f t="shared" si="570"/>
        <v>0</v>
      </c>
      <c r="AS586" s="39">
        <f t="shared" si="571"/>
        <v>0</v>
      </c>
      <c r="AT586" s="39">
        <f t="shared" si="572"/>
        <v>0</v>
      </c>
      <c r="AU586" s="12">
        <f t="shared" si="573"/>
        <v>0</v>
      </c>
      <c r="AV586" s="39">
        <f t="shared" si="574"/>
        <v>0</v>
      </c>
      <c r="AW586" s="39">
        <f t="shared" si="575"/>
        <v>0</v>
      </c>
      <c r="AX586" s="39">
        <f t="shared" si="576"/>
        <v>0</v>
      </c>
      <c r="AY586" s="39">
        <f t="shared" si="577"/>
        <v>0</v>
      </c>
      <c r="AZ586" s="39">
        <f t="shared" si="578"/>
        <v>0</v>
      </c>
      <c r="BA586" s="12">
        <f t="shared" si="579"/>
        <v>0</v>
      </c>
      <c r="BB586" s="39">
        <f t="shared" si="580"/>
        <v>0</v>
      </c>
      <c r="BC586" s="39">
        <f t="shared" si="581"/>
        <v>0</v>
      </c>
      <c r="BD586" s="39">
        <f t="shared" si="582"/>
        <v>0</v>
      </c>
      <c r="BE586" s="12">
        <f t="shared" si="583"/>
        <v>0</v>
      </c>
      <c r="BF586" s="39">
        <f t="shared" si="584"/>
        <v>0</v>
      </c>
      <c r="BG586" s="39">
        <f t="shared" si="585"/>
        <v>0</v>
      </c>
      <c r="BH586" s="39">
        <f t="shared" si="586"/>
        <v>0</v>
      </c>
      <c r="BI586" s="12">
        <f t="shared" si="587"/>
        <v>0</v>
      </c>
      <c r="BJ586" s="39">
        <f t="shared" si="588"/>
        <v>0</v>
      </c>
      <c r="BK586" s="39">
        <f t="shared" si="589"/>
        <v>0</v>
      </c>
      <c r="BL586" s="39">
        <f t="shared" si="590"/>
        <v>0</v>
      </c>
      <c r="BM586" s="12">
        <f t="shared" si="591"/>
        <v>0</v>
      </c>
      <c r="BN586" s="39">
        <f t="shared" si="592"/>
        <v>0</v>
      </c>
      <c r="BO586" s="39">
        <f t="shared" si="593"/>
        <v>0</v>
      </c>
      <c r="BP586" s="39">
        <f t="shared" si="594"/>
        <v>0</v>
      </c>
      <c r="BQ586" s="12">
        <f t="shared" si="595"/>
        <v>0</v>
      </c>
      <c r="BR586" s="39">
        <f t="shared" si="596"/>
        <v>0</v>
      </c>
      <c r="BS586" s="39">
        <f t="shared" si="597"/>
        <v>0</v>
      </c>
      <c r="BT586" s="39">
        <f t="shared" si="598"/>
        <v>0</v>
      </c>
      <c r="BU586" s="104">
        <f>IF(ABS($B586)&lt;0.01,0,VLOOKUP(E586,DollarSteps,4))</f>
        <v>2</v>
      </c>
      <c r="BV586" s="104">
        <f>IF(ABS($B586)&lt;0.01,0,VLOOKUP(G586,DollarSteps,4))</f>
        <v>1</v>
      </c>
      <c r="BW586" s="104">
        <f>IF(ABS($B586)&lt;0.01,0,VLOOKUP(I586,DollarSteps,4))</f>
        <v>1</v>
      </c>
      <c r="BX586" s="104">
        <f>IF(ABS($B586)&lt;0.01,0,IF($J586="","",VLOOKUP($J586,Age_Steps,4)))</f>
        <v>4</v>
      </c>
      <c r="BY586" s="104">
        <f>IF(OR(ABS($B586)&lt;0.01,$E586=0),0,IF($J586="","",VLOOKUP($J586,Age_Steps,4)))</f>
        <v>4</v>
      </c>
      <c r="BZ586" s="104">
        <f>IF(ABS($B586)&lt;0.01,0,IF($J586="","",VLOOKUP($J586-1,Age_Steps,4)))</f>
        <v>4</v>
      </c>
      <c r="CA586" s="104">
        <f>IF(OR(ABS($B586)&lt;0.01,$G586=0),0,IF($J586="","",VLOOKUP($J586-1,Age_Steps,4)))</f>
        <v>0</v>
      </c>
      <c r="CB586" s="104">
        <f>IF(ABS($B586)&lt;0.01,0,IF($J586="","",VLOOKUP($J586-2,Age_Steps,4)))</f>
        <v>4</v>
      </c>
      <c r="CC586" s="104">
        <f>IF(OR(ABS($B586)&lt;0.01,$I586=0),0,IF($J586="","",VLOOKUP($J586-2,Age_Steps,4)))</f>
        <v>0</v>
      </c>
    </row>
    <row r="587" spans="2:81" ht="12.5" customHeight="1">
      <c r="B587" s="6" t="s">
        <v>307</v>
      </c>
      <c r="C587" s="6" t="s">
        <v>308</v>
      </c>
      <c r="D587" s="5">
        <v>0</v>
      </c>
      <c r="E587" s="5">
        <v>0</v>
      </c>
      <c r="F587" s="2">
        <v>0</v>
      </c>
      <c r="G587" s="2">
        <v>0</v>
      </c>
      <c r="H587" s="2">
        <v>0</v>
      </c>
      <c r="I587" s="5">
        <v>0</v>
      </c>
      <c r="J587" s="11">
        <v>32</v>
      </c>
      <c r="K587" s="12">
        <f t="shared" si="543"/>
        <v>0</v>
      </c>
      <c r="L587" s="12">
        <f t="shared" si="543"/>
        <v>0</v>
      </c>
      <c r="M587" s="14">
        <f t="shared" si="544"/>
        <v>0</v>
      </c>
      <c r="N587" s="12">
        <f t="shared" si="599"/>
        <v>0</v>
      </c>
      <c r="O587" s="14">
        <f t="shared" si="545"/>
        <v>0</v>
      </c>
      <c r="P587" s="12">
        <f t="shared" si="599"/>
        <v>0</v>
      </c>
      <c r="Q587" s="12">
        <f t="shared" si="546"/>
        <v>1</v>
      </c>
      <c r="R587" s="12">
        <f t="shared" si="547"/>
        <v>0</v>
      </c>
      <c r="S587" s="12">
        <f t="shared" si="548"/>
        <v>0</v>
      </c>
      <c r="T587" s="12">
        <f t="shared" si="549"/>
        <v>0</v>
      </c>
      <c r="U587" s="12">
        <f t="shared" si="550"/>
        <v>0</v>
      </c>
      <c r="V587" s="39">
        <f t="shared" si="551"/>
        <v>0</v>
      </c>
      <c r="W587" s="39">
        <f t="shared" si="552"/>
        <v>0</v>
      </c>
      <c r="X587" s="12">
        <f t="shared" si="540"/>
        <v>0</v>
      </c>
      <c r="Y587" s="12">
        <f t="shared" si="553"/>
        <v>0</v>
      </c>
      <c r="Z587" s="39">
        <f t="shared" si="541"/>
        <v>0</v>
      </c>
      <c r="AA587" s="12">
        <f t="shared" si="554"/>
        <v>0</v>
      </c>
      <c r="AB587" s="39">
        <f t="shared" si="555"/>
        <v>0</v>
      </c>
      <c r="AC587" s="12">
        <f t="shared" si="556"/>
        <v>0</v>
      </c>
      <c r="AD587" s="39">
        <f t="shared" si="557"/>
        <v>0</v>
      </c>
      <c r="AE587" s="39">
        <f t="shared" si="542"/>
        <v>0</v>
      </c>
      <c r="AF587" s="12">
        <f t="shared" si="558"/>
        <v>0</v>
      </c>
      <c r="AG587" s="39">
        <f t="shared" si="559"/>
        <v>0</v>
      </c>
      <c r="AH587" s="12">
        <f t="shared" si="560"/>
        <v>0</v>
      </c>
      <c r="AI587" s="39">
        <f t="shared" si="561"/>
        <v>0</v>
      </c>
      <c r="AJ587" s="39">
        <f t="shared" si="562"/>
        <v>0</v>
      </c>
      <c r="AK587" s="12">
        <f t="shared" si="563"/>
        <v>0</v>
      </c>
      <c r="AL587" s="39">
        <f t="shared" si="564"/>
        <v>0</v>
      </c>
      <c r="AM587" s="39">
        <f t="shared" si="565"/>
        <v>0</v>
      </c>
      <c r="AN587" s="39">
        <f t="shared" si="566"/>
        <v>0</v>
      </c>
      <c r="AO587" s="99">
        <f t="shared" si="567"/>
        <v>0</v>
      </c>
      <c r="AP587" s="99">
        <f t="shared" si="568"/>
        <v>0</v>
      </c>
      <c r="AQ587" s="12">
        <f t="shared" si="569"/>
        <v>0</v>
      </c>
      <c r="AR587" s="39">
        <f t="shared" si="570"/>
        <v>0</v>
      </c>
      <c r="AS587" s="39">
        <f t="shared" si="571"/>
        <v>0</v>
      </c>
      <c r="AT587" s="39">
        <f t="shared" si="572"/>
        <v>0</v>
      </c>
      <c r="AU587" s="12">
        <f t="shared" si="573"/>
        <v>0</v>
      </c>
      <c r="AV587" s="39">
        <f t="shared" si="574"/>
        <v>0</v>
      </c>
      <c r="AW587" s="39">
        <f t="shared" si="575"/>
        <v>0</v>
      </c>
      <c r="AX587" s="39">
        <f t="shared" si="576"/>
        <v>0</v>
      </c>
      <c r="AY587" s="39">
        <f t="shared" si="577"/>
        <v>0</v>
      </c>
      <c r="AZ587" s="39">
        <f t="shared" si="578"/>
        <v>0</v>
      </c>
      <c r="BA587" s="12">
        <f t="shared" si="579"/>
        <v>0</v>
      </c>
      <c r="BB587" s="39">
        <f t="shared" si="580"/>
        <v>0</v>
      </c>
      <c r="BC587" s="39">
        <f t="shared" si="581"/>
        <v>0</v>
      </c>
      <c r="BD587" s="39">
        <f t="shared" si="582"/>
        <v>0</v>
      </c>
      <c r="BE587" s="12">
        <f t="shared" si="583"/>
        <v>0</v>
      </c>
      <c r="BF587" s="39">
        <f t="shared" si="584"/>
        <v>0</v>
      </c>
      <c r="BG587" s="39">
        <f t="shared" si="585"/>
        <v>0</v>
      </c>
      <c r="BH587" s="39">
        <f t="shared" si="586"/>
        <v>0</v>
      </c>
      <c r="BI587" s="12">
        <f t="shared" si="587"/>
        <v>0</v>
      </c>
      <c r="BJ587" s="39">
        <f t="shared" si="588"/>
        <v>0</v>
      </c>
      <c r="BK587" s="39">
        <f t="shared" si="589"/>
        <v>0</v>
      </c>
      <c r="BL587" s="39">
        <f t="shared" si="590"/>
        <v>0</v>
      </c>
      <c r="BM587" s="12">
        <f t="shared" si="591"/>
        <v>0</v>
      </c>
      <c r="BN587" s="39">
        <f t="shared" si="592"/>
        <v>0</v>
      </c>
      <c r="BO587" s="39">
        <f t="shared" si="593"/>
        <v>0</v>
      </c>
      <c r="BP587" s="39">
        <f t="shared" si="594"/>
        <v>0</v>
      </c>
      <c r="BQ587" s="12">
        <f t="shared" si="595"/>
        <v>0</v>
      </c>
      <c r="BR587" s="39">
        <f t="shared" si="596"/>
        <v>0</v>
      </c>
      <c r="BS587" s="39">
        <f t="shared" si="597"/>
        <v>0</v>
      </c>
      <c r="BT587" s="39">
        <f t="shared" si="598"/>
        <v>0</v>
      </c>
      <c r="BU587" s="104">
        <f>IF(ABS($B587)&lt;0.01,0,VLOOKUP(E587,DollarSteps,4))</f>
        <v>1</v>
      </c>
      <c r="BV587" s="104">
        <f>IF(ABS($B587)&lt;0.01,0,VLOOKUP(G587,DollarSteps,4))</f>
        <v>1</v>
      </c>
      <c r="BW587" s="104">
        <f>IF(ABS($B587)&lt;0.01,0,VLOOKUP(I587,DollarSteps,4))</f>
        <v>1</v>
      </c>
      <c r="BX587" s="104">
        <f>IF(ABS($B587)&lt;0.01,0,IF($J587="","",VLOOKUP($J587,Age_Steps,4)))</f>
        <v>3</v>
      </c>
      <c r="BY587" s="104">
        <f>IF(OR(ABS($B587)&lt;0.01,$E587=0),0,IF($J587="","",VLOOKUP($J587,Age_Steps,4)))</f>
        <v>0</v>
      </c>
      <c r="BZ587" s="104">
        <f>IF(ABS($B587)&lt;0.01,0,IF($J587="","",VLOOKUP($J587-1,Age_Steps,4)))</f>
        <v>3</v>
      </c>
      <c r="CA587" s="104">
        <f>IF(OR(ABS($B587)&lt;0.01,$G587=0),0,IF($J587="","",VLOOKUP($J587-1,Age_Steps,4)))</f>
        <v>0</v>
      </c>
      <c r="CB587" s="104">
        <f>IF(ABS($B587)&lt;0.01,0,IF($J587="","",VLOOKUP($J587-2,Age_Steps,4)))</f>
        <v>3</v>
      </c>
      <c r="CC587" s="104">
        <f>IF(OR(ABS($B587)&lt;0.01,$I587=0),0,IF($J587="","",VLOOKUP($J587-2,Age_Steps,4)))</f>
        <v>0</v>
      </c>
    </row>
    <row r="588" spans="2:81" ht="12.5" customHeight="1">
      <c r="B588" s="6" t="s">
        <v>309</v>
      </c>
      <c r="C588" s="6" t="s">
        <v>310</v>
      </c>
      <c r="D588" s="5">
        <v>0</v>
      </c>
      <c r="E588" s="5">
        <v>0</v>
      </c>
      <c r="F588" s="2">
        <v>0</v>
      </c>
      <c r="G588" s="2">
        <v>0</v>
      </c>
      <c r="H588" s="2">
        <v>0</v>
      </c>
      <c r="I588" s="5">
        <v>0</v>
      </c>
      <c r="J588" s="11">
        <v>30</v>
      </c>
      <c r="K588" s="12">
        <f t="shared" si="543"/>
        <v>0</v>
      </c>
      <c r="L588" s="12">
        <f t="shared" si="543"/>
        <v>0</v>
      </c>
      <c r="M588" s="14">
        <f t="shared" si="544"/>
        <v>0</v>
      </c>
      <c r="N588" s="12">
        <f t="shared" si="599"/>
        <v>0</v>
      </c>
      <c r="O588" s="14">
        <f t="shared" si="545"/>
        <v>0</v>
      </c>
      <c r="P588" s="12">
        <f t="shared" si="599"/>
        <v>0</v>
      </c>
      <c r="Q588" s="12">
        <f t="shared" si="546"/>
        <v>1</v>
      </c>
      <c r="R588" s="12">
        <f t="shared" si="547"/>
        <v>0</v>
      </c>
      <c r="S588" s="12">
        <f t="shared" si="548"/>
        <v>0</v>
      </c>
      <c r="T588" s="12">
        <f t="shared" si="549"/>
        <v>0</v>
      </c>
      <c r="U588" s="12">
        <f t="shared" si="550"/>
        <v>0</v>
      </c>
      <c r="V588" s="39">
        <f t="shared" si="551"/>
        <v>0</v>
      </c>
      <c r="W588" s="39">
        <f t="shared" si="552"/>
        <v>0</v>
      </c>
      <c r="X588" s="12">
        <f t="shared" ref="X588:X651" si="600">IF(I588=0,0,1)</f>
        <v>0</v>
      </c>
      <c r="Y588" s="12">
        <f t="shared" si="553"/>
        <v>0</v>
      </c>
      <c r="Z588" s="39">
        <f t="shared" ref="Z588:Z651" si="601">IF(Y588=1,I588,0)</f>
        <v>0</v>
      </c>
      <c r="AA588" s="12">
        <f t="shared" si="554"/>
        <v>0</v>
      </c>
      <c r="AB588" s="39">
        <f t="shared" si="555"/>
        <v>0</v>
      </c>
      <c r="AC588" s="12">
        <f t="shared" si="556"/>
        <v>0</v>
      </c>
      <c r="AD588" s="39">
        <f t="shared" si="557"/>
        <v>0</v>
      </c>
      <c r="AE588" s="39">
        <f t="shared" si="542"/>
        <v>0</v>
      </c>
      <c r="AF588" s="12">
        <f t="shared" si="558"/>
        <v>0</v>
      </c>
      <c r="AG588" s="39">
        <f t="shared" si="559"/>
        <v>0</v>
      </c>
      <c r="AH588" s="12">
        <f t="shared" si="560"/>
        <v>0</v>
      </c>
      <c r="AI588" s="39">
        <f t="shared" si="561"/>
        <v>0</v>
      </c>
      <c r="AJ588" s="39">
        <f t="shared" si="562"/>
        <v>0</v>
      </c>
      <c r="AK588" s="12">
        <f t="shared" si="563"/>
        <v>0</v>
      </c>
      <c r="AL588" s="39">
        <f t="shared" si="564"/>
        <v>0</v>
      </c>
      <c r="AM588" s="39">
        <f t="shared" si="565"/>
        <v>0</v>
      </c>
      <c r="AN588" s="39">
        <f t="shared" si="566"/>
        <v>0</v>
      </c>
      <c r="AO588" s="99">
        <f t="shared" si="567"/>
        <v>0</v>
      </c>
      <c r="AP588" s="99">
        <f t="shared" si="568"/>
        <v>0</v>
      </c>
      <c r="AQ588" s="12">
        <f t="shared" si="569"/>
        <v>0</v>
      </c>
      <c r="AR588" s="39">
        <f t="shared" si="570"/>
        <v>0</v>
      </c>
      <c r="AS588" s="39">
        <f t="shared" si="571"/>
        <v>0</v>
      </c>
      <c r="AT588" s="39">
        <f t="shared" si="572"/>
        <v>0</v>
      </c>
      <c r="AU588" s="12">
        <f t="shared" si="573"/>
        <v>0</v>
      </c>
      <c r="AV588" s="39">
        <f t="shared" si="574"/>
        <v>0</v>
      </c>
      <c r="AW588" s="39">
        <f t="shared" si="575"/>
        <v>0</v>
      </c>
      <c r="AX588" s="39">
        <f t="shared" si="576"/>
        <v>0</v>
      </c>
      <c r="AY588" s="39">
        <f t="shared" si="577"/>
        <v>0</v>
      </c>
      <c r="AZ588" s="39">
        <f t="shared" si="578"/>
        <v>0</v>
      </c>
      <c r="BA588" s="12">
        <f t="shared" si="579"/>
        <v>0</v>
      </c>
      <c r="BB588" s="39">
        <f t="shared" si="580"/>
        <v>0</v>
      </c>
      <c r="BC588" s="39">
        <f t="shared" si="581"/>
        <v>0</v>
      </c>
      <c r="BD588" s="39">
        <f t="shared" si="582"/>
        <v>0</v>
      </c>
      <c r="BE588" s="12">
        <f t="shared" si="583"/>
        <v>0</v>
      </c>
      <c r="BF588" s="39">
        <f t="shared" si="584"/>
        <v>0</v>
      </c>
      <c r="BG588" s="39">
        <f t="shared" si="585"/>
        <v>0</v>
      </c>
      <c r="BH588" s="39">
        <f t="shared" si="586"/>
        <v>0</v>
      </c>
      <c r="BI588" s="12">
        <f t="shared" si="587"/>
        <v>0</v>
      </c>
      <c r="BJ588" s="39">
        <f t="shared" si="588"/>
        <v>0</v>
      </c>
      <c r="BK588" s="39">
        <f t="shared" si="589"/>
        <v>0</v>
      </c>
      <c r="BL588" s="39">
        <f t="shared" si="590"/>
        <v>0</v>
      </c>
      <c r="BM588" s="12">
        <f t="shared" si="591"/>
        <v>0</v>
      </c>
      <c r="BN588" s="39">
        <f t="shared" si="592"/>
        <v>0</v>
      </c>
      <c r="BO588" s="39">
        <f t="shared" si="593"/>
        <v>0</v>
      </c>
      <c r="BP588" s="39">
        <f t="shared" si="594"/>
        <v>0</v>
      </c>
      <c r="BQ588" s="12">
        <f t="shared" si="595"/>
        <v>0</v>
      </c>
      <c r="BR588" s="39">
        <f t="shared" si="596"/>
        <v>0</v>
      </c>
      <c r="BS588" s="39">
        <f t="shared" si="597"/>
        <v>0</v>
      </c>
      <c r="BT588" s="39">
        <f t="shared" si="598"/>
        <v>0</v>
      </c>
      <c r="BU588" s="104">
        <f>IF(ABS($B588)&lt;0.01,0,VLOOKUP(E588,DollarSteps,4))</f>
        <v>1</v>
      </c>
      <c r="BV588" s="104">
        <f>IF(ABS($B588)&lt;0.01,0,VLOOKUP(G588,DollarSteps,4))</f>
        <v>1</v>
      </c>
      <c r="BW588" s="104">
        <f>IF(ABS($B588)&lt;0.01,0,VLOOKUP(I588,DollarSteps,4))</f>
        <v>1</v>
      </c>
      <c r="BX588" s="104">
        <f>IF(ABS($B588)&lt;0.01,0,IF($J588="","",VLOOKUP($J588,Age_Steps,4)))</f>
        <v>3</v>
      </c>
      <c r="BY588" s="104">
        <f>IF(OR(ABS($B588)&lt;0.01,$E588=0),0,IF($J588="","",VLOOKUP($J588,Age_Steps,4)))</f>
        <v>0</v>
      </c>
      <c r="BZ588" s="104">
        <f>IF(ABS($B588)&lt;0.01,0,IF($J588="","",VLOOKUP($J588-1,Age_Steps,4)))</f>
        <v>2</v>
      </c>
      <c r="CA588" s="104">
        <f>IF(OR(ABS($B588)&lt;0.01,$G588=0),0,IF($J588="","",VLOOKUP($J588-1,Age_Steps,4)))</f>
        <v>0</v>
      </c>
      <c r="CB588" s="104">
        <f>IF(ABS($B588)&lt;0.01,0,IF($J588="","",VLOOKUP($J588-2,Age_Steps,4)))</f>
        <v>2</v>
      </c>
      <c r="CC588" s="104">
        <f>IF(OR(ABS($B588)&lt;0.01,$I588=0),0,IF($J588="","",VLOOKUP($J588-2,Age_Steps,4)))</f>
        <v>0</v>
      </c>
    </row>
    <row r="589" spans="2:81" ht="12.5" customHeight="1">
      <c r="B589" s="6" t="s">
        <v>311</v>
      </c>
      <c r="C589" s="6" t="s">
        <v>312</v>
      </c>
      <c r="D589" s="5">
        <v>0</v>
      </c>
      <c r="E589" s="5">
        <v>0</v>
      </c>
      <c r="F589" s="2">
        <v>0</v>
      </c>
      <c r="G589" s="2">
        <v>0</v>
      </c>
      <c r="H589" s="2">
        <v>0</v>
      </c>
      <c r="I589" s="5">
        <v>0</v>
      </c>
      <c r="J589" s="11">
        <v>38</v>
      </c>
      <c r="K589" s="12">
        <f t="shared" si="543"/>
        <v>0</v>
      </c>
      <c r="L589" s="12">
        <f t="shared" si="543"/>
        <v>0</v>
      </c>
      <c r="M589" s="14">
        <f t="shared" si="544"/>
        <v>0</v>
      </c>
      <c r="N589" s="12">
        <f t="shared" si="599"/>
        <v>0</v>
      </c>
      <c r="O589" s="14">
        <f t="shared" si="545"/>
        <v>0</v>
      </c>
      <c r="P589" s="12">
        <f t="shared" si="599"/>
        <v>0</v>
      </c>
      <c r="Q589" s="12">
        <f t="shared" si="546"/>
        <v>1</v>
      </c>
      <c r="R589" s="12">
        <f t="shared" si="547"/>
        <v>0</v>
      </c>
      <c r="S589" s="12">
        <f t="shared" si="548"/>
        <v>0</v>
      </c>
      <c r="T589" s="12">
        <f t="shared" si="549"/>
        <v>0</v>
      </c>
      <c r="U589" s="12">
        <f t="shared" si="550"/>
        <v>0</v>
      </c>
      <c r="V589" s="39">
        <f t="shared" si="551"/>
        <v>0</v>
      </c>
      <c r="W589" s="39">
        <f t="shared" si="552"/>
        <v>0</v>
      </c>
      <c r="X589" s="12">
        <f t="shared" si="600"/>
        <v>0</v>
      </c>
      <c r="Y589" s="12">
        <f t="shared" si="553"/>
        <v>0</v>
      </c>
      <c r="Z589" s="39">
        <f t="shared" si="601"/>
        <v>0</v>
      </c>
      <c r="AA589" s="12">
        <f t="shared" si="554"/>
        <v>0</v>
      </c>
      <c r="AB589" s="39">
        <f t="shared" si="555"/>
        <v>0</v>
      </c>
      <c r="AC589" s="12">
        <f t="shared" si="556"/>
        <v>0</v>
      </c>
      <c r="AD589" s="39">
        <f t="shared" si="557"/>
        <v>0</v>
      </c>
      <c r="AE589" s="39">
        <f t="shared" si="542"/>
        <v>0</v>
      </c>
      <c r="AF589" s="12">
        <f t="shared" si="558"/>
        <v>0</v>
      </c>
      <c r="AG589" s="39">
        <f t="shared" si="559"/>
        <v>0</v>
      </c>
      <c r="AH589" s="12">
        <f t="shared" si="560"/>
        <v>0</v>
      </c>
      <c r="AI589" s="39">
        <f t="shared" si="561"/>
        <v>0</v>
      </c>
      <c r="AJ589" s="39">
        <f t="shared" si="562"/>
        <v>0</v>
      </c>
      <c r="AK589" s="12">
        <f t="shared" si="563"/>
        <v>0</v>
      </c>
      <c r="AL589" s="39">
        <f t="shared" si="564"/>
        <v>0</v>
      </c>
      <c r="AM589" s="39">
        <f t="shared" si="565"/>
        <v>0</v>
      </c>
      <c r="AN589" s="39">
        <f t="shared" si="566"/>
        <v>0</v>
      </c>
      <c r="AO589" s="99">
        <f t="shared" si="567"/>
        <v>0</v>
      </c>
      <c r="AP589" s="99">
        <f t="shared" si="568"/>
        <v>0</v>
      </c>
      <c r="AQ589" s="12">
        <f t="shared" si="569"/>
        <v>0</v>
      </c>
      <c r="AR589" s="39">
        <f t="shared" si="570"/>
        <v>0</v>
      </c>
      <c r="AS589" s="39">
        <f t="shared" si="571"/>
        <v>0</v>
      </c>
      <c r="AT589" s="39">
        <f t="shared" si="572"/>
        <v>0</v>
      </c>
      <c r="AU589" s="12">
        <f t="shared" si="573"/>
        <v>0</v>
      </c>
      <c r="AV589" s="39">
        <f t="shared" si="574"/>
        <v>0</v>
      </c>
      <c r="AW589" s="39">
        <f t="shared" si="575"/>
        <v>0</v>
      </c>
      <c r="AX589" s="39">
        <f t="shared" si="576"/>
        <v>0</v>
      </c>
      <c r="AY589" s="39">
        <f t="shared" si="577"/>
        <v>0</v>
      </c>
      <c r="AZ589" s="39">
        <f t="shared" si="578"/>
        <v>0</v>
      </c>
      <c r="BA589" s="12">
        <f t="shared" si="579"/>
        <v>0</v>
      </c>
      <c r="BB589" s="39">
        <f t="shared" si="580"/>
        <v>0</v>
      </c>
      <c r="BC589" s="39">
        <f t="shared" si="581"/>
        <v>0</v>
      </c>
      <c r="BD589" s="39">
        <f t="shared" si="582"/>
        <v>0</v>
      </c>
      <c r="BE589" s="12">
        <f t="shared" si="583"/>
        <v>0</v>
      </c>
      <c r="BF589" s="39">
        <f t="shared" si="584"/>
        <v>0</v>
      </c>
      <c r="BG589" s="39">
        <f t="shared" si="585"/>
        <v>0</v>
      </c>
      <c r="BH589" s="39">
        <f t="shared" si="586"/>
        <v>0</v>
      </c>
      <c r="BI589" s="12">
        <f t="shared" si="587"/>
        <v>0</v>
      </c>
      <c r="BJ589" s="39">
        <f t="shared" si="588"/>
        <v>0</v>
      </c>
      <c r="BK589" s="39">
        <f t="shared" si="589"/>
        <v>0</v>
      </c>
      <c r="BL589" s="39">
        <f t="shared" si="590"/>
        <v>0</v>
      </c>
      <c r="BM589" s="12">
        <f t="shared" si="591"/>
        <v>0</v>
      </c>
      <c r="BN589" s="39">
        <f t="shared" si="592"/>
        <v>0</v>
      </c>
      <c r="BO589" s="39">
        <f t="shared" si="593"/>
        <v>0</v>
      </c>
      <c r="BP589" s="39">
        <f t="shared" si="594"/>
        <v>0</v>
      </c>
      <c r="BQ589" s="12">
        <f t="shared" si="595"/>
        <v>0</v>
      </c>
      <c r="BR589" s="39">
        <f t="shared" si="596"/>
        <v>0</v>
      </c>
      <c r="BS589" s="39">
        <f t="shared" si="597"/>
        <v>0</v>
      </c>
      <c r="BT589" s="39">
        <f t="shared" si="598"/>
        <v>0</v>
      </c>
      <c r="BU589" s="104">
        <f>IF(ABS($B589)&lt;0.01,0,VLOOKUP(E589,DollarSteps,4))</f>
        <v>1</v>
      </c>
      <c r="BV589" s="104">
        <f>IF(ABS($B589)&lt;0.01,0,VLOOKUP(G589,DollarSteps,4))</f>
        <v>1</v>
      </c>
      <c r="BW589" s="104">
        <f>IF(ABS($B589)&lt;0.01,0,VLOOKUP(I589,DollarSteps,4))</f>
        <v>1</v>
      </c>
      <c r="BX589" s="104">
        <f>IF(ABS($B589)&lt;0.01,0,IF($J589="","",VLOOKUP($J589,Age_Steps,4)))</f>
        <v>3</v>
      </c>
      <c r="BY589" s="104">
        <f>IF(OR(ABS($B589)&lt;0.01,$E589=0),0,IF($J589="","",VLOOKUP($J589,Age_Steps,4)))</f>
        <v>0</v>
      </c>
      <c r="BZ589" s="104">
        <f>IF(ABS($B589)&lt;0.01,0,IF($J589="","",VLOOKUP($J589-1,Age_Steps,4)))</f>
        <v>3</v>
      </c>
      <c r="CA589" s="104">
        <f>IF(OR(ABS($B589)&lt;0.01,$G589=0),0,IF($J589="","",VLOOKUP($J589-1,Age_Steps,4)))</f>
        <v>0</v>
      </c>
      <c r="CB589" s="104">
        <f>IF(ABS($B589)&lt;0.01,0,IF($J589="","",VLOOKUP($J589-2,Age_Steps,4)))</f>
        <v>3</v>
      </c>
      <c r="CC589" s="104">
        <f>IF(OR(ABS($B589)&lt;0.01,$I589=0),0,IF($J589="","",VLOOKUP($J589-2,Age_Steps,4)))</f>
        <v>0</v>
      </c>
    </row>
    <row r="590" spans="2:81" ht="12.5" customHeight="1">
      <c r="B590" s="6" t="s">
        <v>313</v>
      </c>
      <c r="C590" s="7" t="s">
        <v>314</v>
      </c>
      <c r="D590" s="5">
        <v>0</v>
      </c>
      <c r="E590" s="5">
        <v>0</v>
      </c>
      <c r="F590" s="2">
        <v>0</v>
      </c>
      <c r="G590" s="2">
        <v>0</v>
      </c>
      <c r="H590" s="2">
        <v>40</v>
      </c>
      <c r="I590" s="5">
        <v>60</v>
      </c>
      <c r="J590" s="11">
        <v>55</v>
      </c>
      <c r="K590" s="12">
        <f t="shared" si="543"/>
        <v>0</v>
      </c>
      <c r="L590" s="12">
        <f t="shared" si="543"/>
        <v>0</v>
      </c>
      <c r="M590" s="14">
        <f t="shared" si="544"/>
        <v>0</v>
      </c>
      <c r="N590" s="12">
        <f t="shared" si="599"/>
        <v>0</v>
      </c>
      <c r="O590" s="14">
        <f t="shared" si="545"/>
        <v>0</v>
      </c>
      <c r="P590" s="12">
        <f t="shared" si="599"/>
        <v>0</v>
      </c>
      <c r="Q590" s="12">
        <f t="shared" si="546"/>
        <v>0</v>
      </c>
      <c r="R590" s="12">
        <f t="shared" si="547"/>
        <v>1</v>
      </c>
      <c r="S590" s="12">
        <f t="shared" si="548"/>
        <v>0</v>
      </c>
      <c r="T590" s="12">
        <f t="shared" si="549"/>
        <v>0</v>
      </c>
      <c r="U590" s="12">
        <f t="shared" si="550"/>
        <v>0</v>
      </c>
      <c r="V590" s="39">
        <f t="shared" si="551"/>
        <v>0</v>
      </c>
      <c r="W590" s="39">
        <f t="shared" si="552"/>
        <v>0</v>
      </c>
      <c r="X590" s="12">
        <f t="shared" si="600"/>
        <v>1</v>
      </c>
      <c r="Y590" s="12">
        <f t="shared" si="553"/>
        <v>1</v>
      </c>
      <c r="Z590" s="39">
        <f t="shared" si="601"/>
        <v>60</v>
      </c>
      <c r="AA590" s="12">
        <f t="shared" si="554"/>
        <v>0</v>
      </c>
      <c r="AB590" s="39">
        <f t="shared" si="555"/>
        <v>0</v>
      </c>
      <c r="AC590" s="12">
        <f t="shared" si="556"/>
        <v>0</v>
      </c>
      <c r="AD590" s="39">
        <f t="shared" si="557"/>
        <v>0</v>
      </c>
      <c r="AE590" s="39">
        <f t="shared" si="542"/>
        <v>0</v>
      </c>
      <c r="AF590" s="12">
        <f t="shared" si="558"/>
        <v>0</v>
      </c>
      <c r="AG590" s="39">
        <f t="shared" si="559"/>
        <v>0</v>
      </c>
      <c r="AH590" s="12">
        <f t="shared" si="560"/>
        <v>0</v>
      </c>
      <c r="AI590" s="39">
        <f t="shared" si="561"/>
        <v>0</v>
      </c>
      <c r="AJ590" s="39">
        <f t="shared" si="562"/>
        <v>0</v>
      </c>
      <c r="AK590" s="12">
        <f t="shared" si="563"/>
        <v>0</v>
      </c>
      <c r="AL590" s="39">
        <f t="shared" si="564"/>
        <v>0</v>
      </c>
      <c r="AM590" s="39">
        <f t="shared" si="565"/>
        <v>0</v>
      </c>
      <c r="AN590" s="39">
        <f t="shared" si="566"/>
        <v>0</v>
      </c>
      <c r="AO590" s="99">
        <f t="shared" si="567"/>
        <v>0</v>
      </c>
      <c r="AP590" s="99">
        <f t="shared" si="568"/>
        <v>0</v>
      </c>
      <c r="AQ590" s="12">
        <f t="shared" si="569"/>
        <v>0</v>
      </c>
      <c r="AR590" s="39">
        <f t="shared" si="570"/>
        <v>0</v>
      </c>
      <c r="AS590" s="39">
        <f t="shared" si="571"/>
        <v>0</v>
      </c>
      <c r="AT590" s="39">
        <f t="shared" si="572"/>
        <v>0</v>
      </c>
      <c r="AU590" s="12">
        <f t="shared" si="573"/>
        <v>0</v>
      </c>
      <c r="AV590" s="39">
        <f t="shared" si="574"/>
        <v>0</v>
      </c>
      <c r="AW590" s="39">
        <f t="shared" si="575"/>
        <v>0</v>
      </c>
      <c r="AX590" s="39">
        <f t="shared" si="576"/>
        <v>0</v>
      </c>
      <c r="AY590" s="39">
        <f t="shared" si="577"/>
        <v>0</v>
      </c>
      <c r="AZ590" s="39">
        <f t="shared" si="578"/>
        <v>0</v>
      </c>
      <c r="BA590" s="12">
        <f t="shared" si="579"/>
        <v>0</v>
      </c>
      <c r="BB590" s="39">
        <f t="shared" si="580"/>
        <v>0</v>
      </c>
      <c r="BC590" s="39">
        <f t="shared" si="581"/>
        <v>0</v>
      </c>
      <c r="BD590" s="39">
        <f t="shared" si="582"/>
        <v>0</v>
      </c>
      <c r="BE590" s="12">
        <f t="shared" si="583"/>
        <v>0</v>
      </c>
      <c r="BF590" s="39">
        <f t="shared" si="584"/>
        <v>0</v>
      </c>
      <c r="BG590" s="39">
        <f t="shared" si="585"/>
        <v>0</v>
      </c>
      <c r="BH590" s="39">
        <f t="shared" si="586"/>
        <v>0</v>
      </c>
      <c r="BI590" s="12">
        <f t="shared" si="587"/>
        <v>0</v>
      </c>
      <c r="BJ590" s="39">
        <f t="shared" si="588"/>
        <v>0</v>
      </c>
      <c r="BK590" s="39">
        <f t="shared" si="589"/>
        <v>0</v>
      </c>
      <c r="BL590" s="39">
        <f t="shared" si="590"/>
        <v>0</v>
      </c>
      <c r="BM590" s="12">
        <f t="shared" si="591"/>
        <v>0</v>
      </c>
      <c r="BN590" s="39">
        <f t="shared" si="592"/>
        <v>0</v>
      </c>
      <c r="BO590" s="39">
        <f t="shared" si="593"/>
        <v>0</v>
      </c>
      <c r="BP590" s="39">
        <f t="shared" si="594"/>
        <v>0</v>
      </c>
      <c r="BQ590" s="12">
        <f t="shared" si="595"/>
        <v>0</v>
      </c>
      <c r="BR590" s="39">
        <f t="shared" si="596"/>
        <v>0</v>
      </c>
      <c r="BS590" s="39">
        <f t="shared" si="597"/>
        <v>0</v>
      </c>
      <c r="BT590" s="39">
        <f t="shared" si="598"/>
        <v>0</v>
      </c>
      <c r="BU590" s="104">
        <f>IF(ABS($B590)&lt;0.01,0,VLOOKUP(E590,DollarSteps,4))</f>
        <v>1</v>
      </c>
      <c r="BV590" s="104">
        <f>IF(ABS($B590)&lt;0.01,0,VLOOKUP(G590,DollarSteps,4))</f>
        <v>1</v>
      </c>
      <c r="BW590" s="104">
        <f>IF(ABS($B590)&lt;0.01,0,VLOOKUP(I590,DollarSteps,4))</f>
        <v>2</v>
      </c>
      <c r="BX590" s="104">
        <f>IF(ABS($B590)&lt;0.01,0,IF($J590="","",VLOOKUP($J590,Age_Steps,4)))</f>
        <v>5</v>
      </c>
      <c r="BY590" s="104">
        <f>IF(OR(ABS($B590)&lt;0.01,$E590=0),0,IF($J590="","",VLOOKUP($J590,Age_Steps,4)))</f>
        <v>0</v>
      </c>
      <c r="BZ590" s="104">
        <f>IF(ABS($B590)&lt;0.01,0,IF($J590="","",VLOOKUP($J590-1,Age_Steps,4)))</f>
        <v>5</v>
      </c>
      <c r="CA590" s="104">
        <f>IF(OR(ABS($B590)&lt;0.01,$G590=0),0,IF($J590="","",VLOOKUP($J590-1,Age_Steps,4)))</f>
        <v>0</v>
      </c>
      <c r="CB590" s="104">
        <f>IF(ABS($B590)&lt;0.01,0,IF($J590="","",VLOOKUP($J590-2,Age_Steps,4)))</f>
        <v>5</v>
      </c>
      <c r="CC590" s="104">
        <f>IF(OR(ABS($B590)&lt;0.01,$I590=0),0,IF($J590="","",VLOOKUP($J590-2,Age_Steps,4)))</f>
        <v>5</v>
      </c>
    </row>
    <row r="591" spans="2:81" ht="12.5" customHeight="1">
      <c r="B591" s="6" t="s">
        <v>315</v>
      </c>
      <c r="C591" s="7" t="s">
        <v>316</v>
      </c>
      <c r="D591" s="5">
        <v>0</v>
      </c>
      <c r="E591" s="5">
        <v>0</v>
      </c>
      <c r="F591" s="2">
        <v>0</v>
      </c>
      <c r="G591" s="2">
        <v>0</v>
      </c>
      <c r="H591" s="2">
        <v>0</v>
      </c>
      <c r="I591" s="5">
        <v>0</v>
      </c>
      <c r="J591" s="11">
        <v>25</v>
      </c>
      <c r="K591" s="12">
        <f t="shared" si="543"/>
        <v>0</v>
      </c>
      <c r="L591" s="12">
        <f t="shared" si="543"/>
        <v>0</v>
      </c>
      <c r="M591" s="14">
        <f t="shared" si="544"/>
        <v>0</v>
      </c>
      <c r="N591" s="12">
        <f t="shared" si="599"/>
        <v>0</v>
      </c>
      <c r="O591" s="14">
        <f t="shared" si="545"/>
        <v>0</v>
      </c>
      <c r="P591" s="12">
        <f t="shared" si="599"/>
        <v>0</v>
      </c>
      <c r="Q591" s="12">
        <f t="shared" si="546"/>
        <v>1</v>
      </c>
      <c r="R591" s="12">
        <f t="shared" si="547"/>
        <v>0</v>
      </c>
      <c r="S591" s="12">
        <f t="shared" si="548"/>
        <v>0</v>
      </c>
      <c r="T591" s="12">
        <f t="shared" si="549"/>
        <v>0</v>
      </c>
      <c r="U591" s="12">
        <f t="shared" si="550"/>
        <v>0</v>
      </c>
      <c r="V591" s="39">
        <f t="shared" si="551"/>
        <v>0</v>
      </c>
      <c r="W591" s="39">
        <f t="shared" si="552"/>
        <v>0</v>
      </c>
      <c r="X591" s="12">
        <f t="shared" si="600"/>
        <v>0</v>
      </c>
      <c r="Y591" s="12">
        <f t="shared" si="553"/>
        <v>0</v>
      </c>
      <c r="Z591" s="39">
        <f t="shared" si="601"/>
        <v>0</v>
      </c>
      <c r="AA591" s="12">
        <f t="shared" si="554"/>
        <v>0</v>
      </c>
      <c r="AB591" s="39">
        <f t="shared" si="555"/>
        <v>0</v>
      </c>
      <c r="AC591" s="12">
        <f t="shared" si="556"/>
        <v>0</v>
      </c>
      <c r="AD591" s="39">
        <f t="shared" si="557"/>
        <v>0</v>
      </c>
      <c r="AE591" s="39">
        <f t="shared" si="542"/>
        <v>0</v>
      </c>
      <c r="AF591" s="12">
        <f t="shared" si="558"/>
        <v>0</v>
      </c>
      <c r="AG591" s="39">
        <f t="shared" si="559"/>
        <v>0</v>
      </c>
      <c r="AH591" s="12">
        <f t="shared" si="560"/>
        <v>0</v>
      </c>
      <c r="AI591" s="39">
        <f t="shared" si="561"/>
        <v>0</v>
      </c>
      <c r="AJ591" s="39">
        <f t="shared" si="562"/>
        <v>0</v>
      </c>
      <c r="AK591" s="12">
        <f t="shared" si="563"/>
        <v>0</v>
      </c>
      <c r="AL591" s="39">
        <f t="shared" si="564"/>
        <v>0</v>
      </c>
      <c r="AM591" s="39">
        <f t="shared" si="565"/>
        <v>0</v>
      </c>
      <c r="AN591" s="39">
        <f t="shared" si="566"/>
        <v>0</v>
      </c>
      <c r="AO591" s="99">
        <f t="shared" si="567"/>
        <v>0</v>
      </c>
      <c r="AP591" s="99">
        <f t="shared" si="568"/>
        <v>0</v>
      </c>
      <c r="AQ591" s="12">
        <f t="shared" si="569"/>
        <v>0</v>
      </c>
      <c r="AR591" s="39">
        <f t="shared" si="570"/>
        <v>0</v>
      </c>
      <c r="AS591" s="39">
        <f t="shared" si="571"/>
        <v>0</v>
      </c>
      <c r="AT591" s="39">
        <f t="shared" si="572"/>
        <v>0</v>
      </c>
      <c r="AU591" s="12">
        <f t="shared" si="573"/>
        <v>0</v>
      </c>
      <c r="AV591" s="39">
        <f t="shared" si="574"/>
        <v>0</v>
      </c>
      <c r="AW591" s="39">
        <f t="shared" si="575"/>
        <v>0</v>
      </c>
      <c r="AX591" s="39">
        <f t="shared" si="576"/>
        <v>0</v>
      </c>
      <c r="AY591" s="39">
        <f t="shared" si="577"/>
        <v>0</v>
      </c>
      <c r="AZ591" s="39">
        <f t="shared" si="578"/>
        <v>0</v>
      </c>
      <c r="BA591" s="12">
        <f t="shared" si="579"/>
        <v>0</v>
      </c>
      <c r="BB591" s="39">
        <f t="shared" si="580"/>
        <v>0</v>
      </c>
      <c r="BC591" s="39">
        <f t="shared" si="581"/>
        <v>0</v>
      </c>
      <c r="BD591" s="39">
        <f t="shared" si="582"/>
        <v>0</v>
      </c>
      <c r="BE591" s="12">
        <f t="shared" si="583"/>
        <v>0</v>
      </c>
      <c r="BF591" s="39">
        <f t="shared" si="584"/>
        <v>0</v>
      </c>
      <c r="BG591" s="39">
        <f t="shared" si="585"/>
        <v>0</v>
      </c>
      <c r="BH591" s="39">
        <f t="shared" si="586"/>
        <v>0</v>
      </c>
      <c r="BI591" s="12">
        <f t="shared" si="587"/>
        <v>0</v>
      </c>
      <c r="BJ591" s="39">
        <f t="shared" si="588"/>
        <v>0</v>
      </c>
      <c r="BK591" s="39">
        <f t="shared" si="589"/>
        <v>0</v>
      </c>
      <c r="BL591" s="39">
        <f t="shared" si="590"/>
        <v>0</v>
      </c>
      <c r="BM591" s="12">
        <f t="shared" si="591"/>
        <v>0</v>
      </c>
      <c r="BN591" s="39">
        <f t="shared" si="592"/>
        <v>0</v>
      </c>
      <c r="BO591" s="39">
        <f t="shared" si="593"/>
        <v>0</v>
      </c>
      <c r="BP591" s="39">
        <f t="shared" si="594"/>
        <v>0</v>
      </c>
      <c r="BQ591" s="12">
        <f t="shared" si="595"/>
        <v>0</v>
      </c>
      <c r="BR591" s="39">
        <f t="shared" si="596"/>
        <v>0</v>
      </c>
      <c r="BS591" s="39">
        <f t="shared" si="597"/>
        <v>0</v>
      </c>
      <c r="BT591" s="39">
        <f t="shared" si="598"/>
        <v>0</v>
      </c>
      <c r="BU591" s="104">
        <f>IF(ABS($B591)&lt;0.01,0,VLOOKUP(E591,DollarSteps,4))</f>
        <v>1</v>
      </c>
      <c r="BV591" s="104">
        <f>IF(ABS($B591)&lt;0.01,0,VLOOKUP(G591,DollarSteps,4))</f>
        <v>1</v>
      </c>
      <c r="BW591" s="104">
        <f>IF(ABS($B591)&lt;0.01,0,VLOOKUP(I591,DollarSteps,4))</f>
        <v>1</v>
      </c>
      <c r="BX591" s="104">
        <f>IF(ABS($B591)&lt;0.01,0,IF($J591="","",VLOOKUP($J591,Age_Steps,4)))</f>
        <v>2</v>
      </c>
      <c r="BY591" s="104">
        <f>IF(OR(ABS($B591)&lt;0.01,$E591=0),0,IF($J591="","",VLOOKUP($J591,Age_Steps,4)))</f>
        <v>0</v>
      </c>
      <c r="BZ591" s="104">
        <f>IF(ABS($B591)&lt;0.01,0,IF($J591="","",VLOOKUP($J591-1,Age_Steps,4)))</f>
        <v>2</v>
      </c>
      <c r="CA591" s="104">
        <f>IF(OR(ABS($B591)&lt;0.01,$G591=0),0,IF($J591="","",VLOOKUP($J591-1,Age_Steps,4)))</f>
        <v>0</v>
      </c>
      <c r="CB591" s="104">
        <f>IF(ABS($B591)&lt;0.01,0,IF($J591="","",VLOOKUP($J591-2,Age_Steps,4)))</f>
        <v>2</v>
      </c>
      <c r="CC591" s="104">
        <f>IF(OR(ABS($B591)&lt;0.01,$I591=0),0,IF($J591="","",VLOOKUP($J591-2,Age_Steps,4)))</f>
        <v>0</v>
      </c>
    </row>
    <row r="592" spans="2:81" ht="12.5" customHeight="1">
      <c r="B592" s="6" t="s">
        <v>317</v>
      </c>
      <c r="C592" s="6" t="s">
        <v>318</v>
      </c>
      <c r="D592" s="5">
        <v>200</v>
      </c>
      <c r="E592" s="5">
        <v>220</v>
      </c>
      <c r="F592" s="2">
        <v>25</v>
      </c>
      <c r="G592" s="2">
        <v>25</v>
      </c>
      <c r="H592" s="2">
        <v>65</v>
      </c>
      <c r="I592" s="5">
        <v>100</v>
      </c>
      <c r="J592" s="11">
        <v>59</v>
      </c>
      <c r="K592" s="12">
        <f t="shared" si="543"/>
        <v>1</v>
      </c>
      <c r="L592" s="12">
        <f t="shared" si="543"/>
        <v>1</v>
      </c>
      <c r="M592" s="14">
        <f t="shared" si="544"/>
        <v>175</v>
      </c>
      <c r="N592" s="12">
        <f t="shared" si="599"/>
        <v>0</v>
      </c>
      <c r="O592" s="14">
        <f t="shared" si="545"/>
        <v>195</v>
      </c>
      <c r="P592" s="12">
        <f t="shared" si="599"/>
        <v>0</v>
      </c>
      <c r="Q592" s="12">
        <f t="shared" si="546"/>
        <v>0</v>
      </c>
      <c r="R592" s="12">
        <f t="shared" si="547"/>
        <v>0</v>
      </c>
      <c r="S592" s="12">
        <f t="shared" si="548"/>
        <v>1</v>
      </c>
      <c r="T592" s="12">
        <f t="shared" si="549"/>
        <v>1</v>
      </c>
      <c r="U592" s="12">
        <f t="shared" si="550"/>
        <v>0</v>
      </c>
      <c r="V592" s="39">
        <f t="shared" si="551"/>
        <v>0</v>
      </c>
      <c r="W592" s="39">
        <f t="shared" si="552"/>
        <v>0</v>
      </c>
      <c r="X592" s="12">
        <f t="shared" si="600"/>
        <v>1</v>
      </c>
      <c r="Y592" s="12">
        <f t="shared" si="553"/>
        <v>0</v>
      </c>
      <c r="Z592" s="39">
        <f t="shared" si="601"/>
        <v>0</v>
      </c>
      <c r="AA592" s="12">
        <f t="shared" si="554"/>
        <v>0</v>
      </c>
      <c r="AB592" s="39">
        <f t="shared" si="555"/>
        <v>0</v>
      </c>
      <c r="AC592" s="12">
        <f t="shared" si="556"/>
        <v>0</v>
      </c>
      <c r="AD592" s="39">
        <f t="shared" si="557"/>
        <v>0</v>
      </c>
      <c r="AE592" s="39">
        <f t="shared" si="542"/>
        <v>0</v>
      </c>
      <c r="AF592" s="12">
        <f t="shared" si="558"/>
        <v>0</v>
      </c>
      <c r="AG592" s="39">
        <f t="shared" si="559"/>
        <v>0</v>
      </c>
      <c r="AH592" s="12">
        <f t="shared" si="560"/>
        <v>0</v>
      </c>
      <c r="AI592" s="39">
        <f t="shared" si="561"/>
        <v>0</v>
      </c>
      <c r="AJ592" s="39">
        <f t="shared" si="562"/>
        <v>0</v>
      </c>
      <c r="AK592" s="12">
        <f t="shared" si="563"/>
        <v>1</v>
      </c>
      <c r="AL592" s="39">
        <f t="shared" si="564"/>
        <v>220</v>
      </c>
      <c r="AM592" s="39">
        <f t="shared" si="565"/>
        <v>25</v>
      </c>
      <c r="AN592" s="39">
        <f t="shared" si="566"/>
        <v>100</v>
      </c>
      <c r="AO592" s="99">
        <f t="shared" si="567"/>
        <v>1</v>
      </c>
      <c r="AP592" s="99">
        <f t="shared" si="568"/>
        <v>2</v>
      </c>
      <c r="AQ592" s="12">
        <f t="shared" si="569"/>
        <v>0</v>
      </c>
      <c r="AR592" s="39">
        <f t="shared" si="570"/>
        <v>0</v>
      </c>
      <c r="AS592" s="39">
        <f t="shared" si="571"/>
        <v>0</v>
      </c>
      <c r="AT592" s="39">
        <f t="shared" si="572"/>
        <v>0</v>
      </c>
      <c r="AU592" s="12">
        <f t="shared" si="573"/>
        <v>0</v>
      </c>
      <c r="AV592" s="39">
        <f t="shared" si="574"/>
        <v>0</v>
      </c>
      <c r="AW592" s="39">
        <f t="shared" si="575"/>
        <v>0</v>
      </c>
      <c r="AX592" s="39">
        <f t="shared" si="576"/>
        <v>0</v>
      </c>
      <c r="AY592" s="39">
        <f t="shared" si="577"/>
        <v>0</v>
      </c>
      <c r="AZ592" s="39">
        <f t="shared" si="578"/>
        <v>0</v>
      </c>
      <c r="BA592" s="12">
        <f t="shared" si="579"/>
        <v>1</v>
      </c>
      <c r="BB592" s="39">
        <f t="shared" si="580"/>
        <v>220</v>
      </c>
      <c r="BC592" s="39">
        <f t="shared" si="581"/>
        <v>25</v>
      </c>
      <c r="BD592" s="39">
        <f t="shared" si="582"/>
        <v>100</v>
      </c>
      <c r="BE592" s="12">
        <f t="shared" si="583"/>
        <v>0</v>
      </c>
      <c r="BF592" s="39">
        <f t="shared" si="584"/>
        <v>0</v>
      </c>
      <c r="BG592" s="39">
        <f t="shared" si="585"/>
        <v>0</v>
      </c>
      <c r="BH592" s="39">
        <f t="shared" si="586"/>
        <v>0</v>
      </c>
      <c r="BI592" s="12">
        <f t="shared" si="587"/>
        <v>0</v>
      </c>
      <c r="BJ592" s="39">
        <f t="shared" si="588"/>
        <v>0</v>
      </c>
      <c r="BK592" s="39">
        <f t="shared" si="589"/>
        <v>0</v>
      </c>
      <c r="BL592" s="39">
        <f t="shared" si="590"/>
        <v>0</v>
      </c>
      <c r="BM592" s="12">
        <f t="shared" si="591"/>
        <v>0</v>
      </c>
      <c r="BN592" s="39">
        <f t="shared" si="592"/>
        <v>0</v>
      </c>
      <c r="BO592" s="39">
        <f t="shared" si="593"/>
        <v>0</v>
      </c>
      <c r="BP592" s="39">
        <f t="shared" si="594"/>
        <v>0</v>
      </c>
      <c r="BQ592" s="12">
        <f t="shared" si="595"/>
        <v>0</v>
      </c>
      <c r="BR592" s="39">
        <f t="shared" si="596"/>
        <v>0</v>
      </c>
      <c r="BS592" s="39">
        <f t="shared" si="597"/>
        <v>0</v>
      </c>
      <c r="BT592" s="39">
        <f t="shared" si="598"/>
        <v>0</v>
      </c>
      <c r="BU592" s="104">
        <f>IF(ABS($B592)&lt;0.01,0,VLOOKUP(E592,DollarSteps,4))</f>
        <v>2</v>
      </c>
      <c r="BV592" s="104">
        <f>IF(ABS($B592)&lt;0.01,0,VLOOKUP(G592,DollarSteps,4))</f>
        <v>2</v>
      </c>
      <c r="BW592" s="104">
        <f>IF(ABS($B592)&lt;0.01,0,VLOOKUP(I592,DollarSteps,4))</f>
        <v>2</v>
      </c>
      <c r="BX592" s="104">
        <f>IF(ABS($B592)&lt;0.01,0,IF($J592="","",VLOOKUP($J592,Age_Steps,4)))</f>
        <v>5</v>
      </c>
      <c r="BY592" s="104">
        <f>IF(OR(ABS($B592)&lt;0.01,$E592=0),0,IF($J592="","",VLOOKUP($J592,Age_Steps,4)))</f>
        <v>5</v>
      </c>
      <c r="BZ592" s="104">
        <f>IF(ABS($B592)&lt;0.01,0,IF($J592="","",VLOOKUP($J592-1,Age_Steps,4)))</f>
        <v>5</v>
      </c>
      <c r="CA592" s="104">
        <f>IF(OR(ABS($B592)&lt;0.01,$G592=0),0,IF($J592="","",VLOOKUP($J592-1,Age_Steps,4)))</f>
        <v>5</v>
      </c>
      <c r="CB592" s="104">
        <f>IF(ABS($B592)&lt;0.01,0,IF($J592="","",VLOOKUP($J592-2,Age_Steps,4)))</f>
        <v>5</v>
      </c>
      <c r="CC592" s="104">
        <f>IF(OR(ABS($B592)&lt;0.01,$I592=0),0,IF($J592="","",VLOOKUP($J592-2,Age_Steps,4)))</f>
        <v>5</v>
      </c>
    </row>
    <row r="593" spans="2:81" ht="12.5" customHeight="1">
      <c r="B593" s="6" t="s">
        <v>319</v>
      </c>
      <c r="C593" s="7" t="s">
        <v>320</v>
      </c>
      <c r="D593" s="5">
        <v>0</v>
      </c>
      <c r="E593" s="5">
        <v>0</v>
      </c>
      <c r="F593" s="2">
        <v>0</v>
      </c>
      <c r="G593" s="2">
        <v>0</v>
      </c>
      <c r="H593" s="2">
        <v>0</v>
      </c>
      <c r="I593" s="5">
        <v>0</v>
      </c>
      <c r="J593" s="11">
        <v>33</v>
      </c>
      <c r="K593" s="12">
        <f t="shared" si="543"/>
        <v>0</v>
      </c>
      <c r="L593" s="12">
        <f t="shared" si="543"/>
        <v>0</v>
      </c>
      <c r="M593" s="14">
        <f t="shared" si="544"/>
        <v>0</v>
      </c>
      <c r="N593" s="12">
        <f t="shared" si="599"/>
        <v>0</v>
      </c>
      <c r="O593" s="14">
        <f t="shared" si="545"/>
        <v>0</v>
      </c>
      <c r="P593" s="12">
        <f t="shared" si="599"/>
        <v>0</v>
      </c>
      <c r="Q593" s="12">
        <f t="shared" si="546"/>
        <v>1</v>
      </c>
      <c r="R593" s="12">
        <f t="shared" si="547"/>
        <v>0</v>
      </c>
      <c r="S593" s="12">
        <f t="shared" si="548"/>
        <v>0</v>
      </c>
      <c r="T593" s="12">
        <f t="shared" si="549"/>
        <v>0</v>
      </c>
      <c r="U593" s="12">
        <f t="shared" si="550"/>
        <v>0</v>
      </c>
      <c r="V593" s="39">
        <f t="shared" si="551"/>
        <v>0</v>
      </c>
      <c r="W593" s="39">
        <f t="shared" si="552"/>
        <v>0</v>
      </c>
      <c r="X593" s="12">
        <f t="shared" si="600"/>
        <v>0</v>
      </c>
      <c r="Y593" s="12">
        <f t="shared" si="553"/>
        <v>0</v>
      </c>
      <c r="Z593" s="39">
        <f t="shared" si="601"/>
        <v>0</v>
      </c>
      <c r="AA593" s="12">
        <f t="shared" si="554"/>
        <v>0</v>
      </c>
      <c r="AB593" s="39">
        <f t="shared" si="555"/>
        <v>0</v>
      </c>
      <c r="AC593" s="12">
        <f t="shared" si="556"/>
        <v>0</v>
      </c>
      <c r="AD593" s="39">
        <f t="shared" si="557"/>
        <v>0</v>
      </c>
      <c r="AE593" s="39">
        <f t="shared" si="542"/>
        <v>0</v>
      </c>
      <c r="AF593" s="12">
        <f t="shared" si="558"/>
        <v>0</v>
      </c>
      <c r="AG593" s="39">
        <f t="shared" si="559"/>
        <v>0</v>
      </c>
      <c r="AH593" s="12">
        <f t="shared" si="560"/>
        <v>0</v>
      </c>
      <c r="AI593" s="39">
        <f t="shared" si="561"/>
        <v>0</v>
      </c>
      <c r="AJ593" s="39">
        <f t="shared" si="562"/>
        <v>0</v>
      </c>
      <c r="AK593" s="12">
        <f t="shared" si="563"/>
        <v>0</v>
      </c>
      <c r="AL593" s="39">
        <f t="shared" si="564"/>
        <v>0</v>
      </c>
      <c r="AM593" s="39">
        <f t="shared" si="565"/>
        <v>0</v>
      </c>
      <c r="AN593" s="39">
        <f t="shared" si="566"/>
        <v>0</v>
      </c>
      <c r="AO593" s="99">
        <f t="shared" si="567"/>
        <v>0</v>
      </c>
      <c r="AP593" s="99">
        <f t="shared" si="568"/>
        <v>0</v>
      </c>
      <c r="AQ593" s="12">
        <f t="shared" si="569"/>
        <v>0</v>
      </c>
      <c r="AR593" s="39">
        <f t="shared" si="570"/>
        <v>0</v>
      </c>
      <c r="AS593" s="39">
        <f t="shared" si="571"/>
        <v>0</v>
      </c>
      <c r="AT593" s="39">
        <f t="shared" si="572"/>
        <v>0</v>
      </c>
      <c r="AU593" s="12">
        <f t="shared" si="573"/>
        <v>0</v>
      </c>
      <c r="AV593" s="39">
        <f t="shared" si="574"/>
        <v>0</v>
      </c>
      <c r="AW593" s="39">
        <f t="shared" si="575"/>
        <v>0</v>
      </c>
      <c r="AX593" s="39">
        <f t="shared" si="576"/>
        <v>0</v>
      </c>
      <c r="AY593" s="39">
        <f t="shared" si="577"/>
        <v>0</v>
      </c>
      <c r="AZ593" s="39">
        <f t="shared" si="578"/>
        <v>0</v>
      </c>
      <c r="BA593" s="12">
        <f t="shared" si="579"/>
        <v>0</v>
      </c>
      <c r="BB593" s="39">
        <f t="shared" si="580"/>
        <v>0</v>
      </c>
      <c r="BC593" s="39">
        <f t="shared" si="581"/>
        <v>0</v>
      </c>
      <c r="BD593" s="39">
        <f t="shared" si="582"/>
        <v>0</v>
      </c>
      <c r="BE593" s="12">
        <f t="shared" si="583"/>
        <v>0</v>
      </c>
      <c r="BF593" s="39">
        <f t="shared" si="584"/>
        <v>0</v>
      </c>
      <c r="BG593" s="39">
        <f t="shared" si="585"/>
        <v>0</v>
      </c>
      <c r="BH593" s="39">
        <f t="shared" si="586"/>
        <v>0</v>
      </c>
      <c r="BI593" s="12">
        <f t="shared" si="587"/>
        <v>0</v>
      </c>
      <c r="BJ593" s="39">
        <f t="shared" si="588"/>
        <v>0</v>
      </c>
      <c r="BK593" s="39">
        <f t="shared" si="589"/>
        <v>0</v>
      </c>
      <c r="BL593" s="39">
        <f t="shared" si="590"/>
        <v>0</v>
      </c>
      <c r="BM593" s="12">
        <f t="shared" si="591"/>
        <v>0</v>
      </c>
      <c r="BN593" s="39">
        <f t="shared" si="592"/>
        <v>0</v>
      </c>
      <c r="BO593" s="39">
        <f t="shared" si="593"/>
        <v>0</v>
      </c>
      <c r="BP593" s="39">
        <f t="shared" si="594"/>
        <v>0</v>
      </c>
      <c r="BQ593" s="12">
        <f t="shared" si="595"/>
        <v>0</v>
      </c>
      <c r="BR593" s="39">
        <f t="shared" si="596"/>
        <v>0</v>
      </c>
      <c r="BS593" s="39">
        <f t="shared" si="597"/>
        <v>0</v>
      </c>
      <c r="BT593" s="39">
        <f t="shared" si="598"/>
        <v>0</v>
      </c>
      <c r="BU593" s="104">
        <f>IF(ABS($B593)&lt;0.01,0,VLOOKUP(E593,DollarSteps,4))</f>
        <v>1</v>
      </c>
      <c r="BV593" s="104">
        <f>IF(ABS($B593)&lt;0.01,0,VLOOKUP(G593,DollarSteps,4))</f>
        <v>1</v>
      </c>
      <c r="BW593" s="104">
        <f>IF(ABS($B593)&lt;0.01,0,VLOOKUP(I593,DollarSteps,4))</f>
        <v>1</v>
      </c>
      <c r="BX593" s="104">
        <f>IF(ABS($B593)&lt;0.01,0,IF($J593="","",VLOOKUP($J593,Age_Steps,4)))</f>
        <v>3</v>
      </c>
      <c r="BY593" s="104">
        <f>IF(OR(ABS($B593)&lt;0.01,$E593=0),0,IF($J593="","",VLOOKUP($J593,Age_Steps,4)))</f>
        <v>0</v>
      </c>
      <c r="BZ593" s="104">
        <f>IF(ABS($B593)&lt;0.01,0,IF($J593="","",VLOOKUP($J593-1,Age_Steps,4)))</f>
        <v>3</v>
      </c>
      <c r="CA593" s="104">
        <f>IF(OR(ABS($B593)&lt;0.01,$G593=0),0,IF($J593="","",VLOOKUP($J593-1,Age_Steps,4)))</f>
        <v>0</v>
      </c>
      <c r="CB593" s="104">
        <f>IF(ABS($B593)&lt;0.01,0,IF($J593="","",VLOOKUP($J593-2,Age_Steps,4)))</f>
        <v>3</v>
      </c>
      <c r="CC593" s="104">
        <f>IF(OR(ABS($B593)&lt;0.01,$I593=0),0,IF($J593="","",VLOOKUP($J593-2,Age_Steps,4)))</f>
        <v>0</v>
      </c>
    </row>
    <row r="594" spans="2:81" ht="12.5" customHeight="1">
      <c r="B594" s="6" t="s">
        <v>321</v>
      </c>
      <c r="C594" s="6" t="s">
        <v>322</v>
      </c>
      <c r="D594" s="5">
        <v>0</v>
      </c>
      <c r="E594" s="5">
        <v>0</v>
      </c>
      <c r="F594" s="2">
        <v>5</v>
      </c>
      <c r="G594" s="2">
        <v>5</v>
      </c>
      <c r="H594" s="2">
        <v>0</v>
      </c>
      <c r="I594" s="5">
        <v>0</v>
      </c>
      <c r="J594" s="11">
        <v>46</v>
      </c>
      <c r="K594" s="12">
        <f t="shared" si="543"/>
        <v>0</v>
      </c>
      <c r="L594" s="12">
        <f t="shared" si="543"/>
        <v>0</v>
      </c>
      <c r="M594" s="14">
        <f t="shared" si="544"/>
        <v>-5</v>
      </c>
      <c r="N594" s="12">
        <f t="shared" si="599"/>
        <v>0</v>
      </c>
      <c r="O594" s="14">
        <f t="shared" si="545"/>
        <v>-5</v>
      </c>
      <c r="P594" s="12">
        <f t="shared" si="599"/>
        <v>0</v>
      </c>
      <c r="Q594" s="12">
        <f t="shared" si="546"/>
        <v>0</v>
      </c>
      <c r="R594" s="12">
        <f t="shared" si="547"/>
        <v>1</v>
      </c>
      <c r="S594" s="12">
        <f t="shared" si="548"/>
        <v>0</v>
      </c>
      <c r="T594" s="12">
        <f t="shared" si="549"/>
        <v>1</v>
      </c>
      <c r="U594" s="12">
        <f t="shared" si="550"/>
        <v>0</v>
      </c>
      <c r="V594" s="39">
        <f t="shared" si="551"/>
        <v>0</v>
      </c>
      <c r="W594" s="39">
        <f t="shared" si="552"/>
        <v>0</v>
      </c>
      <c r="X594" s="12">
        <f t="shared" si="600"/>
        <v>0</v>
      </c>
      <c r="Y594" s="12">
        <f t="shared" si="553"/>
        <v>0</v>
      </c>
      <c r="Z594" s="39">
        <f t="shared" si="601"/>
        <v>0</v>
      </c>
      <c r="AA594" s="12">
        <f t="shared" si="554"/>
        <v>0</v>
      </c>
      <c r="AB594" s="39">
        <f t="shared" si="555"/>
        <v>0</v>
      </c>
      <c r="AC594" s="12">
        <f t="shared" si="556"/>
        <v>0</v>
      </c>
      <c r="AD594" s="39">
        <f t="shared" si="557"/>
        <v>0</v>
      </c>
      <c r="AE594" s="39">
        <f t="shared" si="542"/>
        <v>0</v>
      </c>
      <c r="AF594" s="12">
        <f t="shared" si="558"/>
        <v>1</v>
      </c>
      <c r="AG594" s="39">
        <f t="shared" si="559"/>
        <v>5</v>
      </c>
      <c r="AH594" s="12">
        <f t="shared" si="560"/>
        <v>0</v>
      </c>
      <c r="AI594" s="39">
        <f t="shared" si="561"/>
        <v>0</v>
      </c>
      <c r="AJ594" s="39">
        <f t="shared" si="562"/>
        <v>0</v>
      </c>
      <c r="AK594" s="12">
        <f t="shared" si="563"/>
        <v>0</v>
      </c>
      <c r="AL594" s="39">
        <f t="shared" si="564"/>
        <v>0</v>
      </c>
      <c r="AM594" s="39">
        <f t="shared" si="565"/>
        <v>0</v>
      </c>
      <c r="AN594" s="39">
        <f t="shared" si="566"/>
        <v>0</v>
      </c>
      <c r="AO594" s="99">
        <f t="shared" si="567"/>
        <v>0</v>
      </c>
      <c r="AP594" s="99">
        <f t="shared" si="568"/>
        <v>0</v>
      </c>
      <c r="AQ594" s="12">
        <f t="shared" si="569"/>
        <v>0</v>
      </c>
      <c r="AR594" s="39">
        <f t="shared" si="570"/>
        <v>0</v>
      </c>
      <c r="AS594" s="39">
        <f t="shared" si="571"/>
        <v>0</v>
      </c>
      <c r="AT594" s="39">
        <f t="shared" si="572"/>
        <v>0</v>
      </c>
      <c r="AU594" s="12">
        <f t="shared" si="573"/>
        <v>0</v>
      </c>
      <c r="AV594" s="39">
        <f t="shared" si="574"/>
        <v>0</v>
      </c>
      <c r="AW594" s="39">
        <f t="shared" si="575"/>
        <v>0</v>
      </c>
      <c r="AX594" s="39">
        <f t="shared" si="576"/>
        <v>0</v>
      </c>
      <c r="AY594" s="39">
        <f t="shared" si="577"/>
        <v>0</v>
      </c>
      <c r="AZ594" s="39">
        <f t="shared" si="578"/>
        <v>0</v>
      </c>
      <c r="BA594" s="12">
        <f t="shared" si="579"/>
        <v>0</v>
      </c>
      <c r="BB594" s="39">
        <f t="shared" si="580"/>
        <v>0</v>
      </c>
      <c r="BC594" s="39">
        <f t="shared" si="581"/>
        <v>0</v>
      </c>
      <c r="BD594" s="39">
        <f t="shared" si="582"/>
        <v>0</v>
      </c>
      <c r="BE594" s="12">
        <f t="shared" si="583"/>
        <v>0</v>
      </c>
      <c r="BF594" s="39">
        <f t="shared" si="584"/>
        <v>0</v>
      </c>
      <c r="BG594" s="39">
        <f t="shared" si="585"/>
        <v>0</v>
      </c>
      <c r="BH594" s="39">
        <f t="shared" si="586"/>
        <v>0</v>
      </c>
      <c r="BI594" s="12">
        <f t="shared" si="587"/>
        <v>0</v>
      </c>
      <c r="BJ594" s="39">
        <f t="shared" si="588"/>
        <v>0</v>
      </c>
      <c r="BK594" s="39">
        <f t="shared" si="589"/>
        <v>0</v>
      </c>
      <c r="BL594" s="39">
        <f t="shared" si="590"/>
        <v>0</v>
      </c>
      <c r="BM594" s="12">
        <f t="shared" si="591"/>
        <v>0</v>
      </c>
      <c r="BN594" s="39">
        <f t="shared" si="592"/>
        <v>0</v>
      </c>
      <c r="BO594" s="39">
        <f t="shared" si="593"/>
        <v>0</v>
      </c>
      <c r="BP594" s="39">
        <f t="shared" si="594"/>
        <v>0</v>
      </c>
      <c r="BQ594" s="12">
        <f t="shared" si="595"/>
        <v>0</v>
      </c>
      <c r="BR594" s="39">
        <f t="shared" si="596"/>
        <v>0</v>
      </c>
      <c r="BS594" s="39">
        <f t="shared" si="597"/>
        <v>0</v>
      </c>
      <c r="BT594" s="39">
        <f t="shared" si="598"/>
        <v>0</v>
      </c>
      <c r="BU594" s="104">
        <f>IF(ABS($B594)&lt;0.01,0,VLOOKUP(E594,DollarSteps,4))</f>
        <v>1</v>
      </c>
      <c r="BV594" s="104">
        <f>IF(ABS($B594)&lt;0.01,0,VLOOKUP(G594,DollarSteps,4))</f>
        <v>2</v>
      </c>
      <c r="BW594" s="104">
        <f>IF(ABS($B594)&lt;0.01,0,VLOOKUP(I594,DollarSteps,4))</f>
        <v>1</v>
      </c>
      <c r="BX594" s="104">
        <f>IF(ABS($B594)&lt;0.01,0,IF($J594="","",VLOOKUP($J594,Age_Steps,4)))</f>
        <v>4</v>
      </c>
      <c r="BY594" s="104">
        <f>IF(OR(ABS($B594)&lt;0.01,$E594=0),0,IF($J594="","",VLOOKUP($J594,Age_Steps,4)))</f>
        <v>0</v>
      </c>
      <c r="BZ594" s="104">
        <f>IF(ABS($B594)&lt;0.01,0,IF($J594="","",VLOOKUP($J594-1,Age_Steps,4)))</f>
        <v>4</v>
      </c>
      <c r="CA594" s="104">
        <f>IF(OR(ABS($B594)&lt;0.01,$G594=0),0,IF($J594="","",VLOOKUP($J594-1,Age_Steps,4)))</f>
        <v>4</v>
      </c>
      <c r="CB594" s="104">
        <f>IF(ABS($B594)&lt;0.01,0,IF($J594="","",VLOOKUP($J594-2,Age_Steps,4)))</f>
        <v>4</v>
      </c>
      <c r="CC594" s="104">
        <f>IF(OR(ABS($B594)&lt;0.01,$I594=0),0,IF($J594="","",VLOOKUP($J594-2,Age_Steps,4)))</f>
        <v>0</v>
      </c>
    </row>
    <row r="595" spans="2:81" ht="12.5" customHeight="1">
      <c r="B595" s="6" t="s">
        <v>323</v>
      </c>
      <c r="C595" s="7" t="s">
        <v>324</v>
      </c>
      <c r="D595" s="5">
        <v>0</v>
      </c>
      <c r="E595" s="5">
        <v>0</v>
      </c>
      <c r="F595" s="2">
        <v>0</v>
      </c>
      <c r="G595" s="2">
        <v>0</v>
      </c>
      <c r="H595" s="2">
        <v>0</v>
      </c>
      <c r="I595" s="5">
        <v>0</v>
      </c>
      <c r="J595" s="11">
        <v>57</v>
      </c>
      <c r="K595" s="12">
        <f t="shared" si="543"/>
        <v>0</v>
      </c>
      <c r="L595" s="12">
        <f t="shared" si="543"/>
        <v>0</v>
      </c>
      <c r="M595" s="14">
        <f t="shared" si="544"/>
        <v>0</v>
      </c>
      <c r="N595" s="12">
        <f t="shared" si="599"/>
        <v>0</v>
      </c>
      <c r="O595" s="14">
        <f t="shared" si="545"/>
        <v>0</v>
      </c>
      <c r="P595" s="12">
        <f t="shared" si="599"/>
        <v>0</v>
      </c>
      <c r="Q595" s="12">
        <f t="shared" si="546"/>
        <v>1</v>
      </c>
      <c r="R595" s="12">
        <f t="shared" si="547"/>
        <v>0</v>
      </c>
      <c r="S595" s="12">
        <f t="shared" si="548"/>
        <v>0</v>
      </c>
      <c r="T595" s="12">
        <f t="shared" si="549"/>
        <v>0</v>
      </c>
      <c r="U595" s="12">
        <f t="shared" si="550"/>
        <v>0</v>
      </c>
      <c r="V595" s="39">
        <f t="shared" si="551"/>
        <v>0</v>
      </c>
      <c r="W595" s="39">
        <f t="shared" si="552"/>
        <v>0</v>
      </c>
      <c r="X595" s="12">
        <f t="shared" si="600"/>
        <v>0</v>
      </c>
      <c r="Y595" s="12">
        <f t="shared" si="553"/>
        <v>0</v>
      </c>
      <c r="Z595" s="39">
        <f t="shared" si="601"/>
        <v>0</v>
      </c>
      <c r="AA595" s="12">
        <f t="shared" si="554"/>
        <v>0</v>
      </c>
      <c r="AB595" s="39">
        <f t="shared" si="555"/>
        <v>0</v>
      </c>
      <c r="AC595" s="12">
        <f t="shared" si="556"/>
        <v>0</v>
      </c>
      <c r="AD595" s="39">
        <f t="shared" si="557"/>
        <v>0</v>
      </c>
      <c r="AE595" s="39">
        <f t="shared" si="542"/>
        <v>0</v>
      </c>
      <c r="AF595" s="12">
        <f t="shared" si="558"/>
        <v>0</v>
      </c>
      <c r="AG595" s="39">
        <f t="shared" si="559"/>
        <v>0</v>
      </c>
      <c r="AH595" s="12">
        <f t="shared" si="560"/>
        <v>0</v>
      </c>
      <c r="AI595" s="39">
        <f t="shared" si="561"/>
        <v>0</v>
      </c>
      <c r="AJ595" s="39">
        <f t="shared" si="562"/>
        <v>0</v>
      </c>
      <c r="AK595" s="12">
        <f t="shared" si="563"/>
        <v>0</v>
      </c>
      <c r="AL595" s="39">
        <f t="shared" si="564"/>
        <v>0</v>
      </c>
      <c r="AM595" s="39">
        <f t="shared" si="565"/>
        <v>0</v>
      </c>
      <c r="AN595" s="39">
        <f t="shared" si="566"/>
        <v>0</v>
      </c>
      <c r="AO595" s="99">
        <f t="shared" si="567"/>
        <v>0</v>
      </c>
      <c r="AP595" s="99">
        <f t="shared" si="568"/>
        <v>0</v>
      </c>
      <c r="AQ595" s="12">
        <f t="shared" si="569"/>
        <v>0</v>
      </c>
      <c r="AR595" s="39">
        <f t="shared" si="570"/>
        <v>0</v>
      </c>
      <c r="AS595" s="39">
        <f t="shared" si="571"/>
        <v>0</v>
      </c>
      <c r="AT595" s="39">
        <f t="shared" si="572"/>
        <v>0</v>
      </c>
      <c r="AU595" s="12">
        <f t="shared" si="573"/>
        <v>0</v>
      </c>
      <c r="AV595" s="39">
        <f t="shared" si="574"/>
        <v>0</v>
      </c>
      <c r="AW595" s="39">
        <f t="shared" si="575"/>
        <v>0</v>
      </c>
      <c r="AX595" s="39">
        <f t="shared" si="576"/>
        <v>0</v>
      </c>
      <c r="AY595" s="39">
        <f t="shared" si="577"/>
        <v>0</v>
      </c>
      <c r="AZ595" s="39">
        <f t="shared" si="578"/>
        <v>0</v>
      </c>
      <c r="BA595" s="12">
        <f t="shared" si="579"/>
        <v>0</v>
      </c>
      <c r="BB595" s="39">
        <f t="shared" si="580"/>
        <v>0</v>
      </c>
      <c r="BC595" s="39">
        <f t="shared" si="581"/>
        <v>0</v>
      </c>
      <c r="BD595" s="39">
        <f t="shared" si="582"/>
        <v>0</v>
      </c>
      <c r="BE595" s="12">
        <f t="shared" si="583"/>
        <v>0</v>
      </c>
      <c r="BF595" s="39">
        <f t="shared" si="584"/>
        <v>0</v>
      </c>
      <c r="BG595" s="39">
        <f t="shared" si="585"/>
        <v>0</v>
      </c>
      <c r="BH595" s="39">
        <f t="shared" si="586"/>
        <v>0</v>
      </c>
      <c r="BI595" s="12">
        <f t="shared" si="587"/>
        <v>0</v>
      </c>
      <c r="BJ595" s="39">
        <f t="shared" si="588"/>
        <v>0</v>
      </c>
      <c r="BK595" s="39">
        <f t="shared" si="589"/>
        <v>0</v>
      </c>
      <c r="BL595" s="39">
        <f t="shared" si="590"/>
        <v>0</v>
      </c>
      <c r="BM595" s="12">
        <f t="shared" si="591"/>
        <v>0</v>
      </c>
      <c r="BN595" s="39">
        <f t="shared" si="592"/>
        <v>0</v>
      </c>
      <c r="BO595" s="39">
        <f t="shared" si="593"/>
        <v>0</v>
      </c>
      <c r="BP595" s="39">
        <f t="shared" si="594"/>
        <v>0</v>
      </c>
      <c r="BQ595" s="12">
        <f t="shared" si="595"/>
        <v>0</v>
      </c>
      <c r="BR595" s="39">
        <f t="shared" si="596"/>
        <v>0</v>
      </c>
      <c r="BS595" s="39">
        <f t="shared" si="597"/>
        <v>0</v>
      </c>
      <c r="BT595" s="39">
        <f t="shared" si="598"/>
        <v>0</v>
      </c>
      <c r="BU595" s="104">
        <f>IF(ABS($B595)&lt;0.01,0,VLOOKUP(E595,DollarSteps,4))</f>
        <v>1</v>
      </c>
      <c r="BV595" s="104">
        <f>IF(ABS($B595)&lt;0.01,0,VLOOKUP(G595,DollarSteps,4))</f>
        <v>1</v>
      </c>
      <c r="BW595" s="104">
        <f>IF(ABS($B595)&lt;0.01,0,VLOOKUP(I595,DollarSteps,4))</f>
        <v>1</v>
      </c>
      <c r="BX595" s="104">
        <f>IF(ABS($B595)&lt;0.01,0,IF($J595="","",VLOOKUP($J595,Age_Steps,4)))</f>
        <v>5</v>
      </c>
      <c r="BY595" s="104">
        <f>IF(OR(ABS($B595)&lt;0.01,$E595=0),0,IF($J595="","",VLOOKUP($J595,Age_Steps,4)))</f>
        <v>0</v>
      </c>
      <c r="BZ595" s="104">
        <f>IF(ABS($B595)&lt;0.01,0,IF($J595="","",VLOOKUP($J595-1,Age_Steps,4)))</f>
        <v>5</v>
      </c>
      <c r="CA595" s="104">
        <f>IF(OR(ABS($B595)&lt;0.01,$G595=0),0,IF($J595="","",VLOOKUP($J595-1,Age_Steps,4)))</f>
        <v>0</v>
      </c>
      <c r="CB595" s="104">
        <f>IF(ABS($B595)&lt;0.01,0,IF($J595="","",VLOOKUP($J595-2,Age_Steps,4)))</f>
        <v>5</v>
      </c>
      <c r="CC595" s="104">
        <f>IF(OR(ABS($B595)&lt;0.01,$I595=0),0,IF($J595="","",VLOOKUP($J595-2,Age_Steps,4)))</f>
        <v>0</v>
      </c>
    </row>
    <row r="596" spans="2:81" ht="12.5" customHeight="1">
      <c r="B596" s="6" t="s">
        <v>325</v>
      </c>
      <c r="C596" s="7" t="s">
        <v>326</v>
      </c>
      <c r="D596" s="5">
        <v>420</v>
      </c>
      <c r="E596" s="5">
        <v>420</v>
      </c>
      <c r="F596" s="2">
        <v>400</v>
      </c>
      <c r="G596" s="2">
        <v>400</v>
      </c>
      <c r="H596" s="2">
        <v>1170</v>
      </c>
      <c r="I596" s="5">
        <v>1170</v>
      </c>
      <c r="J596" s="11">
        <v>73</v>
      </c>
      <c r="K596" s="12">
        <f t="shared" si="543"/>
        <v>1</v>
      </c>
      <c r="L596" s="12">
        <f t="shared" si="543"/>
        <v>1</v>
      </c>
      <c r="M596" s="14">
        <f t="shared" si="544"/>
        <v>20</v>
      </c>
      <c r="N596" s="12">
        <f t="shared" si="599"/>
        <v>0</v>
      </c>
      <c r="O596" s="14">
        <f t="shared" si="545"/>
        <v>20</v>
      </c>
      <c r="P596" s="12">
        <f t="shared" si="599"/>
        <v>0</v>
      </c>
      <c r="Q596" s="12">
        <f t="shared" si="546"/>
        <v>0</v>
      </c>
      <c r="R596" s="12">
        <f t="shared" si="547"/>
        <v>0</v>
      </c>
      <c r="S596" s="12">
        <f t="shared" si="548"/>
        <v>1</v>
      </c>
      <c r="T596" s="12">
        <f t="shared" si="549"/>
        <v>1</v>
      </c>
      <c r="U596" s="12">
        <f t="shared" si="550"/>
        <v>0</v>
      </c>
      <c r="V596" s="39">
        <f t="shared" si="551"/>
        <v>0</v>
      </c>
      <c r="W596" s="39">
        <f t="shared" si="552"/>
        <v>0</v>
      </c>
      <c r="X596" s="12">
        <f t="shared" si="600"/>
        <v>1</v>
      </c>
      <c r="Y596" s="12">
        <f t="shared" si="553"/>
        <v>0</v>
      </c>
      <c r="Z596" s="39">
        <f t="shared" si="601"/>
        <v>0</v>
      </c>
      <c r="AA596" s="12">
        <f t="shared" si="554"/>
        <v>0</v>
      </c>
      <c r="AB596" s="39">
        <f t="shared" si="555"/>
        <v>0</v>
      </c>
      <c r="AC596" s="12">
        <f t="shared" si="556"/>
        <v>0</v>
      </c>
      <c r="AD596" s="39">
        <f t="shared" si="557"/>
        <v>0</v>
      </c>
      <c r="AE596" s="39">
        <f t="shared" si="542"/>
        <v>0</v>
      </c>
      <c r="AF596" s="12">
        <f t="shared" si="558"/>
        <v>0</v>
      </c>
      <c r="AG596" s="39">
        <f t="shared" si="559"/>
        <v>0</v>
      </c>
      <c r="AH596" s="12">
        <f t="shared" si="560"/>
        <v>0</v>
      </c>
      <c r="AI596" s="39">
        <f t="shared" si="561"/>
        <v>0</v>
      </c>
      <c r="AJ596" s="39">
        <f t="shared" si="562"/>
        <v>0</v>
      </c>
      <c r="AK596" s="12">
        <f t="shared" si="563"/>
        <v>1</v>
      </c>
      <c r="AL596" s="39">
        <f t="shared" si="564"/>
        <v>420</v>
      </c>
      <c r="AM596" s="39">
        <f t="shared" si="565"/>
        <v>400</v>
      </c>
      <c r="AN596" s="39">
        <f t="shared" si="566"/>
        <v>1170</v>
      </c>
      <c r="AO596" s="99">
        <f t="shared" si="567"/>
        <v>1</v>
      </c>
      <c r="AP596" s="99">
        <f t="shared" si="568"/>
        <v>2</v>
      </c>
      <c r="AQ596" s="12">
        <f t="shared" si="569"/>
        <v>0</v>
      </c>
      <c r="AR596" s="39">
        <f t="shared" si="570"/>
        <v>0</v>
      </c>
      <c r="AS596" s="39">
        <f t="shared" si="571"/>
        <v>0</v>
      </c>
      <c r="AT596" s="39">
        <f t="shared" si="572"/>
        <v>0</v>
      </c>
      <c r="AU596" s="12">
        <f t="shared" si="573"/>
        <v>0</v>
      </c>
      <c r="AV596" s="39">
        <f t="shared" si="574"/>
        <v>0</v>
      </c>
      <c r="AW596" s="39">
        <f t="shared" si="575"/>
        <v>0</v>
      </c>
      <c r="AX596" s="39">
        <f t="shared" si="576"/>
        <v>0</v>
      </c>
      <c r="AY596" s="39">
        <f t="shared" si="577"/>
        <v>0</v>
      </c>
      <c r="AZ596" s="39">
        <f t="shared" si="578"/>
        <v>0</v>
      </c>
      <c r="BA596" s="12">
        <f t="shared" si="579"/>
        <v>1</v>
      </c>
      <c r="BB596" s="39">
        <f t="shared" si="580"/>
        <v>420</v>
      </c>
      <c r="BC596" s="39">
        <f t="shared" si="581"/>
        <v>400</v>
      </c>
      <c r="BD596" s="39">
        <f t="shared" si="582"/>
        <v>1170</v>
      </c>
      <c r="BE596" s="12">
        <f t="shared" si="583"/>
        <v>0</v>
      </c>
      <c r="BF596" s="39">
        <f t="shared" si="584"/>
        <v>0</v>
      </c>
      <c r="BG596" s="39">
        <f t="shared" si="585"/>
        <v>0</v>
      </c>
      <c r="BH596" s="39">
        <f t="shared" si="586"/>
        <v>0</v>
      </c>
      <c r="BI596" s="12">
        <f t="shared" si="587"/>
        <v>0</v>
      </c>
      <c r="BJ596" s="39">
        <f t="shared" si="588"/>
        <v>0</v>
      </c>
      <c r="BK596" s="39">
        <f t="shared" si="589"/>
        <v>0</v>
      </c>
      <c r="BL596" s="39">
        <f t="shared" si="590"/>
        <v>0</v>
      </c>
      <c r="BM596" s="12">
        <f t="shared" si="591"/>
        <v>0</v>
      </c>
      <c r="BN596" s="39">
        <f t="shared" si="592"/>
        <v>0</v>
      </c>
      <c r="BO596" s="39">
        <f t="shared" si="593"/>
        <v>0</v>
      </c>
      <c r="BP596" s="39">
        <f t="shared" si="594"/>
        <v>0</v>
      </c>
      <c r="BQ596" s="12">
        <f t="shared" si="595"/>
        <v>0</v>
      </c>
      <c r="BR596" s="39">
        <f t="shared" si="596"/>
        <v>0</v>
      </c>
      <c r="BS596" s="39">
        <f t="shared" si="597"/>
        <v>0</v>
      </c>
      <c r="BT596" s="39">
        <f t="shared" si="598"/>
        <v>0</v>
      </c>
      <c r="BU596" s="104">
        <f>IF(ABS($B596)&lt;0.01,0,VLOOKUP(E596,DollarSteps,4))</f>
        <v>3</v>
      </c>
      <c r="BV596" s="104">
        <f>IF(ABS($B596)&lt;0.01,0,VLOOKUP(G596,DollarSteps,4))</f>
        <v>3</v>
      </c>
      <c r="BW596" s="104">
        <f>IF(ABS($B596)&lt;0.01,0,VLOOKUP(I596,DollarSteps,4))</f>
        <v>4</v>
      </c>
      <c r="BX596" s="104">
        <f>IF(ABS($B596)&lt;0.01,0,IF($J596="","",VLOOKUP($J596,Age_Steps,4)))</f>
        <v>7</v>
      </c>
      <c r="BY596" s="104">
        <f>IF(OR(ABS($B596)&lt;0.01,$E596=0),0,IF($J596="","",VLOOKUP($J596,Age_Steps,4)))</f>
        <v>7</v>
      </c>
      <c r="BZ596" s="104">
        <f>IF(ABS($B596)&lt;0.01,0,IF($J596="","",VLOOKUP($J596-1,Age_Steps,4)))</f>
        <v>7</v>
      </c>
      <c r="CA596" s="104">
        <f>IF(OR(ABS($B596)&lt;0.01,$G596=0),0,IF($J596="","",VLOOKUP($J596-1,Age_Steps,4)))</f>
        <v>7</v>
      </c>
      <c r="CB596" s="104">
        <f>IF(ABS($B596)&lt;0.01,0,IF($J596="","",VLOOKUP($J596-2,Age_Steps,4)))</f>
        <v>7</v>
      </c>
      <c r="CC596" s="104">
        <f>IF(OR(ABS($B596)&lt;0.01,$I596=0),0,IF($J596="","",VLOOKUP($J596-2,Age_Steps,4)))</f>
        <v>7</v>
      </c>
    </row>
    <row r="597" spans="2:81" ht="12.5" customHeight="1">
      <c r="B597" s="6" t="s">
        <v>327</v>
      </c>
      <c r="C597" s="6" t="s">
        <v>328</v>
      </c>
      <c r="D597" s="5">
        <v>960</v>
      </c>
      <c r="E597" s="5">
        <v>975</v>
      </c>
      <c r="F597" s="2">
        <v>960</v>
      </c>
      <c r="G597" s="2">
        <v>960</v>
      </c>
      <c r="H597" s="2">
        <v>2020</v>
      </c>
      <c r="I597" s="5">
        <v>2080</v>
      </c>
      <c r="J597" s="11">
        <v>87</v>
      </c>
      <c r="K597" s="12">
        <f t="shared" si="543"/>
        <v>1</v>
      </c>
      <c r="L597" s="12">
        <f t="shared" si="543"/>
        <v>1</v>
      </c>
      <c r="M597" s="14">
        <f t="shared" si="544"/>
        <v>0</v>
      </c>
      <c r="N597" s="12">
        <f t="shared" si="599"/>
        <v>0</v>
      </c>
      <c r="O597" s="14">
        <f t="shared" si="545"/>
        <v>15</v>
      </c>
      <c r="P597" s="12">
        <f t="shared" si="599"/>
        <v>0</v>
      </c>
      <c r="Q597" s="12">
        <f t="shared" si="546"/>
        <v>0</v>
      </c>
      <c r="R597" s="12">
        <f t="shared" si="547"/>
        <v>0</v>
      </c>
      <c r="S597" s="12">
        <f t="shared" si="548"/>
        <v>1</v>
      </c>
      <c r="T597" s="12">
        <f t="shared" si="549"/>
        <v>1</v>
      </c>
      <c r="U597" s="12">
        <f t="shared" si="550"/>
        <v>0</v>
      </c>
      <c r="V597" s="39">
        <f t="shared" si="551"/>
        <v>0</v>
      </c>
      <c r="W597" s="39">
        <f t="shared" si="552"/>
        <v>0</v>
      </c>
      <c r="X597" s="12">
        <f t="shared" si="600"/>
        <v>1</v>
      </c>
      <c r="Y597" s="12">
        <f t="shared" si="553"/>
        <v>0</v>
      </c>
      <c r="Z597" s="39">
        <f t="shared" si="601"/>
        <v>0</v>
      </c>
      <c r="AA597" s="12">
        <f t="shared" si="554"/>
        <v>0</v>
      </c>
      <c r="AB597" s="39">
        <f t="shared" si="555"/>
        <v>0</v>
      </c>
      <c r="AC597" s="12">
        <f t="shared" si="556"/>
        <v>0</v>
      </c>
      <c r="AD597" s="39">
        <f t="shared" si="557"/>
        <v>0</v>
      </c>
      <c r="AE597" s="39">
        <f t="shared" si="542"/>
        <v>0</v>
      </c>
      <c r="AF597" s="12">
        <f t="shared" si="558"/>
        <v>0</v>
      </c>
      <c r="AG597" s="39">
        <f t="shared" si="559"/>
        <v>0</v>
      </c>
      <c r="AH597" s="12">
        <f t="shared" si="560"/>
        <v>0</v>
      </c>
      <c r="AI597" s="39">
        <f t="shared" si="561"/>
        <v>0</v>
      </c>
      <c r="AJ597" s="39">
        <f t="shared" si="562"/>
        <v>0</v>
      </c>
      <c r="AK597" s="12">
        <f t="shared" si="563"/>
        <v>1</v>
      </c>
      <c r="AL597" s="39">
        <f t="shared" si="564"/>
        <v>975</v>
      </c>
      <c r="AM597" s="39">
        <f t="shared" si="565"/>
        <v>960</v>
      </c>
      <c r="AN597" s="39">
        <f t="shared" si="566"/>
        <v>2080</v>
      </c>
      <c r="AO597" s="99">
        <f t="shared" si="567"/>
        <v>1</v>
      </c>
      <c r="AP597" s="99">
        <f t="shared" si="568"/>
        <v>2</v>
      </c>
      <c r="AQ597" s="12">
        <f t="shared" si="569"/>
        <v>0</v>
      </c>
      <c r="AR597" s="39">
        <f t="shared" si="570"/>
        <v>0</v>
      </c>
      <c r="AS597" s="39">
        <f t="shared" si="571"/>
        <v>0</v>
      </c>
      <c r="AT597" s="39">
        <f t="shared" si="572"/>
        <v>0</v>
      </c>
      <c r="AU597" s="12">
        <f t="shared" si="573"/>
        <v>0</v>
      </c>
      <c r="AV597" s="39">
        <f t="shared" si="574"/>
        <v>0</v>
      </c>
      <c r="AW597" s="39">
        <f t="shared" si="575"/>
        <v>0</v>
      </c>
      <c r="AX597" s="39">
        <f t="shared" si="576"/>
        <v>0</v>
      </c>
      <c r="AY597" s="39">
        <f t="shared" si="577"/>
        <v>0</v>
      </c>
      <c r="AZ597" s="39">
        <f t="shared" si="578"/>
        <v>0</v>
      </c>
      <c r="BA597" s="12">
        <f t="shared" si="579"/>
        <v>1</v>
      </c>
      <c r="BB597" s="39">
        <f t="shared" si="580"/>
        <v>975</v>
      </c>
      <c r="BC597" s="39">
        <f t="shared" si="581"/>
        <v>960</v>
      </c>
      <c r="BD597" s="39">
        <f t="shared" si="582"/>
        <v>2080</v>
      </c>
      <c r="BE597" s="12">
        <f t="shared" si="583"/>
        <v>0</v>
      </c>
      <c r="BF597" s="39">
        <f t="shared" si="584"/>
        <v>0</v>
      </c>
      <c r="BG597" s="39">
        <f t="shared" si="585"/>
        <v>0</v>
      </c>
      <c r="BH597" s="39">
        <f t="shared" si="586"/>
        <v>0</v>
      </c>
      <c r="BI597" s="12">
        <f t="shared" si="587"/>
        <v>0</v>
      </c>
      <c r="BJ597" s="39">
        <f t="shared" si="588"/>
        <v>0</v>
      </c>
      <c r="BK597" s="39">
        <f t="shared" si="589"/>
        <v>0</v>
      </c>
      <c r="BL597" s="39">
        <f t="shared" si="590"/>
        <v>0</v>
      </c>
      <c r="BM597" s="12">
        <f t="shared" si="591"/>
        <v>0</v>
      </c>
      <c r="BN597" s="39">
        <f t="shared" si="592"/>
        <v>0</v>
      </c>
      <c r="BO597" s="39">
        <f t="shared" si="593"/>
        <v>0</v>
      </c>
      <c r="BP597" s="39">
        <f t="shared" si="594"/>
        <v>0</v>
      </c>
      <c r="BQ597" s="12">
        <f t="shared" si="595"/>
        <v>0</v>
      </c>
      <c r="BR597" s="39">
        <f t="shared" si="596"/>
        <v>0</v>
      </c>
      <c r="BS597" s="39">
        <f t="shared" si="597"/>
        <v>0</v>
      </c>
      <c r="BT597" s="39">
        <f t="shared" si="598"/>
        <v>0</v>
      </c>
      <c r="BU597" s="104">
        <f>IF(ABS($B597)&lt;0.01,0,VLOOKUP(E597,DollarSteps,4))</f>
        <v>3</v>
      </c>
      <c r="BV597" s="104">
        <f>IF(ABS($B597)&lt;0.01,0,VLOOKUP(G597,DollarSteps,4))</f>
        <v>3</v>
      </c>
      <c r="BW597" s="104">
        <f>IF(ABS($B597)&lt;0.01,0,VLOOKUP(I597,DollarSteps,4))</f>
        <v>5</v>
      </c>
      <c r="BX597" s="104">
        <f>IF(ABS($B597)&lt;0.01,0,IF($J597="","",VLOOKUP($J597,Age_Steps,4)))</f>
        <v>7</v>
      </c>
      <c r="BY597" s="104">
        <f>IF(OR(ABS($B597)&lt;0.01,$E597=0),0,IF($J597="","",VLOOKUP($J597,Age_Steps,4)))</f>
        <v>7</v>
      </c>
      <c r="BZ597" s="104">
        <f>IF(ABS($B597)&lt;0.01,0,IF($J597="","",VLOOKUP($J597-1,Age_Steps,4)))</f>
        <v>7</v>
      </c>
      <c r="CA597" s="104">
        <f>IF(OR(ABS($B597)&lt;0.01,$G597=0),0,IF($J597="","",VLOOKUP($J597-1,Age_Steps,4)))</f>
        <v>7</v>
      </c>
      <c r="CB597" s="104">
        <f>IF(ABS($B597)&lt;0.01,0,IF($J597="","",VLOOKUP($J597-2,Age_Steps,4)))</f>
        <v>7</v>
      </c>
      <c r="CC597" s="104">
        <f>IF(OR(ABS($B597)&lt;0.01,$I597=0),0,IF($J597="","",VLOOKUP($J597-2,Age_Steps,4)))</f>
        <v>7</v>
      </c>
    </row>
    <row r="598" spans="2:81" ht="12.5" customHeight="1">
      <c r="B598" s="6" t="s">
        <v>329</v>
      </c>
      <c r="C598" s="6" t="s">
        <v>330</v>
      </c>
      <c r="D598" s="5">
        <v>0</v>
      </c>
      <c r="E598" s="5">
        <v>0</v>
      </c>
      <c r="F598" s="2">
        <v>0</v>
      </c>
      <c r="G598" s="2">
        <v>0</v>
      </c>
      <c r="H598" s="2">
        <v>0</v>
      </c>
      <c r="I598" s="5">
        <v>0</v>
      </c>
      <c r="J598" s="11">
        <v>31</v>
      </c>
      <c r="K598" s="12">
        <f t="shared" si="543"/>
        <v>0</v>
      </c>
      <c r="L598" s="12">
        <f t="shared" si="543"/>
        <v>0</v>
      </c>
      <c r="M598" s="14">
        <f t="shared" si="544"/>
        <v>0</v>
      </c>
      <c r="N598" s="12">
        <f t="shared" si="599"/>
        <v>0</v>
      </c>
      <c r="O598" s="14">
        <f t="shared" si="545"/>
        <v>0</v>
      </c>
      <c r="P598" s="12">
        <f t="shared" si="599"/>
        <v>0</v>
      </c>
      <c r="Q598" s="12">
        <f t="shared" si="546"/>
        <v>1</v>
      </c>
      <c r="R598" s="12">
        <f t="shared" si="547"/>
        <v>0</v>
      </c>
      <c r="S598" s="12">
        <f t="shared" si="548"/>
        <v>0</v>
      </c>
      <c r="T598" s="12">
        <f t="shared" si="549"/>
        <v>0</v>
      </c>
      <c r="U598" s="12">
        <f t="shared" si="550"/>
        <v>0</v>
      </c>
      <c r="V598" s="39">
        <f t="shared" si="551"/>
        <v>0</v>
      </c>
      <c r="W598" s="39">
        <f t="shared" si="552"/>
        <v>0</v>
      </c>
      <c r="X598" s="12">
        <f t="shared" si="600"/>
        <v>0</v>
      </c>
      <c r="Y598" s="12">
        <f t="shared" si="553"/>
        <v>0</v>
      </c>
      <c r="Z598" s="39">
        <f t="shared" si="601"/>
        <v>0</v>
      </c>
      <c r="AA598" s="12">
        <f t="shared" si="554"/>
        <v>0</v>
      </c>
      <c r="AB598" s="39">
        <f t="shared" si="555"/>
        <v>0</v>
      </c>
      <c r="AC598" s="12">
        <f t="shared" si="556"/>
        <v>0</v>
      </c>
      <c r="AD598" s="39">
        <f t="shared" si="557"/>
        <v>0</v>
      </c>
      <c r="AE598" s="39">
        <f t="shared" si="542"/>
        <v>0</v>
      </c>
      <c r="AF598" s="12">
        <f t="shared" si="558"/>
        <v>0</v>
      </c>
      <c r="AG598" s="39">
        <f t="shared" si="559"/>
        <v>0</v>
      </c>
      <c r="AH598" s="12">
        <f t="shared" si="560"/>
        <v>0</v>
      </c>
      <c r="AI598" s="39">
        <f t="shared" si="561"/>
        <v>0</v>
      </c>
      <c r="AJ598" s="39">
        <f t="shared" si="562"/>
        <v>0</v>
      </c>
      <c r="AK598" s="12">
        <f t="shared" si="563"/>
        <v>0</v>
      </c>
      <c r="AL598" s="39">
        <f t="shared" si="564"/>
        <v>0</v>
      </c>
      <c r="AM598" s="39">
        <f t="shared" si="565"/>
        <v>0</v>
      </c>
      <c r="AN598" s="39">
        <f t="shared" si="566"/>
        <v>0</v>
      </c>
      <c r="AO598" s="99">
        <f t="shared" si="567"/>
        <v>0</v>
      </c>
      <c r="AP598" s="99">
        <f t="shared" si="568"/>
        <v>0</v>
      </c>
      <c r="AQ598" s="12">
        <f t="shared" si="569"/>
        <v>0</v>
      </c>
      <c r="AR598" s="39">
        <f t="shared" si="570"/>
        <v>0</v>
      </c>
      <c r="AS598" s="39">
        <f t="shared" si="571"/>
        <v>0</v>
      </c>
      <c r="AT598" s="39">
        <f t="shared" si="572"/>
        <v>0</v>
      </c>
      <c r="AU598" s="12">
        <f t="shared" si="573"/>
        <v>0</v>
      </c>
      <c r="AV598" s="39">
        <f t="shared" si="574"/>
        <v>0</v>
      </c>
      <c r="AW598" s="39">
        <f t="shared" si="575"/>
        <v>0</v>
      </c>
      <c r="AX598" s="39">
        <f t="shared" si="576"/>
        <v>0</v>
      </c>
      <c r="AY598" s="39">
        <f t="shared" si="577"/>
        <v>0</v>
      </c>
      <c r="AZ598" s="39">
        <f t="shared" si="578"/>
        <v>0</v>
      </c>
      <c r="BA598" s="12">
        <f t="shared" si="579"/>
        <v>0</v>
      </c>
      <c r="BB598" s="39">
        <f t="shared" si="580"/>
        <v>0</v>
      </c>
      <c r="BC598" s="39">
        <f t="shared" si="581"/>
        <v>0</v>
      </c>
      <c r="BD598" s="39">
        <f t="shared" si="582"/>
        <v>0</v>
      </c>
      <c r="BE598" s="12">
        <f t="shared" si="583"/>
        <v>0</v>
      </c>
      <c r="BF598" s="39">
        <f t="shared" si="584"/>
        <v>0</v>
      </c>
      <c r="BG598" s="39">
        <f t="shared" si="585"/>
        <v>0</v>
      </c>
      <c r="BH598" s="39">
        <f t="shared" si="586"/>
        <v>0</v>
      </c>
      <c r="BI598" s="12">
        <f t="shared" si="587"/>
        <v>0</v>
      </c>
      <c r="BJ598" s="39">
        <f t="shared" si="588"/>
        <v>0</v>
      </c>
      <c r="BK598" s="39">
        <f t="shared" si="589"/>
        <v>0</v>
      </c>
      <c r="BL598" s="39">
        <f t="shared" si="590"/>
        <v>0</v>
      </c>
      <c r="BM598" s="12">
        <f t="shared" si="591"/>
        <v>0</v>
      </c>
      <c r="BN598" s="39">
        <f t="shared" si="592"/>
        <v>0</v>
      </c>
      <c r="BO598" s="39">
        <f t="shared" si="593"/>
        <v>0</v>
      </c>
      <c r="BP598" s="39">
        <f t="shared" si="594"/>
        <v>0</v>
      </c>
      <c r="BQ598" s="12">
        <f t="shared" si="595"/>
        <v>0</v>
      </c>
      <c r="BR598" s="39">
        <f t="shared" si="596"/>
        <v>0</v>
      </c>
      <c r="BS598" s="39">
        <f t="shared" si="597"/>
        <v>0</v>
      </c>
      <c r="BT598" s="39">
        <f t="shared" si="598"/>
        <v>0</v>
      </c>
      <c r="BU598" s="104">
        <f>IF(ABS($B598)&lt;0.01,0,VLOOKUP(E598,DollarSteps,4))</f>
        <v>1</v>
      </c>
      <c r="BV598" s="104">
        <f>IF(ABS($B598)&lt;0.01,0,VLOOKUP(G598,DollarSteps,4))</f>
        <v>1</v>
      </c>
      <c r="BW598" s="104">
        <f>IF(ABS($B598)&lt;0.01,0,VLOOKUP(I598,DollarSteps,4))</f>
        <v>1</v>
      </c>
      <c r="BX598" s="104">
        <f>IF(ABS($B598)&lt;0.01,0,IF($J598="","",VLOOKUP($J598,Age_Steps,4)))</f>
        <v>3</v>
      </c>
      <c r="BY598" s="104">
        <f>IF(OR(ABS($B598)&lt;0.01,$E598=0),0,IF($J598="","",VLOOKUP($J598,Age_Steps,4)))</f>
        <v>0</v>
      </c>
      <c r="BZ598" s="104">
        <f>IF(ABS($B598)&lt;0.01,0,IF($J598="","",VLOOKUP($J598-1,Age_Steps,4)))</f>
        <v>3</v>
      </c>
      <c r="CA598" s="104">
        <f>IF(OR(ABS($B598)&lt;0.01,$G598=0),0,IF($J598="","",VLOOKUP($J598-1,Age_Steps,4)))</f>
        <v>0</v>
      </c>
      <c r="CB598" s="104">
        <f>IF(ABS($B598)&lt;0.01,0,IF($J598="","",VLOOKUP($J598-2,Age_Steps,4)))</f>
        <v>2</v>
      </c>
      <c r="CC598" s="104">
        <f>IF(OR(ABS($B598)&lt;0.01,$I598=0),0,IF($J598="","",VLOOKUP($J598-2,Age_Steps,4)))</f>
        <v>0</v>
      </c>
    </row>
    <row r="599" spans="2:81" ht="12.5" customHeight="1">
      <c r="B599" s="6" t="s">
        <v>331</v>
      </c>
      <c r="C599" s="7" t="s">
        <v>332</v>
      </c>
      <c r="D599" s="5">
        <v>3720</v>
      </c>
      <c r="E599" s="5">
        <v>3820</v>
      </c>
      <c r="F599" s="2">
        <v>3600</v>
      </c>
      <c r="G599" s="2">
        <v>3665</v>
      </c>
      <c r="H599" s="2">
        <v>3600</v>
      </c>
      <c r="I599" s="5">
        <v>3800</v>
      </c>
      <c r="J599" s="11">
        <v>63</v>
      </c>
      <c r="K599" s="12">
        <f t="shared" si="543"/>
        <v>1</v>
      </c>
      <c r="L599" s="12">
        <f t="shared" si="543"/>
        <v>1</v>
      </c>
      <c r="M599" s="14">
        <f t="shared" si="544"/>
        <v>120</v>
      </c>
      <c r="N599" s="12">
        <f t="shared" si="599"/>
        <v>0</v>
      </c>
      <c r="O599" s="14">
        <f t="shared" si="545"/>
        <v>155</v>
      </c>
      <c r="P599" s="12">
        <f t="shared" si="599"/>
        <v>0</v>
      </c>
      <c r="Q599" s="12">
        <f t="shared" si="546"/>
        <v>0</v>
      </c>
      <c r="R599" s="12">
        <f t="shared" si="547"/>
        <v>0</v>
      </c>
      <c r="S599" s="12">
        <f t="shared" si="548"/>
        <v>1</v>
      </c>
      <c r="T599" s="12">
        <f t="shared" si="549"/>
        <v>1</v>
      </c>
      <c r="U599" s="12">
        <f t="shared" si="550"/>
        <v>0</v>
      </c>
      <c r="V599" s="39">
        <f t="shared" si="551"/>
        <v>0</v>
      </c>
      <c r="W599" s="39">
        <f t="shared" si="552"/>
        <v>0</v>
      </c>
      <c r="X599" s="12">
        <f t="shared" si="600"/>
        <v>1</v>
      </c>
      <c r="Y599" s="12">
        <f t="shared" si="553"/>
        <v>0</v>
      </c>
      <c r="Z599" s="39">
        <f t="shared" si="601"/>
        <v>0</v>
      </c>
      <c r="AA599" s="12">
        <f t="shared" si="554"/>
        <v>0</v>
      </c>
      <c r="AB599" s="39">
        <f t="shared" si="555"/>
        <v>0</v>
      </c>
      <c r="AC599" s="12">
        <f t="shared" si="556"/>
        <v>0</v>
      </c>
      <c r="AD599" s="39">
        <f t="shared" si="557"/>
        <v>0</v>
      </c>
      <c r="AE599" s="39">
        <f t="shared" si="542"/>
        <v>0</v>
      </c>
      <c r="AF599" s="12">
        <f t="shared" si="558"/>
        <v>0</v>
      </c>
      <c r="AG599" s="39">
        <f t="shared" si="559"/>
        <v>0</v>
      </c>
      <c r="AH599" s="12">
        <f t="shared" si="560"/>
        <v>0</v>
      </c>
      <c r="AI599" s="39">
        <f t="shared" si="561"/>
        <v>0</v>
      </c>
      <c r="AJ599" s="39">
        <f t="shared" si="562"/>
        <v>0</v>
      </c>
      <c r="AK599" s="12">
        <f t="shared" si="563"/>
        <v>1</v>
      </c>
      <c r="AL599" s="39">
        <f t="shared" si="564"/>
        <v>3820</v>
      </c>
      <c r="AM599" s="39">
        <f t="shared" si="565"/>
        <v>3665</v>
      </c>
      <c r="AN599" s="39">
        <f t="shared" si="566"/>
        <v>3800</v>
      </c>
      <c r="AO599" s="99">
        <f t="shared" si="567"/>
        <v>1</v>
      </c>
      <c r="AP599" s="99">
        <f t="shared" si="568"/>
        <v>2</v>
      </c>
      <c r="AQ599" s="12">
        <f t="shared" si="569"/>
        <v>0</v>
      </c>
      <c r="AR599" s="39">
        <f t="shared" si="570"/>
        <v>0</v>
      </c>
      <c r="AS599" s="39">
        <f t="shared" si="571"/>
        <v>0</v>
      </c>
      <c r="AT599" s="39">
        <f t="shared" si="572"/>
        <v>0</v>
      </c>
      <c r="AU599" s="12">
        <f t="shared" si="573"/>
        <v>0</v>
      </c>
      <c r="AV599" s="39">
        <f t="shared" si="574"/>
        <v>0</v>
      </c>
      <c r="AW599" s="39">
        <f t="shared" si="575"/>
        <v>0</v>
      </c>
      <c r="AX599" s="39">
        <f t="shared" si="576"/>
        <v>0</v>
      </c>
      <c r="AY599" s="39">
        <f t="shared" si="577"/>
        <v>0</v>
      </c>
      <c r="AZ599" s="39">
        <f t="shared" si="578"/>
        <v>0</v>
      </c>
      <c r="BA599" s="12">
        <f t="shared" si="579"/>
        <v>1</v>
      </c>
      <c r="BB599" s="39">
        <f t="shared" si="580"/>
        <v>3820</v>
      </c>
      <c r="BC599" s="39">
        <f t="shared" si="581"/>
        <v>3665</v>
      </c>
      <c r="BD599" s="39">
        <f t="shared" si="582"/>
        <v>3800</v>
      </c>
      <c r="BE599" s="12">
        <f t="shared" si="583"/>
        <v>0</v>
      </c>
      <c r="BF599" s="39">
        <f t="shared" si="584"/>
        <v>0</v>
      </c>
      <c r="BG599" s="39">
        <f t="shared" si="585"/>
        <v>0</v>
      </c>
      <c r="BH599" s="39">
        <f t="shared" si="586"/>
        <v>0</v>
      </c>
      <c r="BI599" s="12">
        <f t="shared" si="587"/>
        <v>0</v>
      </c>
      <c r="BJ599" s="39">
        <f t="shared" si="588"/>
        <v>0</v>
      </c>
      <c r="BK599" s="39">
        <f t="shared" si="589"/>
        <v>0</v>
      </c>
      <c r="BL599" s="39">
        <f t="shared" si="590"/>
        <v>0</v>
      </c>
      <c r="BM599" s="12">
        <f t="shared" si="591"/>
        <v>0</v>
      </c>
      <c r="BN599" s="39">
        <f t="shared" si="592"/>
        <v>0</v>
      </c>
      <c r="BO599" s="39">
        <f t="shared" si="593"/>
        <v>0</v>
      </c>
      <c r="BP599" s="39">
        <f t="shared" si="594"/>
        <v>0</v>
      </c>
      <c r="BQ599" s="12">
        <f t="shared" si="595"/>
        <v>0</v>
      </c>
      <c r="BR599" s="39">
        <f t="shared" si="596"/>
        <v>0</v>
      </c>
      <c r="BS599" s="39">
        <f t="shared" si="597"/>
        <v>0</v>
      </c>
      <c r="BT599" s="39">
        <f t="shared" si="598"/>
        <v>0</v>
      </c>
      <c r="BU599" s="104">
        <f>IF(ABS($B599)&lt;0.01,0,VLOOKUP(E599,DollarSteps,4))</f>
        <v>7</v>
      </c>
      <c r="BV599" s="104">
        <f>IF(ABS($B599)&lt;0.01,0,VLOOKUP(G599,DollarSteps,4))</f>
        <v>7</v>
      </c>
      <c r="BW599" s="104">
        <f>IF(ABS($B599)&lt;0.01,0,VLOOKUP(I599,DollarSteps,4))</f>
        <v>7</v>
      </c>
      <c r="BX599" s="104">
        <f>IF(ABS($B599)&lt;0.01,0,IF($J599="","",VLOOKUP($J599,Age_Steps,4)))</f>
        <v>6</v>
      </c>
      <c r="BY599" s="104">
        <f>IF(OR(ABS($B599)&lt;0.01,$E599=0),0,IF($J599="","",VLOOKUP($J599,Age_Steps,4)))</f>
        <v>6</v>
      </c>
      <c r="BZ599" s="104">
        <f>IF(ABS($B599)&lt;0.01,0,IF($J599="","",VLOOKUP($J599-1,Age_Steps,4)))</f>
        <v>6</v>
      </c>
      <c r="CA599" s="104">
        <f>IF(OR(ABS($B599)&lt;0.01,$G599=0),0,IF($J599="","",VLOOKUP($J599-1,Age_Steps,4)))</f>
        <v>6</v>
      </c>
      <c r="CB599" s="104">
        <f>IF(ABS($B599)&lt;0.01,0,IF($J599="","",VLOOKUP($J599-2,Age_Steps,4)))</f>
        <v>6</v>
      </c>
      <c r="CC599" s="104">
        <f>IF(OR(ABS($B599)&lt;0.01,$I599=0),0,IF($J599="","",VLOOKUP($J599-2,Age_Steps,4)))</f>
        <v>6</v>
      </c>
    </row>
    <row r="600" spans="2:81" ht="12.5" customHeight="1">
      <c r="B600" s="6" t="s">
        <v>333</v>
      </c>
      <c r="C600" s="6" t="s">
        <v>334</v>
      </c>
      <c r="D600" s="5">
        <v>0</v>
      </c>
      <c r="E600" s="5">
        <v>0</v>
      </c>
      <c r="F600" s="2">
        <v>0</v>
      </c>
      <c r="G600" s="2">
        <v>0</v>
      </c>
      <c r="H600" s="2">
        <v>3</v>
      </c>
      <c r="I600" s="5">
        <v>3</v>
      </c>
      <c r="J600" s="11">
        <v>25</v>
      </c>
      <c r="K600" s="12">
        <f t="shared" si="543"/>
        <v>0</v>
      </c>
      <c r="L600" s="12">
        <f t="shared" si="543"/>
        <v>0</v>
      </c>
      <c r="M600" s="14">
        <f t="shared" si="544"/>
        <v>0</v>
      </c>
      <c r="N600" s="12">
        <f t="shared" si="599"/>
        <v>0</v>
      </c>
      <c r="O600" s="14">
        <f t="shared" si="545"/>
        <v>0</v>
      </c>
      <c r="P600" s="12">
        <f t="shared" si="599"/>
        <v>0</v>
      </c>
      <c r="Q600" s="12">
        <f t="shared" si="546"/>
        <v>0</v>
      </c>
      <c r="R600" s="12">
        <f t="shared" si="547"/>
        <v>1</v>
      </c>
      <c r="S600" s="12">
        <f t="shared" si="548"/>
        <v>0</v>
      </c>
      <c r="T600" s="12">
        <f t="shared" si="549"/>
        <v>0</v>
      </c>
      <c r="U600" s="12">
        <f t="shared" si="550"/>
        <v>0</v>
      </c>
      <c r="V600" s="39">
        <f t="shared" si="551"/>
        <v>0</v>
      </c>
      <c r="W600" s="39">
        <f t="shared" si="552"/>
        <v>0</v>
      </c>
      <c r="X600" s="12">
        <f t="shared" si="600"/>
        <v>1</v>
      </c>
      <c r="Y600" s="12">
        <f t="shared" si="553"/>
        <v>1</v>
      </c>
      <c r="Z600" s="39">
        <f t="shared" si="601"/>
        <v>3</v>
      </c>
      <c r="AA600" s="12">
        <f t="shared" si="554"/>
        <v>0</v>
      </c>
      <c r="AB600" s="39">
        <f t="shared" si="555"/>
        <v>0</v>
      </c>
      <c r="AC600" s="12">
        <f t="shared" si="556"/>
        <v>0</v>
      </c>
      <c r="AD600" s="39">
        <f t="shared" si="557"/>
        <v>0</v>
      </c>
      <c r="AE600" s="39">
        <f t="shared" si="542"/>
        <v>0</v>
      </c>
      <c r="AF600" s="12">
        <f t="shared" si="558"/>
        <v>0</v>
      </c>
      <c r="AG600" s="39">
        <f t="shared" si="559"/>
        <v>0</v>
      </c>
      <c r="AH600" s="12">
        <f t="shared" si="560"/>
        <v>0</v>
      </c>
      <c r="AI600" s="39">
        <f t="shared" si="561"/>
        <v>0</v>
      </c>
      <c r="AJ600" s="39">
        <f t="shared" si="562"/>
        <v>0</v>
      </c>
      <c r="AK600" s="12">
        <f t="shared" si="563"/>
        <v>0</v>
      </c>
      <c r="AL600" s="39">
        <f t="shared" si="564"/>
        <v>0</v>
      </c>
      <c r="AM600" s="39">
        <f t="shared" si="565"/>
        <v>0</v>
      </c>
      <c r="AN600" s="39">
        <f t="shared" si="566"/>
        <v>0</v>
      </c>
      <c r="AO600" s="99">
        <f t="shared" si="567"/>
        <v>0</v>
      </c>
      <c r="AP600" s="99">
        <f t="shared" si="568"/>
        <v>0</v>
      </c>
      <c r="AQ600" s="12">
        <f t="shared" si="569"/>
        <v>0</v>
      </c>
      <c r="AR600" s="39">
        <f t="shared" si="570"/>
        <v>0</v>
      </c>
      <c r="AS600" s="39">
        <f t="shared" si="571"/>
        <v>0</v>
      </c>
      <c r="AT600" s="39">
        <f t="shared" si="572"/>
        <v>0</v>
      </c>
      <c r="AU600" s="12">
        <f t="shared" si="573"/>
        <v>0</v>
      </c>
      <c r="AV600" s="39">
        <f t="shared" si="574"/>
        <v>0</v>
      </c>
      <c r="AW600" s="39">
        <f t="shared" si="575"/>
        <v>0</v>
      </c>
      <c r="AX600" s="39">
        <f t="shared" si="576"/>
        <v>0</v>
      </c>
      <c r="AY600" s="39">
        <f t="shared" si="577"/>
        <v>0</v>
      </c>
      <c r="AZ600" s="39">
        <f t="shared" si="578"/>
        <v>0</v>
      </c>
      <c r="BA600" s="12">
        <f t="shared" si="579"/>
        <v>0</v>
      </c>
      <c r="BB600" s="39">
        <f t="shared" si="580"/>
        <v>0</v>
      </c>
      <c r="BC600" s="39">
        <f t="shared" si="581"/>
        <v>0</v>
      </c>
      <c r="BD600" s="39">
        <f t="shared" si="582"/>
        <v>0</v>
      </c>
      <c r="BE600" s="12">
        <f t="shared" si="583"/>
        <v>0</v>
      </c>
      <c r="BF600" s="39">
        <f t="shared" si="584"/>
        <v>0</v>
      </c>
      <c r="BG600" s="39">
        <f t="shared" si="585"/>
        <v>0</v>
      </c>
      <c r="BH600" s="39">
        <f t="shared" si="586"/>
        <v>0</v>
      </c>
      <c r="BI600" s="12">
        <f t="shared" si="587"/>
        <v>0</v>
      </c>
      <c r="BJ600" s="39">
        <f t="shared" si="588"/>
        <v>0</v>
      </c>
      <c r="BK600" s="39">
        <f t="shared" si="589"/>
        <v>0</v>
      </c>
      <c r="BL600" s="39">
        <f t="shared" si="590"/>
        <v>0</v>
      </c>
      <c r="BM600" s="12">
        <f t="shared" si="591"/>
        <v>0</v>
      </c>
      <c r="BN600" s="39">
        <f t="shared" si="592"/>
        <v>0</v>
      </c>
      <c r="BO600" s="39">
        <f t="shared" si="593"/>
        <v>0</v>
      </c>
      <c r="BP600" s="39">
        <f t="shared" si="594"/>
        <v>0</v>
      </c>
      <c r="BQ600" s="12">
        <f t="shared" si="595"/>
        <v>0</v>
      </c>
      <c r="BR600" s="39">
        <f t="shared" si="596"/>
        <v>0</v>
      </c>
      <c r="BS600" s="39">
        <f t="shared" si="597"/>
        <v>0</v>
      </c>
      <c r="BT600" s="39">
        <f t="shared" si="598"/>
        <v>0</v>
      </c>
      <c r="BU600" s="104">
        <f>IF(ABS($B600)&lt;0.01,0,VLOOKUP(E600,DollarSteps,4))</f>
        <v>1</v>
      </c>
      <c r="BV600" s="104">
        <f>IF(ABS($B600)&lt;0.01,0,VLOOKUP(G600,DollarSteps,4))</f>
        <v>1</v>
      </c>
      <c r="BW600" s="104">
        <f>IF(ABS($B600)&lt;0.01,0,VLOOKUP(I600,DollarSteps,4))</f>
        <v>2</v>
      </c>
      <c r="BX600" s="104">
        <f>IF(ABS($B600)&lt;0.01,0,IF($J600="","",VLOOKUP($J600,Age_Steps,4)))</f>
        <v>2</v>
      </c>
      <c r="BY600" s="104">
        <f>IF(OR(ABS($B600)&lt;0.01,$E600=0),0,IF($J600="","",VLOOKUP($J600,Age_Steps,4)))</f>
        <v>0</v>
      </c>
      <c r="BZ600" s="104">
        <f>IF(ABS($B600)&lt;0.01,0,IF($J600="","",VLOOKUP($J600-1,Age_Steps,4)))</f>
        <v>2</v>
      </c>
      <c r="CA600" s="104">
        <f>IF(OR(ABS($B600)&lt;0.01,$G600=0),0,IF($J600="","",VLOOKUP($J600-1,Age_Steps,4)))</f>
        <v>0</v>
      </c>
      <c r="CB600" s="104">
        <f>IF(ABS($B600)&lt;0.01,0,IF($J600="","",VLOOKUP($J600-2,Age_Steps,4)))</f>
        <v>2</v>
      </c>
      <c r="CC600" s="104">
        <f>IF(OR(ABS($B600)&lt;0.01,$I600=0),0,IF($J600="","",VLOOKUP($J600-2,Age_Steps,4)))</f>
        <v>2</v>
      </c>
    </row>
    <row r="601" spans="2:81" ht="12.5" customHeight="1">
      <c r="B601" s="6" t="s">
        <v>335</v>
      </c>
      <c r="C601" s="7" t="s">
        <v>336</v>
      </c>
      <c r="D601" s="5">
        <v>0</v>
      </c>
      <c r="E601" s="5">
        <v>0</v>
      </c>
      <c r="F601" s="2">
        <v>0</v>
      </c>
      <c r="G601" s="2">
        <v>0</v>
      </c>
      <c r="H601" s="2">
        <v>2</v>
      </c>
      <c r="I601" s="5">
        <v>65</v>
      </c>
      <c r="J601" s="11">
        <v>47</v>
      </c>
      <c r="K601" s="12">
        <f t="shared" si="543"/>
        <v>0</v>
      </c>
      <c r="L601" s="12">
        <f t="shared" si="543"/>
        <v>0</v>
      </c>
      <c r="M601" s="14">
        <f t="shared" si="544"/>
        <v>0</v>
      </c>
      <c r="N601" s="12">
        <f t="shared" si="599"/>
        <v>0</v>
      </c>
      <c r="O601" s="14">
        <f t="shared" si="545"/>
        <v>0</v>
      </c>
      <c r="P601" s="12">
        <f t="shared" si="599"/>
        <v>0</v>
      </c>
      <c r="Q601" s="12">
        <f t="shared" si="546"/>
        <v>0</v>
      </c>
      <c r="R601" s="12">
        <f t="shared" si="547"/>
        <v>1</v>
      </c>
      <c r="S601" s="12">
        <f t="shared" si="548"/>
        <v>0</v>
      </c>
      <c r="T601" s="12">
        <f t="shared" si="549"/>
        <v>0</v>
      </c>
      <c r="U601" s="12">
        <f t="shared" si="550"/>
        <v>0</v>
      </c>
      <c r="V601" s="39">
        <f t="shared" si="551"/>
        <v>0</v>
      </c>
      <c r="W601" s="39">
        <f t="shared" si="552"/>
        <v>0</v>
      </c>
      <c r="X601" s="12">
        <f t="shared" si="600"/>
        <v>1</v>
      </c>
      <c r="Y601" s="12">
        <f t="shared" si="553"/>
        <v>1</v>
      </c>
      <c r="Z601" s="39">
        <f t="shared" si="601"/>
        <v>65</v>
      </c>
      <c r="AA601" s="12">
        <f t="shared" si="554"/>
        <v>0</v>
      </c>
      <c r="AB601" s="39">
        <f t="shared" si="555"/>
        <v>0</v>
      </c>
      <c r="AC601" s="12">
        <f t="shared" si="556"/>
        <v>0</v>
      </c>
      <c r="AD601" s="39">
        <f t="shared" si="557"/>
        <v>0</v>
      </c>
      <c r="AE601" s="39">
        <f t="shared" si="542"/>
        <v>0</v>
      </c>
      <c r="AF601" s="12">
        <f t="shared" si="558"/>
        <v>0</v>
      </c>
      <c r="AG601" s="39">
        <f t="shared" si="559"/>
        <v>0</v>
      </c>
      <c r="AH601" s="12">
        <f t="shared" si="560"/>
        <v>0</v>
      </c>
      <c r="AI601" s="39">
        <f t="shared" si="561"/>
        <v>0</v>
      </c>
      <c r="AJ601" s="39">
        <f t="shared" si="562"/>
        <v>0</v>
      </c>
      <c r="AK601" s="12">
        <f t="shared" si="563"/>
        <v>0</v>
      </c>
      <c r="AL601" s="39">
        <f t="shared" si="564"/>
        <v>0</v>
      </c>
      <c r="AM601" s="39">
        <f t="shared" si="565"/>
        <v>0</v>
      </c>
      <c r="AN601" s="39">
        <f t="shared" si="566"/>
        <v>0</v>
      </c>
      <c r="AO601" s="99">
        <f t="shared" si="567"/>
        <v>0</v>
      </c>
      <c r="AP601" s="99">
        <f t="shared" si="568"/>
        <v>0</v>
      </c>
      <c r="AQ601" s="12">
        <f t="shared" si="569"/>
        <v>0</v>
      </c>
      <c r="AR601" s="39">
        <f t="shared" si="570"/>
        <v>0</v>
      </c>
      <c r="AS601" s="39">
        <f t="shared" si="571"/>
        <v>0</v>
      </c>
      <c r="AT601" s="39">
        <f t="shared" si="572"/>
        <v>0</v>
      </c>
      <c r="AU601" s="12">
        <f t="shared" si="573"/>
        <v>0</v>
      </c>
      <c r="AV601" s="39">
        <f t="shared" si="574"/>
        <v>0</v>
      </c>
      <c r="AW601" s="39">
        <f t="shared" si="575"/>
        <v>0</v>
      </c>
      <c r="AX601" s="39">
        <f t="shared" si="576"/>
        <v>0</v>
      </c>
      <c r="AY601" s="39">
        <f t="shared" si="577"/>
        <v>0</v>
      </c>
      <c r="AZ601" s="39">
        <f t="shared" si="578"/>
        <v>0</v>
      </c>
      <c r="BA601" s="12">
        <f t="shared" si="579"/>
        <v>0</v>
      </c>
      <c r="BB601" s="39">
        <f t="shared" si="580"/>
        <v>0</v>
      </c>
      <c r="BC601" s="39">
        <f t="shared" si="581"/>
        <v>0</v>
      </c>
      <c r="BD601" s="39">
        <f t="shared" si="582"/>
        <v>0</v>
      </c>
      <c r="BE601" s="12">
        <f t="shared" si="583"/>
        <v>0</v>
      </c>
      <c r="BF601" s="39">
        <f t="shared" si="584"/>
        <v>0</v>
      </c>
      <c r="BG601" s="39">
        <f t="shared" si="585"/>
        <v>0</v>
      </c>
      <c r="BH601" s="39">
        <f t="shared" si="586"/>
        <v>0</v>
      </c>
      <c r="BI601" s="12">
        <f t="shared" si="587"/>
        <v>0</v>
      </c>
      <c r="BJ601" s="39">
        <f t="shared" si="588"/>
        <v>0</v>
      </c>
      <c r="BK601" s="39">
        <f t="shared" si="589"/>
        <v>0</v>
      </c>
      <c r="BL601" s="39">
        <f t="shared" si="590"/>
        <v>0</v>
      </c>
      <c r="BM601" s="12">
        <f t="shared" si="591"/>
        <v>0</v>
      </c>
      <c r="BN601" s="39">
        <f t="shared" si="592"/>
        <v>0</v>
      </c>
      <c r="BO601" s="39">
        <f t="shared" si="593"/>
        <v>0</v>
      </c>
      <c r="BP601" s="39">
        <f t="shared" si="594"/>
        <v>0</v>
      </c>
      <c r="BQ601" s="12">
        <f t="shared" si="595"/>
        <v>0</v>
      </c>
      <c r="BR601" s="39">
        <f t="shared" si="596"/>
        <v>0</v>
      </c>
      <c r="BS601" s="39">
        <f t="shared" si="597"/>
        <v>0</v>
      </c>
      <c r="BT601" s="39">
        <f t="shared" si="598"/>
        <v>0</v>
      </c>
      <c r="BU601" s="104">
        <f>IF(ABS($B601)&lt;0.01,0,VLOOKUP(E601,DollarSteps,4))</f>
        <v>1</v>
      </c>
      <c r="BV601" s="104">
        <f>IF(ABS($B601)&lt;0.01,0,VLOOKUP(G601,DollarSteps,4))</f>
        <v>1</v>
      </c>
      <c r="BW601" s="104">
        <f>IF(ABS($B601)&lt;0.01,0,VLOOKUP(I601,DollarSteps,4))</f>
        <v>2</v>
      </c>
      <c r="BX601" s="104">
        <f>IF(ABS($B601)&lt;0.01,0,IF($J601="","",VLOOKUP($J601,Age_Steps,4)))</f>
        <v>4</v>
      </c>
      <c r="BY601" s="104">
        <f>IF(OR(ABS($B601)&lt;0.01,$E601=0),0,IF($J601="","",VLOOKUP($J601,Age_Steps,4)))</f>
        <v>0</v>
      </c>
      <c r="BZ601" s="104">
        <f>IF(ABS($B601)&lt;0.01,0,IF($J601="","",VLOOKUP($J601-1,Age_Steps,4)))</f>
        <v>4</v>
      </c>
      <c r="CA601" s="104">
        <f>IF(OR(ABS($B601)&lt;0.01,$G601=0),0,IF($J601="","",VLOOKUP($J601-1,Age_Steps,4)))</f>
        <v>0</v>
      </c>
      <c r="CB601" s="104">
        <f>IF(ABS($B601)&lt;0.01,0,IF($J601="","",VLOOKUP($J601-2,Age_Steps,4)))</f>
        <v>4</v>
      </c>
      <c r="CC601" s="104">
        <f>IF(OR(ABS($B601)&lt;0.01,$I601=0),0,IF($J601="","",VLOOKUP($J601-2,Age_Steps,4)))</f>
        <v>4</v>
      </c>
    </row>
    <row r="602" spans="2:81" ht="12.5" customHeight="1">
      <c r="B602" s="6" t="s">
        <v>337</v>
      </c>
      <c r="C602" s="6" t="s">
        <v>338</v>
      </c>
      <c r="D602" s="5">
        <v>0</v>
      </c>
      <c r="E602" s="5">
        <v>0</v>
      </c>
      <c r="F602" s="2">
        <v>0</v>
      </c>
      <c r="G602" s="2">
        <v>0</v>
      </c>
      <c r="H602" s="2">
        <v>0</v>
      </c>
      <c r="I602" s="5">
        <v>0</v>
      </c>
      <c r="J602" s="11">
        <v>54</v>
      </c>
      <c r="K602" s="12">
        <f t="shared" si="543"/>
        <v>0</v>
      </c>
      <c r="L602" s="12">
        <f t="shared" si="543"/>
        <v>0</v>
      </c>
      <c r="M602" s="14">
        <f t="shared" si="544"/>
        <v>0</v>
      </c>
      <c r="N602" s="12">
        <f t="shared" si="599"/>
        <v>0</v>
      </c>
      <c r="O602" s="14">
        <f t="shared" si="545"/>
        <v>0</v>
      </c>
      <c r="P602" s="12">
        <f t="shared" si="599"/>
        <v>0</v>
      </c>
      <c r="Q602" s="12">
        <f t="shared" si="546"/>
        <v>1</v>
      </c>
      <c r="R602" s="12">
        <f t="shared" si="547"/>
        <v>0</v>
      </c>
      <c r="S602" s="12">
        <f t="shared" si="548"/>
        <v>0</v>
      </c>
      <c r="T602" s="12">
        <f t="shared" si="549"/>
        <v>0</v>
      </c>
      <c r="U602" s="12">
        <f t="shared" si="550"/>
        <v>0</v>
      </c>
      <c r="V602" s="39">
        <f t="shared" si="551"/>
        <v>0</v>
      </c>
      <c r="W602" s="39">
        <f t="shared" si="552"/>
        <v>0</v>
      </c>
      <c r="X602" s="12">
        <f t="shared" si="600"/>
        <v>0</v>
      </c>
      <c r="Y602" s="12">
        <f t="shared" si="553"/>
        <v>0</v>
      </c>
      <c r="Z602" s="39">
        <f t="shared" si="601"/>
        <v>0</v>
      </c>
      <c r="AA602" s="12">
        <f t="shared" si="554"/>
        <v>0</v>
      </c>
      <c r="AB602" s="39">
        <f t="shared" si="555"/>
        <v>0</v>
      </c>
      <c r="AC602" s="12">
        <f t="shared" si="556"/>
        <v>0</v>
      </c>
      <c r="AD602" s="39">
        <f t="shared" si="557"/>
        <v>0</v>
      </c>
      <c r="AE602" s="39">
        <f t="shared" si="542"/>
        <v>0</v>
      </c>
      <c r="AF602" s="12">
        <f t="shared" si="558"/>
        <v>0</v>
      </c>
      <c r="AG602" s="39">
        <f t="shared" si="559"/>
        <v>0</v>
      </c>
      <c r="AH602" s="12">
        <f t="shared" si="560"/>
        <v>0</v>
      </c>
      <c r="AI602" s="39">
        <f t="shared" si="561"/>
        <v>0</v>
      </c>
      <c r="AJ602" s="39">
        <f t="shared" si="562"/>
        <v>0</v>
      </c>
      <c r="AK602" s="12">
        <f t="shared" si="563"/>
        <v>0</v>
      </c>
      <c r="AL602" s="39">
        <f t="shared" si="564"/>
        <v>0</v>
      </c>
      <c r="AM602" s="39">
        <f t="shared" si="565"/>
        <v>0</v>
      </c>
      <c r="AN602" s="39">
        <f t="shared" si="566"/>
        <v>0</v>
      </c>
      <c r="AO602" s="99">
        <f t="shared" si="567"/>
        <v>0</v>
      </c>
      <c r="AP602" s="99">
        <f t="shared" si="568"/>
        <v>0</v>
      </c>
      <c r="AQ602" s="12">
        <f t="shared" si="569"/>
        <v>0</v>
      </c>
      <c r="AR602" s="39">
        <f t="shared" si="570"/>
        <v>0</v>
      </c>
      <c r="AS602" s="39">
        <f t="shared" si="571"/>
        <v>0</v>
      </c>
      <c r="AT602" s="39">
        <f t="shared" si="572"/>
        <v>0</v>
      </c>
      <c r="AU602" s="12">
        <f t="shared" si="573"/>
        <v>0</v>
      </c>
      <c r="AV602" s="39">
        <f t="shared" si="574"/>
        <v>0</v>
      </c>
      <c r="AW602" s="39">
        <f t="shared" si="575"/>
        <v>0</v>
      </c>
      <c r="AX602" s="39">
        <f t="shared" si="576"/>
        <v>0</v>
      </c>
      <c r="AY602" s="39">
        <f t="shared" si="577"/>
        <v>0</v>
      </c>
      <c r="AZ602" s="39">
        <f t="shared" si="578"/>
        <v>0</v>
      </c>
      <c r="BA602" s="12">
        <f t="shared" si="579"/>
        <v>0</v>
      </c>
      <c r="BB602" s="39">
        <f t="shared" si="580"/>
        <v>0</v>
      </c>
      <c r="BC602" s="39">
        <f t="shared" si="581"/>
        <v>0</v>
      </c>
      <c r="BD602" s="39">
        <f t="shared" si="582"/>
        <v>0</v>
      </c>
      <c r="BE602" s="12">
        <f t="shared" si="583"/>
        <v>0</v>
      </c>
      <c r="BF602" s="39">
        <f t="shared" si="584"/>
        <v>0</v>
      </c>
      <c r="BG602" s="39">
        <f t="shared" si="585"/>
        <v>0</v>
      </c>
      <c r="BH602" s="39">
        <f t="shared" si="586"/>
        <v>0</v>
      </c>
      <c r="BI602" s="12">
        <f t="shared" si="587"/>
        <v>0</v>
      </c>
      <c r="BJ602" s="39">
        <f t="shared" si="588"/>
        <v>0</v>
      </c>
      <c r="BK602" s="39">
        <f t="shared" si="589"/>
        <v>0</v>
      </c>
      <c r="BL602" s="39">
        <f t="shared" si="590"/>
        <v>0</v>
      </c>
      <c r="BM602" s="12">
        <f t="shared" si="591"/>
        <v>0</v>
      </c>
      <c r="BN602" s="39">
        <f t="shared" si="592"/>
        <v>0</v>
      </c>
      <c r="BO602" s="39">
        <f t="shared" si="593"/>
        <v>0</v>
      </c>
      <c r="BP602" s="39">
        <f t="shared" si="594"/>
        <v>0</v>
      </c>
      <c r="BQ602" s="12">
        <f t="shared" si="595"/>
        <v>0</v>
      </c>
      <c r="BR602" s="39">
        <f t="shared" si="596"/>
        <v>0</v>
      </c>
      <c r="BS602" s="39">
        <f t="shared" si="597"/>
        <v>0</v>
      </c>
      <c r="BT602" s="39">
        <f t="shared" si="598"/>
        <v>0</v>
      </c>
      <c r="BU602" s="104">
        <f>IF(ABS($B602)&lt;0.01,0,VLOOKUP(E602,DollarSteps,4))</f>
        <v>1</v>
      </c>
      <c r="BV602" s="104">
        <f>IF(ABS($B602)&lt;0.01,0,VLOOKUP(G602,DollarSteps,4))</f>
        <v>1</v>
      </c>
      <c r="BW602" s="104">
        <f>IF(ABS($B602)&lt;0.01,0,VLOOKUP(I602,DollarSteps,4))</f>
        <v>1</v>
      </c>
      <c r="BX602" s="104">
        <f>IF(ABS($B602)&lt;0.01,0,IF($J602="","",VLOOKUP($J602,Age_Steps,4)))</f>
        <v>5</v>
      </c>
      <c r="BY602" s="104">
        <f>IF(OR(ABS($B602)&lt;0.01,$E602=0),0,IF($J602="","",VLOOKUP($J602,Age_Steps,4)))</f>
        <v>0</v>
      </c>
      <c r="BZ602" s="104">
        <f>IF(ABS($B602)&lt;0.01,0,IF($J602="","",VLOOKUP($J602-1,Age_Steps,4)))</f>
        <v>5</v>
      </c>
      <c r="CA602" s="104">
        <f>IF(OR(ABS($B602)&lt;0.01,$G602=0),0,IF($J602="","",VLOOKUP($J602-1,Age_Steps,4)))</f>
        <v>0</v>
      </c>
      <c r="CB602" s="104">
        <f>IF(ABS($B602)&lt;0.01,0,IF($J602="","",VLOOKUP($J602-2,Age_Steps,4)))</f>
        <v>5</v>
      </c>
      <c r="CC602" s="104">
        <f>IF(OR(ABS($B602)&lt;0.01,$I602=0),0,IF($J602="","",VLOOKUP($J602-2,Age_Steps,4)))</f>
        <v>0</v>
      </c>
    </row>
    <row r="603" spans="2:81" ht="12.5" customHeight="1">
      <c r="B603" s="6" t="s">
        <v>339</v>
      </c>
      <c r="C603" s="6" t="s">
        <v>340</v>
      </c>
      <c r="D603" s="5">
        <v>0</v>
      </c>
      <c r="E603" s="5">
        <v>0</v>
      </c>
      <c r="F603" s="2">
        <v>0</v>
      </c>
      <c r="G603" s="2">
        <v>0</v>
      </c>
      <c r="H603" s="2">
        <v>0</v>
      </c>
      <c r="I603" s="5">
        <v>0</v>
      </c>
      <c r="J603" s="11">
        <v>51</v>
      </c>
      <c r="K603" s="12">
        <f t="shared" si="543"/>
        <v>0</v>
      </c>
      <c r="L603" s="12">
        <f t="shared" si="543"/>
        <v>0</v>
      </c>
      <c r="M603" s="14">
        <f t="shared" si="544"/>
        <v>0</v>
      </c>
      <c r="N603" s="12">
        <f t="shared" si="599"/>
        <v>0</v>
      </c>
      <c r="O603" s="14">
        <f t="shared" si="545"/>
        <v>0</v>
      </c>
      <c r="P603" s="12">
        <f t="shared" si="599"/>
        <v>0</v>
      </c>
      <c r="Q603" s="12">
        <f t="shared" si="546"/>
        <v>1</v>
      </c>
      <c r="R603" s="12">
        <f t="shared" si="547"/>
        <v>0</v>
      </c>
      <c r="S603" s="12">
        <f t="shared" si="548"/>
        <v>0</v>
      </c>
      <c r="T603" s="12">
        <f t="shared" si="549"/>
        <v>0</v>
      </c>
      <c r="U603" s="12">
        <f t="shared" si="550"/>
        <v>0</v>
      </c>
      <c r="V603" s="39">
        <f t="shared" si="551"/>
        <v>0</v>
      </c>
      <c r="W603" s="39">
        <f t="shared" si="552"/>
        <v>0</v>
      </c>
      <c r="X603" s="12">
        <f t="shared" si="600"/>
        <v>0</v>
      </c>
      <c r="Y603" s="12">
        <f t="shared" si="553"/>
        <v>0</v>
      </c>
      <c r="Z603" s="39">
        <f t="shared" si="601"/>
        <v>0</v>
      </c>
      <c r="AA603" s="12">
        <f t="shared" si="554"/>
        <v>0</v>
      </c>
      <c r="AB603" s="39">
        <f t="shared" si="555"/>
        <v>0</v>
      </c>
      <c r="AC603" s="12">
        <f t="shared" si="556"/>
        <v>0</v>
      </c>
      <c r="AD603" s="39">
        <f t="shared" si="557"/>
        <v>0</v>
      </c>
      <c r="AE603" s="39">
        <f t="shared" si="542"/>
        <v>0</v>
      </c>
      <c r="AF603" s="12">
        <f t="shared" si="558"/>
        <v>0</v>
      </c>
      <c r="AG603" s="39">
        <f t="shared" si="559"/>
        <v>0</v>
      </c>
      <c r="AH603" s="12">
        <f t="shared" si="560"/>
        <v>0</v>
      </c>
      <c r="AI603" s="39">
        <f t="shared" si="561"/>
        <v>0</v>
      </c>
      <c r="AJ603" s="39">
        <f t="shared" si="562"/>
        <v>0</v>
      </c>
      <c r="AK603" s="12">
        <f t="shared" si="563"/>
        <v>0</v>
      </c>
      <c r="AL603" s="39">
        <f t="shared" si="564"/>
        <v>0</v>
      </c>
      <c r="AM603" s="39">
        <f t="shared" si="565"/>
        <v>0</v>
      </c>
      <c r="AN603" s="39">
        <f t="shared" si="566"/>
        <v>0</v>
      </c>
      <c r="AO603" s="99">
        <f t="shared" si="567"/>
        <v>0</v>
      </c>
      <c r="AP603" s="99">
        <f t="shared" si="568"/>
        <v>0</v>
      </c>
      <c r="AQ603" s="12">
        <f t="shared" si="569"/>
        <v>0</v>
      </c>
      <c r="AR603" s="39">
        <f t="shared" si="570"/>
        <v>0</v>
      </c>
      <c r="AS603" s="39">
        <f t="shared" si="571"/>
        <v>0</v>
      </c>
      <c r="AT603" s="39">
        <f t="shared" si="572"/>
        <v>0</v>
      </c>
      <c r="AU603" s="12">
        <f t="shared" si="573"/>
        <v>0</v>
      </c>
      <c r="AV603" s="39">
        <f t="shared" si="574"/>
        <v>0</v>
      </c>
      <c r="AW603" s="39">
        <f t="shared" si="575"/>
        <v>0</v>
      </c>
      <c r="AX603" s="39">
        <f t="shared" si="576"/>
        <v>0</v>
      </c>
      <c r="AY603" s="39">
        <f t="shared" si="577"/>
        <v>0</v>
      </c>
      <c r="AZ603" s="39">
        <f t="shared" si="578"/>
        <v>0</v>
      </c>
      <c r="BA603" s="12">
        <f t="shared" si="579"/>
        <v>0</v>
      </c>
      <c r="BB603" s="39">
        <f t="shared" si="580"/>
        <v>0</v>
      </c>
      <c r="BC603" s="39">
        <f t="shared" si="581"/>
        <v>0</v>
      </c>
      <c r="BD603" s="39">
        <f t="shared" si="582"/>
        <v>0</v>
      </c>
      <c r="BE603" s="12">
        <f t="shared" si="583"/>
        <v>0</v>
      </c>
      <c r="BF603" s="39">
        <f t="shared" si="584"/>
        <v>0</v>
      </c>
      <c r="BG603" s="39">
        <f t="shared" si="585"/>
        <v>0</v>
      </c>
      <c r="BH603" s="39">
        <f t="shared" si="586"/>
        <v>0</v>
      </c>
      <c r="BI603" s="12">
        <f t="shared" si="587"/>
        <v>0</v>
      </c>
      <c r="BJ603" s="39">
        <f t="shared" si="588"/>
        <v>0</v>
      </c>
      <c r="BK603" s="39">
        <f t="shared" si="589"/>
        <v>0</v>
      </c>
      <c r="BL603" s="39">
        <f t="shared" si="590"/>
        <v>0</v>
      </c>
      <c r="BM603" s="12">
        <f t="shared" si="591"/>
        <v>0</v>
      </c>
      <c r="BN603" s="39">
        <f t="shared" si="592"/>
        <v>0</v>
      </c>
      <c r="BO603" s="39">
        <f t="shared" si="593"/>
        <v>0</v>
      </c>
      <c r="BP603" s="39">
        <f t="shared" si="594"/>
        <v>0</v>
      </c>
      <c r="BQ603" s="12">
        <f t="shared" si="595"/>
        <v>0</v>
      </c>
      <c r="BR603" s="39">
        <f t="shared" si="596"/>
        <v>0</v>
      </c>
      <c r="BS603" s="39">
        <f t="shared" si="597"/>
        <v>0</v>
      </c>
      <c r="BT603" s="39">
        <f t="shared" si="598"/>
        <v>0</v>
      </c>
      <c r="BU603" s="104">
        <f>IF(ABS($B603)&lt;0.01,0,VLOOKUP(E603,DollarSteps,4))</f>
        <v>1</v>
      </c>
      <c r="BV603" s="104">
        <f>IF(ABS($B603)&lt;0.01,0,VLOOKUP(G603,DollarSteps,4))</f>
        <v>1</v>
      </c>
      <c r="BW603" s="104">
        <f>IF(ABS($B603)&lt;0.01,0,VLOOKUP(I603,DollarSteps,4))</f>
        <v>1</v>
      </c>
      <c r="BX603" s="104">
        <f>IF(ABS($B603)&lt;0.01,0,IF($J603="","",VLOOKUP($J603,Age_Steps,4)))</f>
        <v>5</v>
      </c>
      <c r="BY603" s="104">
        <f>IF(OR(ABS($B603)&lt;0.01,$E603=0),0,IF($J603="","",VLOOKUP($J603,Age_Steps,4)))</f>
        <v>0</v>
      </c>
      <c r="BZ603" s="104">
        <f>IF(ABS($B603)&lt;0.01,0,IF($J603="","",VLOOKUP($J603-1,Age_Steps,4)))</f>
        <v>5</v>
      </c>
      <c r="CA603" s="104">
        <f>IF(OR(ABS($B603)&lt;0.01,$G603=0),0,IF($J603="","",VLOOKUP($J603-1,Age_Steps,4)))</f>
        <v>0</v>
      </c>
      <c r="CB603" s="104">
        <f>IF(ABS($B603)&lt;0.01,0,IF($J603="","",VLOOKUP($J603-2,Age_Steps,4)))</f>
        <v>4</v>
      </c>
      <c r="CC603" s="104">
        <f>IF(OR(ABS($B603)&lt;0.01,$I603=0),0,IF($J603="","",VLOOKUP($J603-2,Age_Steps,4)))</f>
        <v>0</v>
      </c>
    </row>
    <row r="604" spans="2:81" ht="12.5" customHeight="1">
      <c r="B604" s="6" t="s">
        <v>341</v>
      </c>
      <c r="C604" s="6" t="s">
        <v>342</v>
      </c>
      <c r="D604" s="5">
        <v>960</v>
      </c>
      <c r="E604" s="5">
        <v>960</v>
      </c>
      <c r="F604" s="2">
        <v>960</v>
      </c>
      <c r="G604" s="2">
        <v>960</v>
      </c>
      <c r="H604" s="2">
        <v>960</v>
      </c>
      <c r="I604" s="5">
        <v>960</v>
      </c>
      <c r="J604" s="11">
        <v>67</v>
      </c>
      <c r="K604" s="12">
        <f t="shared" si="543"/>
        <v>1</v>
      </c>
      <c r="L604" s="12">
        <f t="shared" si="543"/>
        <v>1</v>
      </c>
      <c r="M604" s="14">
        <f t="shared" si="544"/>
        <v>0</v>
      </c>
      <c r="N604" s="12">
        <f t="shared" si="599"/>
        <v>0</v>
      </c>
      <c r="O604" s="14">
        <f t="shared" si="545"/>
        <v>0</v>
      </c>
      <c r="P604" s="12">
        <f t="shared" si="599"/>
        <v>0</v>
      </c>
      <c r="Q604" s="12">
        <f t="shared" si="546"/>
        <v>0</v>
      </c>
      <c r="R604" s="12">
        <f t="shared" si="547"/>
        <v>0</v>
      </c>
      <c r="S604" s="12">
        <f t="shared" si="548"/>
        <v>1</v>
      </c>
      <c r="T604" s="12">
        <f t="shared" si="549"/>
        <v>1</v>
      </c>
      <c r="U604" s="12">
        <f t="shared" si="550"/>
        <v>0</v>
      </c>
      <c r="V604" s="39">
        <f t="shared" si="551"/>
        <v>0</v>
      </c>
      <c r="W604" s="39">
        <f t="shared" si="552"/>
        <v>0</v>
      </c>
      <c r="X604" s="12">
        <f t="shared" si="600"/>
        <v>1</v>
      </c>
      <c r="Y604" s="12">
        <f t="shared" si="553"/>
        <v>0</v>
      </c>
      <c r="Z604" s="39">
        <f t="shared" si="601"/>
        <v>0</v>
      </c>
      <c r="AA604" s="12">
        <f t="shared" si="554"/>
        <v>0</v>
      </c>
      <c r="AB604" s="39">
        <f t="shared" si="555"/>
        <v>0</v>
      </c>
      <c r="AC604" s="12">
        <f t="shared" si="556"/>
        <v>0</v>
      </c>
      <c r="AD604" s="39">
        <f t="shared" si="557"/>
        <v>0</v>
      </c>
      <c r="AE604" s="39">
        <f t="shared" si="542"/>
        <v>0</v>
      </c>
      <c r="AF604" s="12">
        <f t="shared" si="558"/>
        <v>0</v>
      </c>
      <c r="AG604" s="39">
        <f t="shared" si="559"/>
        <v>0</v>
      </c>
      <c r="AH604" s="12">
        <f t="shared" si="560"/>
        <v>0</v>
      </c>
      <c r="AI604" s="39">
        <f t="shared" si="561"/>
        <v>0</v>
      </c>
      <c r="AJ604" s="39">
        <f t="shared" si="562"/>
        <v>0</v>
      </c>
      <c r="AK604" s="12">
        <f t="shared" si="563"/>
        <v>1</v>
      </c>
      <c r="AL604" s="39">
        <f t="shared" si="564"/>
        <v>960</v>
      </c>
      <c r="AM604" s="39">
        <f t="shared" si="565"/>
        <v>960</v>
      </c>
      <c r="AN604" s="39">
        <f t="shared" si="566"/>
        <v>960</v>
      </c>
      <c r="AO604" s="99">
        <f t="shared" si="567"/>
        <v>3</v>
      </c>
      <c r="AP604" s="99">
        <f t="shared" si="568"/>
        <v>3</v>
      </c>
      <c r="AQ604" s="12">
        <f t="shared" si="569"/>
        <v>0</v>
      </c>
      <c r="AR604" s="39">
        <f t="shared" si="570"/>
        <v>0</v>
      </c>
      <c r="AS604" s="39">
        <f t="shared" si="571"/>
        <v>0</v>
      </c>
      <c r="AT604" s="39">
        <f t="shared" si="572"/>
        <v>0</v>
      </c>
      <c r="AU604" s="12">
        <f t="shared" si="573"/>
        <v>0</v>
      </c>
      <c r="AV604" s="39">
        <f t="shared" si="574"/>
        <v>0</v>
      </c>
      <c r="AW604" s="39">
        <f t="shared" si="575"/>
        <v>0</v>
      </c>
      <c r="AX604" s="39">
        <f t="shared" si="576"/>
        <v>0</v>
      </c>
      <c r="AY604" s="39">
        <f t="shared" si="577"/>
        <v>0</v>
      </c>
      <c r="AZ604" s="39">
        <f t="shared" si="578"/>
        <v>0</v>
      </c>
      <c r="BA604" s="12">
        <f t="shared" si="579"/>
        <v>0</v>
      </c>
      <c r="BB604" s="39">
        <f t="shared" si="580"/>
        <v>0</v>
      </c>
      <c r="BC604" s="39">
        <f t="shared" si="581"/>
        <v>0</v>
      </c>
      <c r="BD604" s="39">
        <f t="shared" si="582"/>
        <v>0</v>
      </c>
      <c r="BE604" s="12">
        <f t="shared" si="583"/>
        <v>0</v>
      </c>
      <c r="BF604" s="39">
        <f t="shared" si="584"/>
        <v>0</v>
      </c>
      <c r="BG604" s="39">
        <f t="shared" si="585"/>
        <v>0</v>
      </c>
      <c r="BH604" s="39">
        <f t="shared" si="586"/>
        <v>0</v>
      </c>
      <c r="BI604" s="12">
        <f t="shared" si="587"/>
        <v>0</v>
      </c>
      <c r="BJ604" s="39">
        <f t="shared" si="588"/>
        <v>0</v>
      </c>
      <c r="BK604" s="39">
        <f t="shared" si="589"/>
        <v>0</v>
      </c>
      <c r="BL604" s="39">
        <f t="shared" si="590"/>
        <v>0</v>
      </c>
      <c r="BM604" s="12">
        <f t="shared" si="591"/>
        <v>0</v>
      </c>
      <c r="BN604" s="39">
        <f t="shared" si="592"/>
        <v>0</v>
      </c>
      <c r="BO604" s="39">
        <f t="shared" si="593"/>
        <v>0</v>
      </c>
      <c r="BP604" s="39">
        <f t="shared" si="594"/>
        <v>0</v>
      </c>
      <c r="BQ604" s="12">
        <f t="shared" si="595"/>
        <v>1</v>
      </c>
      <c r="BR604" s="39">
        <f t="shared" si="596"/>
        <v>960</v>
      </c>
      <c r="BS604" s="39">
        <f t="shared" si="597"/>
        <v>960</v>
      </c>
      <c r="BT604" s="39">
        <f t="shared" si="598"/>
        <v>960</v>
      </c>
      <c r="BU604" s="104">
        <f>IF(ABS($B604)&lt;0.01,0,VLOOKUP(E604,DollarSteps,4))</f>
        <v>3</v>
      </c>
      <c r="BV604" s="104">
        <f>IF(ABS($B604)&lt;0.01,0,VLOOKUP(G604,DollarSteps,4))</f>
        <v>3</v>
      </c>
      <c r="BW604" s="104">
        <f>IF(ABS($B604)&lt;0.01,0,VLOOKUP(I604,DollarSteps,4))</f>
        <v>3</v>
      </c>
      <c r="BX604" s="104">
        <f>IF(ABS($B604)&lt;0.01,0,IF($J604="","",VLOOKUP($J604,Age_Steps,4)))</f>
        <v>6</v>
      </c>
      <c r="BY604" s="104">
        <f>IF(OR(ABS($B604)&lt;0.01,$E604=0),0,IF($J604="","",VLOOKUP($J604,Age_Steps,4)))</f>
        <v>6</v>
      </c>
      <c r="BZ604" s="104">
        <f>IF(ABS($B604)&lt;0.01,0,IF($J604="","",VLOOKUP($J604-1,Age_Steps,4)))</f>
        <v>6</v>
      </c>
      <c r="CA604" s="104">
        <f>IF(OR(ABS($B604)&lt;0.01,$G604=0),0,IF($J604="","",VLOOKUP($J604-1,Age_Steps,4)))</f>
        <v>6</v>
      </c>
      <c r="CB604" s="104">
        <f>IF(ABS($B604)&lt;0.01,0,IF($J604="","",VLOOKUP($J604-2,Age_Steps,4)))</f>
        <v>6</v>
      </c>
      <c r="CC604" s="104">
        <f>IF(OR(ABS($B604)&lt;0.01,$I604=0),0,IF($J604="","",VLOOKUP($J604-2,Age_Steps,4)))</f>
        <v>6</v>
      </c>
    </row>
    <row r="605" spans="2:81" ht="12.5" customHeight="1">
      <c r="B605" s="6" t="s">
        <v>343</v>
      </c>
      <c r="C605" s="6" t="s">
        <v>344</v>
      </c>
      <c r="D605" s="5">
        <v>0</v>
      </c>
      <c r="E605" s="5">
        <v>0</v>
      </c>
      <c r="F605" s="2">
        <v>0</v>
      </c>
      <c r="G605" s="2">
        <v>0</v>
      </c>
      <c r="H605" s="2">
        <v>0</v>
      </c>
      <c r="I605" s="5">
        <v>0</v>
      </c>
      <c r="J605" s="11">
        <v>41</v>
      </c>
      <c r="K605" s="12">
        <f t="shared" si="543"/>
        <v>0</v>
      </c>
      <c r="L605" s="12">
        <f t="shared" si="543"/>
        <v>0</v>
      </c>
      <c r="M605" s="14">
        <f t="shared" si="544"/>
        <v>0</v>
      </c>
      <c r="N605" s="12">
        <f t="shared" si="599"/>
        <v>0</v>
      </c>
      <c r="O605" s="14">
        <f t="shared" si="545"/>
        <v>0</v>
      </c>
      <c r="P605" s="12">
        <f t="shared" si="599"/>
        <v>0</v>
      </c>
      <c r="Q605" s="12">
        <f t="shared" si="546"/>
        <v>1</v>
      </c>
      <c r="R605" s="12">
        <f t="shared" si="547"/>
        <v>0</v>
      </c>
      <c r="S605" s="12">
        <f t="shared" si="548"/>
        <v>0</v>
      </c>
      <c r="T605" s="12">
        <f t="shared" si="549"/>
        <v>0</v>
      </c>
      <c r="U605" s="12">
        <f t="shared" si="550"/>
        <v>0</v>
      </c>
      <c r="V605" s="39">
        <f t="shared" si="551"/>
        <v>0</v>
      </c>
      <c r="W605" s="39">
        <f t="shared" si="552"/>
        <v>0</v>
      </c>
      <c r="X605" s="12">
        <f t="shared" si="600"/>
        <v>0</v>
      </c>
      <c r="Y605" s="12">
        <f t="shared" si="553"/>
        <v>0</v>
      </c>
      <c r="Z605" s="39">
        <f t="shared" si="601"/>
        <v>0</v>
      </c>
      <c r="AA605" s="12">
        <f t="shared" si="554"/>
        <v>0</v>
      </c>
      <c r="AB605" s="39">
        <f t="shared" si="555"/>
        <v>0</v>
      </c>
      <c r="AC605" s="12">
        <f t="shared" si="556"/>
        <v>0</v>
      </c>
      <c r="AD605" s="39">
        <f t="shared" si="557"/>
        <v>0</v>
      </c>
      <c r="AE605" s="39">
        <f t="shared" si="542"/>
        <v>0</v>
      </c>
      <c r="AF605" s="12">
        <f t="shared" si="558"/>
        <v>0</v>
      </c>
      <c r="AG605" s="39">
        <f t="shared" si="559"/>
        <v>0</v>
      </c>
      <c r="AH605" s="12">
        <f t="shared" si="560"/>
        <v>0</v>
      </c>
      <c r="AI605" s="39">
        <f t="shared" si="561"/>
        <v>0</v>
      </c>
      <c r="AJ605" s="39">
        <f t="shared" si="562"/>
        <v>0</v>
      </c>
      <c r="AK605" s="12">
        <f t="shared" si="563"/>
        <v>0</v>
      </c>
      <c r="AL605" s="39">
        <f t="shared" si="564"/>
        <v>0</v>
      </c>
      <c r="AM605" s="39">
        <f t="shared" si="565"/>
        <v>0</v>
      </c>
      <c r="AN605" s="39">
        <f t="shared" si="566"/>
        <v>0</v>
      </c>
      <c r="AO605" s="99">
        <f t="shared" si="567"/>
        <v>0</v>
      </c>
      <c r="AP605" s="99">
        <f t="shared" si="568"/>
        <v>0</v>
      </c>
      <c r="AQ605" s="12">
        <f t="shared" si="569"/>
        <v>0</v>
      </c>
      <c r="AR605" s="39">
        <f t="shared" si="570"/>
        <v>0</v>
      </c>
      <c r="AS605" s="39">
        <f t="shared" si="571"/>
        <v>0</v>
      </c>
      <c r="AT605" s="39">
        <f t="shared" si="572"/>
        <v>0</v>
      </c>
      <c r="AU605" s="12">
        <f t="shared" si="573"/>
        <v>0</v>
      </c>
      <c r="AV605" s="39">
        <f t="shared" si="574"/>
        <v>0</v>
      </c>
      <c r="AW605" s="39">
        <f t="shared" si="575"/>
        <v>0</v>
      </c>
      <c r="AX605" s="39">
        <f t="shared" si="576"/>
        <v>0</v>
      </c>
      <c r="AY605" s="39">
        <f t="shared" si="577"/>
        <v>0</v>
      </c>
      <c r="AZ605" s="39">
        <f t="shared" si="578"/>
        <v>0</v>
      </c>
      <c r="BA605" s="12">
        <f t="shared" si="579"/>
        <v>0</v>
      </c>
      <c r="BB605" s="39">
        <f t="shared" si="580"/>
        <v>0</v>
      </c>
      <c r="BC605" s="39">
        <f t="shared" si="581"/>
        <v>0</v>
      </c>
      <c r="BD605" s="39">
        <f t="shared" si="582"/>
        <v>0</v>
      </c>
      <c r="BE605" s="12">
        <f t="shared" si="583"/>
        <v>0</v>
      </c>
      <c r="BF605" s="39">
        <f t="shared" si="584"/>
        <v>0</v>
      </c>
      <c r="BG605" s="39">
        <f t="shared" si="585"/>
        <v>0</v>
      </c>
      <c r="BH605" s="39">
        <f t="shared" si="586"/>
        <v>0</v>
      </c>
      <c r="BI605" s="12">
        <f t="shared" si="587"/>
        <v>0</v>
      </c>
      <c r="BJ605" s="39">
        <f t="shared" si="588"/>
        <v>0</v>
      </c>
      <c r="BK605" s="39">
        <f t="shared" si="589"/>
        <v>0</v>
      </c>
      <c r="BL605" s="39">
        <f t="shared" si="590"/>
        <v>0</v>
      </c>
      <c r="BM605" s="12">
        <f t="shared" si="591"/>
        <v>0</v>
      </c>
      <c r="BN605" s="39">
        <f t="shared" si="592"/>
        <v>0</v>
      </c>
      <c r="BO605" s="39">
        <f t="shared" si="593"/>
        <v>0</v>
      </c>
      <c r="BP605" s="39">
        <f t="shared" si="594"/>
        <v>0</v>
      </c>
      <c r="BQ605" s="12">
        <f t="shared" si="595"/>
        <v>0</v>
      </c>
      <c r="BR605" s="39">
        <f t="shared" si="596"/>
        <v>0</v>
      </c>
      <c r="BS605" s="39">
        <f t="shared" si="597"/>
        <v>0</v>
      </c>
      <c r="BT605" s="39">
        <f t="shared" si="598"/>
        <v>0</v>
      </c>
      <c r="BU605" s="104">
        <f>IF(ABS($B605)&lt;0.01,0,VLOOKUP(E605,DollarSteps,4))</f>
        <v>1</v>
      </c>
      <c r="BV605" s="104">
        <f>IF(ABS($B605)&lt;0.01,0,VLOOKUP(G605,DollarSteps,4))</f>
        <v>1</v>
      </c>
      <c r="BW605" s="104">
        <f>IF(ABS($B605)&lt;0.01,0,VLOOKUP(I605,DollarSteps,4))</f>
        <v>1</v>
      </c>
      <c r="BX605" s="104">
        <f>IF(ABS($B605)&lt;0.01,0,IF($J605="","",VLOOKUP($J605,Age_Steps,4)))</f>
        <v>4</v>
      </c>
      <c r="BY605" s="104">
        <f>IF(OR(ABS($B605)&lt;0.01,$E605=0),0,IF($J605="","",VLOOKUP($J605,Age_Steps,4)))</f>
        <v>0</v>
      </c>
      <c r="BZ605" s="104">
        <f>IF(ABS($B605)&lt;0.01,0,IF($J605="","",VLOOKUP($J605-1,Age_Steps,4)))</f>
        <v>4</v>
      </c>
      <c r="CA605" s="104">
        <f>IF(OR(ABS($B605)&lt;0.01,$G605=0),0,IF($J605="","",VLOOKUP($J605-1,Age_Steps,4)))</f>
        <v>0</v>
      </c>
      <c r="CB605" s="104">
        <f>IF(ABS($B605)&lt;0.01,0,IF($J605="","",VLOOKUP($J605-2,Age_Steps,4)))</f>
        <v>3</v>
      </c>
      <c r="CC605" s="104">
        <f>IF(OR(ABS($B605)&lt;0.01,$I605=0),0,IF($J605="","",VLOOKUP($J605-2,Age_Steps,4)))</f>
        <v>0</v>
      </c>
    </row>
    <row r="606" spans="2:81" ht="12.5" customHeight="1">
      <c r="B606" s="6" t="s">
        <v>345</v>
      </c>
      <c r="C606" s="6" t="s">
        <v>346</v>
      </c>
      <c r="D606" s="5">
        <v>5</v>
      </c>
      <c r="E606" s="5">
        <v>5</v>
      </c>
      <c r="F606" s="2">
        <v>15</v>
      </c>
      <c r="G606" s="2">
        <v>25</v>
      </c>
      <c r="H606" s="2">
        <v>0</v>
      </c>
      <c r="I606" s="5">
        <v>0</v>
      </c>
      <c r="J606" s="11">
        <v>38</v>
      </c>
      <c r="K606" s="12">
        <f t="shared" si="543"/>
        <v>1</v>
      </c>
      <c r="L606" s="12">
        <f t="shared" si="543"/>
        <v>1</v>
      </c>
      <c r="M606" s="14">
        <f t="shared" si="544"/>
        <v>-10</v>
      </c>
      <c r="N606" s="12">
        <f t="shared" si="599"/>
        <v>0</v>
      </c>
      <c r="O606" s="14">
        <f t="shared" si="545"/>
        <v>-20</v>
      </c>
      <c r="P606" s="12">
        <f t="shared" si="599"/>
        <v>0</v>
      </c>
      <c r="Q606" s="12">
        <f t="shared" si="546"/>
        <v>0</v>
      </c>
      <c r="R606" s="12">
        <f t="shared" si="547"/>
        <v>0</v>
      </c>
      <c r="S606" s="12">
        <f t="shared" si="548"/>
        <v>1</v>
      </c>
      <c r="T606" s="12">
        <f t="shared" si="549"/>
        <v>1</v>
      </c>
      <c r="U606" s="12">
        <f t="shared" si="550"/>
        <v>0</v>
      </c>
      <c r="V606" s="39">
        <f t="shared" si="551"/>
        <v>0</v>
      </c>
      <c r="W606" s="39">
        <f t="shared" si="552"/>
        <v>0</v>
      </c>
      <c r="X606" s="12">
        <f t="shared" si="600"/>
        <v>0</v>
      </c>
      <c r="Y606" s="12">
        <f t="shared" si="553"/>
        <v>0</v>
      </c>
      <c r="Z606" s="39">
        <f t="shared" si="601"/>
        <v>0</v>
      </c>
      <c r="AA606" s="12">
        <f t="shared" si="554"/>
        <v>0</v>
      </c>
      <c r="AB606" s="39">
        <f t="shared" si="555"/>
        <v>0</v>
      </c>
      <c r="AC606" s="12">
        <f t="shared" si="556"/>
        <v>1</v>
      </c>
      <c r="AD606" s="39">
        <f t="shared" si="557"/>
        <v>5</v>
      </c>
      <c r="AE606" s="39">
        <f t="shared" si="542"/>
        <v>25</v>
      </c>
      <c r="AF606" s="12">
        <f t="shared" si="558"/>
        <v>0</v>
      </c>
      <c r="AG606" s="39">
        <f t="shared" si="559"/>
        <v>0</v>
      </c>
      <c r="AH606" s="12">
        <f t="shared" si="560"/>
        <v>0</v>
      </c>
      <c r="AI606" s="39">
        <f t="shared" si="561"/>
        <v>0</v>
      </c>
      <c r="AJ606" s="39">
        <f t="shared" si="562"/>
        <v>0</v>
      </c>
      <c r="AK606" s="12">
        <f t="shared" si="563"/>
        <v>0</v>
      </c>
      <c r="AL606" s="39">
        <f t="shared" si="564"/>
        <v>0</v>
      </c>
      <c r="AM606" s="39">
        <f t="shared" si="565"/>
        <v>0</v>
      </c>
      <c r="AN606" s="39">
        <f t="shared" si="566"/>
        <v>0</v>
      </c>
      <c r="AO606" s="99">
        <f t="shared" si="567"/>
        <v>0</v>
      </c>
      <c r="AP606" s="99">
        <f t="shared" si="568"/>
        <v>0</v>
      </c>
      <c r="AQ606" s="12">
        <f t="shared" si="569"/>
        <v>0</v>
      </c>
      <c r="AR606" s="39">
        <f t="shared" si="570"/>
        <v>0</v>
      </c>
      <c r="AS606" s="39">
        <f t="shared" si="571"/>
        <v>0</v>
      </c>
      <c r="AT606" s="39">
        <f t="shared" si="572"/>
        <v>0</v>
      </c>
      <c r="AU606" s="12">
        <f t="shared" si="573"/>
        <v>0</v>
      </c>
      <c r="AV606" s="39">
        <f t="shared" si="574"/>
        <v>0</v>
      </c>
      <c r="AW606" s="39">
        <f t="shared" si="575"/>
        <v>0</v>
      </c>
      <c r="AX606" s="39">
        <f t="shared" si="576"/>
        <v>0</v>
      </c>
      <c r="AY606" s="39">
        <f t="shared" si="577"/>
        <v>0</v>
      </c>
      <c r="AZ606" s="39">
        <f t="shared" si="578"/>
        <v>0</v>
      </c>
      <c r="BA606" s="12">
        <f t="shared" si="579"/>
        <v>0</v>
      </c>
      <c r="BB606" s="39">
        <f t="shared" si="580"/>
        <v>0</v>
      </c>
      <c r="BC606" s="39">
        <f t="shared" si="581"/>
        <v>0</v>
      </c>
      <c r="BD606" s="39">
        <f t="shared" si="582"/>
        <v>0</v>
      </c>
      <c r="BE606" s="12">
        <f t="shared" si="583"/>
        <v>0</v>
      </c>
      <c r="BF606" s="39">
        <f t="shared" si="584"/>
        <v>0</v>
      </c>
      <c r="BG606" s="39">
        <f t="shared" si="585"/>
        <v>0</v>
      </c>
      <c r="BH606" s="39">
        <f t="shared" si="586"/>
        <v>0</v>
      </c>
      <c r="BI606" s="12">
        <f t="shared" si="587"/>
        <v>0</v>
      </c>
      <c r="BJ606" s="39">
        <f t="shared" si="588"/>
        <v>0</v>
      </c>
      <c r="BK606" s="39">
        <f t="shared" si="589"/>
        <v>0</v>
      </c>
      <c r="BL606" s="39">
        <f t="shared" si="590"/>
        <v>0</v>
      </c>
      <c r="BM606" s="12">
        <f t="shared" si="591"/>
        <v>0</v>
      </c>
      <c r="BN606" s="39">
        <f t="shared" si="592"/>
        <v>0</v>
      </c>
      <c r="BO606" s="39">
        <f t="shared" si="593"/>
        <v>0</v>
      </c>
      <c r="BP606" s="39">
        <f t="shared" si="594"/>
        <v>0</v>
      </c>
      <c r="BQ606" s="12">
        <f t="shared" si="595"/>
        <v>0</v>
      </c>
      <c r="BR606" s="39">
        <f t="shared" si="596"/>
        <v>0</v>
      </c>
      <c r="BS606" s="39">
        <f t="shared" si="597"/>
        <v>0</v>
      </c>
      <c r="BT606" s="39">
        <f t="shared" si="598"/>
        <v>0</v>
      </c>
      <c r="BU606" s="104">
        <f>IF(ABS($B606)&lt;0.01,0,VLOOKUP(E606,DollarSteps,4))</f>
        <v>2</v>
      </c>
      <c r="BV606" s="104">
        <f>IF(ABS($B606)&lt;0.01,0,VLOOKUP(G606,DollarSteps,4))</f>
        <v>2</v>
      </c>
      <c r="BW606" s="104">
        <f>IF(ABS($B606)&lt;0.01,0,VLOOKUP(I606,DollarSteps,4))</f>
        <v>1</v>
      </c>
      <c r="BX606" s="104">
        <f>IF(ABS($B606)&lt;0.01,0,IF($J606="","",VLOOKUP($J606,Age_Steps,4)))</f>
        <v>3</v>
      </c>
      <c r="BY606" s="104">
        <f>IF(OR(ABS($B606)&lt;0.01,$E606=0),0,IF($J606="","",VLOOKUP($J606,Age_Steps,4)))</f>
        <v>3</v>
      </c>
      <c r="BZ606" s="104">
        <f>IF(ABS($B606)&lt;0.01,0,IF($J606="","",VLOOKUP($J606-1,Age_Steps,4)))</f>
        <v>3</v>
      </c>
      <c r="CA606" s="104">
        <f>IF(OR(ABS($B606)&lt;0.01,$G606=0),0,IF($J606="","",VLOOKUP($J606-1,Age_Steps,4)))</f>
        <v>3</v>
      </c>
      <c r="CB606" s="104">
        <f>IF(ABS($B606)&lt;0.01,0,IF($J606="","",VLOOKUP($J606-2,Age_Steps,4)))</f>
        <v>3</v>
      </c>
      <c r="CC606" s="104">
        <f>IF(OR(ABS($B606)&lt;0.01,$I606=0),0,IF($J606="","",VLOOKUP($J606-2,Age_Steps,4)))</f>
        <v>0</v>
      </c>
    </row>
    <row r="607" spans="2:81" ht="12.5" customHeight="1">
      <c r="B607" s="6" t="s">
        <v>347</v>
      </c>
      <c r="C607" s="6" t="s">
        <v>348</v>
      </c>
      <c r="D607" s="5">
        <v>0</v>
      </c>
      <c r="E607" s="5">
        <v>0</v>
      </c>
      <c r="F607" s="2">
        <v>0</v>
      </c>
      <c r="G607" s="2">
        <v>0</v>
      </c>
      <c r="H607" s="2">
        <v>0</v>
      </c>
      <c r="I607" s="5">
        <v>0</v>
      </c>
      <c r="K607" s="12">
        <f t="shared" si="543"/>
        <v>0</v>
      </c>
      <c r="L607" s="12">
        <f t="shared" si="543"/>
        <v>0</v>
      </c>
      <c r="M607" s="14">
        <f t="shared" si="544"/>
        <v>0</v>
      </c>
      <c r="N607" s="12">
        <f t="shared" si="599"/>
        <v>0</v>
      </c>
      <c r="O607" s="14">
        <f t="shared" si="545"/>
        <v>0</v>
      </c>
      <c r="P607" s="12">
        <f t="shared" si="599"/>
        <v>0</v>
      </c>
      <c r="Q607" s="12">
        <f t="shared" si="546"/>
        <v>1</v>
      </c>
      <c r="R607" s="12">
        <f t="shared" si="547"/>
        <v>0</v>
      </c>
      <c r="S607" s="12">
        <f t="shared" si="548"/>
        <v>0</v>
      </c>
      <c r="T607" s="12">
        <f t="shared" si="549"/>
        <v>0</v>
      </c>
      <c r="U607" s="12">
        <f t="shared" si="550"/>
        <v>0</v>
      </c>
      <c r="V607" s="39">
        <f t="shared" si="551"/>
        <v>0</v>
      </c>
      <c r="W607" s="39">
        <f t="shared" si="552"/>
        <v>0</v>
      </c>
      <c r="X607" s="12">
        <f t="shared" si="600"/>
        <v>0</v>
      </c>
      <c r="Y607" s="12">
        <f t="shared" si="553"/>
        <v>0</v>
      </c>
      <c r="Z607" s="39">
        <f t="shared" si="601"/>
        <v>0</v>
      </c>
      <c r="AA607" s="12">
        <f t="shared" si="554"/>
        <v>0</v>
      </c>
      <c r="AB607" s="39">
        <f t="shared" si="555"/>
        <v>0</v>
      </c>
      <c r="AC607" s="12">
        <f t="shared" si="556"/>
        <v>0</v>
      </c>
      <c r="AD607" s="39">
        <f t="shared" si="557"/>
        <v>0</v>
      </c>
      <c r="AE607" s="39">
        <f t="shared" si="542"/>
        <v>0</v>
      </c>
      <c r="AF607" s="12">
        <f t="shared" si="558"/>
        <v>0</v>
      </c>
      <c r="AG607" s="39">
        <f t="shared" si="559"/>
        <v>0</v>
      </c>
      <c r="AH607" s="12">
        <f t="shared" si="560"/>
        <v>0</v>
      </c>
      <c r="AI607" s="39">
        <f t="shared" si="561"/>
        <v>0</v>
      </c>
      <c r="AJ607" s="39">
        <f t="shared" si="562"/>
        <v>0</v>
      </c>
      <c r="AK607" s="12">
        <f t="shared" si="563"/>
        <v>0</v>
      </c>
      <c r="AL607" s="39">
        <f t="shared" si="564"/>
        <v>0</v>
      </c>
      <c r="AM607" s="39">
        <f t="shared" si="565"/>
        <v>0</v>
      </c>
      <c r="AN607" s="39">
        <f t="shared" si="566"/>
        <v>0</v>
      </c>
      <c r="AO607" s="99">
        <f t="shared" si="567"/>
        <v>0</v>
      </c>
      <c r="AP607" s="99">
        <f t="shared" si="568"/>
        <v>0</v>
      </c>
      <c r="AQ607" s="12">
        <f t="shared" si="569"/>
        <v>0</v>
      </c>
      <c r="AR607" s="39">
        <f t="shared" si="570"/>
        <v>0</v>
      </c>
      <c r="AS607" s="39">
        <f t="shared" si="571"/>
        <v>0</v>
      </c>
      <c r="AT607" s="39">
        <f t="shared" si="572"/>
        <v>0</v>
      </c>
      <c r="AU607" s="12">
        <f t="shared" si="573"/>
        <v>0</v>
      </c>
      <c r="AV607" s="39">
        <f t="shared" si="574"/>
        <v>0</v>
      </c>
      <c r="AW607" s="39">
        <f t="shared" si="575"/>
        <v>0</v>
      </c>
      <c r="AX607" s="39">
        <f t="shared" si="576"/>
        <v>0</v>
      </c>
      <c r="AY607" s="39">
        <f t="shared" si="577"/>
        <v>0</v>
      </c>
      <c r="AZ607" s="39">
        <f t="shared" si="578"/>
        <v>0</v>
      </c>
      <c r="BA607" s="12">
        <f t="shared" si="579"/>
        <v>0</v>
      </c>
      <c r="BB607" s="39">
        <f t="shared" si="580"/>
        <v>0</v>
      </c>
      <c r="BC607" s="39">
        <f t="shared" si="581"/>
        <v>0</v>
      </c>
      <c r="BD607" s="39">
        <f t="shared" si="582"/>
        <v>0</v>
      </c>
      <c r="BE607" s="12">
        <f t="shared" si="583"/>
        <v>0</v>
      </c>
      <c r="BF607" s="39">
        <f t="shared" si="584"/>
        <v>0</v>
      </c>
      <c r="BG607" s="39">
        <f t="shared" si="585"/>
        <v>0</v>
      </c>
      <c r="BH607" s="39">
        <f t="shared" si="586"/>
        <v>0</v>
      </c>
      <c r="BI607" s="12">
        <f t="shared" si="587"/>
        <v>0</v>
      </c>
      <c r="BJ607" s="39">
        <f t="shared" si="588"/>
        <v>0</v>
      </c>
      <c r="BK607" s="39">
        <f t="shared" si="589"/>
        <v>0</v>
      </c>
      <c r="BL607" s="39">
        <f t="shared" si="590"/>
        <v>0</v>
      </c>
      <c r="BM607" s="12">
        <f t="shared" si="591"/>
        <v>0</v>
      </c>
      <c r="BN607" s="39">
        <f t="shared" si="592"/>
        <v>0</v>
      </c>
      <c r="BO607" s="39">
        <f t="shared" si="593"/>
        <v>0</v>
      </c>
      <c r="BP607" s="39">
        <f t="shared" si="594"/>
        <v>0</v>
      </c>
      <c r="BQ607" s="12">
        <f t="shared" si="595"/>
        <v>0</v>
      </c>
      <c r="BR607" s="39">
        <f t="shared" si="596"/>
        <v>0</v>
      </c>
      <c r="BS607" s="39">
        <f t="shared" si="597"/>
        <v>0</v>
      </c>
      <c r="BT607" s="39">
        <f t="shared" si="598"/>
        <v>0</v>
      </c>
      <c r="BU607" s="104">
        <f>IF(ABS($B607)&lt;0.01,0,VLOOKUP(E607,DollarSteps,4))</f>
        <v>1</v>
      </c>
      <c r="BV607" s="104">
        <f>IF(ABS($B607)&lt;0.01,0,VLOOKUP(G607,DollarSteps,4))</f>
        <v>1</v>
      </c>
      <c r="BW607" s="104">
        <f>IF(ABS($B607)&lt;0.01,0,VLOOKUP(I607,DollarSteps,4))</f>
        <v>1</v>
      </c>
      <c r="BX607" s="104" t="str">
        <f>IF(ABS($B607)&lt;0.01,0,IF($J607="","",VLOOKUP($J607,Age_Steps,4)))</f>
        <v/>
      </c>
      <c r="BY607" s="104">
        <f>IF(OR(ABS($B607)&lt;0.01,$E607=0),0,IF($J607="","",VLOOKUP($J607,Age_Steps,4)))</f>
        <v>0</v>
      </c>
      <c r="BZ607" s="104" t="str">
        <f>IF(ABS($B607)&lt;0.01,0,IF($J607="","",VLOOKUP($J607-1,Age_Steps,4)))</f>
        <v/>
      </c>
      <c r="CA607" s="104">
        <f>IF(OR(ABS($B607)&lt;0.01,$G607=0),0,IF($J607="","",VLOOKUP($J607-1,Age_Steps,4)))</f>
        <v>0</v>
      </c>
      <c r="CB607" s="104" t="str">
        <f>IF(ABS($B607)&lt;0.01,0,IF($J607="","",VLOOKUP($J607-2,Age_Steps,4)))</f>
        <v/>
      </c>
      <c r="CC607" s="104">
        <f>IF(OR(ABS($B607)&lt;0.01,$I607=0),0,IF($J607="","",VLOOKUP($J607-2,Age_Steps,4)))</f>
        <v>0</v>
      </c>
    </row>
    <row r="608" spans="2:81" ht="12.5" customHeight="1">
      <c r="B608" s="6" t="s">
        <v>349</v>
      </c>
      <c r="C608" s="6" t="s">
        <v>350</v>
      </c>
      <c r="D608" s="5">
        <v>0</v>
      </c>
      <c r="E608" s="5">
        <v>0</v>
      </c>
      <c r="F608" s="2">
        <v>0</v>
      </c>
      <c r="G608" s="2">
        <v>0</v>
      </c>
      <c r="H608" s="2">
        <v>0</v>
      </c>
      <c r="I608" s="5">
        <v>0</v>
      </c>
      <c r="J608" s="11">
        <v>28</v>
      </c>
      <c r="K608" s="12">
        <f t="shared" si="543"/>
        <v>0</v>
      </c>
      <c r="L608" s="12">
        <f t="shared" si="543"/>
        <v>0</v>
      </c>
      <c r="M608" s="14">
        <f t="shared" si="544"/>
        <v>0</v>
      </c>
      <c r="N608" s="12">
        <f t="shared" si="599"/>
        <v>0</v>
      </c>
      <c r="O608" s="14">
        <f t="shared" si="545"/>
        <v>0</v>
      </c>
      <c r="P608" s="12">
        <f t="shared" si="599"/>
        <v>0</v>
      </c>
      <c r="Q608" s="12">
        <f t="shared" si="546"/>
        <v>1</v>
      </c>
      <c r="R608" s="12">
        <f t="shared" si="547"/>
        <v>0</v>
      </c>
      <c r="S608" s="12">
        <f t="shared" si="548"/>
        <v>0</v>
      </c>
      <c r="T608" s="12">
        <f t="shared" si="549"/>
        <v>0</v>
      </c>
      <c r="U608" s="12">
        <f t="shared" si="550"/>
        <v>0</v>
      </c>
      <c r="V608" s="39">
        <f t="shared" si="551"/>
        <v>0</v>
      </c>
      <c r="W608" s="39">
        <f t="shared" si="552"/>
        <v>0</v>
      </c>
      <c r="X608" s="12">
        <f t="shared" si="600"/>
        <v>0</v>
      </c>
      <c r="Y608" s="12">
        <f t="shared" si="553"/>
        <v>0</v>
      </c>
      <c r="Z608" s="39">
        <f t="shared" si="601"/>
        <v>0</v>
      </c>
      <c r="AA608" s="12">
        <f t="shared" si="554"/>
        <v>0</v>
      </c>
      <c r="AB608" s="39">
        <f t="shared" si="555"/>
        <v>0</v>
      </c>
      <c r="AC608" s="12">
        <f t="shared" si="556"/>
        <v>0</v>
      </c>
      <c r="AD608" s="39">
        <f t="shared" si="557"/>
        <v>0</v>
      </c>
      <c r="AE608" s="39">
        <f t="shared" si="542"/>
        <v>0</v>
      </c>
      <c r="AF608" s="12">
        <f t="shared" si="558"/>
        <v>0</v>
      </c>
      <c r="AG608" s="39">
        <f t="shared" si="559"/>
        <v>0</v>
      </c>
      <c r="AH608" s="12">
        <f t="shared" si="560"/>
        <v>0</v>
      </c>
      <c r="AI608" s="39">
        <f t="shared" si="561"/>
        <v>0</v>
      </c>
      <c r="AJ608" s="39">
        <f t="shared" si="562"/>
        <v>0</v>
      </c>
      <c r="AK608" s="12">
        <f t="shared" si="563"/>
        <v>0</v>
      </c>
      <c r="AL608" s="39">
        <f t="shared" si="564"/>
        <v>0</v>
      </c>
      <c r="AM608" s="39">
        <f t="shared" si="565"/>
        <v>0</v>
      </c>
      <c r="AN608" s="39">
        <f t="shared" si="566"/>
        <v>0</v>
      </c>
      <c r="AO608" s="99">
        <f t="shared" si="567"/>
        <v>0</v>
      </c>
      <c r="AP608" s="99">
        <f t="shared" si="568"/>
        <v>0</v>
      </c>
      <c r="AQ608" s="12">
        <f t="shared" si="569"/>
        <v>0</v>
      </c>
      <c r="AR608" s="39">
        <f t="shared" si="570"/>
        <v>0</v>
      </c>
      <c r="AS608" s="39">
        <f t="shared" si="571"/>
        <v>0</v>
      </c>
      <c r="AT608" s="39">
        <f t="shared" si="572"/>
        <v>0</v>
      </c>
      <c r="AU608" s="12">
        <f t="shared" si="573"/>
        <v>0</v>
      </c>
      <c r="AV608" s="39">
        <f t="shared" si="574"/>
        <v>0</v>
      </c>
      <c r="AW608" s="39">
        <f t="shared" si="575"/>
        <v>0</v>
      </c>
      <c r="AX608" s="39">
        <f t="shared" si="576"/>
        <v>0</v>
      </c>
      <c r="AY608" s="39">
        <f t="shared" si="577"/>
        <v>0</v>
      </c>
      <c r="AZ608" s="39">
        <f t="shared" si="578"/>
        <v>0</v>
      </c>
      <c r="BA608" s="12">
        <f t="shared" si="579"/>
        <v>0</v>
      </c>
      <c r="BB608" s="39">
        <f t="shared" si="580"/>
        <v>0</v>
      </c>
      <c r="BC608" s="39">
        <f t="shared" si="581"/>
        <v>0</v>
      </c>
      <c r="BD608" s="39">
        <f t="shared" si="582"/>
        <v>0</v>
      </c>
      <c r="BE608" s="12">
        <f t="shared" si="583"/>
        <v>0</v>
      </c>
      <c r="BF608" s="39">
        <f t="shared" si="584"/>
        <v>0</v>
      </c>
      <c r="BG608" s="39">
        <f t="shared" si="585"/>
        <v>0</v>
      </c>
      <c r="BH608" s="39">
        <f t="shared" si="586"/>
        <v>0</v>
      </c>
      <c r="BI608" s="12">
        <f t="shared" si="587"/>
        <v>0</v>
      </c>
      <c r="BJ608" s="39">
        <f t="shared" si="588"/>
        <v>0</v>
      </c>
      <c r="BK608" s="39">
        <f t="shared" si="589"/>
        <v>0</v>
      </c>
      <c r="BL608" s="39">
        <f t="shared" si="590"/>
        <v>0</v>
      </c>
      <c r="BM608" s="12">
        <f t="shared" si="591"/>
        <v>0</v>
      </c>
      <c r="BN608" s="39">
        <f t="shared" si="592"/>
        <v>0</v>
      </c>
      <c r="BO608" s="39">
        <f t="shared" si="593"/>
        <v>0</v>
      </c>
      <c r="BP608" s="39">
        <f t="shared" si="594"/>
        <v>0</v>
      </c>
      <c r="BQ608" s="12">
        <f t="shared" si="595"/>
        <v>0</v>
      </c>
      <c r="BR608" s="39">
        <f t="shared" si="596"/>
        <v>0</v>
      </c>
      <c r="BS608" s="39">
        <f t="shared" si="597"/>
        <v>0</v>
      </c>
      <c r="BT608" s="39">
        <f t="shared" si="598"/>
        <v>0</v>
      </c>
      <c r="BU608" s="104">
        <f>IF(ABS($B608)&lt;0.01,0,VLOOKUP(E608,DollarSteps,4))</f>
        <v>1</v>
      </c>
      <c r="BV608" s="104">
        <f>IF(ABS($B608)&lt;0.01,0,VLOOKUP(G608,DollarSteps,4))</f>
        <v>1</v>
      </c>
      <c r="BW608" s="104">
        <f>IF(ABS($B608)&lt;0.01,0,VLOOKUP(I608,DollarSteps,4))</f>
        <v>1</v>
      </c>
      <c r="BX608" s="104">
        <f>IF(ABS($B608)&lt;0.01,0,IF($J608="","",VLOOKUP($J608,Age_Steps,4)))</f>
        <v>2</v>
      </c>
      <c r="BY608" s="104">
        <f>IF(OR(ABS($B608)&lt;0.01,$E608=0),0,IF($J608="","",VLOOKUP($J608,Age_Steps,4)))</f>
        <v>0</v>
      </c>
      <c r="BZ608" s="104">
        <f>IF(ABS($B608)&lt;0.01,0,IF($J608="","",VLOOKUP($J608-1,Age_Steps,4)))</f>
        <v>2</v>
      </c>
      <c r="CA608" s="104">
        <f>IF(OR(ABS($B608)&lt;0.01,$G608=0),0,IF($J608="","",VLOOKUP($J608-1,Age_Steps,4)))</f>
        <v>0</v>
      </c>
      <c r="CB608" s="104">
        <f>IF(ABS($B608)&lt;0.01,0,IF($J608="","",VLOOKUP($J608-2,Age_Steps,4)))</f>
        <v>2</v>
      </c>
      <c r="CC608" s="104">
        <f>IF(OR(ABS($B608)&lt;0.01,$I608=0),0,IF($J608="","",VLOOKUP($J608-2,Age_Steps,4)))</f>
        <v>0</v>
      </c>
    </row>
    <row r="609" spans="2:81" ht="12.5" customHeight="1">
      <c r="B609" s="6" t="s">
        <v>351</v>
      </c>
      <c r="C609" s="7" t="s">
        <v>352</v>
      </c>
      <c r="D609" s="5">
        <v>750</v>
      </c>
      <c r="E609" s="5">
        <v>771</v>
      </c>
      <c r="F609" s="2">
        <v>3850</v>
      </c>
      <c r="G609" s="2">
        <v>3985.2000000000003</v>
      </c>
      <c r="H609" s="2">
        <v>2640</v>
      </c>
      <c r="I609" s="5">
        <v>2640</v>
      </c>
      <c r="J609" s="11">
        <v>71</v>
      </c>
      <c r="K609" s="12">
        <f t="shared" si="543"/>
        <v>1</v>
      </c>
      <c r="L609" s="12">
        <f t="shared" si="543"/>
        <v>1</v>
      </c>
      <c r="M609" s="14">
        <f t="shared" si="544"/>
        <v>-3100</v>
      </c>
      <c r="N609" s="12">
        <f t="shared" si="599"/>
        <v>1</v>
      </c>
      <c r="O609" s="14">
        <f t="shared" si="545"/>
        <v>-3214.2000000000003</v>
      </c>
      <c r="P609" s="12">
        <f t="shared" si="599"/>
        <v>1</v>
      </c>
      <c r="Q609" s="12">
        <f t="shared" si="546"/>
        <v>0</v>
      </c>
      <c r="R609" s="12">
        <f t="shared" si="547"/>
        <v>0</v>
      </c>
      <c r="S609" s="12">
        <f t="shared" si="548"/>
        <v>1</v>
      </c>
      <c r="T609" s="12">
        <f t="shared" si="549"/>
        <v>1</v>
      </c>
      <c r="U609" s="12">
        <f t="shared" si="550"/>
        <v>0</v>
      </c>
      <c r="V609" s="39">
        <f t="shared" si="551"/>
        <v>0</v>
      </c>
      <c r="W609" s="39">
        <f t="shared" si="552"/>
        <v>0</v>
      </c>
      <c r="X609" s="12">
        <f t="shared" si="600"/>
        <v>1</v>
      </c>
      <c r="Y609" s="12">
        <f t="shared" si="553"/>
        <v>0</v>
      </c>
      <c r="Z609" s="39">
        <f t="shared" si="601"/>
        <v>0</v>
      </c>
      <c r="AA609" s="12">
        <f t="shared" si="554"/>
        <v>0</v>
      </c>
      <c r="AB609" s="39">
        <f t="shared" si="555"/>
        <v>0</v>
      </c>
      <c r="AC609" s="12">
        <f t="shared" si="556"/>
        <v>0</v>
      </c>
      <c r="AD609" s="39">
        <f t="shared" si="557"/>
        <v>0</v>
      </c>
      <c r="AE609" s="39">
        <f t="shared" si="542"/>
        <v>0</v>
      </c>
      <c r="AF609" s="12">
        <f t="shared" si="558"/>
        <v>0</v>
      </c>
      <c r="AG609" s="39">
        <f t="shared" si="559"/>
        <v>0</v>
      </c>
      <c r="AH609" s="12">
        <f t="shared" si="560"/>
        <v>0</v>
      </c>
      <c r="AI609" s="39">
        <f t="shared" si="561"/>
        <v>0</v>
      </c>
      <c r="AJ609" s="39">
        <f t="shared" si="562"/>
        <v>0</v>
      </c>
      <c r="AK609" s="12">
        <f t="shared" si="563"/>
        <v>1</v>
      </c>
      <c r="AL609" s="39">
        <f t="shared" si="564"/>
        <v>771</v>
      </c>
      <c r="AM609" s="39">
        <f t="shared" si="565"/>
        <v>3985.2000000000003</v>
      </c>
      <c r="AN609" s="39">
        <f t="shared" si="566"/>
        <v>2640</v>
      </c>
      <c r="AO609" s="99">
        <f t="shared" si="567"/>
        <v>2</v>
      </c>
      <c r="AP609" s="99">
        <f t="shared" si="568"/>
        <v>1</v>
      </c>
      <c r="AQ609" s="12">
        <f t="shared" si="569"/>
        <v>0</v>
      </c>
      <c r="AR609" s="39">
        <f t="shared" si="570"/>
        <v>0</v>
      </c>
      <c r="AS609" s="39">
        <f t="shared" si="571"/>
        <v>0</v>
      </c>
      <c r="AT609" s="39">
        <f t="shared" si="572"/>
        <v>0</v>
      </c>
      <c r="AU609" s="12">
        <f t="shared" si="573"/>
        <v>0</v>
      </c>
      <c r="AV609" s="39">
        <f t="shared" si="574"/>
        <v>0</v>
      </c>
      <c r="AW609" s="39">
        <f t="shared" si="575"/>
        <v>0</v>
      </c>
      <c r="AX609" s="39">
        <f t="shared" si="576"/>
        <v>0</v>
      </c>
      <c r="AY609" s="39">
        <f t="shared" si="577"/>
        <v>0</v>
      </c>
      <c r="AZ609" s="39">
        <f t="shared" si="578"/>
        <v>0</v>
      </c>
      <c r="BA609" s="12">
        <f t="shared" si="579"/>
        <v>0</v>
      </c>
      <c r="BB609" s="39">
        <f t="shared" si="580"/>
        <v>0</v>
      </c>
      <c r="BC609" s="39">
        <f t="shared" si="581"/>
        <v>0</v>
      </c>
      <c r="BD609" s="39">
        <f t="shared" si="582"/>
        <v>0</v>
      </c>
      <c r="BE609" s="12">
        <f t="shared" si="583"/>
        <v>1</v>
      </c>
      <c r="BF609" s="39">
        <f t="shared" si="584"/>
        <v>771</v>
      </c>
      <c r="BG609" s="39">
        <f t="shared" si="585"/>
        <v>3985.2000000000003</v>
      </c>
      <c r="BH609" s="39">
        <f t="shared" si="586"/>
        <v>2640</v>
      </c>
      <c r="BI609" s="12">
        <f t="shared" si="587"/>
        <v>0</v>
      </c>
      <c r="BJ609" s="39">
        <f t="shared" si="588"/>
        <v>0</v>
      </c>
      <c r="BK609" s="39">
        <f t="shared" si="589"/>
        <v>0</v>
      </c>
      <c r="BL609" s="39">
        <f t="shared" si="590"/>
        <v>0</v>
      </c>
      <c r="BM609" s="12">
        <f t="shared" si="591"/>
        <v>0</v>
      </c>
      <c r="BN609" s="39">
        <f t="shared" si="592"/>
        <v>0</v>
      </c>
      <c r="BO609" s="39">
        <f t="shared" si="593"/>
        <v>0</v>
      </c>
      <c r="BP609" s="39">
        <f t="shared" si="594"/>
        <v>0</v>
      </c>
      <c r="BQ609" s="12">
        <f t="shared" si="595"/>
        <v>0</v>
      </c>
      <c r="BR609" s="39">
        <f t="shared" si="596"/>
        <v>0</v>
      </c>
      <c r="BS609" s="39">
        <f t="shared" si="597"/>
        <v>0</v>
      </c>
      <c r="BT609" s="39">
        <f t="shared" si="598"/>
        <v>0</v>
      </c>
      <c r="BU609" s="104">
        <f>IF(ABS($B609)&lt;0.01,0,VLOOKUP(E609,DollarSteps,4))</f>
        <v>3</v>
      </c>
      <c r="BV609" s="104">
        <f>IF(ABS($B609)&lt;0.01,0,VLOOKUP(G609,DollarSteps,4))</f>
        <v>7</v>
      </c>
      <c r="BW609" s="104">
        <f>IF(ABS($B609)&lt;0.01,0,VLOOKUP(I609,DollarSteps,4))</f>
        <v>7</v>
      </c>
      <c r="BX609" s="104">
        <f>IF(ABS($B609)&lt;0.01,0,IF($J609="","",VLOOKUP($J609,Age_Steps,4)))</f>
        <v>7</v>
      </c>
      <c r="BY609" s="104">
        <f>IF(OR(ABS($B609)&lt;0.01,$E609=0),0,IF($J609="","",VLOOKUP($J609,Age_Steps,4)))</f>
        <v>7</v>
      </c>
      <c r="BZ609" s="104">
        <f>IF(ABS($B609)&lt;0.01,0,IF($J609="","",VLOOKUP($J609-1,Age_Steps,4)))</f>
        <v>7</v>
      </c>
      <c r="CA609" s="104">
        <f>IF(OR(ABS($B609)&lt;0.01,$G609=0),0,IF($J609="","",VLOOKUP($J609-1,Age_Steps,4)))</f>
        <v>7</v>
      </c>
      <c r="CB609" s="104">
        <f>IF(ABS($B609)&lt;0.01,0,IF($J609="","",VLOOKUP($J609-2,Age_Steps,4)))</f>
        <v>6</v>
      </c>
      <c r="CC609" s="104">
        <f>IF(OR(ABS($B609)&lt;0.01,$I609=0),0,IF($J609="","",VLOOKUP($J609-2,Age_Steps,4)))</f>
        <v>6</v>
      </c>
    </row>
    <row r="610" spans="2:81" ht="12.5" customHeight="1">
      <c r="B610" s="6" t="s">
        <v>353</v>
      </c>
      <c r="C610" s="6" t="s">
        <v>354</v>
      </c>
      <c r="D610" s="5">
        <v>0</v>
      </c>
      <c r="E610" s="5">
        <v>0</v>
      </c>
      <c r="F610" s="2">
        <v>30</v>
      </c>
      <c r="G610" s="2">
        <v>30</v>
      </c>
      <c r="H610" s="2">
        <v>150</v>
      </c>
      <c r="I610" s="5">
        <v>150</v>
      </c>
      <c r="J610" s="11">
        <v>66</v>
      </c>
      <c r="K610" s="12">
        <f t="shared" si="543"/>
        <v>0</v>
      </c>
      <c r="L610" s="12">
        <f t="shared" si="543"/>
        <v>0</v>
      </c>
      <c r="M610" s="14">
        <f t="shared" si="544"/>
        <v>-30</v>
      </c>
      <c r="N610" s="12">
        <f t="shared" si="599"/>
        <v>0</v>
      </c>
      <c r="O610" s="14">
        <f t="shared" si="545"/>
        <v>-30</v>
      </c>
      <c r="P610" s="12">
        <f t="shared" si="599"/>
        <v>0</v>
      </c>
      <c r="Q610" s="12">
        <f t="shared" si="546"/>
        <v>0</v>
      </c>
      <c r="R610" s="12">
        <f t="shared" si="547"/>
        <v>1</v>
      </c>
      <c r="S610" s="12">
        <f t="shared" si="548"/>
        <v>0</v>
      </c>
      <c r="T610" s="12">
        <f t="shared" si="549"/>
        <v>1</v>
      </c>
      <c r="U610" s="12">
        <f t="shared" si="550"/>
        <v>1</v>
      </c>
      <c r="V610" s="39">
        <f t="shared" si="551"/>
        <v>30</v>
      </c>
      <c r="W610" s="39">
        <f t="shared" si="552"/>
        <v>150</v>
      </c>
      <c r="X610" s="12">
        <f t="shared" si="600"/>
        <v>1</v>
      </c>
      <c r="Y610" s="12">
        <f t="shared" si="553"/>
        <v>0</v>
      </c>
      <c r="Z610" s="39">
        <f t="shared" si="601"/>
        <v>0</v>
      </c>
      <c r="AA610" s="12">
        <f t="shared" si="554"/>
        <v>0</v>
      </c>
      <c r="AB610" s="39">
        <f t="shared" si="555"/>
        <v>0</v>
      </c>
      <c r="AC610" s="12">
        <f t="shared" si="556"/>
        <v>0</v>
      </c>
      <c r="AD610" s="39">
        <f t="shared" si="557"/>
        <v>0</v>
      </c>
      <c r="AE610" s="39">
        <f t="shared" si="542"/>
        <v>0</v>
      </c>
      <c r="AF610" s="12">
        <f t="shared" si="558"/>
        <v>0</v>
      </c>
      <c r="AG610" s="39">
        <f t="shared" si="559"/>
        <v>0</v>
      </c>
      <c r="AH610" s="12">
        <f t="shared" si="560"/>
        <v>0</v>
      </c>
      <c r="AI610" s="39">
        <f t="shared" si="561"/>
        <v>0</v>
      </c>
      <c r="AJ610" s="39">
        <f t="shared" si="562"/>
        <v>0</v>
      </c>
      <c r="AK610" s="12">
        <f t="shared" si="563"/>
        <v>0</v>
      </c>
      <c r="AL610" s="39">
        <f t="shared" si="564"/>
        <v>0</v>
      </c>
      <c r="AM610" s="39">
        <f t="shared" si="565"/>
        <v>0</v>
      </c>
      <c r="AN610" s="39">
        <f t="shared" si="566"/>
        <v>0</v>
      </c>
      <c r="AO610" s="99">
        <f t="shared" si="567"/>
        <v>0</v>
      </c>
      <c r="AP610" s="99">
        <f t="shared" si="568"/>
        <v>0</v>
      </c>
      <c r="AQ610" s="12">
        <f t="shared" si="569"/>
        <v>0</v>
      </c>
      <c r="AR610" s="39">
        <f t="shared" si="570"/>
        <v>0</v>
      </c>
      <c r="AS610" s="39">
        <f t="shared" si="571"/>
        <v>0</v>
      </c>
      <c r="AT610" s="39">
        <f t="shared" si="572"/>
        <v>0</v>
      </c>
      <c r="AU610" s="12">
        <f t="shared" si="573"/>
        <v>0</v>
      </c>
      <c r="AV610" s="39">
        <f t="shared" si="574"/>
        <v>0</v>
      </c>
      <c r="AW610" s="39">
        <f t="shared" si="575"/>
        <v>0</v>
      </c>
      <c r="AX610" s="39">
        <f t="shared" si="576"/>
        <v>0</v>
      </c>
      <c r="AY610" s="39">
        <f t="shared" si="577"/>
        <v>0</v>
      </c>
      <c r="AZ610" s="39">
        <f t="shared" si="578"/>
        <v>0</v>
      </c>
      <c r="BA610" s="12">
        <f t="shared" si="579"/>
        <v>0</v>
      </c>
      <c r="BB610" s="39">
        <f t="shared" si="580"/>
        <v>0</v>
      </c>
      <c r="BC610" s="39">
        <f t="shared" si="581"/>
        <v>0</v>
      </c>
      <c r="BD610" s="39">
        <f t="shared" si="582"/>
        <v>0</v>
      </c>
      <c r="BE610" s="12">
        <f t="shared" si="583"/>
        <v>0</v>
      </c>
      <c r="BF610" s="39">
        <f t="shared" si="584"/>
        <v>0</v>
      </c>
      <c r="BG610" s="39">
        <f t="shared" si="585"/>
        <v>0</v>
      </c>
      <c r="BH610" s="39">
        <f t="shared" si="586"/>
        <v>0</v>
      </c>
      <c r="BI610" s="12">
        <f t="shared" si="587"/>
        <v>0</v>
      </c>
      <c r="BJ610" s="39">
        <f t="shared" si="588"/>
        <v>0</v>
      </c>
      <c r="BK610" s="39">
        <f t="shared" si="589"/>
        <v>0</v>
      </c>
      <c r="BL610" s="39">
        <f t="shared" si="590"/>
        <v>0</v>
      </c>
      <c r="BM610" s="12">
        <f t="shared" si="591"/>
        <v>0</v>
      </c>
      <c r="BN610" s="39">
        <f t="shared" si="592"/>
        <v>0</v>
      </c>
      <c r="BO610" s="39">
        <f t="shared" si="593"/>
        <v>0</v>
      </c>
      <c r="BP610" s="39">
        <f t="shared" si="594"/>
        <v>0</v>
      </c>
      <c r="BQ610" s="12">
        <f t="shared" si="595"/>
        <v>0</v>
      </c>
      <c r="BR610" s="39">
        <f t="shared" si="596"/>
        <v>0</v>
      </c>
      <c r="BS610" s="39">
        <f t="shared" si="597"/>
        <v>0</v>
      </c>
      <c r="BT610" s="39">
        <f t="shared" si="598"/>
        <v>0</v>
      </c>
      <c r="BU610" s="104">
        <f>IF(ABS($B610)&lt;0.01,0,VLOOKUP(E610,DollarSteps,4))</f>
        <v>1</v>
      </c>
      <c r="BV610" s="104">
        <f>IF(ABS($B610)&lt;0.01,0,VLOOKUP(G610,DollarSteps,4))</f>
        <v>2</v>
      </c>
      <c r="BW610" s="104">
        <f>IF(ABS($B610)&lt;0.01,0,VLOOKUP(I610,DollarSteps,4))</f>
        <v>2</v>
      </c>
      <c r="BX610" s="104">
        <f>IF(ABS($B610)&lt;0.01,0,IF($J610="","",VLOOKUP($J610,Age_Steps,4)))</f>
        <v>6</v>
      </c>
      <c r="BY610" s="104">
        <f>IF(OR(ABS($B610)&lt;0.01,$E610=0),0,IF($J610="","",VLOOKUP($J610,Age_Steps,4)))</f>
        <v>0</v>
      </c>
      <c r="BZ610" s="104">
        <f>IF(ABS($B610)&lt;0.01,0,IF($J610="","",VLOOKUP($J610-1,Age_Steps,4)))</f>
        <v>6</v>
      </c>
      <c r="CA610" s="104">
        <f>IF(OR(ABS($B610)&lt;0.01,$G610=0),0,IF($J610="","",VLOOKUP($J610-1,Age_Steps,4)))</f>
        <v>6</v>
      </c>
      <c r="CB610" s="104">
        <f>IF(ABS($B610)&lt;0.01,0,IF($J610="","",VLOOKUP($J610-2,Age_Steps,4)))</f>
        <v>6</v>
      </c>
      <c r="CC610" s="104">
        <f>IF(OR(ABS($B610)&lt;0.01,$I610=0),0,IF($J610="","",VLOOKUP($J610-2,Age_Steps,4)))</f>
        <v>6</v>
      </c>
    </row>
    <row r="611" spans="2:81" ht="12.5" customHeight="1">
      <c r="B611" s="6" t="s">
        <v>355</v>
      </c>
      <c r="C611" s="6" t="s">
        <v>356</v>
      </c>
      <c r="D611" s="5">
        <v>12000</v>
      </c>
      <c r="E611" s="5">
        <v>15025</v>
      </c>
      <c r="F611" s="2">
        <v>11000</v>
      </c>
      <c r="G611" s="2">
        <v>11075</v>
      </c>
      <c r="H611" s="2">
        <v>14000</v>
      </c>
      <c r="I611" s="5">
        <v>14200</v>
      </c>
      <c r="J611" s="11">
        <v>93</v>
      </c>
      <c r="K611" s="12">
        <f t="shared" si="543"/>
        <v>1</v>
      </c>
      <c r="L611" s="12">
        <f t="shared" si="543"/>
        <v>1</v>
      </c>
      <c r="M611" s="14">
        <f t="shared" si="544"/>
        <v>1000</v>
      </c>
      <c r="N611" s="12">
        <f t="shared" si="599"/>
        <v>1</v>
      </c>
      <c r="O611" s="14">
        <f t="shared" si="545"/>
        <v>3950</v>
      </c>
      <c r="P611" s="12">
        <f t="shared" si="599"/>
        <v>1</v>
      </c>
      <c r="Q611" s="12">
        <f t="shared" si="546"/>
        <v>0</v>
      </c>
      <c r="R611" s="12">
        <f t="shared" si="547"/>
        <v>0</v>
      </c>
      <c r="S611" s="12">
        <f t="shared" si="548"/>
        <v>1</v>
      </c>
      <c r="T611" s="12">
        <f t="shared" si="549"/>
        <v>1</v>
      </c>
      <c r="U611" s="12">
        <f t="shared" si="550"/>
        <v>0</v>
      </c>
      <c r="V611" s="39">
        <f t="shared" si="551"/>
        <v>0</v>
      </c>
      <c r="W611" s="39">
        <f t="shared" si="552"/>
        <v>0</v>
      </c>
      <c r="X611" s="12">
        <f t="shared" si="600"/>
        <v>1</v>
      </c>
      <c r="Y611" s="12">
        <f t="shared" si="553"/>
        <v>0</v>
      </c>
      <c r="Z611" s="39">
        <f t="shared" si="601"/>
        <v>0</v>
      </c>
      <c r="AA611" s="12">
        <f t="shared" si="554"/>
        <v>0</v>
      </c>
      <c r="AB611" s="39">
        <f t="shared" si="555"/>
        <v>0</v>
      </c>
      <c r="AC611" s="12">
        <f t="shared" si="556"/>
        <v>0</v>
      </c>
      <c r="AD611" s="39">
        <f t="shared" si="557"/>
        <v>0</v>
      </c>
      <c r="AE611" s="39">
        <f t="shared" si="542"/>
        <v>0</v>
      </c>
      <c r="AF611" s="12">
        <f t="shared" si="558"/>
        <v>0</v>
      </c>
      <c r="AG611" s="39">
        <f t="shared" si="559"/>
        <v>0</v>
      </c>
      <c r="AH611" s="12">
        <f t="shared" si="560"/>
        <v>0</v>
      </c>
      <c r="AI611" s="39">
        <f t="shared" si="561"/>
        <v>0</v>
      </c>
      <c r="AJ611" s="39">
        <f t="shared" si="562"/>
        <v>0</v>
      </c>
      <c r="AK611" s="12">
        <f t="shared" si="563"/>
        <v>1</v>
      </c>
      <c r="AL611" s="39">
        <f t="shared" si="564"/>
        <v>15025</v>
      </c>
      <c r="AM611" s="39">
        <f t="shared" si="565"/>
        <v>11075</v>
      </c>
      <c r="AN611" s="39">
        <f t="shared" si="566"/>
        <v>14200</v>
      </c>
      <c r="AO611" s="99">
        <f t="shared" si="567"/>
        <v>1</v>
      </c>
      <c r="AP611" s="99">
        <f t="shared" si="568"/>
        <v>2</v>
      </c>
      <c r="AQ611" s="12">
        <f t="shared" si="569"/>
        <v>0</v>
      </c>
      <c r="AR611" s="39">
        <f t="shared" si="570"/>
        <v>0</v>
      </c>
      <c r="AS611" s="39">
        <f t="shared" si="571"/>
        <v>0</v>
      </c>
      <c r="AT611" s="39">
        <f t="shared" si="572"/>
        <v>0</v>
      </c>
      <c r="AU611" s="12">
        <f t="shared" si="573"/>
        <v>0</v>
      </c>
      <c r="AV611" s="39">
        <f t="shared" si="574"/>
        <v>0</v>
      </c>
      <c r="AW611" s="39">
        <f t="shared" si="575"/>
        <v>0</v>
      </c>
      <c r="AX611" s="39">
        <f t="shared" si="576"/>
        <v>0</v>
      </c>
      <c r="AY611" s="39">
        <f t="shared" si="577"/>
        <v>0</v>
      </c>
      <c r="AZ611" s="39">
        <f t="shared" si="578"/>
        <v>0</v>
      </c>
      <c r="BA611" s="12">
        <f t="shared" si="579"/>
        <v>1</v>
      </c>
      <c r="BB611" s="39">
        <f t="shared" si="580"/>
        <v>15025</v>
      </c>
      <c r="BC611" s="39">
        <f t="shared" si="581"/>
        <v>11075</v>
      </c>
      <c r="BD611" s="39">
        <f t="shared" si="582"/>
        <v>14200</v>
      </c>
      <c r="BE611" s="12">
        <f t="shared" si="583"/>
        <v>0</v>
      </c>
      <c r="BF611" s="39">
        <f t="shared" si="584"/>
        <v>0</v>
      </c>
      <c r="BG611" s="39">
        <f t="shared" si="585"/>
        <v>0</v>
      </c>
      <c r="BH611" s="39">
        <f t="shared" si="586"/>
        <v>0</v>
      </c>
      <c r="BI611" s="12">
        <f t="shared" si="587"/>
        <v>0</v>
      </c>
      <c r="BJ611" s="39">
        <f t="shared" si="588"/>
        <v>0</v>
      </c>
      <c r="BK611" s="39">
        <f t="shared" si="589"/>
        <v>0</v>
      </c>
      <c r="BL611" s="39">
        <f t="shared" si="590"/>
        <v>0</v>
      </c>
      <c r="BM611" s="12">
        <f t="shared" si="591"/>
        <v>0</v>
      </c>
      <c r="BN611" s="39">
        <f t="shared" si="592"/>
        <v>0</v>
      </c>
      <c r="BO611" s="39">
        <f t="shared" si="593"/>
        <v>0</v>
      </c>
      <c r="BP611" s="39">
        <f t="shared" si="594"/>
        <v>0</v>
      </c>
      <c r="BQ611" s="12">
        <f t="shared" si="595"/>
        <v>0</v>
      </c>
      <c r="BR611" s="39">
        <f t="shared" si="596"/>
        <v>0</v>
      </c>
      <c r="BS611" s="39">
        <f t="shared" si="597"/>
        <v>0</v>
      </c>
      <c r="BT611" s="39">
        <f t="shared" si="598"/>
        <v>0</v>
      </c>
      <c r="BU611" s="104">
        <f>IF(ABS($B611)&lt;0.01,0,VLOOKUP(E611,DollarSteps,4))</f>
        <v>9</v>
      </c>
      <c r="BV611" s="104">
        <f>IF(ABS($B611)&lt;0.01,0,VLOOKUP(G611,DollarSteps,4))</f>
        <v>9</v>
      </c>
      <c r="BW611" s="104">
        <f>IF(ABS($B611)&lt;0.01,0,VLOOKUP(I611,DollarSteps,4))</f>
        <v>9</v>
      </c>
      <c r="BX611" s="104">
        <f>IF(ABS($B611)&lt;0.01,0,IF($J611="","",VLOOKUP($J611,Age_Steps,4)))</f>
        <v>7</v>
      </c>
      <c r="BY611" s="104">
        <f>IF(OR(ABS($B611)&lt;0.01,$E611=0),0,IF($J611="","",VLOOKUP($J611,Age_Steps,4)))</f>
        <v>7</v>
      </c>
      <c r="BZ611" s="104">
        <f>IF(ABS($B611)&lt;0.01,0,IF($J611="","",VLOOKUP($J611-1,Age_Steps,4)))</f>
        <v>7</v>
      </c>
      <c r="CA611" s="104">
        <f>IF(OR(ABS($B611)&lt;0.01,$G611=0),0,IF($J611="","",VLOOKUP($J611-1,Age_Steps,4)))</f>
        <v>7</v>
      </c>
      <c r="CB611" s="104">
        <f>IF(ABS($B611)&lt;0.01,0,IF($J611="","",VLOOKUP($J611-2,Age_Steps,4)))</f>
        <v>7</v>
      </c>
      <c r="CC611" s="104">
        <f>IF(OR(ABS($B611)&lt;0.01,$I611=0),0,IF($J611="","",VLOOKUP($J611-2,Age_Steps,4)))</f>
        <v>7</v>
      </c>
    </row>
    <row r="612" spans="2:81" ht="12.5" customHeight="1">
      <c r="B612" s="6" t="s">
        <v>357</v>
      </c>
      <c r="C612" s="6" t="s">
        <v>358</v>
      </c>
      <c r="D612" s="5">
        <v>0</v>
      </c>
      <c r="E612" s="5">
        <v>0</v>
      </c>
      <c r="F612" s="2">
        <v>0</v>
      </c>
      <c r="G612" s="2">
        <v>0</v>
      </c>
      <c r="H612" s="2">
        <v>0</v>
      </c>
      <c r="I612" s="5">
        <v>0</v>
      </c>
      <c r="J612" s="11">
        <v>23</v>
      </c>
      <c r="K612" s="12">
        <f t="shared" si="543"/>
        <v>0</v>
      </c>
      <c r="L612" s="12">
        <f t="shared" si="543"/>
        <v>0</v>
      </c>
      <c r="M612" s="14">
        <f t="shared" si="544"/>
        <v>0</v>
      </c>
      <c r="N612" s="12">
        <f t="shared" si="599"/>
        <v>0</v>
      </c>
      <c r="O612" s="14">
        <f t="shared" si="545"/>
        <v>0</v>
      </c>
      <c r="P612" s="12">
        <f t="shared" si="599"/>
        <v>0</v>
      </c>
      <c r="Q612" s="12">
        <f t="shared" si="546"/>
        <v>1</v>
      </c>
      <c r="R612" s="12">
        <f t="shared" si="547"/>
        <v>0</v>
      </c>
      <c r="S612" s="12">
        <f t="shared" si="548"/>
        <v>0</v>
      </c>
      <c r="T612" s="12">
        <f t="shared" si="549"/>
        <v>0</v>
      </c>
      <c r="U612" s="12">
        <f t="shared" si="550"/>
        <v>0</v>
      </c>
      <c r="V612" s="39">
        <f t="shared" si="551"/>
        <v>0</v>
      </c>
      <c r="W612" s="39">
        <f t="shared" si="552"/>
        <v>0</v>
      </c>
      <c r="X612" s="12">
        <f t="shared" si="600"/>
        <v>0</v>
      </c>
      <c r="Y612" s="12">
        <f t="shared" si="553"/>
        <v>0</v>
      </c>
      <c r="Z612" s="39">
        <f t="shared" si="601"/>
        <v>0</v>
      </c>
      <c r="AA612" s="12">
        <f t="shared" si="554"/>
        <v>0</v>
      </c>
      <c r="AB612" s="39">
        <f t="shared" si="555"/>
        <v>0</v>
      </c>
      <c r="AC612" s="12">
        <f t="shared" si="556"/>
        <v>0</v>
      </c>
      <c r="AD612" s="39">
        <f t="shared" si="557"/>
        <v>0</v>
      </c>
      <c r="AE612" s="39">
        <f t="shared" si="542"/>
        <v>0</v>
      </c>
      <c r="AF612" s="12">
        <f t="shared" si="558"/>
        <v>0</v>
      </c>
      <c r="AG612" s="39">
        <f t="shared" si="559"/>
        <v>0</v>
      </c>
      <c r="AH612" s="12">
        <f t="shared" si="560"/>
        <v>0</v>
      </c>
      <c r="AI612" s="39">
        <f t="shared" si="561"/>
        <v>0</v>
      </c>
      <c r="AJ612" s="39">
        <f t="shared" si="562"/>
        <v>0</v>
      </c>
      <c r="AK612" s="12">
        <f t="shared" si="563"/>
        <v>0</v>
      </c>
      <c r="AL612" s="39">
        <f t="shared" si="564"/>
        <v>0</v>
      </c>
      <c r="AM612" s="39">
        <f t="shared" si="565"/>
        <v>0</v>
      </c>
      <c r="AN612" s="39">
        <f t="shared" si="566"/>
        <v>0</v>
      </c>
      <c r="AO612" s="99">
        <f t="shared" si="567"/>
        <v>0</v>
      </c>
      <c r="AP612" s="99">
        <f t="shared" si="568"/>
        <v>0</v>
      </c>
      <c r="AQ612" s="12">
        <f t="shared" si="569"/>
        <v>0</v>
      </c>
      <c r="AR612" s="39">
        <f t="shared" si="570"/>
        <v>0</v>
      </c>
      <c r="AS612" s="39">
        <f t="shared" si="571"/>
        <v>0</v>
      </c>
      <c r="AT612" s="39">
        <f t="shared" si="572"/>
        <v>0</v>
      </c>
      <c r="AU612" s="12">
        <f t="shared" si="573"/>
        <v>0</v>
      </c>
      <c r="AV612" s="39">
        <f t="shared" si="574"/>
        <v>0</v>
      </c>
      <c r="AW612" s="39">
        <f t="shared" si="575"/>
        <v>0</v>
      </c>
      <c r="AX612" s="39">
        <f t="shared" si="576"/>
        <v>0</v>
      </c>
      <c r="AY612" s="39">
        <f t="shared" si="577"/>
        <v>0</v>
      </c>
      <c r="AZ612" s="39">
        <f t="shared" si="578"/>
        <v>0</v>
      </c>
      <c r="BA612" s="12">
        <f t="shared" si="579"/>
        <v>0</v>
      </c>
      <c r="BB612" s="39">
        <f t="shared" si="580"/>
        <v>0</v>
      </c>
      <c r="BC612" s="39">
        <f t="shared" si="581"/>
        <v>0</v>
      </c>
      <c r="BD612" s="39">
        <f t="shared" si="582"/>
        <v>0</v>
      </c>
      <c r="BE612" s="12">
        <f t="shared" si="583"/>
        <v>0</v>
      </c>
      <c r="BF612" s="39">
        <f t="shared" si="584"/>
        <v>0</v>
      </c>
      <c r="BG612" s="39">
        <f t="shared" si="585"/>
        <v>0</v>
      </c>
      <c r="BH612" s="39">
        <f t="shared" si="586"/>
        <v>0</v>
      </c>
      <c r="BI612" s="12">
        <f t="shared" si="587"/>
        <v>0</v>
      </c>
      <c r="BJ612" s="39">
        <f t="shared" si="588"/>
        <v>0</v>
      </c>
      <c r="BK612" s="39">
        <f t="shared" si="589"/>
        <v>0</v>
      </c>
      <c r="BL612" s="39">
        <f t="shared" si="590"/>
        <v>0</v>
      </c>
      <c r="BM612" s="12">
        <f t="shared" si="591"/>
        <v>0</v>
      </c>
      <c r="BN612" s="39">
        <f t="shared" si="592"/>
        <v>0</v>
      </c>
      <c r="BO612" s="39">
        <f t="shared" si="593"/>
        <v>0</v>
      </c>
      <c r="BP612" s="39">
        <f t="shared" si="594"/>
        <v>0</v>
      </c>
      <c r="BQ612" s="12">
        <f t="shared" si="595"/>
        <v>0</v>
      </c>
      <c r="BR612" s="39">
        <f t="shared" si="596"/>
        <v>0</v>
      </c>
      <c r="BS612" s="39">
        <f t="shared" si="597"/>
        <v>0</v>
      </c>
      <c r="BT612" s="39">
        <f t="shared" si="598"/>
        <v>0</v>
      </c>
      <c r="BU612" s="104">
        <f>IF(ABS($B612)&lt;0.01,0,VLOOKUP(E612,DollarSteps,4))</f>
        <v>1</v>
      </c>
      <c r="BV612" s="104">
        <f>IF(ABS($B612)&lt;0.01,0,VLOOKUP(G612,DollarSteps,4))</f>
        <v>1</v>
      </c>
      <c r="BW612" s="104">
        <f>IF(ABS($B612)&lt;0.01,0,VLOOKUP(I612,DollarSteps,4))</f>
        <v>1</v>
      </c>
      <c r="BX612" s="104">
        <f>IF(ABS($B612)&lt;0.01,0,IF($J612="","",VLOOKUP($J612,Age_Steps,4)))</f>
        <v>2</v>
      </c>
      <c r="BY612" s="104">
        <f>IF(OR(ABS($B612)&lt;0.01,$E612=0),0,IF($J612="","",VLOOKUP($J612,Age_Steps,4)))</f>
        <v>0</v>
      </c>
      <c r="BZ612" s="104">
        <f>IF(ABS($B612)&lt;0.01,0,IF($J612="","",VLOOKUP($J612-1,Age_Steps,4)))</f>
        <v>2</v>
      </c>
      <c r="CA612" s="104">
        <f>IF(OR(ABS($B612)&lt;0.01,$G612=0),0,IF($J612="","",VLOOKUP($J612-1,Age_Steps,4)))</f>
        <v>0</v>
      </c>
      <c r="CB612" s="104">
        <f>IF(ABS($B612)&lt;0.01,0,IF($J612="","",VLOOKUP($J612-2,Age_Steps,4)))</f>
        <v>2</v>
      </c>
      <c r="CC612" s="104">
        <f>IF(OR(ABS($B612)&lt;0.01,$I612=0),0,IF($J612="","",VLOOKUP($J612-2,Age_Steps,4)))</f>
        <v>0</v>
      </c>
    </row>
    <row r="613" spans="2:81" ht="12.5" customHeight="1">
      <c r="B613" s="6" t="s">
        <v>359</v>
      </c>
      <c r="C613" s="7" t="s">
        <v>360</v>
      </c>
      <c r="D613" s="5">
        <v>0</v>
      </c>
      <c r="E613" s="5">
        <v>0</v>
      </c>
      <c r="F613" s="2">
        <v>0</v>
      </c>
      <c r="G613" s="2">
        <v>0</v>
      </c>
      <c r="H613" s="2">
        <v>0</v>
      </c>
      <c r="I613" s="5">
        <v>0</v>
      </c>
      <c r="K613" s="12">
        <f t="shared" si="543"/>
        <v>0</v>
      </c>
      <c r="L613" s="12">
        <f t="shared" si="543"/>
        <v>0</v>
      </c>
      <c r="M613" s="14">
        <f t="shared" si="544"/>
        <v>0</v>
      </c>
      <c r="N613" s="12">
        <f t="shared" si="599"/>
        <v>0</v>
      </c>
      <c r="O613" s="14">
        <f t="shared" si="545"/>
        <v>0</v>
      </c>
      <c r="P613" s="12">
        <f t="shared" si="599"/>
        <v>0</v>
      </c>
      <c r="Q613" s="12">
        <f t="shared" si="546"/>
        <v>1</v>
      </c>
      <c r="R613" s="12">
        <f t="shared" si="547"/>
        <v>0</v>
      </c>
      <c r="S613" s="12">
        <f t="shared" si="548"/>
        <v>0</v>
      </c>
      <c r="T613" s="12">
        <f t="shared" si="549"/>
        <v>0</v>
      </c>
      <c r="U613" s="12">
        <f t="shared" si="550"/>
        <v>0</v>
      </c>
      <c r="V613" s="39">
        <f t="shared" si="551"/>
        <v>0</v>
      </c>
      <c r="W613" s="39">
        <f t="shared" si="552"/>
        <v>0</v>
      </c>
      <c r="X613" s="12">
        <f t="shared" si="600"/>
        <v>0</v>
      </c>
      <c r="Y613" s="12">
        <f t="shared" si="553"/>
        <v>0</v>
      </c>
      <c r="Z613" s="39">
        <f t="shared" si="601"/>
        <v>0</v>
      </c>
      <c r="AA613" s="12">
        <f t="shared" si="554"/>
        <v>0</v>
      </c>
      <c r="AB613" s="39">
        <f t="shared" si="555"/>
        <v>0</v>
      </c>
      <c r="AC613" s="12">
        <f t="shared" si="556"/>
        <v>0</v>
      </c>
      <c r="AD613" s="39">
        <f t="shared" si="557"/>
        <v>0</v>
      </c>
      <c r="AE613" s="39">
        <f t="shared" si="542"/>
        <v>0</v>
      </c>
      <c r="AF613" s="12">
        <f t="shared" si="558"/>
        <v>0</v>
      </c>
      <c r="AG613" s="39">
        <f t="shared" si="559"/>
        <v>0</v>
      </c>
      <c r="AH613" s="12">
        <f t="shared" si="560"/>
        <v>0</v>
      </c>
      <c r="AI613" s="39">
        <f t="shared" si="561"/>
        <v>0</v>
      </c>
      <c r="AJ613" s="39">
        <f t="shared" si="562"/>
        <v>0</v>
      </c>
      <c r="AK613" s="12">
        <f t="shared" si="563"/>
        <v>0</v>
      </c>
      <c r="AL613" s="39">
        <f t="shared" si="564"/>
        <v>0</v>
      </c>
      <c r="AM613" s="39">
        <f t="shared" si="565"/>
        <v>0</v>
      </c>
      <c r="AN613" s="39">
        <f t="shared" si="566"/>
        <v>0</v>
      </c>
      <c r="AO613" s="99">
        <f t="shared" si="567"/>
        <v>0</v>
      </c>
      <c r="AP613" s="99">
        <f t="shared" si="568"/>
        <v>0</v>
      </c>
      <c r="AQ613" s="12">
        <f t="shared" si="569"/>
        <v>0</v>
      </c>
      <c r="AR613" s="39">
        <f t="shared" si="570"/>
        <v>0</v>
      </c>
      <c r="AS613" s="39">
        <f t="shared" si="571"/>
        <v>0</v>
      </c>
      <c r="AT613" s="39">
        <f t="shared" si="572"/>
        <v>0</v>
      </c>
      <c r="AU613" s="12">
        <f t="shared" si="573"/>
        <v>0</v>
      </c>
      <c r="AV613" s="39">
        <f t="shared" si="574"/>
        <v>0</v>
      </c>
      <c r="AW613" s="39">
        <f t="shared" si="575"/>
        <v>0</v>
      </c>
      <c r="AX613" s="39">
        <f t="shared" si="576"/>
        <v>0</v>
      </c>
      <c r="AY613" s="39">
        <f t="shared" si="577"/>
        <v>0</v>
      </c>
      <c r="AZ613" s="39">
        <f t="shared" si="578"/>
        <v>0</v>
      </c>
      <c r="BA613" s="12">
        <f t="shared" si="579"/>
        <v>0</v>
      </c>
      <c r="BB613" s="39">
        <f t="shared" si="580"/>
        <v>0</v>
      </c>
      <c r="BC613" s="39">
        <f t="shared" si="581"/>
        <v>0</v>
      </c>
      <c r="BD613" s="39">
        <f t="shared" si="582"/>
        <v>0</v>
      </c>
      <c r="BE613" s="12">
        <f t="shared" si="583"/>
        <v>0</v>
      </c>
      <c r="BF613" s="39">
        <f t="shared" si="584"/>
        <v>0</v>
      </c>
      <c r="BG613" s="39">
        <f t="shared" si="585"/>
        <v>0</v>
      </c>
      <c r="BH613" s="39">
        <f t="shared" si="586"/>
        <v>0</v>
      </c>
      <c r="BI613" s="12">
        <f t="shared" si="587"/>
        <v>0</v>
      </c>
      <c r="BJ613" s="39">
        <f t="shared" si="588"/>
        <v>0</v>
      </c>
      <c r="BK613" s="39">
        <f t="shared" si="589"/>
        <v>0</v>
      </c>
      <c r="BL613" s="39">
        <f t="shared" si="590"/>
        <v>0</v>
      </c>
      <c r="BM613" s="12">
        <f t="shared" si="591"/>
        <v>0</v>
      </c>
      <c r="BN613" s="39">
        <f t="shared" si="592"/>
        <v>0</v>
      </c>
      <c r="BO613" s="39">
        <f t="shared" si="593"/>
        <v>0</v>
      </c>
      <c r="BP613" s="39">
        <f t="shared" si="594"/>
        <v>0</v>
      </c>
      <c r="BQ613" s="12">
        <f t="shared" si="595"/>
        <v>0</v>
      </c>
      <c r="BR613" s="39">
        <f t="shared" si="596"/>
        <v>0</v>
      </c>
      <c r="BS613" s="39">
        <f t="shared" si="597"/>
        <v>0</v>
      </c>
      <c r="BT613" s="39">
        <f t="shared" si="598"/>
        <v>0</v>
      </c>
      <c r="BU613" s="104">
        <f>IF(ABS($B613)&lt;0.01,0,VLOOKUP(E613,DollarSteps,4))</f>
        <v>1</v>
      </c>
      <c r="BV613" s="104">
        <f>IF(ABS($B613)&lt;0.01,0,VLOOKUP(G613,DollarSteps,4))</f>
        <v>1</v>
      </c>
      <c r="BW613" s="104">
        <f>IF(ABS($B613)&lt;0.01,0,VLOOKUP(I613,DollarSteps,4))</f>
        <v>1</v>
      </c>
      <c r="BX613" s="104" t="str">
        <f>IF(ABS($B613)&lt;0.01,0,IF($J613="","",VLOOKUP($J613,Age_Steps,4)))</f>
        <v/>
      </c>
      <c r="BY613" s="104">
        <f>IF(OR(ABS($B613)&lt;0.01,$E613=0),0,IF($J613="","",VLOOKUP($J613,Age_Steps,4)))</f>
        <v>0</v>
      </c>
      <c r="BZ613" s="104" t="str">
        <f>IF(ABS($B613)&lt;0.01,0,IF($J613="","",VLOOKUP($J613-1,Age_Steps,4)))</f>
        <v/>
      </c>
      <c r="CA613" s="104">
        <f>IF(OR(ABS($B613)&lt;0.01,$G613=0),0,IF($J613="","",VLOOKUP($J613-1,Age_Steps,4)))</f>
        <v>0</v>
      </c>
      <c r="CB613" s="104" t="str">
        <f>IF(ABS($B613)&lt;0.01,0,IF($J613="","",VLOOKUP($J613-2,Age_Steps,4)))</f>
        <v/>
      </c>
      <c r="CC613" s="104">
        <f>IF(OR(ABS($B613)&lt;0.01,$I613=0),0,IF($J613="","",VLOOKUP($J613-2,Age_Steps,4)))</f>
        <v>0</v>
      </c>
    </row>
    <row r="614" spans="2:81" ht="12.5" customHeight="1">
      <c r="B614" s="6" t="s">
        <v>361</v>
      </c>
      <c r="C614" s="6" t="s">
        <v>362</v>
      </c>
      <c r="D614" s="5">
        <v>0</v>
      </c>
      <c r="E614" s="5">
        <v>0</v>
      </c>
      <c r="F614" s="2">
        <v>0</v>
      </c>
      <c r="G614" s="2">
        <v>0</v>
      </c>
      <c r="H614" s="2">
        <v>0</v>
      </c>
      <c r="I614" s="5">
        <v>0</v>
      </c>
      <c r="J614" s="11">
        <v>25</v>
      </c>
      <c r="K614" s="12">
        <f t="shared" si="543"/>
        <v>0</v>
      </c>
      <c r="L614" s="12">
        <f t="shared" si="543"/>
        <v>0</v>
      </c>
      <c r="M614" s="14">
        <f t="shared" si="544"/>
        <v>0</v>
      </c>
      <c r="N614" s="12">
        <f t="shared" si="599"/>
        <v>0</v>
      </c>
      <c r="O614" s="14">
        <f t="shared" si="545"/>
        <v>0</v>
      </c>
      <c r="P614" s="12">
        <f t="shared" si="599"/>
        <v>0</v>
      </c>
      <c r="Q614" s="12">
        <f t="shared" si="546"/>
        <v>1</v>
      </c>
      <c r="R614" s="12">
        <f t="shared" si="547"/>
        <v>0</v>
      </c>
      <c r="S614" s="12">
        <f t="shared" si="548"/>
        <v>0</v>
      </c>
      <c r="T614" s="12">
        <f t="shared" si="549"/>
        <v>0</v>
      </c>
      <c r="U614" s="12">
        <f t="shared" si="550"/>
        <v>0</v>
      </c>
      <c r="V614" s="39">
        <f t="shared" si="551"/>
        <v>0</v>
      </c>
      <c r="W614" s="39">
        <f t="shared" si="552"/>
        <v>0</v>
      </c>
      <c r="X614" s="12">
        <f t="shared" si="600"/>
        <v>0</v>
      </c>
      <c r="Y614" s="12">
        <f t="shared" si="553"/>
        <v>0</v>
      </c>
      <c r="Z614" s="39">
        <f t="shared" si="601"/>
        <v>0</v>
      </c>
      <c r="AA614" s="12">
        <f t="shared" si="554"/>
        <v>0</v>
      </c>
      <c r="AB614" s="39">
        <f t="shared" si="555"/>
        <v>0</v>
      </c>
      <c r="AC614" s="12">
        <f t="shared" si="556"/>
        <v>0</v>
      </c>
      <c r="AD614" s="39">
        <f t="shared" si="557"/>
        <v>0</v>
      </c>
      <c r="AE614" s="39">
        <f t="shared" si="542"/>
        <v>0</v>
      </c>
      <c r="AF614" s="12">
        <f t="shared" si="558"/>
        <v>0</v>
      </c>
      <c r="AG614" s="39">
        <f t="shared" si="559"/>
        <v>0</v>
      </c>
      <c r="AH614" s="12">
        <f t="shared" si="560"/>
        <v>0</v>
      </c>
      <c r="AI614" s="39">
        <f t="shared" si="561"/>
        <v>0</v>
      </c>
      <c r="AJ614" s="39">
        <f t="shared" si="562"/>
        <v>0</v>
      </c>
      <c r="AK614" s="12">
        <f t="shared" si="563"/>
        <v>0</v>
      </c>
      <c r="AL614" s="39">
        <f t="shared" si="564"/>
        <v>0</v>
      </c>
      <c r="AM614" s="39">
        <f t="shared" si="565"/>
        <v>0</v>
      </c>
      <c r="AN614" s="39">
        <f t="shared" si="566"/>
        <v>0</v>
      </c>
      <c r="AO614" s="99">
        <f t="shared" si="567"/>
        <v>0</v>
      </c>
      <c r="AP614" s="99">
        <f t="shared" si="568"/>
        <v>0</v>
      </c>
      <c r="AQ614" s="12">
        <f t="shared" si="569"/>
        <v>0</v>
      </c>
      <c r="AR614" s="39">
        <f t="shared" si="570"/>
        <v>0</v>
      </c>
      <c r="AS614" s="39">
        <f t="shared" si="571"/>
        <v>0</v>
      </c>
      <c r="AT614" s="39">
        <f t="shared" si="572"/>
        <v>0</v>
      </c>
      <c r="AU614" s="12">
        <f t="shared" si="573"/>
        <v>0</v>
      </c>
      <c r="AV614" s="39">
        <f t="shared" si="574"/>
        <v>0</v>
      </c>
      <c r="AW614" s="39">
        <f t="shared" si="575"/>
        <v>0</v>
      </c>
      <c r="AX614" s="39">
        <f t="shared" si="576"/>
        <v>0</v>
      </c>
      <c r="AY614" s="39">
        <f t="shared" si="577"/>
        <v>0</v>
      </c>
      <c r="AZ614" s="39">
        <f t="shared" si="578"/>
        <v>0</v>
      </c>
      <c r="BA614" s="12">
        <f t="shared" si="579"/>
        <v>0</v>
      </c>
      <c r="BB614" s="39">
        <f t="shared" si="580"/>
        <v>0</v>
      </c>
      <c r="BC614" s="39">
        <f t="shared" si="581"/>
        <v>0</v>
      </c>
      <c r="BD614" s="39">
        <f t="shared" si="582"/>
        <v>0</v>
      </c>
      <c r="BE614" s="12">
        <f t="shared" si="583"/>
        <v>0</v>
      </c>
      <c r="BF614" s="39">
        <f t="shared" si="584"/>
        <v>0</v>
      </c>
      <c r="BG614" s="39">
        <f t="shared" si="585"/>
        <v>0</v>
      </c>
      <c r="BH614" s="39">
        <f t="shared" si="586"/>
        <v>0</v>
      </c>
      <c r="BI614" s="12">
        <f t="shared" si="587"/>
        <v>0</v>
      </c>
      <c r="BJ614" s="39">
        <f t="shared" si="588"/>
        <v>0</v>
      </c>
      <c r="BK614" s="39">
        <f t="shared" si="589"/>
        <v>0</v>
      </c>
      <c r="BL614" s="39">
        <f t="shared" si="590"/>
        <v>0</v>
      </c>
      <c r="BM614" s="12">
        <f t="shared" si="591"/>
        <v>0</v>
      </c>
      <c r="BN614" s="39">
        <f t="shared" si="592"/>
        <v>0</v>
      </c>
      <c r="BO614" s="39">
        <f t="shared" si="593"/>
        <v>0</v>
      </c>
      <c r="BP614" s="39">
        <f t="shared" si="594"/>
        <v>0</v>
      </c>
      <c r="BQ614" s="12">
        <f t="shared" si="595"/>
        <v>0</v>
      </c>
      <c r="BR614" s="39">
        <f t="shared" si="596"/>
        <v>0</v>
      </c>
      <c r="BS614" s="39">
        <f t="shared" si="597"/>
        <v>0</v>
      </c>
      <c r="BT614" s="39">
        <f t="shared" si="598"/>
        <v>0</v>
      </c>
      <c r="BU614" s="104">
        <f>IF(ABS($B614)&lt;0.01,0,VLOOKUP(E614,DollarSteps,4))</f>
        <v>1</v>
      </c>
      <c r="BV614" s="104">
        <f>IF(ABS($B614)&lt;0.01,0,VLOOKUP(G614,DollarSteps,4))</f>
        <v>1</v>
      </c>
      <c r="BW614" s="104">
        <f>IF(ABS($B614)&lt;0.01,0,VLOOKUP(I614,DollarSteps,4))</f>
        <v>1</v>
      </c>
      <c r="BX614" s="104">
        <f>IF(ABS($B614)&lt;0.01,0,IF($J614="","",VLOOKUP($J614,Age_Steps,4)))</f>
        <v>2</v>
      </c>
      <c r="BY614" s="104">
        <f>IF(OR(ABS($B614)&lt;0.01,$E614=0),0,IF($J614="","",VLOOKUP($J614,Age_Steps,4)))</f>
        <v>0</v>
      </c>
      <c r="BZ614" s="104">
        <f>IF(ABS($B614)&lt;0.01,0,IF($J614="","",VLOOKUP($J614-1,Age_Steps,4)))</f>
        <v>2</v>
      </c>
      <c r="CA614" s="104">
        <f>IF(OR(ABS($B614)&lt;0.01,$G614=0),0,IF($J614="","",VLOOKUP($J614-1,Age_Steps,4)))</f>
        <v>0</v>
      </c>
      <c r="CB614" s="104">
        <f>IF(ABS($B614)&lt;0.01,0,IF($J614="","",VLOOKUP($J614-2,Age_Steps,4)))</f>
        <v>2</v>
      </c>
      <c r="CC614" s="104">
        <f>IF(OR(ABS($B614)&lt;0.01,$I614=0),0,IF($J614="","",VLOOKUP($J614-2,Age_Steps,4)))</f>
        <v>0</v>
      </c>
    </row>
    <row r="615" spans="2:81" ht="12.5" customHeight="1">
      <c r="B615" s="6" t="s">
        <v>363</v>
      </c>
      <c r="C615" s="6" t="s">
        <v>364</v>
      </c>
      <c r="D615" s="5">
        <v>0</v>
      </c>
      <c r="E615" s="5">
        <v>0</v>
      </c>
      <c r="F615" s="2">
        <v>0</v>
      </c>
      <c r="G615" s="2">
        <v>0</v>
      </c>
      <c r="H615" s="2">
        <v>0</v>
      </c>
      <c r="I615" s="5">
        <v>0</v>
      </c>
      <c r="J615" s="11">
        <v>29</v>
      </c>
      <c r="K615" s="12">
        <f t="shared" si="543"/>
        <v>0</v>
      </c>
      <c r="L615" s="12">
        <f t="shared" si="543"/>
        <v>0</v>
      </c>
      <c r="M615" s="14">
        <f t="shared" si="544"/>
        <v>0</v>
      </c>
      <c r="N615" s="12">
        <f t="shared" si="599"/>
        <v>0</v>
      </c>
      <c r="O615" s="14">
        <f t="shared" si="545"/>
        <v>0</v>
      </c>
      <c r="P615" s="12">
        <f t="shared" si="599"/>
        <v>0</v>
      </c>
      <c r="Q615" s="12">
        <f t="shared" si="546"/>
        <v>1</v>
      </c>
      <c r="R615" s="12">
        <f t="shared" si="547"/>
        <v>0</v>
      </c>
      <c r="S615" s="12">
        <f t="shared" si="548"/>
        <v>0</v>
      </c>
      <c r="T615" s="12">
        <f t="shared" si="549"/>
        <v>0</v>
      </c>
      <c r="U615" s="12">
        <f t="shared" si="550"/>
        <v>0</v>
      </c>
      <c r="V615" s="39">
        <f t="shared" si="551"/>
        <v>0</v>
      </c>
      <c r="W615" s="39">
        <f t="shared" si="552"/>
        <v>0</v>
      </c>
      <c r="X615" s="12">
        <f t="shared" si="600"/>
        <v>0</v>
      </c>
      <c r="Y615" s="12">
        <f t="shared" si="553"/>
        <v>0</v>
      </c>
      <c r="Z615" s="39">
        <f t="shared" si="601"/>
        <v>0</v>
      </c>
      <c r="AA615" s="12">
        <f t="shared" si="554"/>
        <v>0</v>
      </c>
      <c r="AB615" s="39">
        <f t="shared" si="555"/>
        <v>0</v>
      </c>
      <c r="AC615" s="12">
        <f t="shared" si="556"/>
        <v>0</v>
      </c>
      <c r="AD615" s="39">
        <f t="shared" si="557"/>
        <v>0</v>
      </c>
      <c r="AE615" s="39">
        <f t="shared" si="542"/>
        <v>0</v>
      </c>
      <c r="AF615" s="12">
        <f t="shared" si="558"/>
        <v>0</v>
      </c>
      <c r="AG615" s="39">
        <f t="shared" si="559"/>
        <v>0</v>
      </c>
      <c r="AH615" s="12">
        <f t="shared" si="560"/>
        <v>0</v>
      </c>
      <c r="AI615" s="39">
        <f t="shared" si="561"/>
        <v>0</v>
      </c>
      <c r="AJ615" s="39">
        <f t="shared" si="562"/>
        <v>0</v>
      </c>
      <c r="AK615" s="12">
        <f t="shared" si="563"/>
        <v>0</v>
      </c>
      <c r="AL615" s="39">
        <f t="shared" si="564"/>
        <v>0</v>
      </c>
      <c r="AM615" s="39">
        <f t="shared" si="565"/>
        <v>0</v>
      </c>
      <c r="AN615" s="39">
        <f t="shared" si="566"/>
        <v>0</v>
      </c>
      <c r="AO615" s="99">
        <f t="shared" si="567"/>
        <v>0</v>
      </c>
      <c r="AP615" s="99">
        <f t="shared" si="568"/>
        <v>0</v>
      </c>
      <c r="AQ615" s="12">
        <f t="shared" si="569"/>
        <v>0</v>
      </c>
      <c r="AR615" s="39">
        <f t="shared" si="570"/>
        <v>0</v>
      </c>
      <c r="AS615" s="39">
        <f t="shared" si="571"/>
        <v>0</v>
      </c>
      <c r="AT615" s="39">
        <f t="shared" si="572"/>
        <v>0</v>
      </c>
      <c r="AU615" s="12">
        <f t="shared" si="573"/>
        <v>0</v>
      </c>
      <c r="AV615" s="39">
        <f t="shared" si="574"/>
        <v>0</v>
      </c>
      <c r="AW615" s="39">
        <f t="shared" si="575"/>
        <v>0</v>
      </c>
      <c r="AX615" s="39">
        <f t="shared" si="576"/>
        <v>0</v>
      </c>
      <c r="AY615" s="39">
        <f t="shared" si="577"/>
        <v>0</v>
      </c>
      <c r="AZ615" s="39">
        <f t="shared" si="578"/>
        <v>0</v>
      </c>
      <c r="BA615" s="12">
        <f t="shared" si="579"/>
        <v>0</v>
      </c>
      <c r="BB615" s="39">
        <f t="shared" si="580"/>
        <v>0</v>
      </c>
      <c r="BC615" s="39">
        <f t="shared" si="581"/>
        <v>0</v>
      </c>
      <c r="BD615" s="39">
        <f t="shared" si="582"/>
        <v>0</v>
      </c>
      <c r="BE615" s="12">
        <f t="shared" si="583"/>
        <v>0</v>
      </c>
      <c r="BF615" s="39">
        <f t="shared" si="584"/>
        <v>0</v>
      </c>
      <c r="BG615" s="39">
        <f t="shared" si="585"/>
        <v>0</v>
      </c>
      <c r="BH615" s="39">
        <f t="shared" si="586"/>
        <v>0</v>
      </c>
      <c r="BI615" s="12">
        <f t="shared" si="587"/>
        <v>0</v>
      </c>
      <c r="BJ615" s="39">
        <f t="shared" si="588"/>
        <v>0</v>
      </c>
      <c r="BK615" s="39">
        <f t="shared" si="589"/>
        <v>0</v>
      </c>
      <c r="BL615" s="39">
        <f t="shared" si="590"/>
        <v>0</v>
      </c>
      <c r="BM615" s="12">
        <f t="shared" si="591"/>
        <v>0</v>
      </c>
      <c r="BN615" s="39">
        <f t="shared" si="592"/>
        <v>0</v>
      </c>
      <c r="BO615" s="39">
        <f t="shared" si="593"/>
        <v>0</v>
      </c>
      <c r="BP615" s="39">
        <f t="shared" si="594"/>
        <v>0</v>
      </c>
      <c r="BQ615" s="12">
        <f t="shared" si="595"/>
        <v>0</v>
      </c>
      <c r="BR615" s="39">
        <f t="shared" si="596"/>
        <v>0</v>
      </c>
      <c r="BS615" s="39">
        <f t="shared" si="597"/>
        <v>0</v>
      </c>
      <c r="BT615" s="39">
        <f t="shared" si="598"/>
        <v>0</v>
      </c>
      <c r="BU615" s="104">
        <f>IF(ABS($B615)&lt;0.01,0,VLOOKUP(E615,DollarSteps,4))</f>
        <v>1</v>
      </c>
      <c r="BV615" s="104">
        <f>IF(ABS($B615)&lt;0.01,0,VLOOKUP(G615,DollarSteps,4))</f>
        <v>1</v>
      </c>
      <c r="BW615" s="104">
        <f>IF(ABS($B615)&lt;0.01,0,VLOOKUP(I615,DollarSteps,4))</f>
        <v>1</v>
      </c>
      <c r="BX615" s="104">
        <f>IF(ABS($B615)&lt;0.01,0,IF($J615="","",VLOOKUP($J615,Age_Steps,4)))</f>
        <v>2</v>
      </c>
      <c r="BY615" s="104">
        <f>IF(OR(ABS($B615)&lt;0.01,$E615=0),0,IF($J615="","",VLOOKUP($J615,Age_Steps,4)))</f>
        <v>0</v>
      </c>
      <c r="BZ615" s="104">
        <f>IF(ABS($B615)&lt;0.01,0,IF($J615="","",VLOOKUP($J615-1,Age_Steps,4)))</f>
        <v>2</v>
      </c>
      <c r="CA615" s="104">
        <f>IF(OR(ABS($B615)&lt;0.01,$G615=0),0,IF($J615="","",VLOOKUP($J615-1,Age_Steps,4)))</f>
        <v>0</v>
      </c>
      <c r="CB615" s="104">
        <f>IF(ABS($B615)&lt;0.01,0,IF($J615="","",VLOOKUP($J615-2,Age_Steps,4)))</f>
        <v>2</v>
      </c>
      <c r="CC615" s="104">
        <f>IF(OR(ABS($B615)&lt;0.01,$I615=0),0,IF($J615="","",VLOOKUP($J615-2,Age_Steps,4)))</f>
        <v>0</v>
      </c>
    </row>
    <row r="616" spans="2:81" ht="12.5" customHeight="1">
      <c r="B616" s="6" t="s">
        <v>365</v>
      </c>
      <c r="C616" s="6" t="s">
        <v>366</v>
      </c>
      <c r="D616" s="5">
        <v>0</v>
      </c>
      <c r="E616" s="5">
        <v>0</v>
      </c>
      <c r="F616" s="2">
        <v>0</v>
      </c>
      <c r="G616" s="2">
        <v>0</v>
      </c>
      <c r="H616" s="2">
        <v>0</v>
      </c>
      <c r="I616" s="5">
        <v>0</v>
      </c>
      <c r="J616" s="11">
        <v>30</v>
      </c>
      <c r="K616" s="12">
        <f t="shared" si="543"/>
        <v>0</v>
      </c>
      <c r="L616" s="12">
        <f t="shared" si="543"/>
        <v>0</v>
      </c>
      <c r="M616" s="14">
        <f t="shared" si="544"/>
        <v>0</v>
      </c>
      <c r="N616" s="12">
        <f t="shared" si="599"/>
        <v>0</v>
      </c>
      <c r="O616" s="14">
        <f t="shared" si="545"/>
        <v>0</v>
      </c>
      <c r="P616" s="12">
        <f t="shared" si="599"/>
        <v>0</v>
      </c>
      <c r="Q616" s="12">
        <f t="shared" si="546"/>
        <v>1</v>
      </c>
      <c r="R616" s="12">
        <f t="shared" si="547"/>
        <v>0</v>
      </c>
      <c r="S616" s="12">
        <f t="shared" si="548"/>
        <v>0</v>
      </c>
      <c r="T616" s="12">
        <f t="shared" si="549"/>
        <v>0</v>
      </c>
      <c r="U616" s="12">
        <f t="shared" si="550"/>
        <v>0</v>
      </c>
      <c r="V616" s="39">
        <f t="shared" si="551"/>
        <v>0</v>
      </c>
      <c r="W616" s="39">
        <f t="shared" si="552"/>
        <v>0</v>
      </c>
      <c r="X616" s="12">
        <f t="shared" si="600"/>
        <v>0</v>
      </c>
      <c r="Y616" s="12">
        <f t="shared" si="553"/>
        <v>0</v>
      </c>
      <c r="Z616" s="39">
        <f t="shared" si="601"/>
        <v>0</v>
      </c>
      <c r="AA616" s="12">
        <f t="shared" si="554"/>
        <v>0</v>
      </c>
      <c r="AB616" s="39">
        <f t="shared" si="555"/>
        <v>0</v>
      </c>
      <c r="AC616" s="12">
        <f t="shared" si="556"/>
        <v>0</v>
      </c>
      <c r="AD616" s="39">
        <f t="shared" si="557"/>
        <v>0</v>
      </c>
      <c r="AE616" s="39">
        <f t="shared" si="542"/>
        <v>0</v>
      </c>
      <c r="AF616" s="12">
        <f t="shared" si="558"/>
        <v>0</v>
      </c>
      <c r="AG616" s="39">
        <f t="shared" si="559"/>
        <v>0</v>
      </c>
      <c r="AH616" s="12">
        <f t="shared" si="560"/>
        <v>0</v>
      </c>
      <c r="AI616" s="39">
        <f t="shared" si="561"/>
        <v>0</v>
      </c>
      <c r="AJ616" s="39">
        <f t="shared" si="562"/>
        <v>0</v>
      </c>
      <c r="AK616" s="12">
        <f t="shared" si="563"/>
        <v>0</v>
      </c>
      <c r="AL616" s="39">
        <f t="shared" si="564"/>
        <v>0</v>
      </c>
      <c r="AM616" s="39">
        <f t="shared" si="565"/>
        <v>0</v>
      </c>
      <c r="AN616" s="39">
        <f t="shared" si="566"/>
        <v>0</v>
      </c>
      <c r="AO616" s="99">
        <f t="shared" si="567"/>
        <v>0</v>
      </c>
      <c r="AP616" s="99">
        <f t="shared" si="568"/>
        <v>0</v>
      </c>
      <c r="AQ616" s="12">
        <f t="shared" si="569"/>
        <v>0</v>
      </c>
      <c r="AR616" s="39">
        <f t="shared" si="570"/>
        <v>0</v>
      </c>
      <c r="AS616" s="39">
        <f t="shared" si="571"/>
        <v>0</v>
      </c>
      <c r="AT616" s="39">
        <f t="shared" si="572"/>
        <v>0</v>
      </c>
      <c r="AU616" s="12">
        <f t="shared" si="573"/>
        <v>0</v>
      </c>
      <c r="AV616" s="39">
        <f t="shared" si="574"/>
        <v>0</v>
      </c>
      <c r="AW616" s="39">
        <f t="shared" si="575"/>
        <v>0</v>
      </c>
      <c r="AX616" s="39">
        <f t="shared" si="576"/>
        <v>0</v>
      </c>
      <c r="AY616" s="39">
        <f t="shared" si="577"/>
        <v>0</v>
      </c>
      <c r="AZ616" s="39">
        <f t="shared" si="578"/>
        <v>0</v>
      </c>
      <c r="BA616" s="12">
        <f t="shared" si="579"/>
        <v>0</v>
      </c>
      <c r="BB616" s="39">
        <f t="shared" si="580"/>
        <v>0</v>
      </c>
      <c r="BC616" s="39">
        <f t="shared" si="581"/>
        <v>0</v>
      </c>
      <c r="BD616" s="39">
        <f t="shared" si="582"/>
        <v>0</v>
      </c>
      <c r="BE616" s="12">
        <f t="shared" si="583"/>
        <v>0</v>
      </c>
      <c r="BF616" s="39">
        <f t="shared" si="584"/>
        <v>0</v>
      </c>
      <c r="BG616" s="39">
        <f t="shared" si="585"/>
        <v>0</v>
      </c>
      <c r="BH616" s="39">
        <f t="shared" si="586"/>
        <v>0</v>
      </c>
      <c r="BI616" s="12">
        <f t="shared" si="587"/>
        <v>0</v>
      </c>
      <c r="BJ616" s="39">
        <f t="shared" si="588"/>
        <v>0</v>
      </c>
      <c r="BK616" s="39">
        <f t="shared" si="589"/>
        <v>0</v>
      </c>
      <c r="BL616" s="39">
        <f t="shared" si="590"/>
        <v>0</v>
      </c>
      <c r="BM616" s="12">
        <f t="shared" si="591"/>
        <v>0</v>
      </c>
      <c r="BN616" s="39">
        <f t="shared" si="592"/>
        <v>0</v>
      </c>
      <c r="BO616" s="39">
        <f t="shared" si="593"/>
        <v>0</v>
      </c>
      <c r="BP616" s="39">
        <f t="shared" si="594"/>
        <v>0</v>
      </c>
      <c r="BQ616" s="12">
        <f t="shared" si="595"/>
        <v>0</v>
      </c>
      <c r="BR616" s="39">
        <f t="shared" si="596"/>
        <v>0</v>
      </c>
      <c r="BS616" s="39">
        <f t="shared" si="597"/>
        <v>0</v>
      </c>
      <c r="BT616" s="39">
        <f t="shared" si="598"/>
        <v>0</v>
      </c>
      <c r="BU616" s="104">
        <f>IF(ABS($B616)&lt;0.01,0,VLOOKUP(E616,DollarSteps,4))</f>
        <v>1</v>
      </c>
      <c r="BV616" s="104">
        <f>IF(ABS($B616)&lt;0.01,0,VLOOKUP(G616,DollarSteps,4))</f>
        <v>1</v>
      </c>
      <c r="BW616" s="104">
        <f>IF(ABS($B616)&lt;0.01,0,VLOOKUP(I616,DollarSteps,4))</f>
        <v>1</v>
      </c>
      <c r="BX616" s="104">
        <f>IF(ABS($B616)&lt;0.01,0,IF($J616="","",VLOOKUP($J616,Age_Steps,4)))</f>
        <v>3</v>
      </c>
      <c r="BY616" s="104">
        <f>IF(OR(ABS($B616)&lt;0.01,$E616=0),0,IF($J616="","",VLOOKUP($J616,Age_Steps,4)))</f>
        <v>0</v>
      </c>
      <c r="BZ616" s="104">
        <f>IF(ABS($B616)&lt;0.01,0,IF($J616="","",VLOOKUP($J616-1,Age_Steps,4)))</f>
        <v>2</v>
      </c>
      <c r="CA616" s="104">
        <f>IF(OR(ABS($B616)&lt;0.01,$G616=0),0,IF($J616="","",VLOOKUP($J616-1,Age_Steps,4)))</f>
        <v>0</v>
      </c>
      <c r="CB616" s="104">
        <f>IF(ABS($B616)&lt;0.01,0,IF($J616="","",VLOOKUP($J616-2,Age_Steps,4)))</f>
        <v>2</v>
      </c>
      <c r="CC616" s="104">
        <f>IF(OR(ABS($B616)&lt;0.01,$I616=0),0,IF($J616="","",VLOOKUP($J616-2,Age_Steps,4)))</f>
        <v>0</v>
      </c>
    </row>
    <row r="617" spans="2:81" ht="12.5" customHeight="1">
      <c r="B617" s="6" t="s">
        <v>367</v>
      </c>
      <c r="C617" s="6" t="s">
        <v>368</v>
      </c>
      <c r="D617" s="5">
        <v>0</v>
      </c>
      <c r="E617" s="5">
        <v>0</v>
      </c>
      <c r="F617" s="2">
        <v>0</v>
      </c>
      <c r="G617" s="2">
        <v>0</v>
      </c>
      <c r="H617" s="2">
        <v>0</v>
      </c>
      <c r="I617" s="5">
        <v>0</v>
      </c>
      <c r="J617" s="11">
        <v>27</v>
      </c>
      <c r="K617" s="12">
        <f t="shared" si="543"/>
        <v>0</v>
      </c>
      <c r="L617" s="12">
        <f t="shared" si="543"/>
        <v>0</v>
      </c>
      <c r="M617" s="14">
        <f t="shared" si="544"/>
        <v>0</v>
      </c>
      <c r="N617" s="12">
        <f t="shared" si="599"/>
        <v>0</v>
      </c>
      <c r="O617" s="14">
        <f t="shared" si="545"/>
        <v>0</v>
      </c>
      <c r="P617" s="12">
        <f t="shared" si="599"/>
        <v>0</v>
      </c>
      <c r="Q617" s="12">
        <f t="shared" si="546"/>
        <v>1</v>
      </c>
      <c r="R617" s="12">
        <f t="shared" si="547"/>
        <v>0</v>
      </c>
      <c r="S617" s="12">
        <f t="shared" si="548"/>
        <v>0</v>
      </c>
      <c r="T617" s="12">
        <f t="shared" si="549"/>
        <v>0</v>
      </c>
      <c r="U617" s="12">
        <f t="shared" si="550"/>
        <v>0</v>
      </c>
      <c r="V617" s="39">
        <f t="shared" si="551"/>
        <v>0</v>
      </c>
      <c r="W617" s="39">
        <f t="shared" si="552"/>
        <v>0</v>
      </c>
      <c r="X617" s="12">
        <f t="shared" si="600"/>
        <v>0</v>
      </c>
      <c r="Y617" s="12">
        <f t="shared" si="553"/>
        <v>0</v>
      </c>
      <c r="Z617" s="39">
        <f t="shared" si="601"/>
        <v>0</v>
      </c>
      <c r="AA617" s="12">
        <f t="shared" si="554"/>
        <v>0</v>
      </c>
      <c r="AB617" s="39">
        <f t="shared" si="555"/>
        <v>0</v>
      </c>
      <c r="AC617" s="12">
        <f t="shared" si="556"/>
        <v>0</v>
      </c>
      <c r="AD617" s="39">
        <f t="shared" si="557"/>
        <v>0</v>
      </c>
      <c r="AE617" s="39">
        <f t="shared" si="542"/>
        <v>0</v>
      </c>
      <c r="AF617" s="12">
        <f t="shared" si="558"/>
        <v>0</v>
      </c>
      <c r="AG617" s="39">
        <f t="shared" si="559"/>
        <v>0</v>
      </c>
      <c r="AH617" s="12">
        <f t="shared" si="560"/>
        <v>0</v>
      </c>
      <c r="AI617" s="39">
        <f t="shared" si="561"/>
        <v>0</v>
      </c>
      <c r="AJ617" s="39">
        <f t="shared" si="562"/>
        <v>0</v>
      </c>
      <c r="AK617" s="12">
        <f t="shared" si="563"/>
        <v>0</v>
      </c>
      <c r="AL617" s="39">
        <f t="shared" si="564"/>
        <v>0</v>
      </c>
      <c r="AM617" s="39">
        <f t="shared" si="565"/>
        <v>0</v>
      </c>
      <c r="AN617" s="39">
        <f t="shared" si="566"/>
        <v>0</v>
      </c>
      <c r="AO617" s="99">
        <f t="shared" si="567"/>
        <v>0</v>
      </c>
      <c r="AP617" s="99">
        <f t="shared" si="568"/>
        <v>0</v>
      </c>
      <c r="AQ617" s="12">
        <f t="shared" si="569"/>
        <v>0</v>
      </c>
      <c r="AR617" s="39">
        <f t="shared" si="570"/>
        <v>0</v>
      </c>
      <c r="AS617" s="39">
        <f t="shared" si="571"/>
        <v>0</v>
      </c>
      <c r="AT617" s="39">
        <f t="shared" si="572"/>
        <v>0</v>
      </c>
      <c r="AU617" s="12">
        <f t="shared" si="573"/>
        <v>0</v>
      </c>
      <c r="AV617" s="39">
        <f t="shared" si="574"/>
        <v>0</v>
      </c>
      <c r="AW617" s="39">
        <f t="shared" si="575"/>
        <v>0</v>
      </c>
      <c r="AX617" s="39">
        <f t="shared" si="576"/>
        <v>0</v>
      </c>
      <c r="AY617" s="39">
        <f t="shared" si="577"/>
        <v>0</v>
      </c>
      <c r="AZ617" s="39">
        <f t="shared" si="578"/>
        <v>0</v>
      </c>
      <c r="BA617" s="12">
        <f t="shared" si="579"/>
        <v>0</v>
      </c>
      <c r="BB617" s="39">
        <f t="shared" si="580"/>
        <v>0</v>
      </c>
      <c r="BC617" s="39">
        <f t="shared" si="581"/>
        <v>0</v>
      </c>
      <c r="BD617" s="39">
        <f t="shared" si="582"/>
        <v>0</v>
      </c>
      <c r="BE617" s="12">
        <f t="shared" si="583"/>
        <v>0</v>
      </c>
      <c r="BF617" s="39">
        <f t="shared" si="584"/>
        <v>0</v>
      </c>
      <c r="BG617" s="39">
        <f t="shared" si="585"/>
        <v>0</v>
      </c>
      <c r="BH617" s="39">
        <f t="shared" si="586"/>
        <v>0</v>
      </c>
      <c r="BI617" s="12">
        <f t="shared" si="587"/>
        <v>0</v>
      </c>
      <c r="BJ617" s="39">
        <f t="shared" si="588"/>
        <v>0</v>
      </c>
      <c r="BK617" s="39">
        <f t="shared" si="589"/>
        <v>0</v>
      </c>
      <c r="BL617" s="39">
        <f t="shared" si="590"/>
        <v>0</v>
      </c>
      <c r="BM617" s="12">
        <f t="shared" si="591"/>
        <v>0</v>
      </c>
      <c r="BN617" s="39">
        <f t="shared" si="592"/>
        <v>0</v>
      </c>
      <c r="BO617" s="39">
        <f t="shared" si="593"/>
        <v>0</v>
      </c>
      <c r="BP617" s="39">
        <f t="shared" si="594"/>
        <v>0</v>
      </c>
      <c r="BQ617" s="12">
        <f t="shared" si="595"/>
        <v>0</v>
      </c>
      <c r="BR617" s="39">
        <f t="shared" si="596"/>
        <v>0</v>
      </c>
      <c r="BS617" s="39">
        <f t="shared" si="597"/>
        <v>0</v>
      </c>
      <c r="BT617" s="39">
        <f t="shared" si="598"/>
        <v>0</v>
      </c>
      <c r="BU617" s="104">
        <f>IF(ABS($B617)&lt;0.01,0,VLOOKUP(E617,DollarSteps,4))</f>
        <v>1</v>
      </c>
      <c r="BV617" s="104">
        <f>IF(ABS($B617)&lt;0.01,0,VLOOKUP(G617,DollarSteps,4))</f>
        <v>1</v>
      </c>
      <c r="BW617" s="104">
        <f>IF(ABS($B617)&lt;0.01,0,VLOOKUP(I617,DollarSteps,4))</f>
        <v>1</v>
      </c>
      <c r="BX617" s="104">
        <f>IF(ABS($B617)&lt;0.01,0,IF($J617="","",VLOOKUP($J617,Age_Steps,4)))</f>
        <v>2</v>
      </c>
      <c r="BY617" s="104">
        <f>IF(OR(ABS($B617)&lt;0.01,$E617=0),0,IF($J617="","",VLOOKUP($J617,Age_Steps,4)))</f>
        <v>0</v>
      </c>
      <c r="BZ617" s="104">
        <f>IF(ABS($B617)&lt;0.01,0,IF($J617="","",VLOOKUP($J617-1,Age_Steps,4)))</f>
        <v>2</v>
      </c>
      <c r="CA617" s="104">
        <f>IF(OR(ABS($B617)&lt;0.01,$G617=0),0,IF($J617="","",VLOOKUP($J617-1,Age_Steps,4)))</f>
        <v>0</v>
      </c>
      <c r="CB617" s="104">
        <f>IF(ABS($B617)&lt;0.01,0,IF($J617="","",VLOOKUP($J617-2,Age_Steps,4)))</f>
        <v>2</v>
      </c>
      <c r="CC617" s="104">
        <f>IF(OR(ABS($B617)&lt;0.01,$I617=0),0,IF($J617="","",VLOOKUP($J617-2,Age_Steps,4)))</f>
        <v>0</v>
      </c>
    </row>
    <row r="618" spans="2:81" ht="12.5" customHeight="1">
      <c r="B618" s="6" t="s">
        <v>369</v>
      </c>
      <c r="C618" s="7" t="s">
        <v>370</v>
      </c>
      <c r="D618" s="5">
        <v>0</v>
      </c>
      <c r="E618" s="5">
        <v>5</v>
      </c>
      <c r="F618" s="2">
        <v>0</v>
      </c>
      <c r="G618" s="2">
        <v>0</v>
      </c>
      <c r="H618" s="2">
        <v>0</v>
      </c>
      <c r="I618" s="5">
        <v>0</v>
      </c>
      <c r="J618" s="11">
        <v>75</v>
      </c>
      <c r="K618" s="12">
        <f t="shared" si="543"/>
        <v>0</v>
      </c>
      <c r="L618" s="12">
        <f t="shared" si="543"/>
        <v>1</v>
      </c>
      <c r="M618" s="14">
        <f t="shared" si="544"/>
        <v>0</v>
      </c>
      <c r="N618" s="12">
        <f t="shared" si="599"/>
        <v>0</v>
      </c>
      <c r="O618" s="14">
        <f t="shared" si="545"/>
        <v>5</v>
      </c>
      <c r="P618" s="12">
        <f t="shared" si="599"/>
        <v>0</v>
      </c>
      <c r="Q618" s="12">
        <f t="shared" si="546"/>
        <v>0</v>
      </c>
      <c r="R618" s="12">
        <f t="shared" si="547"/>
        <v>0</v>
      </c>
      <c r="S618" s="12">
        <f t="shared" si="548"/>
        <v>1</v>
      </c>
      <c r="T618" s="12">
        <f t="shared" si="549"/>
        <v>0</v>
      </c>
      <c r="U618" s="12">
        <f t="shared" si="550"/>
        <v>0</v>
      </c>
      <c r="V618" s="39">
        <f t="shared" si="551"/>
        <v>0</v>
      </c>
      <c r="W618" s="39">
        <f t="shared" si="552"/>
        <v>0</v>
      </c>
      <c r="X618" s="12">
        <f t="shared" si="600"/>
        <v>0</v>
      </c>
      <c r="Y618" s="12">
        <f t="shared" si="553"/>
        <v>0</v>
      </c>
      <c r="Z618" s="39">
        <f t="shared" si="601"/>
        <v>0</v>
      </c>
      <c r="AA618" s="12">
        <f t="shared" si="554"/>
        <v>1</v>
      </c>
      <c r="AB618" s="39">
        <f t="shared" si="555"/>
        <v>5</v>
      </c>
      <c r="AC618" s="12">
        <f t="shared" si="556"/>
        <v>0</v>
      </c>
      <c r="AD618" s="39">
        <f t="shared" si="557"/>
        <v>0</v>
      </c>
      <c r="AE618" s="39">
        <f t="shared" si="542"/>
        <v>0</v>
      </c>
      <c r="AF618" s="12">
        <f t="shared" si="558"/>
        <v>0</v>
      </c>
      <c r="AG618" s="39">
        <f t="shared" si="559"/>
        <v>0</v>
      </c>
      <c r="AH618" s="12">
        <f t="shared" si="560"/>
        <v>0</v>
      </c>
      <c r="AI618" s="39">
        <f t="shared" si="561"/>
        <v>0</v>
      </c>
      <c r="AJ618" s="39">
        <f t="shared" si="562"/>
        <v>0</v>
      </c>
      <c r="AK618" s="12">
        <f t="shared" si="563"/>
        <v>0</v>
      </c>
      <c r="AL618" s="39">
        <f t="shared" si="564"/>
        <v>0</v>
      </c>
      <c r="AM618" s="39">
        <f t="shared" si="565"/>
        <v>0</v>
      </c>
      <c r="AN618" s="39">
        <f t="shared" si="566"/>
        <v>0</v>
      </c>
      <c r="AO618" s="99">
        <f t="shared" si="567"/>
        <v>0</v>
      </c>
      <c r="AP618" s="99">
        <f t="shared" si="568"/>
        <v>0</v>
      </c>
      <c r="AQ618" s="12">
        <f t="shared" si="569"/>
        <v>0</v>
      </c>
      <c r="AR618" s="39">
        <f t="shared" si="570"/>
        <v>0</v>
      </c>
      <c r="AS618" s="39">
        <f t="shared" si="571"/>
        <v>0</v>
      </c>
      <c r="AT618" s="39">
        <f t="shared" si="572"/>
        <v>0</v>
      </c>
      <c r="AU618" s="12">
        <f t="shared" si="573"/>
        <v>0</v>
      </c>
      <c r="AV618" s="39">
        <f t="shared" si="574"/>
        <v>0</v>
      </c>
      <c r="AW618" s="39">
        <f t="shared" si="575"/>
        <v>0</v>
      </c>
      <c r="AX618" s="39">
        <f t="shared" si="576"/>
        <v>0</v>
      </c>
      <c r="AY618" s="39">
        <f t="shared" si="577"/>
        <v>0</v>
      </c>
      <c r="AZ618" s="39">
        <f t="shared" si="578"/>
        <v>0</v>
      </c>
      <c r="BA618" s="12">
        <f t="shared" si="579"/>
        <v>0</v>
      </c>
      <c r="BB618" s="39">
        <f t="shared" si="580"/>
        <v>0</v>
      </c>
      <c r="BC618" s="39">
        <f t="shared" si="581"/>
        <v>0</v>
      </c>
      <c r="BD618" s="39">
        <f t="shared" si="582"/>
        <v>0</v>
      </c>
      <c r="BE618" s="12">
        <f t="shared" si="583"/>
        <v>0</v>
      </c>
      <c r="BF618" s="39">
        <f t="shared" si="584"/>
        <v>0</v>
      </c>
      <c r="BG618" s="39">
        <f t="shared" si="585"/>
        <v>0</v>
      </c>
      <c r="BH618" s="39">
        <f t="shared" si="586"/>
        <v>0</v>
      </c>
      <c r="BI618" s="12">
        <f t="shared" si="587"/>
        <v>0</v>
      </c>
      <c r="BJ618" s="39">
        <f t="shared" si="588"/>
        <v>0</v>
      </c>
      <c r="BK618" s="39">
        <f t="shared" si="589"/>
        <v>0</v>
      </c>
      <c r="BL618" s="39">
        <f t="shared" si="590"/>
        <v>0</v>
      </c>
      <c r="BM618" s="12">
        <f t="shared" si="591"/>
        <v>0</v>
      </c>
      <c r="BN618" s="39">
        <f t="shared" si="592"/>
        <v>0</v>
      </c>
      <c r="BO618" s="39">
        <f t="shared" si="593"/>
        <v>0</v>
      </c>
      <c r="BP618" s="39">
        <f t="shared" si="594"/>
        <v>0</v>
      </c>
      <c r="BQ618" s="12">
        <f t="shared" si="595"/>
        <v>0</v>
      </c>
      <c r="BR618" s="39">
        <f t="shared" si="596"/>
        <v>0</v>
      </c>
      <c r="BS618" s="39">
        <f t="shared" si="597"/>
        <v>0</v>
      </c>
      <c r="BT618" s="39">
        <f t="shared" si="598"/>
        <v>0</v>
      </c>
      <c r="BU618" s="104">
        <f>IF(ABS($B618)&lt;0.01,0,VLOOKUP(E618,DollarSteps,4))</f>
        <v>2</v>
      </c>
      <c r="BV618" s="104">
        <f>IF(ABS($B618)&lt;0.01,0,VLOOKUP(G618,DollarSteps,4))</f>
        <v>1</v>
      </c>
      <c r="BW618" s="104">
        <f>IF(ABS($B618)&lt;0.01,0,VLOOKUP(I618,DollarSteps,4))</f>
        <v>1</v>
      </c>
      <c r="BX618" s="104">
        <f>IF(ABS($B618)&lt;0.01,0,IF($J618="","",VLOOKUP($J618,Age_Steps,4)))</f>
        <v>7</v>
      </c>
      <c r="BY618" s="104">
        <f>IF(OR(ABS($B618)&lt;0.01,$E618=0),0,IF($J618="","",VLOOKUP($J618,Age_Steps,4)))</f>
        <v>7</v>
      </c>
      <c r="BZ618" s="104">
        <f>IF(ABS($B618)&lt;0.01,0,IF($J618="","",VLOOKUP($J618-1,Age_Steps,4)))</f>
        <v>7</v>
      </c>
      <c r="CA618" s="104">
        <f>IF(OR(ABS($B618)&lt;0.01,$G618=0),0,IF($J618="","",VLOOKUP($J618-1,Age_Steps,4)))</f>
        <v>0</v>
      </c>
      <c r="CB618" s="104">
        <f>IF(ABS($B618)&lt;0.01,0,IF($J618="","",VLOOKUP($J618-2,Age_Steps,4)))</f>
        <v>7</v>
      </c>
      <c r="CC618" s="104">
        <f>IF(OR(ABS($B618)&lt;0.01,$I618=0),0,IF($J618="","",VLOOKUP($J618-2,Age_Steps,4)))</f>
        <v>0</v>
      </c>
    </row>
    <row r="619" spans="2:81" ht="12.5" customHeight="1">
      <c r="B619" s="6" t="s">
        <v>371</v>
      </c>
      <c r="C619" s="6" t="s">
        <v>372</v>
      </c>
      <c r="D619" s="5">
        <v>0</v>
      </c>
      <c r="E619" s="5">
        <v>0</v>
      </c>
      <c r="F619" s="2">
        <v>0</v>
      </c>
      <c r="G619" s="2">
        <v>0</v>
      </c>
      <c r="H619" s="2">
        <v>0</v>
      </c>
      <c r="I619" s="5">
        <v>0</v>
      </c>
      <c r="J619" s="11">
        <v>26</v>
      </c>
      <c r="K619" s="12">
        <f t="shared" si="543"/>
        <v>0</v>
      </c>
      <c r="L619" s="12">
        <f t="shared" si="543"/>
        <v>0</v>
      </c>
      <c r="M619" s="14">
        <f t="shared" si="544"/>
        <v>0</v>
      </c>
      <c r="N619" s="12">
        <f t="shared" si="599"/>
        <v>0</v>
      </c>
      <c r="O619" s="14">
        <f t="shared" si="545"/>
        <v>0</v>
      </c>
      <c r="P619" s="12">
        <f t="shared" si="599"/>
        <v>0</v>
      </c>
      <c r="Q619" s="12">
        <f t="shared" si="546"/>
        <v>1</v>
      </c>
      <c r="R619" s="12">
        <f t="shared" si="547"/>
        <v>0</v>
      </c>
      <c r="S619" s="12">
        <f t="shared" si="548"/>
        <v>0</v>
      </c>
      <c r="T619" s="12">
        <f t="shared" si="549"/>
        <v>0</v>
      </c>
      <c r="U619" s="12">
        <f t="shared" si="550"/>
        <v>0</v>
      </c>
      <c r="V619" s="39">
        <f t="shared" si="551"/>
        <v>0</v>
      </c>
      <c r="W619" s="39">
        <f t="shared" si="552"/>
        <v>0</v>
      </c>
      <c r="X619" s="12">
        <f t="shared" si="600"/>
        <v>0</v>
      </c>
      <c r="Y619" s="12">
        <f t="shared" si="553"/>
        <v>0</v>
      </c>
      <c r="Z619" s="39">
        <f t="shared" si="601"/>
        <v>0</v>
      </c>
      <c r="AA619" s="12">
        <f t="shared" si="554"/>
        <v>0</v>
      </c>
      <c r="AB619" s="39">
        <f t="shared" si="555"/>
        <v>0</v>
      </c>
      <c r="AC619" s="12">
        <f t="shared" si="556"/>
        <v>0</v>
      </c>
      <c r="AD619" s="39">
        <f t="shared" si="557"/>
        <v>0</v>
      </c>
      <c r="AE619" s="39">
        <f t="shared" si="542"/>
        <v>0</v>
      </c>
      <c r="AF619" s="12">
        <f t="shared" si="558"/>
        <v>0</v>
      </c>
      <c r="AG619" s="39">
        <f t="shared" si="559"/>
        <v>0</v>
      </c>
      <c r="AH619" s="12">
        <f t="shared" si="560"/>
        <v>0</v>
      </c>
      <c r="AI619" s="39">
        <f t="shared" si="561"/>
        <v>0</v>
      </c>
      <c r="AJ619" s="39">
        <f t="shared" si="562"/>
        <v>0</v>
      </c>
      <c r="AK619" s="12">
        <f t="shared" si="563"/>
        <v>0</v>
      </c>
      <c r="AL619" s="39">
        <f t="shared" si="564"/>
        <v>0</v>
      </c>
      <c r="AM619" s="39">
        <f t="shared" si="565"/>
        <v>0</v>
      </c>
      <c r="AN619" s="39">
        <f t="shared" si="566"/>
        <v>0</v>
      </c>
      <c r="AO619" s="99">
        <f t="shared" si="567"/>
        <v>0</v>
      </c>
      <c r="AP619" s="99">
        <f t="shared" si="568"/>
        <v>0</v>
      </c>
      <c r="AQ619" s="12">
        <f t="shared" si="569"/>
        <v>0</v>
      </c>
      <c r="AR619" s="39">
        <f t="shared" si="570"/>
        <v>0</v>
      </c>
      <c r="AS619" s="39">
        <f t="shared" si="571"/>
        <v>0</v>
      </c>
      <c r="AT619" s="39">
        <f t="shared" si="572"/>
        <v>0</v>
      </c>
      <c r="AU619" s="12">
        <f t="shared" si="573"/>
        <v>0</v>
      </c>
      <c r="AV619" s="39">
        <f t="shared" si="574"/>
        <v>0</v>
      </c>
      <c r="AW619" s="39">
        <f t="shared" si="575"/>
        <v>0</v>
      </c>
      <c r="AX619" s="39">
        <f t="shared" si="576"/>
        <v>0</v>
      </c>
      <c r="AY619" s="39">
        <f t="shared" si="577"/>
        <v>0</v>
      </c>
      <c r="AZ619" s="39">
        <f t="shared" si="578"/>
        <v>0</v>
      </c>
      <c r="BA619" s="12">
        <f t="shared" si="579"/>
        <v>0</v>
      </c>
      <c r="BB619" s="39">
        <f t="shared" si="580"/>
        <v>0</v>
      </c>
      <c r="BC619" s="39">
        <f t="shared" si="581"/>
        <v>0</v>
      </c>
      <c r="BD619" s="39">
        <f t="shared" si="582"/>
        <v>0</v>
      </c>
      <c r="BE619" s="12">
        <f t="shared" si="583"/>
        <v>0</v>
      </c>
      <c r="BF619" s="39">
        <f t="shared" si="584"/>
        <v>0</v>
      </c>
      <c r="BG619" s="39">
        <f t="shared" si="585"/>
        <v>0</v>
      </c>
      <c r="BH619" s="39">
        <f t="shared" si="586"/>
        <v>0</v>
      </c>
      <c r="BI619" s="12">
        <f t="shared" si="587"/>
        <v>0</v>
      </c>
      <c r="BJ619" s="39">
        <f t="shared" si="588"/>
        <v>0</v>
      </c>
      <c r="BK619" s="39">
        <f t="shared" si="589"/>
        <v>0</v>
      </c>
      <c r="BL619" s="39">
        <f t="shared" si="590"/>
        <v>0</v>
      </c>
      <c r="BM619" s="12">
        <f t="shared" si="591"/>
        <v>0</v>
      </c>
      <c r="BN619" s="39">
        <f t="shared" si="592"/>
        <v>0</v>
      </c>
      <c r="BO619" s="39">
        <f t="shared" si="593"/>
        <v>0</v>
      </c>
      <c r="BP619" s="39">
        <f t="shared" si="594"/>
        <v>0</v>
      </c>
      <c r="BQ619" s="12">
        <f t="shared" si="595"/>
        <v>0</v>
      </c>
      <c r="BR619" s="39">
        <f t="shared" si="596"/>
        <v>0</v>
      </c>
      <c r="BS619" s="39">
        <f t="shared" si="597"/>
        <v>0</v>
      </c>
      <c r="BT619" s="39">
        <f t="shared" si="598"/>
        <v>0</v>
      </c>
      <c r="BU619" s="104">
        <f>IF(ABS($B619)&lt;0.01,0,VLOOKUP(E619,DollarSteps,4))</f>
        <v>1</v>
      </c>
      <c r="BV619" s="104">
        <f>IF(ABS($B619)&lt;0.01,0,VLOOKUP(G619,DollarSteps,4))</f>
        <v>1</v>
      </c>
      <c r="BW619" s="104">
        <f>IF(ABS($B619)&lt;0.01,0,VLOOKUP(I619,DollarSteps,4))</f>
        <v>1</v>
      </c>
      <c r="BX619" s="104">
        <f>IF(ABS($B619)&lt;0.01,0,IF($J619="","",VLOOKUP($J619,Age_Steps,4)))</f>
        <v>2</v>
      </c>
      <c r="BY619" s="104">
        <f>IF(OR(ABS($B619)&lt;0.01,$E619=0),0,IF($J619="","",VLOOKUP($J619,Age_Steps,4)))</f>
        <v>0</v>
      </c>
      <c r="BZ619" s="104">
        <f>IF(ABS($B619)&lt;0.01,0,IF($J619="","",VLOOKUP($J619-1,Age_Steps,4)))</f>
        <v>2</v>
      </c>
      <c r="CA619" s="104">
        <f>IF(OR(ABS($B619)&lt;0.01,$G619=0),0,IF($J619="","",VLOOKUP($J619-1,Age_Steps,4)))</f>
        <v>0</v>
      </c>
      <c r="CB619" s="104">
        <f>IF(ABS($B619)&lt;0.01,0,IF($J619="","",VLOOKUP($J619-2,Age_Steps,4)))</f>
        <v>2</v>
      </c>
      <c r="CC619" s="104">
        <f>IF(OR(ABS($B619)&lt;0.01,$I619=0),0,IF($J619="","",VLOOKUP($J619-2,Age_Steps,4)))</f>
        <v>0</v>
      </c>
    </row>
    <row r="620" spans="2:81" ht="12.5" customHeight="1">
      <c r="B620" s="6" t="s">
        <v>373</v>
      </c>
      <c r="C620" s="6" t="s">
        <v>374</v>
      </c>
      <c r="D620" s="5">
        <v>0</v>
      </c>
      <c r="E620" s="5">
        <v>0</v>
      </c>
      <c r="F620" s="2">
        <v>0</v>
      </c>
      <c r="G620" s="2">
        <v>0</v>
      </c>
      <c r="H620" s="2">
        <v>0</v>
      </c>
      <c r="I620" s="5">
        <v>0</v>
      </c>
      <c r="J620" s="11">
        <v>26</v>
      </c>
      <c r="K620" s="12">
        <f t="shared" si="543"/>
        <v>0</v>
      </c>
      <c r="L620" s="12">
        <f t="shared" si="543"/>
        <v>0</v>
      </c>
      <c r="M620" s="14">
        <f t="shared" si="544"/>
        <v>0</v>
      </c>
      <c r="N620" s="12">
        <f t="shared" si="599"/>
        <v>0</v>
      </c>
      <c r="O620" s="14">
        <f t="shared" si="545"/>
        <v>0</v>
      </c>
      <c r="P620" s="12">
        <f t="shared" si="599"/>
        <v>0</v>
      </c>
      <c r="Q620" s="12">
        <f t="shared" si="546"/>
        <v>1</v>
      </c>
      <c r="R620" s="12">
        <f t="shared" si="547"/>
        <v>0</v>
      </c>
      <c r="S620" s="12">
        <f t="shared" si="548"/>
        <v>0</v>
      </c>
      <c r="T620" s="12">
        <f t="shared" si="549"/>
        <v>0</v>
      </c>
      <c r="U620" s="12">
        <f t="shared" si="550"/>
        <v>0</v>
      </c>
      <c r="V620" s="39">
        <f t="shared" si="551"/>
        <v>0</v>
      </c>
      <c r="W620" s="39">
        <f t="shared" si="552"/>
        <v>0</v>
      </c>
      <c r="X620" s="12">
        <f t="shared" si="600"/>
        <v>0</v>
      </c>
      <c r="Y620" s="12">
        <f t="shared" si="553"/>
        <v>0</v>
      </c>
      <c r="Z620" s="39">
        <f t="shared" si="601"/>
        <v>0</v>
      </c>
      <c r="AA620" s="12">
        <f t="shared" si="554"/>
        <v>0</v>
      </c>
      <c r="AB620" s="39">
        <f t="shared" si="555"/>
        <v>0</v>
      </c>
      <c r="AC620" s="12">
        <f t="shared" si="556"/>
        <v>0</v>
      </c>
      <c r="AD620" s="39">
        <f t="shared" si="557"/>
        <v>0</v>
      </c>
      <c r="AE620" s="39">
        <f t="shared" si="542"/>
        <v>0</v>
      </c>
      <c r="AF620" s="12">
        <f t="shared" si="558"/>
        <v>0</v>
      </c>
      <c r="AG620" s="39">
        <f t="shared" si="559"/>
        <v>0</v>
      </c>
      <c r="AH620" s="12">
        <f t="shared" si="560"/>
        <v>0</v>
      </c>
      <c r="AI620" s="39">
        <f t="shared" si="561"/>
        <v>0</v>
      </c>
      <c r="AJ620" s="39">
        <f t="shared" si="562"/>
        <v>0</v>
      </c>
      <c r="AK620" s="12">
        <f t="shared" si="563"/>
        <v>0</v>
      </c>
      <c r="AL620" s="39">
        <f t="shared" si="564"/>
        <v>0</v>
      </c>
      <c r="AM620" s="39">
        <f t="shared" si="565"/>
        <v>0</v>
      </c>
      <c r="AN620" s="39">
        <f t="shared" si="566"/>
        <v>0</v>
      </c>
      <c r="AO620" s="99">
        <f t="shared" si="567"/>
        <v>0</v>
      </c>
      <c r="AP620" s="99">
        <f t="shared" si="568"/>
        <v>0</v>
      </c>
      <c r="AQ620" s="12">
        <f t="shared" si="569"/>
        <v>0</v>
      </c>
      <c r="AR620" s="39">
        <f t="shared" si="570"/>
        <v>0</v>
      </c>
      <c r="AS620" s="39">
        <f t="shared" si="571"/>
        <v>0</v>
      </c>
      <c r="AT620" s="39">
        <f t="shared" si="572"/>
        <v>0</v>
      </c>
      <c r="AU620" s="12">
        <f t="shared" si="573"/>
        <v>0</v>
      </c>
      <c r="AV620" s="39">
        <f t="shared" si="574"/>
        <v>0</v>
      </c>
      <c r="AW620" s="39">
        <f t="shared" si="575"/>
        <v>0</v>
      </c>
      <c r="AX620" s="39">
        <f t="shared" si="576"/>
        <v>0</v>
      </c>
      <c r="AY620" s="39">
        <f t="shared" si="577"/>
        <v>0</v>
      </c>
      <c r="AZ620" s="39">
        <f t="shared" si="578"/>
        <v>0</v>
      </c>
      <c r="BA620" s="12">
        <f t="shared" si="579"/>
        <v>0</v>
      </c>
      <c r="BB620" s="39">
        <f t="shared" si="580"/>
        <v>0</v>
      </c>
      <c r="BC620" s="39">
        <f t="shared" si="581"/>
        <v>0</v>
      </c>
      <c r="BD620" s="39">
        <f t="shared" si="582"/>
        <v>0</v>
      </c>
      <c r="BE620" s="12">
        <f t="shared" si="583"/>
        <v>0</v>
      </c>
      <c r="BF620" s="39">
        <f t="shared" si="584"/>
        <v>0</v>
      </c>
      <c r="BG620" s="39">
        <f t="shared" si="585"/>
        <v>0</v>
      </c>
      <c r="BH620" s="39">
        <f t="shared" si="586"/>
        <v>0</v>
      </c>
      <c r="BI620" s="12">
        <f t="shared" si="587"/>
        <v>0</v>
      </c>
      <c r="BJ620" s="39">
        <f t="shared" si="588"/>
        <v>0</v>
      </c>
      <c r="BK620" s="39">
        <f t="shared" si="589"/>
        <v>0</v>
      </c>
      <c r="BL620" s="39">
        <f t="shared" si="590"/>
        <v>0</v>
      </c>
      <c r="BM620" s="12">
        <f t="shared" si="591"/>
        <v>0</v>
      </c>
      <c r="BN620" s="39">
        <f t="shared" si="592"/>
        <v>0</v>
      </c>
      <c r="BO620" s="39">
        <f t="shared" si="593"/>
        <v>0</v>
      </c>
      <c r="BP620" s="39">
        <f t="shared" si="594"/>
        <v>0</v>
      </c>
      <c r="BQ620" s="12">
        <f t="shared" si="595"/>
        <v>0</v>
      </c>
      <c r="BR620" s="39">
        <f t="shared" si="596"/>
        <v>0</v>
      </c>
      <c r="BS620" s="39">
        <f t="shared" si="597"/>
        <v>0</v>
      </c>
      <c r="BT620" s="39">
        <f t="shared" si="598"/>
        <v>0</v>
      </c>
      <c r="BU620" s="104">
        <f>IF(ABS($B620)&lt;0.01,0,VLOOKUP(E620,DollarSteps,4))</f>
        <v>1</v>
      </c>
      <c r="BV620" s="104">
        <f>IF(ABS($B620)&lt;0.01,0,VLOOKUP(G620,DollarSteps,4))</f>
        <v>1</v>
      </c>
      <c r="BW620" s="104">
        <f>IF(ABS($B620)&lt;0.01,0,VLOOKUP(I620,DollarSteps,4))</f>
        <v>1</v>
      </c>
      <c r="BX620" s="104">
        <f>IF(ABS($B620)&lt;0.01,0,IF($J620="","",VLOOKUP($J620,Age_Steps,4)))</f>
        <v>2</v>
      </c>
      <c r="BY620" s="104">
        <f>IF(OR(ABS($B620)&lt;0.01,$E620=0),0,IF($J620="","",VLOOKUP($J620,Age_Steps,4)))</f>
        <v>0</v>
      </c>
      <c r="BZ620" s="104">
        <f>IF(ABS($B620)&lt;0.01,0,IF($J620="","",VLOOKUP($J620-1,Age_Steps,4)))</f>
        <v>2</v>
      </c>
      <c r="CA620" s="104">
        <f>IF(OR(ABS($B620)&lt;0.01,$G620=0),0,IF($J620="","",VLOOKUP($J620-1,Age_Steps,4)))</f>
        <v>0</v>
      </c>
      <c r="CB620" s="104">
        <f>IF(ABS($B620)&lt;0.01,0,IF($J620="","",VLOOKUP($J620-2,Age_Steps,4)))</f>
        <v>2</v>
      </c>
      <c r="CC620" s="104">
        <f>IF(OR(ABS($B620)&lt;0.01,$I620=0),0,IF($J620="","",VLOOKUP($J620-2,Age_Steps,4)))</f>
        <v>0</v>
      </c>
    </row>
    <row r="621" spans="2:81" ht="12.5" customHeight="1">
      <c r="B621" s="6" t="s">
        <v>375</v>
      </c>
      <c r="C621" s="7" t="s">
        <v>376</v>
      </c>
      <c r="D621" s="5">
        <v>0</v>
      </c>
      <c r="E621" s="5">
        <v>0</v>
      </c>
      <c r="F621" s="2">
        <v>0</v>
      </c>
      <c r="G621" s="2">
        <v>0</v>
      </c>
      <c r="H621" s="2">
        <v>0</v>
      </c>
      <c r="I621" s="5">
        <v>0</v>
      </c>
      <c r="J621" s="11">
        <v>59</v>
      </c>
      <c r="K621" s="12">
        <f t="shared" si="543"/>
        <v>0</v>
      </c>
      <c r="L621" s="12">
        <f t="shared" si="543"/>
        <v>0</v>
      </c>
      <c r="M621" s="14">
        <f t="shared" si="544"/>
        <v>0</v>
      </c>
      <c r="N621" s="12">
        <f t="shared" si="599"/>
        <v>0</v>
      </c>
      <c r="O621" s="14">
        <f t="shared" si="545"/>
        <v>0</v>
      </c>
      <c r="P621" s="12">
        <f t="shared" si="599"/>
        <v>0</v>
      </c>
      <c r="Q621" s="12">
        <f t="shared" si="546"/>
        <v>1</v>
      </c>
      <c r="R621" s="12">
        <f t="shared" si="547"/>
        <v>0</v>
      </c>
      <c r="S621" s="12">
        <f t="shared" si="548"/>
        <v>0</v>
      </c>
      <c r="T621" s="12">
        <f t="shared" si="549"/>
        <v>0</v>
      </c>
      <c r="U621" s="12">
        <f t="shared" si="550"/>
        <v>0</v>
      </c>
      <c r="V621" s="39">
        <f t="shared" si="551"/>
        <v>0</v>
      </c>
      <c r="W621" s="39">
        <f t="shared" si="552"/>
        <v>0</v>
      </c>
      <c r="X621" s="12">
        <f t="shared" si="600"/>
        <v>0</v>
      </c>
      <c r="Y621" s="12">
        <f t="shared" si="553"/>
        <v>0</v>
      </c>
      <c r="Z621" s="39">
        <f t="shared" si="601"/>
        <v>0</v>
      </c>
      <c r="AA621" s="12">
        <f t="shared" si="554"/>
        <v>0</v>
      </c>
      <c r="AB621" s="39">
        <f t="shared" si="555"/>
        <v>0</v>
      </c>
      <c r="AC621" s="12">
        <f t="shared" si="556"/>
        <v>0</v>
      </c>
      <c r="AD621" s="39">
        <f t="shared" si="557"/>
        <v>0</v>
      </c>
      <c r="AE621" s="39">
        <f t="shared" si="542"/>
        <v>0</v>
      </c>
      <c r="AF621" s="12">
        <f t="shared" si="558"/>
        <v>0</v>
      </c>
      <c r="AG621" s="39">
        <f t="shared" si="559"/>
        <v>0</v>
      </c>
      <c r="AH621" s="12">
        <f t="shared" si="560"/>
        <v>0</v>
      </c>
      <c r="AI621" s="39">
        <f t="shared" si="561"/>
        <v>0</v>
      </c>
      <c r="AJ621" s="39">
        <f t="shared" si="562"/>
        <v>0</v>
      </c>
      <c r="AK621" s="12">
        <f t="shared" si="563"/>
        <v>0</v>
      </c>
      <c r="AL621" s="39">
        <f t="shared" si="564"/>
        <v>0</v>
      </c>
      <c r="AM621" s="39">
        <f t="shared" si="565"/>
        <v>0</v>
      </c>
      <c r="AN621" s="39">
        <f t="shared" si="566"/>
        <v>0</v>
      </c>
      <c r="AO621" s="99">
        <f t="shared" si="567"/>
        <v>0</v>
      </c>
      <c r="AP621" s="99">
        <f t="shared" si="568"/>
        <v>0</v>
      </c>
      <c r="AQ621" s="12">
        <f t="shared" si="569"/>
        <v>0</v>
      </c>
      <c r="AR621" s="39">
        <f t="shared" si="570"/>
        <v>0</v>
      </c>
      <c r="AS621" s="39">
        <f t="shared" si="571"/>
        <v>0</v>
      </c>
      <c r="AT621" s="39">
        <f t="shared" si="572"/>
        <v>0</v>
      </c>
      <c r="AU621" s="12">
        <f t="shared" si="573"/>
        <v>0</v>
      </c>
      <c r="AV621" s="39">
        <f t="shared" si="574"/>
        <v>0</v>
      </c>
      <c r="AW621" s="39">
        <f t="shared" si="575"/>
        <v>0</v>
      </c>
      <c r="AX621" s="39">
        <f t="shared" si="576"/>
        <v>0</v>
      </c>
      <c r="AY621" s="39">
        <f t="shared" si="577"/>
        <v>0</v>
      </c>
      <c r="AZ621" s="39">
        <f t="shared" si="578"/>
        <v>0</v>
      </c>
      <c r="BA621" s="12">
        <f t="shared" si="579"/>
        <v>0</v>
      </c>
      <c r="BB621" s="39">
        <f t="shared" si="580"/>
        <v>0</v>
      </c>
      <c r="BC621" s="39">
        <f t="shared" si="581"/>
        <v>0</v>
      </c>
      <c r="BD621" s="39">
        <f t="shared" si="582"/>
        <v>0</v>
      </c>
      <c r="BE621" s="12">
        <f t="shared" si="583"/>
        <v>0</v>
      </c>
      <c r="BF621" s="39">
        <f t="shared" si="584"/>
        <v>0</v>
      </c>
      <c r="BG621" s="39">
        <f t="shared" si="585"/>
        <v>0</v>
      </c>
      <c r="BH621" s="39">
        <f t="shared" si="586"/>
        <v>0</v>
      </c>
      <c r="BI621" s="12">
        <f t="shared" si="587"/>
        <v>0</v>
      </c>
      <c r="BJ621" s="39">
        <f t="shared" si="588"/>
        <v>0</v>
      </c>
      <c r="BK621" s="39">
        <f t="shared" si="589"/>
        <v>0</v>
      </c>
      <c r="BL621" s="39">
        <f t="shared" si="590"/>
        <v>0</v>
      </c>
      <c r="BM621" s="12">
        <f t="shared" si="591"/>
        <v>0</v>
      </c>
      <c r="BN621" s="39">
        <f t="shared" si="592"/>
        <v>0</v>
      </c>
      <c r="BO621" s="39">
        <f t="shared" si="593"/>
        <v>0</v>
      </c>
      <c r="BP621" s="39">
        <f t="shared" si="594"/>
        <v>0</v>
      </c>
      <c r="BQ621" s="12">
        <f t="shared" si="595"/>
        <v>0</v>
      </c>
      <c r="BR621" s="39">
        <f t="shared" si="596"/>
        <v>0</v>
      </c>
      <c r="BS621" s="39">
        <f t="shared" si="597"/>
        <v>0</v>
      </c>
      <c r="BT621" s="39">
        <f t="shared" si="598"/>
        <v>0</v>
      </c>
      <c r="BU621" s="104">
        <f>IF(ABS($B621)&lt;0.01,0,VLOOKUP(E621,DollarSteps,4))</f>
        <v>1</v>
      </c>
      <c r="BV621" s="104">
        <f>IF(ABS($B621)&lt;0.01,0,VLOOKUP(G621,DollarSteps,4))</f>
        <v>1</v>
      </c>
      <c r="BW621" s="104">
        <f>IF(ABS($B621)&lt;0.01,0,VLOOKUP(I621,DollarSteps,4))</f>
        <v>1</v>
      </c>
      <c r="BX621" s="104">
        <f>IF(ABS($B621)&lt;0.01,0,IF($J621="","",VLOOKUP($J621,Age_Steps,4)))</f>
        <v>5</v>
      </c>
      <c r="BY621" s="104">
        <f>IF(OR(ABS($B621)&lt;0.01,$E621=0),0,IF($J621="","",VLOOKUP($J621,Age_Steps,4)))</f>
        <v>0</v>
      </c>
      <c r="BZ621" s="104">
        <f>IF(ABS($B621)&lt;0.01,0,IF($J621="","",VLOOKUP($J621-1,Age_Steps,4)))</f>
        <v>5</v>
      </c>
      <c r="CA621" s="104">
        <f>IF(OR(ABS($B621)&lt;0.01,$G621=0),0,IF($J621="","",VLOOKUP($J621-1,Age_Steps,4)))</f>
        <v>0</v>
      </c>
      <c r="CB621" s="104">
        <f>IF(ABS($B621)&lt;0.01,0,IF($J621="","",VLOOKUP($J621-2,Age_Steps,4)))</f>
        <v>5</v>
      </c>
      <c r="CC621" s="104">
        <f>IF(OR(ABS($B621)&lt;0.01,$I621=0),0,IF($J621="","",VLOOKUP($J621-2,Age_Steps,4)))</f>
        <v>0</v>
      </c>
    </row>
    <row r="622" spans="2:81" ht="12.5" customHeight="1">
      <c r="B622" s="6" t="s">
        <v>377</v>
      </c>
      <c r="C622" s="6" t="s">
        <v>378</v>
      </c>
      <c r="D622" s="5">
        <v>0</v>
      </c>
      <c r="E622" s="5">
        <v>0</v>
      </c>
      <c r="F622" s="2">
        <v>0</v>
      </c>
      <c r="G622" s="2">
        <v>0</v>
      </c>
      <c r="H622" s="2">
        <v>0</v>
      </c>
      <c r="I622" s="5">
        <v>0</v>
      </c>
      <c r="J622" s="11">
        <v>76</v>
      </c>
      <c r="K622" s="12">
        <f t="shared" si="543"/>
        <v>0</v>
      </c>
      <c r="L622" s="12">
        <f t="shared" si="543"/>
        <v>0</v>
      </c>
      <c r="M622" s="14">
        <f t="shared" si="544"/>
        <v>0</v>
      </c>
      <c r="N622" s="12">
        <f t="shared" si="599"/>
        <v>0</v>
      </c>
      <c r="O622" s="14">
        <f t="shared" si="545"/>
        <v>0</v>
      </c>
      <c r="P622" s="12">
        <f t="shared" si="599"/>
        <v>0</v>
      </c>
      <c r="Q622" s="12">
        <f t="shared" si="546"/>
        <v>1</v>
      </c>
      <c r="R622" s="12">
        <f t="shared" si="547"/>
        <v>0</v>
      </c>
      <c r="S622" s="12">
        <f t="shared" si="548"/>
        <v>0</v>
      </c>
      <c r="T622" s="12">
        <f t="shared" si="549"/>
        <v>0</v>
      </c>
      <c r="U622" s="12">
        <f t="shared" si="550"/>
        <v>0</v>
      </c>
      <c r="V622" s="39">
        <f t="shared" si="551"/>
        <v>0</v>
      </c>
      <c r="W622" s="39">
        <f t="shared" si="552"/>
        <v>0</v>
      </c>
      <c r="X622" s="12">
        <f t="shared" si="600"/>
        <v>0</v>
      </c>
      <c r="Y622" s="12">
        <f t="shared" si="553"/>
        <v>0</v>
      </c>
      <c r="Z622" s="39">
        <f t="shared" si="601"/>
        <v>0</v>
      </c>
      <c r="AA622" s="12">
        <f t="shared" si="554"/>
        <v>0</v>
      </c>
      <c r="AB622" s="39">
        <f t="shared" si="555"/>
        <v>0</v>
      </c>
      <c r="AC622" s="12">
        <f t="shared" si="556"/>
        <v>0</v>
      </c>
      <c r="AD622" s="39">
        <f t="shared" si="557"/>
        <v>0</v>
      </c>
      <c r="AE622" s="39">
        <f t="shared" si="542"/>
        <v>0</v>
      </c>
      <c r="AF622" s="12">
        <f t="shared" si="558"/>
        <v>0</v>
      </c>
      <c r="AG622" s="39">
        <f t="shared" si="559"/>
        <v>0</v>
      </c>
      <c r="AH622" s="12">
        <f t="shared" si="560"/>
        <v>0</v>
      </c>
      <c r="AI622" s="39">
        <f t="shared" si="561"/>
        <v>0</v>
      </c>
      <c r="AJ622" s="39">
        <f t="shared" si="562"/>
        <v>0</v>
      </c>
      <c r="AK622" s="12">
        <f t="shared" si="563"/>
        <v>0</v>
      </c>
      <c r="AL622" s="39">
        <f t="shared" si="564"/>
        <v>0</v>
      </c>
      <c r="AM622" s="39">
        <f t="shared" si="565"/>
        <v>0</v>
      </c>
      <c r="AN622" s="39">
        <f t="shared" si="566"/>
        <v>0</v>
      </c>
      <c r="AO622" s="99">
        <f t="shared" si="567"/>
        <v>0</v>
      </c>
      <c r="AP622" s="99">
        <f t="shared" si="568"/>
        <v>0</v>
      </c>
      <c r="AQ622" s="12">
        <f t="shared" si="569"/>
        <v>0</v>
      </c>
      <c r="AR622" s="39">
        <f t="shared" si="570"/>
        <v>0</v>
      </c>
      <c r="AS622" s="39">
        <f t="shared" si="571"/>
        <v>0</v>
      </c>
      <c r="AT622" s="39">
        <f t="shared" si="572"/>
        <v>0</v>
      </c>
      <c r="AU622" s="12">
        <f t="shared" si="573"/>
        <v>0</v>
      </c>
      <c r="AV622" s="39">
        <f t="shared" si="574"/>
        <v>0</v>
      </c>
      <c r="AW622" s="39">
        <f t="shared" si="575"/>
        <v>0</v>
      </c>
      <c r="AX622" s="39">
        <f t="shared" si="576"/>
        <v>0</v>
      </c>
      <c r="AY622" s="39">
        <f t="shared" si="577"/>
        <v>0</v>
      </c>
      <c r="AZ622" s="39">
        <f t="shared" si="578"/>
        <v>0</v>
      </c>
      <c r="BA622" s="12">
        <f t="shared" si="579"/>
        <v>0</v>
      </c>
      <c r="BB622" s="39">
        <f t="shared" si="580"/>
        <v>0</v>
      </c>
      <c r="BC622" s="39">
        <f t="shared" si="581"/>
        <v>0</v>
      </c>
      <c r="BD622" s="39">
        <f t="shared" si="582"/>
        <v>0</v>
      </c>
      <c r="BE622" s="12">
        <f t="shared" si="583"/>
        <v>0</v>
      </c>
      <c r="BF622" s="39">
        <f t="shared" si="584"/>
        <v>0</v>
      </c>
      <c r="BG622" s="39">
        <f t="shared" si="585"/>
        <v>0</v>
      </c>
      <c r="BH622" s="39">
        <f t="shared" si="586"/>
        <v>0</v>
      </c>
      <c r="BI622" s="12">
        <f t="shared" si="587"/>
        <v>0</v>
      </c>
      <c r="BJ622" s="39">
        <f t="shared" si="588"/>
        <v>0</v>
      </c>
      <c r="BK622" s="39">
        <f t="shared" si="589"/>
        <v>0</v>
      </c>
      <c r="BL622" s="39">
        <f t="shared" si="590"/>
        <v>0</v>
      </c>
      <c r="BM622" s="12">
        <f t="shared" si="591"/>
        <v>0</v>
      </c>
      <c r="BN622" s="39">
        <f t="shared" si="592"/>
        <v>0</v>
      </c>
      <c r="BO622" s="39">
        <f t="shared" si="593"/>
        <v>0</v>
      </c>
      <c r="BP622" s="39">
        <f t="shared" si="594"/>
        <v>0</v>
      </c>
      <c r="BQ622" s="12">
        <f t="shared" si="595"/>
        <v>0</v>
      </c>
      <c r="BR622" s="39">
        <f t="shared" si="596"/>
        <v>0</v>
      </c>
      <c r="BS622" s="39">
        <f t="shared" si="597"/>
        <v>0</v>
      </c>
      <c r="BT622" s="39">
        <f t="shared" si="598"/>
        <v>0</v>
      </c>
      <c r="BU622" s="104">
        <f>IF(ABS($B622)&lt;0.01,0,VLOOKUP(E622,DollarSteps,4))</f>
        <v>1</v>
      </c>
      <c r="BV622" s="104">
        <f>IF(ABS($B622)&lt;0.01,0,VLOOKUP(G622,DollarSteps,4))</f>
        <v>1</v>
      </c>
      <c r="BW622" s="104">
        <f>IF(ABS($B622)&lt;0.01,0,VLOOKUP(I622,DollarSteps,4))</f>
        <v>1</v>
      </c>
      <c r="BX622" s="104">
        <f>IF(ABS($B622)&lt;0.01,0,IF($J622="","",VLOOKUP($J622,Age_Steps,4)))</f>
        <v>7</v>
      </c>
      <c r="BY622" s="104">
        <f>IF(OR(ABS($B622)&lt;0.01,$E622=0),0,IF($J622="","",VLOOKUP($J622,Age_Steps,4)))</f>
        <v>0</v>
      </c>
      <c r="BZ622" s="104">
        <f>IF(ABS($B622)&lt;0.01,0,IF($J622="","",VLOOKUP($J622-1,Age_Steps,4)))</f>
        <v>7</v>
      </c>
      <c r="CA622" s="104">
        <f>IF(OR(ABS($B622)&lt;0.01,$G622=0),0,IF($J622="","",VLOOKUP($J622-1,Age_Steps,4)))</f>
        <v>0</v>
      </c>
      <c r="CB622" s="104">
        <f>IF(ABS($B622)&lt;0.01,0,IF($J622="","",VLOOKUP($J622-2,Age_Steps,4)))</f>
        <v>7</v>
      </c>
      <c r="CC622" s="104">
        <f>IF(OR(ABS($B622)&lt;0.01,$I622=0),0,IF($J622="","",VLOOKUP($J622-2,Age_Steps,4)))</f>
        <v>0</v>
      </c>
    </row>
    <row r="623" spans="2:81" ht="12.5" customHeight="1">
      <c r="B623" s="6" t="s">
        <v>379</v>
      </c>
      <c r="C623" s="6" t="s">
        <v>380</v>
      </c>
      <c r="D623" s="5">
        <v>0</v>
      </c>
      <c r="E623" s="5">
        <v>0</v>
      </c>
      <c r="F623" s="2">
        <v>0</v>
      </c>
      <c r="G623" s="2">
        <v>0</v>
      </c>
      <c r="H623" s="2">
        <v>0</v>
      </c>
      <c r="I623" s="5">
        <v>0</v>
      </c>
      <c r="J623" s="11">
        <v>100</v>
      </c>
      <c r="K623" s="12">
        <f t="shared" si="543"/>
        <v>0</v>
      </c>
      <c r="L623" s="12">
        <f t="shared" si="543"/>
        <v>0</v>
      </c>
      <c r="M623" s="14">
        <f t="shared" si="544"/>
        <v>0</v>
      </c>
      <c r="N623" s="12">
        <f t="shared" si="599"/>
        <v>0</v>
      </c>
      <c r="O623" s="14">
        <f t="shared" si="545"/>
        <v>0</v>
      </c>
      <c r="P623" s="12">
        <f t="shared" si="599"/>
        <v>0</v>
      </c>
      <c r="Q623" s="12">
        <f t="shared" si="546"/>
        <v>1</v>
      </c>
      <c r="R623" s="12">
        <f t="shared" si="547"/>
        <v>0</v>
      </c>
      <c r="S623" s="12">
        <f t="shared" si="548"/>
        <v>0</v>
      </c>
      <c r="T623" s="12">
        <f t="shared" si="549"/>
        <v>0</v>
      </c>
      <c r="U623" s="12">
        <f t="shared" si="550"/>
        <v>0</v>
      </c>
      <c r="V623" s="39">
        <f t="shared" si="551"/>
        <v>0</v>
      </c>
      <c r="W623" s="39">
        <f t="shared" si="552"/>
        <v>0</v>
      </c>
      <c r="X623" s="12">
        <f t="shared" si="600"/>
        <v>0</v>
      </c>
      <c r="Y623" s="12">
        <f t="shared" si="553"/>
        <v>0</v>
      </c>
      <c r="Z623" s="39">
        <f t="shared" si="601"/>
        <v>0</v>
      </c>
      <c r="AA623" s="12">
        <f t="shared" si="554"/>
        <v>0</v>
      </c>
      <c r="AB623" s="39">
        <f t="shared" si="555"/>
        <v>0</v>
      </c>
      <c r="AC623" s="12">
        <f t="shared" si="556"/>
        <v>0</v>
      </c>
      <c r="AD623" s="39">
        <f t="shared" si="557"/>
        <v>0</v>
      </c>
      <c r="AE623" s="39">
        <f t="shared" si="542"/>
        <v>0</v>
      </c>
      <c r="AF623" s="12">
        <f t="shared" si="558"/>
        <v>0</v>
      </c>
      <c r="AG623" s="39">
        <f t="shared" si="559"/>
        <v>0</v>
      </c>
      <c r="AH623" s="12">
        <f t="shared" si="560"/>
        <v>0</v>
      </c>
      <c r="AI623" s="39">
        <f t="shared" si="561"/>
        <v>0</v>
      </c>
      <c r="AJ623" s="39">
        <f t="shared" si="562"/>
        <v>0</v>
      </c>
      <c r="AK623" s="12">
        <f t="shared" si="563"/>
        <v>0</v>
      </c>
      <c r="AL623" s="39">
        <f t="shared" si="564"/>
        <v>0</v>
      </c>
      <c r="AM623" s="39">
        <f t="shared" si="565"/>
        <v>0</v>
      </c>
      <c r="AN623" s="39">
        <f t="shared" si="566"/>
        <v>0</v>
      </c>
      <c r="AO623" s="99">
        <f t="shared" si="567"/>
        <v>0</v>
      </c>
      <c r="AP623" s="99">
        <f t="shared" si="568"/>
        <v>0</v>
      </c>
      <c r="AQ623" s="12">
        <f t="shared" si="569"/>
        <v>0</v>
      </c>
      <c r="AR623" s="39">
        <f t="shared" si="570"/>
        <v>0</v>
      </c>
      <c r="AS623" s="39">
        <f t="shared" si="571"/>
        <v>0</v>
      </c>
      <c r="AT623" s="39">
        <f t="shared" si="572"/>
        <v>0</v>
      </c>
      <c r="AU623" s="12">
        <f t="shared" si="573"/>
        <v>0</v>
      </c>
      <c r="AV623" s="39">
        <f t="shared" si="574"/>
        <v>0</v>
      </c>
      <c r="AW623" s="39">
        <f t="shared" si="575"/>
        <v>0</v>
      </c>
      <c r="AX623" s="39">
        <f t="shared" si="576"/>
        <v>0</v>
      </c>
      <c r="AY623" s="39">
        <f t="shared" si="577"/>
        <v>0</v>
      </c>
      <c r="AZ623" s="39">
        <f t="shared" si="578"/>
        <v>0</v>
      </c>
      <c r="BA623" s="12">
        <f t="shared" si="579"/>
        <v>0</v>
      </c>
      <c r="BB623" s="39">
        <f t="shared" si="580"/>
        <v>0</v>
      </c>
      <c r="BC623" s="39">
        <f t="shared" si="581"/>
        <v>0</v>
      </c>
      <c r="BD623" s="39">
        <f t="shared" si="582"/>
        <v>0</v>
      </c>
      <c r="BE623" s="12">
        <f t="shared" si="583"/>
        <v>0</v>
      </c>
      <c r="BF623" s="39">
        <f t="shared" si="584"/>
        <v>0</v>
      </c>
      <c r="BG623" s="39">
        <f t="shared" si="585"/>
        <v>0</v>
      </c>
      <c r="BH623" s="39">
        <f t="shared" si="586"/>
        <v>0</v>
      </c>
      <c r="BI623" s="12">
        <f t="shared" si="587"/>
        <v>0</v>
      </c>
      <c r="BJ623" s="39">
        <f t="shared" si="588"/>
        <v>0</v>
      </c>
      <c r="BK623" s="39">
        <f t="shared" si="589"/>
        <v>0</v>
      </c>
      <c r="BL623" s="39">
        <f t="shared" si="590"/>
        <v>0</v>
      </c>
      <c r="BM623" s="12">
        <f t="shared" si="591"/>
        <v>0</v>
      </c>
      <c r="BN623" s="39">
        <f t="shared" si="592"/>
        <v>0</v>
      </c>
      <c r="BO623" s="39">
        <f t="shared" si="593"/>
        <v>0</v>
      </c>
      <c r="BP623" s="39">
        <f t="shared" si="594"/>
        <v>0</v>
      </c>
      <c r="BQ623" s="12">
        <f t="shared" si="595"/>
        <v>0</v>
      </c>
      <c r="BR623" s="39">
        <f t="shared" si="596"/>
        <v>0</v>
      </c>
      <c r="BS623" s="39">
        <f t="shared" si="597"/>
        <v>0</v>
      </c>
      <c r="BT623" s="39">
        <f t="shared" si="598"/>
        <v>0</v>
      </c>
      <c r="BU623" s="104">
        <f>IF(ABS($B623)&lt;0.01,0,VLOOKUP(E623,DollarSteps,4))</f>
        <v>1</v>
      </c>
      <c r="BV623" s="104">
        <f>IF(ABS($B623)&lt;0.01,0,VLOOKUP(G623,DollarSteps,4))</f>
        <v>1</v>
      </c>
      <c r="BW623" s="104">
        <f>IF(ABS($B623)&lt;0.01,0,VLOOKUP(I623,DollarSteps,4))</f>
        <v>1</v>
      </c>
      <c r="BX623" s="104">
        <f>IF(ABS($B623)&lt;0.01,0,IF($J623="","",VLOOKUP($J623,Age_Steps,4)))</f>
        <v>7</v>
      </c>
      <c r="BY623" s="104">
        <f>IF(OR(ABS($B623)&lt;0.01,$E623=0),0,IF($J623="","",VLOOKUP($J623,Age_Steps,4)))</f>
        <v>0</v>
      </c>
      <c r="BZ623" s="104">
        <f>IF(ABS($B623)&lt;0.01,0,IF($J623="","",VLOOKUP($J623-1,Age_Steps,4)))</f>
        <v>7</v>
      </c>
      <c r="CA623" s="104">
        <f>IF(OR(ABS($B623)&lt;0.01,$G623=0),0,IF($J623="","",VLOOKUP($J623-1,Age_Steps,4)))</f>
        <v>0</v>
      </c>
      <c r="CB623" s="104">
        <f>IF(ABS($B623)&lt;0.01,0,IF($J623="","",VLOOKUP($J623-2,Age_Steps,4)))</f>
        <v>7</v>
      </c>
      <c r="CC623" s="104">
        <f>IF(OR(ABS($B623)&lt;0.01,$I623=0),0,IF($J623="","",VLOOKUP($J623-2,Age_Steps,4)))</f>
        <v>0</v>
      </c>
    </row>
    <row r="624" spans="2:81" ht="12.5" customHeight="1">
      <c r="B624" s="6" t="s">
        <v>381</v>
      </c>
      <c r="C624" s="7" t="s">
        <v>382</v>
      </c>
      <c r="D624" s="5">
        <v>0</v>
      </c>
      <c r="E624" s="5">
        <v>0</v>
      </c>
      <c r="F624" s="2">
        <v>0</v>
      </c>
      <c r="G624" s="2">
        <v>0</v>
      </c>
      <c r="H624" s="2">
        <v>20</v>
      </c>
      <c r="I624" s="5">
        <v>20</v>
      </c>
      <c r="K624" s="12">
        <f t="shared" si="543"/>
        <v>0</v>
      </c>
      <c r="L624" s="12">
        <f t="shared" si="543"/>
        <v>0</v>
      </c>
      <c r="M624" s="14">
        <f t="shared" si="544"/>
        <v>0</v>
      </c>
      <c r="N624" s="12">
        <f t="shared" si="599"/>
        <v>0</v>
      </c>
      <c r="O624" s="14">
        <f t="shared" si="545"/>
        <v>0</v>
      </c>
      <c r="P624" s="12">
        <f t="shared" si="599"/>
        <v>0</v>
      </c>
      <c r="Q624" s="12">
        <f t="shared" si="546"/>
        <v>0</v>
      </c>
      <c r="R624" s="12">
        <f t="shared" si="547"/>
        <v>1</v>
      </c>
      <c r="S624" s="12">
        <f t="shared" si="548"/>
        <v>0</v>
      </c>
      <c r="T624" s="12">
        <f t="shared" si="549"/>
        <v>0</v>
      </c>
      <c r="U624" s="12">
        <f t="shared" si="550"/>
        <v>0</v>
      </c>
      <c r="V624" s="39">
        <f t="shared" si="551"/>
        <v>0</v>
      </c>
      <c r="W624" s="39">
        <f t="shared" si="552"/>
        <v>0</v>
      </c>
      <c r="X624" s="12">
        <f t="shared" si="600"/>
        <v>1</v>
      </c>
      <c r="Y624" s="12">
        <f t="shared" si="553"/>
        <v>1</v>
      </c>
      <c r="Z624" s="39">
        <f t="shared" si="601"/>
        <v>20</v>
      </c>
      <c r="AA624" s="12">
        <f t="shared" si="554"/>
        <v>0</v>
      </c>
      <c r="AB624" s="39">
        <f t="shared" si="555"/>
        <v>0</v>
      </c>
      <c r="AC624" s="12">
        <f t="shared" si="556"/>
        <v>0</v>
      </c>
      <c r="AD624" s="39">
        <f t="shared" si="557"/>
        <v>0</v>
      </c>
      <c r="AE624" s="39">
        <f t="shared" si="542"/>
        <v>0</v>
      </c>
      <c r="AF624" s="12">
        <f t="shared" si="558"/>
        <v>0</v>
      </c>
      <c r="AG624" s="39">
        <f t="shared" si="559"/>
        <v>0</v>
      </c>
      <c r="AH624" s="12">
        <f t="shared" si="560"/>
        <v>0</v>
      </c>
      <c r="AI624" s="39">
        <f t="shared" si="561"/>
        <v>0</v>
      </c>
      <c r="AJ624" s="39">
        <f t="shared" si="562"/>
        <v>0</v>
      </c>
      <c r="AK624" s="12">
        <f t="shared" si="563"/>
        <v>0</v>
      </c>
      <c r="AL624" s="39">
        <f t="shared" si="564"/>
        <v>0</v>
      </c>
      <c r="AM624" s="39">
        <f t="shared" si="565"/>
        <v>0</v>
      </c>
      <c r="AN624" s="39">
        <f t="shared" si="566"/>
        <v>0</v>
      </c>
      <c r="AO624" s="99">
        <f t="shared" si="567"/>
        <v>0</v>
      </c>
      <c r="AP624" s="99">
        <f t="shared" si="568"/>
        <v>0</v>
      </c>
      <c r="AQ624" s="12">
        <f t="shared" si="569"/>
        <v>0</v>
      </c>
      <c r="AR624" s="39">
        <f t="shared" si="570"/>
        <v>0</v>
      </c>
      <c r="AS624" s="39">
        <f t="shared" si="571"/>
        <v>0</v>
      </c>
      <c r="AT624" s="39">
        <f t="shared" si="572"/>
        <v>0</v>
      </c>
      <c r="AU624" s="12">
        <f t="shared" si="573"/>
        <v>0</v>
      </c>
      <c r="AV624" s="39">
        <f t="shared" si="574"/>
        <v>0</v>
      </c>
      <c r="AW624" s="39">
        <f t="shared" si="575"/>
        <v>0</v>
      </c>
      <c r="AX624" s="39">
        <f t="shared" si="576"/>
        <v>0</v>
      </c>
      <c r="AY624" s="39">
        <f t="shared" si="577"/>
        <v>0</v>
      </c>
      <c r="AZ624" s="39">
        <f t="shared" si="578"/>
        <v>0</v>
      </c>
      <c r="BA624" s="12">
        <f t="shared" si="579"/>
        <v>0</v>
      </c>
      <c r="BB624" s="39">
        <f t="shared" si="580"/>
        <v>0</v>
      </c>
      <c r="BC624" s="39">
        <f t="shared" si="581"/>
        <v>0</v>
      </c>
      <c r="BD624" s="39">
        <f t="shared" si="582"/>
        <v>0</v>
      </c>
      <c r="BE624" s="12">
        <f t="shared" si="583"/>
        <v>0</v>
      </c>
      <c r="BF624" s="39">
        <f t="shared" si="584"/>
        <v>0</v>
      </c>
      <c r="BG624" s="39">
        <f t="shared" si="585"/>
        <v>0</v>
      </c>
      <c r="BH624" s="39">
        <f t="shared" si="586"/>
        <v>0</v>
      </c>
      <c r="BI624" s="12">
        <f t="shared" si="587"/>
        <v>0</v>
      </c>
      <c r="BJ624" s="39">
        <f t="shared" si="588"/>
        <v>0</v>
      </c>
      <c r="BK624" s="39">
        <f t="shared" si="589"/>
        <v>0</v>
      </c>
      <c r="BL624" s="39">
        <f t="shared" si="590"/>
        <v>0</v>
      </c>
      <c r="BM624" s="12">
        <f t="shared" si="591"/>
        <v>0</v>
      </c>
      <c r="BN624" s="39">
        <f t="shared" si="592"/>
        <v>0</v>
      </c>
      <c r="BO624" s="39">
        <f t="shared" si="593"/>
        <v>0</v>
      </c>
      <c r="BP624" s="39">
        <f t="shared" si="594"/>
        <v>0</v>
      </c>
      <c r="BQ624" s="12">
        <f t="shared" si="595"/>
        <v>0</v>
      </c>
      <c r="BR624" s="39">
        <f t="shared" si="596"/>
        <v>0</v>
      </c>
      <c r="BS624" s="39">
        <f t="shared" si="597"/>
        <v>0</v>
      </c>
      <c r="BT624" s="39">
        <f t="shared" si="598"/>
        <v>0</v>
      </c>
      <c r="BU624" s="104">
        <f>IF(ABS($B624)&lt;0.01,0,VLOOKUP(E624,DollarSteps,4))</f>
        <v>1</v>
      </c>
      <c r="BV624" s="104">
        <f>IF(ABS($B624)&lt;0.01,0,VLOOKUP(G624,DollarSteps,4))</f>
        <v>1</v>
      </c>
      <c r="BW624" s="104">
        <f>IF(ABS($B624)&lt;0.01,0,VLOOKUP(I624,DollarSteps,4))</f>
        <v>2</v>
      </c>
      <c r="BX624" s="104" t="str">
        <f>IF(ABS($B624)&lt;0.01,0,IF($J624="","",VLOOKUP($J624,Age_Steps,4)))</f>
        <v/>
      </c>
      <c r="BY624" s="104">
        <f>IF(OR(ABS($B624)&lt;0.01,$E624=0),0,IF($J624="","",VLOOKUP($J624,Age_Steps,4)))</f>
        <v>0</v>
      </c>
      <c r="BZ624" s="104" t="str">
        <f>IF(ABS($B624)&lt;0.01,0,IF($J624="","",VLOOKUP($J624-1,Age_Steps,4)))</f>
        <v/>
      </c>
      <c r="CA624" s="104">
        <f>IF(OR(ABS($B624)&lt;0.01,$G624=0),0,IF($J624="","",VLOOKUP($J624-1,Age_Steps,4)))</f>
        <v>0</v>
      </c>
      <c r="CB624" s="104" t="str">
        <f>IF(ABS($B624)&lt;0.01,0,IF($J624="","",VLOOKUP($J624-2,Age_Steps,4)))</f>
        <v/>
      </c>
      <c r="CC624" s="104" t="str">
        <f>IF(OR(ABS($B624)&lt;0.01,$I624=0),0,IF($J624="","",VLOOKUP($J624-2,Age_Steps,4)))</f>
        <v/>
      </c>
    </row>
    <row r="625" spans="2:81" ht="12.5" customHeight="1">
      <c r="B625" s="6" t="s">
        <v>383</v>
      </c>
      <c r="C625" s="6" t="s">
        <v>384</v>
      </c>
      <c r="D625" s="5">
        <v>15</v>
      </c>
      <c r="E625" s="5">
        <v>15</v>
      </c>
      <c r="F625" s="2">
        <v>0</v>
      </c>
      <c r="G625" s="2">
        <v>0</v>
      </c>
      <c r="H625" s="2">
        <v>0</v>
      </c>
      <c r="I625" s="5">
        <v>0</v>
      </c>
      <c r="J625" s="11">
        <v>56</v>
      </c>
      <c r="K625" s="12">
        <f t="shared" si="543"/>
        <v>1</v>
      </c>
      <c r="L625" s="12">
        <f t="shared" si="543"/>
        <v>1</v>
      </c>
      <c r="M625" s="14">
        <f t="shared" si="544"/>
        <v>15</v>
      </c>
      <c r="N625" s="12">
        <f t="shared" si="599"/>
        <v>0</v>
      </c>
      <c r="O625" s="14">
        <f t="shared" si="545"/>
        <v>15</v>
      </c>
      <c r="P625" s="12">
        <f t="shared" si="599"/>
        <v>0</v>
      </c>
      <c r="Q625" s="12">
        <f t="shared" si="546"/>
        <v>0</v>
      </c>
      <c r="R625" s="12">
        <f t="shared" si="547"/>
        <v>0</v>
      </c>
      <c r="S625" s="12">
        <f t="shared" si="548"/>
        <v>1</v>
      </c>
      <c r="T625" s="12">
        <f t="shared" si="549"/>
        <v>0</v>
      </c>
      <c r="U625" s="12">
        <f t="shared" si="550"/>
        <v>0</v>
      </c>
      <c r="V625" s="39">
        <f t="shared" si="551"/>
        <v>0</v>
      </c>
      <c r="W625" s="39">
        <f t="shared" si="552"/>
        <v>0</v>
      </c>
      <c r="X625" s="12">
        <f t="shared" si="600"/>
        <v>0</v>
      </c>
      <c r="Y625" s="12">
        <f t="shared" si="553"/>
        <v>0</v>
      </c>
      <c r="Z625" s="39">
        <f t="shared" si="601"/>
        <v>0</v>
      </c>
      <c r="AA625" s="12">
        <f t="shared" si="554"/>
        <v>1</v>
      </c>
      <c r="AB625" s="39">
        <f t="shared" si="555"/>
        <v>15</v>
      </c>
      <c r="AC625" s="12">
        <f t="shared" si="556"/>
        <v>0</v>
      </c>
      <c r="AD625" s="39">
        <f t="shared" si="557"/>
        <v>0</v>
      </c>
      <c r="AE625" s="39">
        <f t="shared" si="542"/>
        <v>0</v>
      </c>
      <c r="AF625" s="12">
        <f t="shared" si="558"/>
        <v>0</v>
      </c>
      <c r="AG625" s="39">
        <f t="shared" si="559"/>
        <v>0</v>
      </c>
      <c r="AH625" s="12">
        <f t="shared" si="560"/>
        <v>0</v>
      </c>
      <c r="AI625" s="39">
        <f t="shared" si="561"/>
        <v>0</v>
      </c>
      <c r="AJ625" s="39">
        <f t="shared" si="562"/>
        <v>0</v>
      </c>
      <c r="AK625" s="12">
        <f t="shared" si="563"/>
        <v>0</v>
      </c>
      <c r="AL625" s="39">
        <f t="shared" si="564"/>
        <v>0</v>
      </c>
      <c r="AM625" s="39">
        <f t="shared" si="565"/>
        <v>0</v>
      </c>
      <c r="AN625" s="39">
        <f t="shared" si="566"/>
        <v>0</v>
      </c>
      <c r="AO625" s="99">
        <f t="shared" si="567"/>
        <v>0</v>
      </c>
      <c r="AP625" s="99">
        <f t="shared" si="568"/>
        <v>0</v>
      </c>
      <c r="AQ625" s="12">
        <f t="shared" si="569"/>
        <v>0</v>
      </c>
      <c r="AR625" s="39">
        <f t="shared" si="570"/>
        <v>0</v>
      </c>
      <c r="AS625" s="39">
        <f t="shared" si="571"/>
        <v>0</v>
      </c>
      <c r="AT625" s="39">
        <f t="shared" si="572"/>
        <v>0</v>
      </c>
      <c r="AU625" s="12">
        <f t="shared" si="573"/>
        <v>0</v>
      </c>
      <c r="AV625" s="39">
        <f t="shared" si="574"/>
        <v>0</v>
      </c>
      <c r="AW625" s="39">
        <f t="shared" si="575"/>
        <v>0</v>
      </c>
      <c r="AX625" s="39">
        <f t="shared" si="576"/>
        <v>0</v>
      </c>
      <c r="AY625" s="39">
        <f t="shared" si="577"/>
        <v>0</v>
      </c>
      <c r="AZ625" s="39">
        <f t="shared" si="578"/>
        <v>0</v>
      </c>
      <c r="BA625" s="12">
        <f t="shared" si="579"/>
        <v>0</v>
      </c>
      <c r="BB625" s="39">
        <f t="shared" si="580"/>
        <v>0</v>
      </c>
      <c r="BC625" s="39">
        <f t="shared" si="581"/>
        <v>0</v>
      </c>
      <c r="BD625" s="39">
        <f t="shared" si="582"/>
        <v>0</v>
      </c>
      <c r="BE625" s="12">
        <f t="shared" si="583"/>
        <v>0</v>
      </c>
      <c r="BF625" s="39">
        <f t="shared" si="584"/>
        <v>0</v>
      </c>
      <c r="BG625" s="39">
        <f t="shared" si="585"/>
        <v>0</v>
      </c>
      <c r="BH625" s="39">
        <f t="shared" si="586"/>
        <v>0</v>
      </c>
      <c r="BI625" s="12">
        <f t="shared" si="587"/>
        <v>0</v>
      </c>
      <c r="BJ625" s="39">
        <f t="shared" si="588"/>
        <v>0</v>
      </c>
      <c r="BK625" s="39">
        <f t="shared" si="589"/>
        <v>0</v>
      </c>
      <c r="BL625" s="39">
        <f t="shared" si="590"/>
        <v>0</v>
      </c>
      <c r="BM625" s="12">
        <f t="shared" si="591"/>
        <v>0</v>
      </c>
      <c r="BN625" s="39">
        <f t="shared" si="592"/>
        <v>0</v>
      </c>
      <c r="BO625" s="39">
        <f t="shared" si="593"/>
        <v>0</v>
      </c>
      <c r="BP625" s="39">
        <f t="shared" si="594"/>
        <v>0</v>
      </c>
      <c r="BQ625" s="12">
        <f t="shared" si="595"/>
        <v>0</v>
      </c>
      <c r="BR625" s="39">
        <f t="shared" si="596"/>
        <v>0</v>
      </c>
      <c r="BS625" s="39">
        <f t="shared" si="597"/>
        <v>0</v>
      </c>
      <c r="BT625" s="39">
        <f t="shared" si="598"/>
        <v>0</v>
      </c>
      <c r="BU625" s="104">
        <f>IF(ABS($B625)&lt;0.01,0,VLOOKUP(E625,DollarSteps,4))</f>
        <v>2</v>
      </c>
      <c r="BV625" s="104">
        <f>IF(ABS($B625)&lt;0.01,0,VLOOKUP(G625,DollarSteps,4))</f>
        <v>1</v>
      </c>
      <c r="BW625" s="104">
        <f>IF(ABS($B625)&lt;0.01,0,VLOOKUP(I625,DollarSteps,4))</f>
        <v>1</v>
      </c>
      <c r="BX625" s="104">
        <f>IF(ABS($B625)&lt;0.01,0,IF($J625="","",VLOOKUP($J625,Age_Steps,4)))</f>
        <v>5</v>
      </c>
      <c r="BY625" s="104">
        <f>IF(OR(ABS($B625)&lt;0.01,$E625=0),0,IF($J625="","",VLOOKUP($J625,Age_Steps,4)))</f>
        <v>5</v>
      </c>
      <c r="BZ625" s="104">
        <f>IF(ABS($B625)&lt;0.01,0,IF($J625="","",VLOOKUP($J625-1,Age_Steps,4)))</f>
        <v>5</v>
      </c>
      <c r="CA625" s="104">
        <f>IF(OR(ABS($B625)&lt;0.01,$G625=0),0,IF($J625="","",VLOOKUP($J625-1,Age_Steps,4)))</f>
        <v>0</v>
      </c>
      <c r="CB625" s="104">
        <f>IF(ABS($B625)&lt;0.01,0,IF($J625="","",VLOOKUP($J625-2,Age_Steps,4)))</f>
        <v>5</v>
      </c>
      <c r="CC625" s="104">
        <f>IF(OR(ABS($B625)&lt;0.01,$I625=0),0,IF($J625="","",VLOOKUP($J625-2,Age_Steps,4)))</f>
        <v>0</v>
      </c>
    </row>
    <row r="626" spans="2:81" ht="12.5" customHeight="1">
      <c r="B626" s="6" t="s">
        <v>385</v>
      </c>
      <c r="C626" s="6" t="s">
        <v>386</v>
      </c>
      <c r="D626" s="5">
        <v>0</v>
      </c>
      <c r="E626" s="5">
        <v>0</v>
      </c>
      <c r="F626" s="2">
        <v>0</v>
      </c>
      <c r="G626" s="2">
        <v>0</v>
      </c>
      <c r="H626" s="2">
        <v>0</v>
      </c>
      <c r="I626" s="5">
        <v>0</v>
      </c>
      <c r="J626" s="11">
        <v>26</v>
      </c>
      <c r="K626" s="12">
        <f t="shared" si="543"/>
        <v>0</v>
      </c>
      <c r="L626" s="12">
        <f t="shared" si="543"/>
        <v>0</v>
      </c>
      <c r="M626" s="14">
        <f t="shared" si="544"/>
        <v>0</v>
      </c>
      <c r="N626" s="12">
        <f t="shared" si="599"/>
        <v>0</v>
      </c>
      <c r="O626" s="14">
        <f t="shared" si="545"/>
        <v>0</v>
      </c>
      <c r="P626" s="12">
        <f t="shared" si="599"/>
        <v>0</v>
      </c>
      <c r="Q626" s="12">
        <f t="shared" si="546"/>
        <v>1</v>
      </c>
      <c r="R626" s="12">
        <f t="shared" si="547"/>
        <v>0</v>
      </c>
      <c r="S626" s="12">
        <f t="shared" si="548"/>
        <v>0</v>
      </c>
      <c r="T626" s="12">
        <f t="shared" si="549"/>
        <v>0</v>
      </c>
      <c r="U626" s="12">
        <f t="shared" si="550"/>
        <v>0</v>
      </c>
      <c r="V626" s="39">
        <f t="shared" si="551"/>
        <v>0</v>
      </c>
      <c r="W626" s="39">
        <f t="shared" si="552"/>
        <v>0</v>
      </c>
      <c r="X626" s="12">
        <f t="shared" si="600"/>
        <v>0</v>
      </c>
      <c r="Y626" s="12">
        <f t="shared" si="553"/>
        <v>0</v>
      </c>
      <c r="Z626" s="39">
        <f t="shared" si="601"/>
        <v>0</v>
      </c>
      <c r="AA626" s="12">
        <f t="shared" si="554"/>
        <v>0</v>
      </c>
      <c r="AB626" s="39">
        <f t="shared" si="555"/>
        <v>0</v>
      </c>
      <c r="AC626" s="12">
        <f t="shared" si="556"/>
        <v>0</v>
      </c>
      <c r="AD626" s="39">
        <f t="shared" si="557"/>
        <v>0</v>
      </c>
      <c r="AE626" s="39">
        <f t="shared" si="542"/>
        <v>0</v>
      </c>
      <c r="AF626" s="12">
        <f t="shared" si="558"/>
        <v>0</v>
      </c>
      <c r="AG626" s="39">
        <f t="shared" si="559"/>
        <v>0</v>
      </c>
      <c r="AH626" s="12">
        <f t="shared" si="560"/>
        <v>0</v>
      </c>
      <c r="AI626" s="39">
        <f t="shared" si="561"/>
        <v>0</v>
      </c>
      <c r="AJ626" s="39">
        <f t="shared" si="562"/>
        <v>0</v>
      </c>
      <c r="AK626" s="12">
        <f t="shared" si="563"/>
        <v>0</v>
      </c>
      <c r="AL626" s="39">
        <f t="shared" si="564"/>
        <v>0</v>
      </c>
      <c r="AM626" s="39">
        <f t="shared" si="565"/>
        <v>0</v>
      </c>
      <c r="AN626" s="39">
        <f t="shared" si="566"/>
        <v>0</v>
      </c>
      <c r="AO626" s="99">
        <f t="shared" si="567"/>
        <v>0</v>
      </c>
      <c r="AP626" s="99">
        <f t="shared" si="568"/>
        <v>0</v>
      </c>
      <c r="AQ626" s="12">
        <f t="shared" si="569"/>
        <v>0</v>
      </c>
      <c r="AR626" s="39">
        <f t="shared" si="570"/>
        <v>0</v>
      </c>
      <c r="AS626" s="39">
        <f t="shared" si="571"/>
        <v>0</v>
      </c>
      <c r="AT626" s="39">
        <f t="shared" si="572"/>
        <v>0</v>
      </c>
      <c r="AU626" s="12">
        <f t="shared" si="573"/>
        <v>0</v>
      </c>
      <c r="AV626" s="39">
        <f t="shared" si="574"/>
        <v>0</v>
      </c>
      <c r="AW626" s="39">
        <f t="shared" si="575"/>
        <v>0</v>
      </c>
      <c r="AX626" s="39">
        <f t="shared" si="576"/>
        <v>0</v>
      </c>
      <c r="AY626" s="39">
        <f t="shared" si="577"/>
        <v>0</v>
      </c>
      <c r="AZ626" s="39">
        <f t="shared" si="578"/>
        <v>0</v>
      </c>
      <c r="BA626" s="12">
        <f t="shared" si="579"/>
        <v>0</v>
      </c>
      <c r="BB626" s="39">
        <f t="shared" si="580"/>
        <v>0</v>
      </c>
      <c r="BC626" s="39">
        <f t="shared" si="581"/>
        <v>0</v>
      </c>
      <c r="BD626" s="39">
        <f t="shared" si="582"/>
        <v>0</v>
      </c>
      <c r="BE626" s="12">
        <f t="shared" si="583"/>
        <v>0</v>
      </c>
      <c r="BF626" s="39">
        <f t="shared" si="584"/>
        <v>0</v>
      </c>
      <c r="BG626" s="39">
        <f t="shared" si="585"/>
        <v>0</v>
      </c>
      <c r="BH626" s="39">
        <f t="shared" si="586"/>
        <v>0</v>
      </c>
      <c r="BI626" s="12">
        <f t="shared" si="587"/>
        <v>0</v>
      </c>
      <c r="BJ626" s="39">
        <f t="shared" si="588"/>
        <v>0</v>
      </c>
      <c r="BK626" s="39">
        <f t="shared" si="589"/>
        <v>0</v>
      </c>
      <c r="BL626" s="39">
        <f t="shared" si="590"/>
        <v>0</v>
      </c>
      <c r="BM626" s="12">
        <f t="shared" si="591"/>
        <v>0</v>
      </c>
      <c r="BN626" s="39">
        <f t="shared" si="592"/>
        <v>0</v>
      </c>
      <c r="BO626" s="39">
        <f t="shared" si="593"/>
        <v>0</v>
      </c>
      <c r="BP626" s="39">
        <f t="shared" si="594"/>
        <v>0</v>
      </c>
      <c r="BQ626" s="12">
        <f t="shared" si="595"/>
        <v>0</v>
      </c>
      <c r="BR626" s="39">
        <f t="shared" si="596"/>
        <v>0</v>
      </c>
      <c r="BS626" s="39">
        <f t="shared" si="597"/>
        <v>0</v>
      </c>
      <c r="BT626" s="39">
        <f t="shared" si="598"/>
        <v>0</v>
      </c>
      <c r="BU626" s="104">
        <f>IF(ABS($B626)&lt;0.01,0,VLOOKUP(E626,DollarSteps,4))</f>
        <v>1</v>
      </c>
      <c r="BV626" s="104">
        <f>IF(ABS($B626)&lt;0.01,0,VLOOKUP(G626,DollarSteps,4))</f>
        <v>1</v>
      </c>
      <c r="BW626" s="104">
        <f>IF(ABS($B626)&lt;0.01,0,VLOOKUP(I626,DollarSteps,4))</f>
        <v>1</v>
      </c>
      <c r="BX626" s="104">
        <f>IF(ABS($B626)&lt;0.01,0,IF($J626="","",VLOOKUP($J626,Age_Steps,4)))</f>
        <v>2</v>
      </c>
      <c r="BY626" s="104">
        <f>IF(OR(ABS($B626)&lt;0.01,$E626=0),0,IF($J626="","",VLOOKUP($J626,Age_Steps,4)))</f>
        <v>0</v>
      </c>
      <c r="BZ626" s="104">
        <f>IF(ABS($B626)&lt;0.01,0,IF($J626="","",VLOOKUP($J626-1,Age_Steps,4)))</f>
        <v>2</v>
      </c>
      <c r="CA626" s="104">
        <f>IF(OR(ABS($B626)&lt;0.01,$G626=0),0,IF($J626="","",VLOOKUP($J626-1,Age_Steps,4)))</f>
        <v>0</v>
      </c>
      <c r="CB626" s="104">
        <f>IF(ABS($B626)&lt;0.01,0,IF($J626="","",VLOOKUP($J626-2,Age_Steps,4)))</f>
        <v>2</v>
      </c>
      <c r="CC626" s="104">
        <f>IF(OR(ABS($B626)&lt;0.01,$I626=0),0,IF($J626="","",VLOOKUP($J626-2,Age_Steps,4)))</f>
        <v>0</v>
      </c>
    </row>
    <row r="627" spans="2:81" ht="12.5" customHeight="1">
      <c r="B627" s="6" t="s">
        <v>387</v>
      </c>
      <c r="C627" s="6" t="s">
        <v>388</v>
      </c>
      <c r="D627" s="5">
        <v>0</v>
      </c>
      <c r="E627" s="5">
        <v>0</v>
      </c>
      <c r="F627" s="2">
        <v>0</v>
      </c>
      <c r="G627" s="2">
        <v>0</v>
      </c>
      <c r="H627" s="2">
        <v>0</v>
      </c>
      <c r="I627" s="5">
        <v>0</v>
      </c>
      <c r="J627" s="11">
        <v>27</v>
      </c>
      <c r="K627" s="12">
        <f t="shared" si="543"/>
        <v>0</v>
      </c>
      <c r="L627" s="12">
        <f t="shared" si="543"/>
        <v>0</v>
      </c>
      <c r="M627" s="14">
        <f t="shared" si="544"/>
        <v>0</v>
      </c>
      <c r="N627" s="12">
        <f t="shared" si="599"/>
        <v>0</v>
      </c>
      <c r="O627" s="14">
        <f t="shared" si="545"/>
        <v>0</v>
      </c>
      <c r="P627" s="12">
        <f t="shared" si="599"/>
        <v>0</v>
      </c>
      <c r="Q627" s="12">
        <f t="shared" si="546"/>
        <v>1</v>
      </c>
      <c r="R627" s="12">
        <f t="shared" si="547"/>
        <v>0</v>
      </c>
      <c r="S627" s="12">
        <f t="shared" si="548"/>
        <v>0</v>
      </c>
      <c r="T627" s="12">
        <f t="shared" si="549"/>
        <v>0</v>
      </c>
      <c r="U627" s="12">
        <f t="shared" si="550"/>
        <v>0</v>
      </c>
      <c r="V627" s="39">
        <f t="shared" si="551"/>
        <v>0</v>
      </c>
      <c r="W627" s="39">
        <f t="shared" si="552"/>
        <v>0</v>
      </c>
      <c r="X627" s="12">
        <f t="shared" si="600"/>
        <v>0</v>
      </c>
      <c r="Y627" s="12">
        <f t="shared" si="553"/>
        <v>0</v>
      </c>
      <c r="Z627" s="39">
        <f t="shared" si="601"/>
        <v>0</v>
      </c>
      <c r="AA627" s="12">
        <f t="shared" si="554"/>
        <v>0</v>
      </c>
      <c r="AB627" s="39">
        <f t="shared" si="555"/>
        <v>0</v>
      </c>
      <c r="AC627" s="12">
        <f t="shared" si="556"/>
        <v>0</v>
      </c>
      <c r="AD627" s="39">
        <f t="shared" si="557"/>
        <v>0</v>
      </c>
      <c r="AE627" s="39">
        <f t="shared" si="542"/>
        <v>0</v>
      </c>
      <c r="AF627" s="12">
        <f t="shared" si="558"/>
        <v>0</v>
      </c>
      <c r="AG627" s="39">
        <f t="shared" si="559"/>
        <v>0</v>
      </c>
      <c r="AH627" s="12">
        <f t="shared" si="560"/>
        <v>0</v>
      </c>
      <c r="AI627" s="39">
        <f t="shared" si="561"/>
        <v>0</v>
      </c>
      <c r="AJ627" s="39">
        <f t="shared" si="562"/>
        <v>0</v>
      </c>
      <c r="AK627" s="12">
        <f t="shared" si="563"/>
        <v>0</v>
      </c>
      <c r="AL627" s="39">
        <f t="shared" si="564"/>
        <v>0</v>
      </c>
      <c r="AM627" s="39">
        <f t="shared" si="565"/>
        <v>0</v>
      </c>
      <c r="AN627" s="39">
        <f t="shared" si="566"/>
        <v>0</v>
      </c>
      <c r="AO627" s="99">
        <f t="shared" si="567"/>
        <v>0</v>
      </c>
      <c r="AP627" s="99">
        <f t="shared" si="568"/>
        <v>0</v>
      </c>
      <c r="AQ627" s="12">
        <f t="shared" si="569"/>
        <v>0</v>
      </c>
      <c r="AR627" s="39">
        <f t="shared" si="570"/>
        <v>0</v>
      </c>
      <c r="AS627" s="39">
        <f t="shared" si="571"/>
        <v>0</v>
      </c>
      <c r="AT627" s="39">
        <f t="shared" si="572"/>
        <v>0</v>
      </c>
      <c r="AU627" s="12">
        <f t="shared" si="573"/>
        <v>0</v>
      </c>
      <c r="AV627" s="39">
        <f t="shared" si="574"/>
        <v>0</v>
      </c>
      <c r="AW627" s="39">
        <f t="shared" si="575"/>
        <v>0</v>
      </c>
      <c r="AX627" s="39">
        <f t="shared" si="576"/>
        <v>0</v>
      </c>
      <c r="AY627" s="39">
        <f t="shared" si="577"/>
        <v>0</v>
      </c>
      <c r="AZ627" s="39">
        <f t="shared" si="578"/>
        <v>0</v>
      </c>
      <c r="BA627" s="12">
        <f t="shared" si="579"/>
        <v>0</v>
      </c>
      <c r="BB627" s="39">
        <f t="shared" si="580"/>
        <v>0</v>
      </c>
      <c r="BC627" s="39">
        <f t="shared" si="581"/>
        <v>0</v>
      </c>
      <c r="BD627" s="39">
        <f t="shared" si="582"/>
        <v>0</v>
      </c>
      <c r="BE627" s="12">
        <f t="shared" si="583"/>
        <v>0</v>
      </c>
      <c r="BF627" s="39">
        <f t="shared" si="584"/>
        <v>0</v>
      </c>
      <c r="BG627" s="39">
        <f t="shared" si="585"/>
        <v>0</v>
      </c>
      <c r="BH627" s="39">
        <f t="shared" si="586"/>
        <v>0</v>
      </c>
      <c r="BI627" s="12">
        <f t="shared" si="587"/>
        <v>0</v>
      </c>
      <c r="BJ627" s="39">
        <f t="shared" si="588"/>
        <v>0</v>
      </c>
      <c r="BK627" s="39">
        <f t="shared" si="589"/>
        <v>0</v>
      </c>
      <c r="BL627" s="39">
        <f t="shared" si="590"/>
        <v>0</v>
      </c>
      <c r="BM627" s="12">
        <f t="shared" si="591"/>
        <v>0</v>
      </c>
      <c r="BN627" s="39">
        <f t="shared" si="592"/>
        <v>0</v>
      </c>
      <c r="BO627" s="39">
        <f t="shared" si="593"/>
        <v>0</v>
      </c>
      <c r="BP627" s="39">
        <f t="shared" si="594"/>
        <v>0</v>
      </c>
      <c r="BQ627" s="12">
        <f t="shared" si="595"/>
        <v>0</v>
      </c>
      <c r="BR627" s="39">
        <f t="shared" si="596"/>
        <v>0</v>
      </c>
      <c r="BS627" s="39">
        <f t="shared" si="597"/>
        <v>0</v>
      </c>
      <c r="BT627" s="39">
        <f t="shared" si="598"/>
        <v>0</v>
      </c>
      <c r="BU627" s="104">
        <f>IF(ABS($B627)&lt;0.01,0,VLOOKUP(E627,DollarSteps,4))</f>
        <v>1</v>
      </c>
      <c r="BV627" s="104">
        <f>IF(ABS($B627)&lt;0.01,0,VLOOKUP(G627,DollarSteps,4))</f>
        <v>1</v>
      </c>
      <c r="BW627" s="104">
        <f>IF(ABS($B627)&lt;0.01,0,VLOOKUP(I627,DollarSteps,4))</f>
        <v>1</v>
      </c>
      <c r="BX627" s="104">
        <f>IF(ABS($B627)&lt;0.01,0,IF($J627="","",VLOOKUP($J627,Age_Steps,4)))</f>
        <v>2</v>
      </c>
      <c r="BY627" s="104">
        <f>IF(OR(ABS($B627)&lt;0.01,$E627=0),0,IF($J627="","",VLOOKUP($J627,Age_Steps,4)))</f>
        <v>0</v>
      </c>
      <c r="BZ627" s="104">
        <f>IF(ABS($B627)&lt;0.01,0,IF($J627="","",VLOOKUP($J627-1,Age_Steps,4)))</f>
        <v>2</v>
      </c>
      <c r="CA627" s="104">
        <f>IF(OR(ABS($B627)&lt;0.01,$G627=0),0,IF($J627="","",VLOOKUP($J627-1,Age_Steps,4)))</f>
        <v>0</v>
      </c>
      <c r="CB627" s="104">
        <f>IF(ABS($B627)&lt;0.01,0,IF($J627="","",VLOOKUP($J627-2,Age_Steps,4)))</f>
        <v>2</v>
      </c>
      <c r="CC627" s="104">
        <f>IF(OR(ABS($B627)&lt;0.01,$I627=0),0,IF($J627="","",VLOOKUP($J627-2,Age_Steps,4)))</f>
        <v>0</v>
      </c>
    </row>
    <row r="628" spans="2:81" ht="12.5" customHeight="1">
      <c r="B628" s="6" t="s">
        <v>389</v>
      </c>
      <c r="C628" s="7" t="s">
        <v>390</v>
      </c>
      <c r="D628" s="5">
        <v>0</v>
      </c>
      <c r="E628" s="5">
        <v>0</v>
      </c>
      <c r="F628" s="2">
        <v>10</v>
      </c>
      <c r="G628" s="2">
        <v>10</v>
      </c>
      <c r="H628" s="2">
        <v>20</v>
      </c>
      <c r="I628" s="5">
        <v>20</v>
      </c>
      <c r="J628" s="11">
        <v>52</v>
      </c>
      <c r="K628" s="12">
        <f t="shared" si="543"/>
        <v>0</v>
      </c>
      <c r="L628" s="12">
        <f t="shared" si="543"/>
        <v>0</v>
      </c>
      <c r="M628" s="14">
        <f t="shared" si="544"/>
        <v>-10</v>
      </c>
      <c r="N628" s="12">
        <f t="shared" si="599"/>
        <v>0</v>
      </c>
      <c r="O628" s="14">
        <f t="shared" si="545"/>
        <v>-10</v>
      </c>
      <c r="P628" s="12">
        <f t="shared" si="599"/>
        <v>0</v>
      </c>
      <c r="Q628" s="12">
        <f t="shared" si="546"/>
        <v>0</v>
      </c>
      <c r="R628" s="12">
        <f t="shared" si="547"/>
        <v>1</v>
      </c>
      <c r="S628" s="12">
        <f t="shared" si="548"/>
        <v>0</v>
      </c>
      <c r="T628" s="12">
        <f t="shared" si="549"/>
        <v>1</v>
      </c>
      <c r="U628" s="12">
        <f t="shared" si="550"/>
        <v>1</v>
      </c>
      <c r="V628" s="39">
        <f t="shared" si="551"/>
        <v>10</v>
      </c>
      <c r="W628" s="39">
        <f t="shared" si="552"/>
        <v>20</v>
      </c>
      <c r="X628" s="12">
        <f t="shared" si="600"/>
        <v>1</v>
      </c>
      <c r="Y628" s="12">
        <f t="shared" si="553"/>
        <v>0</v>
      </c>
      <c r="Z628" s="39">
        <f t="shared" si="601"/>
        <v>0</v>
      </c>
      <c r="AA628" s="12">
        <f t="shared" si="554"/>
        <v>0</v>
      </c>
      <c r="AB628" s="39">
        <f t="shared" si="555"/>
        <v>0</v>
      </c>
      <c r="AC628" s="12">
        <f t="shared" si="556"/>
        <v>0</v>
      </c>
      <c r="AD628" s="39">
        <f t="shared" si="557"/>
        <v>0</v>
      </c>
      <c r="AE628" s="39">
        <f t="shared" si="542"/>
        <v>0</v>
      </c>
      <c r="AF628" s="12">
        <f t="shared" si="558"/>
        <v>0</v>
      </c>
      <c r="AG628" s="39">
        <f t="shared" si="559"/>
        <v>0</v>
      </c>
      <c r="AH628" s="12">
        <f t="shared" si="560"/>
        <v>0</v>
      </c>
      <c r="AI628" s="39">
        <f t="shared" si="561"/>
        <v>0</v>
      </c>
      <c r="AJ628" s="39">
        <f t="shared" si="562"/>
        <v>0</v>
      </c>
      <c r="AK628" s="12">
        <f t="shared" si="563"/>
        <v>0</v>
      </c>
      <c r="AL628" s="39">
        <f t="shared" si="564"/>
        <v>0</v>
      </c>
      <c r="AM628" s="39">
        <f t="shared" si="565"/>
        <v>0</v>
      </c>
      <c r="AN628" s="39">
        <f t="shared" si="566"/>
        <v>0</v>
      </c>
      <c r="AO628" s="99">
        <f t="shared" si="567"/>
        <v>0</v>
      </c>
      <c r="AP628" s="99">
        <f t="shared" si="568"/>
        <v>0</v>
      </c>
      <c r="AQ628" s="12">
        <f t="shared" si="569"/>
        <v>0</v>
      </c>
      <c r="AR628" s="39">
        <f t="shared" si="570"/>
        <v>0</v>
      </c>
      <c r="AS628" s="39">
        <f t="shared" si="571"/>
        <v>0</v>
      </c>
      <c r="AT628" s="39">
        <f t="shared" si="572"/>
        <v>0</v>
      </c>
      <c r="AU628" s="12">
        <f t="shared" si="573"/>
        <v>0</v>
      </c>
      <c r="AV628" s="39">
        <f t="shared" si="574"/>
        <v>0</v>
      </c>
      <c r="AW628" s="39">
        <f t="shared" si="575"/>
        <v>0</v>
      </c>
      <c r="AX628" s="39">
        <f t="shared" si="576"/>
        <v>0</v>
      </c>
      <c r="AY628" s="39">
        <f t="shared" si="577"/>
        <v>0</v>
      </c>
      <c r="AZ628" s="39">
        <f t="shared" si="578"/>
        <v>0</v>
      </c>
      <c r="BA628" s="12">
        <f t="shared" si="579"/>
        <v>0</v>
      </c>
      <c r="BB628" s="39">
        <f t="shared" si="580"/>
        <v>0</v>
      </c>
      <c r="BC628" s="39">
        <f t="shared" si="581"/>
        <v>0</v>
      </c>
      <c r="BD628" s="39">
        <f t="shared" si="582"/>
        <v>0</v>
      </c>
      <c r="BE628" s="12">
        <f t="shared" si="583"/>
        <v>0</v>
      </c>
      <c r="BF628" s="39">
        <f t="shared" si="584"/>
        <v>0</v>
      </c>
      <c r="BG628" s="39">
        <f t="shared" si="585"/>
        <v>0</v>
      </c>
      <c r="BH628" s="39">
        <f t="shared" si="586"/>
        <v>0</v>
      </c>
      <c r="BI628" s="12">
        <f t="shared" si="587"/>
        <v>0</v>
      </c>
      <c r="BJ628" s="39">
        <f t="shared" si="588"/>
        <v>0</v>
      </c>
      <c r="BK628" s="39">
        <f t="shared" si="589"/>
        <v>0</v>
      </c>
      <c r="BL628" s="39">
        <f t="shared" si="590"/>
        <v>0</v>
      </c>
      <c r="BM628" s="12">
        <f t="shared" si="591"/>
        <v>0</v>
      </c>
      <c r="BN628" s="39">
        <f t="shared" si="592"/>
        <v>0</v>
      </c>
      <c r="BO628" s="39">
        <f t="shared" si="593"/>
        <v>0</v>
      </c>
      <c r="BP628" s="39">
        <f t="shared" si="594"/>
        <v>0</v>
      </c>
      <c r="BQ628" s="12">
        <f t="shared" si="595"/>
        <v>0</v>
      </c>
      <c r="BR628" s="39">
        <f t="shared" si="596"/>
        <v>0</v>
      </c>
      <c r="BS628" s="39">
        <f t="shared" si="597"/>
        <v>0</v>
      </c>
      <c r="BT628" s="39">
        <f t="shared" si="598"/>
        <v>0</v>
      </c>
      <c r="BU628" s="104">
        <f>IF(ABS($B628)&lt;0.01,0,VLOOKUP(E628,DollarSteps,4))</f>
        <v>1</v>
      </c>
      <c r="BV628" s="104">
        <f>IF(ABS($B628)&lt;0.01,0,VLOOKUP(G628,DollarSteps,4))</f>
        <v>2</v>
      </c>
      <c r="BW628" s="104">
        <f>IF(ABS($B628)&lt;0.01,0,VLOOKUP(I628,DollarSteps,4))</f>
        <v>2</v>
      </c>
      <c r="BX628" s="104">
        <f>IF(ABS($B628)&lt;0.01,0,IF($J628="","",VLOOKUP($J628,Age_Steps,4)))</f>
        <v>5</v>
      </c>
      <c r="BY628" s="104">
        <f>IF(OR(ABS($B628)&lt;0.01,$E628=0),0,IF($J628="","",VLOOKUP($J628,Age_Steps,4)))</f>
        <v>0</v>
      </c>
      <c r="BZ628" s="104">
        <f>IF(ABS($B628)&lt;0.01,0,IF($J628="","",VLOOKUP($J628-1,Age_Steps,4)))</f>
        <v>5</v>
      </c>
      <c r="CA628" s="104">
        <f>IF(OR(ABS($B628)&lt;0.01,$G628=0),0,IF($J628="","",VLOOKUP($J628-1,Age_Steps,4)))</f>
        <v>5</v>
      </c>
      <c r="CB628" s="104">
        <f>IF(ABS($B628)&lt;0.01,0,IF($J628="","",VLOOKUP($J628-2,Age_Steps,4)))</f>
        <v>5</v>
      </c>
      <c r="CC628" s="104">
        <f>IF(OR(ABS($B628)&lt;0.01,$I628=0),0,IF($J628="","",VLOOKUP($J628-2,Age_Steps,4)))</f>
        <v>5</v>
      </c>
    </row>
    <row r="629" spans="2:81" ht="12.5" customHeight="1">
      <c r="B629" s="6" t="s">
        <v>391</v>
      </c>
      <c r="C629" s="6" t="s">
        <v>392</v>
      </c>
      <c r="D629" s="5">
        <v>0</v>
      </c>
      <c r="E629" s="5">
        <v>0</v>
      </c>
      <c r="F629" s="2">
        <v>0</v>
      </c>
      <c r="G629" s="2">
        <v>0</v>
      </c>
      <c r="H629" s="2">
        <v>0</v>
      </c>
      <c r="I629" s="5">
        <v>0</v>
      </c>
      <c r="J629" s="11">
        <v>63</v>
      </c>
      <c r="K629" s="12">
        <f t="shared" si="543"/>
        <v>0</v>
      </c>
      <c r="L629" s="12">
        <f t="shared" si="543"/>
        <v>0</v>
      </c>
      <c r="M629" s="14">
        <f t="shared" si="544"/>
        <v>0</v>
      </c>
      <c r="N629" s="12">
        <f t="shared" si="599"/>
        <v>0</v>
      </c>
      <c r="O629" s="14">
        <f t="shared" si="545"/>
        <v>0</v>
      </c>
      <c r="P629" s="12">
        <f t="shared" si="599"/>
        <v>0</v>
      </c>
      <c r="Q629" s="12">
        <f t="shared" si="546"/>
        <v>1</v>
      </c>
      <c r="R629" s="12">
        <f t="shared" si="547"/>
        <v>0</v>
      </c>
      <c r="S629" s="12">
        <f t="shared" si="548"/>
        <v>0</v>
      </c>
      <c r="T629" s="12">
        <f t="shared" si="549"/>
        <v>0</v>
      </c>
      <c r="U629" s="12">
        <f t="shared" si="550"/>
        <v>0</v>
      </c>
      <c r="V629" s="39">
        <f t="shared" si="551"/>
        <v>0</v>
      </c>
      <c r="W629" s="39">
        <f t="shared" si="552"/>
        <v>0</v>
      </c>
      <c r="X629" s="12">
        <f t="shared" si="600"/>
        <v>0</v>
      </c>
      <c r="Y629" s="12">
        <f t="shared" si="553"/>
        <v>0</v>
      </c>
      <c r="Z629" s="39">
        <f t="shared" si="601"/>
        <v>0</v>
      </c>
      <c r="AA629" s="12">
        <f t="shared" si="554"/>
        <v>0</v>
      </c>
      <c r="AB629" s="39">
        <f t="shared" si="555"/>
        <v>0</v>
      </c>
      <c r="AC629" s="12">
        <f t="shared" si="556"/>
        <v>0</v>
      </c>
      <c r="AD629" s="39">
        <f t="shared" si="557"/>
        <v>0</v>
      </c>
      <c r="AE629" s="39">
        <f t="shared" si="542"/>
        <v>0</v>
      </c>
      <c r="AF629" s="12">
        <f t="shared" si="558"/>
        <v>0</v>
      </c>
      <c r="AG629" s="39">
        <f t="shared" si="559"/>
        <v>0</v>
      </c>
      <c r="AH629" s="12">
        <f t="shared" si="560"/>
        <v>0</v>
      </c>
      <c r="AI629" s="39">
        <f t="shared" si="561"/>
        <v>0</v>
      </c>
      <c r="AJ629" s="39">
        <f t="shared" si="562"/>
        <v>0</v>
      </c>
      <c r="AK629" s="12">
        <f t="shared" si="563"/>
        <v>0</v>
      </c>
      <c r="AL629" s="39">
        <f t="shared" si="564"/>
        <v>0</v>
      </c>
      <c r="AM629" s="39">
        <f t="shared" si="565"/>
        <v>0</v>
      </c>
      <c r="AN629" s="39">
        <f t="shared" si="566"/>
        <v>0</v>
      </c>
      <c r="AO629" s="99">
        <f t="shared" si="567"/>
        <v>0</v>
      </c>
      <c r="AP629" s="99">
        <f t="shared" si="568"/>
        <v>0</v>
      </c>
      <c r="AQ629" s="12">
        <f t="shared" si="569"/>
        <v>0</v>
      </c>
      <c r="AR629" s="39">
        <f t="shared" si="570"/>
        <v>0</v>
      </c>
      <c r="AS629" s="39">
        <f t="shared" si="571"/>
        <v>0</v>
      </c>
      <c r="AT629" s="39">
        <f t="shared" si="572"/>
        <v>0</v>
      </c>
      <c r="AU629" s="12">
        <f t="shared" si="573"/>
        <v>0</v>
      </c>
      <c r="AV629" s="39">
        <f t="shared" si="574"/>
        <v>0</v>
      </c>
      <c r="AW629" s="39">
        <f t="shared" si="575"/>
        <v>0</v>
      </c>
      <c r="AX629" s="39">
        <f t="shared" si="576"/>
        <v>0</v>
      </c>
      <c r="AY629" s="39">
        <f t="shared" si="577"/>
        <v>0</v>
      </c>
      <c r="AZ629" s="39">
        <f t="shared" si="578"/>
        <v>0</v>
      </c>
      <c r="BA629" s="12">
        <f t="shared" si="579"/>
        <v>0</v>
      </c>
      <c r="BB629" s="39">
        <f t="shared" si="580"/>
        <v>0</v>
      </c>
      <c r="BC629" s="39">
        <f t="shared" si="581"/>
        <v>0</v>
      </c>
      <c r="BD629" s="39">
        <f t="shared" si="582"/>
        <v>0</v>
      </c>
      <c r="BE629" s="12">
        <f t="shared" si="583"/>
        <v>0</v>
      </c>
      <c r="BF629" s="39">
        <f t="shared" si="584"/>
        <v>0</v>
      </c>
      <c r="BG629" s="39">
        <f t="shared" si="585"/>
        <v>0</v>
      </c>
      <c r="BH629" s="39">
        <f t="shared" si="586"/>
        <v>0</v>
      </c>
      <c r="BI629" s="12">
        <f t="shared" si="587"/>
        <v>0</v>
      </c>
      <c r="BJ629" s="39">
        <f t="shared" si="588"/>
        <v>0</v>
      </c>
      <c r="BK629" s="39">
        <f t="shared" si="589"/>
        <v>0</v>
      </c>
      <c r="BL629" s="39">
        <f t="shared" si="590"/>
        <v>0</v>
      </c>
      <c r="BM629" s="12">
        <f t="shared" si="591"/>
        <v>0</v>
      </c>
      <c r="BN629" s="39">
        <f t="shared" si="592"/>
        <v>0</v>
      </c>
      <c r="BO629" s="39">
        <f t="shared" si="593"/>
        <v>0</v>
      </c>
      <c r="BP629" s="39">
        <f t="shared" si="594"/>
        <v>0</v>
      </c>
      <c r="BQ629" s="12">
        <f t="shared" si="595"/>
        <v>0</v>
      </c>
      <c r="BR629" s="39">
        <f t="shared" si="596"/>
        <v>0</v>
      </c>
      <c r="BS629" s="39">
        <f t="shared" si="597"/>
        <v>0</v>
      </c>
      <c r="BT629" s="39">
        <f t="shared" si="598"/>
        <v>0</v>
      </c>
      <c r="BU629" s="104">
        <f>IF(ABS($B629)&lt;0.01,0,VLOOKUP(E629,DollarSteps,4))</f>
        <v>1</v>
      </c>
      <c r="BV629" s="104">
        <f>IF(ABS($B629)&lt;0.01,0,VLOOKUP(G629,DollarSteps,4))</f>
        <v>1</v>
      </c>
      <c r="BW629" s="104">
        <f>IF(ABS($B629)&lt;0.01,0,VLOOKUP(I629,DollarSteps,4))</f>
        <v>1</v>
      </c>
      <c r="BX629" s="104">
        <f>IF(ABS($B629)&lt;0.01,0,IF($J629="","",VLOOKUP($J629,Age_Steps,4)))</f>
        <v>6</v>
      </c>
      <c r="BY629" s="104">
        <f>IF(OR(ABS($B629)&lt;0.01,$E629=0),0,IF($J629="","",VLOOKUP($J629,Age_Steps,4)))</f>
        <v>0</v>
      </c>
      <c r="BZ629" s="104">
        <f>IF(ABS($B629)&lt;0.01,0,IF($J629="","",VLOOKUP($J629-1,Age_Steps,4)))</f>
        <v>6</v>
      </c>
      <c r="CA629" s="104">
        <f>IF(OR(ABS($B629)&lt;0.01,$G629=0),0,IF($J629="","",VLOOKUP($J629-1,Age_Steps,4)))</f>
        <v>0</v>
      </c>
      <c r="CB629" s="104">
        <f>IF(ABS($B629)&lt;0.01,0,IF($J629="","",VLOOKUP($J629-2,Age_Steps,4)))</f>
        <v>6</v>
      </c>
      <c r="CC629" s="104">
        <f>IF(OR(ABS($B629)&lt;0.01,$I629=0),0,IF($J629="","",VLOOKUP($J629-2,Age_Steps,4)))</f>
        <v>0</v>
      </c>
    </row>
    <row r="630" spans="2:81" ht="12.5" customHeight="1">
      <c r="B630" s="6" t="s">
        <v>393</v>
      </c>
      <c r="C630" s="6" t="s">
        <v>394</v>
      </c>
      <c r="D630" s="5">
        <v>0</v>
      </c>
      <c r="E630" s="5">
        <v>0</v>
      </c>
      <c r="F630" s="2">
        <v>0</v>
      </c>
      <c r="G630" s="2">
        <v>0</v>
      </c>
      <c r="H630" s="2">
        <v>0</v>
      </c>
      <c r="I630" s="5">
        <v>0</v>
      </c>
      <c r="J630" s="11">
        <v>27</v>
      </c>
      <c r="K630" s="12">
        <f t="shared" si="543"/>
        <v>0</v>
      </c>
      <c r="L630" s="12">
        <f t="shared" si="543"/>
        <v>0</v>
      </c>
      <c r="M630" s="14">
        <f t="shared" si="544"/>
        <v>0</v>
      </c>
      <c r="N630" s="12">
        <f t="shared" si="599"/>
        <v>0</v>
      </c>
      <c r="O630" s="14">
        <f t="shared" si="545"/>
        <v>0</v>
      </c>
      <c r="P630" s="12">
        <f t="shared" si="599"/>
        <v>0</v>
      </c>
      <c r="Q630" s="12">
        <f t="shared" si="546"/>
        <v>1</v>
      </c>
      <c r="R630" s="12">
        <f t="shared" si="547"/>
        <v>0</v>
      </c>
      <c r="S630" s="12">
        <f t="shared" si="548"/>
        <v>0</v>
      </c>
      <c r="T630" s="12">
        <f t="shared" si="549"/>
        <v>0</v>
      </c>
      <c r="U630" s="12">
        <f t="shared" si="550"/>
        <v>0</v>
      </c>
      <c r="V630" s="39">
        <f t="shared" si="551"/>
        <v>0</v>
      </c>
      <c r="W630" s="39">
        <f t="shared" si="552"/>
        <v>0</v>
      </c>
      <c r="X630" s="12">
        <f t="shared" si="600"/>
        <v>0</v>
      </c>
      <c r="Y630" s="12">
        <f t="shared" si="553"/>
        <v>0</v>
      </c>
      <c r="Z630" s="39">
        <f t="shared" si="601"/>
        <v>0</v>
      </c>
      <c r="AA630" s="12">
        <f t="shared" si="554"/>
        <v>0</v>
      </c>
      <c r="AB630" s="39">
        <f t="shared" si="555"/>
        <v>0</v>
      </c>
      <c r="AC630" s="12">
        <f t="shared" si="556"/>
        <v>0</v>
      </c>
      <c r="AD630" s="39">
        <f t="shared" si="557"/>
        <v>0</v>
      </c>
      <c r="AE630" s="39">
        <f t="shared" si="542"/>
        <v>0</v>
      </c>
      <c r="AF630" s="12">
        <f t="shared" si="558"/>
        <v>0</v>
      </c>
      <c r="AG630" s="39">
        <f t="shared" si="559"/>
        <v>0</v>
      </c>
      <c r="AH630" s="12">
        <f t="shared" si="560"/>
        <v>0</v>
      </c>
      <c r="AI630" s="39">
        <f t="shared" si="561"/>
        <v>0</v>
      </c>
      <c r="AJ630" s="39">
        <f t="shared" si="562"/>
        <v>0</v>
      </c>
      <c r="AK630" s="12">
        <f t="shared" si="563"/>
        <v>0</v>
      </c>
      <c r="AL630" s="39">
        <f t="shared" si="564"/>
        <v>0</v>
      </c>
      <c r="AM630" s="39">
        <f t="shared" si="565"/>
        <v>0</v>
      </c>
      <c r="AN630" s="39">
        <f t="shared" si="566"/>
        <v>0</v>
      </c>
      <c r="AO630" s="99">
        <f t="shared" si="567"/>
        <v>0</v>
      </c>
      <c r="AP630" s="99">
        <f t="shared" si="568"/>
        <v>0</v>
      </c>
      <c r="AQ630" s="12">
        <f t="shared" si="569"/>
        <v>0</v>
      </c>
      <c r="AR630" s="39">
        <f t="shared" si="570"/>
        <v>0</v>
      </c>
      <c r="AS630" s="39">
        <f t="shared" si="571"/>
        <v>0</v>
      </c>
      <c r="AT630" s="39">
        <f t="shared" si="572"/>
        <v>0</v>
      </c>
      <c r="AU630" s="12">
        <f t="shared" si="573"/>
        <v>0</v>
      </c>
      <c r="AV630" s="39">
        <f t="shared" si="574"/>
        <v>0</v>
      </c>
      <c r="AW630" s="39">
        <f t="shared" si="575"/>
        <v>0</v>
      </c>
      <c r="AX630" s="39">
        <f t="shared" si="576"/>
        <v>0</v>
      </c>
      <c r="AY630" s="39">
        <f t="shared" si="577"/>
        <v>0</v>
      </c>
      <c r="AZ630" s="39">
        <f t="shared" si="578"/>
        <v>0</v>
      </c>
      <c r="BA630" s="12">
        <f t="shared" si="579"/>
        <v>0</v>
      </c>
      <c r="BB630" s="39">
        <f t="shared" si="580"/>
        <v>0</v>
      </c>
      <c r="BC630" s="39">
        <f t="shared" si="581"/>
        <v>0</v>
      </c>
      <c r="BD630" s="39">
        <f t="shared" si="582"/>
        <v>0</v>
      </c>
      <c r="BE630" s="12">
        <f t="shared" si="583"/>
        <v>0</v>
      </c>
      <c r="BF630" s="39">
        <f t="shared" si="584"/>
        <v>0</v>
      </c>
      <c r="BG630" s="39">
        <f t="shared" si="585"/>
        <v>0</v>
      </c>
      <c r="BH630" s="39">
        <f t="shared" si="586"/>
        <v>0</v>
      </c>
      <c r="BI630" s="12">
        <f t="shared" si="587"/>
        <v>0</v>
      </c>
      <c r="BJ630" s="39">
        <f t="shared" si="588"/>
        <v>0</v>
      </c>
      <c r="BK630" s="39">
        <f t="shared" si="589"/>
        <v>0</v>
      </c>
      <c r="BL630" s="39">
        <f t="shared" si="590"/>
        <v>0</v>
      </c>
      <c r="BM630" s="12">
        <f t="shared" si="591"/>
        <v>0</v>
      </c>
      <c r="BN630" s="39">
        <f t="shared" si="592"/>
        <v>0</v>
      </c>
      <c r="BO630" s="39">
        <f t="shared" si="593"/>
        <v>0</v>
      </c>
      <c r="BP630" s="39">
        <f t="shared" si="594"/>
        <v>0</v>
      </c>
      <c r="BQ630" s="12">
        <f t="shared" si="595"/>
        <v>0</v>
      </c>
      <c r="BR630" s="39">
        <f t="shared" si="596"/>
        <v>0</v>
      </c>
      <c r="BS630" s="39">
        <f t="shared" si="597"/>
        <v>0</v>
      </c>
      <c r="BT630" s="39">
        <f t="shared" si="598"/>
        <v>0</v>
      </c>
      <c r="BU630" s="104">
        <f>IF(ABS($B630)&lt;0.01,0,VLOOKUP(E630,DollarSteps,4))</f>
        <v>1</v>
      </c>
      <c r="BV630" s="104">
        <f>IF(ABS($B630)&lt;0.01,0,VLOOKUP(G630,DollarSteps,4))</f>
        <v>1</v>
      </c>
      <c r="BW630" s="104">
        <f>IF(ABS($B630)&lt;0.01,0,VLOOKUP(I630,DollarSteps,4))</f>
        <v>1</v>
      </c>
      <c r="BX630" s="104">
        <f>IF(ABS($B630)&lt;0.01,0,IF($J630="","",VLOOKUP($J630,Age_Steps,4)))</f>
        <v>2</v>
      </c>
      <c r="BY630" s="104">
        <f>IF(OR(ABS($B630)&lt;0.01,$E630=0),0,IF($J630="","",VLOOKUP($J630,Age_Steps,4)))</f>
        <v>0</v>
      </c>
      <c r="BZ630" s="104">
        <f>IF(ABS($B630)&lt;0.01,0,IF($J630="","",VLOOKUP($J630-1,Age_Steps,4)))</f>
        <v>2</v>
      </c>
      <c r="CA630" s="104">
        <f>IF(OR(ABS($B630)&lt;0.01,$G630=0),0,IF($J630="","",VLOOKUP($J630-1,Age_Steps,4)))</f>
        <v>0</v>
      </c>
      <c r="CB630" s="104">
        <f>IF(ABS($B630)&lt;0.01,0,IF($J630="","",VLOOKUP($J630-2,Age_Steps,4)))</f>
        <v>2</v>
      </c>
      <c r="CC630" s="104">
        <f>IF(OR(ABS($B630)&lt;0.01,$I630=0),0,IF($J630="","",VLOOKUP($J630-2,Age_Steps,4)))</f>
        <v>0</v>
      </c>
    </row>
    <row r="631" spans="2:81" ht="12.5" customHeight="1">
      <c r="B631" s="6" t="s">
        <v>395</v>
      </c>
      <c r="C631" s="6" t="s">
        <v>396</v>
      </c>
      <c r="D631" s="5">
        <v>50</v>
      </c>
      <c r="E631" s="5">
        <v>50</v>
      </c>
      <c r="F631" s="2">
        <v>0</v>
      </c>
      <c r="G631" s="2">
        <v>0</v>
      </c>
      <c r="H631" s="2">
        <v>0</v>
      </c>
      <c r="I631" s="5">
        <v>0</v>
      </c>
      <c r="J631" s="11">
        <v>58</v>
      </c>
      <c r="K631" s="12">
        <f t="shared" si="543"/>
        <v>1</v>
      </c>
      <c r="L631" s="12">
        <f t="shared" si="543"/>
        <v>1</v>
      </c>
      <c r="M631" s="14">
        <f t="shared" si="544"/>
        <v>50</v>
      </c>
      <c r="N631" s="12">
        <f t="shared" si="599"/>
        <v>0</v>
      </c>
      <c r="O631" s="14">
        <f t="shared" si="545"/>
        <v>50</v>
      </c>
      <c r="P631" s="12">
        <f t="shared" si="599"/>
        <v>0</v>
      </c>
      <c r="Q631" s="12">
        <f t="shared" si="546"/>
        <v>0</v>
      </c>
      <c r="R631" s="12">
        <f t="shared" si="547"/>
        <v>0</v>
      </c>
      <c r="S631" s="12">
        <f t="shared" si="548"/>
        <v>1</v>
      </c>
      <c r="T631" s="12">
        <f t="shared" si="549"/>
        <v>0</v>
      </c>
      <c r="U631" s="12">
        <f t="shared" si="550"/>
        <v>0</v>
      </c>
      <c r="V631" s="39">
        <f t="shared" si="551"/>
        <v>0</v>
      </c>
      <c r="W631" s="39">
        <f t="shared" si="552"/>
        <v>0</v>
      </c>
      <c r="X631" s="12">
        <f t="shared" si="600"/>
        <v>0</v>
      </c>
      <c r="Y631" s="12">
        <f t="shared" si="553"/>
        <v>0</v>
      </c>
      <c r="Z631" s="39">
        <f t="shared" si="601"/>
        <v>0</v>
      </c>
      <c r="AA631" s="12">
        <f t="shared" si="554"/>
        <v>1</v>
      </c>
      <c r="AB631" s="39">
        <f t="shared" si="555"/>
        <v>50</v>
      </c>
      <c r="AC631" s="12">
        <f t="shared" si="556"/>
        <v>0</v>
      </c>
      <c r="AD631" s="39">
        <f t="shared" si="557"/>
        <v>0</v>
      </c>
      <c r="AE631" s="39">
        <f t="shared" si="542"/>
        <v>0</v>
      </c>
      <c r="AF631" s="12">
        <f t="shared" si="558"/>
        <v>0</v>
      </c>
      <c r="AG631" s="39">
        <f t="shared" si="559"/>
        <v>0</v>
      </c>
      <c r="AH631" s="12">
        <f t="shared" si="560"/>
        <v>0</v>
      </c>
      <c r="AI631" s="39">
        <f t="shared" si="561"/>
        <v>0</v>
      </c>
      <c r="AJ631" s="39">
        <f t="shared" si="562"/>
        <v>0</v>
      </c>
      <c r="AK631" s="12">
        <f t="shared" si="563"/>
        <v>0</v>
      </c>
      <c r="AL631" s="39">
        <f t="shared" si="564"/>
        <v>0</v>
      </c>
      <c r="AM631" s="39">
        <f t="shared" si="565"/>
        <v>0</v>
      </c>
      <c r="AN631" s="39">
        <f t="shared" si="566"/>
        <v>0</v>
      </c>
      <c r="AO631" s="99">
        <f t="shared" si="567"/>
        <v>0</v>
      </c>
      <c r="AP631" s="99">
        <f t="shared" si="568"/>
        <v>0</v>
      </c>
      <c r="AQ631" s="12">
        <f t="shared" si="569"/>
        <v>0</v>
      </c>
      <c r="AR631" s="39">
        <f t="shared" si="570"/>
        <v>0</v>
      </c>
      <c r="AS631" s="39">
        <f t="shared" si="571"/>
        <v>0</v>
      </c>
      <c r="AT631" s="39">
        <f t="shared" si="572"/>
        <v>0</v>
      </c>
      <c r="AU631" s="12">
        <f t="shared" si="573"/>
        <v>0</v>
      </c>
      <c r="AV631" s="39">
        <f t="shared" si="574"/>
        <v>0</v>
      </c>
      <c r="AW631" s="39">
        <f t="shared" si="575"/>
        <v>0</v>
      </c>
      <c r="AX631" s="39">
        <f t="shared" si="576"/>
        <v>0</v>
      </c>
      <c r="AY631" s="39">
        <f t="shared" si="577"/>
        <v>0</v>
      </c>
      <c r="AZ631" s="39">
        <f t="shared" si="578"/>
        <v>0</v>
      </c>
      <c r="BA631" s="12">
        <f t="shared" si="579"/>
        <v>0</v>
      </c>
      <c r="BB631" s="39">
        <f t="shared" si="580"/>
        <v>0</v>
      </c>
      <c r="BC631" s="39">
        <f t="shared" si="581"/>
        <v>0</v>
      </c>
      <c r="BD631" s="39">
        <f t="shared" si="582"/>
        <v>0</v>
      </c>
      <c r="BE631" s="12">
        <f t="shared" si="583"/>
        <v>0</v>
      </c>
      <c r="BF631" s="39">
        <f t="shared" si="584"/>
        <v>0</v>
      </c>
      <c r="BG631" s="39">
        <f t="shared" si="585"/>
        <v>0</v>
      </c>
      <c r="BH631" s="39">
        <f t="shared" si="586"/>
        <v>0</v>
      </c>
      <c r="BI631" s="12">
        <f t="shared" si="587"/>
        <v>0</v>
      </c>
      <c r="BJ631" s="39">
        <f t="shared" si="588"/>
        <v>0</v>
      </c>
      <c r="BK631" s="39">
        <f t="shared" si="589"/>
        <v>0</v>
      </c>
      <c r="BL631" s="39">
        <f t="shared" si="590"/>
        <v>0</v>
      </c>
      <c r="BM631" s="12">
        <f t="shared" si="591"/>
        <v>0</v>
      </c>
      <c r="BN631" s="39">
        <f t="shared" si="592"/>
        <v>0</v>
      </c>
      <c r="BO631" s="39">
        <f t="shared" si="593"/>
        <v>0</v>
      </c>
      <c r="BP631" s="39">
        <f t="shared" si="594"/>
        <v>0</v>
      </c>
      <c r="BQ631" s="12">
        <f t="shared" si="595"/>
        <v>0</v>
      </c>
      <c r="BR631" s="39">
        <f t="shared" si="596"/>
        <v>0</v>
      </c>
      <c r="BS631" s="39">
        <f t="shared" si="597"/>
        <v>0</v>
      </c>
      <c r="BT631" s="39">
        <f t="shared" si="598"/>
        <v>0</v>
      </c>
      <c r="BU631" s="104">
        <f>IF(ABS($B631)&lt;0.01,0,VLOOKUP(E631,DollarSteps,4))</f>
        <v>2</v>
      </c>
      <c r="BV631" s="104">
        <f>IF(ABS($B631)&lt;0.01,0,VLOOKUP(G631,DollarSteps,4))</f>
        <v>1</v>
      </c>
      <c r="BW631" s="104">
        <f>IF(ABS($B631)&lt;0.01,0,VLOOKUP(I631,DollarSteps,4))</f>
        <v>1</v>
      </c>
      <c r="BX631" s="104">
        <f>IF(ABS($B631)&lt;0.01,0,IF($J631="","",VLOOKUP($J631,Age_Steps,4)))</f>
        <v>5</v>
      </c>
      <c r="BY631" s="104">
        <f>IF(OR(ABS($B631)&lt;0.01,$E631=0),0,IF($J631="","",VLOOKUP($J631,Age_Steps,4)))</f>
        <v>5</v>
      </c>
      <c r="BZ631" s="104">
        <f>IF(ABS($B631)&lt;0.01,0,IF($J631="","",VLOOKUP($J631-1,Age_Steps,4)))</f>
        <v>5</v>
      </c>
      <c r="CA631" s="104">
        <f>IF(OR(ABS($B631)&lt;0.01,$G631=0),0,IF($J631="","",VLOOKUP($J631-1,Age_Steps,4)))</f>
        <v>0</v>
      </c>
      <c r="CB631" s="104">
        <f>IF(ABS($B631)&lt;0.01,0,IF($J631="","",VLOOKUP($J631-2,Age_Steps,4)))</f>
        <v>5</v>
      </c>
      <c r="CC631" s="104">
        <f>IF(OR(ABS($B631)&lt;0.01,$I631=0),0,IF($J631="","",VLOOKUP($J631-2,Age_Steps,4)))</f>
        <v>0</v>
      </c>
    </row>
    <row r="632" spans="2:81" ht="12.5" customHeight="1">
      <c r="B632" s="6" t="s">
        <v>397</v>
      </c>
      <c r="C632" s="6" t="s">
        <v>398</v>
      </c>
      <c r="D632" s="5">
        <v>0</v>
      </c>
      <c r="E632" s="5">
        <v>0</v>
      </c>
      <c r="F632" s="2">
        <v>0</v>
      </c>
      <c r="G632" s="2">
        <v>0</v>
      </c>
      <c r="H632" s="2">
        <v>0</v>
      </c>
      <c r="I632" s="5">
        <v>0</v>
      </c>
      <c r="J632" s="11">
        <v>43</v>
      </c>
      <c r="K632" s="12">
        <f t="shared" si="543"/>
        <v>0</v>
      </c>
      <c r="L632" s="12">
        <f t="shared" si="543"/>
        <v>0</v>
      </c>
      <c r="M632" s="14">
        <f t="shared" si="544"/>
        <v>0</v>
      </c>
      <c r="N632" s="12">
        <f t="shared" si="599"/>
        <v>0</v>
      </c>
      <c r="O632" s="14">
        <f t="shared" si="545"/>
        <v>0</v>
      </c>
      <c r="P632" s="12">
        <f t="shared" si="599"/>
        <v>0</v>
      </c>
      <c r="Q632" s="12">
        <f t="shared" si="546"/>
        <v>1</v>
      </c>
      <c r="R632" s="12">
        <f t="shared" si="547"/>
        <v>0</v>
      </c>
      <c r="S632" s="12">
        <f t="shared" si="548"/>
        <v>0</v>
      </c>
      <c r="T632" s="12">
        <f t="shared" si="549"/>
        <v>0</v>
      </c>
      <c r="U632" s="12">
        <f t="shared" si="550"/>
        <v>0</v>
      </c>
      <c r="V632" s="39">
        <f t="shared" si="551"/>
        <v>0</v>
      </c>
      <c r="W632" s="39">
        <f t="shared" si="552"/>
        <v>0</v>
      </c>
      <c r="X632" s="12">
        <f t="shared" si="600"/>
        <v>0</v>
      </c>
      <c r="Y632" s="12">
        <f t="shared" si="553"/>
        <v>0</v>
      </c>
      <c r="Z632" s="39">
        <f t="shared" si="601"/>
        <v>0</v>
      </c>
      <c r="AA632" s="12">
        <f t="shared" si="554"/>
        <v>0</v>
      </c>
      <c r="AB632" s="39">
        <f t="shared" si="555"/>
        <v>0</v>
      </c>
      <c r="AC632" s="12">
        <f t="shared" si="556"/>
        <v>0</v>
      </c>
      <c r="AD632" s="39">
        <f t="shared" si="557"/>
        <v>0</v>
      </c>
      <c r="AE632" s="39">
        <f t="shared" si="542"/>
        <v>0</v>
      </c>
      <c r="AF632" s="12">
        <f t="shared" si="558"/>
        <v>0</v>
      </c>
      <c r="AG632" s="39">
        <f t="shared" si="559"/>
        <v>0</v>
      </c>
      <c r="AH632" s="12">
        <f t="shared" si="560"/>
        <v>0</v>
      </c>
      <c r="AI632" s="39">
        <f t="shared" si="561"/>
        <v>0</v>
      </c>
      <c r="AJ632" s="39">
        <f t="shared" si="562"/>
        <v>0</v>
      </c>
      <c r="AK632" s="12">
        <f t="shared" si="563"/>
        <v>0</v>
      </c>
      <c r="AL632" s="39">
        <f t="shared" si="564"/>
        <v>0</v>
      </c>
      <c r="AM632" s="39">
        <f t="shared" si="565"/>
        <v>0</v>
      </c>
      <c r="AN632" s="39">
        <f t="shared" si="566"/>
        <v>0</v>
      </c>
      <c r="AO632" s="99">
        <f t="shared" si="567"/>
        <v>0</v>
      </c>
      <c r="AP632" s="99">
        <f t="shared" si="568"/>
        <v>0</v>
      </c>
      <c r="AQ632" s="12">
        <f t="shared" si="569"/>
        <v>0</v>
      </c>
      <c r="AR632" s="39">
        <f t="shared" si="570"/>
        <v>0</v>
      </c>
      <c r="AS632" s="39">
        <f t="shared" si="571"/>
        <v>0</v>
      </c>
      <c r="AT632" s="39">
        <f t="shared" si="572"/>
        <v>0</v>
      </c>
      <c r="AU632" s="12">
        <f t="shared" si="573"/>
        <v>0</v>
      </c>
      <c r="AV632" s="39">
        <f t="shared" si="574"/>
        <v>0</v>
      </c>
      <c r="AW632" s="39">
        <f t="shared" si="575"/>
        <v>0</v>
      </c>
      <c r="AX632" s="39">
        <f t="shared" si="576"/>
        <v>0</v>
      </c>
      <c r="AY632" s="39">
        <f t="shared" si="577"/>
        <v>0</v>
      </c>
      <c r="AZ632" s="39">
        <f t="shared" si="578"/>
        <v>0</v>
      </c>
      <c r="BA632" s="12">
        <f t="shared" si="579"/>
        <v>0</v>
      </c>
      <c r="BB632" s="39">
        <f t="shared" si="580"/>
        <v>0</v>
      </c>
      <c r="BC632" s="39">
        <f t="shared" si="581"/>
        <v>0</v>
      </c>
      <c r="BD632" s="39">
        <f t="shared" si="582"/>
        <v>0</v>
      </c>
      <c r="BE632" s="12">
        <f t="shared" si="583"/>
        <v>0</v>
      </c>
      <c r="BF632" s="39">
        <f t="shared" si="584"/>
        <v>0</v>
      </c>
      <c r="BG632" s="39">
        <f t="shared" si="585"/>
        <v>0</v>
      </c>
      <c r="BH632" s="39">
        <f t="shared" si="586"/>
        <v>0</v>
      </c>
      <c r="BI632" s="12">
        <f t="shared" si="587"/>
        <v>0</v>
      </c>
      <c r="BJ632" s="39">
        <f t="shared" si="588"/>
        <v>0</v>
      </c>
      <c r="BK632" s="39">
        <f t="shared" si="589"/>
        <v>0</v>
      </c>
      <c r="BL632" s="39">
        <f t="shared" si="590"/>
        <v>0</v>
      </c>
      <c r="BM632" s="12">
        <f t="shared" si="591"/>
        <v>0</v>
      </c>
      <c r="BN632" s="39">
        <f t="shared" si="592"/>
        <v>0</v>
      </c>
      <c r="BO632" s="39">
        <f t="shared" si="593"/>
        <v>0</v>
      </c>
      <c r="BP632" s="39">
        <f t="shared" si="594"/>
        <v>0</v>
      </c>
      <c r="BQ632" s="12">
        <f t="shared" si="595"/>
        <v>0</v>
      </c>
      <c r="BR632" s="39">
        <f t="shared" si="596"/>
        <v>0</v>
      </c>
      <c r="BS632" s="39">
        <f t="shared" si="597"/>
        <v>0</v>
      </c>
      <c r="BT632" s="39">
        <f t="shared" si="598"/>
        <v>0</v>
      </c>
      <c r="BU632" s="104">
        <f>IF(ABS($B632)&lt;0.01,0,VLOOKUP(E632,DollarSteps,4))</f>
        <v>1</v>
      </c>
      <c r="BV632" s="104">
        <f>IF(ABS($B632)&lt;0.01,0,VLOOKUP(G632,DollarSteps,4))</f>
        <v>1</v>
      </c>
      <c r="BW632" s="104">
        <f>IF(ABS($B632)&lt;0.01,0,VLOOKUP(I632,DollarSteps,4))</f>
        <v>1</v>
      </c>
      <c r="BX632" s="104">
        <f>IF(ABS($B632)&lt;0.01,0,IF($J632="","",VLOOKUP($J632,Age_Steps,4)))</f>
        <v>4</v>
      </c>
      <c r="BY632" s="104">
        <f>IF(OR(ABS($B632)&lt;0.01,$E632=0),0,IF($J632="","",VLOOKUP($J632,Age_Steps,4)))</f>
        <v>0</v>
      </c>
      <c r="BZ632" s="104">
        <f>IF(ABS($B632)&lt;0.01,0,IF($J632="","",VLOOKUP($J632-1,Age_Steps,4)))</f>
        <v>4</v>
      </c>
      <c r="CA632" s="104">
        <f>IF(OR(ABS($B632)&lt;0.01,$G632=0),0,IF($J632="","",VLOOKUP($J632-1,Age_Steps,4)))</f>
        <v>0</v>
      </c>
      <c r="CB632" s="104">
        <f>IF(ABS($B632)&lt;0.01,0,IF($J632="","",VLOOKUP($J632-2,Age_Steps,4)))</f>
        <v>4</v>
      </c>
      <c r="CC632" s="104">
        <f>IF(OR(ABS($B632)&lt;0.01,$I632=0),0,IF($J632="","",VLOOKUP($J632-2,Age_Steps,4)))</f>
        <v>0</v>
      </c>
    </row>
    <row r="633" spans="2:81" ht="12.5" customHeight="1">
      <c r="B633" s="6" t="s">
        <v>399</v>
      </c>
      <c r="C633" s="6" t="s">
        <v>400</v>
      </c>
      <c r="D633" s="5">
        <v>0</v>
      </c>
      <c r="E633" s="5">
        <v>0</v>
      </c>
      <c r="F633" s="2">
        <v>0</v>
      </c>
      <c r="G633" s="2">
        <v>0</v>
      </c>
      <c r="H633" s="2">
        <v>0</v>
      </c>
      <c r="I633" s="5">
        <v>0</v>
      </c>
      <c r="J633" s="11">
        <v>28</v>
      </c>
      <c r="K633" s="12">
        <f t="shared" si="543"/>
        <v>0</v>
      </c>
      <c r="L633" s="12">
        <f t="shared" si="543"/>
        <v>0</v>
      </c>
      <c r="M633" s="14">
        <f t="shared" si="544"/>
        <v>0</v>
      </c>
      <c r="N633" s="12">
        <f t="shared" si="599"/>
        <v>0</v>
      </c>
      <c r="O633" s="14">
        <f t="shared" si="545"/>
        <v>0</v>
      </c>
      <c r="P633" s="12">
        <f t="shared" si="599"/>
        <v>0</v>
      </c>
      <c r="Q633" s="12">
        <f t="shared" si="546"/>
        <v>1</v>
      </c>
      <c r="R633" s="12">
        <f t="shared" si="547"/>
        <v>0</v>
      </c>
      <c r="S633" s="12">
        <f t="shared" si="548"/>
        <v>0</v>
      </c>
      <c r="T633" s="12">
        <f t="shared" si="549"/>
        <v>0</v>
      </c>
      <c r="U633" s="12">
        <f t="shared" si="550"/>
        <v>0</v>
      </c>
      <c r="V633" s="39">
        <f t="shared" si="551"/>
        <v>0</v>
      </c>
      <c r="W633" s="39">
        <f t="shared" si="552"/>
        <v>0</v>
      </c>
      <c r="X633" s="12">
        <f t="shared" si="600"/>
        <v>0</v>
      </c>
      <c r="Y633" s="12">
        <f t="shared" si="553"/>
        <v>0</v>
      </c>
      <c r="Z633" s="39">
        <f t="shared" si="601"/>
        <v>0</v>
      </c>
      <c r="AA633" s="12">
        <f t="shared" si="554"/>
        <v>0</v>
      </c>
      <c r="AB633" s="39">
        <f t="shared" si="555"/>
        <v>0</v>
      </c>
      <c r="AC633" s="12">
        <f t="shared" si="556"/>
        <v>0</v>
      </c>
      <c r="AD633" s="39">
        <f t="shared" si="557"/>
        <v>0</v>
      </c>
      <c r="AE633" s="39">
        <f t="shared" si="542"/>
        <v>0</v>
      </c>
      <c r="AF633" s="12">
        <f t="shared" si="558"/>
        <v>0</v>
      </c>
      <c r="AG633" s="39">
        <f t="shared" si="559"/>
        <v>0</v>
      </c>
      <c r="AH633" s="12">
        <f t="shared" si="560"/>
        <v>0</v>
      </c>
      <c r="AI633" s="39">
        <f t="shared" si="561"/>
        <v>0</v>
      </c>
      <c r="AJ633" s="39">
        <f t="shared" si="562"/>
        <v>0</v>
      </c>
      <c r="AK633" s="12">
        <f t="shared" si="563"/>
        <v>0</v>
      </c>
      <c r="AL633" s="39">
        <f t="shared" si="564"/>
        <v>0</v>
      </c>
      <c r="AM633" s="39">
        <f t="shared" si="565"/>
        <v>0</v>
      </c>
      <c r="AN633" s="39">
        <f t="shared" si="566"/>
        <v>0</v>
      </c>
      <c r="AO633" s="99">
        <f t="shared" si="567"/>
        <v>0</v>
      </c>
      <c r="AP633" s="99">
        <f t="shared" si="568"/>
        <v>0</v>
      </c>
      <c r="AQ633" s="12">
        <f t="shared" si="569"/>
        <v>0</v>
      </c>
      <c r="AR633" s="39">
        <f t="shared" si="570"/>
        <v>0</v>
      </c>
      <c r="AS633" s="39">
        <f t="shared" si="571"/>
        <v>0</v>
      </c>
      <c r="AT633" s="39">
        <f t="shared" si="572"/>
        <v>0</v>
      </c>
      <c r="AU633" s="12">
        <f t="shared" si="573"/>
        <v>0</v>
      </c>
      <c r="AV633" s="39">
        <f t="shared" si="574"/>
        <v>0</v>
      </c>
      <c r="AW633" s="39">
        <f t="shared" si="575"/>
        <v>0</v>
      </c>
      <c r="AX633" s="39">
        <f t="shared" si="576"/>
        <v>0</v>
      </c>
      <c r="AY633" s="39">
        <f t="shared" si="577"/>
        <v>0</v>
      </c>
      <c r="AZ633" s="39">
        <f t="shared" si="578"/>
        <v>0</v>
      </c>
      <c r="BA633" s="12">
        <f t="shared" si="579"/>
        <v>0</v>
      </c>
      <c r="BB633" s="39">
        <f t="shared" si="580"/>
        <v>0</v>
      </c>
      <c r="BC633" s="39">
        <f t="shared" si="581"/>
        <v>0</v>
      </c>
      <c r="BD633" s="39">
        <f t="shared" si="582"/>
        <v>0</v>
      </c>
      <c r="BE633" s="12">
        <f t="shared" si="583"/>
        <v>0</v>
      </c>
      <c r="BF633" s="39">
        <f t="shared" si="584"/>
        <v>0</v>
      </c>
      <c r="BG633" s="39">
        <f t="shared" si="585"/>
        <v>0</v>
      </c>
      <c r="BH633" s="39">
        <f t="shared" si="586"/>
        <v>0</v>
      </c>
      <c r="BI633" s="12">
        <f t="shared" si="587"/>
        <v>0</v>
      </c>
      <c r="BJ633" s="39">
        <f t="shared" si="588"/>
        <v>0</v>
      </c>
      <c r="BK633" s="39">
        <f t="shared" si="589"/>
        <v>0</v>
      </c>
      <c r="BL633" s="39">
        <f t="shared" si="590"/>
        <v>0</v>
      </c>
      <c r="BM633" s="12">
        <f t="shared" si="591"/>
        <v>0</v>
      </c>
      <c r="BN633" s="39">
        <f t="shared" si="592"/>
        <v>0</v>
      </c>
      <c r="BO633" s="39">
        <f t="shared" si="593"/>
        <v>0</v>
      </c>
      <c r="BP633" s="39">
        <f t="shared" si="594"/>
        <v>0</v>
      </c>
      <c r="BQ633" s="12">
        <f t="shared" si="595"/>
        <v>0</v>
      </c>
      <c r="BR633" s="39">
        <f t="shared" si="596"/>
        <v>0</v>
      </c>
      <c r="BS633" s="39">
        <f t="shared" si="597"/>
        <v>0</v>
      </c>
      <c r="BT633" s="39">
        <f t="shared" si="598"/>
        <v>0</v>
      </c>
      <c r="BU633" s="104">
        <f>IF(ABS($B633)&lt;0.01,0,VLOOKUP(E633,DollarSteps,4))</f>
        <v>1</v>
      </c>
      <c r="BV633" s="104">
        <f>IF(ABS($B633)&lt;0.01,0,VLOOKUP(G633,DollarSteps,4))</f>
        <v>1</v>
      </c>
      <c r="BW633" s="104">
        <f>IF(ABS($B633)&lt;0.01,0,VLOOKUP(I633,DollarSteps,4))</f>
        <v>1</v>
      </c>
      <c r="BX633" s="104">
        <f>IF(ABS($B633)&lt;0.01,0,IF($J633="","",VLOOKUP($J633,Age_Steps,4)))</f>
        <v>2</v>
      </c>
      <c r="BY633" s="104">
        <f>IF(OR(ABS($B633)&lt;0.01,$E633=0),0,IF($J633="","",VLOOKUP($J633,Age_Steps,4)))</f>
        <v>0</v>
      </c>
      <c r="BZ633" s="104">
        <f>IF(ABS($B633)&lt;0.01,0,IF($J633="","",VLOOKUP($J633-1,Age_Steps,4)))</f>
        <v>2</v>
      </c>
      <c r="CA633" s="104">
        <f>IF(OR(ABS($B633)&lt;0.01,$G633=0),0,IF($J633="","",VLOOKUP($J633-1,Age_Steps,4)))</f>
        <v>0</v>
      </c>
      <c r="CB633" s="104">
        <f>IF(ABS($B633)&lt;0.01,0,IF($J633="","",VLOOKUP($J633-2,Age_Steps,4)))</f>
        <v>2</v>
      </c>
      <c r="CC633" s="104">
        <f>IF(OR(ABS($B633)&lt;0.01,$I633=0),0,IF($J633="","",VLOOKUP($J633-2,Age_Steps,4)))</f>
        <v>0</v>
      </c>
    </row>
    <row r="634" spans="2:81" ht="12.5" customHeight="1">
      <c r="B634" s="6" t="s">
        <v>401</v>
      </c>
      <c r="C634" s="6" t="s">
        <v>402</v>
      </c>
      <c r="D634" s="5">
        <v>0</v>
      </c>
      <c r="E634" s="5">
        <v>0</v>
      </c>
      <c r="F634" s="2">
        <v>0</v>
      </c>
      <c r="G634" s="2">
        <v>0</v>
      </c>
      <c r="H634" s="2">
        <v>0</v>
      </c>
      <c r="I634" s="5">
        <v>0</v>
      </c>
      <c r="K634" s="12">
        <f t="shared" si="543"/>
        <v>0</v>
      </c>
      <c r="L634" s="12">
        <f t="shared" si="543"/>
        <v>0</v>
      </c>
      <c r="M634" s="14">
        <f t="shared" si="544"/>
        <v>0</v>
      </c>
      <c r="N634" s="12">
        <f t="shared" si="599"/>
        <v>0</v>
      </c>
      <c r="O634" s="14">
        <f t="shared" si="545"/>
        <v>0</v>
      </c>
      <c r="P634" s="12">
        <f t="shared" si="599"/>
        <v>0</v>
      </c>
      <c r="Q634" s="12">
        <f t="shared" si="546"/>
        <v>1</v>
      </c>
      <c r="R634" s="12">
        <f t="shared" si="547"/>
        <v>0</v>
      </c>
      <c r="S634" s="12">
        <f t="shared" si="548"/>
        <v>0</v>
      </c>
      <c r="T634" s="12">
        <f t="shared" si="549"/>
        <v>0</v>
      </c>
      <c r="U634" s="12">
        <f t="shared" si="550"/>
        <v>0</v>
      </c>
      <c r="V634" s="39">
        <f t="shared" si="551"/>
        <v>0</v>
      </c>
      <c r="W634" s="39">
        <f t="shared" si="552"/>
        <v>0</v>
      </c>
      <c r="X634" s="12">
        <f t="shared" si="600"/>
        <v>0</v>
      </c>
      <c r="Y634" s="12">
        <f t="shared" si="553"/>
        <v>0</v>
      </c>
      <c r="Z634" s="39">
        <f t="shared" si="601"/>
        <v>0</v>
      </c>
      <c r="AA634" s="12">
        <f t="shared" si="554"/>
        <v>0</v>
      </c>
      <c r="AB634" s="39">
        <f t="shared" si="555"/>
        <v>0</v>
      </c>
      <c r="AC634" s="12">
        <f t="shared" si="556"/>
        <v>0</v>
      </c>
      <c r="AD634" s="39">
        <f t="shared" si="557"/>
        <v>0</v>
      </c>
      <c r="AE634" s="39">
        <f t="shared" si="542"/>
        <v>0</v>
      </c>
      <c r="AF634" s="12">
        <f t="shared" si="558"/>
        <v>0</v>
      </c>
      <c r="AG634" s="39">
        <f t="shared" si="559"/>
        <v>0</v>
      </c>
      <c r="AH634" s="12">
        <f t="shared" si="560"/>
        <v>0</v>
      </c>
      <c r="AI634" s="39">
        <f t="shared" si="561"/>
        <v>0</v>
      </c>
      <c r="AJ634" s="39">
        <f t="shared" si="562"/>
        <v>0</v>
      </c>
      <c r="AK634" s="12">
        <f t="shared" si="563"/>
        <v>0</v>
      </c>
      <c r="AL634" s="39">
        <f t="shared" si="564"/>
        <v>0</v>
      </c>
      <c r="AM634" s="39">
        <f t="shared" si="565"/>
        <v>0</v>
      </c>
      <c r="AN634" s="39">
        <f t="shared" si="566"/>
        <v>0</v>
      </c>
      <c r="AO634" s="99">
        <f t="shared" si="567"/>
        <v>0</v>
      </c>
      <c r="AP634" s="99">
        <f t="shared" si="568"/>
        <v>0</v>
      </c>
      <c r="AQ634" s="12">
        <f t="shared" si="569"/>
        <v>0</v>
      </c>
      <c r="AR634" s="39">
        <f t="shared" si="570"/>
        <v>0</v>
      </c>
      <c r="AS634" s="39">
        <f t="shared" si="571"/>
        <v>0</v>
      </c>
      <c r="AT634" s="39">
        <f t="shared" si="572"/>
        <v>0</v>
      </c>
      <c r="AU634" s="12">
        <f t="shared" si="573"/>
        <v>0</v>
      </c>
      <c r="AV634" s="39">
        <f t="shared" si="574"/>
        <v>0</v>
      </c>
      <c r="AW634" s="39">
        <f t="shared" si="575"/>
        <v>0</v>
      </c>
      <c r="AX634" s="39">
        <f t="shared" si="576"/>
        <v>0</v>
      </c>
      <c r="AY634" s="39">
        <f t="shared" si="577"/>
        <v>0</v>
      </c>
      <c r="AZ634" s="39">
        <f t="shared" si="578"/>
        <v>0</v>
      </c>
      <c r="BA634" s="12">
        <f t="shared" si="579"/>
        <v>0</v>
      </c>
      <c r="BB634" s="39">
        <f t="shared" si="580"/>
        <v>0</v>
      </c>
      <c r="BC634" s="39">
        <f t="shared" si="581"/>
        <v>0</v>
      </c>
      <c r="BD634" s="39">
        <f t="shared" si="582"/>
        <v>0</v>
      </c>
      <c r="BE634" s="12">
        <f t="shared" si="583"/>
        <v>0</v>
      </c>
      <c r="BF634" s="39">
        <f t="shared" si="584"/>
        <v>0</v>
      </c>
      <c r="BG634" s="39">
        <f t="shared" si="585"/>
        <v>0</v>
      </c>
      <c r="BH634" s="39">
        <f t="shared" si="586"/>
        <v>0</v>
      </c>
      <c r="BI634" s="12">
        <f t="shared" si="587"/>
        <v>0</v>
      </c>
      <c r="BJ634" s="39">
        <f t="shared" si="588"/>
        <v>0</v>
      </c>
      <c r="BK634" s="39">
        <f t="shared" si="589"/>
        <v>0</v>
      </c>
      <c r="BL634" s="39">
        <f t="shared" si="590"/>
        <v>0</v>
      </c>
      <c r="BM634" s="12">
        <f t="shared" si="591"/>
        <v>0</v>
      </c>
      <c r="BN634" s="39">
        <f t="shared" si="592"/>
        <v>0</v>
      </c>
      <c r="BO634" s="39">
        <f t="shared" si="593"/>
        <v>0</v>
      </c>
      <c r="BP634" s="39">
        <f t="shared" si="594"/>
        <v>0</v>
      </c>
      <c r="BQ634" s="12">
        <f t="shared" si="595"/>
        <v>0</v>
      </c>
      <c r="BR634" s="39">
        <f t="shared" si="596"/>
        <v>0</v>
      </c>
      <c r="BS634" s="39">
        <f t="shared" si="597"/>
        <v>0</v>
      </c>
      <c r="BT634" s="39">
        <f t="shared" si="598"/>
        <v>0</v>
      </c>
      <c r="BU634" s="104">
        <f>IF(ABS($B634)&lt;0.01,0,VLOOKUP(E634,DollarSteps,4))</f>
        <v>1</v>
      </c>
      <c r="BV634" s="104">
        <f>IF(ABS($B634)&lt;0.01,0,VLOOKUP(G634,DollarSteps,4))</f>
        <v>1</v>
      </c>
      <c r="BW634" s="104">
        <f>IF(ABS($B634)&lt;0.01,0,VLOOKUP(I634,DollarSteps,4))</f>
        <v>1</v>
      </c>
      <c r="BX634" s="104" t="str">
        <f>IF(ABS($B634)&lt;0.01,0,IF($J634="","",VLOOKUP($J634,Age_Steps,4)))</f>
        <v/>
      </c>
      <c r="BY634" s="104">
        <f>IF(OR(ABS($B634)&lt;0.01,$E634=0),0,IF($J634="","",VLOOKUP($J634,Age_Steps,4)))</f>
        <v>0</v>
      </c>
      <c r="BZ634" s="104" t="str">
        <f>IF(ABS($B634)&lt;0.01,0,IF($J634="","",VLOOKUP($J634-1,Age_Steps,4)))</f>
        <v/>
      </c>
      <c r="CA634" s="104">
        <f>IF(OR(ABS($B634)&lt;0.01,$G634=0),0,IF($J634="","",VLOOKUP($J634-1,Age_Steps,4)))</f>
        <v>0</v>
      </c>
      <c r="CB634" s="104" t="str">
        <f>IF(ABS($B634)&lt;0.01,0,IF($J634="","",VLOOKUP($J634-2,Age_Steps,4)))</f>
        <v/>
      </c>
      <c r="CC634" s="104">
        <f>IF(OR(ABS($B634)&lt;0.01,$I634=0),0,IF($J634="","",VLOOKUP($J634-2,Age_Steps,4)))</f>
        <v>0</v>
      </c>
    </row>
    <row r="635" spans="2:81" ht="12.5" customHeight="1">
      <c r="B635" s="6" t="s">
        <v>403</v>
      </c>
      <c r="C635" s="6" t="s">
        <v>404</v>
      </c>
      <c r="D635" s="5">
        <v>0</v>
      </c>
      <c r="E635" s="5">
        <v>0</v>
      </c>
      <c r="F635" s="2">
        <v>0</v>
      </c>
      <c r="G635" s="2">
        <v>0</v>
      </c>
      <c r="H635" s="2">
        <v>0</v>
      </c>
      <c r="I635" s="5">
        <v>0</v>
      </c>
      <c r="J635" s="11">
        <v>54</v>
      </c>
      <c r="K635" s="12">
        <f t="shared" si="543"/>
        <v>0</v>
      </c>
      <c r="L635" s="12">
        <f t="shared" si="543"/>
        <v>0</v>
      </c>
      <c r="M635" s="14">
        <f t="shared" si="544"/>
        <v>0</v>
      </c>
      <c r="N635" s="12">
        <f t="shared" si="599"/>
        <v>0</v>
      </c>
      <c r="O635" s="14">
        <f t="shared" si="545"/>
        <v>0</v>
      </c>
      <c r="P635" s="12">
        <f t="shared" si="599"/>
        <v>0</v>
      </c>
      <c r="Q635" s="12">
        <f t="shared" si="546"/>
        <v>1</v>
      </c>
      <c r="R635" s="12">
        <f t="shared" si="547"/>
        <v>0</v>
      </c>
      <c r="S635" s="12">
        <f t="shared" si="548"/>
        <v>0</v>
      </c>
      <c r="T635" s="12">
        <f t="shared" si="549"/>
        <v>0</v>
      </c>
      <c r="U635" s="12">
        <f t="shared" si="550"/>
        <v>0</v>
      </c>
      <c r="V635" s="39">
        <f t="shared" si="551"/>
        <v>0</v>
      </c>
      <c r="W635" s="39">
        <f t="shared" si="552"/>
        <v>0</v>
      </c>
      <c r="X635" s="12">
        <f t="shared" si="600"/>
        <v>0</v>
      </c>
      <c r="Y635" s="12">
        <f t="shared" si="553"/>
        <v>0</v>
      </c>
      <c r="Z635" s="39">
        <f t="shared" si="601"/>
        <v>0</v>
      </c>
      <c r="AA635" s="12">
        <f t="shared" si="554"/>
        <v>0</v>
      </c>
      <c r="AB635" s="39">
        <f t="shared" si="555"/>
        <v>0</v>
      </c>
      <c r="AC635" s="12">
        <f t="shared" si="556"/>
        <v>0</v>
      </c>
      <c r="AD635" s="39">
        <f t="shared" si="557"/>
        <v>0</v>
      </c>
      <c r="AE635" s="39">
        <f t="shared" si="542"/>
        <v>0</v>
      </c>
      <c r="AF635" s="12">
        <f t="shared" si="558"/>
        <v>0</v>
      </c>
      <c r="AG635" s="39">
        <f t="shared" si="559"/>
        <v>0</v>
      </c>
      <c r="AH635" s="12">
        <f t="shared" si="560"/>
        <v>0</v>
      </c>
      <c r="AI635" s="39">
        <f t="shared" si="561"/>
        <v>0</v>
      </c>
      <c r="AJ635" s="39">
        <f t="shared" si="562"/>
        <v>0</v>
      </c>
      <c r="AK635" s="12">
        <f t="shared" si="563"/>
        <v>0</v>
      </c>
      <c r="AL635" s="39">
        <f t="shared" si="564"/>
        <v>0</v>
      </c>
      <c r="AM635" s="39">
        <f t="shared" si="565"/>
        <v>0</v>
      </c>
      <c r="AN635" s="39">
        <f t="shared" si="566"/>
        <v>0</v>
      </c>
      <c r="AO635" s="99">
        <f t="shared" si="567"/>
        <v>0</v>
      </c>
      <c r="AP635" s="99">
        <f t="shared" si="568"/>
        <v>0</v>
      </c>
      <c r="AQ635" s="12">
        <f t="shared" si="569"/>
        <v>0</v>
      </c>
      <c r="AR635" s="39">
        <f t="shared" si="570"/>
        <v>0</v>
      </c>
      <c r="AS635" s="39">
        <f t="shared" si="571"/>
        <v>0</v>
      </c>
      <c r="AT635" s="39">
        <f t="shared" si="572"/>
        <v>0</v>
      </c>
      <c r="AU635" s="12">
        <f t="shared" si="573"/>
        <v>0</v>
      </c>
      <c r="AV635" s="39">
        <f t="shared" si="574"/>
        <v>0</v>
      </c>
      <c r="AW635" s="39">
        <f t="shared" si="575"/>
        <v>0</v>
      </c>
      <c r="AX635" s="39">
        <f t="shared" si="576"/>
        <v>0</v>
      </c>
      <c r="AY635" s="39">
        <f t="shared" si="577"/>
        <v>0</v>
      </c>
      <c r="AZ635" s="39">
        <f t="shared" si="578"/>
        <v>0</v>
      </c>
      <c r="BA635" s="12">
        <f t="shared" si="579"/>
        <v>0</v>
      </c>
      <c r="BB635" s="39">
        <f t="shared" si="580"/>
        <v>0</v>
      </c>
      <c r="BC635" s="39">
        <f t="shared" si="581"/>
        <v>0</v>
      </c>
      <c r="BD635" s="39">
        <f t="shared" si="582"/>
        <v>0</v>
      </c>
      <c r="BE635" s="12">
        <f t="shared" si="583"/>
        <v>0</v>
      </c>
      <c r="BF635" s="39">
        <f t="shared" si="584"/>
        <v>0</v>
      </c>
      <c r="BG635" s="39">
        <f t="shared" si="585"/>
        <v>0</v>
      </c>
      <c r="BH635" s="39">
        <f t="shared" si="586"/>
        <v>0</v>
      </c>
      <c r="BI635" s="12">
        <f t="shared" si="587"/>
        <v>0</v>
      </c>
      <c r="BJ635" s="39">
        <f t="shared" si="588"/>
        <v>0</v>
      </c>
      <c r="BK635" s="39">
        <f t="shared" si="589"/>
        <v>0</v>
      </c>
      <c r="BL635" s="39">
        <f t="shared" si="590"/>
        <v>0</v>
      </c>
      <c r="BM635" s="12">
        <f t="shared" si="591"/>
        <v>0</v>
      </c>
      <c r="BN635" s="39">
        <f t="shared" si="592"/>
        <v>0</v>
      </c>
      <c r="BO635" s="39">
        <f t="shared" si="593"/>
        <v>0</v>
      </c>
      <c r="BP635" s="39">
        <f t="shared" si="594"/>
        <v>0</v>
      </c>
      <c r="BQ635" s="12">
        <f t="shared" si="595"/>
        <v>0</v>
      </c>
      <c r="BR635" s="39">
        <f t="shared" si="596"/>
        <v>0</v>
      </c>
      <c r="BS635" s="39">
        <f t="shared" si="597"/>
        <v>0</v>
      </c>
      <c r="BT635" s="39">
        <f t="shared" si="598"/>
        <v>0</v>
      </c>
      <c r="BU635" s="104">
        <f>IF(ABS($B635)&lt;0.01,0,VLOOKUP(E635,DollarSteps,4))</f>
        <v>1</v>
      </c>
      <c r="BV635" s="104">
        <f>IF(ABS($B635)&lt;0.01,0,VLOOKUP(G635,DollarSteps,4))</f>
        <v>1</v>
      </c>
      <c r="BW635" s="104">
        <f>IF(ABS($B635)&lt;0.01,0,VLOOKUP(I635,DollarSteps,4))</f>
        <v>1</v>
      </c>
      <c r="BX635" s="104">
        <f>IF(ABS($B635)&lt;0.01,0,IF($J635="","",VLOOKUP($J635,Age_Steps,4)))</f>
        <v>5</v>
      </c>
      <c r="BY635" s="104">
        <f>IF(OR(ABS($B635)&lt;0.01,$E635=0),0,IF($J635="","",VLOOKUP($J635,Age_Steps,4)))</f>
        <v>0</v>
      </c>
      <c r="BZ635" s="104">
        <f>IF(ABS($B635)&lt;0.01,0,IF($J635="","",VLOOKUP($J635-1,Age_Steps,4)))</f>
        <v>5</v>
      </c>
      <c r="CA635" s="104">
        <f>IF(OR(ABS($B635)&lt;0.01,$G635=0),0,IF($J635="","",VLOOKUP($J635-1,Age_Steps,4)))</f>
        <v>0</v>
      </c>
      <c r="CB635" s="104">
        <f>IF(ABS($B635)&lt;0.01,0,IF($J635="","",VLOOKUP($J635-2,Age_Steps,4)))</f>
        <v>5</v>
      </c>
      <c r="CC635" s="104">
        <f>IF(OR(ABS($B635)&lt;0.01,$I635=0),0,IF($J635="","",VLOOKUP($J635-2,Age_Steps,4)))</f>
        <v>0</v>
      </c>
    </row>
    <row r="636" spans="2:81" ht="12.5" customHeight="1">
      <c r="B636" s="6" t="s">
        <v>405</v>
      </c>
      <c r="C636" s="6" t="s">
        <v>406</v>
      </c>
      <c r="D636" s="5">
        <v>0</v>
      </c>
      <c r="E636" s="5">
        <v>0</v>
      </c>
      <c r="F636" s="2">
        <v>0</v>
      </c>
      <c r="G636" s="2">
        <v>0</v>
      </c>
      <c r="H636" s="2">
        <v>0</v>
      </c>
      <c r="I636" s="5">
        <v>30</v>
      </c>
      <c r="J636" s="11">
        <v>56</v>
      </c>
      <c r="K636" s="12">
        <f t="shared" si="543"/>
        <v>0</v>
      </c>
      <c r="L636" s="12">
        <f t="shared" si="543"/>
        <v>0</v>
      </c>
      <c r="M636" s="14">
        <f t="shared" si="544"/>
        <v>0</v>
      </c>
      <c r="N636" s="12">
        <f t="shared" si="599"/>
        <v>0</v>
      </c>
      <c r="O636" s="14">
        <f t="shared" si="545"/>
        <v>0</v>
      </c>
      <c r="P636" s="12">
        <f t="shared" si="599"/>
        <v>0</v>
      </c>
      <c r="Q636" s="12">
        <f t="shared" si="546"/>
        <v>0</v>
      </c>
      <c r="R636" s="12">
        <f t="shared" si="547"/>
        <v>1</v>
      </c>
      <c r="S636" s="12">
        <f t="shared" si="548"/>
        <v>0</v>
      </c>
      <c r="T636" s="12">
        <f t="shared" si="549"/>
        <v>0</v>
      </c>
      <c r="U636" s="12">
        <f t="shared" si="550"/>
        <v>0</v>
      </c>
      <c r="V636" s="39">
        <f t="shared" si="551"/>
        <v>0</v>
      </c>
      <c r="W636" s="39">
        <f t="shared" si="552"/>
        <v>0</v>
      </c>
      <c r="X636" s="12">
        <f t="shared" si="600"/>
        <v>1</v>
      </c>
      <c r="Y636" s="12">
        <f t="shared" si="553"/>
        <v>1</v>
      </c>
      <c r="Z636" s="39">
        <f t="shared" si="601"/>
        <v>30</v>
      </c>
      <c r="AA636" s="12">
        <f t="shared" si="554"/>
        <v>0</v>
      </c>
      <c r="AB636" s="39">
        <f t="shared" si="555"/>
        <v>0</v>
      </c>
      <c r="AC636" s="12">
        <f t="shared" si="556"/>
        <v>0</v>
      </c>
      <c r="AD636" s="39">
        <f t="shared" si="557"/>
        <v>0</v>
      </c>
      <c r="AE636" s="39">
        <f t="shared" si="542"/>
        <v>0</v>
      </c>
      <c r="AF636" s="12">
        <f t="shared" si="558"/>
        <v>0</v>
      </c>
      <c r="AG636" s="39">
        <f t="shared" si="559"/>
        <v>0</v>
      </c>
      <c r="AH636" s="12">
        <f t="shared" si="560"/>
        <v>0</v>
      </c>
      <c r="AI636" s="39">
        <f t="shared" si="561"/>
        <v>0</v>
      </c>
      <c r="AJ636" s="39">
        <f t="shared" si="562"/>
        <v>0</v>
      </c>
      <c r="AK636" s="12">
        <f t="shared" si="563"/>
        <v>0</v>
      </c>
      <c r="AL636" s="39">
        <f t="shared" si="564"/>
        <v>0</v>
      </c>
      <c r="AM636" s="39">
        <f t="shared" si="565"/>
        <v>0</v>
      </c>
      <c r="AN636" s="39">
        <f t="shared" si="566"/>
        <v>0</v>
      </c>
      <c r="AO636" s="99">
        <f t="shared" si="567"/>
        <v>0</v>
      </c>
      <c r="AP636" s="99">
        <f t="shared" si="568"/>
        <v>0</v>
      </c>
      <c r="AQ636" s="12">
        <f t="shared" si="569"/>
        <v>0</v>
      </c>
      <c r="AR636" s="39">
        <f t="shared" si="570"/>
        <v>0</v>
      </c>
      <c r="AS636" s="39">
        <f t="shared" si="571"/>
        <v>0</v>
      </c>
      <c r="AT636" s="39">
        <f t="shared" si="572"/>
        <v>0</v>
      </c>
      <c r="AU636" s="12">
        <f t="shared" si="573"/>
        <v>0</v>
      </c>
      <c r="AV636" s="39">
        <f t="shared" si="574"/>
        <v>0</v>
      </c>
      <c r="AW636" s="39">
        <f t="shared" si="575"/>
        <v>0</v>
      </c>
      <c r="AX636" s="39">
        <f t="shared" si="576"/>
        <v>0</v>
      </c>
      <c r="AY636" s="39">
        <f t="shared" si="577"/>
        <v>0</v>
      </c>
      <c r="AZ636" s="39">
        <f t="shared" si="578"/>
        <v>0</v>
      </c>
      <c r="BA636" s="12">
        <f t="shared" si="579"/>
        <v>0</v>
      </c>
      <c r="BB636" s="39">
        <f t="shared" si="580"/>
        <v>0</v>
      </c>
      <c r="BC636" s="39">
        <f t="shared" si="581"/>
        <v>0</v>
      </c>
      <c r="BD636" s="39">
        <f t="shared" si="582"/>
        <v>0</v>
      </c>
      <c r="BE636" s="12">
        <f t="shared" si="583"/>
        <v>0</v>
      </c>
      <c r="BF636" s="39">
        <f t="shared" si="584"/>
        <v>0</v>
      </c>
      <c r="BG636" s="39">
        <f t="shared" si="585"/>
        <v>0</v>
      </c>
      <c r="BH636" s="39">
        <f t="shared" si="586"/>
        <v>0</v>
      </c>
      <c r="BI636" s="12">
        <f t="shared" si="587"/>
        <v>0</v>
      </c>
      <c r="BJ636" s="39">
        <f t="shared" si="588"/>
        <v>0</v>
      </c>
      <c r="BK636" s="39">
        <f t="shared" si="589"/>
        <v>0</v>
      </c>
      <c r="BL636" s="39">
        <f t="shared" si="590"/>
        <v>0</v>
      </c>
      <c r="BM636" s="12">
        <f t="shared" si="591"/>
        <v>0</v>
      </c>
      <c r="BN636" s="39">
        <f t="shared" si="592"/>
        <v>0</v>
      </c>
      <c r="BO636" s="39">
        <f t="shared" si="593"/>
        <v>0</v>
      </c>
      <c r="BP636" s="39">
        <f t="shared" si="594"/>
        <v>0</v>
      </c>
      <c r="BQ636" s="12">
        <f t="shared" si="595"/>
        <v>0</v>
      </c>
      <c r="BR636" s="39">
        <f t="shared" si="596"/>
        <v>0</v>
      </c>
      <c r="BS636" s="39">
        <f t="shared" si="597"/>
        <v>0</v>
      </c>
      <c r="BT636" s="39">
        <f t="shared" si="598"/>
        <v>0</v>
      </c>
      <c r="BU636" s="104">
        <f>IF(ABS($B636)&lt;0.01,0,VLOOKUP(E636,DollarSteps,4))</f>
        <v>1</v>
      </c>
      <c r="BV636" s="104">
        <f>IF(ABS($B636)&lt;0.01,0,VLOOKUP(G636,DollarSteps,4))</f>
        <v>1</v>
      </c>
      <c r="BW636" s="104">
        <f>IF(ABS($B636)&lt;0.01,0,VLOOKUP(I636,DollarSteps,4))</f>
        <v>2</v>
      </c>
      <c r="BX636" s="104">
        <f>IF(ABS($B636)&lt;0.01,0,IF($J636="","",VLOOKUP($J636,Age_Steps,4)))</f>
        <v>5</v>
      </c>
      <c r="BY636" s="104">
        <f>IF(OR(ABS($B636)&lt;0.01,$E636=0),0,IF($J636="","",VLOOKUP($J636,Age_Steps,4)))</f>
        <v>0</v>
      </c>
      <c r="BZ636" s="104">
        <f>IF(ABS($B636)&lt;0.01,0,IF($J636="","",VLOOKUP($J636-1,Age_Steps,4)))</f>
        <v>5</v>
      </c>
      <c r="CA636" s="104">
        <f>IF(OR(ABS($B636)&lt;0.01,$G636=0),0,IF($J636="","",VLOOKUP($J636-1,Age_Steps,4)))</f>
        <v>0</v>
      </c>
      <c r="CB636" s="104">
        <f>IF(ABS($B636)&lt;0.01,0,IF($J636="","",VLOOKUP($J636-2,Age_Steps,4)))</f>
        <v>5</v>
      </c>
      <c r="CC636" s="104">
        <f>IF(OR(ABS($B636)&lt;0.01,$I636=0),0,IF($J636="","",VLOOKUP($J636-2,Age_Steps,4)))</f>
        <v>5</v>
      </c>
    </row>
    <row r="637" spans="2:81" ht="12.5" customHeight="1">
      <c r="B637" s="6" t="s">
        <v>407</v>
      </c>
      <c r="C637" s="6" t="s">
        <v>408</v>
      </c>
      <c r="D637" s="5">
        <v>0</v>
      </c>
      <c r="E637" s="5">
        <v>0</v>
      </c>
      <c r="F637" s="2">
        <v>0</v>
      </c>
      <c r="G637" s="2">
        <v>0</v>
      </c>
      <c r="H637" s="2">
        <v>0</v>
      </c>
      <c r="I637" s="5">
        <v>0</v>
      </c>
      <c r="J637" s="11">
        <v>31</v>
      </c>
      <c r="K637" s="12">
        <f t="shared" si="543"/>
        <v>0</v>
      </c>
      <c r="L637" s="12">
        <f t="shared" si="543"/>
        <v>0</v>
      </c>
      <c r="M637" s="14">
        <f t="shared" si="544"/>
        <v>0</v>
      </c>
      <c r="N637" s="12">
        <f t="shared" si="599"/>
        <v>0</v>
      </c>
      <c r="O637" s="14">
        <f t="shared" si="545"/>
        <v>0</v>
      </c>
      <c r="P637" s="12">
        <f t="shared" si="599"/>
        <v>0</v>
      </c>
      <c r="Q637" s="12">
        <f t="shared" si="546"/>
        <v>1</v>
      </c>
      <c r="R637" s="12">
        <f t="shared" si="547"/>
        <v>0</v>
      </c>
      <c r="S637" s="12">
        <f t="shared" si="548"/>
        <v>0</v>
      </c>
      <c r="T637" s="12">
        <f t="shared" si="549"/>
        <v>0</v>
      </c>
      <c r="U637" s="12">
        <f t="shared" si="550"/>
        <v>0</v>
      </c>
      <c r="V637" s="39">
        <f t="shared" si="551"/>
        <v>0</v>
      </c>
      <c r="W637" s="39">
        <f t="shared" si="552"/>
        <v>0</v>
      </c>
      <c r="X637" s="12">
        <f t="shared" si="600"/>
        <v>0</v>
      </c>
      <c r="Y637" s="12">
        <f t="shared" si="553"/>
        <v>0</v>
      </c>
      <c r="Z637" s="39">
        <f t="shared" si="601"/>
        <v>0</v>
      </c>
      <c r="AA637" s="12">
        <f t="shared" si="554"/>
        <v>0</v>
      </c>
      <c r="AB637" s="39">
        <f t="shared" si="555"/>
        <v>0</v>
      </c>
      <c r="AC637" s="12">
        <f t="shared" si="556"/>
        <v>0</v>
      </c>
      <c r="AD637" s="39">
        <f t="shared" si="557"/>
        <v>0</v>
      </c>
      <c r="AE637" s="39">
        <f t="shared" si="542"/>
        <v>0</v>
      </c>
      <c r="AF637" s="12">
        <f t="shared" si="558"/>
        <v>0</v>
      </c>
      <c r="AG637" s="39">
        <f t="shared" si="559"/>
        <v>0</v>
      </c>
      <c r="AH637" s="12">
        <f t="shared" si="560"/>
        <v>0</v>
      </c>
      <c r="AI637" s="39">
        <f t="shared" si="561"/>
        <v>0</v>
      </c>
      <c r="AJ637" s="39">
        <f t="shared" si="562"/>
        <v>0</v>
      </c>
      <c r="AK637" s="12">
        <f t="shared" si="563"/>
        <v>0</v>
      </c>
      <c r="AL637" s="39">
        <f t="shared" si="564"/>
        <v>0</v>
      </c>
      <c r="AM637" s="39">
        <f t="shared" si="565"/>
        <v>0</v>
      </c>
      <c r="AN637" s="39">
        <f t="shared" si="566"/>
        <v>0</v>
      </c>
      <c r="AO637" s="99">
        <f t="shared" si="567"/>
        <v>0</v>
      </c>
      <c r="AP637" s="99">
        <f t="shared" si="568"/>
        <v>0</v>
      </c>
      <c r="AQ637" s="12">
        <f t="shared" si="569"/>
        <v>0</v>
      </c>
      <c r="AR637" s="39">
        <f t="shared" si="570"/>
        <v>0</v>
      </c>
      <c r="AS637" s="39">
        <f t="shared" si="571"/>
        <v>0</v>
      </c>
      <c r="AT637" s="39">
        <f t="shared" si="572"/>
        <v>0</v>
      </c>
      <c r="AU637" s="12">
        <f t="shared" si="573"/>
        <v>0</v>
      </c>
      <c r="AV637" s="39">
        <f t="shared" si="574"/>
        <v>0</v>
      </c>
      <c r="AW637" s="39">
        <f t="shared" si="575"/>
        <v>0</v>
      </c>
      <c r="AX637" s="39">
        <f t="shared" si="576"/>
        <v>0</v>
      </c>
      <c r="AY637" s="39">
        <f t="shared" si="577"/>
        <v>0</v>
      </c>
      <c r="AZ637" s="39">
        <f t="shared" si="578"/>
        <v>0</v>
      </c>
      <c r="BA637" s="12">
        <f t="shared" si="579"/>
        <v>0</v>
      </c>
      <c r="BB637" s="39">
        <f t="shared" si="580"/>
        <v>0</v>
      </c>
      <c r="BC637" s="39">
        <f t="shared" si="581"/>
        <v>0</v>
      </c>
      <c r="BD637" s="39">
        <f t="shared" si="582"/>
        <v>0</v>
      </c>
      <c r="BE637" s="12">
        <f t="shared" si="583"/>
        <v>0</v>
      </c>
      <c r="BF637" s="39">
        <f t="shared" si="584"/>
        <v>0</v>
      </c>
      <c r="BG637" s="39">
        <f t="shared" si="585"/>
        <v>0</v>
      </c>
      <c r="BH637" s="39">
        <f t="shared" si="586"/>
        <v>0</v>
      </c>
      <c r="BI637" s="12">
        <f t="shared" si="587"/>
        <v>0</v>
      </c>
      <c r="BJ637" s="39">
        <f t="shared" si="588"/>
        <v>0</v>
      </c>
      <c r="BK637" s="39">
        <f t="shared" si="589"/>
        <v>0</v>
      </c>
      <c r="BL637" s="39">
        <f t="shared" si="590"/>
        <v>0</v>
      </c>
      <c r="BM637" s="12">
        <f t="shared" si="591"/>
        <v>0</v>
      </c>
      <c r="BN637" s="39">
        <f t="shared" si="592"/>
        <v>0</v>
      </c>
      <c r="BO637" s="39">
        <f t="shared" si="593"/>
        <v>0</v>
      </c>
      <c r="BP637" s="39">
        <f t="shared" si="594"/>
        <v>0</v>
      </c>
      <c r="BQ637" s="12">
        <f t="shared" si="595"/>
        <v>0</v>
      </c>
      <c r="BR637" s="39">
        <f t="shared" si="596"/>
        <v>0</v>
      </c>
      <c r="BS637" s="39">
        <f t="shared" si="597"/>
        <v>0</v>
      </c>
      <c r="BT637" s="39">
        <f t="shared" si="598"/>
        <v>0</v>
      </c>
      <c r="BU637" s="104">
        <f>IF(ABS($B637)&lt;0.01,0,VLOOKUP(E637,DollarSteps,4))</f>
        <v>1</v>
      </c>
      <c r="BV637" s="104">
        <f>IF(ABS($B637)&lt;0.01,0,VLOOKUP(G637,DollarSteps,4))</f>
        <v>1</v>
      </c>
      <c r="BW637" s="104">
        <f>IF(ABS($B637)&lt;0.01,0,VLOOKUP(I637,DollarSteps,4))</f>
        <v>1</v>
      </c>
      <c r="BX637" s="104">
        <f>IF(ABS($B637)&lt;0.01,0,IF($J637="","",VLOOKUP($J637,Age_Steps,4)))</f>
        <v>3</v>
      </c>
      <c r="BY637" s="104">
        <f>IF(OR(ABS($B637)&lt;0.01,$E637=0),0,IF($J637="","",VLOOKUP($J637,Age_Steps,4)))</f>
        <v>0</v>
      </c>
      <c r="BZ637" s="104">
        <f>IF(ABS($B637)&lt;0.01,0,IF($J637="","",VLOOKUP($J637-1,Age_Steps,4)))</f>
        <v>3</v>
      </c>
      <c r="CA637" s="104">
        <f>IF(OR(ABS($B637)&lt;0.01,$G637=0),0,IF($J637="","",VLOOKUP($J637-1,Age_Steps,4)))</f>
        <v>0</v>
      </c>
      <c r="CB637" s="104">
        <f>IF(ABS($B637)&lt;0.01,0,IF($J637="","",VLOOKUP($J637-2,Age_Steps,4)))</f>
        <v>2</v>
      </c>
      <c r="CC637" s="104">
        <f>IF(OR(ABS($B637)&lt;0.01,$I637=0),0,IF($J637="","",VLOOKUP($J637-2,Age_Steps,4)))</f>
        <v>0</v>
      </c>
    </row>
    <row r="638" spans="2:81" ht="12.5" customHeight="1">
      <c r="B638" s="6" t="s">
        <v>409</v>
      </c>
      <c r="C638" s="6" t="s">
        <v>410</v>
      </c>
      <c r="D638" s="5">
        <v>0</v>
      </c>
      <c r="E638" s="5">
        <v>0</v>
      </c>
      <c r="F638" s="2">
        <v>0</v>
      </c>
      <c r="G638" s="2">
        <v>0</v>
      </c>
      <c r="H638" s="2">
        <v>0</v>
      </c>
      <c r="I638" s="5">
        <v>0</v>
      </c>
      <c r="J638" s="11">
        <v>21</v>
      </c>
      <c r="K638" s="12">
        <f t="shared" si="543"/>
        <v>0</v>
      </c>
      <c r="L638" s="12">
        <f t="shared" si="543"/>
        <v>0</v>
      </c>
      <c r="M638" s="14">
        <f t="shared" si="544"/>
        <v>0</v>
      </c>
      <c r="N638" s="12">
        <f t="shared" si="599"/>
        <v>0</v>
      </c>
      <c r="O638" s="14">
        <f t="shared" si="545"/>
        <v>0</v>
      </c>
      <c r="P638" s="12">
        <f t="shared" si="599"/>
        <v>0</v>
      </c>
      <c r="Q638" s="12">
        <f t="shared" si="546"/>
        <v>1</v>
      </c>
      <c r="R638" s="12">
        <f t="shared" si="547"/>
        <v>0</v>
      </c>
      <c r="S638" s="12">
        <f t="shared" si="548"/>
        <v>0</v>
      </c>
      <c r="T638" s="12">
        <f t="shared" si="549"/>
        <v>0</v>
      </c>
      <c r="U638" s="12">
        <f t="shared" si="550"/>
        <v>0</v>
      </c>
      <c r="V638" s="39">
        <f t="shared" si="551"/>
        <v>0</v>
      </c>
      <c r="W638" s="39">
        <f t="shared" si="552"/>
        <v>0</v>
      </c>
      <c r="X638" s="12">
        <f t="shared" si="600"/>
        <v>0</v>
      </c>
      <c r="Y638" s="12">
        <f t="shared" si="553"/>
        <v>0</v>
      </c>
      <c r="Z638" s="39">
        <f t="shared" si="601"/>
        <v>0</v>
      </c>
      <c r="AA638" s="12">
        <f t="shared" si="554"/>
        <v>0</v>
      </c>
      <c r="AB638" s="39">
        <f t="shared" si="555"/>
        <v>0</v>
      </c>
      <c r="AC638" s="12">
        <f t="shared" si="556"/>
        <v>0</v>
      </c>
      <c r="AD638" s="39">
        <f t="shared" si="557"/>
        <v>0</v>
      </c>
      <c r="AE638" s="39">
        <f t="shared" si="542"/>
        <v>0</v>
      </c>
      <c r="AF638" s="12">
        <f t="shared" si="558"/>
        <v>0</v>
      </c>
      <c r="AG638" s="39">
        <f t="shared" si="559"/>
        <v>0</v>
      </c>
      <c r="AH638" s="12">
        <f t="shared" si="560"/>
        <v>0</v>
      </c>
      <c r="AI638" s="39">
        <f t="shared" si="561"/>
        <v>0</v>
      </c>
      <c r="AJ638" s="39">
        <f t="shared" si="562"/>
        <v>0</v>
      </c>
      <c r="AK638" s="12">
        <f t="shared" si="563"/>
        <v>0</v>
      </c>
      <c r="AL638" s="39">
        <f t="shared" si="564"/>
        <v>0</v>
      </c>
      <c r="AM638" s="39">
        <f t="shared" si="565"/>
        <v>0</v>
      </c>
      <c r="AN638" s="39">
        <f t="shared" si="566"/>
        <v>0</v>
      </c>
      <c r="AO638" s="99">
        <f t="shared" si="567"/>
        <v>0</v>
      </c>
      <c r="AP638" s="99">
        <f t="shared" si="568"/>
        <v>0</v>
      </c>
      <c r="AQ638" s="12">
        <f t="shared" si="569"/>
        <v>0</v>
      </c>
      <c r="AR638" s="39">
        <f t="shared" si="570"/>
        <v>0</v>
      </c>
      <c r="AS638" s="39">
        <f t="shared" si="571"/>
        <v>0</v>
      </c>
      <c r="AT638" s="39">
        <f t="shared" si="572"/>
        <v>0</v>
      </c>
      <c r="AU638" s="12">
        <f t="shared" si="573"/>
        <v>0</v>
      </c>
      <c r="AV638" s="39">
        <f t="shared" si="574"/>
        <v>0</v>
      </c>
      <c r="AW638" s="39">
        <f t="shared" si="575"/>
        <v>0</v>
      </c>
      <c r="AX638" s="39">
        <f t="shared" si="576"/>
        <v>0</v>
      </c>
      <c r="AY638" s="39">
        <f t="shared" si="577"/>
        <v>0</v>
      </c>
      <c r="AZ638" s="39">
        <f t="shared" si="578"/>
        <v>0</v>
      </c>
      <c r="BA638" s="12">
        <f t="shared" si="579"/>
        <v>0</v>
      </c>
      <c r="BB638" s="39">
        <f t="shared" si="580"/>
        <v>0</v>
      </c>
      <c r="BC638" s="39">
        <f t="shared" si="581"/>
        <v>0</v>
      </c>
      <c r="BD638" s="39">
        <f t="shared" si="582"/>
        <v>0</v>
      </c>
      <c r="BE638" s="12">
        <f t="shared" si="583"/>
        <v>0</v>
      </c>
      <c r="BF638" s="39">
        <f t="shared" si="584"/>
        <v>0</v>
      </c>
      <c r="BG638" s="39">
        <f t="shared" si="585"/>
        <v>0</v>
      </c>
      <c r="BH638" s="39">
        <f t="shared" si="586"/>
        <v>0</v>
      </c>
      <c r="BI638" s="12">
        <f t="shared" si="587"/>
        <v>0</v>
      </c>
      <c r="BJ638" s="39">
        <f t="shared" si="588"/>
        <v>0</v>
      </c>
      <c r="BK638" s="39">
        <f t="shared" si="589"/>
        <v>0</v>
      </c>
      <c r="BL638" s="39">
        <f t="shared" si="590"/>
        <v>0</v>
      </c>
      <c r="BM638" s="12">
        <f t="shared" si="591"/>
        <v>0</v>
      </c>
      <c r="BN638" s="39">
        <f t="shared" si="592"/>
        <v>0</v>
      </c>
      <c r="BO638" s="39">
        <f t="shared" si="593"/>
        <v>0</v>
      </c>
      <c r="BP638" s="39">
        <f t="shared" si="594"/>
        <v>0</v>
      </c>
      <c r="BQ638" s="12">
        <f t="shared" si="595"/>
        <v>0</v>
      </c>
      <c r="BR638" s="39">
        <f t="shared" si="596"/>
        <v>0</v>
      </c>
      <c r="BS638" s="39">
        <f t="shared" si="597"/>
        <v>0</v>
      </c>
      <c r="BT638" s="39">
        <f t="shared" si="598"/>
        <v>0</v>
      </c>
      <c r="BU638" s="104">
        <f>IF(ABS($B638)&lt;0.01,0,VLOOKUP(E638,DollarSteps,4))</f>
        <v>1</v>
      </c>
      <c r="BV638" s="104">
        <f>IF(ABS($B638)&lt;0.01,0,VLOOKUP(G638,DollarSteps,4))</f>
        <v>1</v>
      </c>
      <c r="BW638" s="104">
        <f>IF(ABS($B638)&lt;0.01,0,VLOOKUP(I638,DollarSteps,4))</f>
        <v>1</v>
      </c>
      <c r="BX638" s="104">
        <f>IF(ABS($B638)&lt;0.01,0,IF($J638="","",VLOOKUP($J638,Age_Steps,4)))</f>
        <v>2</v>
      </c>
      <c r="BY638" s="104">
        <f>IF(OR(ABS($B638)&lt;0.01,$E638=0),0,IF($J638="","",VLOOKUP($J638,Age_Steps,4)))</f>
        <v>0</v>
      </c>
      <c r="BZ638" s="104">
        <f>IF(ABS($B638)&lt;0.01,0,IF($J638="","",VLOOKUP($J638-1,Age_Steps,4)))</f>
        <v>2</v>
      </c>
      <c r="CA638" s="104">
        <f>IF(OR(ABS($B638)&lt;0.01,$G638=0),0,IF($J638="","",VLOOKUP($J638-1,Age_Steps,4)))</f>
        <v>0</v>
      </c>
      <c r="CB638" s="104">
        <f>IF(ABS($B638)&lt;0.01,0,IF($J638="","",VLOOKUP($J638-2,Age_Steps,4)))</f>
        <v>1</v>
      </c>
      <c r="CC638" s="104">
        <f>IF(OR(ABS($B638)&lt;0.01,$I638=0),0,IF($J638="","",VLOOKUP($J638-2,Age_Steps,4)))</f>
        <v>0</v>
      </c>
    </row>
    <row r="639" spans="2:81" ht="12.5" customHeight="1">
      <c r="B639" s="6" t="s">
        <v>411</v>
      </c>
      <c r="C639" s="6" t="s">
        <v>412</v>
      </c>
      <c r="D639" s="5">
        <v>0</v>
      </c>
      <c r="E639" s="5">
        <v>0</v>
      </c>
      <c r="F639" s="2">
        <v>0</v>
      </c>
      <c r="G639" s="2">
        <v>0</v>
      </c>
      <c r="H639" s="2">
        <v>0</v>
      </c>
      <c r="I639" s="5">
        <v>0</v>
      </c>
      <c r="J639" s="11">
        <v>20</v>
      </c>
      <c r="K639" s="12">
        <f t="shared" si="543"/>
        <v>0</v>
      </c>
      <c r="L639" s="12">
        <f t="shared" si="543"/>
        <v>0</v>
      </c>
      <c r="M639" s="14">
        <f t="shared" si="544"/>
        <v>0</v>
      </c>
      <c r="N639" s="12">
        <f t="shared" si="599"/>
        <v>0</v>
      </c>
      <c r="O639" s="14">
        <f t="shared" si="545"/>
        <v>0</v>
      </c>
      <c r="P639" s="12">
        <f t="shared" si="599"/>
        <v>0</v>
      </c>
      <c r="Q639" s="12">
        <f t="shared" si="546"/>
        <v>1</v>
      </c>
      <c r="R639" s="12">
        <f t="shared" si="547"/>
        <v>0</v>
      </c>
      <c r="S639" s="12">
        <f t="shared" si="548"/>
        <v>0</v>
      </c>
      <c r="T639" s="12">
        <f t="shared" si="549"/>
        <v>0</v>
      </c>
      <c r="U639" s="12">
        <f t="shared" si="550"/>
        <v>0</v>
      </c>
      <c r="V639" s="39">
        <f t="shared" si="551"/>
        <v>0</v>
      </c>
      <c r="W639" s="39">
        <f t="shared" si="552"/>
        <v>0</v>
      </c>
      <c r="X639" s="12">
        <f t="shared" si="600"/>
        <v>0</v>
      </c>
      <c r="Y639" s="12">
        <f t="shared" si="553"/>
        <v>0</v>
      </c>
      <c r="Z639" s="39">
        <f t="shared" si="601"/>
        <v>0</v>
      </c>
      <c r="AA639" s="12">
        <f t="shared" si="554"/>
        <v>0</v>
      </c>
      <c r="AB639" s="39">
        <f t="shared" si="555"/>
        <v>0</v>
      </c>
      <c r="AC639" s="12">
        <f t="shared" si="556"/>
        <v>0</v>
      </c>
      <c r="AD639" s="39">
        <f t="shared" si="557"/>
        <v>0</v>
      </c>
      <c r="AE639" s="39">
        <f t="shared" si="542"/>
        <v>0</v>
      </c>
      <c r="AF639" s="12">
        <f t="shared" si="558"/>
        <v>0</v>
      </c>
      <c r="AG639" s="39">
        <f t="shared" si="559"/>
        <v>0</v>
      </c>
      <c r="AH639" s="12">
        <f t="shared" si="560"/>
        <v>0</v>
      </c>
      <c r="AI639" s="39">
        <f t="shared" si="561"/>
        <v>0</v>
      </c>
      <c r="AJ639" s="39">
        <f t="shared" si="562"/>
        <v>0</v>
      </c>
      <c r="AK639" s="12">
        <f t="shared" si="563"/>
        <v>0</v>
      </c>
      <c r="AL639" s="39">
        <f t="shared" si="564"/>
        <v>0</v>
      </c>
      <c r="AM639" s="39">
        <f t="shared" si="565"/>
        <v>0</v>
      </c>
      <c r="AN639" s="39">
        <f t="shared" si="566"/>
        <v>0</v>
      </c>
      <c r="AO639" s="99">
        <f t="shared" si="567"/>
        <v>0</v>
      </c>
      <c r="AP639" s="99">
        <f t="shared" si="568"/>
        <v>0</v>
      </c>
      <c r="AQ639" s="12">
        <f t="shared" si="569"/>
        <v>0</v>
      </c>
      <c r="AR639" s="39">
        <f t="shared" si="570"/>
        <v>0</v>
      </c>
      <c r="AS639" s="39">
        <f t="shared" si="571"/>
        <v>0</v>
      </c>
      <c r="AT639" s="39">
        <f t="shared" si="572"/>
        <v>0</v>
      </c>
      <c r="AU639" s="12">
        <f t="shared" si="573"/>
        <v>0</v>
      </c>
      <c r="AV639" s="39">
        <f t="shared" si="574"/>
        <v>0</v>
      </c>
      <c r="AW639" s="39">
        <f t="shared" si="575"/>
        <v>0</v>
      </c>
      <c r="AX639" s="39">
        <f t="shared" si="576"/>
        <v>0</v>
      </c>
      <c r="AY639" s="39">
        <f t="shared" si="577"/>
        <v>0</v>
      </c>
      <c r="AZ639" s="39">
        <f t="shared" si="578"/>
        <v>0</v>
      </c>
      <c r="BA639" s="12">
        <f t="shared" si="579"/>
        <v>0</v>
      </c>
      <c r="BB639" s="39">
        <f t="shared" si="580"/>
        <v>0</v>
      </c>
      <c r="BC639" s="39">
        <f t="shared" si="581"/>
        <v>0</v>
      </c>
      <c r="BD639" s="39">
        <f t="shared" si="582"/>
        <v>0</v>
      </c>
      <c r="BE639" s="12">
        <f t="shared" si="583"/>
        <v>0</v>
      </c>
      <c r="BF639" s="39">
        <f t="shared" si="584"/>
        <v>0</v>
      </c>
      <c r="BG639" s="39">
        <f t="shared" si="585"/>
        <v>0</v>
      </c>
      <c r="BH639" s="39">
        <f t="shared" si="586"/>
        <v>0</v>
      </c>
      <c r="BI639" s="12">
        <f t="shared" si="587"/>
        <v>0</v>
      </c>
      <c r="BJ639" s="39">
        <f t="shared" si="588"/>
        <v>0</v>
      </c>
      <c r="BK639" s="39">
        <f t="shared" si="589"/>
        <v>0</v>
      </c>
      <c r="BL639" s="39">
        <f t="shared" si="590"/>
        <v>0</v>
      </c>
      <c r="BM639" s="12">
        <f t="shared" si="591"/>
        <v>0</v>
      </c>
      <c r="BN639" s="39">
        <f t="shared" si="592"/>
        <v>0</v>
      </c>
      <c r="BO639" s="39">
        <f t="shared" si="593"/>
        <v>0</v>
      </c>
      <c r="BP639" s="39">
        <f t="shared" si="594"/>
        <v>0</v>
      </c>
      <c r="BQ639" s="12">
        <f t="shared" si="595"/>
        <v>0</v>
      </c>
      <c r="BR639" s="39">
        <f t="shared" si="596"/>
        <v>0</v>
      </c>
      <c r="BS639" s="39">
        <f t="shared" si="597"/>
        <v>0</v>
      </c>
      <c r="BT639" s="39">
        <f t="shared" si="598"/>
        <v>0</v>
      </c>
      <c r="BU639" s="104">
        <f>IF(ABS($B639)&lt;0.01,0,VLOOKUP(E639,DollarSteps,4))</f>
        <v>1</v>
      </c>
      <c r="BV639" s="104">
        <f>IF(ABS($B639)&lt;0.01,0,VLOOKUP(G639,DollarSteps,4))</f>
        <v>1</v>
      </c>
      <c r="BW639" s="104">
        <f>IF(ABS($B639)&lt;0.01,0,VLOOKUP(I639,DollarSteps,4))</f>
        <v>1</v>
      </c>
      <c r="BX639" s="104">
        <f>IF(ABS($B639)&lt;0.01,0,IF($J639="","",VLOOKUP($J639,Age_Steps,4)))</f>
        <v>2</v>
      </c>
      <c r="BY639" s="104">
        <f>IF(OR(ABS($B639)&lt;0.01,$E639=0),0,IF($J639="","",VLOOKUP($J639,Age_Steps,4)))</f>
        <v>0</v>
      </c>
      <c r="BZ639" s="104">
        <f>IF(ABS($B639)&lt;0.01,0,IF($J639="","",VLOOKUP($J639-1,Age_Steps,4)))</f>
        <v>1</v>
      </c>
      <c r="CA639" s="104">
        <f>IF(OR(ABS($B639)&lt;0.01,$G639=0),0,IF($J639="","",VLOOKUP($J639-1,Age_Steps,4)))</f>
        <v>0</v>
      </c>
      <c r="CB639" s="104">
        <f>IF(ABS($B639)&lt;0.01,0,IF($J639="","",VLOOKUP($J639-2,Age_Steps,4)))</f>
        <v>1</v>
      </c>
      <c r="CC639" s="104">
        <f>IF(OR(ABS($B639)&lt;0.01,$I639=0),0,IF($J639="","",VLOOKUP($J639-2,Age_Steps,4)))</f>
        <v>0</v>
      </c>
    </row>
    <row r="640" spans="2:81" ht="12.5" customHeight="1">
      <c r="B640" s="6" t="s">
        <v>413</v>
      </c>
      <c r="C640" s="6" t="s">
        <v>414</v>
      </c>
      <c r="D640" s="5">
        <v>0</v>
      </c>
      <c r="E640" s="5">
        <v>0</v>
      </c>
      <c r="F640" s="2">
        <v>0</v>
      </c>
      <c r="G640" s="2">
        <v>0</v>
      </c>
      <c r="H640" s="2">
        <v>0</v>
      </c>
      <c r="I640" s="5">
        <v>0</v>
      </c>
      <c r="J640" s="11">
        <v>31</v>
      </c>
      <c r="K640" s="12">
        <f t="shared" si="543"/>
        <v>0</v>
      </c>
      <c r="L640" s="12">
        <f t="shared" si="543"/>
        <v>0</v>
      </c>
      <c r="M640" s="14">
        <f t="shared" si="544"/>
        <v>0</v>
      </c>
      <c r="N640" s="12">
        <f t="shared" si="599"/>
        <v>0</v>
      </c>
      <c r="O640" s="14">
        <f t="shared" si="545"/>
        <v>0</v>
      </c>
      <c r="P640" s="12">
        <f t="shared" si="599"/>
        <v>0</v>
      </c>
      <c r="Q640" s="12">
        <f t="shared" si="546"/>
        <v>1</v>
      </c>
      <c r="R640" s="12">
        <f t="shared" si="547"/>
        <v>0</v>
      </c>
      <c r="S640" s="12">
        <f t="shared" si="548"/>
        <v>0</v>
      </c>
      <c r="T640" s="12">
        <f t="shared" si="549"/>
        <v>0</v>
      </c>
      <c r="U640" s="12">
        <f t="shared" si="550"/>
        <v>0</v>
      </c>
      <c r="V640" s="39">
        <f t="shared" si="551"/>
        <v>0</v>
      </c>
      <c r="W640" s="39">
        <f t="shared" si="552"/>
        <v>0</v>
      </c>
      <c r="X640" s="12">
        <f t="shared" si="600"/>
        <v>0</v>
      </c>
      <c r="Y640" s="12">
        <f t="shared" si="553"/>
        <v>0</v>
      </c>
      <c r="Z640" s="39">
        <f t="shared" si="601"/>
        <v>0</v>
      </c>
      <c r="AA640" s="12">
        <f t="shared" si="554"/>
        <v>0</v>
      </c>
      <c r="AB640" s="39">
        <f t="shared" si="555"/>
        <v>0</v>
      </c>
      <c r="AC640" s="12">
        <f t="shared" si="556"/>
        <v>0</v>
      </c>
      <c r="AD640" s="39">
        <f t="shared" si="557"/>
        <v>0</v>
      </c>
      <c r="AE640" s="39">
        <f t="shared" si="542"/>
        <v>0</v>
      </c>
      <c r="AF640" s="12">
        <f t="shared" si="558"/>
        <v>0</v>
      </c>
      <c r="AG640" s="39">
        <f t="shared" si="559"/>
        <v>0</v>
      </c>
      <c r="AH640" s="12">
        <f t="shared" si="560"/>
        <v>0</v>
      </c>
      <c r="AI640" s="39">
        <f t="shared" si="561"/>
        <v>0</v>
      </c>
      <c r="AJ640" s="39">
        <f t="shared" si="562"/>
        <v>0</v>
      </c>
      <c r="AK640" s="12">
        <f t="shared" si="563"/>
        <v>0</v>
      </c>
      <c r="AL640" s="39">
        <f t="shared" si="564"/>
        <v>0</v>
      </c>
      <c r="AM640" s="39">
        <f t="shared" si="565"/>
        <v>0</v>
      </c>
      <c r="AN640" s="39">
        <f t="shared" si="566"/>
        <v>0</v>
      </c>
      <c r="AO640" s="99">
        <f t="shared" si="567"/>
        <v>0</v>
      </c>
      <c r="AP640" s="99">
        <f t="shared" si="568"/>
        <v>0</v>
      </c>
      <c r="AQ640" s="12">
        <f t="shared" si="569"/>
        <v>0</v>
      </c>
      <c r="AR640" s="39">
        <f t="shared" si="570"/>
        <v>0</v>
      </c>
      <c r="AS640" s="39">
        <f t="shared" si="571"/>
        <v>0</v>
      </c>
      <c r="AT640" s="39">
        <f t="shared" si="572"/>
        <v>0</v>
      </c>
      <c r="AU640" s="12">
        <f t="shared" si="573"/>
        <v>0</v>
      </c>
      <c r="AV640" s="39">
        <f t="shared" si="574"/>
        <v>0</v>
      </c>
      <c r="AW640" s="39">
        <f t="shared" si="575"/>
        <v>0</v>
      </c>
      <c r="AX640" s="39">
        <f t="shared" si="576"/>
        <v>0</v>
      </c>
      <c r="AY640" s="39">
        <f t="shared" si="577"/>
        <v>0</v>
      </c>
      <c r="AZ640" s="39">
        <f t="shared" si="578"/>
        <v>0</v>
      </c>
      <c r="BA640" s="12">
        <f t="shared" si="579"/>
        <v>0</v>
      </c>
      <c r="BB640" s="39">
        <f t="shared" si="580"/>
        <v>0</v>
      </c>
      <c r="BC640" s="39">
        <f t="shared" si="581"/>
        <v>0</v>
      </c>
      <c r="BD640" s="39">
        <f t="shared" si="582"/>
        <v>0</v>
      </c>
      <c r="BE640" s="12">
        <f t="shared" si="583"/>
        <v>0</v>
      </c>
      <c r="BF640" s="39">
        <f t="shared" si="584"/>
        <v>0</v>
      </c>
      <c r="BG640" s="39">
        <f t="shared" si="585"/>
        <v>0</v>
      </c>
      <c r="BH640" s="39">
        <f t="shared" si="586"/>
        <v>0</v>
      </c>
      <c r="BI640" s="12">
        <f t="shared" si="587"/>
        <v>0</v>
      </c>
      <c r="BJ640" s="39">
        <f t="shared" si="588"/>
        <v>0</v>
      </c>
      <c r="BK640" s="39">
        <f t="shared" si="589"/>
        <v>0</v>
      </c>
      <c r="BL640" s="39">
        <f t="shared" si="590"/>
        <v>0</v>
      </c>
      <c r="BM640" s="12">
        <f t="shared" si="591"/>
        <v>0</v>
      </c>
      <c r="BN640" s="39">
        <f t="shared" si="592"/>
        <v>0</v>
      </c>
      <c r="BO640" s="39">
        <f t="shared" si="593"/>
        <v>0</v>
      </c>
      <c r="BP640" s="39">
        <f t="shared" si="594"/>
        <v>0</v>
      </c>
      <c r="BQ640" s="12">
        <f t="shared" si="595"/>
        <v>0</v>
      </c>
      <c r="BR640" s="39">
        <f t="shared" si="596"/>
        <v>0</v>
      </c>
      <c r="BS640" s="39">
        <f t="shared" si="597"/>
        <v>0</v>
      </c>
      <c r="BT640" s="39">
        <f t="shared" si="598"/>
        <v>0</v>
      </c>
      <c r="BU640" s="104">
        <f>IF(ABS($B640)&lt;0.01,0,VLOOKUP(E640,DollarSteps,4))</f>
        <v>1</v>
      </c>
      <c r="BV640" s="104">
        <f>IF(ABS($B640)&lt;0.01,0,VLOOKUP(G640,DollarSteps,4))</f>
        <v>1</v>
      </c>
      <c r="BW640" s="104">
        <f>IF(ABS($B640)&lt;0.01,0,VLOOKUP(I640,DollarSteps,4))</f>
        <v>1</v>
      </c>
      <c r="BX640" s="104">
        <f>IF(ABS($B640)&lt;0.01,0,IF($J640="","",VLOOKUP($J640,Age_Steps,4)))</f>
        <v>3</v>
      </c>
      <c r="BY640" s="104">
        <f>IF(OR(ABS($B640)&lt;0.01,$E640=0),0,IF($J640="","",VLOOKUP($J640,Age_Steps,4)))</f>
        <v>0</v>
      </c>
      <c r="BZ640" s="104">
        <f>IF(ABS($B640)&lt;0.01,0,IF($J640="","",VLOOKUP($J640-1,Age_Steps,4)))</f>
        <v>3</v>
      </c>
      <c r="CA640" s="104">
        <f>IF(OR(ABS($B640)&lt;0.01,$G640=0),0,IF($J640="","",VLOOKUP($J640-1,Age_Steps,4)))</f>
        <v>0</v>
      </c>
      <c r="CB640" s="104">
        <f>IF(ABS($B640)&lt;0.01,0,IF($J640="","",VLOOKUP($J640-2,Age_Steps,4)))</f>
        <v>2</v>
      </c>
      <c r="CC640" s="104">
        <f>IF(OR(ABS($B640)&lt;0.01,$I640=0),0,IF($J640="","",VLOOKUP($J640-2,Age_Steps,4)))</f>
        <v>0</v>
      </c>
    </row>
    <row r="641" spans="2:81" ht="12.5" customHeight="1">
      <c r="B641" s="6" t="s">
        <v>415</v>
      </c>
      <c r="C641" s="6" t="s">
        <v>416</v>
      </c>
      <c r="D641" s="5">
        <v>0</v>
      </c>
      <c r="E641" s="5">
        <v>0</v>
      </c>
      <c r="F641" s="2">
        <v>0</v>
      </c>
      <c r="G641" s="2">
        <v>0</v>
      </c>
      <c r="H641" s="2">
        <v>0</v>
      </c>
      <c r="I641" s="5">
        <v>0</v>
      </c>
      <c r="J641" s="11">
        <v>29</v>
      </c>
      <c r="K641" s="12">
        <f t="shared" si="543"/>
        <v>0</v>
      </c>
      <c r="L641" s="12">
        <f t="shared" si="543"/>
        <v>0</v>
      </c>
      <c r="M641" s="14">
        <f t="shared" si="544"/>
        <v>0</v>
      </c>
      <c r="N641" s="12">
        <f t="shared" si="599"/>
        <v>0</v>
      </c>
      <c r="O641" s="14">
        <f t="shared" si="545"/>
        <v>0</v>
      </c>
      <c r="P641" s="12">
        <f t="shared" si="599"/>
        <v>0</v>
      </c>
      <c r="Q641" s="12">
        <f t="shared" si="546"/>
        <v>1</v>
      </c>
      <c r="R641" s="12">
        <f t="shared" si="547"/>
        <v>0</v>
      </c>
      <c r="S641" s="12">
        <f t="shared" si="548"/>
        <v>0</v>
      </c>
      <c r="T641" s="12">
        <f t="shared" si="549"/>
        <v>0</v>
      </c>
      <c r="U641" s="12">
        <f t="shared" si="550"/>
        <v>0</v>
      </c>
      <c r="V641" s="39">
        <f t="shared" si="551"/>
        <v>0</v>
      </c>
      <c r="W641" s="39">
        <f t="shared" si="552"/>
        <v>0</v>
      </c>
      <c r="X641" s="12">
        <f t="shared" si="600"/>
        <v>0</v>
      </c>
      <c r="Y641" s="12">
        <f t="shared" si="553"/>
        <v>0</v>
      </c>
      <c r="Z641" s="39">
        <f t="shared" si="601"/>
        <v>0</v>
      </c>
      <c r="AA641" s="12">
        <f t="shared" si="554"/>
        <v>0</v>
      </c>
      <c r="AB641" s="39">
        <f t="shared" si="555"/>
        <v>0</v>
      </c>
      <c r="AC641" s="12">
        <f t="shared" si="556"/>
        <v>0</v>
      </c>
      <c r="AD641" s="39">
        <f t="shared" si="557"/>
        <v>0</v>
      </c>
      <c r="AE641" s="39">
        <f t="shared" si="542"/>
        <v>0</v>
      </c>
      <c r="AF641" s="12">
        <f t="shared" si="558"/>
        <v>0</v>
      </c>
      <c r="AG641" s="39">
        <f t="shared" si="559"/>
        <v>0</v>
      </c>
      <c r="AH641" s="12">
        <f t="shared" si="560"/>
        <v>0</v>
      </c>
      <c r="AI641" s="39">
        <f t="shared" si="561"/>
        <v>0</v>
      </c>
      <c r="AJ641" s="39">
        <f t="shared" si="562"/>
        <v>0</v>
      </c>
      <c r="AK641" s="12">
        <f t="shared" si="563"/>
        <v>0</v>
      </c>
      <c r="AL641" s="39">
        <f t="shared" si="564"/>
        <v>0</v>
      </c>
      <c r="AM641" s="39">
        <f t="shared" si="565"/>
        <v>0</v>
      </c>
      <c r="AN641" s="39">
        <f t="shared" si="566"/>
        <v>0</v>
      </c>
      <c r="AO641" s="99">
        <f t="shared" si="567"/>
        <v>0</v>
      </c>
      <c r="AP641" s="99">
        <f t="shared" si="568"/>
        <v>0</v>
      </c>
      <c r="AQ641" s="12">
        <f t="shared" si="569"/>
        <v>0</v>
      </c>
      <c r="AR641" s="39">
        <f t="shared" si="570"/>
        <v>0</v>
      </c>
      <c r="AS641" s="39">
        <f t="shared" si="571"/>
        <v>0</v>
      </c>
      <c r="AT641" s="39">
        <f t="shared" si="572"/>
        <v>0</v>
      </c>
      <c r="AU641" s="12">
        <f t="shared" si="573"/>
        <v>0</v>
      </c>
      <c r="AV641" s="39">
        <f t="shared" si="574"/>
        <v>0</v>
      </c>
      <c r="AW641" s="39">
        <f t="shared" si="575"/>
        <v>0</v>
      </c>
      <c r="AX641" s="39">
        <f t="shared" si="576"/>
        <v>0</v>
      </c>
      <c r="AY641" s="39">
        <f t="shared" si="577"/>
        <v>0</v>
      </c>
      <c r="AZ641" s="39">
        <f t="shared" si="578"/>
        <v>0</v>
      </c>
      <c r="BA641" s="12">
        <f t="shared" si="579"/>
        <v>0</v>
      </c>
      <c r="BB641" s="39">
        <f t="shared" si="580"/>
        <v>0</v>
      </c>
      <c r="BC641" s="39">
        <f t="shared" si="581"/>
        <v>0</v>
      </c>
      <c r="BD641" s="39">
        <f t="shared" si="582"/>
        <v>0</v>
      </c>
      <c r="BE641" s="12">
        <f t="shared" si="583"/>
        <v>0</v>
      </c>
      <c r="BF641" s="39">
        <f t="shared" si="584"/>
        <v>0</v>
      </c>
      <c r="BG641" s="39">
        <f t="shared" si="585"/>
        <v>0</v>
      </c>
      <c r="BH641" s="39">
        <f t="shared" si="586"/>
        <v>0</v>
      </c>
      <c r="BI641" s="12">
        <f t="shared" si="587"/>
        <v>0</v>
      </c>
      <c r="BJ641" s="39">
        <f t="shared" si="588"/>
        <v>0</v>
      </c>
      <c r="BK641" s="39">
        <f t="shared" si="589"/>
        <v>0</v>
      </c>
      <c r="BL641" s="39">
        <f t="shared" si="590"/>
        <v>0</v>
      </c>
      <c r="BM641" s="12">
        <f t="shared" si="591"/>
        <v>0</v>
      </c>
      <c r="BN641" s="39">
        <f t="shared" si="592"/>
        <v>0</v>
      </c>
      <c r="BO641" s="39">
        <f t="shared" si="593"/>
        <v>0</v>
      </c>
      <c r="BP641" s="39">
        <f t="shared" si="594"/>
        <v>0</v>
      </c>
      <c r="BQ641" s="12">
        <f t="shared" si="595"/>
        <v>0</v>
      </c>
      <c r="BR641" s="39">
        <f t="shared" si="596"/>
        <v>0</v>
      </c>
      <c r="BS641" s="39">
        <f t="shared" si="597"/>
        <v>0</v>
      </c>
      <c r="BT641" s="39">
        <f t="shared" si="598"/>
        <v>0</v>
      </c>
      <c r="BU641" s="104">
        <f>IF(ABS($B641)&lt;0.01,0,VLOOKUP(E641,DollarSteps,4))</f>
        <v>1</v>
      </c>
      <c r="BV641" s="104">
        <f>IF(ABS($B641)&lt;0.01,0,VLOOKUP(G641,DollarSteps,4))</f>
        <v>1</v>
      </c>
      <c r="BW641" s="104">
        <f>IF(ABS($B641)&lt;0.01,0,VLOOKUP(I641,DollarSteps,4))</f>
        <v>1</v>
      </c>
      <c r="BX641" s="104">
        <f>IF(ABS($B641)&lt;0.01,0,IF($J641="","",VLOOKUP($J641,Age_Steps,4)))</f>
        <v>2</v>
      </c>
      <c r="BY641" s="104">
        <f>IF(OR(ABS($B641)&lt;0.01,$E641=0),0,IF($J641="","",VLOOKUP($J641,Age_Steps,4)))</f>
        <v>0</v>
      </c>
      <c r="BZ641" s="104">
        <f>IF(ABS($B641)&lt;0.01,0,IF($J641="","",VLOOKUP($J641-1,Age_Steps,4)))</f>
        <v>2</v>
      </c>
      <c r="CA641" s="104">
        <f>IF(OR(ABS($B641)&lt;0.01,$G641=0),0,IF($J641="","",VLOOKUP($J641-1,Age_Steps,4)))</f>
        <v>0</v>
      </c>
      <c r="CB641" s="104">
        <f>IF(ABS($B641)&lt;0.01,0,IF($J641="","",VLOOKUP($J641-2,Age_Steps,4)))</f>
        <v>2</v>
      </c>
      <c r="CC641" s="104">
        <f>IF(OR(ABS($B641)&lt;0.01,$I641=0),0,IF($J641="","",VLOOKUP($J641-2,Age_Steps,4)))</f>
        <v>0</v>
      </c>
    </row>
    <row r="642" spans="2:81" ht="12.5" customHeight="1">
      <c r="B642" s="6" t="s">
        <v>417</v>
      </c>
      <c r="C642" s="7" t="s">
        <v>418</v>
      </c>
      <c r="D642" s="5">
        <v>4400</v>
      </c>
      <c r="E642" s="5">
        <v>4400</v>
      </c>
      <c r="F642" s="2">
        <v>3925</v>
      </c>
      <c r="G642" s="2">
        <v>3925</v>
      </c>
      <c r="H642" s="2">
        <v>5100</v>
      </c>
      <c r="I642" s="5">
        <v>5165</v>
      </c>
      <c r="J642" s="11">
        <v>55</v>
      </c>
      <c r="K642" s="12">
        <f t="shared" si="543"/>
        <v>1</v>
      </c>
      <c r="L642" s="12">
        <f t="shared" si="543"/>
        <v>1</v>
      </c>
      <c r="M642" s="14">
        <f t="shared" si="544"/>
        <v>475</v>
      </c>
      <c r="N642" s="12">
        <f t="shared" si="599"/>
        <v>0</v>
      </c>
      <c r="O642" s="14">
        <f t="shared" si="545"/>
        <v>475</v>
      </c>
      <c r="P642" s="12">
        <f t="shared" si="599"/>
        <v>0</v>
      </c>
      <c r="Q642" s="12">
        <f t="shared" si="546"/>
        <v>0</v>
      </c>
      <c r="R642" s="12">
        <f t="shared" si="547"/>
        <v>0</v>
      </c>
      <c r="S642" s="12">
        <f t="shared" si="548"/>
        <v>1</v>
      </c>
      <c r="T642" s="12">
        <f t="shared" si="549"/>
        <v>1</v>
      </c>
      <c r="U642" s="12">
        <f t="shared" si="550"/>
        <v>0</v>
      </c>
      <c r="V642" s="39">
        <f t="shared" si="551"/>
        <v>0</v>
      </c>
      <c r="W642" s="39">
        <f t="shared" si="552"/>
        <v>0</v>
      </c>
      <c r="X642" s="12">
        <f t="shared" si="600"/>
        <v>1</v>
      </c>
      <c r="Y642" s="12">
        <f t="shared" si="553"/>
        <v>0</v>
      </c>
      <c r="Z642" s="39">
        <f t="shared" si="601"/>
        <v>0</v>
      </c>
      <c r="AA642" s="12">
        <f t="shared" si="554"/>
        <v>0</v>
      </c>
      <c r="AB642" s="39">
        <f t="shared" si="555"/>
        <v>0</v>
      </c>
      <c r="AC642" s="12">
        <f t="shared" si="556"/>
        <v>0</v>
      </c>
      <c r="AD642" s="39">
        <f t="shared" si="557"/>
        <v>0</v>
      </c>
      <c r="AE642" s="39">
        <f t="shared" si="542"/>
        <v>0</v>
      </c>
      <c r="AF642" s="12">
        <f t="shared" si="558"/>
        <v>0</v>
      </c>
      <c r="AG642" s="39">
        <f t="shared" si="559"/>
        <v>0</v>
      </c>
      <c r="AH642" s="12">
        <f t="shared" si="560"/>
        <v>0</v>
      </c>
      <c r="AI642" s="39">
        <f t="shared" si="561"/>
        <v>0</v>
      </c>
      <c r="AJ642" s="39">
        <f t="shared" si="562"/>
        <v>0</v>
      </c>
      <c r="AK642" s="12">
        <f t="shared" si="563"/>
        <v>1</v>
      </c>
      <c r="AL642" s="39">
        <f t="shared" si="564"/>
        <v>4400</v>
      </c>
      <c r="AM642" s="39">
        <f t="shared" si="565"/>
        <v>3925</v>
      </c>
      <c r="AN642" s="39">
        <f t="shared" si="566"/>
        <v>5165</v>
      </c>
      <c r="AO642" s="99">
        <f t="shared" si="567"/>
        <v>1</v>
      </c>
      <c r="AP642" s="99">
        <f t="shared" si="568"/>
        <v>2</v>
      </c>
      <c r="AQ642" s="12">
        <f t="shared" si="569"/>
        <v>0</v>
      </c>
      <c r="AR642" s="39">
        <f t="shared" si="570"/>
        <v>0</v>
      </c>
      <c r="AS642" s="39">
        <f t="shared" si="571"/>
        <v>0</v>
      </c>
      <c r="AT642" s="39">
        <f t="shared" si="572"/>
        <v>0</v>
      </c>
      <c r="AU642" s="12">
        <f t="shared" si="573"/>
        <v>0</v>
      </c>
      <c r="AV642" s="39">
        <f t="shared" si="574"/>
        <v>0</v>
      </c>
      <c r="AW642" s="39">
        <f t="shared" si="575"/>
        <v>0</v>
      </c>
      <c r="AX642" s="39">
        <f t="shared" si="576"/>
        <v>0</v>
      </c>
      <c r="AY642" s="39">
        <f t="shared" si="577"/>
        <v>0</v>
      </c>
      <c r="AZ642" s="39">
        <f t="shared" si="578"/>
        <v>0</v>
      </c>
      <c r="BA642" s="12">
        <f t="shared" si="579"/>
        <v>1</v>
      </c>
      <c r="BB642" s="39">
        <f t="shared" si="580"/>
        <v>4400</v>
      </c>
      <c r="BC642" s="39">
        <f t="shared" si="581"/>
        <v>3925</v>
      </c>
      <c r="BD642" s="39">
        <f t="shared" si="582"/>
        <v>5165</v>
      </c>
      <c r="BE642" s="12">
        <f t="shared" si="583"/>
        <v>0</v>
      </c>
      <c r="BF642" s="39">
        <f t="shared" si="584"/>
        <v>0</v>
      </c>
      <c r="BG642" s="39">
        <f t="shared" si="585"/>
        <v>0</v>
      </c>
      <c r="BH642" s="39">
        <f t="shared" si="586"/>
        <v>0</v>
      </c>
      <c r="BI642" s="12">
        <f t="shared" si="587"/>
        <v>0</v>
      </c>
      <c r="BJ642" s="39">
        <f t="shared" si="588"/>
        <v>0</v>
      </c>
      <c r="BK642" s="39">
        <f t="shared" si="589"/>
        <v>0</v>
      </c>
      <c r="BL642" s="39">
        <f t="shared" si="590"/>
        <v>0</v>
      </c>
      <c r="BM642" s="12">
        <f t="shared" si="591"/>
        <v>0</v>
      </c>
      <c r="BN642" s="39">
        <f t="shared" si="592"/>
        <v>0</v>
      </c>
      <c r="BO642" s="39">
        <f t="shared" si="593"/>
        <v>0</v>
      </c>
      <c r="BP642" s="39">
        <f t="shared" si="594"/>
        <v>0</v>
      </c>
      <c r="BQ642" s="12">
        <f t="shared" si="595"/>
        <v>0</v>
      </c>
      <c r="BR642" s="39">
        <f t="shared" si="596"/>
        <v>0</v>
      </c>
      <c r="BS642" s="39">
        <f t="shared" si="597"/>
        <v>0</v>
      </c>
      <c r="BT642" s="39">
        <f t="shared" si="598"/>
        <v>0</v>
      </c>
      <c r="BU642" s="104">
        <f>IF(ABS($B642)&lt;0.01,0,VLOOKUP(E642,DollarSteps,4))</f>
        <v>8</v>
      </c>
      <c r="BV642" s="104">
        <f>IF(ABS($B642)&lt;0.01,0,VLOOKUP(G642,DollarSteps,4))</f>
        <v>7</v>
      </c>
      <c r="BW642" s="104">
        <f>IF(ABS($B642)&lt;0.01,0,VLOOKUP(I642,DollarSteps,4))</f>
        <v>8</v>
      </c>
      <c r="BX642" s="104">
        <f>IF(ABS($B642)&lt;0.01,0,IF($J642="","",VLOOKUP($J642,Age_Steps,4)))</f>
        <v>5</v>
      </c>
      <c r="BY642" s="104">
        <f>IF(OR(ABS($B642)&lt;0.01,$E642=0),0,IF($J642="","",VLOOKUP($J642,Age_Steps,4)))</f>
        <v>5</v>
      </c>
      <c r="BZ642" s="104">
        <f>IF(ABS($B642)&lt;0.01,0,IF($J642="","",VLOOKUP($J642-1,Age_Steps,4)))</f>
        <v>5</v>
      </c>
      <c r="CA642" s="104">
        <f>IF(OR(ABS($B642)&lt;0.01,$G642=0),0,IF($J642="","",VLOOKUP($J642-1,Age_Steps,4)))</f>
        <v>5</v>
      </c>
      <c r="CB642" s="104">
        <f>IF(ABS($B642)&lt;0.01,0,IF($J642="","",VLOOKUP($J642-2,Age_Steps,4)))</f>
        <v>5</v>
      </c>
      <c r="CC642" s="104">
        <f>IF(OR(ABS($B642)&lt;0.01,$I642=0),0,IF($J642="","",VLOOKUP($J642-2,Age_Steps,4)))</f>
        <v>5</v>
      </c>
    </row>
    <row r="643" spans="2:81" ht="12.5" customHeight="1">
      <c r="B643" s="6" t="s">
        <v>419</v>
      </c>
      <c r="C643" s="6" t="s">
        <v>420</v>
      </c>
      <c r="D643" s="5">
        <v>0</v>
      </c>
      <c r="E643" s="5">
        <v>0</v>
      </c>
      <c r="F643" s="2">
        <v>0</v>
      </c>
      <c r="G643" s="2">
        <v>0</v>
      </c>
      <c r="H643" s="2">
        <v>0</v>
      </c>
      <c r="I643" s="5">
        <v>0</v>
      </c>
      <c r="J643" s="11">
        <v>32</v>
      </c>
      <c r="K643" s="12">
        <f t="shared" si="543"/>
        <v>0</v>
      </c>
      <c r="L643" s="12">
        <f t="shared" si="543"/>
        <v>0</v>
      </c>
      <c r="M643" s="14">
        <f t="shared" si="544"/>
        <v>0</v>
      </c>
      <c r="N643" s="12">
        <f t="shared" si="599"/>
        <v>0</v>
      </c>
      <c r="O643" s="14">
        <f t="shared" si="545"/>
        <v>0</v>
      </c>
      <c r="P643" s="12">
        <f t="shared" si="599"/>
        <v>0</v>
      </c>
      <c r="Q643" s="12">
        <f t="shared" si="546"/>
        <v>1</v>
      </c>
      <c r="R643" s="12">
        <f t="shared" si="547"/>
        <v>0</v>
      </c>
      <c r="S643" s="12">
        <f t="shared" si="548"/>
        <v>0</v>
      </c>
      <c r="T643" s="12">
        <f t="shared" si="549"/>
        <v>0</v>
      </c>
      <c r="U643" s="12">
        <f t="shared" si="550"/>
        <v>0</v>
      </c>
      <c r="V643" s="39">
        <f t="shared" si="551"/>
        <v>0</v>
      </c>
      <c r="W643" s="39">
        <f t="shared" si="552"/>
        <v>0</v>
      </c>
      <c r="X643" s="12">
        <f t="shared" si="600"/>
        <v>0</v>
      </c>
      <c r="Y643" s="12">
        <f t="shared" si="553"/>
        <v>0</v>
      </c>
      <c r="Z643" s="39">
        <f t="shared" si="601"/>
        <v>0</v>
      </c>
      <c r="AA643" s="12">
        <f t="shared" si="554"/>
        <v>0</v>
      </c>
      <c r="AB643" s="39">
        <f t="shared" si="555"/>
        <v>0</v>
      </c>
      <c r="AC643" s="12">
        <f t="shared" si="556"/>
        <v>0</v>
      </c>
      <c r="AD643" s="39">
        <f t="shared" si="557"/>
        <v>0</v>
      </c>
      <c r="AE643" s="39">
        <f t="shared" si="542"/>
        <v>0</v>
      </c>
      <c r="AF643" s="12">
        <f t="shared" si="558"/>
        <v>0</v>
      </c>
      <c r="AG643" s="39">
        <f t="shared" si="559"/>
        <v>0</v>
      </c>
      <c r="AH643" s="12">
        <f t="shared" si="560"/>
        <v>0</v>
      </c>
      <c r="AI643" s="39">
        <f t="shared" si="561"/>
        <v>0</v>
      </c>
      <c r="AJ643" s="39">
        <f t="shared" si="562"/>
        <v>0</v>
      </c>
      <c r="AK643" s="12">
        <f t="shared" si="563"/>
        <v>0</v>
      </c>
      <c r="AL643" s="39">
        <f t="shared" si="564"/>
        <v>0</v>
      </c>
      <c r="AM643" s="39">
        <f t="shared" si="565"/>
        <v>0</v>
      </c>
      <c r="AN643" s="39">
        <f t="shared" si="566"/>
        <v>0</v>
      </c>
      <c r="AO643" s="99">
        <f t="shared" si="567"/>
        <v>0</v>
      </c>
      <c r="AP643" s="99">
        <f t="shared" si="568"/>
        <v>0</v>
      </c>
      <c r="AQ643" s="12">
        <f t="shared" si="569"/>
        <v>0</v>
      </c>
      <c r="AR643" s="39">
        <f t="shared" si="570"/>
        <v>0</v>
      </c>
      <c r="AS643" s="39">
        <f t="shared" si="571"/>
        <v>0</v>
      </c>
      <c r="AT643" s="39">
        <f t="shared" si="572"/>
        <v>0</v>
      </c>
      <c r="AU643" s="12">
        <f t="shared" si="573"/>
        <v>0</v>
      </c>
      <c r="AV643" s="39">
        <f t="shared" si="574"/>
        <v>0</v>
      </c>
      <c r="AW643" s="39">
        <f t="shared" si="575"/>
        <v>0</v>
      </c>
      <c r="AX643" s="39">
        <f t="shared" si="576"/>
        <v>0</v>
      </c>
      <c r="AY643" s="39">
        <f t="shared" si="577"/>
        <v>0</v>
      </c>
      <c r="AZ643" s="39">
        <f t="shared" si="578"/>
        <v>0</v>
      </c>
      <c r="BA643" s="12">
        <f t="shared" si="579"/>
        <v>0</v>
      </c>
      <c r="BB643" s="39">
        <f t="shared" si="580"/>
        <v>0</v>
      </c>
      <c r="BC643" s="39">
        <f t="shared" si="581"/>
        <v>0</v>
      </c>
      <c r="BD643" s="39">
        <f t="shared" si="582"/>
        <v>0</v>
      </c>
      <c r="BE643" s="12">
        <f t="shared" si="583"/>
        <v>0</v>
      </c>
      <c r="BF643" s="39">
        <f t="shared" si="584"/>
        <v>0</v>
      </c>
      <c r="BG643" s="39">
        <f t="shared" si="585"/>
        <v>0</v>
      </c>
      <c r="BH643" s="39">
        <f t="shared" si="586"/>
        <v>0</v>
      </c>
      <c r="BI643" s="12">
        <f t="shared" si="587"/>
        <v>0</v>
      </c>
      <c r="BJ643" s="39">
        <f t="shared" si="588"/>
        <v>0</v>
      </c>
      <c r="BK643" s="39">
        <f t="shared" si="589"/>
        <v>0</v>
      </c>
      <c r="BL643" s="39">
        <f t="shared" si="590"/>
        <v>0</v>
      </c>
      <c r="BM643" s="12">
        <f t="shared" si="591"/>
        <v>0</v>
      </c>
      <c r="BN643" s="39">
        <f t="shared" si="592"/>
        <v>0</v>
      </c>
      <c r="BO643" s="39">
        <f t="shared" si="593"/>
        <v>0</v>
      </c>
      <c r="BP643" s="39">
        <f t="shared" si="594"/>
        <v>0</v>
      </c>
      <c r="BQ643" s="12">
        <f t="shared" si="595"/>
        <v>0</v>
      </c>
      <c r="BR643" s="39">
        <f t="shared" si="596"/>
        <v>0</v>
      </c>
      <c r="BS643" s="39">
        <f t="shared" si="597"/>
        <v>0</v>
      </c>
      <c r="BT643" s="39">
        <f t="shared" si="598"/>
        <v>0</v>
      </c>
      <c r="BU643" s="104">
        <f>IF(ABS($B643)&lt;0.01,0,VLOOKUP(E643,DollarSteps,4))</f>
        <v>1</v>
      </c>
      <c r="BV643" s="104">
        <f>IF(ABS($B643)&lt;0.01,0,VLOOKUP(G643,DollarSteps,4))</f>
        <v>1</v>
      </c>
      <c r="BW643" s="104">
        <f>IF(ABS($B643)&lt;0.01,0,VLOOKUP(I643,DollarSteps,4))</f>
        <v>1</v>
      </c>
      <c r="BX643" s="104">
        <f>IF(ABS($B643)&lt;0.01,0,IF($J643="","",VLOOKUP($J643,Age_Steps,4)))</f>
        <v>3</v>
      </c>
      <c r="BY643" s="104">
        <f>IF(OR(ABS($B643)&lt;0.01,$E643=0),0,IF($J643="","",VLOOKUP($J643,Age_Steps,4)))</f>
        <v>0</v>
      </c>
      <c r="BZ643" s="104">
        <f>IF(ABS($B643)&lt;0.01,0,IF($J643="","",VLOOKUP($J643-1,Age_Steps,4)))</f>
        <v>3</v>
      </c>
      <c r="CA643" s="104">
        <f>IF(OR(ABS($B643)&lt;0.01,$G643=0),0,IF($J643="","",VLOOKUP($J643-1,Age_Steps,4)))</f>
        <v>0</v>
      </c>
      <c r="CB643" s="104">
        <f>IF(ABS($B643)&lt;0.01,0,IF($J643="","",VLOOKUP($J643-2,Age_Steps,4)))</f>
        <v>3</v>
      </c>
      <c r="CC643" s="104">
        <f>IF(OR(ABS($B643)&lt;0.01,$I643=0),0,IF($J643="","",VLOOKUP($J643-2,Age_Steps,4)))</f>
        <v>0</v>
      </c>
    </row>
    <row r="644" spans="2:81" ht="12.5" customHeight="1">
      <c r="B644" s="6" t="s">
        <v>421</v>
      </c>
      <c r="C644" s="6" t="s">
        <v>422</v>
      </c>
      <c r="D644" s="5">
        <v>0</v>
      </c>
      <c r="E644" s="5">
        <v>0</v>
      </c>
      <c r="F644" s="2">
        <v>0</v>
      </c>
      <c r="G644" s="2">
        <v>0</v>
      </c>
      <c r="H644" s="2">
        <v>0</v>
      </c>
      <c r="I644" s="5">
        <v>0</v>
      </c>
      <c r="J644" s="11">
        <v>28</v>
      </c>
      <c r="K644" s="12">
        <f t="shared" si="543"/>
        <v>0</v>
      </c>
      <c r="L644" s="12">
        <f t="shared" si="543"/>
        <v>0</v>
      </c>
      <c r="M644" s="14">
        <f t="shared" si="544"/>
        <v>0</v>
      </c>
      <c r="N644" s="12">
        <f t="shared" si="599"/>
        <v>0</v>
      </c>
      <c r="O644" s="14">
        <f t="shared" si="545"/>
        <v>0</v>
      </c>
      <c r="P644" s="12">
        <f t="shared" si="599"/>
        <v>0</v>
      </c>
      <c r="Q644" s="12">
        <f t="shared" si="546"/>
        <v>1</v>
      </c>
      <c r="R644" s="12">
        <f t="shared" si="547"/>
        <v>0</v>
      </c>
      <c r="S644" s="12">
        <f t="shared" si="548"/>
        <v>0</v>
      </c>
      <c r="T644" s="12">
        <f t="shared" si="549"/>
        <v>0</v>
      </c>
      <c r="U644" s="12">
        <f t="shared" si="550"/>
        <v>0</v>
      </c>
      <c r="V644" s="39">
        <f t="shared" si="551"/>
        <v>0</v>
      </c>
      <c r="W644" s="39">
        <f t="shared" si="552"/>
        <v>0</v>
      </c>
      <c r="X644" s="12">
        <f t="shared" si="600"/>
        <v>0</v>
      </c>
      <c r="Y644" s="12">
        <f t="shared" si="553"/>
        <v>0</v>
      </c>
      <c r="Z644" s="39">
        <f t="shared" si="601"/>
        <v>0</v>
      </c>
      <c r="AA644" s="12">
        <f t="shared" si="554"/>
        <v>0</v>
      </c>
      <c r="AB644" s="39">
        <f t="shared" si="555"/>
        <v>0</v>
      </c>
      <c r="AC644" s="12">
        <f t="shared" si="556"/>
        <v>0</v>
      </c>
      <c r="AD644" s="39">
        <f t="shared" si="557"/>
        <v>0</v>
      </c>
      <c r="AE644" s="39">
        <f t="shared" si="542"/>
        <v>0</v>
      </c>
      <c r="AF644" s="12">
        <f t="shared" si="558"/>
        <v>0</v>
      </c>
      <c r="AG644" s="39">
        <f t="shared" si="559"/>
        <v>0</v>
      </c>
      <c r="AH644" s="12">
        <f t="shared" si="560"/>
        <v>0</v>
      </c>
      <c r="AI644" s="39">
        <f t="shared" si="561"/>
        <v>0</v>
      </c>
      <c r="AJ644" s="39">
        <f t="shared" si="562"/>
        <v>0</v>
      </c>
      <c r="AK644" s="12">
        <f t="shared" si="563"/>
        <v>0</v>
      </c>
      <c r="AL644" s="39">
        <f t="shared" si="564"/>
        <v>0</v>
      </c>
      <c r="AM644" s="39">
        <f t="shared" si="565"/>
        <v>0</v>
      </c>
      <c r="AN644" s="39">
        <f t="shared" si="566"/>
        <v>0</v>
      </c>
      <c r="AO644" s="99">
        <f t="shared" si="567"/>
        <v>0</v>
      </c>
      <c r="AP644" s="99">
        <f t="shared" si="568"/>
        <v>0</v>
      </c>
      <c r="AQ644" s="12">
        <f t="shared" si="569"/>
        <v>0</v>
      </c>
      <c r="AR644" s="39">
        <f t="shared" si="570"/>
        <v>0</v>
      </c>
      <c r="AS644" s="39">
        <f t="shared" si="571"/>
        <v>0</v>
      </c>
      <c r="AT644" s="39">
        <f t="shared" si="572"/>
        <v>0</v>
      </c>
      <c r="AU644" s="12">
        <f t="shared" si="573"/>
        <v>0</v>
      </c>
      <c r="AV644" s="39">
        <f t="shared" si="574"/>
        <v>0</v>
      </c>
      <c r="AW644" s="39">
        <f t="shared" si="575"/>
        <v>0</v>
      </c>
      <c r="AX644" s="39">
        <f t="shared" si="576"/>
        <v>0</v>
      </c>
      <c r="AY644" s="39">
        <f t="shared" si="577"/>
        <v>0</v>
      </c>
      <c r="AZ644" s="39">
        <f t="shared" si="578"/>
        <v>0</v>
      </c>
      <c r="BA644" s="12">
        <f t="shared" si="579"/>
        <v>0</v>
      </c>
      <c r="BB644" s="39">
        <f t="shared" si="580"/>
        <v>0</v>
      </c>
      <c r="BC644" s="39">
        <f t="shared" si="581"/>
        <v>0</v>
      </c>
      <c r="BD644" s="39">
        <f t="shared" si="582"/>
        <v>0</v>
      </c>
      <c r="BE644" s="12">
        <f t="shared" si="583"/>
        <v>0</v>
      </c>
      <c r="BF644" s="39">
        <f t="shared" si="584"/>
        <v>0</v>
      </c>
      <c r="BG644" s="39">
        <f t="shared" si="585"/>
        <v>0</v>
      </c>
      <c r="BH644" s="39">
        <f t="shared" si="586"/>
        <v>0</v>
      </c>
      <c r="BI644" s="12">
        <f t="shared" si="587"/>
        <v>0</v>
      </c>
      <c r="BJ644" s="39">
        <f t="shared" si="588"/>
        <v>0</v>
      </c>
      <c r="BK644" s="39">
        <f t="shared" si="589"/>
        <v>0</v>
      </c>
      <c r="BL644" s="39">
        <f t="shared" si="590"/>
        <v>0</v>
      </c>
      <c r="BM644" s="12">
        <f t="shared" si="591"/>
        <v>0</v>
      </c>
      <c r="BN644" s="39">
        <f t="shared" si="592"/>
        <v>0</v>
      </c>
      <c r="BO644" s="39">
        <f t="shared" si="593"/>
        <v>0</v>
      </c>
      <c r="BP644" s="39">
        <f t="shared" si="594"/>
        <v>0</v>
      </c>
      <c r="BQ644" s="12">
        <f t="shared" si="595"/>
        <v>0</v>
      </c>
      <c r="BR644" s="39">
        <f t="shared" si="596"/>
        <v>0</v>
      </c>
      <c r="BS644" s="39">
        <f t="shared" si="597"/>
        <v>0</v>
      </c>
      <c r="BT644" s="39">
        <f t="shared" si="598"/>
        <v>0</v>
      </c>
      <c r="BU644" s="104">
        <f>IF(ABS($B644)&lt;0.01,0,VLOOKUP(E644,DollarSteps,4))</f>
        <v>1</v>
      </c>
      <c r="BV644" s="104">
        <f>IF(ABS($B644)&lt;0.01,0,VLOOKUP(G644,DollarSteps,4))</f>
        <v>1</v>
      </c>
      <c r="BW644" s="104">
        <f>IF(ABS($B644)&lt;0.01,0,VLOOKUP(I644,DollarSteps,4))</f>
        <v>1</v>
      </c>
      <c r="BX644" s="104">
        <f>IF(ABS($B644)&lt;0.01,0,IF($J644="","",VLOOKUP($J644,Age_Steps,4)))</f>
        <v>2</v>
      </c>
      <c r="BY644" s="104">
        <f>IF(OR(ABS($B644)&lt;0.01,$E644=0),0,IF($J644="","",VLOOKUP($J644,Age_Steps,4)))</f>
        <v>0</v>
      </c>
      <c r="BZ644" s="104">
        <f>IF(ABS($B644)&lt;0.01,0,IF($J644="","",VLOOKUP($J644-1,Age_Steps,4)))</f>
        <v>2</v>
      </c>
      <c r="CA644" s="104">
        <f>IF(OR(ABS($B644)&lt;0.01,$G644=0),0,IF($J644="","",VLOOKUP($J644-1,Age_Steps,4)))</f>
        <v>0</v>
      </c>
      <c r="CB644" s="104">
        <f>IF(ABS($B644)&lt;0.01,0,IF($J644="","",VLOOKUP($J644-2,Age_Steps,4)))</f>
        <v>2</v>
      </c>
      <c r="CC644" s="104">
        <f>IF(OR(ABS($B644)&lt;0.01,$I644=0),0,IF($J644="","",VLOOKUP($J644-2,Age_Steps,4)))</f>
        <v>0</v>
      </c>
    </row>
    <row r="645" spans="2:81" ht="12.5" customHeight="1">
      <c r="B645" s="6" t="s">
        <v>423</v>
      </c>
      <c r="C645" s="7" t="s">
        <v>424</v>
      </c>
      <c r="D645" s="5">
        <v>610</v>
      </c>
      <c r="E645" s="5">
        <v>650</v>
      </c>
      <c r="F645" s="2">
        <v>370</v>
      </c>
      <c r="G645" s="2">
        <v>410</v>
      </c>
      <c r="H645" s="2">
        <v>365</v>
      </c>
      <c r="I645" s="5">
        <v>365</v>
      </c>
      <c r="K645" s="12">
        <f t="shared" si="543"/>
        <v>1</v>
      </c>
      <c r="L645" s="12">
        <f t="shared" si="543"/>
        <v>1</v>
      </c>
      <c r="M645" s="14">
        <f t="shared" si="544"/>
        <v>240</v>
      </c>
      <c r="N645" s="12">
        <f t="shared" si="599"/>
        <v>0</v>
      </c>
      <c r="O645" s="14">
        <f t="shared" si="545"/>
        <v>240</v>
      </c>
      <c r="P645" s="12">
        <f t="shared" si="599"/>
        <v>0</v>
      </c>
      <c r="Q645" s="12">
        <f t="shared" si="546"/>
        <v>0</v>
      </c>
      <c r="R645" s="12">
        <f t="shared" si="547"/>
        <v>0</v>
      </c>
      <c r="S645" s="12">
        <f t="shared" si="548"/>
        <v>1</v>
      </c>
      <c r="T645" s="12">
        <f t="shared" si="549"/>
        <v>1</v>
      </c>
      <c r="U645" s="12">
        <f t="shared" si="550"/>
        <v>0</v>
      </c>
      <c r="V645" s="39">
        <f t="shared" si="551"/>
        <v>0</v>
      </c>
      <c r="W645" s="39">
        <f t="shared" si="552"/>
        <v>0</v>
      </c>
      <c r="X645" s="12">
        <f t="shared" si="600"/>
        <v>1</v>
      </c>
      <c r="Y645" s="12">
        <f t="shared" si="553"/>
        <v>0</v>
      </c>
      <c r="Z645" s="39">
        <f t="shared" si="601"/>
        <v>0</v>
      </c>
      <c r="AA645" s="12">
        <f t="shared" si="554"/>
        <v>0</v>
      </c>
      <c r="AB645" s="39">
        <f t="shared" si="555"/>
        <v>0</v>
      </c>
      <c r="AC645" s="12">
        <f t="shared" si="556"/>
        <v>0</v>
      </c>
      <c r="AD645" s="39">
        <f t="shared" si="557"/>
        <v>0</v>
      </c>
      <c r="AE645" s="39">
        <f t="shared" ref="AE645:AE708" si="602">IF(AC645=1,G645,0)</f>
        <v>0</v>
      </c>
      <c r="AF645" s="12">
        <f t="shared" si="558"/>
        <v>0</v>
      </c>
      <c r="AG645" s="39">
        <f t="shared" si="559"/>
        <v>0</v>
      </c>
      <c r="AH645" s="12">
        <f t="shared" si="560"/>
        <v>0</v>
      </c>
      <c r="AI645" s="39">
        <f t="shared" si="561"/>
        <v>0</v>
      </c>
      <c r="AJ645" s="39">
        <f t="shared" si="562"/>
        <v>0</v>
      </c>
      <c r="AK645" s="12">
        <f t="shared" si="563"/>
        <v>1</v>
      </c>
      <c r="AL645" s="39">
        <f t="shared" si="564"/>
        <v>650</v>
      </c>
      <c r="AM645" s="39">
        <f t="shared" si="565"/>
        <v>410</v>
      </c>
      <c r="AN645" s="39">
        <f t="shared" si="566"/>
        <v>365</v>
      </c>
      <c r="AO645" s="99">
        <f t="shared" si="567"/>
        <v>1</v>
      </c>
      <c r="AP645" s="99">
        <f t="shared" si="568"/>
        <v>1</v>
      </c>
      <c r="AQ645" s="12">
        <f t="shared" si="569"/>
        <v>1</v>
      </c>
      <c r="AR645" s="39">
        <f t="shared" si="570"/>
        <v>650</v>
      </c>
      <c r="AS645" s="39">
        <f t="shared" si="571"/>
        <v>410</v>
      </c>
      <c r="AT645" s="39">
        <f t="shared" si="572"/>
        <v>365</v>
      </c>
      <c r="AU645" s="12">
        <f t="shared" si="573"/>
        <v>0</v>
      </c>
      <c r="AV645" s="39">
        <f t="shared" si="574"/>
        <v>0</v>
      </c>
      <c r="AW645" s="39">
        <f t="shared" si="575"/>
        <v>0</v>
      </c>
      <c r="AX645" s="39">
        <f t="shared" si="576"/>
        <v>0</v>
      </c>
      <c r="AY645" s="39">
        <f t="shared" si="577"/>
        <v>0</v>
      </c>
      <c r="AZ645" s="39">
        <f t="shared" si="578"/>
        <v>0</v>
      </c>
      <c r="BA645" s="12">
        <f t="shared" si="579"/>
        <v>0</v>
      </c>
      <c r="BB645" s="39">
        <f t="shared" si="580"/>
        <v>0</v>
      </c>
      <c r="BC645" s="39">
        <f t="shared" si="581"/>
        <v>0</v>
      </c>
      <c r="BD645" s="39">
        <f t="shared" si="582"/>
        <v>0</v>
      </c>
      <c r="BE645" s="12">
        <f t="shared" si="583"/>
        <v>0</v>
      </c>
      <c r="BF645" s="39">
        <f t="shared" si="584"/>
        <v>0</v>
      </c>
      <c r="BG645" s="39">
        <f t="shared" si="585"/>
        <v>0</v>
      </c>
      <c r="BH645" s="39">
        <f t="shared" si="586"/>
        <v>0</v>
      </c>
      <c r="BI645" s="12">
        <f t="shared" si="587"/>
        <v>0</v>
      </c>
      <c r="BJ645" s="39">
        <f t="shared" si="588"/>
        <v>0</v>
      </c>
      <c r="BK645" s="39">
        <f t="shared" si="589"/>
        <v>0</v>
      </c>
      <c r="BL645" s="39">
        <f t="shared" si="590"/>
        <v>0</v>
      </c>
      <c r="BM645" s="12">
        <f t="shared" si="591"/>
        <v>0</v>
      </c>
      <c r="BN645" s="39">
        <f t="shared" si="592"/>
        <v>0</v>
      </c>
      <c r="BO645" s="39">
        <f t="shared" si="593"/>
        <v>0</v>
      </c>
      <c r="BP645" s="39">
        <f t="shared" si="594"/>
        <v>0</v>
      </c>
      <c r="BQ645" s="12">
        <f t="shared" si="595"/>
        <v>0</v>
      </c>
      <c r="BR645" s="39">
        <f t="shared" si="596"/>
        <v>0</v>
      </c>
      <c r="BS645" s="39">
        <f t="shared" si="597"/>
        <v>0</v>
      </c>
      <c r="BT645" s="39">
        <f t="shared" si="598"/>
        <v>0</v>
      </c>
      <c r="BU645" s="104">
        <f>IF(ABS($B645)&lt;0.01,0,VLOOKUP(E645,DollarSteps,4))</f>
        <v>3</v>
      </c>
      <c r="BV645" s="104">
        <f>IF(ABS($B645)&lt;0.01,0,VLOOKUP(G645,DollarSteps,4))</f>
        <v>3</v>
      </c>
      <c r="BW645" s="104">
        <f>IF(ABS($B645)&lt;0.01,0,VLOOKUP(I645,DollarSteps,4))</f>
        <v>3</v>
      </c>
      <c r="BX645" s="104" t="str">
        <f>IF(ABS($B645)&lt;0.01,0,IF($J645="","",VLOOKUP($J645,Age_Steps,4)))</f>
        <v/>
      </c>
      <c r="BY645" s="104" t="str">
        <f>IF(OR(ABS($B645)&lt;0.01,$E645=0),0,IF($J645="","",VLOOKUP($J645,Age_Steps,4)))</f>
        <v/>
      </c>
      <c r="BZ645" s="104" t="str">
        <f>IF(ABS($B645)&lt;0.01,0,IF($J645="","",VLOOKUP($J645-1,Age_Steps,4)))</f>
        <v/>
      </c>
      <c r="CA645" s="104" t="str">
        <f>IF(OR(ABS($B645)&lt;0.01,$G645=0),0,IF($J645="","",VLOOKUP($J645-1,Age_Steps,4)))</f>
        <v/>
      </c>
      <c r="CB645" s="104" t="str">
        <f>IF(ABS($B645)&lt;0.01,0,IF($J645="","",VLOOKUP($J645-2,Age_Steps,4)))</f>
        <v/>
      </c>
      <c r="CC645" s="104" t="str">
        <f>IF(OR(ABS($B645)&lt;0.01,$I645=0),0,IF($J645="","",VLOOKUP($J645-2,Age_Steps,4)))</f>
        <v/>
      </c>
    </row>
    <row r="646" spans="2:81" ht="12.5" customHeight="1">
      <c r="B646" s="6" t="s">
        <v>425</v>
      </c>
      <c r="C646" s="6" t="s">
        <v>426</v>
      </c>
      <c r="D646" s="5">
        <v>0</v>
      </c>
      <c r="E646" s="5">
        <v>0</v>
      </c>
      <c r="F646" s="2">
        <v>0</v>
      </c>
      <c r="G646" s="2">
        <v>0</v>
      </c>
      <c r="H646" s="2">
        <v>0</v>
      </c>
      <c r="I646" s="5">
        <v>0</v>
      </c>
      <c r="J646" s="11">
        <v>85</v>
      </c>
      <c r="K646" s="12">
        <f t="shared" ref="K646:L709" si="603">IF(D646&gt;0.5,1,0)</f>
        <v>0</v>
      </c>
      <c r="L646" s="12">
        <f t="shared" si="603"/>
        <v>0</v>
      </c>
      <c r="M646" s="14">
        <f t="shared" ref="M646:M709" si="604">+D646-F646</f>
        <v>0</v>
      </c>
      <c r="N646" s="12">
        <f t="shared" si="599"/>
        <v>0</v>
      </c>
      <c r="O646" s="14">
        <f t="shared" ref="O646:O709" si="605">+E646-G646</f>
        <v>0</v>
      </c>
      <c r="P646" s="12">
        <f t="shared" si="599"/>
        <v>0</v>
      </c>
      <c r="Q646" s="12">
        <f t="shared" ref="Q646:Q709" si="606">IF(E646+G646+I646=0,1,0)</f>
        <v>1</v>
      </c>
      <c r="R646" s="12">
        <f t="shared" ref="R646:R709" si="607">IF(AND(Q646=0,E646=0),1,0)</f>
        <v>0</v>
      </c>
      <c r="S646" s="12">
        <f t="shared" ref="S646:S709" si="608">IF(E646=0,0,1)</f>
        <v>0</v>
      </c>
      <c r="T646" s="12">
        <f t="shared" ref="T646:T709" si="609">IF(G646=0,0,1)</f>
        <v>0</v>
      </c>
      <c r="U646" s="12">
        <f t="shared" ref="U646:U709" si="610">IF(AND(T646=1, X646=1,E646=0),1,0)</f>
        <v>0</v>
      </c>
      <c r="V646" s="39">
        <f t="shared" ref="V646:V709" si="611">IF(U646=1,G646,0)</f>
        <v>0</v>
      </c>
      <c r="W646" s="39">
        <f t="shared" ref="W646:W709" si="612">IF(U646=1,I646,0)</f>
        <v>0</v>
      </c>
      <c r="X646" s="12">
        <f t="shared" si="600"/>
        <v>0</v>
      </c>
      <c r="Y646" s="12">
        <f t="shared" ref="Y646:Y709" si="613">IF(AND(X646=1,G646=0,E646=0),1,0)</f>
        <v>0</v>
      </c>
      <c r="Z646" s="39">
        <f t="shared" si="601"/>
        <v>0</v>
      </c>
      <c r="AA646" s="12">
        <f t="shared" ref="AA646:AA709" si="614">IF(AND(S646=1,T646=0,X646=0),1,0)</f>
        <v>0</v>
      </c>
      <c r="AB646" s="39">
        <f t="shared" ref="AB646:AB709" si="615">IF(AA646=1,E646,0)</f>
        <v>0</v>
      </c>
      <c r="AC646" s="12">
        <f t="shared" ref="AC646:AC709" si="616">IF(AND(S646=1,T646=1,X646=0),1,0)</f>
        <v>0</v>
      </c>
      <c r="AD646" s="39">
        <f t="shared" ref="AD646:AD709" si="617">IF(AC646=1,E646,0)</f>
        <v>0</v>
      </c>
      <c r="AE646" s="39">
        <f t="shared" si="602"/>
        <v>0</v>
      </c>
      <c r="AF646" s="12">
        <f t="shared" ref="AF646:AF709" si="618">IF(AND(S646=0,T646=1,X646=0),1,0)</f>
        <v>0</v>
      </c>
      <c r="AG646" s="39">
        <f t="shared" ref="AG646:AG709" si="619">IF(AF646=1,G646,0)</f>
        <v>0</v>
      </c>
      <c r="AH646" s="12">
        <f t="shared" ref="AH646:AH709" si="620">IF(AND(S646=1,T646=0,X646=1),1,0)</f>
        <v>0</v>
      </c>
      <c r="AI646" s="39">
        <f t="shared" ref="AI646:AI709" si="621">IF(AH646=1,E646,0)</f>
        <v>0</v>
      </c>
      <c r="AJ646" s="39">
        <f t="shared" ref="AJ646:AJ709" si="622">IF(AH646=1,I646,0)</f>
        <v>0</v>
      </c>
      <c r="AK646" s="12">
        <f t="shared" ref="AK646:AK709" si="623">IF(AND(S646=1,T646=1,X646=1),1,0)</f>
        <v>0</v>
      </c>
      <c r="AL646" s="39">
        <f t="shared" ref="AL646:AL709" si="624">IF(AK646=1,E646,0)</f>
        <v>0</v>
      </c>
      <c r="AM646" s="39">
        <f t="shared" ref="AM646:AM709" si="625">IF(AK646=1,G646,0)</f>
        <v>0</v>
      </c>
      <c r="AN646" s="39">
        <f t="shared" ref="AN646:AN709" si="626">IF(AK646=1,I646,0)</f>
        <v>0</v>
      </c>
      <c r="AO646" s="99">
        <f t="shared" ref="AO646:AO709" si="627">IF(AK646=1,IF(+AL646-AM646&gt;0,1,IF(+AL646-AM646&lt;0,2,3)),0)</f>
        <v>0</v>
      </c>
      <c r="AP646" s="99">
        <f t="shared" ref="AP646:AP709" si="628">IF(AK646=1,IF(+AM646-AN646&gt;0,1,IF(+AM646-AN646&lt;0,2,3)),0)</f>
        <v>0</v>
      </c>
      <c r="AQ646" s="12">
        <f t="shared" ref="AQ646:AQ709" si="629">IF(AND(AK646=1,AO646=1,AP646=1),1,0)</f>
        <v>0</v>
      </c>
      <c r="AR646" s="39">
        <f t="shared" ref="AR646:AR709" si="630">IF(AND($AO646=1,$AP646=1),E646,0)</f>
        <v>0</v>
      </c>
      <c r="AS646" s="39">
        <f t="shared" ref="AS646:AS709" si="631">IF(AND($AO646=1,$AP646=1),G646,0)</f>
        <v>0</v>
      </c>
      <c r="AT646" s="39">
        <f t="shared" ref="AT646:AT709" si="632">IF(AND($AO646=1,$AP646=1),I646,0)</f>
        <v>0</v>
      </c>
      <c r="AU646" s="12">
        <f t="shared" ref="AU646:AU709" si="633">IF(AND(AK646=1,AO646=2,AP646=2),1,0)</f>
        <v>0</v>
      </c>
      <c r="AV646" s="39">
        <f t="shared" ref="AV646:AV709" si="634">IF(AND($AO646=2,$AP646=2),E646,0)</f>
        <v>0</v>
      </c>
      <c r="AW646" s="39">
        <f t="shared" ref="AW646:AW709" si="635">IF(AND($AO646=2,$AP646=2),G646,0)</f>
        <v>0</v>
      </c>
      <c r="AX646" s="39">
        <f t="shared" ref="AX646:AX709" si="636">IF(AND($AO646=2,$AP646=2),I646,0)</f>
        <v>0</v>
      </c>
      <c r="AY646" s="39">
        <f t="shared" ref="AY646:AY709" si="637">IF(AND(AO646=2,AP646=2),AL646-AM646,0)</f>
        <v>0</v>
      </c>
      <c r="AZ646" s="39">
        <f t="shared" ref="AZ646:AZ709" si="638">IF(AND(AO646=2,AP646=2),AM646-AN646,0)</f>
        <v>0</v>
      </c>
      <c r="BA646" s="12">
        <f t="shared" ref="BA646:BA709" si="639">IF(AND($AK646=1,OR($AO646=1,$AO646=3),$AP646=2),1,0)</f>
        <v>0</v>
      </c>
      <c r="BB646" s="39">
        <f t="shared" ref="BB646:BB709" si="640">IF(AND(OR($AO646=1,$AO646=3),$AP646=2),$E646,0)</f>
        <v>0</v>
      </c>
      <c r="BC646" s="39">
        <f t="shared" ref="BC646:BC709" si="641">IF(AND(OR($AO646=1,$AO646=3),$AP646=2),$G646,0)</f>
        <v>0</v>
      </c>
      <c r="BD646" s="39">
        <f t="shared" ref="BD646:BD709" si="642">IF(AND(OR($AO646=1,$AO646=3),$AP646=2),$I646,0)</f>
        <v>0</v>
      </c>
      <c r="BE646" s="12">
        <f t="shared" ref="BE646:BE709" si="643">IF(AND($AK646=1,$AO646=2,OR($AP646=1,$AP646=3)),1,0)</f>
        <v>0</v>
      </c>
      <c r="BF646" s="39">
        <f t="shared" ref="BF646:BF709" si="644">IF(AND($AO646=2,OR($AP646=1,$AP646=3)),$E646,0)</f>
        <v>0</v>
      </c>
      <c r="BG646" s="39">
        <f t="shared" ref="BG646:BG709" si="645">IF(AND($AO646=2,OR($AP646=1,$AP646=3)),$G646,0)</f>
        <v>0</v>
      </c>
      <c r="BH646" s="39">
        <f t="shared" ref="BH646:BH709" si="646">IF(AND($AO646=2,OR($AP646=1,$AP646=3)),$I646,0)</f>
        <v>0</v>
      </c>
      <c r="BI646" s="12">
        <f t="shared" ref="BI646:BI709" si="647">IF(AND($AK646=1,$AO646=1,$AP646=3),1,0)</f>
        <v>0</v>
      </c>
      <c r="BJ646" s="39">
        <f t="shared" ref="BJ646:BJ709" si="648">IF(AND($AO646=1,$AP646=3),$E646,0)</f>
        <v>0</v>
      </c>
      <c r="BK646" s="39">
        <f t="shared" ref="BK646:BK709" si="649">IF(AND($AO646=1,$AP646=3),$G646,0)</f>
        <v>0</v>
      </c>
      <c r="BL646" s="39">
        <f t="shared" ref="BL646:BL709" si="650">IF(AND($AO646=1,$AP646=3),$I646,0)</f>
        <v>0</v>
      </c>
      <c r="BM646" s="12">
        <f t="shared" ref="BM646:BM709" si="651">IF(AND($AK646=1,$AO646=3,$AP646=1),1,0)</f>
        <v>0</v>
      </c>
      <c r="BN646" s="39">
        <f t="shared" ref="BN646:BN709" si="652">IF(AND($AO646=3,$AP646=1),$E646,0)</f>
        <v>0</v>
      </c>
      <c r="BO646" s="39">
        <f t="shared" ref="BO646:BO709" si="653">IF(AND($AO646=3,$AP646=1),$G646,0)</f>
        <v>0</v>
      </c>
      <c r="BP646" s="39">
        <f t="shared" ref="BP646:BP709" si="654">IF(AND($AO646=3,$AP646=1),$I646,0)</f>
        <v>0</v>
      </c>
      <c r="BQ646" s="12">
        <f t="shared" ref="BQ646:BQ709" si="655">IF(AND($AK646=1,$AO646=3,$AP646=3),1,0)</f>
        <v>0</v>
      </c>
      <c r="BR646" s="39">
        <f t="shared" ref="BR646:BR709" si="656">IF(AND($AO646=3,$AP646=3),$E646,0)</f>
        <v>0</v>
      </c>
      <c r="BS646" s="39">
        <f t="shared" ref="BS646:BS709" si="657">IF(AND($AO646=3,$AP646=3),$G646,0)</f>
        <v>0</v>
      </c>
      <c r="BT646" s="39">
        <f t="shared" ref="BT646:BT709" si="658">IF(AND($AO646=3,$AP646=3),$I646,0)</f>
        <v>0</v>
      </c>
      <c r="BU646" s="104">
        <f>IF(ABS($B646)&lt;0.01,0,VLOOKUP(E646,DollarSteps,4))</f>
        <v>1</v>
      </c>
      <c r="BV646" s="104">
        <f>IF(ABS($B646)&lt;0.01,0,VLOOKUP(G646,DollarSteps,4))</f>
        <v>1</v>
      </c>
      <c r="BW646" s="104">
        <f>IF(ABS($B646)&lt;0.01,0,VLOOKUP(I646,DollarSteps,4))</f>
        <v>1</v>
      </c>
      <c r="BX646" s="104">
        <f>IF(ABS($B646)&lt;0.01,0,IF($J646="","",VLOOKUP($J646,Age_Steps,4)))</f>
        <v>7</v>
      </c>
      <c r="BY646" s="104">
        <f>IF(OR(ABS($B646)&lt;0.01,$E646=0),0,IF($J646="","",VLOOKUP($J646,Age_Steps,4)))</f>
        <v>0</v>
      </c>
      <c r="BZ646" s="104">
        <f>IF(ABS($B646)&lt;0.01,0,IF($J646="","",VLOOKUP($J646-1,Age_Steps,4)))</f>
        <v>7</v>
      </c>
      <c r="CA646" s="104">
        <f>IF(OR(ABS($B646)&lt;0.01,$G646=0),0,IF($J646="","",VLOOKUP($J646-1,Age_Steps,4)))</f>
        <v>0</v>
      </c>
      <c r="CB646" s="104">
        <f>IF(ABS($B646)&lt;0.01,0,IF($J646="","",VLOOKUP($J646-2,Age_Steps,4)))</f>
        <v>7</v>
      </c>
      <c r="CC646" s="104">
        <f>IF(OR(ABS($B646)&lt;0.01,$I646=0),0,IF($J646="","",VLOOKUP($J646-2,Age_Steps,4)))</f>
        <v>0</v>
      </c>
    </row>
    <row r="647" spans="2:81" ht="12.5" customHeight="1">
      <c r="B647" s="6" t="s">
        <v>427</v>
      </c>
      <c r="C647" s="6" t="s">
        <v>428</v>
      </c>
      <c r="D647" s="5">
        <v>0</v>
      </c>
      <c r="E647" s="5">
        <v>0</v>
      </c>
      <c r="F647" s="2">
        <v>0</v>
      </c>
      <c r="G647" s="2">
        <v>0</v>
      </c>
      <c r="H647" s="2">
        <v>0</v>
      </c>
      <c r="I647" s="5">
        <v>0</v>
      </c>
      <c r="J647" s="11">
        <v>37</v>
      </c>
      <c r="K647" s="12">
        <f t="shared" si="603"/>
        <v>0</v>
      </c>
      <c r="L647" s="12">
        <f t="shared" si="603"/>
        <v>0</v>
      </c>
      <c r="M647" s="14">
        <f t="shared" si="604"/>
        <v>0</v>
      </c>
      <c r="N647" s="12">
        <f t="shared" ref="N647:P710" si="659">IF(OR((M647&gt;=N$3),(M647&lt;=-N$3)),1,0)</f>
        <v>0</v>
      </c>
      <c r="O647" s="14">
        <f t="shared" si="605"/>
        <v>0</v>
      </c>
      <c r="P647" s="12">
        <f t="shared" si="659"/>
        <v>0</v>
      </c>
      <c r="Q647" s="12">
        <f t="shared" si="606"/>
        <v>1</v>
      </c>
      <c r="R647" s="12">
        <f t="shared" si="607"/>
        <v>0</v>
      </c>
      <c r="S647" s="12">
        <f t="shared" si="608"/>
        <v>0</v>
      </c>
      <c r="T647" s="12">
        <f t="shared" si="609"/>
        <v>0</v>
      </c>
      <c r="U647" s="12">
        <f t="shared" si="610"/>
        <v>0</v>
      </c>
      <c r="V647" s="39">
        <f t="shared" si="611"/>
        <v>0</v>
      </c>
      <c r="W647" s="39">
        <f t="shared" si="612"/>
        <v>0</v>
      </c>
      <c r="X647" s="12">
        <f t="shared" si="600"/>
        <v>0</v>
      </c>
      <c r="Y647" s="12">
        <f t="shared" si="613"/>
        <v>0</v>
      </c>
      <c r="Z647" s="39">
        <f t="shared" si="601"/>
        <v>0</v>
      </c>
      <c r="AA647" s="12">
        <f t="shared" si="614"/>
        <v>0</v>
      </c>
      <c r="AB647" s="39">
        <f t="shared" si="615"/>
        <v>0</v>
      </c>
      <c r="AC647" s="12">
        <f t="shared" si="616"/>
        <v>0</v>
      </c>
      <c r="AD647" s="39">
        <f t="shared" si="617"/>
        <v>0</v>
      </c>
      <c r="AE647" s="39">
        <f t="shared" si="602"/>
        <v>0</v>
      </c>
      <c r="AF647" s="12">
        <f t="shared" si="618"/>
        <v>0</v>
      </c>
      <c r="AG647" s="39">
        <f t="shared" si="619"/>
        <v>0</v>
      </c>
      <c r="AH647" s="12">
        <f t="shared" si="620"/>
        <v>0</v>
      </c>
      <c r="AI647" s="39">
        <f t="shared" si="621"/>
        <v>0</v>
      </c>
      <c r="AJ647" s="39">
        <f t="shared" si="622"/>
        <v>0</v>
      </c>
      <c r="AK647" s="12">
        <f t="shared" si="623"/>
        <v>0</v>
      </c>
      <c r="AL647" s="39">
        <f t="shared" si="624"/>
        <v>0</v>
      </c>
      <c r="AM647" s="39">
        <f t="shared" si="625"/>
        <v>0</v>
      </c>
      <c r="AN647" s="39">
        <f t="shared" si="626"/>
        <v>0</v>
      </c>
      <c r="AO647" s="99">
        <f t="shared" si="627"/>
        <v>0</v>
      </c>
      <c r="AP647" s="99">
        <f t="shared" si="628"/>
        <v>0</v>
      </c>
      <c r="AQ647" s="12">
        <f t="shared" si="629"/>
        <v>0</v>
      </c>
      <c r="AR647" s="39">
        <f t="shared" si="630"/>
        <v>0</v>
      </c>
      <c r="AS647" s="39">
        <f t="shared" si="631"/>
        <v>0</v>
      </c>
      <c r="AT647" s="39">
        <f t="shared" si="632"/>
        <v>0</v>
      </c>
      <c r="AU647" s="12">
        <f t="shared" si="633"/>
        <v>0</v>
      </c>
      <c r="AV647" s="39">
        <f t="shared" si="634"/>
        <v>0</v>
      </c>
      <c r="AW647" s="39">
        <f t="shared" si="635"/>
        <v>0</v>
      </c>
      <c r="AX647" s="39">
        <f t="shared" si="636"/>
        <v>0</v>
      </c>
      <c r="AY647" s="39">
        <f t="shared" si="637"/>
        <v>0</v>
      </c>
      <c r="AZ647" s="39">
        <f t="shared" si="638"/>
        <v>0</v>
      </c>
      <c r="BA647" s="12">
        <f t="shared" si="639"/>
        <v>0</v>
      </c>
      <c r="BB647" s="39">
        <f t="shared" si="640"/>
        <v>0</v>
      </c>
      <c r="BC647" s="39">
        <f t="shared" si="641"/>
        <v>0</v>
      </c>
      <c r="BD647" s="39">
        <f t="shared" si="642"/>
        <v>0</v>
      </c>
      <c r="BE647" s="12">
        <f t="shared" si="643"/>
        <v>0</v>
      </c>
      <c r="BF647" s="39">
        <f t="shared" si="644"/>
        <v>0</v>
      </c>
      <c r="BG647" s="39">
        <f t="shared" si="645"/>
        <v>0</v>
      </c>
      <c r="BH647" s="39">
        <f t="shared" si="646"/>
        <v>0</v>
      </c>
      <c r="BI647" s="12">
        <f t="shared" si="647"/>
        <v>0</v>
      </c>
      <c r="BJ647" s="39">
        <f t="shared" si="648"/>
        <v>0</v>
      </c>
      <c r="BK647" s="39">
        <f t="shared" si="649"/>
        <v>0</v>
      </c>
      <c r="BL647" s="39">
        <f t="shared" si="650"/>
        <v>0</v>
      </c>
      <c r="BM647" s="12">
        <f t="shared" si="651"/>
        <v>0</v>
      </c>
      <c r="BN647" s="39">
        <f t="shared" si="652"/>
        <v>0</v>
      </c>
      <c r="BO647" s="39">
        <f t="shared" si="653"/>
        <v>0</v>
      </c>
      <c r="BP647" s="39">
        <f t="shared" si="654"/>
        <v>0</v>
      </c>
      <c r="BQ647" s="12">
        <f t="shared" si="655"/>
        <v>0</v>
      </c>
      <c r="BR647" s="39">
        <f t="shared" si="656"/>
        <v>0</v>
      </c>
      <c r="BS647" s="39">
        <f t="shared" si="657"/>
        <v>0</v>
      </c>
      <c r="BT647" s="39">
        <f t="shared" si="658"/>
        <v>0</v>
      </c>
      <c r="BU647" s="104">
        <f>IF(ABS($B647)&lt;0.01,0,VLOOKUP(E647,DollarSteps,4))</f>
        <v>1</v>
      </c>
      <c r="BV647" s="104">
        <f>IF(ABS($B647)&lt;0.01,0,VLOOKUP(G647,DollarSteps,4))</f>
        <v>1</v>
      </c>
      <c r="BW647" s="104">
        <f>IF(ABS($B647)&lt;0.01,0,VLOOKUP(I647,DollarSteps,4))</f>
        <v>1</v>
      </c>
      <c r="BX647" s="104">
        <f>IF(ABS($B647)&lt;0.01,0,IF($J647="","",VLOOKUP($J647,Age_Steps,4)))</f>
        <v>3</v>
      </c>
      <c r="BY647" s="104">
        <f>IF(OR(ABS($B647)&lt;0.01,$E647=0),0,IF($J647="","",VLOOKUP($J647,Age_Steps,4)))</f>
        <v>0</v>
      </c>
      <c r="BZ647" s="104">
        <f>IF(ABS($B647)&lt;0.01,0,IF($J647="","",VLOOKUP($J647-1,Age_Steps,4)))</f>
        <v>3</v>
      </c>
      <c r="CA647" s="104">
        <f>IF(OR(ABS($B647)&lt;0.01,$G647=0),0,IF($J647="","",VLOOKUP($J647-1,Age_Steps,4)))</f>
        <v>0</v>
      </c>
      <c r="CB647" s="104">
        <f>IF(ABS($B647)&lt;0.01,0,IF($J647="","",VLOOKUP($J647-2,Age_Steps,4)))</f>
        <v>3</v>
      </c>
      <c r="CC647" s="104">
        <f>IF(OR(ABS($B647)&lt;0.01,$I647=0),0,IF($J647="","",VLOOKUP($J647-2,Age_Steps,4)))</f>
        <v>0</v>
      </c>
    </row>
    <row r="648" spans="2:81" ht="12.5" customHeight="1">
      <c r="B648" s="6" t="s">
        <v>429</v>
      </c>
      <c r="C648" s="6" t="s">
        <v>430</v>
      </c>
      <c r="D648" s="5">
        <v>0</v>
      </c>
      <c r="E648" s="5">
        <v>0</v>
      </c>
      <c r="F648" s="2">
        <v>0</v>
      </c>
      <c r="G648" s="2">
        <v>0</v>
      </c>
      <c r="H648" s="2">
        <v>0</v>
      </c>
      <c r="I648" s="5">
        <v>0</v>
      </c>
      <c r="K648" s="12">
        <f t="shared" si="603"/>
        <v>0</v>
      </c>
      <c r="L648" s="12">
        <f t="shared" si="603"/>
        <v>0</v>
      </c>
      <c r="M648" s="14">
        <f t="shared" si="604"/>
        <v>0</v>
      </c>
      <c r="N648" s="12">
        <f t="shared" si="659"/>
        <v>0</v>
      </c>
      <c r="O648" s="14">
        <f t="shared" si="605"/>
        <v>0</v>
      </c>
      <c r="P648" s="12">
        <f t="shared" si="659"/>
        <v>0</v>
      </c>
      <c r="Q648" s="12">
        <f t="shared" si="606"/>
        <v>1</v>
      </c>
      <c r="R648" s="12">
        <f t="shared" si="607"/>
        <v>0</v>
      </c>
      <c r="S648" s="12">
        <f t="shared" si="608"/>
        <v>0</v>
      </c>
      <c r="T648" s="12">
        <f t="shared" si="609"/>
        <v>0</v>
      </c>
      <c r="U648" s="12">
        <f t="shared" si="610"/>
        <v>0</v>
      </c>
      <c r="V648" s="39">
        <f t="shared" si="611"/>
        <v>0</v>
      </c>
      <c r="W648" s="39">
        <f t="shared" si="612"/>
        <v>0</v>
      </c>
      <c r="X648" s="12">
        <f t="shared" si="600"/>
        <v>0</v>
      </c>
      <c r="Y648" s="12">
        <f t="shared" si="613"/>
        <v>0</v>
      </c>
      <c r="Z648" s="39">
        <f t="shared" si="601"/>
        <v>0</v>
      </c>
      <c r="AA648" s="12">
        <f t="shared" si="614"/>
        <v>0</v>
      </c>
      <c r="AB648" s="39">
        <f t="shared" si="615"/>
        <v>0</v>
      </c>
      <c r="AC648" s="12">
        <f t="shared" si="616"/>
        <v>0</v>
      </c>
      <c r="AD648" s="39">
        <f t="shared" si="617"/>
        <v>0</v>
      </c>
      <c r="AE648" s="39">
        <f t="shared" si="602"/>
        <v>0</v>
      </c>
      <c r="AF648" s="12">
        <f t="shared" si="618"/>
        <v>0</v>
      </c>
      <c r="AG648" s="39">
        <f t="shared" si="619"/>
        <v>0</v>
      </c>
      <c r="AH648" s="12">
        <f t="shared" si="620"/>
        <v>0</v>
      </c>
      <c r="AI648" s="39">
        <f t="shared" si="621"/>
        <v>0</v>
      </c>
      <c r="AJ648" s="39">
        <f t="shared" si="622"/>
        <v>0</v>
      </c>
      <c r="AK648" s="12">
        <f t="shared" si="623"/>
        <v>0</v>
      </c>
      <c r="AL648" s="39">
        <f t="shared" si="624"/>
        <v>0</v>
      </c>
      <c r="AM648" s="39">
        <f t="shared" si="625"/>
        <v>0</v>
      </c>
      <c r="AN648" s="39">
        <f t="shared" si="626"/>
        <v>0</v>
      </c>
      <c r="AO648" s="99">
        <f t="shared" si="627"/>
        <v>0</v>
      </c>
      <c r="AP648" s="99">
        <f t="shared" si="628"/>
        <v>0</v>
      </c>
      <c r="AQ648" s="12">
        <f t="shared" si="629"/>
        <v>0</v>
      </c>
      <c r="AR648" s="39">
        <f t="shared" si="630"/>
        <v>0</v>
      </c>
      <c r="AS648" s="39">
        <f t="shared" si="631"/>
        <v>0</v>
      </c>
      <c r="AT648" s="39">
        <f t="shared" si="632"/>
        <v>0</v>
      </c>
      <c r="AU648" s="12">
        <f t="shared" si="633"/>
        <v>0</v>
      </c>
      <c r="AV648" s="39">
        <f t="shared" si="634"/>
        <v>0</v>
      </c>
      <c r="AW648" s="39">
        <f t="shared" si="635"/>
        <v>0</v>
      </c>
      <c r="AX648" s="39">
        <f t="shared" si="636"/>
        <v>0</v>
      </c>
      <c r="AY648" s="39">
        <f t="shared" si="637"/>
        <v>0</v>
      </c>
      <c r="AZ648" s="39">
        <f t="shared" si="638"/>
        <v>0</v>
      </c>
      <c r="BA648" s="12">
        <f t="shared" si="639"/>
        <v>0</v>
      </c>
      <c r="BB648" s="39">
        <f t="shared" si="640"/>
        <v>0</v>
      </c>
      <c r="BC648" s="39">
        <f t="shared" si="641"/>
        <v>0</v>
      </c>
      <c r="BD648" s="39">
        <f t="shared" si="642"/>
        <v>0</v>
      </c>
      <c r="BE648" s="12">
        <f t="shared" si="643"/>
        <v>0</v>
      </c>
      <c r="BF648" s="39">
        <f t="shared" si="644"/>
        <v>0</v>
      </c>
      <c r="BG648" s="39">
        <f t="shared" si="645"/>
        <v>0</v>
      </c>
      <c r="BH648" s="39">
        <f t="shared" si="646"/>
        <v>0</v>
      </c>
      <c r="BI648" s="12">
        <f t="shared" si="647"/>
        <v>0</v>
      </c>
      <c r="BJ648" s="39">
        <f t="shared" si="648"/>
        <v>0</v>
      </c>
      <c r="BK648" s="39">
        <f t="shared" si="649"/>
        <v>0</v>
      </c>
      <c r="BL648" s="39">
        <f t="shared" si="650"/>
        <v>0</v>
      </c>
      <c r="BM648" s="12">
        <f t="shared" si="651"/>
        <v>0</v>
      </c>
      <c r="BN648" s="39">
        <f t="shared" si="652"/>
        <v>0</v>
      </c>
      <c r="BO648" s="39">
        <f t="shared" si="653"/>
        <v>0</v>
      </c>
      <c r="BP648" s="39">
        <f t="shared" si="654"/>
        <v>0</v>
      </c>
      <c r="BQ648" s="12">
        <f t="shared" si="655"/>
        <v>0</v>
      </c>
      <c r="BR648" s="39">
        <f t="shared" si="656"/>
        <v>0</v>
      </c>
      <c r="BS648" s="39">
        <f t="shared" si="657"/>
        <v>0</v>
      </c>
      <c r="BT648" s="39">
        <f t="shared" si="658"/>
        <v>0</v>
      </c>
      <c r="BU648" s="104">
        <f>IF(ABS($B648)&lt;0.01,0,VLOOKUP(E648,DollarSteps,4))</f>
        <v>1</v>
      </c>
      <c r="BV648" s="104">
        <f>IF(ABS($B648)&lt;0.01,0,VLOOKUP(G648,DollarSteps,4))</f>
        <v>1</v>
      </c>
      <c r="BW648" s="104">
        <f>IF(ABS($B648)&lt;0.01,0,VLOOKUP(I648,DollarSteps,4))</f>
        <v>1</v>
      </c>
      <c r="BX648" s="104" t="str">
        <f>IF(ABS($B648)&lt;0.01,0,IF($J648="","",VLOOKUP($J648,Age_Steps,4)))</f>
        <v/>
      </c>
      <c r="BY648" s="104">
        <f>IF(OR(ABS($B648)&lt;0.01,$E648=0),0,IF($J648="","",VLOOKUP($J648,Age_Steps,4)))</f>
        <v>0</v>
      </c>
      <c r="BZ648" s="104" t="str">
        <f>IF(ABS($B648)&lt;0.01,0,IF($J648="","",VLOOKUP($J648-1,Age_Steps,4)))</f>
        <v/>
      </c>
      <c r="CA648" s="104">
        <f>IF(OR(ABS($B648)&lt;0.01,$G648=0),0,IF($J648="","",VLOOKUP($J648-1,Age_Steps,4)))</f>
        <v>0</v>
      </c>
      <c r="CB648" s="104" t="str">
        <f>IF(ABS($B648)&lt;0.01,0,IF($J648="","",VLOOKUP($J648-2,Age_Steps,4)))</f>
        <v/>
      </c>
      <c r="CC648" s="104">
        <f>IF(OR(ABS($B648)&lt;0.01,$I648=0),0,IF($J648="","",VLOOKUP($J648-2,Age_Steps,4)))</f>
        <v>0</v>
      </c>
    </row>
    <row r="649" spans="2:81" ht="12.5" customHeight="1">
      <c r="B649" s="6" t="s">
        <v>431</v>
      </c>
      <c r="C649" s="6" t="s">
        <v>432</v>
      </c>
      <c r="D649" s="5">
        <v>245</v>
      </c>
      <c r="E649" s="5">
        <v>245</v>
      </c>
      <c r="F649" s="2">
        <v>0</v>
      </c>
      <c r="G649" s="2">
        <v>0</v>
      </c>
      <c r="H649" s="2">
        <v>0</v>
      </c>
      <c r="I649" s="5">
        <v>0</v>
      </c>
      <c r="K649" s="12">
        <f t="shared" si="603"/>
        <v>1</v>
      </c>
      <c r="L649" s="12">
        <f t="shared" si="603"/>
        <v>1</v>
      </c>
      <c r="M649" s="14">
        <f t="shared" si="604"/>
        <v>245</v>
      </c>
      <c r="N649" s="12">
        <f t="shared" si="659"/>
        <v>0</v>
      </c>
      <c r="O649" s="14">
        <f t="shared" si="605"/>
        <v>245</v>
      </c>
      <c r="P649" s="12">
        <f t="shared" si="659"/>
        <v>0</v>
      </c>
      <c r="Q649" s="12">
        <f t="shared" si="606"/>
        <v>0</v>
      </c>
      <c r="R649" s="12">
        <f t="shared" si="607"/>
        <v>0</v>
      </c>
      <c r="S649" s="12">
        <f t="shared" si="608"/>
        <v>1</v>
      </c>
      <c r="T649" s="12">
        <f t="shared" si="609"/>
        <v>0</v>
      </c>
      <c r="U649" s="12">
        <f t="shared" si="610"/>
        <v>0</v>
      </c>
      <c r="V649" s="39">
        <f t="shared" si="611"/>
        <v>0</v>
      </c>
      <c r="W649" s="39">
        <f t="shared" si="612"/>
        <v>0</v>
      </c>
      <c r="X649" s="12">
        <f t="shared" si="600"/>
        <v>0</v>
      </c>
      <c r="Y649" s="12">
        <f t="shared" si="613"/>
        <v>0</v>
      </c>
      <c r="Z649" s="39">
        <f t="shared" si="601"/>
        <v>0</v>
      </c>
      <c r="AA649" s="12">
        <f t="shared" si="614"/>
        <v>1</v>
      </c>
      <c r="AB649" s="39">
        <f t="shared" si="615"/>
        <v>245</v>
      </c>
      <c r="AC649" s="12">
        <f t="shared" si="616"/>
        <v>0</v>
      </c>
      <c r="AD649" s="39">
        <f t="shared" si="617"/>
        <v>0</v>
      </c>
      <c r="AE649" s="39">
        <f t="shared" si="602"/>
        <v>0</v>
      </c>
      <c r="AF649" s="12">
        <f t="shared" si="618"/>
        <v>0</v>
      </c>
      <c r="AG649" s="39">
        <f t="shared" si="619"/>
        <v>0</v>
      </c>
      <c r="AH649" s="12">
        <f t="shared" si="620"/>
        <v>0</v>
      </c>
      <c r="AI649" s="39">
        <f t="shared" si="621"/>
        <v>0</v>
      </c>
      <c r="AJ649" s="39">
        <f t="shared" si="622"/>
        <v>0</v>
      </c>
      <c r="AK649" s="12">
        <f t="shared" si="623"/>
        <v>0</v>
      </c>
      <c r="AL649" s="39">
        <f t="shared" si="624"/>
        <v>0</v>
      </c>
      <c r="AM649" s="39">
        <f t="shared" si="625"/>
        <v>0</v>
      </c>
      <c r="AN649" s="39">
        <f t="shared" si="626"/>
        <v>0</v>
      </c>
      <c r="AO649" s="99">
        <f t="shared" si="627"/>
        <v>0</v>
      </c>
      <c r="AP649" s="99">
        <f t="shared" si="628"/>
        <v>0</v>
      </c>
      <c r="AQ649" s="12">
        <f t="shared" si="629"/>
        <v>0</v>
      </c>
      <c r="AR649" s="39">
        <f t="shared" si="630"/>
        <v>0</v>
      </c>
      <c r="AS649" s="39">
        <f t="shared" si="631"/>
        <v>0</v>
      </c>
      <c r="AT649" s="39">
        <f t="shared" si="632"/>
        <v>0</v>
      </c>
      <c r="AU649" s="12">
        <f t="shared" si="633"/>
        <v>0</v>
      </c>
      <c r="AV649" s="39">
        <f t="shared" si="634"/>
        <v>0</v>
      </c>
      <c r="AW649" s="39">
        <f t="shared" si="635"/>
        <v>0</v>
      </c>
      <c r="AX649" s="39">
        <f t="shared" si="636"/>
        <v>0</v>
      </c>
      <c r="AY649" s="39">
        <f t="shared" si="637"/>
        <v>0</v>
      </c>
      <c r="AZ649" s="39">
        <f t="shared" si="638"/>
        <v>0</v>
      </c>
      <c r="BA649" s="12">
        <f t="shared" si="639"/>
        <v>0</v>
      </c>
      <c r="BB649" s="39">
        <f t="shared" si="640"/>
        <v>0</v>
      </c>
      <c r="BC649" s="39">
        <f t="shared" si="641"/>
        <v>0</v>
      </c>
      <c r="BD649" s="39">
        <f t="shared" si="642"/>
        <v>0</v>
      </c>
      <c r="BE649" s="12">
        <f t="shared" si="643"/>
        <v>0</v>
      </c>
      <c r="BF649" s="39">
        <f t="shared" si="644"/>
        <v>0</v>
      </c>
      <c r="BG649" s="39">
        <f t="shared" si="645"/>
        <v>0</v>
      </c>
      <c r="BH649" s="39">
        <f t="shared" si="646"/>
        <v>0</v>
      </c>
      <c r="BI649" s="12">
        <f t="shared" si="647"/>
        <v>0</v>
      </c>
      <c r="BJ649" s="39">
        <f t="shared" si="648"/>
        <v>0</v>
      </c>
      <c r="BK649" s="39">
        <f t="shared" si="649"/>
        <v>0</v>
      </c>
      <c r="BL649" s="39">
        <f t="shared" si="650"/>
        <v>0</v>
      </c>
      <c r="BM649" s="12">
        <f t="shared" si="651"/>
        <v>0</v>
      </c>
      <c r="BN649" s="39">
        <f t="shared" si="652"/>
        <v>0</v>
      </c>
      <c r="BO649" s="39">
        <f t="shared" si="653"/>
        <v>0</v>
      </c>
      <c r="BP649" s="39">
        <f t="shared" si="654"/>
        <v>0</v>
      </c>
      <c r="BQ649" s="12">
        <f t="shared" si="655"/>
        <v>0</v>
      </c>
      <c r="BR649" s="39">
        <f t="shared" si="656"/>
        <v>0</v>
      </c>
      <c r="BS649" s="39">
        <f t="shared" si="657"/>
        <v>0</v>
      </c>
      <c r="BT649" s="39">
        <f t="shared" si="658"/>
        <v>0</v>
      </c>
      <c r="BU649" s="104">
        <f>IF(ABS($B649)&lt;0.01,0,VLOOKUP(E649,DollarSteps,4))</f>
        <v>2</v>
      </c>
      <c r="BV649" s="104">
        <f>IF(ABS($B649)&lt;0.01,0,VLOOKUP(G649,DollarSteps,4))</f>
        <v>1</v>
      </c>
      <c r="BW649" s="104">
        <f>IF(ABS($B649)&lt;0.01,0,VLOOKUP(I649,DollarSteps,4))</f>
        <v>1</v>
      </c>
      <c r="BX649" s="104" t="str">
        <f>IF(ABS($B649)&lt;0.01,0,IF($J649="","",VLOOKUP($J649,Age_Steps,4)))</f>
        <v/>
      </c>
      <c r="BY649" s="104" t="str">
        <f>IF(OR(ABS($B649)&lt;0.01,$E649=0),0,IF($J649="","",VLOOKUP($J649,Age_Steps,4)))</f>
        <v/>
      </c>
      <c r="BZ649" s="104" t="str">
        <f>IF(ABS($B649)&lt;0.01,0,IF($J649="","",VLOOKUP($J649-1,Age_Steps,4)))</f>
        <v/>
      </c>
      <c r="CA649" s="104">
        <f>IF(OR(ABS($B649)&lt;0.01,$G649=0),0,IF($J649="","",VLOOKUP($J649-1,Age_Steps,4)))</f>
        <v>0</v>
      </c>
      <c r="CB649" s="104" t="str">
        <f>IF(ABS($B649)&lt;0.01,0,IF($J649="","",VLOOKUP($J649-2,Age_Steps,4)))</f>
        <v/>
      </c>
      <c r="CC649" s="104">
        <f>IF(OR(ABS($B649)&lt;0.01,$I649=0),0,IF($J649="","",VLOOKUP($J649-2,Age_Steps,4)))</f>
        <v>0</v>
      </c>
    </row>
    <row r="650" spans="2:81" ht="12.5" customHeight="1">
      <c r="B650" s="6" t="s">
        <v>433</v>
      </c>
      <c r="C650" s="7" t="s">
        <v>434</v>
      </c>
      <c r="D650" s="5">
        <v>0</v>
      </c>
      <c r="E650" s="5">
        <v>0</v>
      </c>
      <c r="F650" s="2">
        <v>2</v>
      </c>
      <c r="G650" s="2">
        <v>2</v>
      </c>
      <c r="H650" s="2">
        <v>0</v>
      </c>
      <c r="I650" s="5">
        <v>0</v>
      </c>
      <c r="J650" s="11">
        <v>44</v>
      </c>
      <c r="K650" s="12">
        <f t="shared" si="603"/>
        <v>0</v>
      </c>
      <c r="L650" s="12">
        <f t="shared" si="603"/>
        <v>0</v>
      </c>
      <c r="M650" s="14">
        <f t="shared" si="604"/>
        <v>-2</v>
      </c>
      <c r="N650" s="12">
        <f t="shared" si="659"/>
        <v>0</v>
      </c>
      <c r="O650" s="14">
        <f t="shared" si="605"/>
        <v>-2</v>
      </c>
      <c r="P650" s="12">
        <f t="shared" si="659"/>
        <v>0</v>
      </c>
      <c r="Q650" s="12">
        <f t="shared" si="606"/>
        <v>0</v>
      </c>
      <c r="R650" s="12">
        <f t="shared" si="607"/>
        <v>1</v>
      </c>
      <c r="S650" s="12">
        <f t="shared" si="608"/>
        <v>0</v>
      </c>
      <c r="T650" s="12">
        <f t="shared" si="609"/>
        <v>1</v>
      </c>
      <c r="U650" s="12">
        <f t="shared" si="610"/>
        <v>0</v>
      </c>
      <c r="V650" s="39">
        <f t="shared" si="611"/>
        <v>0</v>
      </c>
      <c r="W650" s="39">
        <f t="shared" si="612"/>
        <v>0</v>
      </c>
      <c r="X650" s="12">
        <f t="shared" si="600"/>
        <v>0</v>
      </c>
      <c r="Y650" s="12">
        <f t="shared" si="613"/>
        <v>0</v>
      </c>
      <c r="Z650" s="39">
        <f t="shared" si="601"/>
        <v>0</v>
      </c>
      <c r="AA650" s="12">
        <f t="shared" si="614"/>
        <v>0</v>
      </c>
      <c r="AB650" s="39">
        <f t="shared" si="615"/>
        <v>0</v>
      </c>
      <c r="AC650" s="12">
        <f t="shared" si="616"/>
        <v>0</v>
      </c>
      <c r="AD650" s="39">
        <f t="shared" si="617"/>
        <v>0</v>
      </c>
      <c r="AE650" s="39">
        <f t="shared" si="602"/>
        <v>0</v>
      </c>
      <c r="AF650" s="12">
        <f t="shared" si="618"/>
        <v>1</v>
      </c>
      <c r="AG650" s="39">
        <f t="shared" si="619"/>
        <v>2</v>
      </c>
      <c r="AH650" s="12">
        <f t="shared" si="620"/>
        <v>0</v>
      </c>
      <c r="AI650" s="39">
        <f t="shared" si="621"/>
        <v>0</v>
      </c>
      <c r="AJ650" s="39">
        <f t="shared" si="622"/>
        <v>0</v>
      </c>
      <c r="AK650" s="12">
        <f t="shared" si="623"/>
        <v>0</v>
      </c>
      <c r="AL650" s="39">
        <f t="shared" si="624"/>
        <v>0</v>
      </c>
      <c r="AM650" s="39">
        <f t="shared" si="625"/>
        <v>0</v>
      </c>
      <c r="AN650" s="39">
        <f t="shared" si="626"/>
        <v>0</v>
      </c>
      <c r="AO650" s="99">
        <f t="shared" si="627"/>
        <v>0</v>
      </c>
      <c r="AP650" s="99">
        <f t="shared" si="628"/>
        <v>0</v>
      </c>
      <c r="AQ650" s="12">
        <f t="shared" si="629"/>
        <v>0</v>
      </c>
      <c r="AR650" s="39">
        <f t="shared" si="630"/>
        <v>0</v>
      </c>
      <c r="AS650" s="39">
        <f t="shared" si="631"/>
        <v>0</v>
      </c>
      <c r="AT650" s="39">
        <f t="shared" si="632"/>
        <v>0</v>
      </c>
      <c r="AU650" s="12">
        <f t="shared" si="633"/>
        <v>0</v>
      </c>
      <c r="AV650" s="39">
        <f t="shared" si="634"/>
        <v>0</v>
      </c>
      <c r="AW650" s="39">
        <f t="shared" si="635"/>
        <v>0</v>
      </c>
      <c r="AX650" s="39">
        <f t="shared" si="636"/>
        <v>0</v>
      </c>
      <c r="AY650" s="39">
        <f t="shared" si="637"/>
        <v>0</v>
      </c>
      <c r="AZ650" s="39">
        <f t="shared" si="638"/>
        <v>0</v>
      </c>
      <c r="BA650" s="12">
        <f t="shared" si="639"/>
        <v>0</v>
      </c>
      <c r="BB650" s="39">
        <f t="shared" si="640"/>
        <v>0</v>
      </c>
      <c r="BC650" s="39">
        <f t="shared" si="641"/>
        <v>0</v>
      </c>
      <c r="BD650" s="39">
        <f t="shared" si="642"/>
        <v>0</v>
      </c>
      <c r="BE650" s="12">
        <f t="shared" si="643"/>
        <v>0</v>
      </c>
      <c r="BF650" s="39">
        <f t="shared" si="644"/>
        <v>0</v>
      </c>
      <c r="BG650" s="39">
        <f t="shared" si="645"/>
        <v>0</v>
      </c>
      <c r="BH650" s="39">
        <f t="shared" si="646"/>
        <v>0</v>
      </c>
      <c r="BI650" s="12">
        <f t="shared" si="647"/>
        <v>0</v>
      </c>
      <c r="BJ650" s="39">
        <f t="shared" si="648"/>
        <v>0</v>
      </c>
      <c r="BK650" s="39">
        <f t="shared" si="649"/>
        <v>0</v>
      </c>
      <c r="BL650" s="39">
        <f t="shared" si="650"/>
        <v>0</v>
      </c>
      <c r="BM650" s="12">
        <f t="shared" si="651"/>
        <v>0</v>
      </c>
      <c r="BN650" s="39">
        <f t="shared" si="652"/>
        <v>0</v>
      </c>
      <c r="BO650" s="39">
        <f t="shared" si="653"/>
        <v>0</v>
      </c>
      <c r="BP650" s="39">
        <f t="shared" si="654"/>
        <v>0</v>
      </c>
      <c r="BQ650" s="12">
        <f t="shared" si="655"/>
        <v>0</v>
      </c>
      <c r="BR650" s="39">
        <f t="shared" si="656"/>
        <v>0</v>
      </c>
      <c r="BS650" s="39">
        <f t="shared" si="657"/>
        <v>0</v>
      </c>
      <c r="BT650" s="39">
        <f t="shared" si="658"/>
        <v>0</v>
      </c>
      <c r="BU650" s="104">
        <f>IF(ABS($B650)&lt;0.01,0,VLOOKUP(E650,DollarSteps,4))</f>
        <v>1</v>
      </c>
      <c r="BV650" s="104">
        <f>IF(ABS($B650)&lt;0.01,0,VLOOKUP(G650,DollarSteps,4))</f>
        <v>2</v>
      </c>
      <c r="BW650" s="104">
        <f>IF(ABS($B650)&lt;0.01,0,VLOOKUP(I650,DollarSteps,4))</f>
        <v>1</v>
      </c>
      <c r="BX650" s="104">
        <f>IF(ABS($B650)&lt;0.01,0,IF($J650="","",VLOOKUP($J650,Age_Steps,4)))</f>
        <v>4</v>
      </c>
      <c r="BY650" s="104">
        <f>IF(OR(ABS($B650)&lt;0.01,$E650=0),0,IF($J650="","",VLOOKUP($J650,Age_Steps,4)))</f>
        <v>0</v>
      </c>
      <c r="BZ650" s="104">
        <f>IF(ABS($B650)&lt;0.01,0,IF($J650="","",VLOOKUP($J650-1,Age_Steps,4)))</f>
        <v>4</v>
      </c>
      <c r="CA650" s="104">
        <f>IF(OR(ABS($B650)&lt;0.01,$G650=0),0,IF($J650="","",VLOOKUP($J650-1,Age_Steps,4)))</f>
        <v>4</v>
      </c>
      <c r="CB650" s="104">
        <f>IF(ABS($B650)&lt;0.01,0,IF($J650="","",VLOOKUP($J650-2,Age_Steps,4)))</f>
        <v>4</v>
      </c>
      <c r="CC650" s="104">
        <f>IF(OR(ABS($B650)&lt;0.01,$I650=0),0,IF($J650="","",VLOOKUP($J650-2,Age_Steps,4)))</f>
        <v>0</v>
      </c>
    </row>
    <row r="651" spans="2:81" ht="12.5" customHeight="1">
      <c r="B651" s="6" t="s">
        <v>435</v>
      </c>
      <c r="C651" s="7" t="s">
        <v>436</v>
      </c>
      <c r="D651" s="5">
        <v>280</v>
      </c>
      <c r="E651" s="5">
        <v>355</v>
      </c>
      <c r="F651" s="2">
        <v>0</v>
      </c>
      <c r="G651" s="2">
        <v>0</v>
      </c>
      <c r="H651" s="2">
        <v>0</v>
      </c>
      <c r="I651" s="5">
        <v>0</v>
      </c>
      <c r="J651" s="11">
        <v>71</v>
      </c>
      <c r="K651" s="12">
        <f t="shared" si="603"/>
        <v>1</v>
      </c>
      <c r="L651" s="12">
        <f t="shared" si="603"/>
        <v>1</v>
      </c>
      <c r="M651" s="14">
        <f t="shared" si="604"/>
        <v>280</v>
      </c>
      <c r="N651" s="12">
        <f t="shared" si="659"/>
        <v>0</v>
      </c>
      <c r="O651" s="14">
        <f t="shared" si="605"/>
        <v>355</v>
      </c>
      <c r="P651" s="12">
        <f t="shared" si="659"/>
        <v>0</v>
      </c>
      <c r="Q651" s="12">
        <f t="shared" si="606"/>
        <v>0</v>
      </c>
      <c r="R651" s="12">
        <f t="shared" si="607"/>
        <v>0</v>
      </c>
      <c r="S651" s="12">
        <f t="shared" si="608"/>
        <v>1</v>
      </c>
      <c r="T651" s="12">
        <f t="shared" si="609"/>
        <v>0</v>
      </c>
      <c r="U651" s="12">
        <f t="shared" si="610"/>
        <v>0</v>
      </c>
      <c r="V651" s="39">
        <f t="shared" si="611"/>
        <v>0</v>
      </c>
      <c r="W651" s="39">
        <f t="shared" si="612"/>
        <v>0</v>
      </c>
      <c r="X651" s="12">
        <f t="shared" si="600"/>
        <v>0</v>
      </c>
      <c r="Y651" s="12">
        <f t="shared" si="613"/>
        <v>0</v>
      </c>
      <c r="Z651" s="39">
        <f t="shared" si="601"/>
        <v>0</v>
      </c>
      <c r="AA651" s="12">
        <f t="shared" si="614"/>
        <v>1</v>
      </c>
      <c r="AB651" s="39">
        <f t="shared" si="615"/>
        <v>355</v>
      </c>
      <c r="AC651" s="12">
        <f t="shared" si="616"/>
        <v>0</v>
      </c>
      <c r="AD651" s="39">
        <f t="shared" si="617"/>
        <v>0</v>
      </c>
      <c r="AE651" s="39">
        <f t="shared" si="602"/>
        <v>0</v>
      </c>
      <c r="AF651" s="12">
        <f t="shared" si="618"/>
        <v>0</v>
      </c>
      <c r="AG651" s="39">
        <f t="shared" si="619"/>
        <v>0</v>
      </c>
      <c r="AH651" s="12">
        <f t="shared" si="620"/>
        <v>0</v>
      </c>
      <c r="AI651" s="39">
        <f t="shared" si="621"/>
        <v>0</v>
      </c>
      <c r="AJ651" s="39">
        <f t="shared" si="622"/>
        <v>0</v>
      </c>
      <c r="AK651" s="12">
        <f t="shared" si="623"/>
        <v>0</v>
      </c>
      <c r="AL651" s="39">
        <f t="shared" si="624"/>
        <v>0</v>
      </c>
      <c r="AM651" s="39">
        <f t="shared" si="625"/>
        <v>0</v>
      </c>
      <c r="AN651" s="39">
        <f t="shared" si="626"/>
        <v>0</v>
      </c>
      <c r="AO651" s="99">
        <f t="shared" si="627"/>
        <v>0</v>
      </c>
      <c r="AP651" s="99">
        <f t="shared" si="628"/>
        <v>0</v>
      </c>
      <c r="AQ651" s="12">
        <f t="shared" si="629"/>
        <v>0</v>
      </c>
      <c r="AR651" s="39">
        <f t="shared" si="630"/>
        <v>0</v>
      </c>
      <c r="AS651" s="39">
        <f t="shared" si="631"/>
        <v>0</v>
      </c>
      <c r="AT651" s="39">
        <f t="shared" si="632"/>
        <v>0</v>
      </c>
      <c r="AU651" s="12">
        <f t="shared" si="633"/>
        <v>0</v>
      </c>
      <c r="AV651" s="39">
        <f t="shared" si="634"/>
        <v>0</v>
      </c>
      <c r="AW651" s="39">
        <f t="shared" si="635"/>
        <v>0</v>
      </c>
      <c r="AX651" s="39">
        <f t="shared" si="636"/>
        <v>0</v>
      </c>
      <c r="AY651" s="39">
        <f t="shared" si="637"/>
        <v>0</v>
      </c>
      <c r="AZ651" s="39">
        <f t="shared" si="638"/>
        <v>0</v>
      </c>
      <c r="BA651" s="12">
        <f t="shared" si="639"/>
        <v>0</v>
      </c>
      <c r="BB651" s="39">
        <f t="shared" si="640"/>
        <v>0</v>
      </c>
      <c r="BC651" s="39">
        <f t="shared" si="641"/>
        <v>0</v>
      </c>
      <c r="BD651" s="39">
        <f t="shared" si="642"/>
        <v>0</v>
      </c>
      <c r="BE651" s="12">
        <f t="shared" si="643"/>
        <v>0</v>
      </c>
      <c r="BF651" s="39">
        <f t="shared" si="644"/>
        <v>0</v>
      </c>
      <c r="BG651" s="39">
        <f t="shared" si="645"/>
        <v>0</v>
      </c>
      <c r="BH651" s="39">
        <f t="shared" si="646"/>
        <v>0</v>
      </c>
      <c r="BI651" s="12">
        <f t="shared" si="647"/>
        <v>0</v>
      </c>
      <c r="BJ651" s="39">
        <f t="shared" si="648"/>
        <v>0</v>
      </c>
      <c r="BK651" s="39">
        <f t="shared" si="649"/>
        <v>0</v>
      </c>
      <c r="BL651" s="39">
        <f t="shared" si="650"/>
        <v>0</v>
      </c>
      <c r="BM651" s="12">
        <f t="shared" si="651"/>
        <v>0</v>
      </c>
      <c r="BN651" s="39">
        <f t="shared" si="652"/>
        <v>0</v>
      </c>
      <c r="BO651" s="39">
        <f t="shared" si="653"/>
        <v>0</v>
      </c>
      <c r="BP651" s="39">
        <f t="shared" si="654"/>
        <v>0</v>
      </c>
      <c r="BQ651" s="12">
        <f t="shared" si="655"/>
        <v>0</v>
      </c>
      <c r="BR651" s="39">
        <f t="shared" si="656"/>
        <v>0</v>
      </c>
      <c r="BS651" s="39">
        <f t="shared" si="657"/>
        <v>0</v>
      </c>
      <c r="BT651" s="39">
        <f t="shared" si="658"/>
        <v>0</v>
      </c>
      <c r="BU651" s="104">
        <f>IF(ABS($B651)&lt;0.01,0,VLOOKUP(E651,DollarSteps,4))</f>
        <v>3</v>
      </c>
      <c r="BV651" s="104">
        <f>IF(ABS($B651)&lt;0.01,0,VLOOKUP(G651,DollarSteps,4))</f>
        <v>1</v>
      </c>
      <c r="BW651" s="104">
        <f>IF(ABS($B651)&lt;0.01,0,VLOOKUP(I651,DollarSteps,4))</f>
        <v>1</v>
      </c>
      <c r="BX651" s="104">
        <f>IF(ABS($B651)&lt;0.01,0,IF($J651="","",VLOOKUP($J651,Age_Steps,4)))</f>
        <v>7</v>
      </c>
      <c r="BY651" s="104">
        <f>IF(OR(ABS($B651)&lt;0.01,$E651=0),0,IF($J651="","",VLOOKUP($J651,Age_Steps,4)))</f>
        <v>7</v>
      </c>
      <c r="BZ651" s="104">
        <f>IF(ABS($B651)&lt;0.01,0,IF($J651="","",VLOOKUP($J651-1,Age_Steps,4)))</f>
        <v>7</v>
      </c>
      <c r="CA651" s="104">
        <f>IF(OR(ABS($B651)&lt;0.01,$G651=0),0,IF($J651="","",VLOOKUP($J651-1,Age_Steps,4)))</f>
        <v>0</v>
      </c>
      <c r="CB651" s="104">
        <f>IF(ABS($B651)&lt;0.01,0,IF($J651="","",VLOOKUP($J651-2,Age_Steps,4)))</f>
        <v>6</v>
      </c>
      <c r="CC651" s="104">
        <f>IF(OR(ABS($B651)&lt;0.01,$I651=0),0,IF($J651="","",VLOOKUP($J651-2,Age_Steps,4)))</f>
        <v>0</v>
      </c>
    </row>
    <row r="652" spans="2:81" ht="12.5" customHeight="1">
      <c r="B652" s="6" t="s">
        <v>437</v>
      </c>
      <c r="C652" s="6" t="s">
        <v>438</v>
      </c>
      <c r="D652" s="5">
        <v>0</v>
      </c>
      <c r="E652" s="5">
        <v>0</v>
      </c>
      <c r="F652" s="2">
        <v>0</v>
      </c>
      <c r="G652" s="2">
        <v>0</v>
      </c>
      <c r="H652" s="2">
        <v>0</v>
      </c>
      <c r="I652" s="5">
        <v>0</v>
      </c>
      <c r="J652" s="11">
        <v>96</v>
      </c>
      <c r="K652" s="12">
        <f t="shared" si="603"/>
        <v>0</v>
      </c>
      <c r="L652" s="12">
        <f t="shared" si="603"/>
        <v>0</v>
      </c>
      <c r="M652" s="14">
        <f t="shared" si="604"/>
        <v>0</v>
      </c>
      <c r="N652" s="12">
        <f t="shared" si="659"/>
        <v>0</v>
      </c>
      <c r="O652" s="14">
        <f t="shared" si="605"/>
        <v>0</v>
      </c>
      <c r="P652" s="12">
        <f t="shared" si="659"/>
        <v>0</v>
      </c>
      <c r="Q652" s="12">
        <f t="shared" si="606"/>
        <v>1</v>
      </c>
      <c r="R652" s="12">
        <f t="shared" si="607"/>
        <v>0</v>
      </c>
      <c r="S652" s="12">
        <f t="shared" si="608"/>
        <v>0</v>
      </c>
      <c r="T652" s="12">
        <f t="shared" si="609"/>
        <v>0</v>
      </c>
      <c r="U652" s="12">
        <f t="shared" si="610"/>
        <v>0</v>
      </c>
      <c r="V652" s="39">
        <f t="shared" si="611"/>
        <v>0</v>
      </c>
      <c r="W652" s="39">
        <f t="shared" si="612"/>
        <v>0</v>
      </c>
      <c r="X652" s="12">
        <f t="shared" ref="X652:X715" si="660">IF(I652=0,0,1)</f>
        <v>0</v>
      </c>
      <c r="Y652" s="12">
        <f t="shared" si="613"/>
        <v>0</v>
      </c>
      <c r="Z652" s="39">
        <f t="shared" ref="Z652:Z715" si="661">IF(Y652=1,I652,0)</f>
        <v>0</v>
      </c>
      <c r="AA652" s="12">
        <f t="shared" si="614"/>
        <v>0</v>
      </c>
      <c r="AB652" s="39">
        <f t="shared" si="615"/>
        <v>0</v>
      </c>
      <c r="AC652" s="12">
        <f t="shared" si="616"/>
        <v>0</v>
      </c>
      <c r="AD652" s="39">
        <f t="shared" si="617"/>
        <v>0</v>
      </c>
      <c r="AE652" s="39">
        <f t="shared" si="602"/>
        <v>0</v>
      </c>
      <c r="AF652" s="12">
        <f t="shared" si="618"/>
        <v>0</v>
      </c>
      <c r="AG652" s="39">
        <f t="shared" si="619"/>
        <v>0</v>
      </c>
      <c r="AH652" s="12">
        <f t="shared" si="620"/>
        <v>0</v>
      </c>
      <c r="AI652" s="39">
        <f t="shared" si="621"/>
        <v>0</v>
      </c>
      <c r="AJ652" s="39">
        <f t="shared" si="622"/>
        <v>0</v>
      </c>
      <c r="AK652" s="12">
        <f t="shared" si="623"/>
        <v>0</v>
      </c>
      <c r="AL652" s="39">
        <f t="shared" si="624"/>
        <v>0</v>
      </c>
      <c r="AM652" s="39">
        <f t="shared" si="625"/>
        <v>0</v>
      </c>
      <c r="AN652" s="39">
        <f t="shared" si="626"/>
        <v>0</v>
      </c>
      <c r="AO652" s="99">
        <f t="shared" si="627"/>
        <v>0</v>
      </c>
      <c r="AP652" s="99">
        <f t="shared" si="628"/>
        <v>0</v>
      </c>
      <c r="AQ652" s="12">
        <f t="shared" si="629"/>
        <v>0</v>
      </c>
      <c r="AR652" s="39">
        <f t="shared" si="630"/>
        <v>0</v>
      </c>
      <c r="AS652" s="39">
        <f t="shared" si="631"/>
        <v>0</v>
      </c>
      <c r="AT652" s="39">
        <f t="shared" si="632"/>
        <v>0</v>
      </c>
      <c r="AU652" s="12">
        <f t="shared" si="633"/>
        <v>0</v>
      </c>
      <c r="AV652" s="39">
        <f t="shared" si="634"/>
        <v>0</v>
      </c>
      <c r="AW652" s="39">
        <f t="shared" si="635"/>
        <v>0</v>
      </c>
      <c r="AX652" s="39">
        <f t="shared" si="636"/>
        <v>0</v>
      </c>
      <c r="AY652" s="39">
        <f t="shared" si="637"/>
        <v>0</v>
      </c>
      <c r="AZ652" s="39">
        <f t="shared" si="638"/>
        <v>0</v>
      </c>
      <c r="BA652" s="12">
        <f t="shared" si="639"/>
        <v>0</v>
      </c>
      <c r="BB652" s="39">
        <f t="shared" si="640"/>
        <v>0</v>
      </c>
      <c r="BC652" s="39">
        <f t="shared" si="641"/>
        <v>0</v>
      </c>
      <c r="BD652" s="39">
        <f t="shared" si="642"/>
        <v>0</v>
      </c>
      <c r="BE652" s="12">
        <f t="shared" si="643"/>
        <v>0</v>
      </c>
      <c r="BF652" s="39">
        <f t="shared" si="644"/>
        <v>0</v>
      </c>
      <c r="BG652" s="39">
        <f t="shared" si="645"/>
        <v>0</v>
      </c>
      <c r="BH652" s="39">
        <f t="shared" si="646"/>
        <v>0</v>
      </c>
      <c r="BI652" s="12">
        <f t="shared" si="647"/>
        <v>0</v>
      </c>
      <c r="BJ652" s="39">
        <f t="shared" si="648"/>
        <v>0</v>
      </c>
      <c r="BK652" s="39">
        <f t="shared" si="649"/>
        <v>0</v>
      </c>
      <c r="BL652" s="39">
        <f t="shared" si="650"/>
        <v>0</v>
      </c>
      <c r="BM652" s="12">
        <f t="shared" si="651"/>
        <v>0</v>
      </c>
      <c r="BN652" s="39">
        <f t="shared" si="652"/>
        <v>0</v>
      </c>
      <c r="BO652" s="39">
        <f t="shared" si="653"/>
        <v>0</v>
      </c>
      <c r="BP652" s="39">
        <f t="shared" si="654"/>
        <v>0</v>
      </c>
      <c r="BQ652" s="12">
        <f t="shared" si="655"/>
        <v>0</v>
      </c>
      <c r="BR652" s="39">
        <f t="shared" si="656"/>
        <v>0</v>
      </c>
      <c r="BS652" s="39">
        <f t="shared" si="657"/>
        <v>0</v>
      </c>
      <c r="BT652" s="39">
        <f t="shared" si="658"/>
        <v>0</v>
      </c>
      <c r="BU652" s="104">
        <f>IF(ABS($B652)&lt;0.01,0,VLOOKUP(E652,DollarSteps,4))</f>
        <v>1</v>
      </c>
      <c r="BV652" s="104">
        <f>IF(ABS($B652)&lt;0.01,0,VLOOKUP(G652,DollarSteps,4))</f>
        <v>1</v>
      </c>
      <c r="BW652" s="104">
        <f>IF(ABS($B652)&lt;0.01,0,VLOOKUP(I652,DollarSteps,4))</f>
        <v>1</v>
      </c>
      <c r="BX652" s="104">
        <f>IF(ABS($B652)&lt;0.01,0,IF($J652="","",VLOOKUP($J652,Age_Steps,4)))</f>
        <v>7</v>
      </c>
      <c r="BY652" s="104">
        <f>IF(OR(ABS($B652)&lt;0.01,$E652=0),0,IF($J652="","",VLOOKUP($J652,Age_Steps,4)))</f>
        <v>0</v>
      </c>
      <c r="BZ652" s="104">
        <f>IF(ABS($B652)&lt;0.01,0,IF($J652="","",VLOOKUP($J652-1,Age_Steps,4)))</f>
        <v>7</v>
      </c>
      <c r="CA652" s="104">
        <f>IF(OR(ABS($B652)&lt;0.01,$G652=0),0,IF($J652="","",VLOOKUP($J652-1,Age_Steps,4)))</f>
        <v>0</v>
      </c>
      <c r="CB652" s="104">
        <f>IF(ABS($B652)&lt;0.01,0,IF($J652="","",VLOOKUP($J652-2,Age_Steps,4)))</f>
        <v>7</v>
      </c>
      <c r="CC652" s="104">
        <f>IF(OR(ABS($B652)&lt;0.01,$I652=0),0,IF($J652="","",VLOOKUP($J652-2,Age_Steps,4)))</f>
        <v>0</v>
      </c>
    </row>
    <row r="653" spans="2:81" ht="12.5" customHeight="1">
      <c r="B653" s="6" t="s">
        <v>439</v>
      </c>
      <c r="C653" s="7" t="s">
        <v>440</v>
      </c>
      <c r="D653" s="5">
        <v>0</v>
      </c>
      <c r="E653" s="5">
        <v>0</v>
      </c>
      <c r="F653" s="2">
        <v>0</v>
      </c>
      <c r="G653" s="2">
        <v>0</v>
      </c>
      <c r="H653" s="2">
        <v>0</v>
      </c>
      <c r="I653" s="5">
        <v>0</v>
      </c>
      <c r="J653" s="11">
        <v>44</v>
      </c>
      <c r="K653" s="12">
        <f t="shared" si="603"/>
        <v>0</v>
      </c>
      <c r="L653" s="12">
        <f t="shared" si="603"/>
        <v>0</v>
      </c>
      <c r="M653" s="14">
        <f t="shared" si="604"/>
        <v>0</v>
      </c>
      <c r="N653" s="12">
        <f t="shared" si="659"/>
        <v>0</v>
      </c>
      <c r="O653" s="14">
        <f t="shared" si="605"/>
        <v>0</v>
      </c>
      <c r="P653" s="12">
        <f t="shared" si="659"/>
        <v>0</v>
      </c>
      <c r="Q653" s="12">
        <f t="shared" si="606"/>
        <v>1</v>
      </c>
      <c r="R653" s="12">
        <f t="shared" si="607"/>
        <v>0</v>
      </c>
      <c r="S653" s="12">
        <f t="shared" si="608"/>
        <v>0</v>
      </c>
      <c r="T653" s="12">
        <f t="shared" si="609"/>
        <v>0</v>
      </c>
      <c r="U653" s="12">
        <f t="shared" si="610"/>
        <v>0</v>
      </c>
      <c r="V653" s="39">
        <f t="shared" si="611"/>
        <v>0</v>
      </c>
      <c r="W653" s="39">
        <f t="shared" si="612"/>
        <v>0</v>
      </c>
      <c r="X653" s="12">
        <f t="shared" si="660"/>
        <v>0</v>
      </c>
      <c r="Y653" s="12">
        <f t="shared" si="613"/>
        <v>0</v>
      </c>
      <c r="Z653" s="39">
        <f t="shared" si="661"/>
        <v>0</v>
      </c>
      <c r="AA653" s="12">
        <f t="shared" si="614"/>
        <v>0</v>
      </c>
      <c r="AB653" s="39">
        <f t="shared" si="615"/>
        <v>0</v>
      </c>
      <c r="AC653" s="12">
        <f t="shared" si="616"/>
        <v>0</v>
      </c>
      <c r="AD653" s="39">
        <f t="shared" si="617"/>
        <v>0</v>
      </c>
      <c r="AE653" s="39">
        <f t="shared" si="602"/>
        <v>0</v>
      </c>
      <c r="AF653" s="12">
        <f t="shared" si="618"/>
        <v>0</v>
      </c>
      <c r="AG653" s="39">
        <f t="shared" si="619"/>
        <v>0</v>
      </c>
      <c r="AH653" s="12">
        <f t="shared" si="620"/>
        <v>0</v>
      </c>
      <c r="AI653" s="39">
        <f t="shared" si="621"/>
        <v>0</v>
      </c>
      <c r="AJ653" s="39">
        <f t="shared" si="622"/>
        <v>0</v>
      </c>
      <c r="AK653" s="12">
        <f t="shared" si="623"/>
        <v>0</v>
      </c>
      <c r="AL653" s="39">
        <f t="shared" si="624"/>
        <v>0</v>
      </c>
      <c r="AM653" s="39">
        <f t="shared" si="625"/>
        <v>0</v>
      </c>
      <c r="AN653" s="39">
        <f t="shared" si="626"/>
        <v>0</v>
      </c>
      <c r="AO653" s="99">
        <f t="shared" si="627"/>
        <v>0</v>
      </c>
      <c r="AP653" s="99">
        <f t="shared" si="628"/>
        <v>0</v>
      </c>
      <c r="AQ653" s="12">
        <f t="shared" si="629"/>
        <v>0</v>
      </c>
      <c r="AR653" s="39">
        <f t="shared" si="630"/>
        <v>0</v>
      </c>
      <c r="AS653" s="39">
        <f t="shared" si="631"/>
        <v>0</v>
      </c>
      <c r="AT653" s="39">
        <f t="shared" si="632"/>
        <v>0</v>
      </c>
      <c r="AU653" s="12">
        <f t="shared" si="633"/>
        <v>0</v>
      </c>
      <c r="AV653" s="39">
        <f t="shared" si="634"/>
        <v>0</v>
      </c>
      <c r="AW653" s="39">
        <f t="shared" si="635"/>
        <v>0</v>
      </c>
      <c r="AX653" s="39">
        <f t="shared" si="636"/>
        <v>0</v>
      </c>
      <c r="AY653" s="39">
        <f t="shared" si="637"/>
        <v>0</v>
      </c>
      <c r="AZ653" s="39">
        <f t="shared" si="638"/>
        <v>0</v>
      </c>
      <c r="BA653" s="12">
        <f t="shared" si="639"/>
        <v>0</v>
      </c>
      <c r="BB653" s="39">
        <f t="shared" si="640"/>
        <v>0</v>
      </c>
      <c r="BC653" s="39">
        <f t="shared" si="641"/>
        <v>0</v>
      </c>
      <c r="BD653" s="39">
        <f t="shared" si="642"/>
        <v>0</v>
      </c>
      <c r="BE653" s="12">
        <f t="shared" si="643"/>
        <v>0</v>
      </c>
      <c r="BF653" s="39">
        <f t="shared" si="644"/>
        <v>0</v>
      </c>
      <c r="BG653" s="39">
        <f t="shared" si="645"/>
        <v>0</v>
      </c>
      <c r="BH653" s="39">
        <f t="shared" si="646"/>
        <v>0</v>
      </c>
      <c r="BI653" s="12">
        <f t="shared" si="647"/>
        <v>0</v>
      </c>
      <c r="BJ653" s="39">
        <f t="shared" si="648"/>
        <v>0</v>
      </c>
      <c r="BK653" s="39">
        <f t="shared" si="649"/>
        <v>0</v>
      </c>
      <c r="BL653" s="39">
        <f t="shared" si="650"/>
        <v>0</v>
      </c>
      <c r="BM653" s="12">
        <f t="shared" si="651"/>
        <v>0</v>
      </c>
      <c r="BN653" s="39">
        <f t="shared" si="652"/>
        <v>0</v>
      </c>
      <c r="BO653" s="39">
        <f t="shared" si="653"/>
        <v>0</v>
      </c>
      <c r="BP653" s="39">
        <f t="shared" si="654"/>
        <v>0</v>
      </c>
      <c r="BQ653" s="12">
        <f t="shared" si="655"/>
        <v>0</v>
      </c>
      <c r="BR653" s="39">
        <f t="shared" si="656"/>
        <v>0</v>
      </c>
      <c r="BS653" s="39">
        <f t="shared" si="657"/>
        <v>0</v>
      </c>
      <c r="BT653" s="39">
        <f t="shared" si="658"/>
        <v>0</v>
      </c>
      <c r="BU653" s="104">
        <f>IF(ABS($B653)&lt;0.01,0,VLOOKUP(E653,DollarSteps,4))</f>
        <v>1</v>
      </c>
      <c r="BV653" s="104">
        <f>IF(ABS($B653)&lt;0.01,0,VLOOKUP(G653,DollarSteps,4))</f>
        <v>1</v>
      </c>
      <c r="BW653" s="104">
        <f>IF(ABS($B653)&lt;0.01,0,VLOOKUP(I653,DollarSteps,4))</f>
        <v>1</v>
      </c>
      <c r="BX653" s="104">
        <f>IF(ABS($B653)&lt;0.01,0,IF($J653="","",VLOOKUP($J653,Age_Steps,4)))</f>
        <v>4</v>
      </c>
      <c r="BY653" s="104">
        <f>IF(OR(ABS($B653)&lt;0.01,$E653=0),0,IF($J653="","",VLOOKUP($J653,Age_Steps,4)))</f>
        <v>0</v>
      </c>
      <c r="BZ653" s="104">
        <f>IF(ABS($B653)&lt;0.01,0,IF($J653="","",VLOOKUP($J653-1,Age_Steps,4)))</f>
        <v>4</v>
      </c>
      <c r="CA653" s="104">
        <f>IF(OR(ABS($B653)&lt;0.01,$G653=0),0,IF($J653="","",VLOOKUP($J653-1,Age_Steps,4)))</f>
        <v>0</v>
      </c>
      <c r="CB653" s="104">
        <f>IF(ABS($B653)&lt;0.01,0,IF($J653="","",VLOOKUP($J653-2,Age_Steps,4)))</f>
        <v>4</v>
      </c>
      <c r="CC653" s="104">
        <f>IF(OR(ABS($B653)&lt;0.01,$I653=0),0,IF($J653="","",VLOOKUP($J653-2,Age_Steps,4)))</f>
        <v>0</v>
      </c>
    </row>
    <row r="654" spans="2:81" ht="12.5" customHeight="1">
      <c r="B654" s="6" t="s">
        <v>441</v>
      </c>
      <c r="C654" s="6" t="s">
        <v>442</v>
      </c>
      <c r="D654" s="5">
        <v>0</v>
      </c>
      <c r="E654" s="5">
        <v>0</v>
      </c>
      <c r="F654" s="2">
        <v>0</v>
      </c>
      <c r="G654" s="2">
        <v>0</v>
      </c>
      <c r="H654" s="2">
        <v>0</v>
      </c>
      <c r="I654" s="5">
        <v>0</v>
      </c>
      <c r="J654" s="11">
        <v>65</v>
      </c>
      <c r="K654" s="12">
        <f t="shared" si="603"/>
        <v>0</v>
      </c>
      <c r="L654" s="12">
        <f t="shared" si="603"/>
        <v>0</v>
      </c>
      <c r="M654" s="14">
        <f t="shared" si="604"/>
        <v>0</v>
      </c>
      <c r="N654" s="12">
        <f t="shared" si="659"/>
        <v>0</v>
      </c>
      <c r="O654" s="14">
        <f t="shared" si="605"/>
        <v>0</v>
      </c>
      <c r="P654" s="12">
        <f t="shared" si="659"/>
        <v>0</v>
      </c>
      <c r="Q654" s="12">
        <f t="shared" si="606"/>
        <v>1</v>
      </c>
      <c r="R654" s="12">
        <f t="shared" si="607"/>
        <v>0</v>
      </c>
      <c r="S654" s="12">
        <f t="shared" si="608"/>
        <v>0</v>
      </c>
      <c r="T654" s="12">
        <f t="shared" si="609"/>
        <v>0</v>
      </c>
      <c r="U654" s="12">
        <f t="shared" si="610"/>
        <v>0</v>
      </c>
      <c r="V654" s="39">
        <f t="shared" si="611"/>
        <v>0</v>
      </c>
      <c r="W654" s="39">
        <f t="shared" si="612"/>
        <v>0</v>
      </c>
      <c r="X654" s="12">
        <f t="shared" si="660"/>
        <v>0</v>
      </c>
      <c r="Y654" s="12">
        <f t="shared" si="613"/>
        <v>0</v>
      </c>
      <c r="Z654" s="39">
        <f t="shared" si="661"/>
        <v>0</v>
      </c>
      <c r="AA654" s="12">
        <f t="shared" si="614"/>
        <v>0</v>
      </c>
      <c r="AB654" s="39">
        <f t="shared" si="615"/>
        <v>0</v>
      </c>
      <c r="AC654" s="12">
        <f t="shared" si="616"/>
        <v>0</v>
      </c>
      <c r="AD654" s="39">
        <f t="shared" si="617"/>
        <v>0</v>
      </c>
      <c r="AE654" s="39">
        <f t="shared" si="602"/>
        <v>0</v>
      </c>
      <c r="AF654" s="12">
        <f t="shared" si="618"/>
        <v>0</v>
      </c>
      <c r="AG654" s="39">
        <f t="shared" si="619"/>
        <v>0</v>
      </c>
      <c r="AH654" s="12">
        <f t="shared" si="620"/>
        <v>0</v>
      </c>
      <c r="AI654" s="39">
        <f t="shared" si="621"/>
        <v>0</v>
      </c>
      <c r="AJ654" s="39">
        <f t="shared" si="622"/>
        <v>0</v>
      </c>
      <c r="AK654" s="12">
        <f t="shared" si="623"/>
        <v>0</v>
      </c>
      <c r="AL654" s="39">
        <f t="shared" si="624"/>
        <v>0</v>
      </c>
      <c r="AM654" s="39">
        <f t="shared" si="625"/>
        <v>0</v>
      </c>
      <c r="AN654" s="39">
        <f t="shared" si="626"/>
        <v>0</v>
      </c>
      <c r="AO654" s="99">
        <f t="shared" si="627"/>
        <v>0</v>
      </c>
      <c r="AP654" s="99">
        <f t="shared" si="628"/>
        <v>0</v>
      </c>
      <c r="AQ654" s="12">
        <f t="shared" si="629"/>
        <v>0</v>
      </c>
      <c r="AR654" s="39">
        <f t="shared" si="630"/>
        <v>0</v>
      </c>
      <c r="AS654" s="39">
        <f t="shared" si="631"/>
        <v>0</v>
      </c>
      <c r="AT654" s="39">
        <f t="shared" si="632"/>
        <v>0</v>
      </c>
      <c r="AU654" s="12">
        <f t="shared" si="633"/>
        <v>0</v>
      </c>
      <c r="AV654" s="39">
        <f t="shared" si="634"/>
        <v>0</v>
      </c>
      <c r="AW654" s="39">
        <f t="shared" si="635"/>
        <v>0</v>
      </c>
      <c r="AX654" s="39">
        <f t="shared" si="636"/>
        <v>0</v>
      </c>
      <c r="AY654" s="39">
        <f t="shared" si="637"/>
        <v>0</v>
      </c>
      <c r="AZ654" s="39">
        <f t="shared" si="638"/>
        <v>0</v>
      </c>
      <c r="BA654" s="12">
        <f t="shared" si="639"/>
        <v>0</v>
      </c>
      <c r="BB654" s="39">
        <f t="shared" si="640"/>
        <v>0</v>
      </c>
      <c r="BC654" s="39">
        <f t="shared" si="641"/>
        <v>0</v>
      </c>
      <c r="BD654" s="39">
        <f t="shared" si="642"/>
        <v>0</v>
      </c>
      <c r="BE654" s="12">
        <f t="shared" si="643"/>
        <v>0</v>
      </c>
      <c r="BF654" s="39">
        <f t="shared" si="644"/>
        <v>0</v>
      </c>
      <c r="BG654" s="39">
        <f t="shared" si="645"/>
        <v>0</v>
      </c>
      <c r="BH654" s="39">
        <f t="shared" si="646"/>
        <v>0</v>
      </c>
      <c r="BI654" s="12">
        <f t="shared" si="647"/>
        <v>0</v>
      </c>
      <c r="BJ654" s="39">
        <f t="shared" si="648"/>
        <v>0</v>
      </c>
      <c r="BK654" s="39">
        <f t="shared" si="649"/>
        <v>0</v>
      </c>
      <c r="BL654" s="39">
        <f t="shared" si="650"/>
        <v>0</v>
      </c>
      <c r="BM654" s="12">
        <f t="shared" si="651"/>
        <v>0</v>
      </c>
      <c r="BN654" s="39">
        <f t="shared" si="652"/>
        <v>0</v>
      </c>
      <c r="BO654" s="39">
        <f t="shared" si="653"/>
        <v>0</v>
      </c>
      <c r="BP654" s="39">
        <f t="shared" si="654"/>
        <v>0</v>
      </c>
      <c r="BQ654" s="12">
        <f t="shared" si="655"/>
        <v>0</v>
      </c>
      <c r="BR654" s="39">
        <f t="shared" si="656"/>
        <v>0</v>
      </c>
      <c r="BS654" s="39">
        <f t="shared" si="657"/>
        <v>0</v>
      </c>
      <c r="BT654" s="39">
        <f t="shared" si="658"/>
        <v>0</v>
      </c>
      <c r="BU654" s="104">
        <f>IF(ABS($B654)&lt;0.01,0,VLOOKUP(E654,DollarSteps,4))</f>
        <v>1</v>
      </c>
      <c r="BV654" s="104">
        <f>IF(ABS($B654)&lt;0.01,0,VLOOKUP(G654,DollarSteps,4))</f>
        <v>1</v>
      </c>
      <c r="BW654" s="104">
        <f>IF(ABS($B654)&lt;0.01,0,VLOOKUP(I654,DollarSteps,4))</f>
        <v>1</v>
      </c>
      <c r="BX654" s="104">
        <f>IF(ABS($B654)&lt;0.01,0,IF($J654="","",VLOOKUP($J654,Age_Steps,4)))</f>
        <v>6</v>
      </c>
      <c r="BY654" s="104">
        <f>IF(OR(ABS($B654)&lt;0.01,$E654=0),0,IF($J654="","",VLOOKUP($J654,Age_Steps,4)))</f>
        <v>0</v>
      </c>
      <c r="BZ654" s="104">
        <f>IF(ABS($B654)&lt;0.01,0,IF($J654="","",VLOOKUP($J654-1,Age_Steps,4)))</f>
        <v>6</v>
      </c>
      <c r="CA654" s="104">
        <f>IF(OR(ABS($B654)&lt;0.01,$G654=0),0,IF($J654="","",VLOOKUP($J654-1,Age_Steps,4)))</f>
        <v>0</v>
      </c>
      <c r="CB654" s="104">
        <f>IF(ABS($B654)&lt;0.01,0,IF($J654="","",VLOOKUP($J654-2,Age_Steps,4)))</f>
        <v>6</v>
      </c>
      <c r="CC654" s="104">
        <f>IF(OR(ABS($B654)&lt;0.01,$I654=0),0,IF($J654="","",VLOOKUP($J654-2,Age_Steps,4)))</f>
        <v>0</v>
      </c>
    </row>
    <row r="655" spans="2:81" ht="12.5" customHeight="1">
      <c r="B655" s="6" t="s">
        <v>443</v>
      </c>
      <c r="C655" s="6" t="s">
        <v>444</v>
      </c>
      <c r="D655" s="5">
        <v>0</v>
      </c>
      <c r="E655" s="5">
        <v>0</v>
      </c>
      <c r="F655" s="2">
        <v>0</v>
      </c>
      <c r="G655" s="2">
        <v>0</v>
      </c>
      <c r="H655" s="2">
        <v>0</v>
      </c>
      <c r="I655" s="5">
        <v>0</v>
      </c>
      <c r="J655" s="11">
        <v>29</v>
      </c>
      <c r="K655" s="12">
        <f t="shared" si="603"/>
        <v>0</v>
      </c>
      <c r="L655" s="12">
        <f t="shared" si="603"/>
        <v>0</v>
      </c>
      <c r="M655" s="14">
        <f t="shared" si="604"/>
        <v>0</v>
      </c>
      <c r="N655" s="12">
        <f t="shared" si="659"/>
        <v>0</v>
      </c>
      <c r="O655" s="14">
        <f t="shared" si="605"/>
        <v>0</v>
      </c>
      <c r="P655" s="12">
        <f t="shared" si="659"/>
        <v>0</v>
      </c>
      <c r="Q655" s="12">
        <f t="shared" si="606"/>
        <v>1</v>
      </c>
      <c r="R655" s="12">
        <f t="shared" si="607"/>
        <v>0</v>
      </c>
      <c r="S655" s="12">
        <f t="shared" si="608"/>
        <v>0</v>
      </c>
      <c r="T655" s="12">
        <f t="shared" si="609"/>
        <v>0</v>
      </c>
      <c r="U655" s="12">
        <f t="shared" si="610"/>
        <v>0</v>
      </c>
      <c r="V655" s="39">
        <f t="shared" si="611"/>
        <v>0</v>
      </c>
      <c r="W655" s="39">
        <f t="shared" si="612"/>
        <v>0</v>
      </c>
      <c r="X655" s="12">
        <f t="shared" si="660"/>
        <v>0</v>
      </c>
      <c r="Y655" s="12">
        <f t="shared" si="613"/>
        <v>0</v>
      </c>
      <c r="Z655" s="39">
        <f t="shared" si="661"/>
        <v>0</v>
      </c>
      <c r="AA655" s="12">
        <f t="shared" si="614"/>
        <v>0</v>
      </c>
      <c r="AB655" s="39">
        <f t="shared" si="615"/>
        <v>0</v>
      </c>
      <c r="AC655" s="12">
        <f t="shared" si="616"/>
        <v>0</v>
      </c>
      <c r="AD655" s="39">
        <f t="shared" si="617"/>
        <v>0</v>
      </c>
      <c r="AE655" s="39">
        <f t="shared" si="602"/>
        <v>0</v>
      </c>
      <c r="AF655" s="12">
        <f t="shared" si="618"/>
        <v>0</v>
      </c>
      <c r="AG655" s="39">
        <f t="shared" si="619"/>
        <v>0</v>
      </c>
      <c r="AH655" s="12">
        <f t="shared" si="620"/>
        <v>0</v>
      </c>
      <c r="AI655" s="39">
        <f t="shared" si="621"/>
        <v>0</v>
      </c>
      <c r="AJ655" s="39">
        <f t="shared" si="622"/>
        <v>0</v>
      </c>
      <c r="AK655" s="12">
        <f t="shared" si="623"/>
        <v>0</v>
      </c>
      <c r="AL655" s="39">
        <f t="shared" si="624"/>
        <v>0</v>
      </c>
      <c r="AM655" s="39">
        <f t="shared" si="625"/>
        <v>0</v>
      </c>
      <c r="AN655" s="39">
        <f t="shared" si="626"/>
        <v>0</v>
      </c>
      <c r="AO655" s="99">
        <f t="shared" si="627"/>
        <v>0</v>
      </c>
      <c r="AP655" s="99">
        <f t="shared" si="628"/>
        <v>0</v>
      </c>
      <c r="AQ655" s="12">
        <f t="shared" si="629"/>
        <v>0</v>
      </c>
      <c r="AR655" s="39">
        <f t="shared" si="630"/>
        <v>0</v>
      </c>
      <c r="AS655" s="39">
        <f t="shared" si="631"/>
        <v>0</v>
      </c>
      <c r="AT655" s="39">
        <f t="shared" si="632"/>
        <v>0</v>
      </c>
      <c r="AU655" s="12">
        <f t="shared" si="633"/>
        <v>0</v>
      </c>
      <c r="AV655" s="39">
        <f t="shared" si="634"/>
        <v>0</v>
      </c>
      <c r="AW655" s="39">
        <f t="shared" si="635"/>
        <v>0</v>
      </c>
      <c r="AX655" s="39">
        <f t="shared" si="636"/>
        <v>0</v>
      </c>
      <c r="AY655" s="39">
        <f t="shared" si="637"/>
        <v>0</v>
      </c>
      <c r="AZ655" s="39">
        <f t="shared" si="638"/>
        <v>0</v>
      </c>
      <c r="BA655" s="12">
        <f t="shared" si="639"/>
        <v>0</v>
      </c>
      <c r="BB655" s="39">
        <f t="shared" si="640"/>
        <v>0</v>
      </c>
      <c r="BC655" s="39">
        <f t="shared" si="641"/>
        <v>0</v>
      </c>
      <c r="BD655" s="39">
        <f t="shared" si="642"/>
        <v>0</v>
      </c>
      <c r="BE655" s="12">
        <f t="shared" si="643"/>
        <v>0</v>
      </c>
      <c r="BF655" s="39">
        <f t="shared" si="644"/>
        <v>0</v>
      </c>
      <c r="BG655" s="39">
        <f t="shared" si="645"/>
        <v>0</v>
      </c>
      <c r="BH655" s="39">
        <f t="shared" si="646"/>
        <v>0</v>
      </c>
      <c r="BI655" s="12">
        <f t="shared" si="647"/>
        <v>0</v>
      </c>
      <c r="BJ655" s="39">
        <f t="shared" si="648"/>
        <v>0</v>
      </c>
      <c r="BK655" s="39">
        <f t="shared" si="649"/>
        <v>0</v>
      </c>
      <c r="BL655" s="39">
        <f t="shared" si="650"/>
        <v>0</v>
      </c>
      <c r="BM655" s="12">
        <f t="shared" si="651"/>
        <v>0</v>
      </c>
      <c r="BN655" s="39">
        <f t="shared" si="652"/>
        <v>0</v>
      </c>
      <c r="BO655" s="39">
        <f t="shared" si="653"/>
        <v>0</v>
      </c>
      <c r="BP655" s="39">
        <f t="shared" si="654"/>
        <v>0</v>
      </c>
      <c r="BQ655" s="12">
        <f t="shared" si="655"/>
        <v>0</v>
      </c>
      <c r="BR655" s="39">
        <f t="shared" si="656"/>
        <v>0</v>
      </c>
      <c r="BS655" s="39">
        <f t="shared" si="657"/>
        <v>0</v>
      </c>
      <c r="BT655" s="39">
        <f t="shared" si="658"/>
        <v>0</v>
      </c>
      <c r="BU655" s="104">
        <f>IF(ABS($B655)&lt;0.01,0,VLOOKUP(E655,DollarSteps,4))</f>
        <v>1</v>
      </c>
      <c r="BV655" s="104">
        <f>IF(ABS($B655)&lt;0.01,0,VLOOKUP(G655,DollarSteps,4))</f>
        <v>1</v>
      </c>
      <c r="BW655" s="104">
        <f>IF(ABS($B655)&lt;0.01,0,VLOOKUP(I655,DollarSteps,4))</f>
        <v>1</v>
      </c>
      <c r="BX655" s="104">
        <f>IF(ABS($B655)&lt;0.01,0,IF($J655="","",VLOOKUP($J655,Age_Steps,4)))</f>
        <v>2</v>
      </c>
      <c r="BY655" s="104">
        <f>IF(OR(ABS($B655)&lt;0.01,$E655=0),0,IF($J655="","",VLOOKUP($J655,Age_Steps,4)))</f>
        <v>0</v>
      </c>
      <c r="BZ655" s="104">
        <f>IF(ABS($B655)&lt;0.01,0,IF($J655="","",VLOOKUP($J655-1,Age_Steps,4)))</f>
        <v>2</v>
      </c>
      <c r="CA655" s="104">
        <f>IF(OR(ABS($B655)&lt;0.01,$G655=0),0,IF($J655="","",VLOOKUP($J655-1,Age_Steps,4)))</f>
        <v>0</v>
      </c>
      <c r="CB655" s="104">
        <f>IF(ABS($B655)&lt;0.01,0,IF($J655="","",VLOOKUP($J655-2,Age_Steps,4)))</f>
        <v>2</v>
      </c>
      <c r="CC655" s="104">
        <f>IF(OR(ABS($B655)&lt;0.01,$I655=0),0,IF($J655="","",VLOOKUP($J655-2,Age_Steps,4)))</f>
        <v>0</v>
      </c>
    </row>
    <row r="656" spans="2:81" ht="12.5" customHeight="1">
      <c r="B656" s="6" t="s">
        <v>445</v>
      </c>
      <c r="C656" s="6" t="s">
        <v>446</v>
      </c>
      <c r="D656" s="5">
        <v>0</v>
      </c>
      <c r="E656" s="5">
        <v>0</v>
      </c>
      <c r="F656" s="2">
        <v>0</v>
      </c>
      <c r="G656" s="2">
        <v>0</v>
      </c>
      <c r="H656" s="2">
        <v>0</v>
      </c>
      <c r="I656" s="5">
        <v>0</v>
      </c>
      <c r="J656" s="11">
        <v>29</v>
      </c>
      <c r="K656" s="12">
        <f t="shared" si="603"/>
        <v>0</v>
      </c>
      <c r="L656" s="12">
        <f t="shared" si="603"/>
        <v>0</v>
      </c>
      <c r="M656" s="14">
        <f t="shared" si="604"/>
        <v>0</v>
      </c>
      <c r="N656" s="12">
        <f t="shared" si="659"/>
        <v>0</v>
      </c>
      <c r="O656" s="14">
        <f t="shared" si="605"/>
        <v>0</v>
      </c>
      <c r="P656" s="12">
        <f t="shared" si="659"/>
        <v>0</v>
      </c>
      <c r="Q656" s="12">
        <f t="shared" si="606"/>
        <v>1</v>
      </c>
      <c r="R656" s="12">
        <f t="shared" si="607"/>
        <v>0</v>
      </c>
      <c r="S656" s="12">
        <f t="shared" si="608"/>
        <v>0</v>
      </c>
      <c r="T656" s="12">
        <f t="shared" si="609"/>
        <v>0</v>
      </c>
      <c r="U656" s="12">
        <f t="shared" si="610"/>
        <v>0</v>
      </c>
      <c r="V656" s="39">
        <f t="shared" si="611"/>
        <v>0</v>
      </c>
      <c r="W656" s="39">
        <f t="shared" si="612"/>
        <v>0</v>
      </c>
      <c r="X656" s="12">
        <f t="shared" si="660"/>
        <v>0</v>
      </c>
      <c r="Y656" s="12">
        <f t="shared" si="613"/>
        <v>0</v>
      </c>
      <c r="Z656" s="39">
        <f t="shared" si="661"/>
        <v>0</v>
      </c>
      <c r="AA656" s="12">
        <f t="shared" si="614"/>
        <v>0</v>
      </c>
      <c r="AB656" s="39">
        <f t="shared" si="615"/>
        <v>0</v>
      </c>
      <c r="AC656" s="12">
        <f t="shared" si="616"/>
        <v>0</v>
      </c>
      <c r="AD656" s="39">
        <f t="shared" si="617"/>
        <v>0</v>
      </c>
      <c r="AE656" s="39">
        <f t="shared" si="602"/>
        <v>0</v>
      </c>
      <c r="AF656" s="12">
        <f t="shared" si="618"/>
        <v>0</v>
      </c>
      <c r="AG656" s="39">
        <f t="shared" si="619"/>
        <v>0</v>
      </c>
      <c r="AH656" s="12">
        <f t="shared" si="620"/>
        <v>0</v>
      </c>
      <c r="AI656" s="39">
        <f t="shared" si="621"/>
        <v>0</v>
      </c>
      <c r="AJ656" s="39">
        <f t="shared" si="622"/>
        <v>0</v>
      </c>
      <c r="AK656" s="12">
        <f t="shared" si="623"/>
        <v>0</v>
      </c>
      <c r="AL656" s="39">
        <f t="shared" si="624"/>
        <v>0</v>
      </c>
      <c r="AM656" s="39">
        <f t="shared" si="625"/>
        <v>0</v>
      </c>
      <c r="AN656" s="39">
        <f t="shared" si="626"/>
        <v>0</v>
      </c>
      <c r="AO656" s="99">
        <f t="shared" si="627"/>
        <v>0</v>
      </c>
      <c r="AP656" s="99">
        <f t="shared" si="628"/>
        <v>0</v>
      </c>
      <c r="AQ656" s="12">
        <f t="shared" si="629"/>
        <v>0</v>
      </c>
      <c r="AR656" s="39">
        <f t="shared" si="630"/>
        <v>0</v>
      </c>
      <c r="AS656" s="39">
        <f t="shared" si="631"/>
        <v>0</v>
      </c>
      <c r="AT656" s="39">
        <f t="shared" si="632"/>
        <v>0</v>
      </c>
      <c r="AU656" s="12">
        <f t="shared" si="633"/>
        <v>0</v>
      </c>
      <c r="AV656" s="39">
        <f t="shared" si="634"/>
        <v>0</v>
      </c>
      <c r="AW656" s="39">
        <f t="shared" si="635"/>
        <v>0</v>
      </c>
      <c r="AX656" s="39">
        <f t="shared" si="636"/>
        <v>0</v>
      </c>
      <c r="AY656" s="39">
        <f t="shared" si="637"/>
        <v>0</v>
      </c>
      <c r="AZ656" s="39">
        <f t="shared" si="638"/>
        <v>0</v>
      </c>
      <c r="BA656" s="12">
        <f t="shared" si="639"/>
        <v>0</v>
      </c>
      <c r="BB656" s="39">
        <f t="shared" si="640"/>
        <v>0</v>
      </c>
      <c r="BC656" s="39">
        <f t="shared" si="641"/>
        <v>0</v>
      </c>
      <c r="BD656" s="39">
        <f t="shared" si="642"/>
        <v>0</v>
      </c>
      <c r="BE656" s="12">
        <f t="shared" si="643"/>
        <v>0</v>
      </c>
      <c r="BF656" s="39">
        <f t="shared" si="644"/>
        <v>0</v>
      </c>
      <c r="BG656" s="39">
        <f t="shared" si="645"/>
        <v>0</v>
      </c>
      <c r="BH656" s="39">
        <f t="shared" si="646"/>
        <v>0</v>
      </c>
      <c r="BI656" s="12">
        <f t="shared" si="647"/>
        <v>0</v>
      </c>
      <c r="BJ656" s="39">
        <f t="shared" si="648"/>
        <v>0</v>
      </c>
      <c r="BK656" s="39">
        <f t="shared" si="649"/>
        <v>0</v>
      </c>
      <c r="BL656" s="39">
        <f t="shared" si="650"/>
        <v>0</v>
      </c>
      <c r="BM656" s="12">
        <f t="shared" si="651"/>
        <v>0</v>
      </c>
      <c r="BN656" s="39">
        <f t="shared" si="652"/>
        <v>0</v>
      </c>
      <c r="BO656" s="39">
        <f t="shared" si="653"/>
        <v>0</v>
      </c>
      <c r="BP656" s="39">
        <f t="shared" si="654"/>
        <v>0</v>
      </c>
      <c r="BQ656" s="12">
        <f t="shared" si="655"/>
        <v>0</v>
      </c>
      <c r="BR656" s="39">
        <f t="shared" si="656"/>
        <v>0</v>
      </c>
      <c r="BS656" s="39">
        <f t="shared" si="657"/>
        <v>0</v>
      </c>
      <c r="BT656" s="39">
        <f t="shared" si="658"/>
        <v>0</v>
      </c>
      <c r="BU656" s="104">
        <f>IF(ABS($B656)&lt;0.01,0,VLOOKUP(E656,DollarSteps,4))</f>
        <v>1</v>
      </c>
      <c r="BV656" s="104">
        <f>IF(ABS($B656)&lt;0.01,0,VLOOKUP(G656,DollarSteps,4))</f>
        <v>1</v>
      </c>
      <c r="BW656" s="104">
        <f>IF(ABS($B656)&lt;0.01,0,VLOOKUP(I656,DollarSteps,4))</f>
        <v>1</v>
      </c>
      <c r="BX656" s="104">
        <f>IF(ABS($B656)&lt;0.01,0,IF($J656="","",VLOOKUP($J656,Age_Steps,4)))</f>
        <v>2</v>
      </c>
      <c r="BY656" s="104">
        <f>IF(OR(ABS($B656)&lt;0.01,$E656=0),0,IF($J656="","",VLOOKUP($J656,Age_Steps,4)))</f>
        <v>0</v>
      </c>
      <c r="BZ656" s="104">
        <f>IF(ABS($B656)&lt;0.01,0,IF($J656="","",VLOOKUP($J656-1,Age_Steps,4)))</f>
        <v>2</v>
      </c>
      <c r="CA656" s="104">
        <f>IF(OR(ABS($B656)&lt;0.01,$G656=0),0,IF($J656="","",VLOOKUP($J656-1,Age_Steps,4)))</f>
        <v>0</v>
      </c>
      <c r="CB656" s="104">
        <f>IF(ABS($B656)&lt;0.01,0,IF($J656="","",VLOOKUP($J656-2,Age_Steps,4)))</f>
        <v>2</v>
      </c>
      <c r="CC656" s="104">
        <f>IF(OR(ABS($B656)&lt;0.01,$I656=0),0,IF($J656="","",VLOOKUP($J656-2,Age_Steps,4)))</f>
        <v>0</v>
      </c>
    </row>
    <row r="657" spans="2:81" ht="12.5" customHeight="1">
      <c r="B657" s="6" t="s">
        <v>447</v>
      </c>
      <c r="C657" s="7" t="s">
        <v>448</v>
      </c>
      <c r="D657" s="5">
        <v>3300</v>
      </c>
      <c r="E657" s="5">
        <v>3364</v>
      </c>
      <c r="F657" s="2">
        <v>3300</v>
      </c>
      <c r="G657" s="2">
        <v>3300</v>
      </c>
      <c r="H657" s="2">
        <v>3245</v>
      </c>
      <c r="I657" s="5">
        <v>3245</v>
      </c>
      <c r="J657" s="11">
        <v>51</v>
      </c>
      <c r="K657" s="12">
        <f t="shared" si="603"/>
        <v>1</v>
      </c>
      <c r="L657" s="12">
        <f t="shared" si="603"/>
        <v>1</v>
      </c>
      <c r="M657" s="14">
        <f t="shared" si="604"/>
        <v>0</v>
      </c>
      <c r="N657" s="12">
        <f t="shared" si="659"/>
        <v>0</v>
      </c>
      <c r="O657" s="14">
        <f t="shared" si="605"/>
        <v>64</v>
      </c>
      <c r="P657" s="12">
        <f t="shared" si="659"/>
        <v>0</v>
      </c>
      <c r="Q657" s="12">
        <f t="shared" si="606"/>
        <v>0</v>
      </c>
      <c r="R657" s="12">
        <f t="shared" si="607"/>
        <v>0</v>
      </c>
      <c r="S657" s="12">
        <f t="shared" si="608"/>
        <v>1</v>
      </c>
      <c r="T657" s="12">
        <f t="shared" si="609"/>
        <v>1</v>
      </c>
      <c r="U657" s="12">
        <f t="shared" si="610"/>
        <v>0</v>
      </c>
      <c r="V657" s="39">
        <f t="shared" si="611"/>
        <v>0</v>
      </c>
      <c r="W657" s="39">
        <f t="shared" si="612"/>
        <v>0</v>
      </c>
      <c r="X657" s="12">
        <f t="shared" si="660"/>
        <v>1</v>
      </c>
      <c r="Y657" s="12">
        <f t="shared" si="613"/>
        <v>0</v>
      </c>
      <c r="Z657" s="39">
        <f t="shared" si="661"/>
        <v>0</v>
      </c>
      <c r="AA657" s="12">
        <f t="shared" si="614"/>
        <v>0</v>
      </c>
      <c r="AB657" s="39">
        <f t="shared" si="615"/>
        <v>0</v>
      </c>
      <c r="AC657" s="12">
        <f t="shared" si="616"/>
        <v>0</v>
      </c>
      <c r="AD657" s="39">
        <f t="shared" si="617"/>
        <v>0</v>
      </c>
      <c r="AE657" s="39">
        <f t="shared" si="602"/>
        <v>0</v>
      </c>
      <c r="AF657" s="12">
        <f t="shared" si="618"/>
        <v>0</v>
      </c>
      <c r="AG657" s="39">
        <f t="shared" si="619"/>
        <v>0</v>
      </c>
      <c r="AH657" s="12">
        <f t="shared" si="620"/>
        <v>0</v>
      </c>
      <c r="AI657" s="39">
        <f t="shared" si="621"/>
        <v>0</v>
      </c>
      <c r="AJ657" s="39">
        <f t="shared" si="622"/>
        <v>0</v>
      </c>
      <c r="AK657" s="12">
        <f t="shared" si="623"/>
        <v>1</v>
      </c>
      <c r="AL657" s="39">
        <f t="shared" si="624"/>
        <v>3364</v>
      </c>
      <c r="AM657" s="39">
        <f t="shared" si="625"/>
        <v>3300</v>
      </c>
      <c r="AN657" s="39">
        <f t="shared" si="626"/>
        <v>3245</v>
      </c>
      <c r="AO657" s="99">
        <f t="shared" si="627"/>
        <v>1</v>
      </c>
      <c r="AP657" s="99">
        <f t="shared" si="628"/>
        <v>1</v>
      </c>
      <c r="AQ657" s="12">
        <f t="shared" si="629"/>
        <v>1</v>
      </c>
      <c r="AR657" s="39">
        <f t="shared" si="630"/>
        <v>3364</v>
      </c>
      <c r="AS657" s="39">
        <f t="shared" si="631"/>
        <v>3300</v>
      </c>
      <c r="AT657" s="39">
        <f t="shared" si="632"/>
        <v>3245</v>
      </c>
      <c r="AU657" s="12">
        <f t="shared" si="633"/>
        <v>0</v>
      </c>
      <c r="AV657" s="39">
        <f t="shared" si="634"/>
        <v>0</v>
      </c>
      <c r="AW657" s="39">
        <f t="shared" si="635"/>
        <v>0</v>
      </c>
      <c r="AX657" s="39">
        <f t="shared" si="636"/>
        <v>0</v>
      </c>
      <c r="AY657" s="39">
        <f t="shared" si="637"/>
        <v>0</v>
      </c>
      <c r="AZ657" s="39">
        <f t="shared" si="638"/>
        <v>0</v>
      </c>
      <c r="BA657" s="12">
        <f t="shared" si="639"/>
        <v>0</v>
      </c>
      <c r="BB657" s="39">
        <f t="shared" si="640"/>
        <v>0</v>
      </c>
      <c r="BC657" s="39">
        <f t="shared" si="641"/>
        <v>0</v>
      </c>
      <c r="BD657" s="39">
        <f t="shared" si="642"/>
        <v>0</v>
      </c>
      <c r="BE657" s="12">
        <f t="shared" si="643"/>
        <v>0</v>
      </c>
      <c r="BF657" s="39">
        <f t="shared" si="644"/>
        <v>0</v>
      </c>
      <c r="BG657" s="39">
        <f t="shared" si="645"/>
        <v>0</v>
      </c>
      <c r="BH657" s="39">
        <f t="shared" si="646"/>
        <v>0</v>
      </c>
      <c r="BI657" s="12">
        <f t="shared" si="647"/>
        <v>0</v>
      </c>
      <c r="BJ657" s="39">
        <f t="shared" si="648"/>
        <v>0</v>
      </c>
      <c r="BK657" s="39">
        <f t="shared" si="649"/>
        <v>0</v>
      </c>
      <c r="BL657" s="39">
        <f t="shared" si="650"/>
        <v>0</v>
      </c>
      <c r="BM657" s="12">
        <f t="shared" si="651"/>
        <v>0</v>
      </c>
      <c r="BN657" s="39">
        <f t="shared" si="652"/>
        <v>0</v>
      </c>
      <c r="BO657" s="39">
        <f t="shared" si="653"/>
        <v>0</v>
      </c>
      <c r="BP657" s="39">
        <f t="shared" si="654"/>
        <v>0</v>
      </c>
      <c r="BQ657" s="12">
        <f t="shared" si="655"/>
        <v>0</v>
      </c>
      <c r="BR657" s="39">
        <f t="shared" si="656"/>
        <v>0</v>
      </c>
      <c r="BS657" s="39">
        <f t="shared" si="657"/>
        <v>0</v>
      </c>
      <c r="BT657" s="39">
        <f t="shared" si="658"/>
        <v>0</v>
      </c>
      <c r="BU657" s="104">
        <f>IF(ABS($B657)&lt;0.01,0,VLOOKUP(E657,DollarSteps,4))</f>
        <v>7</v>
      </c>
      <c r="BV657" s="104">
        <f>IF(ABS($B657)&lt;0.01,0,VLOOKUP(G657,DollarSteps,4))</f>
        <v>7</v>
      </c>
      <c r="BW657" s="104">
        <f>IF(ABS($B657)&lt;0.01,0,VLOOKUP(I657,DollarSteps,4))</f>
        <v>7</v>
      </c>
      <c r="BX657" s="104">
        <f>IF(ABS($B657)&lt;0.01,0,IF($J657="","",VLOOKUP($J657,Age_Steps,4)))</f>
        <v>5</v>
      </c>
      <c r="BY657" s="104">
        <f>IF(OR(ABS($B657)&lt;0.01,$E657=0),0,IF($J657="","",VLOOKUP($J657,Age_Steps,4)))</f>
        <v>5</v>
      </c>
      <c r="BZ657" s="104">
        <f>IF(ABS($B657)&lt;0.01,0,IF($J657="","",VLOOKUP($J657-1,Age_Steps,4)))</f>
        <v>5</v>
      </c>
      <c r="CA657" s="104">
        <f>IF(OR(ABS($B657)&lt;0.01,$G657=0),0,IF($J657="","",VLOOKUP($J657-1,Age_Steps,4)))</f>
        <v>5</v>
      </c>
      <c r="CB657" s="104">
        <f>IF(ABS($B657)&lt;0.01,0,IF($J657="","",VLOOKUP($J657-2,Age_Steps,4)))</f>
        <v>4</v>
      </c>
      <c r="CC657" s="104">
        <f>IF(OR(ABS($B657)&lt;0.01,$I657=0),0,IF($J657="","",VLOOKUP($J657-2,Age_Steps,4)))</f>
        <v>4</v>
      </c>
    </row>
    <row r="658" spans="2:81" ht="12.5" customHeight="1">
      <c r="B658" s="6" t="s">
        <v>449</v>
      </c>
      <c r="C658" s="7" t="s">
        <v>450</v>
      </c>
      <c r="D658" s="5">
        <v>0</v>
      </c>
      <c r="E658" s="5">
        <v>0</v>
      </c>
      <c r="F658" s="2">
        <v>0</v>
      </c>
      <c r="G658" s="2">
        <v>0</v>
      </c>
      <c r="H658" s="2">
        <v>0</v>
      </c>
      <c r="I658" s="5">
        <v>0</v>
      </c>
      <c r="J658" s="11">
        <v>46</v>
      </c>
      <c r="K658" s="12">
        <f t="shared" si="603"/>
        <v>0</v>
      </c>
      <c r="L658" s="12">
        <f t="shared" si="603"/>
        <v>0</v>
      </c>
      <c r="M658" s="14">
        <f t="shared" si="604"/>
        <v>0</v>
      </c>
      <c r="N658" s="12">
        <f t="shared" si="659"/>
        <v>0</v>
      </c>
      <c r="O658" s="14">
        <f t="shared" si="605"/>
        <v>0</v>
      </c>
      <c r="P658" s="12">
        <f t="shared" si="659"/>
        <v>0</v>
      </c>
      <c r="Q658" s="12">
        <f t="shared" si="606"/>
        <v>1</v>
      </c>
      <c r="R658" s="12">
        <f t="shared" si="607"/>
        <v>0</v>
      </c>
      <c r="S658" s="12">
        <f t="shared" si="608"/>
        <v>0</v>
      </c>
      <c r="T658" s="12">
        <f t="shared" si="609"/>
        <v>0</v>
      </c>
      <c r="U658" s="12">
        <f t="shared" si="610"/>
        <v>0</v>
      </c>
      <c r="V658" s="39">
        <f t="shared" si="611"/>
        <v>0</v>
      </c>
      <c r="W658" s="39">
        <f t="shared" si="612"/>
        <v>0</v>
      </c>
      <c r="X658" s="12">
        <f t="shared" si="660"/>
        <v>0</v>
      </c>
      <c r="Y658" s="12">
        <f t="shared" si="613"/>
        <v>0</v>
      </c>
      <c r="Z658" s="39">
        <f t="shared" si="661"/>
        <v>0</v>
      </c>
      <c r="AA658" s="12">
        <f t="shared" si="614"/>
        <v>0</v>
      </c>
      <c r="AB658" s="39">
        <f t="shared" si="615"/>
        <v>0</v>
      </c>
      <c r="AC658" s="12">
        <f t="shared" si="616"/>
        <v>0</v>
      </c>
      <c r="AD658" s="39">
        <f t="shared" si="617"/>
        <v>0</v>
      </c>
      <c r="AE658" s="39">
        <f t="shared" si="602"/>
        <v>0</v>
      </c>
      <c r="AF658" s="12">
        <f t="shared" si="618"/>
        <v>0</v>
      </c>
      <c r="AG658" s="39">
        <f t="shared" si="619"/>
        <v>0</v>
      </c>
      <c r="AH658" s="12">
        <f t="shared" si="620"/>
        <v>0</v>
      </c>
      <c r="AI658" s="39">
        <f t="shared" si="621"/>
        <v>0</v>
      </c>
      <c r="AJ658" s="39">
        <f t="shared" si="622"/>
        <v>0</v>
      </c>
      <c r="AK658" s="12">
        <f t="shared" si="623"/>
        <v>0</v>
      </c>
      <c r="AL658" s="39">
        <f t="shared" si="624"/>
        <v>0</v>
      </c>
      <c r="AM658" s="39">
        <f t="shared" si="625"/>
        <v>0</v>
      </c>
      <c r="AN658" s="39">
        <f t="shared" si="626"/>
        <v>0</v>
      </c>
      <c r="AO658" s="99">
        <f t="shared" si="627"/>
        <v>0</v>
      </c>
      <c r="AP658" s="99">
        <f t="shared" si="628"/>
        <v>0</v>
      </c>
      <c r="AQ658" s="12">
        <f t="shared" si="629"/>
        <v>0</v>
      </c>
      <c r="AR658" s="39">
        <f t="shared" si="630"/>
        <v>0</v>
      </c>
      <c r="AS658" s="39">
        <f t="shared" si="631"/>
        <v>0</v>
      </c>
      <c r="AT658" s="39">
        <f t="shared" si="632"/>
        <v>0</v>
      </c>
      <c r="AU658" s="12">
        <f t="shared" si="633"/>
        <v>0</v>
      </c>
      <c r="AV658" s="39">
        <f t="shared" si="634"/>
        <v>0</v>
      </c>
      <c r="AW658" s="39">
        <f t="shared" si="635"/>
        <v>0</v>
      </c>
      <c r="AX658" s="39">
        <f t="shared" si="636"/>
        <v>0</v>
      </c>
      <c r="AY658" s="39">
        <f t="shared" si="637"/>
        <v>0</v>
      </c>
      <c r="AZ658" s="39">
        <f t="shared" si="638"/>
        <v>0</v>
      </c>
      <c r="BA658" s="12">
        <f t="shared" si="639"/>
        <v>0</v>
      </c>
      <c r="BB658" s="39">
        <f t="shared" si="640"/>
        <v>0</v>
      </c>
      <c r="BC658" s="39">
        <f t="shared" si="641"/>
        <v>0</v>
      </c>
      <c r="BD658" s="39">
        <f t="shared" si="642"/>
        <v>0</v>
      </c>
      <c r="BE658" s="12">
        <f t="shared" si="643"/>
        <v>0</v>
      </c>
      <c r="BF658" s="39">
        <f t="shared" si="644"/>
        <v>0</v>
      </c>
      <c r="BG658" s="39">
        <f t="shared" si="645"/>
        <v>0</v>
      </c>
      <c r="BH658" s="39">
        <f t="shared" si="646"/>
        <v>0</v>
      </c>
      <c r="BI658" s="12">
        <f t="shared" si="647"/>
        <v>0</v>
      </c>
      <c r="BJ658" s="39">
        <f t="shared" si="648"/>
        <v>0</v>
      </c>
      <c r="BK658" s="39">
        <f t="shared" si="649"/>
        <v>0</v>
      </c>
      <c r="BL658" s="39">
        <f t="shared" si="650"/>
        <v>0</v>
      </c>
      <c r="BM658" s="12">
        <f t="shared" si="651"/>
        <v>0</v>
      </c>
      <c r="BN658" s="39">
        <f t="shared" si="652"/>
        <v>0</v>
      </c>
      <c r="BO658" s="39">
        <f t="shared" si="653"/>
        <v>0</v>
      </c>
      <c r="BP658" s="39">
        <f t="shared" si="654"/>
        <v>0</v>
      </c>
      <c r="BQ658" s="12">
        <f t="shared" si="655"/>
        <v>0</v>
      </c>
      <c r="BR658" s="39">
        <f t="shared" si="656"/>
        <v>0</v>
      </c>
      <c r="BS658" s="39">
        <f t="shared" si="657"/>
        <v>0</v>
      </c>
      <c r="BT658" s="39">
        <f t="shared" si="658"/>
        <v>0</v>
      </c>
      <c r="BU658" s="104">
        <f>IF(ABS($B658)&lt;0.01,0,VLOOKUP(E658,DollarSteps,4))</f>
        <v>1</v>
      </c>
      <c r="BV658" s="104">
        <f>IF(ABS($B658)&lt;0.01,0,VLOOKUP(G658,DollarSteps,4))</f>
        <v>1</v>
      </c>
      <c r="BW658" s="104">
        <f>IF(ABS($B658)&lt;0.01,0,VLOOKUP(I658,DollarSteps,4))</f>
        <v>1</v>
      </c>
      <c r="BX658" s="104">
        <f>IF(ABS($B658)&lt;0.01,0,IF($J658="","",VLOOKUP($J658,Age_Steps,4)))</f>
        <v>4</v>
      </c>
      <c r="BY658" s="104">
        <f>IF(OR(ABS($B658)&lt;0.01,$E658=0),0,IF($J658="","",VLOOKUP($J658,Age_Steps,4)))</f>
        <v>0</v>
      </c>
      <c r="BZ658" s="104">
        <f>IF(ABS($B658)&lt;0.01,0,IF($J658="","",VLOOKUP($J658-1,Age_Steps,4)))</f>
        <v>4</v>
      </c>
      <c r="CA658" s="104">
        <f>IF(OR(ABS($B658)&lt;0.01,$G658=0),0,IF($J658="","",VLOOKUP($J658-1,Age_Steps,4)))</f>
        <v>0</v>
      </c>
      <c r="CB658" s="104">
        <f>IF(ABS($B658)&lt;0.01,0,IF($J658="","",VLOOKUP($J658-2,Age_Steps,4)))</f>
        <v>4</v>
      </c>
      <c r="CC658" s="104">
        <f>IF(OR(ABS($B658)&lt;0.01,$I658=0),0,IF($J658="","",VLOOKUP($J658-2,Age_Steps,4)))</f>
        <v>0</v>
      </c>
    </row>
    <row r="659" spans="2:81" ht="12.5" customHeight="1">
      <c r="B659" s="6" t="s">
        <v>451</v>
      </c>
      <c r="C659" s="6" t="s">
        <v>452</v>
      </c>
      <c r="D659" s="5">
        <v>0</v>
      </c>
      <c r="E659" s="5">
        <v>0</v>
      </c>
      <c r="F659" s="2">
        <v>0</v>
      </c>
      <c r="G659" s="2">
        <v>0</v>
      </c>
      <c r="H659" s="2">
        <v>0</v>
      </c>
      <c r="I659" s="5">
        <v>0</v>
      </c>
      <c r="J659" s="11">
        <v>91</v>
      </c>
      <c r="K659" s="12">
        <f t="shared" si="603"/>
        <v>0</v>
      </c>
      <c r="L659" s="12">
        <f t="shared" si="603"/>
        <v>0</v>
      </c>
      <c r="M659" s="14">
        <f t="shared" si="604"/>
        <v>0</v>
      </c>
      <c r="N659" s="12">
        <f t="shared" si="659"/>
        <v>0</v>
      </c>
      <c r="O659" s="14">
        <f t="shared" si="605"/>
        <v>0</v>
      </c>
      <c r="P659" s="12">
        <f t="shared" si="659"/>
        <v>0</v>
      </c>
      <c r="Q659" s="12">
        <f t="shared" si="606"/>
        <v>1</v>
      </c>
      <c r="R659" s="12">
        <f t="shared" si="607"/>
        <v>0</v>
      </c>
      <c r="S659" s="12">
        <f t="shared" si="608"/>
        <v>0</v>
      </c>
      <c r="T659" s="12">
        <f t="shared" si="609"/>
        <v>0</v>
      </c>
      <c r="U659" s="12">
        <f t="shared" si="610"/>
        <v>0</v>
      </c>
      <c r="V659" s="39">
        <f t="shared" si="611"/>
        <v>0</v>
      </c>
      <c r="W659" s="39">
        <f t="shared" si="612"/>
        <v>0</v>
      </c>
      <c r="X659" s="12">
        <f t="shared" si="660"/>
        <v>0</v>
      </c>
      <c r="Y659" s="12">
        <f t="shared" si="613"/>
        <v>0</v>
      </c>
      <c r="Z659" s="39">
        <f t="shared" si="661"/>
        <v>0</v>
      </c>
      <c r="AA659" s="12">
        <f t="shared" si="614"/>
        <v>0</v>
      </c>
      <c r="AB659" s="39">
        <f t="shared" si="615"/>
        <v>0</v>
      </c>
      <c r="AC659" s="12">
        <f t="shared" si="616"/>
        <v>0</v>
      </c>
      <c r="AD659" s="39">
        <f t="shared" si="617"/>
        <v>0</v>
      </c>
      <c r="AE659" s="39">
        <f t="shared" si="602"/>
        <v>0</v>
      </c>
      <c r="AF659" s="12">
        <f t="shared" si="618"/>
        <v>0</v>
      </c>
      <c r="AG659" s="39">
        <f t="shared" si="619"/>
        <v>0</v>
      </c>
      <c r="AH659" s="12">
        <f t="shared" si="620"/>
        <v>0</v>
      </c>
      <c r="AI659" s="39">
        <f t="shared" si="621"/>
        <v>0</v>
      </c>
      <c r="AJ659" s="39">
        <f t="shared" si="622"/>
        <v>0</v>
      </c>
      <c r="AK659" s="12">
        <f t="shared" si="623"/>
        <v>0</v>
      </c>
      <c r="AL659" s="39">
        <f t="shared" si="624"/>
        <v>0</v>
      </c>
      <c r="AM659" s="39">
        <f t="shared" si="625"/>
        <v>0</v>
      </c>
      <c r="AN659" s="39">
        <f t="shared" si="626"/>
        <v>0</v>
      </c>
      <c r="AO659" s="99">
        <f t="shared" si="627"/>
        <v>0</v>
      </c>
      <c r="AP659" s="99">
        <f t="shared" si="628"/>
        <v>0</v>
      </c>
      <c r="AQ659" s="12">
        <f t="shared" si="629"/>
        <v>0</v>
      </c>
      <c r="AR659" s="39">
        <f t="shared" si="630"/>
        <v>0</v>
      </c>
      <c r="AS659" s="39">
        <f t="shared" si="631"/>
        <v>0</v>
      </c>
      <c r="AT659" s="39">
        <f t="shared" si="632"/>
        <v>0</v>
      </c>
      <c r="AU659" s="12">
        <f t="shared" si="633"/>
        <v>0</v>
      </c>
      <c r="AV659" s="39">
        <f t="shared" si="634"/>
        <v>0</v>
      </c>
      <c r="AW659" s="39">
        <f t="shared" si="635"/>
        <v>0</v>
      </c>
      <c r="AX659" s="39">
        <f t="shared" si="636"/>
        <v>0</v>
      </c>
      <c r="AY659" s="39">
        <f t="shared" si="637"/>
        <v>0</v>
      </c>
      <c r="AZ659" s="39">
        <f t="shared" si="638"/>
        <v>0</v>
      </c>
      <c r="BA659" s="12">
        <f t="shared" si="639"/>
        <v>0</v>
      </c>
      <c r="BB659" s="39">
        <f t="shared" si="640"/>
        <v>0</v>
      </c>
      <c r="BC659" s="39">
        <f t="shared" si="641"/>
        <v>0</v>
      </c>
      <c r="BD659" s="39">
        <f t="shared" si="642"/>
        <v>0</v>
      </c>
      <c r="BE659" s="12">
        <f t="shared" si="643"/>
        <v>0</v>
      </c>
      <c r="BF659" s="39">
        <f t="shared" si="644"/>
        <v>0</v>
      </c>
      <c r="BG659" s="39">
        <f t="shared" si="645"/>
        <v>0</v>
      </c>
      <c r="BH659" s="39">
        <f t="shared" si="646"/>
        <v>0</v>
      </c>
      <c r="BI659" s="12">
        <f t="shared" si="647"/>
        <v>0</v>
      </c>
      <c r="BJ659" s="39">
        <f t="shared" si="648"/>
        <v>0</v>
      </c>
      <c r="BK659" s="39">
        <f t="shared" si="649"/>
        <v>0</v>
      </c>
      <c r="BL659" s="39">
        <f t="shared" si="650"/>
        <v>0</v>
      </c>
      <c r="BM659" s="12">
        <f t="shared" si="651"/>
        <v>0</v>
      </c>
      <c r="BN659" s="39">
        <f t="shared" si="652"/>
        <v>0</v>
      </c>
      <c r="BO659" s="39">
        <f t="shared" si="653"/>
        <v>0</v>
      </c>
      <c r="BP659" s="39">
        <f t="shared" si="654"/>
        <v>0</v>
      </c>
      <c r="BQ659" s="12">
        <f t="shared" si="655"/>
        <v>0</v>
      </c>
      <c r="BR659" s="39">
        <f t="shared" si="656"/>
        <v>0</v>
      </c>
      <c r="BS659" s="39">
        <f t="shared" si="657"/>
        <v>0</v>
      </c>
      <c r="BT659" s="39">
        <f t="shared" si="658"/>
        <v>0</v>
      </c>
      <c r="BU659" s="104">
        <f>IF(ABS($B659)&lt;0.01,0,VLOOKUP(E659,DollarSteps,4))</f>
        <v>1</v>
      </c>
      <c r="BV659" s="104">
        <f>IF(ABS($B659)&lt;0.01,0,VLOOKUP(G659,DollarSteps,4))</f>
        <v>1</v>
      </c>
      <c r="BW659" s="104">
        <f>IF(ABS($B659)&lt;0.01,0,VLOOKUP(I659,DollarSteps,4))</f>
        <v>1</v>
      </c>
      <c r="BX659" s="104">
        <f>IF(ABS($B659)&lt;0.01,0,IF($J659="","",VLOOKUP($J659,Age_Steps,4)))</f>
        <v>7</v>
      </c>
      <c r="BY659" s="104">
        <f>IF(OR(ABS($B659)&lt;0.01,$E659=0),0,IF($J659="","",VLOOKUP($J659,Age_Steps,4)))</f>
        <v>0</v>
      </c>
      <c r="BZ659" s="104">
        <f>IF(ABS($B659)&lt;0.01,0,IF($J659="","",VLOOKUP($J659-1,Age_Steps,4)))</f>
        <v>7</v>
      </c>
      <c r="CA659" s="104">
        <f>IF(OR(ABS($B659)&lt;0.01,$G659=0),0,IF($J659="","",VLOOKUP($J659-1,Age_Steps,4)))</f>
        <v>0</v>
      </c>
      <c r="CB659" s="104">
        <f>IF(ABS($B659)&lt;0.01,0,IF($J659="","",VLOOKUP($J659-2,Age_Steps,4)))</f>
        <v>7</v>
      </c>
      <c r="CC659" s="104">
        <f>IF(OR(ABS($B659)&lt;0.01,$I659=0),0,IF($J659="","",VLOOKUP($J659-2,Age_Steps,4)))</f>
        <v>0</v>
      </c>
    </row>
    <row r="660" spans="2:81" ht="12.5" customHeight="1">
      <c r="B660" s="6" t="s">
        <v>453</v>
      </c>
      <c r="C660" s="6" t="s">
        <v>454</v>
      </c>
      <c r="D660" s="5">
        <v>0</v>
      </c>
      <c r="E660" s="5">
        <v>0</v>
      </c>
      <c r="F660" s="2">
        <v>0</v>
      </c>
      <c r="G660" s="2">
        <v>0</v>
      </c>
      <c r="H660" s="2">
        <v>0</v>
      </c>
      <c r="I660" s="5">
        <v>0</v>
      </c>
      <c r="J660" s="11">
        <v>30</v>
      </c>
      <c r="K660" s="12">
        <f t="shared" si="603"/>
        <v>0</v>
      </c>
      <c r="L660" s="12">
        <f t="shared" si="603"/>
        <v>0</v>
      </c>
      <c r="M660" s="14">
        <f t="shared" si="604"/>
        <v>0</v>
      </c>
      <c r="N660" s="12">
        <f t="shared" si="659"/>
        <v>0</v>
      </c>
      <c r="O660" s="14">
        <f t="shared" si="605"/>
        <v>0</v>
      </c>
      <c r="P660" s="12">
        <f t="shared" si="659"/>
        <v>0</v>
      </c>
      <c r="Q660" s="12">
        <f t="shared" si="606"/>
        <v>1</v>
      </c>
      <c r="R660" s="12">
        <f t="shared" si="607"/>
        <v>0</v>
      </c>
      <c r="S660" s="12">
        <f t="shared" si="608"/>
        <v>0</v>
      </c>
      <c r="T660" s="12">
        <f t="shared" si="609"/>
        <v>0</v>
      </c>
      <c r="U660" s="12">
        <f t="shared" si="610"/>
        <v>0</v>
      </c>
      <c r="V660" s="39">
        <f t="shared" si="611"/>
        <v>0</v>
      </c>
      <c r="W660" s="39">
        <f t="shared" si="612"/>
        <v>0</v>
      </c>
      <c r="X660" s="12">
        <f t="shared" si="660"/>
        <v>0</v>
      </c>
      <c r="Y660" s="12">
        <f t="shared" si="613"/>
        <v>0</v>
      </c>
      <c r="Z660" s="39">
        <f t="shared" si="661"/>
        <v>0</v>
      </c>
      <c r="AA660" s="12">
        <f t="shared" si="614"/>
        <v>0</v>
      </c>
      <c r="AB660" s="39">
        <f t="shared" si="615"/>
        <v>0</v>
      </c>
      <c r="AC660" s="12">
        <f t="shared" si="616"/>
        <v>0</v>
      </c>
      <c r="AD660" s="39">
        <f t="shared" si="617"/>
        <v>0</v>
      </c>
      <c r="AE660" s="39">
        <f t="shared" si="602"/>
        <v>0</v>
      </c>
      <c r="AF660" s="12">
        <f t="shared" si="618"/>
        <v>0</v>
      </c>
      <c r="AG660" s="39">
        <f t="shared" si="619"/>
        <v>0</v>
      </c>
      <c r="AH660" s="12">
        <f t="shared" si="620"/>
        <v>0</v>
      </c>
      <c r="AI660" s="39">
        <f t="shared" si="621"/>
        <v>0</v>
      </c>
      <c r="AJ660" s="39">
        <f t="shared" si="622"/>
        <v>0</v>
      </c>
      <c r="AK660" s="12">
        <f t="shared" si="623"/>
        <v>0</v>
      </c>
      <c r="AL660" s="39">
        <f t="shared" si="624"/>
        <v>0</v>
      </c>
      <c r="AM660" s="39">
        <f t="shared" si="625"/>
        <v>0</v>
      </c>
      <c r="AN660" s="39">
        <f t="shared" si="626"/>
        <v>0</v>
      </c>
      <c r="AO660" s="99">
        <f t="shared" si="627"/>
        <v>0</v>
      </c>
      <c r="AP660" s="99">
        <f t="shared" si="628"/>
        <v>0</v>
      </c>
      <c r="AQ660" s="12">
        <f t="shared" si="629"/>
        <v>0</v>
      </c>
      <c r="AR660" s="39">
        <f t="shared" si="630"/>
        <v>0</v>
      </c>
      <c r="AS660" s="39">
        <f t="shared" si="631"/>
        <v>0</v>
      </c>
      <c r="AT660" s="39">
        <f t="shared" si="632"/>
        <v>0</v>
      </c>
      <c r="AU660" s="12">
        <f t="shared" si="633"/>
        <v>0</v>
      </c>
      <c r="AV660" s="39">
        <f t="shared" si="634"/>
        <v>0</v>
      </c>
      <c r="AW660" s="39">
        <f t="shared" si="635"/>
        <v>0</v>
      </c>
      <c r="AX660" s="39">
        <f t="shared" si="636"/>
        <v>0</v>
      </c>
      <c r="AY660" s="39">
        <f t="shared" si="637"/>
        <v>0</v>
      </c>
      <c r="AZ660" s="39">
        <f t="shared" si="638"/>
        <v>0</v>
      </c>
      <c r="BA660" s="12">
        <f t="shared" si="639"/>
        <v>0</v>
      </c>
      <c r="BB660" s="39">
        <f t="shared" si="640"/>
        <v>0</v>
      </c>
      <c r="BC660" s="39">
        <f t="shared" si="641"/>
        <v>0</v>
      </c>
      <c r="BD660" s="39">
        <f t="shared" si="642"/>
        <v>0</v>
      </c>
      <c r="BE660" s="12">
        <f t="shared" si="643"/>
        <v>0</v>
      </c>
      <c r="BF660" s="39">
        <f t="shared" si="644"/>
        <v>0</v>
      </c>
      <c r="BG660" s="39">
        <f t="shared" si="645"/>
        <v>0</v>
      </c>
      <c r="BH660" s="39">
        <f t="shared" si="646"/>
        <v>0</v>
      </c>
      <c r="BI660" s="12">
        <f t="shared" si="647"/>
        <v>0</v>
      </c>
      <c r="BJ660" s="39">
        <f t="shared" si="648"/>
        <v>0</v>
      </c>
      <c r="BK660" s="39">
        <f t="shared" si="649"/>
        <v>0</v>
      </c>
      <c r="BL660" s="39">
        <f t="shared" si="650"/>
        <v>0</v>
      </c>
      <c r="BM660" s="12">
        <f t="shared" si="651"/>
        <v>0</v>
      </c>
      <c r="BN660" s="39">
        <f t="shared" si="652"/>
        <v>0</v>
      </c>
      <c r="BO660" s="39">
        <f t="shared" si="653"/>
        <v>0</v>
      </c>
      <c r="BP660" s="39">
        <f t="shared" si="654"/>
        <v>0</v>
      </c>
      <c r="BQ660" s="12">
        <f t="shared" si="655"/>
        <v>0</v>
      </c>
      <c r="BR660" s="39">
        <f t="shared" si="656"/>
        <v>0</v>
      </c>
      <c r="BS660" s="39">
        <f t="shared" si="657"/>
        <v>0</v>
      </c>
      <c r="BT660" s="39">
        <f t="shared" si="658"/>
        <v>0</v>
      </c>
      <c r="BU660" s="104">
        <f>IF(ABS($B660)&lt;0.01,0,VLOOKUP(E660,DollarSteps,4))</f>
        <v>1</v>
      </c>
      <c r="BV660" s="104">
        <f>IF(ABS($B660)&lt;0.01,0,VLOOKUP(G660,DollarSteps,4))</f>
        <v>1</v>
      </c>
      <c r="BW660" s="104">
        <f>IF(ABS($B660)&lt;0.01,0,VLOOKUP(I660,DollarSteps,4))</f>
        <v>1</v>
      </c>
      <c r="BX660" s="104">
        <f>IF(ABS($B660)&lt;0.01,0,IF($J660="","",VLOOKUP($J660,Age_Steps,4)))</f>
        <v>3</v>
      </c>
      <c r="BY660" s="104">
        <f>IF(OR(ABS($B660)&lt;0.01,$E660=0),0,IF($J660="","",VLOOKUP($J660,Age_Steps,4)))</f>
        <v>0</v>
      </c>
      <c r="BZ660" s="104">
        <f>IF(ABS($B660)&lt;0.01,0,IF($J660="","",VLOOKUP($J660-1,Age_Steps,4)))</f>
        <v>2</v>
      </c>
      <c r="CA660" s="104">
        <f>IF(OR(ABS($B660)&lt;0.01,$G660=0),0,IF($J660="","",VLOOKUP($J660-1,Age_Steps,4)))</f>
        <v>0</v>
      </c>
      <c r="CB660" s="104">
        <f>IF(ABS($B660)&lt;0.01,0,IF($J660="","",VLOOKUP($J660-2,Age_Steps,4)))</f>
        <v>2</v>
      </c>
      <c r="CC660" s="104">
        <f>IF(OR(ABS($B660)&lt;0.01,$I660=0),0,IF($J660="","",VLOOKUP($J660-2,Age_Steps,4)))</f>
        <v>0</v>
      </c>
    </row>
    <row r="661" spans="2:81" ht="12.5" customHeight="1">
      <c r="B661" s="6" t="s">
        <v>455</v>
      </c>
      <c r="C661" s="7" t="s">
        <v>456</v>
      </c>
      <c r="D661" s="5">
        <v>0</v>
      </c>
      <c r="E661" s="5">
        <v>0</v>
      </c>
      <c r="F661" s="2">
        <v>0</v>
      </c>
      <c r="G661" s="2">
        <v>0</v>
      </c>
      <c r="H661" s="2">
        <v>0</v>
      </c>
      <c r="I661" s="5">
        <v>0</v>
      </c>
      <c r="J661" s="11">
        <v>70</v>
      </c>
      <c r="K661" s="12">
        <f t="shared" si="603"/>
        <v>0</v>
      </c>
      <c r="L661" s="12">
        <f t="shared" si="603"/>
        <v>0</v>
      </c>
      <c r="M661" s="14">
        <f t="shared" si="604"/>
        <v>0</v>
      </c>
      <c r="N661" s="12">
        <f t="shared" si="659"/>
        <v>0</v>
      </c>
      <c r="O661" s="14">
        <f t="shared" si="605"/>
        <v>0</v>
      </c>
      <c r="P661" s="12">
        <f t="shared" si="659"/>
        <v>0</v>
      </c>
      <c r="Q661" s="12">
        <f t="shared" si="606"/>
        <v>1</v>
      </c>
      <c r="R661" s="12">
        <f t="shared" si="607"/>
        <v>0</v>
      </c>
      <c r="S661" s="12">
        <f t="shared" si="608"/>
        <v>0</v>
      </c>
      <c r="T661" s="12">
        <f t="shared" si="609"/>
        <v>0</v>
      </c>
      <c r="U661" s="12">
        <f t="shared" si="610"/>
        <v>0</v>
      </c>
      <c r="V661" s="39">
        <f t="shared" si="611"/>
        <v>0</v>
      </c>
      <c r="W661" s="39">
        <f t="shared" si="612"/>
        <v>0</v>
      </c>
      <c r="X661" s="12">
        <f t="shared" si="660"/>
        <v>0</v>
      </c>
      <c r="Y661" s="12">
        <f t="shared" si="613"/>
        <v>0</v>
      </c>
      <c r="Z661" s="39">
        <f t="shared" si="661"/>
        <v>0</v>
      </c>
      <c r="AA661" s="12">
        <f t="shared" si="614"/>
        <v>0</v>
      </c>
      <c r="AB661" s="39">
        <f t="shared" si="615"/>
        <v>0</v>
      </c>
      <c r="AC661" s="12">
        <f t="shared" si="616"/>
        <v>0</v>
      </c>
      <c r="AD661" s="39">
        <f t="shared" si="617"/>
        <v>0</v>
      </c>
      <c r="AE661" s="39">
        <f t="shared" si="602"/>
        <v>0</v>
      </c>
      <c r="AF661" s="12">
        <f t="shared" si="618"/>
        <v>0</v>
      </c>
      <c r="AG661" s="39">
        <f t="shared" si="619"/>
        <v>0</v>
      </c>
      <c r="AH661" s="12">
        <f t="shared" si="620"/>
        <v>0</v>
      </c>
      <c r="AI661" s="39">
        <f t="shared" si="621"/>
        <v>0</v>
      </c>
      <c r="AJ661" s="39">
        <f t="shared" si="622"/>
        <v>0</v>
      </c>
      <c r="AK661" s="12">
        <f t="shared" si="623"/>
        <v>0</v>
      </c>
      <c r="AL661" s="39">
        <f t="shared" si="624"/>
        <v>0</v>
      </c>
      <c r="AM661" s="39">
        <f t="shared" si="625"/>
        <v>0</v>
      </c>
      <c r="AN661" s="39">
        <f t="shared" si="626"/>
        <v>0</v>
      </c>
      <c r="AO661" s="99">
        <f t="shared" si="627"/>
        <v>0</v>
      </c>
      <c r="AP661" s="99">
        <f t="shared" si="628"/>
        <v>0</v>
      </c>
      <c r="AQ661" s="12">
        <f t="shared" si="629"/>
        <v>0</v>
      </c>
      <c r="AR661" s="39">
        <f t="shared" si="630"/>
        <v>0</v>
      </c>
      <c r="AS661" s="39">
        <f t="shared" si="631"/>
        <v>0</v>
      </c>
      <c r="AT661" s="39">
        <f t="shared" si="632"/>
        <v>0</v>
      </c>
      <c r="AU661" s="12">
        <f t="shared" si="633"/>
        <v>0</v>
      </c>
      <c r="AV661" s="39">
        <f t="shared" si="634"/>
        <v>0</v>
      </c>
      <c r="AW661" s="39">
        <f t="shared" si="635"/>
        <v>0</v>
      </c>
      <c r="AX661" s="39">
        <f t="shared" si="636"/>
        <v>0</v>
      </c>
      <c r="AY661" s="39">
        <f t="shared" si="637"/>
        <v>0</v>
      </c>
      <c r="AZ661" s="39">
        <f t="shared" si="638"/>
        <v>0</v>
      </c>
      <c r="BA661" s="12">
        <f t="shared" si="639"/>
        <v>0</v>
      </c>
      <c r="BB661" s="39">
        <f t="shared" si="640"/>
        <v>0</v>
      </c>
      <c r="BC661" s="39">
        <f t="shared" si="641"/>
        <v>0</v>
      </c>
      <c r="BD661" s="39">
        <f t="shared" si="642"/>
        <v>0</v>
      </c>
      <c r="BE661" s="12">
        <f t="shared" si="643"/>
        <v>0</v>
      </c>
      <c r="BF661" s="39">
        <f t="shared" si="644"/>
        <v>0</v>
      </c>
      <c r="BG661" s="39">
        <f t="shared" si="645"/>
        <v>0</v>
      </c>
      <c r="BH661" s="39">
        <f t="shared" si="646"/>
        <v>0</v>
      </c>
      <c r="BI661" s="12">
        <f t="shared" si="647"/>
        <v>0</v>
      </c>
      <c r="BJ661" s="39">
        <f t="shared" si="648"/>
        <v>0</v>
      </c>
      <c r="BK661" s="39">
        <f t="shared" si="649"/>
        <v>0</v>
      </c>
      <c r="BL661" s="39">
        <f t="shared" si="650"/>
        <v>0</v>
      </c>
      <c r="BM661" s="12">
        <f t="shared" si="651"/>
        <v>0</v>
      </c>
      <c r="BN661" s="39">
        <f t="shared" si="652"/>
        <v>0</v>
      </c>
      <c r="BO661" s="39">
        <f t="shared" si="653"/>
        <v>0</v>
      </c>
      <c r="BP661" s="39">
        <f t="shared" si="654"/>
        <v>0</v>
      </c>
      <c r="BQ661" s="12">
        <f t="shared" si="655"/>
        <v>0</v>
      </c>
      <c r="BR661" s="39">
        <f t="shared" si="656"/>
        <v>0</v>
      </c>
      <c r="BS661" s="39">
        <f t="shared" si="657"/>
        <v>0</v>
      </c>
      <c r="BT661" s="39">
        <f t="shared" si="658"/>
        <v>0</v>
      </c>
      <c r="BU661" s="104">
        <f>IF(ABS($B661)&lt;0.01,0,VLOOKUP(E661,DollarSteps,4))</f>
        <v>1</v>
      </c>
      <c r="BV661" s="104">
        <f>IF(ABS($B661)&lt;0.01,0,VLOOKUP(G661,DollarSteps,4))</f>
        <v>1</v>
      </c>
      <c r="BW661" s="104">
        <f>IF(ABS($B661)&lt;0.01,0,VLOOKUP(I661,DollarSteps,4))</f>
        <v>1</v>
      </c>
      <c r="BX661" s="104">
        <f>IF(ABS($B661)&lt;0.01,0,IF($J661="","",VLOOKUP($J661,Age_Steps,4)))</f>
        <v>7</v>
      </c>
      <c r="BY661" s="104">
        <f>IF(OR(ABS($B661)&lt;0.01,$E661=0),0,IF($J661="","",VLOOKUP($J661,Age_Steps,4)))</f>
        <v>0</v>
      </c>
      <c r="BZ661" s="104">
        <f>IF(ABS($B661)&lt;0.01,0,IF($J661="","",VLOOKUP($J661-1,Age_Steps,4)))</f>
        <v>6</v>
      </c>
      <c r="CA661" s="104">
        <f>IF(OR(ABS($B661)&lt;0.01,$G661=0),0,IF($J661="","",VLOOKUP($J661-1,Age_Steps,4)))</f>
        <v>0</v>
      </c>
      <c r="CB661" s="104">
        <f>IF(ABS($B661)&lt;0.01,0,IF($J661="","",VLOOKUP($J661-2,Age_Steps,4)))</f>
        <v>6</v>
      </c>
      <c r="CC661" s="104">
        <f>IF(OR(ABS($B661)&lt;0.01,$I661=0),0,IF($J661="","",VLOOKUP($J661-2,Age_Steps,4)))</f>
        <v>0</v>
      </c>
    </row>
    <row r="662" spans="2:81" ht="12.5" customHeight="1">
      <c r="B662" s="6" t="s">
        <v>457</v>
      </c>
      <c r="C662" s="6" t="s">
        <v>458</v>
      </c>
      <c r="D662" s="5">
        <v>0</v>
      </c>
      <c r="E662" s="5">
        <v>0</v>
      </c>
      <c r="F662" s="2">
        <v>0</v>
      </c>
      <c r="G662" s="2">
        <v>0</v>
      </c>
      <c r="H662" s="2">
        <v>0</v>
      </c>
      <c r="I662" s="5">
        <v>0</v>
      </c>
      <c r="J662" s="11">
        <v>26</v>
      </c>
      <c r="K662" s="12">
        <f t="shared" si="603"/>
        <v>0</v>
      </c>
      <c r="L662" s="12">
        <f t="shared" si="603"/>
        <v>0</v>
      </c>
      <c r="M662" s="14">
        <f t="shared" si="604"/>
        <v>0</v>
      </c>
      <c r="N662" s="12">
        <f t="shared" si="659"/>
        <v>0</v>
      </c>
      <c r="O662" s="14">
        <f t="shared" si="605"/>
        <v>0</v>
      </c>
      <c r="P662" s="12">
        <f t="shared" si="659"/>
        <v>0</v>
      </c>
      <c r="Q662" s="12">
        <f t="shared" si="606"/>
        <v>1</v>
      </c>
      <c r="R662" s="12">
        <f t="shared" si="607"/>
        <v>0</v>
      </c>
      <c r="S662" s="12">
        <f t="shared" si="608"/>
        <v>0</v>
      </c>
      <c r="T662" s="12">
        <f t="shared" si="609"/>
        <v>0</v>
      </c>
      <c r="U662" s="12">
        <f t="shared" si="610"/>
        <v>0</v>
      </c>
      <c r="V662" s="39">
        <f t="shared" si="611"/>
        <v>0</v>
      </c>
      <c r="W662" s="39">
        <f t="shared" si="612"/>
        <v>0</v>
      </c>
      <c r="X662" s="12">
        <f t="shared" si="660"/>
        <v>0</v>
      </c>
      <c r="Y662" s="12">
        <f t="shared" si="613"/>
        <v>0</v>
      </c>
      <c r="Z662" s="39">
        <f t="shared" si="661"/>
        <v>0</v>
      </c>
      <c r="AA662" s="12">
        <f t="shared" si="614"/>
        <v>0</v>
      </c>
      <c r="AB662" s="39">
        <f t="shared" si="615"/>
        <v>0</v>
      </c>
      <c r="AC662" s="12">
        <f t="shared" si="616"/>
        <v>0</v>
      </c>
      <c r="AD662" s="39">
        <f t="shared" si="617"/>
        <v>0</v>
      </c>
      <c r="AE662" s="39">
        <f t="shared" si="602"/>
        <v>0</v>
      </c>
      <c r="AF662" s="12">
        <f t="shared" si="618"/>
        <v>0</v>
      </c>
      <c r="AG662" s="39">
        <f t="shared" si="619"/>
        <v>0</v>
      </c>
      <c r="AH662" s="12">
        <f t="shared" si="620"/>
        <v>0</v>
      </c>
      <c r="AI662" s="39">
        <f t="shared" si="621"/>
        <v>0</v>
      </c>
      <c r="AJ662" s="39">
        <f t="shared" si="622"/>
        <v>0</v>
      </c>
      <c r="AK662" s="12">
        <f t="shared" si="623"/>
        <v>0</v>
      </c>
      <c r="AL662" s="39">
        <f t="shared" si="624"/>
        <v>0</v>
      </c>
      <c r="AM662" s="39">
        <f t="shared" si="625"/>
        <v>0</v>
      </c>
      <c r="AN662" s="39">
        <f t="shared" si="626"/>
        <v>0</v>
      </c>
      <c r="AO662" s="99">
        <f t="shared" si="627"/>
        <v>0</v>
      </c>
      <c r="AP662" s="99">
        <f t="shared" si="628"/>
        <v>0</v>
      </c>
      <c r="AQ662" s="12">
        <f t="shared" si="629"/>
        <v>0</v>
      </c>
      <c r="AR662" s="39">
        <f t="shared" si="630"/>
        <v>0</v>
      </c>
      <c r="AS662" s="39">
        <f t="shared" si="631"/>
        <v>0</v>
      </c>
      <c r="AT662" s="39">
        <f t="shared" si="632"/>
        <v>0</v>
      </c>
      <c r="AU662" s="12">
        <f t="shared" si="633"/>
        <v>0</v>
      </c>
      <c r="AV662" s="39">
        <f t="shared" si="634"/>
        <v>0</v>
      </c>
      <c r="AW662" s="39">
        <f t="shared" si="635"/>
        <v>0</v>
      </c>
      <c r="AX662" s="39">
        <f t="shared" si="636"/>
        <v>0</v>
      </c>
      <c r="AY662" s="39">
        <f t="shared" si="637"/>
        <v>0</v>
      </c>
      <c r="AZ662" s="39">
        <f t="shared" si="638"/>
        <v>0</v>
      </c>
      <c r="BA662" s="12">
        <f t="shared" si="639"/>
        <v>0</v>
      </c>
      <c r="BB662" s="39">
        <f t="shared" si="640"/>
        <v>0</v>
      </c>
      <c r="BC662" s="39">
        <f t="shared" si="641"/>
        <v>0</v>
      </c>
      <c r="BD662" s="39">
        <f t="shared" si="642"/>
        <v>0</v>
      </c>
      <c r="BE662" s="12">
        <f t="shared" si="643"/>
        <v>0</v>
      </c>
      <c r="BF662" s="39">
        <f t="shared" si="644"/>
        <v>0</v>
      </c>
      <c r="BG662" s="39">
        <f t="shared" si="645"/>
        <v>0</v>
      </c>
      <c r="BH662" s="39">
        <f t="shared" si="646"/>
        <v>0</v>
      </c>
      <c r="BI662" s="12">
        <f t="shared" si="647"/>
        <v>0</v>
      </c>
      <c r="BJ662" s="39">
        <f t="shared" si="648"/>
        <v>0</v>
      </c>
      <c r="BK662" s="39">
        <f t="shared" si="649"/>
        <v>0</v>
      </c>
      <c r="BL662" s="39">
        <f t="shared" si="650"/>
        <v>0</v>
      </c>
      <c r="BM662" s="12">
        <f t="shared" si="651"/>
        <v>0</v>
      </c>
      <c r="BN662" s="39">
        <f t="shared" si="652"/>
        <v>0</v>
      </c>
      <c r="BO662" s="39">
        <f t="shared" si="653"/>
        <v>0</v>
      </c>
      <c r="BP662" s="39">
        <f t="shared" si="654"/>
        <v>0</v>
      </c>
      <c r="BQ662" s="12">
        <f t="shared" si="655"/>
        <v>0</v>
      </c>
      <c r="BR662" s="39">
        <f t="shared" si="656"/>
        <v>0</v>
      </c>
      <c r="BS662" s="39">
        <f t="shared" si="657"/>
        <v>0</v>
      </c>
      <c r="BT662" s="39">
        <f t="shared" si="658"/>
        <v>0</v>
      </c>
      <c r="BU662" s="104">
        <f>IF(ABS($B662)&lt;0.01,0,VLOOKUP(E662,DollarSteps,4))</f>
        <v>1</v>
      </c>
      <c r="BV662" s="104">
        <f>IF(ABS($B662)&lt;0.01,0,VLOOKUP(G662,DollarSteps,4))</f>
        <v>1</v>
      </c>
      <c r="BW662" s="104">
        <f>IF(ABS($B662)&lt;0.01,0,VLOOKUP(I662,DollarSteps,4))</f>
        <v>1</v>
      </c>
      <c r="BX662" s="104">
        <f>IF(ABS($B662)&lt;0.01,0,IF($J662="","",VLOOKUP($J662,Age_Steps,4)))</f>
        <v>2</v>
      </c>
      <c r="BY662" s="104">
        <f>IF(OR(ABS($B662)&lt;0.01,$E662=0),0,IF($J662="","",VLOOKUP($J662,Age_Steps,4)))</f>
        <v>0</v>
      </c>
      <c r="BZ662" s="104">
        <f>IF(ABS($B662)&lt;0.01,0,IF($J662="","",VLOOKUP($J662-1,Age_Steps,4)))</f>
        <v>2</v>
      </c>
      <c r="CA662" s="104">
        <f>IF(OR(ABS($B662)&lt;0.01,$G662=0),0,IF($J662="","",VLOOKUP($J662-1,Age_Steps,4)))</f>
        <v>0</v>
      </c>
      <c r="CB662" s="104">
        <f>IF(ABS($B662)&lt;0.01,0,IF($J662="","",VLOOKUP($J662-2,Age_Steps,4)))</f>
        <v>2</v>
      </c>
      <c r="CC662" s="104">
        <f>IF(OR(ABS($B662)&lt;0.01,$I662=0),0,IF($J662="","",VLOOKUP($J662-2,Age_Steps,4)))</f>
        <v>0</v>
      </c>
    </row>
    <row r="663" spans="2:81" ht="12.5" customHeight="1">
      <c r="B663" s="6" t="s">
        <v>459</v>
      </c>
      <c r="C663" s="6" t="s">
        <v>460</v>
      </c>
      <c r="D663" s="5">
        <v>0</v>
      </c>
      <c r="E663" s="5">
        <v>0</v>
      </c>
      <c r="F663" s="2">
        <v>0</v>
      </c>
      <c r="G663" s="2">
        <v>0</v>
      </c>
      <c r="H663" s="2">
        <v>0</v>
      </c>
      <c r="I663" s="5">
        <v>0</v>
      </c>
      <c r="J663" s="11">
        <v>45</v>
      </c>
      <c r="K663" s="12">
        <f t="shared" si="603"/>
        <v>0</v>
      </c>
      <c r="L663" s="12">
        <f t="shared" si="603"/>
        <v>0</v>
      </c>
      <c r="M663" s="14">
        <f t="shared" si="604"/>
        <v>0</v>
      </c>
      <c r="N663" s="12">
        <f t="shared" si="659"/>
        <v>0</v>
      </c>
      <c r="O663" s="14">
        <f t="shared" si="605"/>
        <v>0</v>
      </c>
      <c r="P663" s="12">
        <f t="shared" si="659"/>
        <v>0</v>
      </c>
      <c r="Q663" s="12">
        <f t="shared" si="606"/>
        <v>1</v>
      </c>
      <c r="R663" s="12">
        <f t="shared" si="607"/>
        <v>0</v>
      </c>
      <c r="S663" s="12">
        <f t="shared" si="608"/>
        <v>0</v>
      </c>
      <c r="T663" s="12">
        <f t="shared" si="609"/>
        <v>0</v>
      </c>
      <c r="U663" s="12">
        <f t="shared" si="610"/>
        <v>0</v>
      </c>
      <c r="V663" s="39">
        <f t="shared" si="611"/>
        <v>0</v>
      </c>
      <c r="W663" s="39">
        <f t="shared" si="612"/>
        <v>0</v>
      </c>
      <c r="X663" s="12">
        <f t="shared" si="660"/>
        <v>0</v>
      </c>
      <c r="Y663" s="12">
        <f t="shared" si="613"/>
        <v>0</v>
      </c>
      <c r="Z663" s="39">
        <f t="shared" si="661"/>
        <v>0</v>
      </c>
      <c r="AA663" s="12">
        <f t="shared" si="614"/>
        <v>0</v>
      </c>
      <c r="AB663" s="39">
        <f t="shared" si="615"/>
        <v>0</v>
      </c>
      <c r="AC663" s="12">
        <f t="shared" si="616"/>
        <v>0</v>
      </c>
      <c r="AD663" s="39">
        <f t="shared" si="617"/>
        <v>0</v>
      </c>
      <c r="AE663" s="39">
        <f t="shared" si="602"/>
        <v>0</v>
      </c>
      <c r="AF663" s="12">
        <f t="shared" si="618"/>
        <v>0</v>
      </c>
      <c r="AG663" s="39">
        <f t="shared" si="619"/>
        <v>0</v>
      </c>
      <c r="AH663" s="12">
        <f t="shared" si="620"/>
        <v>0</v>
      </c>
      <c r="AI663" s="39">
        <f t="shared" si="621"/>
        <v>0</v>
      </c>
      <c r="AJ663" s="39">
        <f t="shared" si="622"/>
        <v>0</v>
      </c>
      <c r="AK663" s="12">
        <f t="shared" si="623"/>
        <v>0</v>
      </c>
      <c r="AL663" s="39">
        <f t="shared" si="624"/>
        <v>0</v>
      </c>
      <c r="AM663" s="39">
        <f t="shared" si="625"/>
        <v>0</v>
      </c>
      <c r="AN663" s="39">
        <f t="shared" si="626"/>
        <v>0</v>
      </c>
      <c r="AO663" s="99">
        <f t="shared" si="627"/>
        <v>0</v>
      </c>
      <c r="AP663" s="99">
        <f t="shared" si="628"/>
        <v>0</v>
      </c>
      <c r="AQ663" s="12">
        <f t="shared" si="629"/>
        <v>0</v>
      </c>
      <c r="AR663" s="39">
        <f t="shared" si="630"/>
        <v>0</v>
      </c>
      <c r="AS663" s="39">
        <f t="shared" si="631"/>
        <v>0</v>
      </c>
      <c r="AT663" s="39">
        <f t="shared" si="632"/>
        <v>0</v>
      </c>
      <c r="AU663" s="12">
        <f t="shared" si="633"/>
        <v>0</v>
      </c>
      <c r="AV663" s="39">
        <f t="shared" si="634"/>
        <v>0</v>
      </c>
      <c r="AW663" s="39">
        <f t="shared" si="635"/>
        <v>0</v>
      </c>
      <c r="AX663" s="39">
        <f t="shared" si="636"/>
        <v>0</v>
      </c>
      <c r="AY663" s="39">
        <f t="shared" si="637"/>
        <v>0</v>
      </c>
      <c r="AZ663" s="39">
        <f t="shared" si="638"/>
        <v>0</v>
      </c>
      <c r="BA663" s="12">
        <f t="shared" si="639"/>
        <v>0</v>
      </c>
      <c r="BB663" s="39">
        <f t="shared" si="640"/>
        <v>0</v>
      </c>
      <c r="BC663" s="39">
        <f t="shared" si="641"/>
        <v>0</v>
      </c>
      <c r="BD663" s="39">
        <f t="shared" si="642"/>
        <v>0</v>
      </c>
      <c r="BE663" s="12">
        <f t="shared" si="643"/>
        <v>0</v>
      </c>
      <c r="BF663" s="39">
        <f t="shared" si="644"/>
        <v>0</v>
      </c>
      <c r="BG663" s="39">
        <f t="shared" si="645"/>
        <v>0</v>
      </c>
      <c r="BH663" s="39">
        <f t="shared" si="646"/>
        <v>0</v>
      </c>
      <c r="BI663" s="12">
        <f t="shared" si="647"/>
        <v>0</v>
      </c>
      <c r="BJ663" s="39">
        <f t="shared" si="648"/>
        <v>0</v>
      </c>
      <c r="BK663" s="39">
        <f t="shared" si="649"/>
        <v>0</v>
      </c>
      <c r="BL663" s="39">
        <f t="shared" si="650"/>
        <v>0</v>
      </c>
      <c r="BM663" s="12">
        <f t="shared" si="651"/>
        <v>0</v>
      </c>
      <c r="BN663" s="39">
        <f t="shared" si="652"/>
        <v>0</v>
      </c>
      <c r="BO663" s="39">
        <f t="shared" si="653"/>
        <v>0</v>
      </c>
      <c r="BP663" s="39">
        <f t="shared" si="654"/>
        <v>0</v>
      </c>
      <c r="BQ663" s="12">
        <f t="shared" si="655"/>
        <v>0</v>
      </c>
      <c r="BR663" s="39">
        <f t="shared" si="656"/>
        <v>0</v>
      </c>
      <c r="BS663" s="39">
        <f t="shared" si="657"/>
        <v>0</v>
      </c>
      <c r="BT663" s="39">
        <f t="shared" si="658"/>
        <v>0</v>
      </c>
      <c r="BU663" s="104">
        <f>IF(ABS($B663)&lt;0.01,0,VLOOKUP(E663,DollarSteps,4))</f>
        <v>1</v>
      </c>
      <c r="BV663" s="104">
        <f>IF(ABS($B663)&lt;0.01,0,VLOOKUP(G663,DollarSteps,4))</f>
        <v>1</v>
      </c>
      <c r="BW663" s="104">
        <f>IF(ABS($B663)&lt;0.01,0,VLOOKUP(I663,DollarSteps,4))</f>
        <v>1</v>
      </c>
      <c r="BX663" s="104">
        <f>IF(ABS($B663)&lt;0.01,0,IF($J663="","",VLOOKUP($J663,Age_Steps,4)))</f>
        <v>4</v>
      </c>
      <c r="BY663" s="104">
        <f>IF(OR(ABS($B663)&lt;0.01,$E663=0),0,IF($J663="","",VLOOKUP($J663,Age_Steps,4)))</f>
        <v>0</v>
      </c>
      <c r="BZ663" s="104">
        <f>IF(ABS($B663)&lt;0.01,0,IF($J663="","",VLOOKUP($J663-1,Age_Steps,4)))</f>
        <v>4</v>
      </c>
      <c r="CA663" s="104">
        <f>IF(OR(ABS($B663)&lt;0.01,$G663=0),0,IF($J663="","",VLOOKUP($J663-1,Age_Steps,4)))</f>
        <v>0</v>
      </c>
      <c r="CB663" s="104">
        <f>IF(ABS($B663)&lt;0.01,0,IF($J663="","",VLOOKUP($J663-2,Age_Steps,4)))</f>
        <v>4</v>
      </c>
      <c r="CC663" s="104">
        <f>IF(OR(ABS($B663)&lt;0.01,$I663=0),0,IF($J663="","",VLOOKUP($J663-2,Age_Steps,4)))</f>
        <v>0</v>
      </c>
    </row>
    <row r="664" spans="2:81" ht="12.5" customHeight="1">
      <c r="B664" s="6" t="s">
        <v>461</v>
      </c>
      <c r="C664" s="7" t="s">
        <v>462</v>
      </c>
      <c r="D664" s="5">
        <v>0</v>
      </c>
      <c r="E664" s="5">
        <v>0</v>
      </c>
      <c r="F664" s="2">
        <v>0</v>
      </c>
      <c r="G664" s="2">
        <v>0</v>
      </c>
      <c r="H664" s="2">
        <v>0</v>
      </c>
      <c r="I664" s="5">
        <v>0</v>
      </c>
      <c r="J664" s="11">
        <v>42</v>
      </c>
      <c r="K664" s="12">
        <f t="shared" si="603"/>
        <v>0</v>
      </c>
      <c r="L664" s="12">
        <f t="shared" si="603"/>
        <v>0</v>
      </c>
      <c r="M664" s="14">
        <f t="shared" si="604"/>
        <v>0</v>
      </c>
      <c r="N664" s="12">
        <f t="shared" si="659"/>
        <v>0</v>
      </c>
      <c r="O664" s="14">
        <f t="shared" si="605"/>
        <v>0</v>
      </c>
      <c r="P664" s="12">
        <f t="shared" si="659"/>
        <v>0</v>
      </c>
      <c r="Q664" s="12">
        <f t="shared" si="606"/>
        <v>1</v>
      </c>
      <c r="R664" s="12">
        <f t="shared" si="607"/>
        <v>0</v>
      </c>
      <c r="S664" s="12">
        <f t="shared" si="608"/>
        <v>0</v>
      </c>
      <c r="T664" s="12">
        <f t="shared" si="609"/>
        <v>0</v>
      </c>
      <c r="U664" s="12">
        <f t="shared" si="610"/>
        <v>0</v>
      </c>
      <c r="V664" s="39">
        <f t="shared" si="611"/>
        <v>0</v>
      </c>
      <c r="W664" s="39">
        <f t="shared" si="612"/>
        <v>0</v>
      </c>
      <c r="X664" s="12">
        <f t="shared" si="660"/>
        <v>0</v>
      </c>
      <c r="Y664" s="12">
        <f t="shared" si="613"/>
        <v>0</v>
      </c>
      <c r="Z664" s="39">
        <f t="shared" si="661"/>
        <v>0</v>
      </c>
      <c r="AA664" s="12">
        <f t="shared" si="614"/>
        <v>0</v>
      </c>
      <c r="AB664" s="39">
        <f t="shared" si="615"/>
        <v>0</v>
      </c>
      <c r="AC664" s="12">
        <f t="shared" si="616"/>
        <v>0</v>
      </c>
      <c r="AD664" s="39">
        <f t="shared" si="617"/>
        <v>0</v>
      </c>
      <c r="AE664" s="39">
        <f t="shared" si="602"/>
        <v>0</v>
      </c>
      <c r="AF664" s="12">
        <f t="shared" si="618"/>
        <v>0</v>
      </c>
      <c r="AG664" s="39">
        <f t="shared" si="619"/>
        <v>0</v>
      </c>
      <c r="AH664" s="12">
        <f t="shared" si="620"/>
        <v>0</v>
      </c>
      <c r="AI664" s="39">
        <f t="shared" si="621"/>
        <v>0</v>
      </c>
      <c r="AJ664" s="39">
        <f t="shared" si="622"/>
        <v>0</v>
      </c>
      <c r="AK664" s="12">
        <f t="shared" si="623"/>
        <v>0</v>
      </c>
      <c r="AL664" s="39">
        <f t="shared" si="624"/>
        <v>0</v>
      </c>
      <c r="AM664" s="39">
        <f t="shared" si="625"/>
        <v>0</v>
      </c>
      <c r="AN664" s="39">
        <f t="shared" si="626"/>
        <v>0</v>
      </c>
      <c r="AO664" s="99">
        <f t="shared" si="627"/>
        <v>0</v>
      </c>
      <c r="AP664" s="99">
        <f t="shared" si="628"/>
        <v>0</v>
      </c>
      <c r="AQ664" s="12">
        <f t="shared" si="629"/>
        <v>0</v>
      </c>
      <c r="AR664" s="39">
        <f t="shared" si="630"/>
        <v>0</v>
      </c>
      <c r="AS664" s="39">
        <f t="shared" si="631"/>
        <v>0</v>
      </c>
      <c r="AT664" s="39">
        <f t="shared" si="632"/>
        <v>0</v>
      </c>
      <c r="AU664" s="12">
        <f t="shared" si="633"/>
        <v>0</v>
      </c>
      <c r="AV664" s="39">
        <f t="shared" si="634"/>
        <v>0</v>
      </c>
      <c r="AW664" s="39">
        <f t="shared" si="635"/>
        <v>0</v>
      </c>
      <c r="AX664" s="39">
        <f t="shared" si="636"/>
        <v>0</v>
      </c>
      <c r="AY664" s="39">
        <f t="shared" si="637"/>
        <v>0</v>
      </c>
      <c r="AZ664" s="39">
        <f t="shared" si="638"/>
        <v>0</v>
      </c>
      <c r="BA664" s="12">
        <f t="shared" si="639"/>
        <v>0</v>
      </c>
      <c r="BB664" s="39">
        <f t="shared" si="640"/>
        <v>0</v>
      </c>
      <c r="BC664" s="39">
        <f t="shared" si="641"/>
        <v>0</v>
      </c>
      <c r="BD664" s="39">
        <f t="shared" si="642"/>
        <v>0</v>
      </c>
      <c r="BE664" s="12">
        <f t="shared" si="643"/>
        <v>0</v>
      </c>
      <c r="BF664" s="39">
        <f t="shared" si="644"/>
        <v>0</v>
      </c>
      <c r="BG664" s="39">
        <f t="shared" si="645"/>
        <v>0</v>
      </c>
      <c r="BH664" s="39">
        <f t="shared" si="646"/>
        <v>0</v>
      </c>
      <c r="BI664" s="12">
        <f t="shared" si="647"/>
        <v>0</v>
      </c>
      <c r="BJ664" s="39">
        <f t="shared" si="648"/>
        <v>0</v>
      </c>
      <c r="BK664" s="39">
        <f t="shared" si="649"/>
        <v>0</v>
      </c>
      <c r="BL664" s="39">
        <f t="shared" si="650"/>
        <v>0</v>
      </c>
      <c r="BM664" s="12">
        <f t="shared" si="651"/>
        <v>0</v>
      </c>
      <c r="BN664" s="39">
        <f t="shared" si="652"/>
        <v>0</v>
      </c>
      <c r="BO664" s="39">
        <f t="shared" si="653"/>
        <v>0</v>
      </c>
      <c r="BP664" s="39">
        <f t="shared" si="654"/>
        <v>0</v>
      </c>
      <c r="BQ664" s="12">
        <f t="shared" si="655"/>
        <v>0</v>
      </c>
      <c r="BR664" s="39">
        <f t="shared" si="656"/>
        <v>0</v>
      </c>
      <c r="BS664" s="39">
        <f t="shared" si="657"/>
        <v>0</v>
      </c>
      <c r="BT664" s="39">
        <f t="shared" si="658"/>
        <v>0</v>
      </c>
      <c r="BU664" s="104">
        <f>IF(ABS($B664)&lt;0.01,0,VLOOKUP(E664,DollarSteps,4))</f>
        <v>1</v>
      </c>
      <c r="BV664" s="104">
        <f>IF(ABS($B664)&lt;0.01,0,VLOOKUP(G664,DollarSteps,4))</f>
        <v>1</v>
      </c>
      <c r="BW664" s="104">
        <f>IF(ABS($B664)&lt;0.01,0,VLOOKUP(I664,DollarSteps,4))</f>
        <v>1</v>
      </c>
      <c r="BX664" s="104">
        <f>IF(ABS($B664)&lt;0.01,0,IF($J664="","",VLOOKUP($J664,Age_Steps,4)))</f>
        <v>4</v>
      </c>
      <c r="BY664" s="104">
        <f>IF(OR(ABS($B664)&lt;0.01,$E664=0),0,IF($J664="","",VLOOKUP($J664,Age_Steps,4)))</f>
        <v>0</v>
      </c>
      <c r="BZ664" s="104">
        <f>IF(ABS($B664)&lt;0.01,0,IF($J664="","",VLOOKUP($J664-1,Age_Steps,4)))</f>
        <v>4</v>
      </c>
      <c r="CA664" s="104">
        <f>IF(OR(ABS($B664)&lt;0.01,$G664=0),0,IF($J664="","",VLOOKUP($J664-1,Age_Steps,4)))</f>
        <v>0</v>
      </c>
      <c r="CB664" s="104">
        <f>IF(ABS($B664)&lt;0.01,0,IF($J664="","",VLOOKUP($J664-2,Age_Steps,4)))</f>
        <v>4</v>
      </c>
      <c r="CC664" s="104">
        <f>IF(OR(ABS($B664)&lt;0.01,$I664=0),0,IF($J664="","",VLOOKUP($J664-2,Age_Steps,4)))</f>
        <v>0</v>
      </c>
    </row>
    <row r="665" spans="2:81" ht="12.5" customHeight="1">
      <c r="B665" s="6" t="s">
        <v>463</v>
      </c>
      <c r="C665" s="6" t="s">
        <v>464</v>
      </c>
      <c r="D665" s="5">
        <v>0</v>
      </c>
      <c r="E665" s="5">
        <v>0</v>
      </c>
      <c r="F665" s="2">
        <v>0</v>
      </c>
      <c r="G665" s="2">
        <v>0</v>
      </c>
      <c r="H665" s="2">
        <v>0</v>
      </c>
      <c r="I665" s="5">
        <v>0</v>
      </c>
      <c r="J665" s="11">
        <v>27</v>
      </c>
      <c r="K665" s="12">
        <f t="shared" si="603"/>
        <v>0</v>
      </c>
      <c r="L665" s="12">
        <f t="shared" si="603"/>
        <v>0</v>
      </c>
      <c r="M665" s="14">
        <f t="shared" si="604"/>
        <v>0</v>
      </c>
      <c r="N665" s="12">
        <f t="shared" si="659"/>
        <v>0</v>
      </c>
      <c r="O665" s="14">
        <f t="shared" si="605"/>
        <v>0</v>
      </c>
      <c r="P665" s="12">
        <f t="shared" si="659"/>
        <v>0</v>
      </c>
      <c r="Q665" s="12">
        <f t="shared" si="606"/>
        <v>1</v>
      </c>
      <c r="R665" s="12">
        <f t="shared" si="607"/>
        <v>0</v>
      </c>
      <c r="S665" s="12">
        <f t="shared" si="608"/>
        <v>0</v>
      </c>
      <c r="T665" s="12">
        <f t="shared" si="609"/>
        <v>0</v>
      </c>
      <c r="U665" s="12">
        <f t="shared" si="610"/>
        <v>0</v>
      </c>
      <c r="V665" s="39">
        <f t="shared" si="611"/>
        <v>0</v>
      </c>
      <c r="W665" s="39">
        <f t="shared" si="612"/>
        <v>0</v>
      </c>
      <c r="X665" s="12">
        <f t="shared" si="660"/>
        <v>0</v>
      </c>
      <c r="Y665" s="12">
        <f t="shared" si="613"/>
        <v>0</v>
      </c>
      <c r="Z665" s="39">
        <f t="shared" si="661"/>
        <v>0</v>
      </c>
      <c r="AA665" s="12">
        <f t="shared" si="614"/>
        <v>0</v>
      </c>
      <c r="AB665" s="39">
        <f t="shared" si="615"/>
        <v>0</v>
      </c>
      <c r="AC665" s="12">
        <f t="shared" si="616"/>
        <v>0</v>
      </c>
      <c r="AD665" s="39">
        <f t="shared" si="617"/>
        <v>0</v>
      </c>
      <c r="AE665" s="39">
        <f t="shared" si="602"/>
        <v>0</v>
      </c>
      <c r="AF665" s="12">
        <f t="shared" si="618"/>
        <v>0</v>
      </c>
      <c r="AG665" s="39">
        <f t="shared" si="619"/>
        <v>0</v>
      </c>
      <c r="AH665" s="12">
        <f t="shared" si="620"/>
        <v>0</v>
      </c>
      <c r="AI665" s="39">
        <f t="shared" si="621"/>
        <v>0</v>
      </c>
      <c r="AJ665" s="39">
        <f t="shared" si="622"/>
        <v>0</v>
      </c>
      <c r="AK665" s="12">
        <f t="shared" si="623"/>
        <v>0</v>
      </c>
      <c r="AL665" s="39">
        <f t="shared" si="624"/>
        <v>0</v>
      </c>
      <c r="AM665" s="39">
        <f t="shared" si="625"/>
        <v>0</v>
      </c>
      <c r="AN665" s="39">
        <f t="shared" si="626"/>
        <v>0</v>
      </c>
      <c r="AO665" s="99">
        <f t="shared" si="627"/>
        <v>0</v>
      </c>
      <c r="AP665" s="99">
        <f t="shared" si="628"/>
        <v>0</v>
      </c>
      <c r="AQ665" s="12">
        <f t="shared" si="629"/>
        <v>0</v>
      </c>
      <c r="AR665" s="39">
        <f t="shared" si="630"/>
        <v>0</v>
      </c>
      <c r="AS665" s="39">
        <f t="shared" si="631"/>
        <v>0</v>
      </c>
      <c r="AT665" s="39">
        <f t="shared" si="632"/>
        <v>0</v>
      </c>
      <c r="AU665" s="12">
        <f t="shared" si="633"/>
        <v>0</v>
      </c>
      <c r="AV665" s="39">
        <f t="shared" si="634"/>
        <v>0</v>
      </c>
      <c r="AW665" s="39">
        <f t="shared" si="635"/>
        <v>0</v>
      </c>
      <c r="AX665" s="39">
        <f t="shared" si="636"/>
        <v>0</v>
      </c>
      <c r="AY665" s="39">
        <f t="shared" si="637"/>
        <v>0</v>
      </c>
      <c r="AZ665" s="39">
        <f t="shared" si="638"/>
        <v>0</v>
      </c>
      <c r="BA665" s="12">
        <f t="shared" si="639"/>
        <v>0</v>
      </c>
      <c r="BB665" s="39">
        <f t="shared" si="640"/>
        <v>0</v>
      </c>
      <c r="BC665" s="39">
        <f t="shared" si="641"/>
        <v>0</v>
      </c>
      <c r="BD665" s="39">
        <f t="shared" si="642"/>
        <v>0</v>
      </c>
      <c r="BE665" s="12">
        <f t="shared" si="643"/>
        <v>0</v>
      </c>
      <c r="BF665" s="39">
        <f t="shared" si="644"/>
        <v>0</v>
      </c>
      <c r="BG665" s="39">
        <f t="shared" si="645"/>
        <v>0</v>
      </c>
      <c r="BH665" s="39">
        <f t="shared" si="646"/>
        <v>0</v>
      </c>
      <c r="BI665" s="12">
        <f t="shared" si="647"/>
        <v>0</v>
      </c>
      <c r="BJ665" s="39">
        <f t="shared" si="648"/>
        <v>0</v>
      </c>
      <c r="BK665" s="39">
        <f t="shared" si="649"/>
        <v>0</v>
      </c>
      <c r="BL665" s="39">
        <f t="shared" si="650"/>
        <v>0</v>
      </c>
      <c r="BM665" s="12">
        <f t="shared" si="651"/>
        <v>0</v>
      </c>
      <c r="BN665" s="39">
        <f t="shared" si="652"/>
        <v>0</v>
      </c>
      <c r="BO665" s="39">
        <f t="shared" si="653"/>
        <v>0</v>
      </c>
      <c r="BP665" s="39">
        <f t="shared" si="654"/>
        <v>0</v>
      </c>
      <c r="BQ665" s="12">
        <f t="shared" si="655"/>
        <v>0</v>
      </c>
      <c r="BR665" s="39">
        <f t="shared" si="656"/>
        <v>0</v>
      </c>
      <c r="BS665" s="39">
        <f t="shared" si="657"/>
        <v>0</v>
      </c>
      <c r="BT665" s="39">
        <f t="shared" si="658"/>
        <v>0</v>
      </c>
      <c r="BU665" s="104">
        <f>IF(ABS($B665)&lt;0.01,0,VLOOKUP(E665,DollarSteps,4))</f>
        <v>1</v>
      </c>
      <c r="BV665" s="104">
        <f>IF(ABS($B665)&lt;0.01,0,VLOOKUP(G665,DollarSteps,4))</f>
        <v>1</v>
      </c>
      <c r="BW665" s="104">
        <f>IF(ABS($B665)&lt;0.01,0,VLOOKUP(I665,DollarSteps,4))</f>
        <v>1</v>
      </c>
      <c r="BX665" s="104">
        <f>IF(ABS($B665)&lt;0.01,0,IF($J665="","",VLOOKUP($J665,Age_Steps,4)))</f>
        <v>2</v>
      </c>
      <c r="BY665" s="104">
        <f>IF(OR(ABS($B665)&lt;0.01,$E665=0),0,IF($J665="","",VLOOKUP($J665,Age_Steps,4)))</f>
        <v>0</v>
      </c>
      <c r="BZ665" s="104">
        <f>IF(ABS($B665)&lt;0.01,0,IF($J665="","",VLOOKUP($J665-1,Age_Steps,4)))</f>
        <v>2</v>
      </c>
      <c r="CA665" s="104">
        <f>IF(OR(ABS($B665)&lt;0.01,$G665=0),0,IF($J665="","",VLOOKUP($J665-1,Age_Steps,4)))</f>
        <v>0</v>
      </c>
      <c r="CB665" s="104">
        <f>IF(ABS($B665)&lt;0.01,0,IF($J665="","",VLOOKUP($J665-2,Age_Steps,4)))</f>
        <v>2</v>
      </c>
      <c r="CC665" s="104">
        <f>IF(OR(ABS($B665)&lt;0.01,$I665=0),0,IF($J665="","",VLOOKUP($J665-2,Age_Steps,4)))</f>
        <v>0</v>
      </c>
    </row>
    <row r="666" spans="2:81" ht="12.5" customHeight="1">
      <c r="B666" s="6" t="s">
        <v>465</v>
      </c>
      <c r="C666" s="6" t="s">
        <v>466</v>
      </c>
      <c r="D666" s="5">
        <v>0</v>
      </c>
      <c r="E666" s="5">
        <v>0</v>
      </c>
      <c r="F666" s="2">
        <v>0</v>
      </c>
      <c r="G666" s="2">
        <v>0</v>
      </c>
      <c r="H666" s="2">
        <v>0</v>
      </c>
      <c r="I666" s="5">
        <v>0</v>
      </c>
      <c r="J666" s="11">
        <v>33</v>
      </c>
      <c r="K666" s="12">
        <f t="shared" si="603"/>
        <v>0</v>
      </c>
      <c r="L666" s="12">
        <f t="shared" si="603"/>
        <v>0</v>
      </c>
      <c r="M666" s="14">
        <f t="shared" si="604"/>
        <v>0</v>
      </c>
      <c r="N666" s="12">
        <f t="shared" si="659"/>
        <v>0</v>
      </c>
      <c r="O666" s="14">
        <f t="shared" si="605"/>
        <v>0</v>
      </c>
      <c r="P666" s="12">
        <f t="shared" si="659"/>
        <v>0</v>
      </c>
      <c r="Q666" s="12">
        <f t="shared" si="606"/>
        <v>1</v>
      </c>
      <c r="R666" s="12">
        <f t="shared" si="607"/>
        <v>0</v>
      </c>
      <c r="S666" s="12">
        <f t="shared" si="608"/>
        <v>0</v>
      </c>
      <c r="T666" s="12">
        <f t="shared" si="609"/>
        <v>0</v>
      </c>
      <c r="U666" s="12">
        <f t="shared" si="610"/>
        <v>0</v>
      </c>
      <c r="V666" s="39">
        <f t="shared" si="611"/>
        <v>0</v>
      </c>
      <c r="W666" s="39">
        <f t="shared" si="612"/>
        <v>0</v>
      </c>
      <c r="X666" s="12">
        <f t="shared" si="660"/>
        <v>0</v>
      </c>
      <c r="Y666" s="12">
        <f t="shared" si="613"/>
        <v>0</v>
      </c>
      <c r="Z666" s="39">
        <f t="shared" si="661"/>
        <v>0</v>
      </c>
      <c r="AA666" s="12">
        <f t="shared" si="614"/>
        <v>0</v>
      </c>
      <c r="AB666" s="39">
        <f t="shared" si="615"/>
        <v>0</v>
      </c>
      <c r="AC666" s="12">
        <f t="shared" si="616"/>
        <v>0</v>
      </c>
      <c r="AD666" s="39">
        <f t="shared" si="617"/>
        <v>0</v>
      </c>
      <c r="AE666" s="39">
        <f t="shared" si="602"/>
        <v>0</v>
      </c>
      <c r="AF666" s="12">
        <f t="shared" si="618"/>
        <v>0</v>
      </c>
      <c r="AG666" s="39">
        <f t="shared" si="619"/>
        <v>0</v>
      </c>
      <c r="AH666" s="12">
        <f t="shared" si="620"/>
        <v>0</v>
      </c>
      <c r="AI666" s="39">
        <f t="shared" si="621"/>
        <v>0</v>
      </c>
      <c r="AJ666" s="39">
        <f t="shared" si="622"/>
        <v>0</v>
      </c>
      <c r="AK666" s="12">
        <f t="shared" si="623"/>
        <v>0</v>
      </c>
      <c r="AL666" s="39">
        <f t="shared" si="624"/>
        <v>0</v>
      </c>
      <c r="AM666" s="39">
        <f t="shared" si="625"/>
        <v>0</v>
      </c>
      <c r="AN666" s="39">
        <f t="shared" si="626"/>
        <v>0</v>
      </c>
      <c r="AO666" s="99">
        <f t="shared" si="627"/>
        <v>0</v>
      </c>
      <c r="AP666" s="99">
        <f t="shared" si="628"/>
        <v>0</v>
      </c>
      <c r="AQ666" s="12">
        <f t="shared" si="629"/>
        <v>0</v>
      </c>
      <c r="AR666" s="39">
        <f t="shared" si="630"/>
        <v>0</v>
      </c>
      <c r="AS666" s="39">
        <f t="shared" si="631"/>
        <v>0</v>
      </c>
      <c r="AT666" s="39">
        <f t="shared" si="632"/>
        <v>0</v>
      </c>
      <c r="AU666" s="12">
        <f t="shared" si="633"/>
        <v>0</v>
      </c>
      <c r="AV666" s="39">
        <f t="shared" si="634"/>
        <v>0</v>
      </c>
      <c r="AW666" s="39">
        <f t="shared" si="635"/>
        <v>0</v>
      </c>
      <c r="AX666" s="39">
        <f t="shared" si="636"/>
        <v>0</v>
      </c>
      <c r="AY666" s="39">
        <f t="shared" si="637"/>
        <v>0</v>
      </c>
      <c r="AZ666" s="39">
        <f t="shared" si="638"/>
        <v>0</v>
      </c>
      <c r="BA666" s="12">
        <f t="shared" si="639"/>
        <v>0</v>
      </c>
      <c r="BB666" s="39">
        <f t="shared" si="640"/>
        <v>0</v>
      </c>
      <c r="BC666" s="39">
        <f t="shared" si="641"/>
        <v>0</v>
      </c>
      <c r="BD666" s="39">
        <f t="shared" si="642"/>
        <v>0</v>
      </c>
      <c r="BE666" s="12">
        <f t="shared" si="643"/>
        <v>0</v>
      </c>
      <c r="BF666" s="39">
        <f t="shared" si="644"/>
        <v>0</v>
      </c>
      <c r="BG666" s="39">
        <f t="shared" si="645"/>
        <v>0</v>
      </c>
      <c r="BH666" s="39">
        <f t="shared" si="646"/>
        <v>0</v>
      </c>
      <c r="BI666" s="12">
        <f t="shared" si="647"/>
        <v>0</v>
      </c>
      <c r="BJ666" s="39">
        <f t="shared" si="648"/>
        <v>0</v>
      </c>
      <c r="BK666" s="39">
        <f t="shared" si="649"/>
        <v>0</v>
      </c>
      <c r="BL666" s="39">
        <f t="shared" si="650"/>
        <v>0</v>
      </c>
      <c r="BM666" s="12">
        <f t="shared" si="651"/>
        <v>0</v>
      </c>
      <c r="BN666" s="39">
        <f t="shared" si="652"/>
        <v>0</v>
      </c>
      <c r="BO666" s="39">
        <f t="shared" si="653"/>
        <v>0</v>
      </c>
      <c r="BP666" s="39">
        <f t="shared" si="654"/>
        <v>0</v>
      </c>
      <c r="BQ666" s="12">
        <f t="shared" si="655"/>
        <v>0</v>
      </c>
      <c r="BR666" s="39">
        <f t="shared" si="656"/>
        <v>0</v>
      </c>
      <c r="BS666" s="39">
        <f t="shared" si="657"/>
        <v>0</v>
      </c>
      <c r="BT666" s="39">
        <f t="shared" si="658"/>
        <v>0</v>
      </c>
      <c r="BU666" s="104">
        <f>IF(ABS($B666)&lt;0.01,0,VLOOKUP(E666,DollarSteps,4))</f>
        <v>1</v>
      </c>
      <c r="BV666" s="104">
        <f>IF(ABS($B666)&lt;0.01,0,VLOOKUP(G666,DollarSteps,4))</f>
        <v>1</v>
      </c>
      <c r="BW666" s="104">
        <f>IF(ABS($B666)&lt;0.01,0,VLOOKUP(I666,DollarSteps,4))</f>
        <v>1</v>
      </c>
      <c r="BX666" s="104">
        <f>IF(ABS($B666)&lt;0.01,0,IF($J666="","",VLOOKUP($J666,Age_Steps,4)))</f>
        <v>3</v>
      </c>
      <c r="BY666" s="104">
        <f>IF(OR(ABS($B666)&lt;0.01,$E666=0),0,IF($J666="","",VLOOKUP($J666,Age_Steps,4)))</f>
        <v>0</v>
      </c>
      <c r="BZ666" s="104">
        <f>IF(ABS($B666)&lt;0.01,0,IF($J666="","",VLOOKUP($J666-1,Age_Steps,4)))</f>
        <v>3</v>
      </c>
      <c r="CA666" s="104">
        <f>IF(OR(ABS($B666)&lt;0.01,$G666=0),0,IF($J666="","",VLOOKUP($J666-1,Age_Steps,4)))</f>
        <v>0</v>
      </c>
      <c r="CB666" s="104">
        <f>IF(ABS($B666)&lt;0.01,0,IF($J666="","",VLOOKUP($J666-2,Age_Steps,4)))</f>
        <v>3</v>
      </c>
      <c r="CC666" s="104">
        <f>IF(OR(ABS($B666)&lt;0.01,$I666=0),0,IF($J666="","",VLOOKUP($J666-2,Age_Steps,4)))</f>
        <v>0</v>
      </c>
    </row>
    <row r="667" spans="2:81" ht="12.5" customHeight="1">
      <c r="B667" s="6" t="s">
        <v>467</v>
      </c>
      <c r="C667" s="6" t="s">
        <v>468</v>
      </c>
      <c r="D667" s="5">
        <v>70</v>
      </c>
      <c r="E667" s="5">
        <v>95</v>
      </c>
      <c r="F667" s="2">
        <v>50</v>
      </c>
      <c r="G667" s="2">
        <v>50</v>
      </c>
      <c r="H667" s="2">
        <v>80</v>
      </c>
      <c r="I667" s="5">
        <v>80</v>
      </c>
      <c r="J667" s="11">
        <v>72</v>
      </c>
      <c r="K667" s="12">
        <f t="shared" si="603"/>
        <v>1</v>
      </c>
      <c r="L667" s="12">
        <f t="shared" si="603"/>
        <v>1</v>
      </c>
      <c r="M667" s="14">
        <f t="shared" si="604"/>
        <v>20</v>
      </c>
      <c r="N667" s="12">
        <f t="shared" si="659"/>
        <v>0</v>
      </c>
      <c r="O667" s="14">
        <f t="shared" si="605"/>
        <v>45</v>
      </c>
      <c r="P667" s="12">
        <f t="shared" si="659"/>
        <v>0</v>
      </c>
      <c r="Q667" s="12">
        <f t="shared" si="606"/>
        <v>0</v>
      </c>
      <c r="R667" s="12">
        <f t="shared" si="607"/>
        <v>0</v>
      </c>
      <c r="S667" s="12">
        <f t="shared" si="608"/>
        <v>1</v>
      </c>
      <c r="T667" s="12">
        <f t="shared" si="609"/>
        <v>1</v>
      </c>
      <c r="U667" s="12">
        <f t="shared" si="610"/>
        <v>0</v>
      </c>
      <c r="V667" s="39">
        <f t="shared" si="611"/>
        <v>0</v>
      </c>
      <c r="W667" s="39">
        <f t="shared" si="612"/>
        <v>0</v>
      </c>
      <c r="X667" s="12">
        <f t="shared" si="660"/>
        <v>1</v>
      </c>
      <c r="Y667" s="12">
        <f t="shared" si="613"/>
        <v>0</v>
      </c>
      <c r="Z667" s="39">
        <f t="shared" si="661"/>
        <v>0</v>
      </c>
      <c r="AA667" s="12">
        <f t="shared" si="614"/>
        <v>0</v>
      </c>
      <c r="AB667" s="39">
        <f t="shared" si="615"/>
        <v>0</v>
      </c>
      <c r="AC667" s="12">
        <f t="shared" si="616"/>
        <v>0</v>
      </c>
      <c r="AD667" s="39">
        <f t="shared" si="617"/>
        <v>0</v>
      </c>
      <c r="AE667" s="39">
        <f t="shared" si="602"/>
        <v>0</v>
      </c>
      <c r="AF667" s="12">
        <f t="shared" si="618"/>
        <v>0</v>
      </c>
      <c r="AG667" s="39">
        <f t="shared" si="619"/>
        <v>0</v>
      </c>
      <c r="AH667" s="12">
        <f t="shared" si="620"/>
        <v>0</v>
      </c>
      <c r="AI667" s="39">
        <f t="shared" si="621"/>
        <v>0</v>
      </c>
      <c r="AJ667" s="39">
        <f t="shared" si="622"/>
        <v>0</v>
      </c>
      <c r="AK667" s="12">
        <f t="shared" si="623"/>
        <v>1</v>
      </c>
      <c r="AL667" s="39">
        <f t="shared" si="624"/>
        <v>95</v>
      </c>
      <c r="AM667" s="39">
        <f t="shared" si="625"/>
        <v>50</v>
      </c>
      <c r="AN667" s="39">
        <f t="shared" si="626"/>
        <v>80</v>
      </c>
      <c r="AO667" s="99">
        <f t="shared" si="627"/>
        <v>1</v>
      </c>
      <c r="AP667" s="99">
        <f t="shared" si="628"/>
        <v>2</v>
      </c>
      <c r="AQ667" s="12">
        <f t="shared" si="629"/>
        <v>0</v>
      </c>
      <c r="AR667" s="39">
        <f t="shared" si="630"/>
        <v>0</v>
      </c>
      <c r="AS667" s="39">
        <f t="shared" si="631"/>
        <v>0</v>
      </c>
      <c r="AT667" s="39">
        <f t="shared" si="632"/>
        <v>0</v>
      </c>
      <c r="AU667" s="12">
        <f t="shared" si="633"/>
        <v>0</v>
      </c>
      <c r="AV667" s="39">
        <f t="shared" si="634"/>
        <v>0</v>
      </c>
      <c r="AW667" s="39">
        <f t="shared" si="635"/>
        <v>0</v>
      </c>
      <c r="AX667" s="39">
        <f t="shared" si="636"/>
        <v>0</v>
      </c>
      <c r="AY667" s="39">
        <f t="shared" si="637"/>
        <v>0</v>
      </c>
      <c r="AZ667" s="39">
        <f t="shared" si="638"/>
        <v>0</v>
      </c>
      <c r="BA667" s="12">
        <f t="shared" si="639"/>
        <v>1</v>
      </c>
      <c r="BB667" s="39">
        <f t="shared" si="640"/>
        <v>95</v>
      </c>
      <c r="BC667" s="39">
        <f t="shared" si="641"/>
        <v>50</v>
      </c>
      <c r="BD667" s="39">
        <f t="shared" si="642"/>
        <v>80</v>
      </c>
      <c r="BE667" s="12">
        <f t="shared" si="643"/>
        <v>0</v>
      </c>
      <c r="BF667" s="39">
        <f t="shared" si="644"/>
        <v>0</v>
      </c>
      <c r="BG667" s="39">
        <f t="shared" si="645"/>
        <v>0</v>
      </c>
      <c r="BH667" s="39">
        <f t="shared" si="646"/>
        <v>0</v>
      </c>
      <c r="BI667" s="12">
        <f t="shared" si="647"/>
        <v>0</v>
      </c>
      <c r="BJ667" s="39">
        <f t="shared" si="648"/>
        <v>0</v>
      </c>
      <c r="BK667" s="39">
        <f t="shared" si="649"/>
        <v>0</v>
      </c>
      <c r="BL667" s="39">
        <f t="shared" si="650"/>
        <v>0</v>
      </c>
      <c r="BM667" s="12">
        <f t="shared" si="651"/>
        <v>0</v>
      </c>
      <c r="BN667" s="39">
        <f t="shared" si="652"/>
        <v>0</v>
      </c>
      <c r="BO667" s="39">
        <f t="shared" si="653"/>
        <v>0</v>
      </c>
      <c r="BP667" s="39">
        <f t="shared" si="654"/>
        <v>0</v>
      </c>
      <c r="BQ667" s="12">
        <f t="shared" si="655"/>
        <v>0</v>
      </c>
      <c r="BR667" s="39">
        <f t="shared" si="656"/>
        <v>0</v>
      </c>
      <c r="BS667" s="39">
        <f t="shared" si="657"/>
        <v>0</v>
      </c>
      <c r="BT667" s="39">
        <f t="shared" si="658"/>
        <v>0</v>
      </c>
      <c r="BU667" s="104">
        <f>IF(ABS($B667)&lt;0.01,0,VLOOKUP(E667,DollarSteps,4))</f>
        <v>2</v>
      </c>
      <c r="BV667" s="104">
        <f>IF(ABS($B667)&lt;0.01,0,VLOOKUP(G667,DollarSteps,4))</f>
        <v>2</v>
      </c>
      <c r="BW667" s="104">
        <f>IF(ABS($B667)&lt;0.01,0,VLOOKUP(I667,DollarSteps,4))</f>
        <v>2</v>
      </c>
      <c r="BX667" s="104">
        <f>IF(ABS($B667)&lt;0.01,0,IF($J667="","",VLOOKUP($J667,Age_Steps,4)))</f>
        <v>7</v>
      </c>
      <c r="BY667" s="104">
        <f>IF(OR(ABS($B667)&lt;0.01,$E667=0),0,IF($J667="","",VLOOKUP($J667,Age_Steps,4)))</f>
        <v>7</v>
      </c>
      <c r="BZ667" s="104">
        <f>IF(ABS($B667)&lt;0.01,0,IF($J667="","",VLOOKUP($J667-1,Age_Steps,4)))</f>
        <v>7</v>
      </c>
      <c r="CA667" s="104">
        <f>IF(OR(ABS($B667)&lt;0.01,$G667=0),0,IF($J667="","",VLOOKUP($J667-1,Age_Steps,4)))</f>
        <v>7</v>
      </c>
      <c r="CB667" s="104">
        <f>IF(ABS($B667)&lt;0.01,0,IF($J667="","",VLOOKUP($J667-2,Age_Steps,4)))</f>
        <v>7</v>
      </c>
      <c r="CC667" s="104">
        <f>IF(OR(ABS($B667)&lt;0.01,$I667=0),0,IF($J667="","",VLOOKUP($J667-2,Age_Steps,4)))</f>
        <v>7</v>
      </c>
    </row>
    <row r="668" spans="2:81" ht="12.5" customHeight="1">
      <c r="B668" s="6" t="s">
        <v>469</v>
      </c>
      <c r="C668" s="6" t="s">
        <v>470</v>
      </c>
      <c r="D668" s="5">
        <v>0</v>
      </c>
      <c r="E668" s="5">
        <v>0</v>
      </c>
      <c r="F668" s="2">
        <v>0</v>
      </c>
      <c r="G668" s="2">
        <v>0</v>
      </c>
      <c r="H668" s="2">
        <v>0</v>
      </c>
      <c r="I668" s="5">
        <v>0</v>
      </c>
      <c r="J668" s="11">
        <v>34</v>
      </c>
      <c r="K668" s="12">
        <f t="shared" si="603"/>
        <v>0</v>
      </c>
      <c r="L668" s="12">
        <f t="shared" si="603"/>
        <v>0</v>
      </c>
      <c r="M668" s="14">
        <f t="shared" si="604"/>
        <v>0</v>
      </c>
      <c r="N668" s="12">
        <f t="shared" si="659"/>
        <v>0</v>
      </c>
      <c r="O668" s="14">
        <f t="shared" si="605"/>
        <v>0</v>
      </c>
      <c r="P668" s="12">
        <f t="shared" si="659"/>
        <v>0</v>
      </c>
      <c r="Q668" s="12">
        <f t="shared" si="606"/>
        <v>1</v>
      </c>
      <c r="R668" s="12">
        <f t="shared" si="607"/>
        <v>0</v>
      </c>
      <c r="S668" s="12">
        <f t="shared" si="608"/>
        <v>0</v>
      </c>
      <c r="T668" s="12">
        <f t="shared" si="609"/>
        <v>0</v>
      </c>
      <c r="U668" s="12">
        <f t="shared" si="610"/>
        <v>0</v>
      </c>
      <c r="V668" s="39">
        <f t="shared" si="611"/>
        <v>0</v>
      </c>
      <c r="W668" s="39">
        <f t="shared" si="612"/>
        <v>0</v>
      </c>
      <c r="X668" s="12">
        <f t="shared" si="660"/>
        <v>0</v>
      </c>
      <c r="Y668" s="12">
        <f t="shared" si="613"/>
        <v>0</v>
      </c>
      <c r="Z668" s="39">
        <f t="shared" si="661"/>
        <v>0</v>
      </c>
      <c r="AA668" s="12">
        <f t="shared" si="614"/>
        <v>0</v>
      </c>
      <c r="AB668" s="39">
        <f t="shared" si="615"/>
        <v>0</v>
      </c>
      <c r="AC668" s="12">
        <f t="shared" si="616"/>
        <v>0</v>
      </c>
      <c r="AD668" s="39">
        <f t="shared" si="617"/>
        <v>0</v>
      </c>
      <c r="AE668" s="39">
        <f t="shared" si="602"/>
        <v>0</v>
      </c>
      <c r="AF668" s="12">
        <f t="shared" si="618"/>
        <v>0</v>
      </c>
      <c r="AG668" s="39">
        <f t="shared" si="619"/>
        <v>0</v>
      </c>
      <c r="AH668" s="12">
        <f t="shared" si="620"/>
        <v>0</v>
      </c>
      <c r="AI668" s="39">
        <f t="shared" si="621"/>
        <v>0</v>
      </c>
      <c r="AJ668" s="39">
        <f t="shared" si="622"/>
        <v>0</v>
      </c>
      <c r="AK668" s="12">
        <f t="shared" si="623"/>
        <v>0</v>
      </c>
      <c r="AL668" s="39">
        <f t="shared" si="624"/>
        <v>0</v>
      </c>
      <c r="AM668" s="39">
        <f t="shared" si="625"/>
        <v>0</v>
      </c>
      <c r="AN668" s="39">
        <f t="shared" si="626"/>
        <v>0</v>
      </c>
      <c r="AO668" s="99">
        <f t="shared" si="627"/>
        <v>0</v>
      </c>
      <c r="AP668" s="99">
        <f t="shared" si="628"/>
        <v>0</v>
      </c>
      <c r="AQ668" s="12">
        <f t="shared" si="629"/>
        <v>0</v>
      </c>
      <c r="AR668" s="39">
        <f t="shared" si="630"/>
        <v>0</v>
      </c>
      <c r="AS668" s="39">
        <f t="shared" si="631"/>
        <v>0</v>
      </c>
      <c r="AT668" s="39">
        <f t="shared" si="632"/>
        <v>0</v>
      </c>
      <c r="AU668" s="12">
        <f t="shared" si="633"/>
        <v>0</v>
      </c>
      <c r="AV668" s="39">
        <f t="shared" si="634"/>
        <v>0</v>
      </c>
      <c r="AW668" s="39">
        <f t="shared" si="635"/>
        <v>0</v>
      </c>
      <c r="AX668" s="39">
        <f t="shared" si="636"/>
        <v>0</v>
      </c>
      <c r="AY668" s="39">
        <f t="shared" si="637"/>
        <v>0</v>
      </c>
      <c r="AZ668" s="39">
        <f t="shared" si="638"/>
        <v>0</v>
      </c>
      <c r="BA668" s="12">
        <f t="shared" si="639"/>
        <v>0</v>
      </c>
      <c r="BB668" s="39">
        <f t="shared" si="640"/>
        <v>0</v>
      </c>
      <c r="BC668" s="39">
        <f t="shared" si="641"/>
        <v>0</v>
      </c>
      <c r="BD668" s="39">
        <f t="shared" si="642"/>
        <v>0</v>
      </c>
      <c r="BE668" s="12">
        <f t="shared" si="643"/>
        <v>0</v>
      </c>
      <c r="BF668" s="39">
        <f t="shared" si="644"/>
        <v>0</v>
      </c>
      <c r="BG668" s="39">
        <f t="shared" si="645"/>
        <v>0</v>
      </c>
      <c r="BH668" s="39">
        <f t="shared" si="646"/>
        <v>0</v>
      </c>
      <c r="BI668" s="12">
        <f t="shared" si="647"/>
        <v>0</v>
      </c>
      <c r="BJ668" s="39">
        <f t="shared" si="648"/>
        <v>0</v>
      </c>
      <c r="BK668" s="39">
        <f t="shared" si="649"/>
        <v>0</v>
      </c>
      <c r="BL668" s="39">
        <f t="shared" si="650"/>
        <v>0</v>
      </c>
      <c r="BM668" s="12">
        <f t="shared" si="651"/>
        <v>0</v>
      </c>
      <c r="BN668" s="39">
        <f t="shared" si="652"/>
        <v>0</v>
      </c>
      <c r="BO668" s="39">
        <f t="shared" si="653"/>
        <v>0</v>
      </c>
      <c r="BP668" s="39">
        <f t="shared" si="654"/>
        <v>0</v>
      </c>
      <c r="BQ668" s="12">
        <f t="shared" si="655"/>
        <v>0</v>
      </c>
      <c r="BR668" s="39">
        <f t="shared" si="656"/>
        <v>0</v>
      </c>
      <c r="BS668" s="39">
        <f t="shared" si="657"/>
        <v>0</v>
      </c>
      <c r="BT668" s="39">
        <f t="shared" si="658"/>
        <v>0</v>
      </c>
      <c r="BU668" s="104">
        <f>IF(ABS($B668)&lt;0.01,0,VLOOKUP(E668,DollarSteps,4))</f>
        <v>1</v>
      </c>
      <c r="BV668" s="104">
        <f>IF(ABS($B668)&lt;0.01,0,VLOOKUP(G668,DollarSteps,4))</f>
        <v>1</v>
      </c>
      <c r="BW668" s="104">
        <f>IF(ABS($B668)&lt;0.01,0,VLOOKUP(I668,DollarSteps,4))</f>
        <v>1</v>
      </c>
      <c r="BX668" s="104">
        <f>IF(ABS($B668)&lt;0.01,0,IF($J668="","",VLOOKUP($J668,Age_Steps,4)))</f>
        <v>3</v>
      </c>
      <c r="BY668" s="104">
        <f>IF(OR(ABS($B668)&lt;0.01,$E668=0),0,IF($J668="","",VLOOKUP($J668,Age_Steps,4)))</f>
        <v>0</v>
      </c>
      <c r="BZ668" s="104">
        <f>IF(ABS($B668)&lt;0.01,0,IF($J668="","",VLOOKUP($J668-1,Age_Steps,4)))</f>
        <v>3</v>
      </c>
      <c r="CA668" s="104">
        <f>IF(OR(ABS($B668)&lt;0.01,$G668=0),0,IF($J668="","",VLOOKUP($J668-1,Age_Steps,4)))</f>
        <v>0</v>
      </c>
      <c r="CB668" s="104">
        <f>IF(ABS($B668)&lt;0.01,0,IF($J668="","",VLOOKUP($J668-2,Age_Steps,4)))</f>
        <v>3</v>
      </c>
      <c r="CC668" s="104">
        <f>IF(OR(ABS($B668)&lt;0.01,$I668=0),0,IF($J668="","",VLOOKUP($J668-2,Age_Steps,4)))</f>
        <v>0</v>
      </c>
    </row>
    <row r="669" spans="2:81" ht="12.5" customHeight="1">
      <c r="B669" s="6" t="s">
        <v>471</v>
      </c>
      <c r="C669" s="6" t="s">
        <v>472</v>
      </c>
      <c r="D669" s="5">
        <v>20</v>
      </c>
      <c r="E669" s="5">
        <v>20</v>
      </c>
      <c r="F669" s="2">
        <v>80</v>
      </c>
      <c r="G669" s="2">
        <v>80</v>
      </c>
      <c r="H669" s="2">
        <v>20</v>
      </c>
      <c r="I669" s="5">
        <v>20</v>
      </c>
      <c r="J669" s="11">
        <v>60</v>
      </c>
      <c r="K669" s="12">
        <f t="shared" si="603"/>
        <v>1</v>
      </c>
      <c r="L669" s="12">
        <f t="shared" si="603"/>
        <v>1</v>
      </c>
      <c r="M669" s="14">
        <f t="shared" si="604"/>
        <v>-60</v>
      </c>
      <c r="N669" s="12">
        <f t="shared" si="659"/>
        <v>0</v>
      </c>
      <c r="O669" s="14">
        <f t="shared" si="605"/>
        <v>-60</v>
      </c>
      <c r="P669" s="12">
        <f t="shared" si="659"/>
        <v>0</v>
      </c>
      <c r="Q669" s="12">
        <f t="shared" si="606"/>
        <v>0</v>
      </c>
      <c r="R669" s="12">
        <f t="shared" si="607"/>
        <v>0</v>
      </c>
      <c r="S669" s="12">
        <f t="shared" si="608"/>
        <v>1</v>
      </c>
      <c r="T669" s="12">
        <f t="shared" si="609"/>
        <v>1</v>
      </c>
      <c r="U669" s="12">
        <f t="shared" si="610"/>
        <v>0</v>
      </c>
      <c r="V669" s="39">
        <f t="shared" si="611"/>
        <v>0</v>
      </c>
      <c r="W669" s="39">
        <f t="shared" si="612"/>
        <v>0</v>
      </c>
      <c r="X669" s="12">
        <f t="shared" si="660"/>
        <v>1</v>
      </c>
      <c r="Y669" s="12">
        <f t="shared" si="613"/>
        <v>0</v>
      </c>
      <c r="Z669" s="39">
        <f t="shared" si="661"/>
        <v>0</v>
      </c>
      <c r="AA669" s="12">
        <f t="shared" si="614"/>
        <v>0</v>
      </c>
      <c r="AB669" s="39">
        <f t="shared" si="615"/>
        <v>0</v>
      </c>
      <c r="AC669" s="12">
        <f t="shared" si="616"/>
        <v>0</v>
      </c>
      <c r="AD669" s="39">
        <f t="shared" si="617"/>
        <v>0</v>
      </c>
      <c r="AE669" s="39">
        <f t="shared" si="602"/>
        <v>0</v>
      </c>
      <c r="AF669" s="12">
        <f t="shared" si="618"/>
        <v>0</v>
      </c>
      <c r="AG669" s="39">
        <f t="shared" si="619"/>
        <v>0</v>
      </c>
      <c r="AH669" s="12">
        <f t="shared" si="620"/>
        <v>0</v>
      </c>
      <c r="AI669" s="39">
        <f t="shared" si="621"/>
        <v>0</v>
      </c>
      <c r="AJ669" s="39">
        <f t="shared" si="622"/>
        <v>0</v>
      </c>
      <c r="AK669" s="12">
        <f t="shared" si="623"/>
        <v>1</v>
      </c>
      <c r="AL669" s="39">
        <f t="shared" si="624"/>
        <v>20</v>
      </c>
      <c r="AM669" s="39">
        <f t="shared" si="625"/>
        <v>80</v>
      </c>
      <c r="AN669" s="39">
        <f t="shared" si="626"/>
        <v>20</v>
      </c>
      <c r="AO669" s="99">
        <f t="shared" si="627"/>
        <v>2</v>
      </c>
      <c r="AP669" s="99">
        <f t="shared" si="628"/>
        <v>1</v>
      </c>
      <c r="AQ669" s="12">
        <f t="shared" si="629"/>
        <v>0</v>
      </c>
      <c r="AR669" s="39">
        <f t="shared" si="630"/>
        <v>0</v>
      </c>
      <c r="AS669" s="39">
        <f t="shared" si="631"/>
        <v>0</v>
      </c>
      <c r="AT669" s="39">
        <f t="shared" si="632"/>
        <v>0</v>
      </c>
      <c r="AU669" s="12">
        <f t="shared" si="633"/>
        <v>0</v>
      </c>
      <c r="AV669" s="39">
        <f t="shared" si="634"/>
        <v>0</v>
      </c>
      <c r="AW669" s="39">
        <f t="shared" si="635"/>
        <v>0</v>
      </c>
      <c r="AX669" s="39">
        <f t="shared" si="636"/>
        <v>0</v>
      </c>
      <c r="AY669" s="39">
        <f t="shared" si="637"/>
        <v>0</v>
      </c>
      <c r="AZ669" s="39">
        <f t="shared" si="638"/>
        <v>0</v>
      </c>
      <c r="BA669" s="12">
        <f t="shared" si="639"/>
        <v>0</v>
      </c>
      <c r="BB669" s="39">
        <f t="shared" si="640"/>
        <v>0</v>
      </c>
      <c r="BC669" s="39">
        <f t="shared" si="641"/>
        <v>0</v>
      </c>
      <c r="BD669" s="39">
        <f t="shared" si="642"/>
        <v>0</v>
      </c>
      <c r="BE669" s="12">
        <f t="shared" si="643"/>
        <v>1</v>
      </c>
      <c r="BF669" s="39">
        <f t="shared" si="644"/>
        <v>20</v>
      </c>
      <c r="BG669" s="39">
        <f t="shared" si="645"/>
        <v>80</v>
      </c>
      <c r="BH669" s="39">
        <f t="shared" si="646"/>
        <v>20</v>
      </c>
      <c r="BI669" s="12">
        <f t="shared" si="647"/>
        <v>0</v>
      </c>
      <c r="BJ669" s="39">
        <f t="shared" si="648"/>
        <v>0</v>
      </c>
      <c r="BK669" s="39">
        <f t="shared" si="649"/>
        <v>0</v>
      </c>
      <c r="BL669" s="39">
        <f t="shared" si="650"/>
        <v>0</v>
      </c>
      <c r="BM669" s="12">
        <f t="shared" si="651"/>
        <v>0</v>
      </c>
      <c r="BN669" s="39">
        <f t="shared" si="652"/>
        <v>0</v>
      </c>
      <c r="BO669" s="39">
        <f t="shared" si="653"/>
        <v>0</v>
      </c>
      <c r="BP669" s="39">
        <f t="shared" si="654"/>
        <v>0</v>
      </c>
      <c r="BQ669" s="12">
        <f t="shared" si="655"/>
        <v>0</v>
      </c>
      <c r="BR669" s="39">
        <f t="shared" si="656"/>
        <v>0</v>
      </c>
      <c r="BS669" s="39">
        <f t="shared" si="657"/>
        <v>0</v>
      </c>
      <c r="BT669" s="39">
        <f t="shared" si="658"/>
        <v>0</v>
      </c>
      <c r="BU669" s="104">
        <f>IF(ABS($B669)&lt;0.01,0,VLOOKUP(E669,DollarSteps,4))</f>
        <v>2</v>
      </c>
      <c r="BV669" s="104">
        <f>IF(ABS($B669)&lt;0.01,0,VLOOKUP(G669,DollarSteps,4))</f>
        <v>2</v>
      </c>
      <c r="BW669" s="104">
        <f>IF(ABS($B669)&lt;0.01,0,VLOOKUP(I669,DollarSteps,4))</f>
        <v>2</v>
      </c>
      <c r="BX669" s="104">
        <f>IF(ABS($B669)&lt;0.01,0,IF($J669="","",VLOOKUP($J669,Age_Steps,4)))</f>
        <v>6</v>
      </c>
      <c r="BY669" s="104">
        <f>IF(OR(ABS($B669)&lt;0.01,$E669=0),0,IF($J669="","",VLOOKUP($J669,Age_Steps,4)))</f>
        <v>6</v>
      </c>
      <c r="BZ669" s="104">
        <f>IF(ABS($B669)&lt;0.01,0,IF($J669="","",VLOOKUP($J669-1,Age_Steps,4)))</f>
        <v>5</v>
      </c>
      <c r="CA669" s="104">
        <f>IF(OR(ABS($B669)&lt;0.01,$G669=0),0,IF($J669="","",VLOOKUP($J669-1,Age_Steps,4)))</f>
        <v>5</v>
      </c>
      <c r="CB669" s="104">
        <f>IF(ABS($B669)&lt;0.01,0,IF($J669="","",VLOOKUP($J669-2,Age_Steps,4)))</f>
        <v>5</v>
      </c>
      <c r="CC669" s="104">
        <f>IF(OR(ABS($B669)&lt;0.01,$I669=0),0,IF($J669="","",VLOOKUP($J669-2,Age_Steps,4)))</f>
        <v>5</v>
      </c>
    </row>
    <row r="670" spans="2:81" ht="12.5" customHeight="1">
      <c r="B670" s="6" t="s">
        <v>473</v>
      </c>
      <c r="C670" s="6" t="s">
        <v>474</v>
      </c>
      <c r="D670" s="5">
        <v>1040</v>
      </c>
      <c r="E670" s="5">
        <v>1040</v>
      </c>
      <c r="F670" s="2">
        <v>1040</v>
      </c>
      <c r="G670" s="2">
        <v>1040</v>
      </c>
      <c r="H670" s="2">
        <v>1080</v>
      </c>
      <c r="I670" s="5">
        <v>1110</v>
      </c>
      <c r="J670" s="11">
        <v>60</v>
      </c>
      <c r="K670" s="12">
        <f t="shared" si="603"/>
        <v>1</v>
      </c>
      <c r="L670" s="12">
        <f t="shared" si="603"/>
        <v>1</v>
      </c>
      <c r="M670" s="14">
        <f t="shared" si="604"/>
        <v>0</v>
      </c>
      <c r="N670" s="12">
        <f t="shared" si="659"/>
        <v>0</v>
      </c>
      <c r="O670" s="14">
        <f t="shared" si="605"/>
        <v>0</v>
      </c>
      <c r="P670" s="12">
        <f t="shared" si="659"/>
        <v>0</v>
      </c>
      <c r="Q670" s="12">
        <f t="shared" si="606"/>
        <v>0</v>
      </c>
      <c r="R670" s="12">
        <f t="shared" si="607"/>
        <v>0</v>
      </c>
      <c r="S670" s="12">
        <f t="shared" si="608"/>
        <v>1</v>
      </c>
      <c r="T670" s="12">
        <f t="shared" si="609"/>
        <v>1</v>
      </c>
      <c r="U670" s="12">
        <f t="shared" si="610"/>
        <v>0</v>
      </c>
      <c r="V670" s="39">
        <f t="shared" si="611"/>
        <v>0</v>
      </c>
      <c r="W670" s="39">
        <f t="shared" si="612"/>
        <v>0</v>
      </c>
      <c r="X670" s="12">
        <f t="shared" si="660"/>
        <v>1</v>
      </c>
      <c r="Y670" s="12">
        <f t="shared" si="613"/>
        <v>0</v>
      </c>
      <c r="Z670" s="39">
        <f t="shared" si="661"/>
        <v>0</v>
      </c>
      <c r="AA670" s="12">
        <f t="shared" si="614"/>
        <v>0</v>
      </c>
      <c r="AB670" s="39">
        <f t="shared" si="615"/>
        <v>0</v>
      </c>
      <c r="AC670" s="12">
        <f t="shared" si="616"/>
        <v>0</v>
      </c>
      <c r="AD670" s="39">
        <f t="shared" si="617"/>
        <v>0</v>
      </c>
      <c r="AE670" s="39">
        <f t="shared" si="602"/>
        <v>0</v>
      </c>
      <c r="AF670" s="12">
        <f t="shared" si="618"/>
        <v>0</v>
      </c>
      <c r="AG670" s="39">
        <f t="shared" si="619"/>
        <v>0</v>
      </c>
      <c r="AH670" s="12">
        <f t="shared" si="620"/>
        <v>0</v>
      </c>
      <c r="AI670" s="39">
        <f t="shared" si="621"/>
        <v>0</v>
      </c>
      <c r="AJ670" s="39">
        <f t="shared" si="622"/>
        <v>0</v>
      </c>
      <c r="AK670" s="12">
        <f t="shared" si="623"/>
        <v>1</v>
      </c>
      <c r="AL670" s="39">
        <f t="shared" si="624"/>
        <v>1040</v>
      </c>
      <c r="AM670" s="39">
        <f t="shared" si="625"/>
        <v>1040</v>
      </c>
      <c r="AN670" s="39">
        <f t="shared" si="626"/>
        <v>1110</v>
      </c>
      <c r="AO670" s="99">
        <f t="shared" si="627"/>
        <v>3</v>
      </c>
      <c r="AP670" s="99">
        <f t="shared" si="628"/>
        <v>2</v>
      </c>
      <c r="AQ670" s="12">
        <f t="shared" si="629"/>
        <v>0</v>
      </c>
      <c r="AR670" s="39">
        <f t="shared" si="630"/>
        <v>0</v>
      </c>
      <c r="AS670" s="39">
        <f t="shared" si="631"/>
        <v>0</v>
      </c>
      <c r="AT670" s="39">
        <f t="shared" si="632"/>
        <v>0</v>
      </c>
      <c r="AU670" s="12">
        <f t="shared" si="633"/>
        <v>0</v>
      </c>
      <c r="AV670" s="39">
        <f t="shared" si="634"/>
        <v>0</v>
      </c>
      <c r="AW670" s="39">
        <f t="shared" si="635"/>
        <v>0</v>
      </c>
      <c r="AX670" s="39">
        <f t="shared" si="636"/>
        <v>0</v>
      </c>
      <c r="AY670" s="39">
        <f t="shared" si="637"/>
        <v>0</v>
      </c>
      <c r="AZ670" s="39">
        <f t="shared" si="638"/>
        <v>0</v>
      </c>
      <c r="BA670" s="12">
        <f t="shared" si="639"/>
        <v>1</v>
      </c>
      <c r="BB670" s="39">
        <f t="shared" si="640"/>
        <v>1040</v>
      </c>
      <c r="BC670" s="39">
        <f t="shared" si="641"/>
        <v>1040</v>
      </c>
      <c r="BD670" s="39">
        <f t="shared" si="642"/>
        <v>1110</v>
      </c>
      <c r="BE670" s="12">
        <f t="shared" si="643"/>
        <v>0</v>
      </c>
      <c r="BF670" s="39">
        <f t="shared" si="644"/>
        <v>0</v>
      </c>
      <c r="BG670" s="39">
        <f t="shared" si="645"/>
        <v>0</v>
      </c>
      <c r="BH670" s="39">
        <f t="shared" si="646"/>
        <v>0</v>
      </c>
      <c r="BI670" s="12">
        <f t="shared" si="647"/>
        <v>0</v>
      </c>
      <c r="BJ670" s="39">
        <f t="shared" si="648"/>
        <v>0</v>
      </c>
      <c r="BK670" s="39">
        <f t="shared" si="649"/>
        <v>0</v>
      </c>
      <c r="BL670" s="39">
        <f t="shared" si="650"/>
        <v>0</v>
      </c>
      <c r="BM670" s="12">
        <f t="shared" si="651"/>
        <v>0</v>
      </c>
      <c r="BN670" s="39">
        <f t="shared" si="652"/>
        <v>0</v>
      </c>
      <c r="BO670" s="39">
        <f t="shared" si="653"/>
        <v>0</v>
      </c>
      <c r="BP670" s="39">
        <f t="shared" si="654"/>
        <v>0</v>
      </c>
      <c r="BQ670" s="12">
        <f t="shared" si="655"/>
        <v>0</v>
      </c>
      <c r="BR670" s="39">
        <f t="shared" si="656"/>
        <v>0</v>
      </c>
      <c r="BS670" s="39">
        <f t="shared" si="657"/>
        <v>0</v>
      </c>
      <c r="BT670" s="39">
        <f t="shared" si="658"/>
        <v>0</v>
      </c>
      <c r="BU670" s="104">
        <f>IF(ABS($B670)&lt;0.01,0,VLOOKUP(E670,DollarSteps,4))</f>
        <v>3</v>
      </c>
      <c r="BV670" s="104">
        <f>IF(ABS($B670)&lt;0.01,0,VLOOKUP(G670,DollarSteps,4))</f>
        <v>3</v>
      </c>
      <c r="BW670" s="104">
        <f>IF(ABS($B670)&lt;0.01,0,VLOOKUP(I670,DollarSteps,4))</f>
        <v>4</v>
      </c>
      <c r="BX670" s="104">
        <f>IF(ABS($B670)&lt;0.01,0,IF($J670="","",VLOOKUP($J670,Age_Steps,4)))</f>
        <v>6</v>
      </c>
      <c r="BY670" s="104">
        <f>IF(OR(ABS($B670)&lt;0.01,$E670=0),0,IF($J670="","",VLOOKUP($J670,Age_Steps,4)))</f>
        <v>6</v>
      </c>
      <c r="BZ670" s="104">
        <f>IF(ABS($B670)&lt;0.01,0,IF($J670="","",VLOOKUP($J670-1,Age_Steps,4)))</f>
        <v>5</v>
      </c>
      <c r="CA670" s="104">
        <f>IF(OR(ABS($B670)&lt;0.01,$G670=0),0,IF($J670="","",VLOOKUP($J670-1,Age_Steps,4)))</f>
        <v>5</v>
      </c>
      <c r="CB670" s="104">
        <f>IF(ABS($B670)&lt;0.01,0,IF($J670="","",VLOOKUP($J670-2,Age_Steps,4)))</f>
        <v>5</v>
      </c>
      <c r="CC670" s="104">
        <f>IF(OR(ABS($B670)&lt;0.01,$I670=0),0,IF($J670="","",VLOOKUP($J670-2,Age_Steps,4)))</f>
        <v>5</v>
      </c>
    </row>
    <row r="671" spans="2:81" ht="12.5" customHeight="1">
      <c r="B671" s="6" t="s">
        <v>475</v>
      </c>
      <c r="C671" s="7" t="s">
        <v>476</v>
      </c>
      <c r="D671" s="5">
        <v>0</v>
      </c>
      <c r="E671" s="5">
        <v>0</v>
      </c>
      <c r="F671" s="2">
        <v>0</v>
      </c>
      <c r="G671" s="2">
        <v>0</v>
      </c>
      <c r="H671" s="2">
        <v>0</v>
      </c>
      <c r="I671" s="5">
        <v>0</v>
      </c>
      <c r="J671" s="11">
        <v>77</v>
      </c>
      <c r="K671" s="12">
        <f t="shared" si="603"/>
        <v>0</v>
      </c>
      <c r="L671" s="12">
        <f t="shared" si="603"/>
        <v>0</v>
      </c>
      <c r="M671" s="14">
        <f t="shared" si="604"/>
        <v>0</v>
      </c>
      <c r="N671" s="12">
        <f t="shared" si="659"/>
        <v>0</v>
      </c>
      <c r="O671" s="14">
        <f t="shared" si="605"/>
        <v>0</v>
      </c>
      <c r="P671" s="12">
        <f t="shared" si="659"/>
        <v>0</v>
      </c>
      <c r="Q671" s="12">
        <f t="shared" si="606"/>
        <v>1</v>
      </c>
      <c r="R671" s="12">
        <f t="shared" si="607"/>
        <v>0</v>
      </c>
      <c r="S671" s="12">
        <f t="shared" si="608"/>
        <v>0</v>
      </c>
      <c r="T671" s="12">
        <f t="shared" si="609"/>
        <v>0</v>
      </c>
      <c r="U671" s="12">
        <f t="shared" si="610"/>
        <v>0</v>
      </c>
      <c r="V671" s="39">
        <f t="shared" si="611"/>
        <v>0</v>
      </c>
      <c r="W671" s="39">
        <f t="shared" si="612"/>
        <v>0</v>
      </c>
      <c r="X671" s="12">
        <f t="shared" si="660"/>
        <v>0</v>
      </c>
      <c r="Y671" s="12">
        <f t="shared" si="613"/>
        <v>0</v>
      </c>
      <c r="Z671" s="39">
        <f t="shared" si="661"/>
        <v>0</v>
      </c>
      <c r="AA671" s="12">
        <f t="shared" si="614"/>
        <v>0</v>
      </c>
      <c r="AB671" s="39">
        <f t="shared" si="615"/>
        <v>0</v>
      </c>
      <c r="AC671" s="12">
        <f t="shared" si="616"/>
        <v>0</v>
      </c>
      <c r="AD671" s="39">
        <f t="shared" si="617"/>
        <v>0</v>
      </c>
      <c r="AE671" s="39">
        <f t="shared" si="602"/>
        <v>0</v>
      </c>
      <c r="AF671" s="12">
        <f t="shared" si="618"/>
        <v>0</v>
      </c>
      <c r="AG671" s="39">
        <f t="shared" si="619"/>
        <v>0</v>
      </c>
      <c r="AH671" s="12">
        <f t="shared" si="620"/>
        <v>0</v>
      </c>
      <c r="AI671" s="39">
        <f t="shared" si="621"/>
        <v>0</v>
      </c>
      <c r="AJ671" s="39">
        <f t="shared" si="622"/>
        <v>0</v>
      </c>
      <c r="AK671" s="12">
        <f t="shared" si="623"/>
        <v>0</v>
      </c>
      <c r="AL671" s="39">
        <f t="shared" si="624"/>
        <v>0</v>
      </c>
      <c r="AM671" s="39">
        <f t="shared" si="625"/>
        <v>0</v>
      </c>
      <c r="AN671" s="39">
        <f t="shared" si="626"/>
        <v>0</v>
      </c>
      <c r="AO671" s="99">
        <f t="shared" si="627"/>
        <v>0</v>
      </c>
      <c r="AP671" s="99">
        <f t="shared" si="628"/>
        <v>0</v>
      </c>
      <c r="AQ671" s="12">
        <f t="shared" si="629"/>
        <v>0</v>
      </c>
      <c r="AR671" s="39">
        <f t="shared" si="630"/>
        <v>0</v>
      </c>
      <c r="AS671" s="39">
        <f t="shared" si="631"/>
        <v>0</v>
      </c>
      <c r="AT671" s="39">
        <f t="shared" si="632"/>
        <v>0</v>
      </c>
      <c r="AU671" s="12">
        <f t="shared" si="633"/>
        <v>0</v>
      </c>
      <c r="AV671" s="39">
        <f t="shared" si="634"/>
        <v>0</v>
      </c>
      <c r="AW671" s="39">
        <f t="shared" si="635"/>
        <v>0</v>
      </c>
      <c r="AX671" s="39">
        <f t="shared" si="636"/>
        <v>0</v>
      </c>
      <c r="AY671" s="39">
        <f t="shared" si="637"/>
        <v>0</v>
      </c>
      <c r="AZ671" s="39">
        <f t="shared" si="638"/>
        <v>0</v>
      </c>
      <c r="BA671" s="12">
        <f t="shared" si="639"/>
        <v>0</v>
      </c>
      <c r="BB671" s="39">
        <f t="shared" si="640"/>
        <v>0</v>
      </c>
      <c r="BC671" s="39">
        <f t="shared" si="641"/>
        <v>0</v>
      </c>
      <c r="BD671" s="39">
        <f t="shared" si="642"/>
        <v>0</v>
      </c>
      <c r="BE671" s="12">
        <f t="shared" si="643"/>
        <v>0</v>
      </c>
      <c r="BF671" s="39">
        <f t="shared" si="644"/>
        <v>0</v>
      </c>
      <c r="BG671" s="39">
        <f t="shared" si="645"/>
        <v>0</v>
      </c>
      <c r="BH671" s="39">
        <f t="shared" si="646"/>
        <v>0</v>
      </c>
      <c r="BI671" s="12">
        <f t="shared" si="647"/>
        <v>0</v>
      </c>
      <c r="BJ671" s="39">
        <f t="shared" si="648"/>
        <v>0</v>
      </c>
      <c r="BK671" s="39">
        <f t="shared" si="649"/>
        <v>0</v>
      </c>
      <c r="BL671" s="39">
        <f t="shared" si="650"/>
        <v>0</v>
      </c>
      <c r="BM671" s="12">
        <f t="shared" si="651"/>
        <v>0</v>
      </c>
      <c r="BN671" s="39">
        <f t="shared" si="652"/>
        <v>0</v>
      </c>
      <c r="BO671" s="39">
        <f t="shared" si="653"/>
        <v>0</v>
      </c>
      <c r="BP671" s="39">
        <f t="shared" si="654"/>
        <v>0</v>
      </c>
      <c r="BQ671" s="12">
        <f t="shared" si="655"/>
        <v>0</v>
      </c>
      <c r="BR671" s="39">
        <f t="shared" si="656"/>
        <v>0</v>
      </c>
      <c r="BS671" s="39">
        <f t="shared" si="657"/>
        <v>0</v>
      </c>
      <c r="BT671" s="39">
        <f t="shared" si="658"/>
        <v>0</v>
      </c>
      <c r="BU671" s="104">
        <f>IF(ABS($B671)&lt;0.01,0,VLOOKUP(E671,DollarSteps,4))</f>
        <v>1</v>
      </c>
      <c r="BV671" s="104">
        <f>IF(ABS($B671)&lt;0.01,0,VLOOKUP(G671,DollarSteps,4))</f>
        <v>1</v>
      </c>
      <c r="BW671" s="104">
        <f>IF(ABS($B671)&lt;0.01,0,VLOOKUP(I671,DollarSteps,4))</f>
        <v>1</v>
      </c>
      <c r="BX671" s="104">
        <f>IF(ABS($B671)&lt;0.01,0,IF($J671="","",VLOOKUP($J671,Age_Steps,4)))</f>
        <v>7</v>
      </c>
      <c r="BY671" s="104">
        <f>IF(OR(ABS($B671)&lt;0.01,$E671=0),0,IF($J671="","",VLOOKUP($J671,Age_Steps,4)))</f>
        <v>0</v>
      </c>
      <c r="BZ671" s="104">
        <f>IF(ABS($B671)&lt;0.01,0,IF($J671="","",VLOOKUP($J671-1,Age_Steps,4)))</f>
        <v>7</v>
      </c>
      <c r="CA671" s="104">
        <f>IF(OR(ABS($B671)&lt;0.01,$G671=0),0,IF($J671="","",VLOOKUP($J671-1,Age_Steps,4)))</f>
        <v>0</v>
      </c>
      <c r="CB671" s="104">
        <f>IF(ABS($B671)&lt;0.01,0,IF($J671="","",VLOOKUP($J671-2,Age_Steps,4)))</f>
        <v>7</v>
      </c>
      <c r="CC671" s="104">
        <f>IF(OR(ABS($B671)&lt;0.01,$I671=0),0,IF($J671="","",VLOOKUP($J671-2,Age_Steps,4)))</f>
        <v>0</v>
      </c>
    </row>
    <row r="672" spans="2:81" ht="12.5" customHeight="1">
      <c r="B672" s="6" t="s">
        <v>477</v>
      </c>
      <c r="C672" s="6" t="s">
        <v>478</v>
      </c>
      <c r="D672" s="5">
        <v>20</v>
      </c>
      <c r="E672" s="5">
        <v>20</v>
      </c>
      <c r="F672" s="2">
        <v>0</v>
      </c>
      <c r="G672" s="2">
        <v>0</v>
      </c>
      <c r="H672" s="2">
        <v>0</v>
      </c>
      <c r="I672" s="5">
        <v>0</v>
      </c>
      <c r="J672" s="11">
        <v>53</v>
      </c>
      <c r="K672" s="12">
        <f t="shared" si="603"/>
        <v>1</v>
      </c>
      <c r="L672" s="12">
        <f t="shared" si="603"/>
        <v>1</v>
      </c>
      <c r="M672" s="14">
        <f t="shared" si="604"/>
        <v>20</v>
      </c>
      <c r="N672" s="12">
        <f t="shared" si="659"/>
        <v>0</v>
      </c>
      <c r="O672" s="14">
        <f t="shared" si="605"/>
        <v>20</v>
      </c>
      <c r="P672" s="12">
        <f t="shared" si="659"/>
        <v>0</v>
      </c>
      <c r="Q672" s="12">
        <f t="shared" si="606"/>
        <v>0</v>
      </c>
      <c r="R672" s="12">
        <f t="shared" si="607"/>
        <v>0</v>
      </c>
      <c r="S672" s="12">
        <f t="shared" si="608"/>
        <v>1</v>
      </c>
      <c r="T672" s="12">
        <f t="shared" si="609"/>
        <v>0</v>
      </c>
      <c r="U672" s="12">
        <f t="shared" si="610"/>
        <v>0</v>
      </c>
      <c r="V672" s="39">
        <f t="shared" si="611"/>
        <v>0</v>
      </c>
      <c r="W672" s="39">
        <f t="shared" si="612"/>
        <v>0</v>
      </c>
      <c r="X672" s="12">
        <f t="shared" si="660"/>
        <v>0</v>
      </c>
      <c r="Y672" s="12">
        <f t="shared" si="613"/>
        <v>0</v>
      </c>
      <c r="Z672" s="39">
        <f t="shared" si="661"/>
        <v>0</v>
      </c>
      <c r="AA672" s="12">
        <f t="shared" si="614"/>
        <v>1</v>
      </c>
      <c r="AB672" s="39">
        <f t="shared" si="615"/>
        <v>20</v>
      </c>
      <c r="AC672" s="12">
        <f t="shared" si="616"/>
        <v>0</v>
      </c>
      <c r="AD672" s="39">
        <f t="shared" si="617"/>
        <v>0</v>
      </c>
      <c r="AE672" s="39">
        <f t="shared" si="602"/>
        <v>0</v>
      </c>
      <c r="AF672" s="12">
        <f t="shared" si="618"/>
        <v>0</v>
      </c>
      <c r="AG672" s="39">
        <f t="shared" si="619"/>
        <v>0</v>
      </c>
      <c r="AH672" s="12">
        <f t="shared" si="620"/>
        <v>0</v>
      </c>
      <c r="AI672" s="39">
        <f t="shared" si="621"/>
        <v>0</v>
      </c>
      <c r="AJ672" s="39">
        <f t="shared" si="622"/>
        <v>0</v>
      </c>
      <c r="AK672" s="12">
        <f t="shared" si="623"/>
        <v>0</v>
      </c>
      <c r="AL672" s="39">
        <f t="shared" si="624"/>
        <v>0</v>
      </c>
      <c r="AM672" s="39">
        <f t="shared" si="625"/>
        <v>0</v>
      </c>
      <c r="AN672" s="39">
        <f t="shared" si="626"/>
        <v>0</v>
      </c>
      <c r="AO672" s="99">
        <f t="shared" si="627"/>
        <v>0</v>
      </c>
      <c r="AP672" s="99">
        <f t="shared" si="628"/>
        <v>0</v>
      </c>
      <c r="AQ672" s="12">
        <f t="shared" si="629"/>
        <v>0</v>
      </c>
      <c r="AR672" s="39">
        <f t="shared" si="630"/>
        <v>0</v>
      </c>
      <c r="AS672" s="39">
        <f t="shared" si="631"/>
        <v>0</v>
      </c>
      <c r="AT672" s="39">
        <f t="shared" si="632"/>
        <v>0</v>
      </c>
      <c r="AU672" s="12">
        <f t="shared" si="633"/>
        <v>0</v>
      </c>
      <c r="AV672" s="39">
        <f t="shared" si="634"/>
        <v>0</v>
      </c>
      <c r="AW672" s="39">
        <f t="shared" si="635"/>
        <v>0</v>
      </c>
      <c r="AX672" s="39">
        <f t="shared" si="636"/>
        <v>0</v>
      </c>
      <c r="AY672" s="39">
        <f t="shared" si="637"/>
        <v>0</v>
      </c>
      <c r="AZ672" s="39">
        <f t="shared" si="638"/>
        <v>0</v>
      </c>
      <c r="BA672" s="12">
        <f t="shared" si="639"/>
        <v>0</v>
      </c>
      <c r="BB672" s="39">
        <f t="shared" si="640"/>
        <v>0</v>
      </c>
      <c r="BC672" s="39">
        <f t="shared" si="641"/>
        <v>0</v>
      </c>
      <c r="BD672" s="39">
        <f t="shared" si="642"/>
        <v>0</v>
      </c>
      <c r="BE672" s="12">
        <f t="shared" si="643"/>
        <v>0</v>
      </c>
      <c r="BF672" s="39">
        <f t="shared" si="644"/>
        <v>0</v>
      </c>
      <c r="BG672" s="39">
        <f t="shared" si="645"/>
        <v>0</v>
      </c>
      <c r="BH672" s="39">
        <f t="shared" si="646"/>
        <v>0</v>
      </c>
      <c r="BI672" s="12">
        <f t="shared" si="647"/>
        <v>0</v>
      </c>
      <c r="BJ672" s="39">
        <f t="shared" si="648"/>
        <v>0</v>
      </c>
      <c r="BK672" s="39">
        <f t="shared" si="649"/>
        <v>0</v>
      </c>
      <c r="BL672" s="39">
        <f t="shared" si="650"/>
        <v>0</v>
      </c>
      <c r="BM672" s="12">
        <f t="shared" si="651"/>
        <v>0</v>
      </c>
      <c r="BN672" s="39">
        <f t="shared" si="652"/>
        <v>0</v>
      </c>
      <c r="BO672" s="39">
        <f t="shared" si="653"/>
        <v>0</v>
      </c>
      <c r="BP672" s="39">
        <f t="shared" si="654"/>
        <v>0</v>
      </c>
      <c r="BQ672" s="12">
        <f t="shared" si="655"/>
        <v>0</v>
      </c>
      <c r="BR672" s="39">
        <f t="shared" si="656"/>
        <v>0</v>
      </c>
      <c r="BS672" s="39">
        <f t="shared" si="657"/>
        <v>0</v>
      </c>
      <c r="BT672" s="39">
        <f t="shared" si="658"/>
        <v>0</v>
      </c>
      <c r="BU672" s="104">
        <f>IF(ABS($B672)&lt;0.01,0,VLOOKUP(E672,DollarSteps,4))</f>
        <v>2</v>
      </c>
      <c r="BV672" s="104">
        <f>IF(ABS($B672)&lt;0.01,0,VLOOKUP(G672,DollarSteps,4))</f>
        <v>1</v>
      </c>
      <c r="BW672" s="104">
        <f>IF(ABS($B672)&lt;0.01,0,VLOOKUP(I672,DollarSteps,4))</f>
        <v>1</v>
      </c>
      <c r="BX672" s="104">
        <f>IF(ABS($B672)&lt;0.01,0,IF($J672="","",VLOOKUP($J672,Age_Steps,4)))</f>
        <v>5</v>
      </c>
      <c r="BY672" s="104">
        <f>IF(OR(ABS($B672)&lt;0.01,$E672=0),0,IF($J672="","",VLOOKUP($J672,Age_Steps,4)))</f>
        <v>5</v>
      </c>
      <c r="BZ672" s="104">
        <f>IF(ABS($B672)&lt;0.01,0,IF($J672="","",VLOOKUP($J672-1,Age_Steps,4)))</f>
        <v>5</v>
      </c>
      <c r="CA672" s="104">
        <f>IF(OR(ABS($B672)&lt;0.01,$G672=0),0,IF($J672="","",VLOOKUP($J672-1,Age_Steps,4)))</f>
        <v>0</v>
      </c>
      <c r="CB672" s="104">
        <f>IF(ABS($B672)&lt;0.01,0,IF($J672="","",VLOOKUP($J672-2,Age_Steps,4)))</f>
        <v>5</v>
      </c>
      <c r="CC672" s="104">
        <f>IF(OR(ABS($B672)&lt;0.01,$I672=0),0,IF($J672="","",VLOOKUP($J672-2,Age_Steps,4)))</f>
        <v>0</v>
      </c>
    </row>
    <row r="673" spans="2:81" ht="12.5" customHeight="1">
      <c r="B673" s="6" t="s">
        <v>479</v>
      </c>
      <c r="C673" s="7" t="s">
        <v>480</v>
      </c>
      <c r="D673" s="5">
        <v>0</v>
      </c>
      <c r="E673" s="5">
        <v>0</v>
      </c>
      <c r="F673" s="2">
        <v>0</v>
      </c>
      <c r="G673" s="2">
        <v>0</v>
      </c>
      <c r="H673" s="2">
        <v>0</v>
      </c>
      <c r="I673" s="5">
        <v>0</v>
      </c>
      <c r="J673" s="11">
        <v>30</v>
      </c>
      <c r="K673" s="12">
        <f t="shared" si="603"/>
        <v>0</v>
      </c>
      <c r="L673" s="12">
        <f t="shared" si="603"/>
        <v>0</v>
      </c>
      <c r="M673" s="14">
        <f t="shared" si="604"/>
        <v>0</v>
      </c>
      <c r="N673" s="12">
        <f t="shared" si="659"/>
        <v>0</v>
      </c>
      <c r="O673" s="14">
        <f t="shared" si="605"/>
        <v>0</v>
      </c>
      <c r="P673" s="12">
        <f t="shared" si="659"/>
        <v>0</v>
      </c>
      <c r="Q673" s="12">
        <f t="shared" si="606"/>
        <v>1</v>
      </c>
      <c r="R673" s="12">
        <f t="shared" si="607"/>
        <v>0</v>
      </c>
      <c r="S673" s="12">
        <f t="shared" si="608"/>
        <v>0</v>
      </c>
      <c r="T673" s="12">
        <f t="shared" si="609"/>
        <v>0</v>
      </c>
      <c r="U673" s="12">
        <f t="shared" si="610"/>
        <v>0</v>
      </c>
      <c r="V673" s="39">
        <f t="shared" si="611"/>
        <v>0</v>
      </c>
      <c r="W673" s="39">
        <f t="shared" si="612"/>
        <v>0</v>
      </c>
      <c r="X673" s="12">
        <f t="shared" si="660"/>
        <v>0</v>
      </c>
      <c r="Y673" s="12">
        <f t="shared" si="613"/>
        <v>0</v>
      </c>
      <c r="Z673" s="39">
        <f t="shared" si="661"/>
        <v>0</v>
      </c>
      <c r="AA673" s="12">
        <f t="shared" si="614"/>
        <v>0</v>
      </c>
      <c r="AB673" s="39">
        <f t="shared" si="615"/>
        <v>0</v>
      </c>
      <c r="AC673" s="12">
        <f t="shared" si="616"/>
        <v>0</v>
      </c>
      <c r="AD673" s="39">
        <f t="shared" si="617"/>
        <v>0</v>
      </c>
      <c r="AE673" s="39">
        <f t="shared" si="602"/>
        <v>0</v>
      </c>
      <c r="AF673" s="12">
        <f t="shared" si="618"/>
        <v>0</v>
      </c>
      <c r="AG673" s="39">
        <f t="shared" si="619"/>
        <v>0</v>
      </c>
      <c r="AH673" s="12">
        <f t="shared" si="620"/>
        <v>0</v>
      </c>
      <c r="AI673" s="39">
        <f t="shared" si="621"/>
        <v>0</v>
      </c>
      <c r="AJ673" s="39">
        <f t="shared" si="622"/>
        <v>0</v>
      </c>
      <c r="AK673" s="12">
        <f t="shared" si="623"/>
        <v>0</v>
      </c>
      <c r="AL673" s="39">
        <f t="shared" si="624"/>
        <v>0</v>
      </c>
      <c r="AM673" s="39">
        <f t="shared" si="625"/>
        <v>0</v>
      </c>
      <c r="AN673" s="39">
        <f t="shared" si="626"/>
        <v>0</v>
      </c>
      <c r="AO673" s="99">
        <f t="shared" si="627"/>
        <v>0</v>
      </c>
      <c r="AP673" s="99">
        <f t="shared" si="628"/>
        <v>0</v>
      </c>
      <c r="AQ673" s="12">
        <f t="shared" si="629"/>
        <v>0</v>
      </c>
      <c r="AR673" s="39">
        <f t="shared" si="630"/>
        <v>0</v>
      </c>
      <c r="AS673" s="39">
        <f t="shared" si="631"/>
        <v>0</v>
      </c>
      <c r="AT673" s="39">
        <f t="shared" si="632"/>
        <v>0</v>
      </c>
      <c r="AU673" s="12">
        <f t="shared" si="633"/>
        <v>0</v>
      </c>
      <c r="AV673" s="39">
        <f t="shared" si="634"/>
        <v>0</v>
      </c>
      <c r="AW673" s="39">
        <f t="shared" si="635"/>
        <v>0</v>
      </c>
      <c r="AX673" s="39">
        <f t="shared" si="636"/>
        <v>0</v>
      </c>
      <c r="AY673" s="39">
        <f t="shared" si="637"/>
        <v>0</v>
      </c>
      <c r="AZ673" s="39">
        <f t="shared" si="638"/>
        <v>0</v>
      </c>
      <c r="BA673" s="12">
        <f t="shared" si="639"/>
        <v>0</v>
      </c>
      <c r="BB673" s="39">
        <f t="shared" si="640"/>
        <v>0</v>
      </c>
      <c r="BC673" s="39">
        <f t="shared" si="641"/>
        <v>0</v>
      </c>
      <c r="BD673" s="39">
        <f t="shared" si="642"/>
        <v>0</v>
      </c>
      <c r="BE673" s="12">
        <f t="shared" si="643"/>
        <v>0</v>
      </c>
      <c r="BF673" s="39">
        <f t="shared" si="644"/>
        <v>0</v>
      </c>
      <c r="BG673" s="39">
        <f t="shared" si="645"/>
        <v>0</v>
      </c>
      <c r="BH673" s="39">
        <f t="shared" si="646"/>
        <v>0</v>
      </c>
      <c r="BI673" s="12">
        <f t="shared" si="647"/>
        <v>0</v>
      </c>
      <c r="BJ673" s="39">
        <f t="shared" si="648"/>
        <v>0</v>
      </c>
      <c r="BK673" s="39">
        <f t="shared" si="649"/>
        <v>0</v>
      </c>
      <c r="BL673" s="39">
        <f t="shared" si="650"/>
        <v>0</v>
      </c>
      <c r="BM673" s="12">
        <f t="shared" si="651"/>
        <v>0</v>
      </c>
      <c r="BN673" s="39">
        <f t="shared" si="652"/>
        <v>0</v>
      </c>
      <c r="BO673" s="39">
        <f t="shared" si="653"/>
        <v>0</v>
      </c>
      <c r="BP673" s="39">
        <f t="shared" si="654"/>
        <v>0</v>
      </c>
      <c r="BQ673" s="12">
        <f t="shared" si="655"/>
        <v>0</v>
      </c>
      <c r="BR673" s="39">
        <f t="shared" si="656"/>
        <v>0</v>
      </c>
      <c r="BS673" s="39">
        <f t="shared" si="657"/>
        <v>0</v>
      </c>
      <c r="BT673" s="39">
        <f t="shared" si="658"/>
        <v>0</v>
      </c>
      <c r="BU673" s="104">
        <f>IF(ABS($B673)&lt;0.01,0,VLOOKUP(E673,DollarSteps,4))</f>
        <v>1</v>
      </c>
      <c r="BV673" s="104">
        <f>IF(ABS($B673)&lt;0.01,0,VLOOKUP(G673,DollarSteps,4))</f>
        <v>1</v>
      </c>
      <c r="BW673" s="104">
        <f>IF(ABS($B673)&lt;0.01,0,VLOOKUP(I673,DollarSteps,4))</f>
        <v>1</v>
      </c>
      <c r="BX673" s="104">
        <f>IF(ABS($B673)&lt;0.01,0,IF($J673="","",VLOOKUP($J673,Age_Steps,4)))</f>
        <v>3</v>
      </c>
      <c r="BY673" s="104">
        <f>IF(OR(ABS($B673)&lt;0.01,$E673=0),0,IF($J673="","",VLOOKUP($J673,Age_Steps,4)))</f>
        <v>0</v>
      </c>
      <c r="BZ673" s="104">
        <f>IF(ABS($B673)&lt;0.01,0,IF($J673="","",VLOOKUP($J673-1,Age_Steps,4)))</f>
        <v>2</v>
      </c>
      <c r="CA673" s="104">
        <f>IF(OR(ABS($B673)&lt;0.01,$G673=0),0,IF($J673="","",VLOOKUP($J673-1,Age_Steps,4)))</f>
        <v>0</v>
      </c>
      <c r="CB673" s="104">
        <f>IF(ABS($B673)&lt;0.01,0,IF($J673="","",VLOOKUP($J673-2,Age_Steps,4)))</f>
        <v>2</v>
      </c>
      <c r="CC673" s="104">
        <f>IF(OR(ABS($B673)&lt;0.01,$I673=0),0,IF($J673="","",VLOOKUP($J673-2,Age_Steps,4)))</f>
        <v>0</v>
      </c>
    </row>
    <row r="674" spans="2:81" ht="12.5" customHeight="1">
      <c r="B674" s="6" t="s">
        <v>481</v>
      </c>
      <c r="C674" s="6" t="s">
        <v>482</v>
      </c>
      <c r="D674" s="5">
        <v>0</v>
      </c>
      <c r="E674" s="5">
        <v>0</v>
      </c>
      <c r="F674" s="2">
        <v>0</v>
      </c>
      <c r="G674" s="2">
        <v>0</v>
      </c>
      <c r="H674" s="2">
        <v>0</v>
      </c>
      <c r="I674" s="5">
        <v>0</v>
      </c>
      <c r="J674" s="11">
        <v>46</v>
      </c>
      <c r="K674" s="12">
        <f t="shared" si="603"/>
        <v>0</v>
      </c>
      <c r="L674" s="12">
        <f t="shared" si="603"/>
        <v>0</v>
      </c>
      <c r="M674" s="14">
        <f t="shared" si="604"/>
        <v>0</v>
      </c>
      <c r="N674" s="12">
        <f t="shared" si="659"/>
        <v>0</v>
      </c>
      <c r="O674" s="14">
        <f t="shared" si="605"/>
        <v>0</v>
      </c>
      <c r="P674" s="12">
        <f t="shared" si="659"/>
        <v>0</v>
      </c>
      <c r="Q674" s="12">
        <f t="shared" si="606"/>
        <v>1</v>
      </c>
      <c r="R674" s="12">
        <f t="shared" si="607"/>
        <v>0</v>
      </c>
      <c r="S674" s="12">
        <f t="shared" si="608"/>
        <v>0</v>
      </c>
      <c r="T674" s="12">
        <f t="shared" si="609"/>
        <v>0</v>
      </c>
      <c r="U674" s="12">
        <f t="shared" si="610"/>
        <v>0</v>
      </c>
      <c r="V674" s="39">
        <f t="shared" si="611"/>
        <v>0</v>
      </c>
      <c r="W674" s="39">
        <f t="shared" si="612"/>
        <v>0</v>
      </c>
      <c r="X674" s="12">
        <f t="shared" si="660"/>
        <v>0</v>
      </c>
      <c r="Y674" s="12">
        <f t="shared" si="613"/>
        <v>0</v>
      </c>
      <c r="Z674" s="39">
        <f t="shared" si="661"/>
        <v>0</v>
      </c>
      <c r="AA674" s="12">
        <f t="shared" si="614"/>
        <v>0</v>
      </c>
      <c r="AB674" s="39">
        <f t="shared" si="615"/>
        <v>0</v>
      </c>
      <c r="AC674" s="12">
        <f t="shared" si="616"/>
        <v>0</v>
      </c>
      <c r="AD674" s="39">
        <f t="shared" si="617"/>
        <v>0</v>
      </c>
      <c r="AE674" s="39">
        <f t="shared" si="602"/>
        <v>0</v>
      </c>
      <c r="AF674" s="12">
        <f t="shared" si="618"/>
        <v>0</v>
      </c>
      <c r="AG674" s="39">
        <f t="shared" si="619"/>
        <v>0</v>
      </c>
      <c r="AH674" s="12">
        <f t="shared" si="620"/>
        <v>0</v>
      </c>
      <c r="AI674" s="39">
        <f t="shared" si="621"/>
        <v>0</v>
      </c>
      <c r="AJ674" s="39">
        <f t="shared" si="622"/>
        <v>0</v>
      </c>
      <c r="AK674" s="12">
        <f t="shared" si="623"/>
        <v>0</v>
      </c>
      <c r="AL674" s="39">
        <f t="shared" si="624"/>
        <v>0</v>
      </c>
      <c r="AM674" s="39">
        <f t="shared" si="625"/>
        <v>0</v>
      </c>
      <c r="AN674" s="39">
        <f t="shared" si="626"/>
        <v>0</v>
      </c>
      <c r="AO674" s="99">
        <f t="shared" si="627"/>
        <v>0</v>
      </c>
      <c r="AP674" s="99">
        <f t="shared" si="628"/>
        <v>0</v>
      </c>
      <c r="AQ674" s="12">
        <f t="shared" si="629"/>
        <v>0</v>
      </c>
      <c r="AR674" s="39">
        <f t="shared" si="630"/>
        <v>0</v>
      </c>
      <c r="AS674" s="39">
        <f t="shared" si="631"/>
        <v>0</v>
      </c>
      <c r="AT674" s="39">
        <f t="shared" si="632"/>
        <v>0</v>
      </c>
      <c r="AU674" s="12">
        <f t="shared" si="633"/>
        <v>0</v>
      </c>
      <c r="AV674" s="39">
        <f t="shared" si="634"/>
        <v>0</v>
      </c>
      <c r="AW674" s="39">
        <f t="shared" si="635"/>
        <v>0</v>
      </c>
      <c r="AX674" s="39">
        <f t="shared" si="636"/>
        <v>0</v>
      </c>
      <c r="AY674" s="39">
        <f t="shared" si="637"/>
        <v>0</v>
      </c>
      <c r="AZ674" s="39">
        <f t="shared" si="638"/>
        <v>0</v>
      </c>
      <c r="BA674" s="12">
        <f t="shared" si="639"/>
        <v>0</v>
      </c>
      <c r="BB674" s="39">
        <f t="shared" si="640"/>
        <v>0</v>
      </c>
      <c r="BC674" s="39">
        <f t="shared" si="641"/>
        <v>0</v>
      </c>
      <c r="BD674" s="39">
        <f t="shared" si="642"/>
        <v>0</v>
      </c>
      <c r="BE674" s="12">
        <f t="shared" si="643"/>
        <v>0</v>
      </c>
      <c r="BF674" s="39">
        <f t="shared" si="644"/>
        <v>0</v>
      </c>
      <c r="BG674" s="39">
        <f t="shared" si="645"/>
        <v>0</v>
      </c>
      <c r="BH674" s="39">
        <f t="shared" si="646"/>
        <v>0</v>
      </c>
      <c r="BI674" s="12">
        <f t="shared" si="647"/>
        <v>0</v>
      </c>
      <c r="BJ674" s="39">
        <f t="shared" si="648"/>
        <v>0</v>
      </c>
      <c r="BK674" s="39">
        <f t="shared" si="649"/>
        <v>0</v>
      </c>
      <c r="BL674" s="39">
        <f t="shared" si="650"/>
        <v>0</v>
      </c>
      <c r="BM674" s="12">
        <f t="shared" si="651"/>
        <v>0</v>
      </c>
      <c r="BN674" s="39">
        <f t="shared" si="652"/>
        <v>0</v>
      </c>
      <c r="BO674" s="39">
        <f t="shared" si="653"/>
        <v>0</v>
      </c>
      <c r="BP674" s="39">
        <f t="shared" si="654"/>
        <v>0</v>
      </c>
      <c r="BQ674" s="12">
        <f t="shared" si="655"/>
        <v>0</v>
      </c>
      <c r="BR674" s="39">
        <f t="shared" si="656"/>
        <v>0</v>
      </c>
      <c r="BS674" s="39">
        <f t="shared" si="657"/>
        <v>0</v>
      </c>
      <c r="BT674" s="39">
        <f t="shared" si="658"/>
        <v>0</v>
      </c>
      <c r="BU674" s="104">
        <f>IF(ABS($B674)&lt;0.01,0,VLOOKUP(E674,DollarSteps,4))</f>
        <v>1</v>
      </c>
      <c r="BV674" s="104">
        <f>IF(ABS($B674)&lt;0.01,0,VLOOKUP(G674,DollarSteps,4))</f>
        <v>1</v>
      </c>
      <c r="BW674" s="104">
        <f>IF(ABS($B674)&lt;0.01,0,VLOOKUP(I674,DollarSteps,4))</f>
        <v>1</v>
      </c>
      <c r="BX674" s="104">
        <f>IF(ABS($B674)&lt;0.01,0,IF($J674="","",VLOOKUP($J674,Age_Steps,4)))</f>
        <v>4</v>
      </c>
      <c r="BY674" s="104">
        <f>IF(OR(ABS($B674)&lt;0.01,$E674=0),0,IF($J674="","",VLOOKUP($J674,Age_Steps,4)))</f>
        <v>0</v>
      </c>
      <c r="BZ674" s="104">
        <f>IF(ABS($B674)&lt;0.01,0,IF($J674="","",VLOOKUP($J674-1,Age_Steps,4)))</f>
        <v>4</v>
      </c>
      <c r="CA674" s="104">
        <f>IF(OR(ABS($B674)&lt;0.01,$G674=0),0,IF($J674="","",VLOOKUP($J674-1,Age_Steps,4)))</f>
        <v>0</v>
      </c>
      <c r="CB674" s="104">
        <f>IF(ABS($B674)&lt;0.01,0,IF($J674="","",VLOOKUP($J674-2,Age_Steps,4)))</f>
        <v>4</v>
      </c>
      <c r="CC674" s="104">
        <f>IF(OR(ABS($B674)&lt;0.01,$I674=0),0,IF($J674="","",VLOOKUP($J674-2,Age_Steps,4)))</f>
        <v>0</v>
      </c>
    </row>
    <row r="675" spans="2:81" ht="12.5" customHeight="1">
      <c r="B675" s="6" t="s">
        <v>483</v>
      </c>
      <c r="C675" s="6" t="s">
        <v>484</v>
      </c>
      <c r="D675" s="5">
        <v>0</v>
      </c>
      <c r="E675" s="5">
        <v>0</v>
      </c>
      <c r="F675" s="2">
        <v>0</v>
      </c>
      <c r="G675" s="2">
        <v>0</v>
      </c>
      <c r="H675" s="2">
        <v>0</v>
      </c>
      <c r="I675" s="5">
        <v>0</v>
      </c>
      <c r="J675" s="11">
        <v>35</v>
      </c>
      <c r="K675" s="12">
        <f t="shared" si="603"/>
        <v>0</v>
      </c>
      <c r="L675" s="12">
        <f t="shared" si="603"/>
        <v>0</v>
      </c>
      <c r="M675" s="14">
        <f t="shared" si="604"/>
        <v>0</v>
      </c>
      <c r="N675" s="12">
        <f t="shared" si="659"/>
        <v>0</v>
      </c>
      <c r="O675" s="14">
        <f t="shared" si="605"/>
        <v>0</v>
      </c>
      <c r="P675" s="12">
        <f t="shared" si="659"/>
        <v>0</v>
      </c>
      <c r="Q675" s="12">
        <f t="shared" si="606"/>
        <v>1</v>
      </c>
      <c r="R675" s="12">
        <f t="shared" si="607"/>
        <v>0</v>
      </c>
      <c r="S675" s="12">
        <f t="shared" si="608"/>
        <v>0</v>
      </c>
      <c r="T675" s="12">
        <f t="shared" si="609"/>
        <v>0</v>
      </c>
      <c r="U675" s="12">
        <f t="shared" si="610"/>
        <v>0</v>
      </c>
      <c r="V675" s="39">
        <f t="shared" si="611"/>
        <v>0</v>
      </c>
      <c r="W675" s="39">
        <f t="shared" si="612"/>
        <v>0</v>
      </c>
      <c r="X675" s="12">
        <f t="shared" si="660"/>
        <v>0</v>
      </c>
      <c r="Y675" s="12">
        <f t="shared" si="613"/>
        <v>0</v>
      </c>
      <c r="Z675" s="39">
        <f t="shared" si="661"/>
        <v>0</v>
      </c>
      <c r="AA675" s="12">
        <f t="shared" si="614"/>
        <v>0</v>
      </c>
      <c r="AB675" s="39">
        <f t="shared" si="615"/>
        <v>0</v>
      </c>
      <c r="AC675" s="12">
        <f t="shared" si="616"/>
        <v>0</v>
      </c>
      <c r="AD675" s="39">
        <f t="shared" si="617"/>
        <v>0</v>
      </c>
      <c r="AE675" s="39">
        <f t="shared" si="602"/>
        <v>0</v>
      </c>
      <c r="AF675" s="12">
        <f t="shared" si="618"/>
        <v>0</v>
      </c>
      <c r="AG675" s="39">
        <f t="shared" si="619"/>
        <v>0</v>
      </c>
      <c r="AH675" s="12">
        <f t="shared" si="620"/>
        <v>0</v>
      </c>
      <c r="AI675" s="39">
        <f t="shared" si="621"/>
        <v>0</v>
      </c>
      <c r="AJ675" s="39">
        <f t="shared" si="622"/>
        <v>0</v>
      </c>
      <c r="AK675" s="12">
        <f t="shared" si="623"/>
        <v>0</v>
      </c>
      <c r="AL675" s="39">
        <f t="shared" si="624"/>
        <v>0</v>
      </c>
      <c r="AM675" s="39">
        <f t="shared" si="625"/>
        <v>0</v>
      </c>
      <c r="AN675" s="39">
        <f t="shared" si="626"/>
        <v>0</v>
      </c>
      <c r="AO675" s="99">
        <f t="shared" si="627"/>
        <v>0</v>
      </c>
      <c r="AP675" s="99">
        <f t="shared" si="628"/>
        <v>0</v>
      </c>
      <c r="AQ675" s="12">
        <f t="shared" si="629"/>
        <v>0</v>
      </c>
      <c r="AR675" s="39">
        <f t="shared" si="630"/>
        <v>0</v>
      </c>
      <c r="AS675" s="39">
        <f t="shared" si="631"/>
        <v>0</v>
      </c>
      <c r="AT675" s="39">
        <f t="shared" si="632"/>
        <v>0</v>
      </c>
      <c r="AU675" s="12">
        <f t="shared" si="633"/>
        <v>0</v>
      </c>
      <c r="AV675" s="39">
        <f t="shared" si="634"/>
        <v>0</v>
      </c>
      <c r="AW675" s="39">
        <f t="shared" si="635"/>
        <v>0</v>
      </c>
      <c r="AX675" s="39">
        <f t="shared" si="636"/>
        <v>0</v>
      </c>
      <c r="AY675" s="39">
        <f t="shared" si="637"/>
        <v>0</v>
      </c>
      <c r="AZ675" s="39">
        <f t="shared" si="638"/>
        <v>0</v>
      </c>
      <c r="BA675" s="12">
        <f t="shared" si="639"/>
        <v>0</v>
      </c>
      <c r="BB675" s="39">
        <f t="shared" si="640"/>
        <v>0</v>
      </c>
      <c r="BC675" s="39">
        <f t="shared" si="641"/>
        <v>0</v>
      </c>
      <c r="BD675" s="39">
        <f t="shared" si="642"/>
        <v>0</v>
      </c>
      <c r="BE675" s="12">
        <f t="shared" si="643"/>
        <v>0</v>
      </c>
      <c r="BF675" s="39">
        <f t="shared" si="644"/>
        <v>0</v>
      </c>
      <c r="BG675" s="39">
        <f t="shared" si="645"/>
        <v>0</v>
      </c>
      <c r="BH675" s="39">
        <f t="shared" si="646"/>
        <v>0</v>
      </c>
      <c r="BI675" s="12">
        <f t="shared" si="647"/>
        <v>0</v>
      </c>
      <c r="BJ675" s="39">
        <f t="shared" si="648"/>
        <v>0</v>
      </c>
      <c r="BK675" s="39">
        <f t="shared" si="649"/>
        <v>0</v>
      </c>
      <c r="BL675" s="39">
        <f t="shared" si="650"/>
        <v>0</v>
      </c>
      <c r="BM675" s="12">
        <f t="shared" si="651"/>
        <v>0</v>
      </c>
      <c r="BN675" s="39">
        <f t="shared" si="652"/>
        <v>0</v>
      </c>
      <c r="BO675" s="39">
        <f t="shared" si="653"/>
        <v>0</v>
      </c>
      <c r="BP675" s="39">
        <f t="shared" si="654"/>
        <v>0</v>
      </c>
      <c r="BQ675" s="12">
        <f t="shared" si="655"/>
        <v>0</v>
      </c>
      <c r="BR675" s="39">
        <f t="shared" si="656"/>
        <v>0</v>
      </c>
      <c r="BS675" s="39">
        <f t="shared" si="657"/>
        <v>0</v>
      </c>
      <c r="BT675" s="39">
        <f t="shared" si="658"/>
        <v>0</v>
      </c>
      <c r="BU675" s="104">
        <f>IF(ABS($B675)&lt;0.01,0,VLOOKUP(E675,DollarSteps,4))</f>
        <v>1</v>
      </c>
      <c r="BV675" s="104">
        <f>IF(ABS($B675)&lt;0.01,0,VLOOKUP(G675,DollarSteps,4))</f>
        <v>1</v>
      </c>
      <c r="BW675" s="104">
        <f>IF(ABS($B675)&lt;0.01,0,VLOOKUP(I675,DollarSteps,4))</f>
        <v>1</v>
      </c>
      <c r="BX675" s="104">
        <f>IF(ABS($B675)&lt;0.01,0,IF($J675="","",VLOOKUP($J675,Age_Steps,4)))</f>
        <v>3</v>
      </c>
      <c r="BY675" s="104">
        <f>IF(OR(ABS($B675)&lt;0.01,$E675=0),0,IF($J675="","",VLOOKUP($J675,Age_Steps,4)))</f>
        <v>0</v>
      </c>
      <c r="BZ675" s="104">
        <f>IF(ABS($B675)&lt;0.01,0,IF($J675="","",VLOOKUP($J675-1,Age_Steps,4)))</f>
        <v>3</v>
      </c>
      <c r="CA675" s="104">
        <f>IF(OR(ABS($B675)&lt;0.01,$G675=0),0,IF($J675="","",VLOOKUP($J675-1,Age_Steps,4)))</f>
        <v>0</v>
      </c>
      <c r="CB675" s="104">
        <f>IF(ABS($B675)&lt;0.01,0,IF($J675="","",VLOOKUP($J675-2,Age_Steps,4)))</f>
        <v>3</v>
      </c>
      <c r="CC675" s="104">
        <f>IF(OR(ABS($B675)&lt;0.01,$I675=0),0,IF($J675="","",VLOOKUP($J675-2,Age_Steps,4)))</f>
        <v>0</v>
      </c>
    </row>
    <row r="676" spans="2:81" ht="12.5" customHeight="1">
      <c r="B676" s="6" t="s">
        <v>485</v>
      </c>
      <c r="C676" s="6" t="s">
        <v>486</v>
      </c>
      <c r="D676" s="5">
        <v>0</v>
      </c>
      <c r="E676" s="5">
        <v>0</v>
      </c>
      <c r="F676" s="2">
        <v>0</v>
      </c>
      <c r="G676" s="2">
        <v>0</v>
      </c>
      <c r="H676" s="2">
        <v>0</v>
      </c>
      <c r="I676" s="5">
        <v>0</v>
      </c>
      <c r="J676" s="11">
        <v>23</v>
      </c>
      <c r="K676" s="12">
        <f t="shared" si="603"/>
        <v>0</v>
      </c>
      <c r="L676" s="12">
        <f t="shared" si="603"/>
        <v>0</v>
      </c>
      <c r="M676" s="14">
        <f t="shared" si="604"/>
        <v>0</v>
      </c>
      <c r="N676" s="12">
        <f t="shared" si="659"/>
        <v>0</v>
      </c>
      <c r="O676" s="14">
        <f t="shared" si="605"/>
        <v>0</v>
      </c>
      <c r="P676" s="12">
        <f t="shared" si="659"/>
        <v>0</v>
      </c>
      <c r="Q676" s="12">
        <f t="shared" si="606"/>
        <v>1</v>
      </c>
      <c r="R676" s="12">
        <f t="shared" si="607"/>
        <v>0</v>
      </c>
      <c r="S676" s="12">
        <f t="shared" si="608"/>
        <v>0</v>
      </c>
      <c r="T676" s="12">
        <f t="shared" si="609"/>
        <v>0</v>
      </c>
      <c r="U676" s="12">
        <f t="shared" si="610"/>
        <v>0</v>
      </c>
      <c r="V676" s="39">
        <f t="shared" si="611"/>
        <v>0</v>
      </c>
      <c r="W676" s="39">
        <f t="shared" si="612"/>
        <v>0</v>
      </c>
      <c r="X676" s="12">
        <f t="shared" si="660"/>
        <v>0</v>
      </c>
      <c r="Y676" s="12">
        <f t="shared" si="613"/>
        <v>0</v>
      </c>
      <c r="Z676" s="39">
        <f t="shared" si="661"/>
        <v>0</v>
      </c>
      <c r="AA676" s="12">
        <f t="shared" si="614"/>
        <v>0</v>
      </c>
      <c r="AB676" s="39">
        <f t="shared" si="615"/>
        <v>0</v>
      </c>
      <c r="AC676" s="12">
        <f t="shared" si="616"/>
        <v>0</v>
      </c>
      <c r="AD676" s="39">
        <f t="shared" si="617"/>
        <v>0</v>
      </c>
      <c r="AE676" s="39">
        <f t="shared" si="602"/>
        <v>0</v>
      </c>
      <c r="AF676" s="12">
        <f t="shared" si="618"/>
        <v>0</v>
      </c>
      <c r="AG676" s="39">
        <f t="shared" si="619"/>
        <v>0</v>
      </c>
      <c r="AH676" s="12">
        <f t="shared" si="620"/>
        <v>0</v>
      </c>
      <c r="AI676" s="39">
        <f t="shared" si="621"/>
        <v>0</v>
      </c>
      <c r="AJ676" s="39">
        <f t="shared" si="622"/>
        <v>0</v>
      </c>
      <c r="AK676" s="12">
        <f t="shared" si="623"/>
        <v>0</v>
      </c>
      <c r="AL676" s="39">
        <f t="shared" si="624"/>
        <v>0</v>
      </c>
      <c r="AM676" s="39">
        <f t="shared" si="625"/>
        <v>0</v>
      </c>
      <c r="AN676" s="39">
        <f t="shared" si="626"/>
        <v>0</v>
      </c>
      <c r="AO676" s="99">
        <f t="shared" si="627"/>
        <v>0</v>
      </c>
      <c r="AP676" s="99">
        <f t="shared" si="628"/>
        <v>0</v>
      </c>
      <c r="AQ676" s="12">
        <f t="shared" si="629"/>
        <v>0</v>
      </c>
      <c r="AR676" s="39">
        <f t="shared" si="630"/>
        <v>0</v>
      </c>
      <c r="AS676" s="39">
        <f t="shared" si="631"/>
        <v>0</v>
      </c>
      <c r="AT676" s="39">
        <f t="shared" si="632"/>
        <v>0</v>
      </c>
      <c r="AU676" s="12">
        <f t="shared" si="633"/>
        <v>0</v>
      </c>
      <c r="AV676" s="39">
        <f t="shared" si="634"/>
        <v>0</v>
      </c>
      <c r="AW676" s="39">
        <f t="shared" si="635"/>
        <v>0</v>
      </c>
      <c r="AX676" s="39">
        <f t="shared" si="636"/>
        <v>0</v>
      </c>
      <c r="AY676" s="39">
        <f t="shared" si="637"/>
        <v>0</v>
      </c>
      <c r="AZ676" s="39">
        <f t="shared" si="638"/>
        <v>0</v>
      </c>
      <c r="BA676" s="12">
        <f t="shared" si="639"/>
        <v>0</v>
      </c>
      <c r="BB676" s="39">
        <f t="shared" si="640"/>
        <v>0</v>
      </c>
      <c r="BC676" s="39">
        <f t="shared" si="641"/>
        <v>0</v>
      </c>
      <c r="BD676" s="39">
        <f t="shared" si="642"/>
        <v>0</v>
      </c>
      <c r="BE676" s="12">
        <f t="shared" si="643"/>
        <v>0</v>
      </c>
      <c r="BF676" s="39">
        <f t="shared" si="644"/>
        <v>0</v>
      </c>
      <c r="BG676" s="39">
        <f t="shared" si="645"/>
        <v>0</v>
      </c>
      <c r="BH676" s="39">
        <f t="shared" si="646"/>
        <v>0</v>
      </c>
      <c r="BI676" s="12">
        <f t="shared" si="647"/>
        <v>0</v>
      </c>
      <c r="BJ676" s="39">
        <f t="shared" si="648"/>
        <v>0</v>
      </c>
      <c r="BK676" s="39">
        <f t="shared" si="649"/>
        <v>0</v>
      </c>
      <c r="BL676" s="39">
        <f t="shared" si="650"/>
        <v>0</v>
      </c>
      <c r="BM676" s="12">
        <f t="shared" si="651"/>
        <v>0</v>
      </c>
      <c r="BN676" s="39">
        <f t="shared" si="652"/>
        <v>0</v>
      </c>
      <c r="BO676" s="39">
        <f t="shared" si="653"/>
        <v>0</v>
      </c>
      <c r="BP676" s="39">
        <f t="shared" si="654"/>
        <v>0</v>
      </c>
      <c r="BQ676" s="12">
        <f t="shared" si="655"/>
        <v>0</v>
      </c>
      <c r="BR676" s="39">
        <f t="shared" si="656"/>
        <v>0</v>
      </c>
      <c r="BS676" s="39">
        <f t="shared" si="657"/>
        <v>0</v>
      </c>
      <c r="BT676" s="39">
        <f t="shared" si="658"/>
        <v>0</v>
      </c>
      <c r="BU676" s="104">
        <f>IF(ABS($B676)&lt;0.01,0,VLOOKUP(E676,DollarSteps,4))</f>
        <v>1</v>
      </c>
      <c r="BV676" s="104">
        <f>IF(ABS($B676)&lt;0.01,0,VLOOKUP(G676,DollarSteps,4))</f>
        <v>1</v>
      </c>
      <c r="BW676" s="104">
        <f>IF(ABS($B676)&lt;0.01,0,VLOOKUP(I676,DollarSteps,4))</f>
        <v>1</v>
      </c>
      <c r="BX676" s="104">
        <f>IF(ABS($B676)&lt;0.01,0,IF($J676="","",VLOOKUP($J676,Age_Steps,4)))</f>
        <v>2</v>
      </c>
      <c r="BY676" s="104">
        <f>IF(OR(ABS($B676)&lt;0.01,$E676=0),0,IF($J676="","",VLOOKUP($J676,Age_Steps,4)))</f>
        <v>0</v>
      </c>
      <c r="BZ676" s="104">
        <f>IF(ABS($B676)&lt;0.01,0,IF($J676="","",VLOOKUP($J676-1,Age_Steps,4)))</f>
        <v>2</v>
      </c>
      <c r="CA676" s="104">
        <f>IF(OR(ABS($B676)&lt;0.01,$G676=0),0,IF($J676="","",VLOOKUP($J676-1,Age_Steps,4)))</f>
        <v>0</v>
      </c>
      <c r="CB676" s="104">
        <f>IF(ABS($B676)&lt;0.01,0,IF($J676="","",VLOOKUP($J676-2,Age_Steps,4)))</f>
        <v>2</v>
      </c>
      <c r="CC676" s="104">
        <f>IF(OR(ABS($B676)&lt;0.01,$I676=0),0,IF($J676="","",VLOOKUP($J676-2,Age_Steps,4)))</f>
        <v>0</v>
      </c>
    </row>
    <row r="677" spans="2:81" ht="12.5" customHeight="1">
      <c r="B677" s="6" t="s">
        <v>487</v>
      </c>
      <c r="C677" s="6" t="s">
        <v>488</v>
      </c>
      <c r="D677" s="5">
        <v>0</v>
      </c>
      <c r="E677" s="5">
        <v>0</v>
      </c>
      <c r="F677" s="2">
        <v>0</v>
      </c>
      <c r="G677" s="2">
        <v>0</v>
      </c>
      <c r="H677" s="2">
        <v>0</v>
      </c>
      <c r="I677" s="5">
        <v>0</v>
      </c>
      <c r="J677" s="11">
        <v>24</v>
      </c>
      <c r="K677" s="12">
        <f t="shared" si="603"/>
        <v>0</v>
      </c>
      <c r="L677" s="12">
        <f t="shared" si="603"/>
        <v>0</v>
      </c>
      <c r="M677" s="14">
        <f t="shared" si="604"/>
        <v>0</v>
      </c>
      <c r="N677" s="12">
        <f t="shared" si="659"/>
        <v>0</v>
      </c>
      <c r="O677" s="14">
        <f t="shared" si="605"/>
        <v>0</v>
      </c>
      <c r="P677" s="12">
        <f t="shared" si="659"/>
        <v>0</v>
      </c>
      <c r="Q677" s="12">
        <f t="shared" si="606"/>
        <v>1</v>
      </c>
      <c r="R677" s="12">
        <f t="shared" si="607"/>
        <v>0</v>
      </c>
      <c r="S677" s="12">
        <f t="shared" si="608"/>
        <v>0</v>
      </c>
      <c r="T677" s="12">
        <f t="shared" si="609"/>
        <v>0</v>
      </c>
      <c r="U677" s="12">
        <f t="shared" si="610"/>
        <v>0</v>
      </c>
      <c r="V677" s="39">
        <f t="shared" si="611"/>
        <v>0</v>
      </c>
      <c r="W677" s="39">
        <f t="shared" si="612"/>
        <v>0</v>
      </c>
      <c r="X677" s="12">
        <f t="shared" si="660"/>
        <v>0</v>
      </c>
      <c r="Y677" s="12">
        <f t="shared" si="613"/>
        <v>0</v>
      </c>
      <c r="Z677" s="39">
        <f t="shared" si="661"/>
        <v>0</v>
      </c>
      <c r="AA677" s="12">
        <f t="shared" si="614"/>
        <v>0</v>
      </c>
      <c r="AB677" s="39">
        <f t="shared" si="615"/>
        <v>0</v>
      </c>
      <c r="AC677" s="12">
        <f t="shared" si="616"/>
        <v>0</v>
      </c>
      <c r="AD677" s="39">
        <f t="shared" si="617"/>
        <v>0</v>
      </c>
      <c r="AE677" s="39">
        <f t="shared" si="602"/>
        <v>0</v>
      </c>
      <c r="AF677" s="12">
        <f t="shared" si="618"/>
        <v>0</v>
      </c>
      <c r="AG677" s="39">
        <f t="shared" si="619"/>
        <v>0</v>
      </c>
      <c r="AH677" s="12">
        <f t="shared" si="620"/>
        <v>0</v>
      </c>
      <c r="AI677" s="39">
        <f t="shared" si="621"/>
        <v>0</v>
      </c>
      <c r="AJ677" s="39">
        <f t="shared" si="622"/>
        <v>0</v>
      </c>
      <c r="AK677" s="12">
        <f t="shared" si="623"/>
        <v>0</v>
      </c>
      <c r="AL677" s="39">
        <f t="shared" si="624"/>
        <v>0</v>
      </c>
      <c r="AM677" s="39">
        <f t="shared" si="625"/>
        <v>0</v>
      </c>
      <c r="AN677" s="39">
        <f t="shared" si="626"/>
        <v>0</v>
      </c>
      <c r="AO677" s="99">
        <f t="shared" si="627"/>
        <v>0</v>
      </c>
      <c r="AP677" s="99">
        <f t="shared" si="628"/>
        <v>0</v>
      </c>
      <c r="AQ677" s="12">
        <f t="shared" si="629"/>
        <v>0</v>
      </c>
      <c r="AR677" s="39">
        <f t="shared" si="630"/>
        <v>0</v>
      </c>
      <c r="AS677" s="39">
        <f t="shared" si="631"/>
        <v>0</v>
      </c>
      <c r="AT677" s="39">
        <f t="shared" si="632"/>
        <v>0</v>
      </c>
      <c r="AU677" s="12">
        <f t="shared" si="633"/>
        <v>0</v>
      </c>
      <c r="AV677" s="39">
        <f t="shared" si="634"/>
        <v>0</v>
      </c>
      <c r="AW677" s="39">
        <f t="shared" si="635"/>
        <v>0</v>
      </c>
      <c r="AX677" s="39">
        <f t="shared" si="636"/>
        <v>0</v>
      </c>
      <c r="AY677" s="39">
        <f t="shared" si="637"/>
        <v>0</v>
      </c>
      <c r="AZ677" s="39">
        <f t="shared" si="638"/>
        <v>0</v>
      </c>
      <c r="BA677" s="12">
        <f t="shared" si="639"/>
        <v>0</v>
      </c>
      <c r="BB677" s="39">
        <f t="shared" si="640"/>
        <v>0</v>
      </c>
      <c r="BC677" s="39">
        <f t="shared" si="641"/>
        <v>0</v>
      </c>
      <c r="BD677" s="39">
        <f t="shared" si="642"/>
        <v>0</v>
      </c>
      <c r="BE677" s="12">
        <f t="shared" si="643"/>
        <v>0</v>
      </c>
      <c r="BF677" s="39">
        <f t="shared" si="644"/>
        <v>0</v>
      </c>
      <c r="BG677" s="39">
        <f t="shared" si="645"/>
        <v>0</v>
      </c>
      <c r="BH677" s="39">
        <f t="shared" si="646"/>
        <v>0</v>
      </c>
      <c r="BI677" s="12">
        <f t="shared" si="647"/>
        <v>0</v>
      </c>
      <c r="BJ677" s="39">
        <f t="shared" si="648"/>
        <v>0</v>
      </c>
      <c r="BK677" s="39">
        <f t="shared" si="649"/>
        <v>0</v>
      </c>
      <c r="BL677" s="39">
        <f t="shared" si="650"/>
        <v>0</v>
      </c>
      <c r="BM677" s="12">
        <f t="shared" si="651"/>
        <v>0</v>
      </c>
      <c r="BN677" s="39">
        <f t="shared" si="652"/>
        <v>0</v>
      </c>
      <c r="BO677" s="39">
        <f t="shared" si="653"/>
        <v>0</v>
      </c>
      <c r="BP677" s="39">
        <f t="shared" si="654"/>
        <v>0</v>
      </c>
      <c r="BQ677" s="12">
        <f t="shared" si="655"/>
        <v>0</v>
      </c>
      <c r="BR677" s="39">
        <f t="shared" si="656"/>
        <v>0</v>
      </c>
      <c r="BS677" s="39">
        <f t="shared" si="657"/>
        <v>0</v>
      </c>
      <c r="BT677" s="39">
        <f t="shared" si="658"/>
        <v>0</v>
      </c>
      <c r="BU677" s="104">
        <f>IF(ABS($B677)&lt;0.01,0,VLOOKUP(E677,DollarSteps,4))</f>
        <v>1</v>
      </c>
      <c r="BV677" s="104">
        <f>IF(ABS($B677)&lt;0.01,0,VLOOKUP(G677,DollarSteps,4))</f>
        <v>1</v>
      </c>
      <c r="BW677" s="104">
        <f>IF(ABS($B677)&lt;0.01,0,VLOOKUP(I677,DollarSteps,4))</f>
        <v>1</v>
      </c>
      <c r="BX677" s="104">
        <f>IF(ABS($B677)&lt;0.01,0,IF($J677="","",VLOOKUP($J677,Age_Steps,4)))</f>
        <v>2</v>
      </c>
      <c r="BY677" s="104">
        <f>IF(OR(ABS($B677)&lt;0.01,$E677=0),0,IF($J677="","",VLOOKUP($J677,Age_Steps,4)))</f>
        <v>0</v>
      </c>
      <c r="BZ677" s="104">
        <f>IF(ABS($B677)&lt;0.01,0,IF($J677="","",VLOOKUP($J677-1,Age_Steps,4)))</f>
        <v>2</v>
      </c>
      <c r="CA677" s="104">
        <f>IF(OR(ABS($B677)&lt;0.01,$G677=0),0,IF($J677="","",VLOOKUP($J677-1,Age_Steps,4)))</f>
        <v>0</v>
      </c>
      <c r="CB677" s="104">
        <f>IF(ABS($B677)&lt;0.01,0,IF($J677="","",VLOOKUP($J677-2,Age_Steps,4)))</f>
        <v>2</v>
      </c>
      <c r="CC677" s="104">
        <f>IF(OR(ABS($B677)&lt;0.01,$I677=0),0,IF($J677="","",VLOOKUP($J677-2,Age_Steps,4)))</f>
        <v>0</v>
      </c>
    </row>
    <row r="678" spans="2:81" ht="12.5" customHeight="1">
      <c r="B678" s="6" t="s">
        <v>489</v>
      </c>
      <c r="C678" s="7" t="s">
        <v>490</v>
      </c>
      <c r="D678" s="5">
        <v>0</v>
      </c>
      <c r="E678" s="5">
        <v>0</v>
      </c>
      <c r="F678" s="2">
        <v>0</v>
      </c>
      <c r="G678" s="2">
        <v>0</v>
      </c>
      <c r="H678" s="2">
        <v>0</v>
      </c>
      <c r="I678" s="5">
        <v>0</v>
      </c>
      <c r="J678" s="11">
        <v>54</v>
      </c>
      <c r="K678" s="12">
        <f t="shared" si="603"/>
        <v>0</v>
      </c>
      <c r="L678" s="12">
        <f t="shared" si="603"/>
        <v>0</v>
      </c>
      <c r="M678" s="14">
        <f t="shared" si="604"/>
        <v>0</v>
      </c>
      <c r="N678" s="12">
        <f t="shared" si="659"/>
        <v>0</v>
      </c>
      <c r="O678" s="14">
        <f t="shared" si="605"/>
        <v>0</v>
      </c>
      <c r="P678" s="12">
        <f t="shared" si="659"/>
        <v>0</v>
      </c>
      <c r="Q678" s="12">
        <f t="shared" si="606"/>
        <v>1</v>
      </c>
      <c r="R678" s="12">
        <f t="shared" si="607"/>
        <v>0</v>
      </c>
      <c r="S678" s="12">
        <f t="shared" si="608"/>
        <v>0</v>
      </c>
      <c r="T678" s="12">
        <f t="shared" si="609"/>
        <v>0</v>
      </c>
      <c r="U678" s="12">
        <f t="shared" si="610"/>
        <v>0</v>
      </c>
      <c r="V678" s="39">
        <f t="shared" si="611"/>
        <v>0</v>
      </c>
      <c r="W678" s="39">
        <f t="shared" si="612"/>
        <v>0</v>
      </c>
      <c r="X678" s="12">
        <f t="shared" si="660"/>
        <v>0</v>
      </c>
      <c r="Y678" s="12">
        <f t="shared" si="613"/>
        <v>0</v>
      </c>
      <c r="Z678" s="39">
        <f t="shared" si="661"/>
        <v>0</v>
      </c>
      <c r="AA678" s="12">
        <f t="shared" si="614"/>
        <v>0</v>
      </c>
      <c r="AB678" s="39">
        <f t="shared" si="615"/>
        <v>0</v>
      </c>
      <c r="AC678" s="12">
        <f t="shared" si="616"/>
        <v>0</v>
      </c>
      <c r="AD678" s="39">
        <f t="shared" si="617"/>
        <v>0</v>
      </c>
      <c r="AE678" s="39">
        <f t="shared" si="602"/>
        <v>0</v>
      </c>
      <c r="AF678" s="12">
        <f t="shared" si="618"/>
        <v>0</v>
      </c>
      <c r="AG678" s="39">
        <f t="shared" si="619"/>
        <v>0</v>
      </c>
      <c r="AH678" s="12">
        <f t="shared" si="620"/>
        <v>0</v>
      </c>
      <c r="AI678" s="39">
        <f t="shared" si="621"/>
        <v>0</v>
      </c>
      <c r="AJ678" s="39">
        <f t="shared" si="622"/>
        <v>0</v>
      </c>
      <c r="AK678" s="12">
        <f t="shared" si="623"/>
        <v>0</v>
      </c>
      <c r="AL678" s="39">
        <f t="shared" si="624"/>
        <v>0</v>
      </c>
      <c r="AM678" s="39">
        <f t="shared" si="625"/>
        <v>0</v>
      </c>
      <c r="AN678" s="39">
        <f t="shared" si="626"/>
        <v>0</v>
      </c>
      <c r="AO678" s="99">
        <f t="shared" si="627"/>
        <v>0</v>
      </c>
      <c r="AP678" s="99">
        <f t="shared" si="628"/>
        <v>0</v>
      </c>
      <c r="AQ678" s="12">
        <f t="shared" si="629"/>
        <v>0</v>
      </c>
      <c r="AR678" s="39">
        <f t="shared" si="630"/>
        <v>0</v>
      </c>
      <c r="AS678" s="39">
        <f t="shared" si="631"/>
        <v>0</v>
      </c>
      <c r="AT678" s="39">
        <f t="shared" si="632"/>
        <v>0</v>
      </c>
      <c r="AU678" s="12">
        <f t="shared" si="633"/>
        <v>0</v>
      </c>
      <c r="AV678" s="39">
        <f t="shared" si="634"/>
        <v>0</v>
      </c>
      <c r="AW678" s="39">
        <f t="shared" si="635"/>
        <v>0</v>
      </c>
      <c r="AX678" s="39">
        <f t="shared" si="636"/>
        <v>0</v>
      </c>
      <c r="AY678" s="39">
        <f t="shared" si="637"/>
        <v>0</v>
      </c>
      <c r="AZ678" s="39">
        <f t="shared" si="638"/>
        <v>0</v>
      </c>
      <c r="BA678" s="12">
        <f t="shared" si="639"/>
        <v>0</v>
      </c>
      <c r="BB678" s="39">
        <f t="shared" si="640"/>
        <v>0</v>
      </c>
      <c r="BC678" s="39">
        <f t="shared" si="641"/>
        <v>0</v>
      </c>
      <c r="BD678" s="39">
        <f t="shared" si="642"/>
        <v>0</v>
      </c>
      <c r="BE678" s="12">
        <f t="shared" si="643"/>
        <v>0</v>
      </c>
      <c r="BF678" s="39">
        <f t="shared" si="644"/>
        <v>0</v>
      </c>
      <c r="BG678" s="39">
        <f t="shared" si="645"/>
        <v>0</v>
      </c>
      <c r="BH678" s="39">
        <f t="shared" si="646"/>
        <v>0</v>
      </c>
      <c r="BI678" s="12">
        <f t="shared" si="647"/>
        <v>0</v>
      </c>
      <c r="BJ678" s="39">
        <f t="shared" si="648"/>
        <v>0</v>
      </c>
      <c r="BK678" s="39">
        <f t="shared" si="649"/>
        <v>0</v>
      </c>
      <c r="BL678" s="39">
        <f t="shared" si="650"/>
        <v>0</v>
      </c>
      <c r="BM678" s="12">
        <f t="shared" si="651"/>
        <v>0</v>
      </c>
      <c r="BN678" s="39">
        <f t="shared" si="652"/>
        <v>0</v>
      </c>
      <c r="BO678" s="39">
        <f t="shared" si="653"/>
        <v>0</v>
      </c>
      <c r="BP678" s="39">
        <f t="shared" si="654"/>
        <v>0</v>
      </c>
      <c r="BQ678" s="12">
        <f t="shared" si="655"/>
        <v>0</v>
      </c>
      <c r="BR678" s="39">
        <f t="shared" si="656"/>
        <v>0</v>
      </c>
      <c r="BS678" s="39">
        <f t="shared" si="657"/>
        <v>0</v>
      </c>
      <c r="BT678" s="39">
        <f t="shared" si="658"/>
        <v>0</v>
      </c>
      <c r="BU678" s="104">
        <f>IF(ABS($B678)&lt;0.01,0,VLOOKUP(E678,DollarSteps,4))</f>
        <v>1</v>
      </c>
      <c r="BV678" s="104">
        <f>IF(ABS($B678)&lt;0.01,0,VLOOKUP(G678,DollarSteps,4))</f>
        <v>1</v>
      </c>
      <c r="BW678" s="104">
        <f>IF(ABS($B678)&lt;0.01,0,VLOOKUP(I678,DollarSteps,4))</f>
        <v>1</v>
      </c>
      <c r="BX678" s="104">
        <f>IF(ABS($B678)&lt;0.01,0,IF($J678="","",VLOOKUP($J678,Age_Steps,4)))</f>
        <v>5</v>
      </c>
      <c r="BY678" s="104">
        <f>IF(OR(ABS($B678)&lt;0.01,$E678=0),0,IF($J678="","",VLOOKUP($J678,Age_Steps,4)))</f>
        <v>0</v>
      </c>
      <c r="BZ678" s="104">
        <f>IF(ABS($B678)&lt;0.01,0,IF($J678="","",VLOOKUP($J678-1,Age_Steps,4)))</f>
        <v>5</v>
      </c>
      <c r="CA678" s="104">
        <f>IF(OR(ABS($B678)&lt;0.01,$G678=0),0,IF($J678="","",VLOOKUP($J678-1,Age_Steps,4)))</f>
        <v>0</v>
      </c>
      <c r="CB678" s="104">
        <f>IF(ABS($B678)&lt;0.01,0,IF($J678="","",VLOOKUP($J678-2,Age_Steps,4)))</f>
        <v>5</v>
      </c>
      <c r="CC678" s="104">
        <f>IF(OR(ABS($B678)&lt;0.01,$I678=0),0,IF($J678="","",VLOOKUP($J678-2,Age_Steps,4)))</f>
        <v>0</v>
      </c>
    </row>
    <row r="679" spans="2:81" ht="12.5" customHeight="1">
      <c r="B679" s="6" t="s">
        <v>491</v>
      </c>
      <c r="C679" s="6" t="s">
        <v>492</v>
      </c>
      <c r="D679" s="5">
        <v>0</v>
      </c>
      <c r="E679" s="5">
        <v>0</v>
      </c>
      <c r="F679" s="2">
        <v>0</v>
      </c>
      <c r="G679" s="2">
        <v>0</v>
      </c>
      <c r="H679" s="2">
        <v>0</v>
      </c>
      <c r="I679" s="5">
        <v>0</v>
      </c>
      <c r="J679" s="11">
        <v>45</v>
      </c>
      <c r="K679" s="12">
        <f t="shared" si="603"/>
        <v>0</v>
      </c>
      <c r="L679" s="12">
        <f t="shared" si="603"/>
        <v>0</v>
      </c>
      <c r="M679" s="14">
        <f t="shared" si="604"/>
        <v>0</v>
      </c>
      <c r="N679" s="12">
        <f t="shared" si="659"/>
        <v>0</v>
      </c>
      <c r="O679" s="14">
        <f t="shared" si="605"/>
        <v>0</v>
      </c>
      <c r="P679" s="12">
        <f t="shared" si="659"/>
        <v>0</v>
      </c>
      <c r="Q679" s="12">
        <f t="shared" si="606"/>
        <v>1</v>
      </c>
      <c r="R679" s="12">
        <f t="shared" si="607"/>
        <v>0</v>
      </c>
      <c r="S679" s="12">
        <f t="shared" si="608"/>
        <v>0</v>
      </c>
      <c r="T679" s="12">
        <f t="shared" si="609"/>
        <v>0</v>
      </c>
      <c r="U679" s="12">
        <f t="shared" si="610"/>
        <v>0</v>
      </c>
      <c r="V679" s="39">
        <f t="shared" si="611"/>
        <v>0</v>
      </c>
      <c r="W679" s="39">
        <f t="shared" si="612"/>
        <v>0</v>
      </c>
      <c r="X679" s="12">
        <f t="shared" si="660"/>
        <v>0</v>
      </c>
      <c r="Y679" s="12">
        <f t="shared" si="613"/>
        <v>0</v>
      </c>
      <c r="Z679" s="39">
        <f t="shared" si="661"/>
        <v>0</v>
      </c>
      <c r="AA679" s="12">
        <f t="shared" si="614"/>
        <v>0</v>
      </c>
      <c r="AB679" s="39">
        <f t="shared" si="615"/>
        <v>0</v>
      </c>
      <c r="AC679" s="12">
        <f t="shared" si="616"/>
        <v>0</v>
      </c>
      <c r="AD679" s="39">
        <f t="shared" si="617"/>
        <v>0</v>
      </c>
      <c r="AE679" s="39">
        <f t="shared" si="602"/>
        <v>0</v>
      </c>
      <c r="AF679" s="12">
        <f t="shared" si="618"/>
        <v>0</v>
      </c>
      <c r="AG679" s="39">
        <f t="shared" si="619"/>
        <v>0</v>
      </c>
      <c r="AH679" s="12">
        <f t="shared" si="620"/>
        <v>0</v>
      </c>
      <c r="AI679" s="39">
        <f t="shared" si="621"/>
        <v>0</v>
      </c>
      <c r="AJ679" s="39">
        <f t="shared" si="622"/>
        <v>0</v>
      </c>
      <c r="AK679" s="12">
        <f t="shared" si="623"/>
        <v>0</v>
      </c>
      <c r="AL679" s="39">
        <f t="shared" si="624"/>
        <v>0</v>
      </c>
      <c r="AM679" s="39">
        <f t="shared" si="625"/>
        <v>0</v>
      </c>
      <c r="AN679" s="39">
        <f t="shared" si="626"/>
        <v>0</v>
      </c>
      <c r="AO679" s="99">
        <f t="shared" si="627"/>
        <v>0</v>
      </c>
      <c r="AP679" s="99">
        <f t="shared" si="628"/>
        <v>0</v>
      </c>
      <c r="AQ679" s="12">
        <f t="shared" si="629"/>
        <v>0</v>
      </c>
      <c r="AR679" s="39">
        <f t="shared" si="630"/>
        <v>0</v>
      </c>
      <c r="AS679" s="39">
        <f t="shared" si="631"/>
        <v>0</v>
      </c>
      <c r="AT679" s="39">
        <f t="shared" si="632"/>
        <v>0</v>
      </c>
      <c r="AU679" s="12">
        <f t="shared" si="633"/>
        <v>0</v>
      </c>
      <c r="AV679" s="39">
        <f t="shared" si="634"/>
        <v>0</v>
      </c>
      <c r="AW679" s="39">
        <f t="shared" si="635"/>
        <v>0</v>
      </c>
      <c r="AX679" s="39">
        <f t="shared" si="636"/>
        <v>0</v>
      </c>
      <c r="AY679" s="39">
        <f t="shared" si="637"/>
        <v>0</v>
      </c>
      <c r="AZ679" s="39">
        <f t="shared" si="638"/>
        <v>0</v>
      </c>
      <c r="BA679" s="12">
        <f t="shared" si="639"/>
        <v>0</v>
      </c>
      <c r="BB679" s="39">
        <f t="shared" si="640"/>
        <v>0</v>
      </c>
      <c r="BC679" s="39">
        <f t="shared" si="641"/>
        <v>0</v>
      </c>
      <c r="BD679" s="39">
        <f t="shared" si="642"/>
        <v>0</v>
      </c>
      <c r="BE679" s="12">
        <f t="shared" si="643"/>
        <v>0</v>
      </c>
      <c r="BF679" s="39">
        <f t="shared" si="644"/>
        <v>0</v>
      </c>
      <c r="BG679" s="39">
        <f t="shared" si="645"/>
        <v>0</v>
      </c>
      <c r="BH679" s="39">
        <f t="shared" si="646"/>
        <v>0</v>
      </c>
      <c r="BI679" s="12">
        <f t="shared" si="647"/>
        <v>0</v>
      </c>
      <c r="BJ679" s="39">
        <f t="shared" si="648"/>
        <v>0</v>
      </c>
      <c r="BK679" s="39">
        <f t="shared" si="649"/>
        <v>0</v>
      </c>
      <c r="BL679" s="39">
        <f t="shared" si="650"/>
        <v>0</v>
      </c>
      <c r="BM679" s="12">
        <f t="shared" si="651"/>
        <v>0</v>
      </c>
      <c r="BN679" s="39">
        <f t="shared" si="652"/>
        <v>0</v>
      </c>
      <c r="BO679" s="39">
        <f t="shared" si="653"/>
        <v>0</v>
      </c>
      <c r="BP679" s="39">
        <f t="shared" si="654"/>
        <v>0</v>
      </c>
      <c r="BQ679" s="12">
        <f t="shared" si="655"/>
        <v>0</v>
      </c>
      <c r="BR679" s="39">
        <f t="shared" si="656"/>
        <v>0</v>
      </c>
      <c r="BS679" s="39">
        <f t="shared" si="657"/>
        <v>0</v>
      </c>
      <c r="BT679" s="39">
        <f t="shared" si="658"/>
        <v>0</v>
      </c>
      <c r="BU679" s="104">
        <f>IF(ABS($B679)&lt;0.01,0,VLOOKUP(E679,DollarSteps,4))</f>
        <v>1</v>
      </c>
      <c r="BV679" s="104">
        <f>IF(ABS($B679)&lt;0.01,0,VLOOKUP(G679,DollarSteps,4))</f>
        <v>1</v>
      </c>
      <c r="BW679" s="104">
        <f>IF(ABS($B679)&lt;0.01,0,VLOOKUP(I679,DollarSteps,4))</f>
        <v>1</v>
      </c>
      <c r="BX679" s="104">
        <f>IF(ABS($B679)&lt;0.01,0,IF($J679="","",VLOOKUP($J679,Age_Steps,4)))</f>
        <v>4</v>
      </c>
      <c r="BY679" s="104">
        <f>IF(OR(ABS($B679)&lt;0.01,$E679=0),0,IF($J679="","",VLOOKUP($J679,Age_Steps,4)))</f>
        <v>0</v>
      </c>
      <c r="BZ679" s="104">
        <f>IF(ABS($B679)&lt;0.01,0,IF($J679="","",VLOOKUP($J679-1,Age_Steps,4)))</f>
        <v>4</v>
      </c>
      <c r="CA679" s="104">
        <f>IF(OR(ABS($B679)&lt;0.01,$G679=0),0,IF($J679="","",VLOOKUP($J679-1,Age_Steps,4)))</f>
        <v>0</v>
      </c>
      <c r="CB679" s="104">
        <f>IF(ABS($B679)&lt;0.01,0,IF($J679="","",VLOOKUP($J679-2,Age_Steps,4)))</f>
        <v>4</v>
      </c>
      <c r="CC679" s="104">
        <f>IF(OR(ABS($B679)&lt;0.01,$I679=0),0,IF($J679="","",VLOOKUP($J679-2,Age_Steps,4)))</f>
        <v>0</v>
      </c>
    </row>
    <row r="680" spans="2:81" ht="12.5" customHeight="1">
      <c r="B680" s="6" t="s">
        <v>493</v>
      </c>
      <c r="C680" s="7" t="s">
        <v>494</v>
      </c>
      <c r="D680" s="5">
        <v>3900</v>
      </c>
      <c r="E680" s="5">
        <v>3900</v>
      </c>
      <c r="F680" s="2">
        <v>3900</v>
      </c>
      <c r="G680" s="2">
        <v>3900</v>
      </c>
      <c r="H680" s="2">
        <v>3675</v>
      </c>
      <c r="I680" s="5">
        <v>3750</v>
      </c>
      <c r="J680" s="11">
        <v>45</v>
      </c>
      <c r="K680" s="12">
        <f t="shared" si="603"/>
        <v>1</v>
      </c>
      <c r="L680" s="12">
        <f t="shared" si="603"/>
        <v>1</v>
      </c>
      <c r="M680" s="14">
        <f t="shared" si="604"/>
        <v>0</v>
      </c>
      <c r="N680" s="12">
        <f t="shared" si="659"/>
        <v>0</v>
      </c>
      <c r="O680" s="14">
        <f t="shared" si="605"/>
        <v>0</v>
      </c>
      <c r="P680" s="12">
        <f t="shared" si="659"/>
        <v>0</v>
      </c>
      <c r="Q680" s="12">
        <f t="shared" si="606"/>
        <v>0</v>
      </c>
      <c r="R680" s="12">
        <f t="shared" si="607"/>
        <v>0</v>
      </c>
      <c r="S680" s="12">
        <f t="shared" si="608"/>
        <v>1</v>
      </c>
      <c r="T680" s="12">
        <f t="shared" si="609"/>
        <v>1</v>
      </c>
      <c r="U680" s="12">
        <f t="shared" si="610"/>
        <v>0</v>
      </c>
      <c r="V680" s="39">
        <f t="shared" si="611"/>
        <v>0</v>
      </c>
      <c r="W680" s="39">
        <f t="shared" si="612"/>
        <v>0</v>
      </c>
      <c r="X680" s="12">
        <f t="shared" si="660"/>
        <v>1</v>
      </c>
      <c r="Y680" s="12">
        <f t="shared" si="613"/>
        <v>0</v>
      </c>
      <c r="Z680" s="39">
        <f t="shared" si="661"/>
        <v>0</v>
      </c>
      <c r="AA680" s="12">
        <f t="shared" si="614"/>
        <v>0</v>
      </c>
      <c r="AB680" s="39">
        <f t="shared" si="615"/>
        <v>0</v>
      </c>
      <c r="AC680" s="12">
        <f t="shared" si="616"/>
        <v>0</v>
      </c>
      <c r="AD680" s="39">
        <f t="shared" si="617"/>
        <v>0</v>
      </c>
      <c r="AE680" s="39">
        <f t="shared" si="602"/>
        <v>0</v>
      </c>
      <c r="AF680" s="12">
        <f t="shared" si="618"/>
        <v>0</v>
      </c>
      <c r="AG680" s="39">
        <f t="shared" si="619"/>
        <v>0</v>
      </c>
      <c r="AH680" s="12">
        <f t="shared" si="620"/>
        <v>0</v>
      </c>
      <c r="AI680" s="39">
        <f t="shared" si="621"/>
        <v>0</v>
      </c>
      <c r="AJ680" s="39">
        <f t="shared" si="622"/>
        <v>0</v>
      </c>
      <c r="AK680" s="12">
        <f t="shared" si="623"/>
        <v>1</v>
      </c>
      <c r="AL680" s="39">
        <f t="shared" si="624"/>
        <v>3900</v>
      </c>
      <c r="AM680" s="39">
        <f t="shared" si="625"/>
        <v>3900</v>
      </c>
      <c r="AN680" s="39">
        <f t="shared" si="626"/>
        <v>3750</v>
      </c>
      <c r="AO680" s="99">
        <f t="shared" si="627"/>
        <v>3</v>
      </c>
      <c r="AP680" s="99">
        <f t="shared" si="628"/>
        <v>1</v>
      </c>
      <c r="AQ680" s="12">
        <f t="shared" si="629"/>
        <v>0</v>
      </c>
      <c r="AR680" s="39">
        <f t="shared" si="630"/>
        <v>0</v>
      </c>
      <c r="AS680" s="39">
        <f t="shared" si="631"/>
        <v>0</v>
      </c>
      <c r="AT680" s="39">
        <f t="shared" si="632"/>
        <v>0</v>
      </c>
      <c r="AU680" s="12">
        <f t="shared" si="633"/>
        <v>0</v>
      </c>
      <c r="AV680" s="39">
        <f t="shared" si="634"/>
        <v>0</v>
      </c>
      <c r="AW680" s="39">
        <f t="shared" si="635"/>
        <v>0</v>
      </c>
      <c r="AX680" s="39">
        <f t="shared" si="636"/>
        <v>0</v>
      </c>
      <c r="AY680" s="39">
        <f t="shared" si="637"/>
        <v>0</v>
      </c>
      <c r="AZ680" s="39">
        <f t="shared" si="638"/>
        <v>0</v>
      </c>
      <c r="BA680" s="12">
        <f t="shared" si="639"/>
        <v>0</v>
      </c>
      <c r="BB680" s="39">
        <f t="shared" si="640"/>
        <v>0</v>
      </c>
      <c r="BC680" s="39">
        <f t="shared" si="641"/>
        <v>0</v>
      </c>
      <c r="BD680" s="39">
        <f t="shared" si="642"/>
        <v>0</v>
      </c>
      <c r="BE680" s="12">
        <f t="shared" si="643"/>
        <v>0</v>
      </c>
      <c r="BF680" s="39">
        <f t="shared" si="644"/>
        <v>0</v>
      </c>
      <c r="BG680" s="39">
        <f t="shared" si="645"/>
        <v>0</v>
      </c>
      <c r="BH680" s="39">
        <f t="shared" si="646"/>
        <v>0</v>
      </c>
      <c r="BI680" s="12">
        <f t="shared" si="647"/>
        <v>0</v>
      </c>
      <c r="BJ680" s="39">
        <f t="shared" si="648"/>
        <v>0</v>
      </c>
      <c r="BK680" s="39">
        <f t="shared" si="649"/>
        <v>0</v>
      </c>
      <c r="BL680" s="39">
        <f t="shared" si="650"/>
        <v>0</v>
      </c>
      <c r="BM680" s="12">
        <f t="shared" si="651"/>
        <v>1</v>
      </c>
      <c r="BN680" s="39">
        <f t="shared" si="652"/>
        <v>3900</v>
      </c>
      <c r="BO680" s="39">
        <f t="shared" si="653"/>
        <v>3900</v>
      </c>
      <c r="BP680" s="39">
        <f t="shared" si="654"/>
        <v>3750</v>
      </c>
      <c r="BQ680" s="12">
        <f t="shared" si="655"/>
        <v>0</v>
      </c>
      <c r="BR680" s="39">
        <f t="shared" si="656"/>
        <v>0</v>
      </c>
      <c r="BS680" s="39">
        <f t="shared" si="657"/>
        <v>0</v>
      </c>
      <c r="BT680" s="39">
        <f t="shared" si="658"/>
        <v>0</v>
      </c>
      <c r="BU680" s="104">
        <f>IF(ABS($B680)&lt;0.01,0,VLOOKUP(E680,DollarSteps,4))</f>
        <v>7</v>
      </c>
      <c r="BV680" s="104">
        <f>IF(ABS($B680)&lt;0.01,0,VLOOKUP(G680,DollarSteps,4))</f>
        <v>7</v>
      </c>
      <c r="BW680" s="104">
        <f>IF(ABS($B680)&lt;0.01,0,VLOOKUP(I680,DollarSteps,4))</f>
        <v>7</v>
      </c>
      <c r="BX680" s="104">
        <f>IF(ABS($B680)&lt;0.01,0,IF($J680="","",VLOOKUP($J680,Age_Steps,4)))</f>
        <v>4</v>
      </c>
      <c r="BY680" s="104">
        <f>IF(OR(ABS($B680)&lt;0.01,$E680=0),0,IF($J680="","",VLOOKUP($J680,Age_Steps,4)))</f>
        <v>4</v>
      </c>
      <c r="BZ680" s="104">
        <f>IF(ABS($B680)&lt;0.01,0,IF($J680="","",VLOOKUP($J680-1,Age_Steps,4)))</f>
        <v>4</v>
      </c>
      <c r="CA680" s="104">
        <f>IF(OR(ABS($B680)&lt;0.01,$G680=0),0,IF($J680="","",VLOOKUP($J680-1,Age_Steps,4)))</f>
        <v>4</v>
      </c>
      <c r="CB680" s="104">
        <f>IF(ABS($B680)&lt;0.01,0,IF($J680="","",VLOOKUP($J680-2,Age_Steps,4)))</f>
        <v>4</v>
      </c>
      <c r="CC680" s="104">
        <f>IF(OR(ABS($B680)&lt;0.01,$I680=0),0,IF($J680="","",VLOOKUP($J680-2,Age_Steps,4)))</f>
        <v>4</v>
      </c>
    </row>
    <row r="681" spans="2:81" ht="12.5" customHeight="1">
      <c r="B681" s="6" t="s">
        <v>495</v>
      </c>
      <c r="C681" s="6" t="s">
        <v>496</v>
      </c>
      <c r="D681" s="5">
        <v>0</v>
      </c>
      <c r="E681" s="5">
        <v>0</v>
      </c>
      <c r="F681" s="2">
        <v>0</v>
      </c>
      <c r="G681" s="2">
        <v>0</v>
      </c>
      <c r="H681" s="2">
        <v>0</v>
      </c>
      <c r="I681" s="5">
        <v>0</v>
      </c>
      <c r="J681" s="11">
        <v>28</v>
      </c>
      <c r="K681" s="12">
        <f t="shared" si="603"/>
        <v>0</v>
      </c>
      <c r="L681" s="12">
        <f t="shared" si="603"/>
        <v>0</v>
      </c>
      <c r="M681" s="14">
        <f t="shared" si="604"/>
        <v>0</v>
      </c>
      <c r="N681" s="12">
        <f t="shared" si="659"/>
        <v>0</v>
      </c>
      <c r="O681" s="14">
        <f t="shared" si="605"/>
        <v>0</v>
      </c>
      <c r="P681" s="12">
        <f t="shared" si="659"/>
        <v>0</v>
      </c>
      <c r="Q681" s="12">
        <f t="shared" si="606"/>
        <v>1</v>
      </c>
      <c r="R681" s="12">
        <f t="shared" si="607"/>
        <v>0</v>
      </c>
      <c r="S681" s="12">
        <f t="shared" si="608"/>
        <v>0</v>
      </c>
      <c r="T681" s="12">
        <f t="shared" si="609"/>
        <v>0</v>
      </c>
      <c r="U681" s="12">
        <f t="shared" si="610"/>
        <v>0</v>
      </c>
      <c r="V681" s="39">
        <f t="shared" si="611"/>
        <v>0</v>
      </c>
      <c r="W681" s="39">
        <f t="shared" si="612"/>
        <v>0</v>
      </c>
      <c r="X681" s="12">
        <f t="shared" si="660"/>
        <v>0</v>
      </c>
      <c r="Y681" s="12">
        <f t="shared" si="613"/>
        <v>0</v>
      </c>
      <c r="Z681" s="39">
        <f t="shared" si="661"/>
        <v>0</v>
      </c>
      <c r="AA681" s="12">
        <f t="shared" si="614"/>
        <v>0</v>
      </c>
      <c r="AB681" s="39">
        <f t="shared" si="615"/>
        <v>0</v>
      </c>
      <c r="AC681" s="12">
        <f t="shared" si="616"/>
        <v>0</v>
      </c>
      <c r="AD681" s="39">
        <f t="shared" si="617"/>
        <v>0</v>
      </c>
      <c r="AE681" s="39">
        <f t="shared" si="602"/>
        <v>0</v>
      </c>
      <c r="AF681" s="12">
        <f t="shared" si="618"/>
        <v>0</v>
      </c>
      <c r="AG681" s="39">
        <f t="shared" si="619"/>
        <v>0</v>
      </c>
      <c r="AH681" s="12">
        <f t="shared" si="620"/>
        <v>0</v>
      </c>
      <c r="AI681" s="39">
        <f t="shared" si="621"/>
        <v>0</v>
      </c>
      <c r="AJ681" s="39">
        <f t="shared" si="622"/>
        <v>0</v>
      </c>
      <c r="AK681" s="12">
        <f t="shared" si="623"/>
        <v>0</v>
      </c>
      <c r="AL681" s="39">
        <f t="shared" si="624"/>
        <v>0</v>
      </c>
      <c r="AM681" s="39">
        <f t="shared" si="625"/>
        <v>0</v>
      </c>
      <c r="AN681" s="39">
        <f t="shared" si="626"/>
        <v>0</v>
      </c>
      <c r="AO681" s="99">
        <f t="shared" si="627"/>
        <v>0</v>
      </c>
      <c r="AP681" s="99">
        <f t="shared" si="628"/>
        <v>0</v>
      </c>
      <c r="AQ681" s="12">
        <f t="shared" si="629"/>
        <v>0</v>
      </c>
      <c r="AR681" s="39">
        <f t="shared" si="630"/>
        <v>0</v>
      </c>
      <c r="AS681" s="39">
        <f t="shared" si="631"/>
        <v>0</v>
      </c>
      <c r="AT681" s="39">
        <f t="shared" si="632"/>
        <v>0</v>
      </c>
      <c r="AU681" s="12">
        <f t="shared" si="633"/>
        <v>0</v>
      </c>
      <c r="AV681" s="39">
        <f t="shared" si="634"/>
        <v>0</v>
      </c>
      <c r="AW681" s="39">
        <f t="shared" si="635"/>
        <v>0</v>
      </c>
      <c r="AX681" s="39">
        <f t="shared" si="636"/>
        <v>0</v>
      </c>
      <c r="AY681" s="39">
        <f t="shared" si="637"/>
        <v>0</v>
      </c>
      <c r="AZ681" s="39">
        <f t="shared" si="638"/>
        <v>0</v>
      </c>
      <c r="BA681" s="12">
        <f t="shared" si="639"/>
        <v>0</v>
      </c>
      <c r="BB681" s="39">
        <f t="shared" si="640"/>
        <v>0</v>
      </c>
      <c r="BC681" s="39">
        <f t="shared" si="641"/>
        <v>0</v>
      </c>
      <c r="BD681" s="39">
        <f t="shared" si="642"/>
        <v>0</v>
      </c>
      <c r="BE681" s="12">
        <f t="shared" si="643"/>
        <v>0</v>
      </c>
      <c r="BF681" s="39">
        <f t="shared" si="644"/>
        <v>0</v>
      </c>
      <c r="BG681" s="39">
        <f t="shared" si="645"/>
        <v>0</v>
      </c>
      <c r="BH681" s="39">
        <f t="shared" si="646"/>
        <v>0</v>
      </c>
      <c r="BI681" s="12">
        <f t="shared" si="647"/>
        <v>0</v>
      </c>
      <c r="BJ681" s="39">
        <f t="shared" si="648"/>
        <v>0</v>
      </c>
      <c r="BK681" s="39">
        <f t="shared" si="649"/>
        <v>0</v>
      </c>
      <c r="BL681" s="39">
        <f t="shared" si="650"/>
        <v>0</v>
      </c>
      <c r="BM681" s="12">
        <f t="shared" si="651"/>
        <v>0</v>
      </c>
      <c r="BN681" s="39">
        <f t="shared" si="652"/>
        <v>0</v>
      </c>
      <c r="BO681" s="39">
        <f t="shared" si="653"/>
        <v>0</v>
      </c>
      <c r="BP681" s="39">
        <f t="shared" si="654"/>
        <v>0</v>
      </c>
      <c r="BQ681" s="12">
        <f t="shared" si="655"/>
        <v>0</v>
      </c>
      <c r="BR681" s="39">
        <f t="shared" si="656"/>
        <v>0</v>
      </c>
      <c r="BS681" s="39">
        <f t="shared" si="657"/>
        <v>0</v>
      </c>
      <c r="BT681" s="39">
        <f t="shared" si="658"/>
        <v>0</v>
      </c>
      <c r="BU681" s="104">
        <f>IF(ABS($B681)&lt;0.01,0,VLOOKUP(E681,DollarSteps,4))</f>
        <v>1</v>
      </c>
      <c r="BV681" s="104">
        <f>IF(ABS($B681)&lt;0.01,0,VLOOKUP(G681,DollarSteps,4))</f>
        <v>1</v>
      </c>
      <c r="BW681" s="104">
        <f>IF(ABS($B681)&lt;0.01,0,VLOOKUP(I681,DollarSteps,4))</f>
        <v>1</v>
      </c>
      <c r="BX681" s="104">
        <f>IF(ABS($B681)&lt;0.01,0,IF($J681="","",VLOOKUP($J681,Age_Steps,4)))</f>
        <v>2</v>
      </c>
      <c r="BY681" s="104">
        <f>IF(OR(ABS($B681)&lt;0.01,$E681=0),0,IF($J681="","",VLOOKUP($J681,Age_Steps,4)))</f>
        <v>0</v>
      </c>
      <c r="BZ681" s="104">
        <f>IF(ABS($B681)&lt;0.01,0,IF($J681="","",VLOOKUP($J681-1,Age_Steps,4)))</f>
        <v>2</v>
      </c>
      <c r="CA681" s="104">
        <f>IF(OR(ABS($B681)&lt;0.01,$G681=0),0,IF($J681="","",VLOOKUP($J681-1,Age_Steps,4)))</f>
        <v>0</v>
      </c>
      <c r="CB681" s="104">
        <f>IF(ABS($B681)&lt;0.01,0,IF($J681="","",VLOOKUP($J681-2,Age_Steps,4)))</f>
        <v>2</v>
      </c>
      <c r="CC681" s="104">
        <f>IF(OR(ABS($B681)&lt;0.01,$I681=0),0,IF($J681="","",VLOOKUP($J681-2,Age_Steps,4)))</f>
        <v>0</v>
      </c>
    </row>
    <row r="682" spans="2:81" ht="12.5" customHeight="1">
      <c r="B682" s="6" t="s">
        <v>497</v>
      </c>
      <c r="C682" s="6" t="s">
        <v>498</v>
      </c>
      <c r="D682" s="5">
        <v>0</v>
      </c>
      <c r="E682" s="5">
        <v>0</v>
      </c>
      <c r="F682" s="2">
        <v>0</v>
      </c>
      <c r="G682" s="2">
        <v>0</v>
      </c>
      <c r="H682" s="2">
        <v>0</v>
      </c>
      <c r="I682" s="5">
        <v>0</v>
      </c>
      <c r="J682" s="11">
        <v>24</v>
      </c>
      <c r="K682" s="12">
        <f t="shared" si="603"/>
        <v>0</v>
      </c>
      <c r="L682" s="12">
        <f t="shared" si="603"/>
        <v>0</v>
      </c>
      <c r="M682" s="14">
        <f t="shared" si="604"/>
        <v>0</v>
      </c>
      <c r="N682" s="12">
        <f t="shared" si="659"/>
        <v>0</v>
      </c>
      <c r="O682" s="14">
        <f t="shared" si="605"/>
        <v>0</v>
      </c>
      <c r="P682" s="12">
        <f t="shared" si="659"/>
        <v>0</v>
      </c>
      <c r="Q682" s="12">
        <f t="shared" si="606"/>
        <v>1</v>
      </c>
      <c r="R682" s="12">
        <f t="shared" si="607"/>
        <v>0</v>
      </c>
      <c r="S682" s="12">
        <f t="shared" si="608"/>
        <v>0</v>
      </c>
      <c r="T682" s="12">
        <f t="shared" si="609"/>
        <v>0</v>
      </c>
      <c r="U682" s="12">
        <f t="shared" si="610"/>
        <v>0</v>
      </c>
      <c r="V682" s="39">
        <f t="shared" si="611"/>
        <v>0</v>
      </c>
      <c r="W682" s="39">
        <f t="shared" si="612"/>
        <v>0</v>
      </c>
      <c r="X682" s="12">
        <f t="shared" si="660"/>
        <v>0</v>
      </c>
      <c r="Y682" s="12">
        <f t="shared" si="613"/>
        <v>0</v>
      </c>
      <c r="Z682" s="39">
        <f t="shared" si="661"/>
        <v>0</v>
      </c>
      <c r="AA682" s="12">
        <f t="shared" si="614"/>
        <v>0</v>
      </c>
      <c r="AB682" s="39">
        <f t="shared" si="615"/>
        <v>0</v>
      </c>
      <c r="AC682" s="12">
        <f t="shared" si="616"/>
        <v>0</v>
      </c>
      <c r="AD682" s="39">
        <f t="shared" si="617"/>
        <v>0</v>
      </c>
      <c r="AE682" s="39">
        <f t="shared" si="602"/>
        <v>0</v>
      </c>
      <c r="AF682" s="12">
        <f t="shared" si="618"/>
        <v>0</v>
      </c>
      <c r="AG682" s="39">
        <f t="shared" si="619"/>
        <v>0</v>
      </c>
      <c r="AH682" s="12">
        <f t="shared" si="620"/>
        <v>0</v>
      </c>
      <c r="AI682" s="39">
        <f t="shared" si="621"/>
        <v>0</v>
      </c>
      <c r="AJ682" s="39">
        <f t="shared" si="622"/>
        <v>0</v>
      </c>
      <c r="AK682" s="12">
        <f t="shared" si="623"/>
        <v>0</v>
      </c>
      <c r="AL682" s="39">
        <f t="shared" si="624"/>
        <v>0</v>
      </c>
      <c r="AM682" s="39">
        <f t="shared" si="625"/>
        <v>0</v>
      </c>
      <c r="AN682" s="39">
        <f t="shared" si="626"/>
        <v>0</v>
      </c>
      <c r="AO682" s="99">
        <f t="shared" si="627"/>
        <v>0</v>
      </c>
      <c r="AP682" s="99">
        <f t="shared" si="628"/>
        <v>0</v>
      </c>
      <c r="AQ682" s="12">
        <f t="shared" si="629"/>
        <v>0</v>
      </c>
      <c r="AR682" s="39">
        <f t="shared" si="630"/>
        <v>0</v>
      </c>
      <c r="AS682" s="39">
        <f t="shared" si="631"/>
        <v>0</v>
      </c>
      <c r="AT682" s="39">
        <f t="shared" si="632"/>
        <v>0</v>
      </c>
      <c r="AU682" s="12">
        <f t="shared" si="633"/>
        <v>0</v>
      </c>
      <c r="AV682" s="39">
        <f t="shared" si="634"/>
        <v>0</v>
      </c>
      <c r="AW682" s="39">
        <f t="shared" si="635"/>
        <v>0</v>
      </c>
      <c r="AX682" s="39">
        <f t="shared" si="636"/>
        <v>0</v>
      </c>
      <c r="AY682" s="39">
        <f t="shared" si="637"/>
        <v>0</v>
      </c>
      <c r="AZ682" s="39">
        <f t="shared" si="638"/>
        <v>0</v>
      </c>
      <c r="BA682" s="12">
        <f t="shared" si="639"/>
        <v>0</v>
      </c>
      <c r="BB682" s="39">
        <f t="shared" si="640"/>
        <v>0</v>
      </c>
      <c r="BC682" s="39">
        <f t="shared" si="641"/>
        <v>0</v>
      </c>
      <c r="BD682" s="39">
        <f t="shared" si="642"/>
        <v>0</v>
      </c>
      <c r="BE682" s="12">
        <f t="shared" si="643"/>
        <v>0</v>
      </c>
      <c r="BF682" s="39">
        <f t="shared" si="644"/>
        <v>0</v>
      </c>
      <c r="BG682" s="39">
        <f t="shared" si="645"/>
        <v>0</v>
      </c>
      <c r="BH682" s="39">
        <f t="shared" si="646"/>
        <v>0</v>
      </c>
      <c r="BI682" s="12">
        <f t="shared" si="647"/>
        <v>0</v>
      </c>
      <c r="BJ682" s="39">
        <f t="shared" si="648"/>
        <v>0</v>
      </c>
      <c r="BK682" s="39">
        <f t="shared" si="649"/>
        <v>0</v>
      </c>
      <c r="BL682" s="39">
        <f t="shared" si="650"/>
        <v>0</v>
      </c>
      <c r="BM682" s="12">
        <f t="shared" si="651"/>
        <v>0</v>
      </c>
      <c r="BN682" s="39">
        <f t="shared" si="652"/>
        <v>0</v>
      </c>
      <c r="BO682" s="39">
        <f t="shared" si="653"/>
        <v>0</v>
      </c>
      <c r="BP682" s="39">
        <f t="shared" si="654"/>
        <v>0</v>
      </c>
      <c r="BQ682" s="12">
        <f t="shared" si="655"/>
        <v>0</v>
      </c>
      <c r="BR682" s="39">
        <f t="shared" si="656"/>
        <v>0</v>
      </c>
      <c r="BS682" s="39">
        <f t="shared" si="657"/>
        <v>0</v>
      </c>
      <c r="BT682" s="39">
        <f t="shared" si="658"/>
        <v>0</v>
      </c>
      <c r="BU682" s="104">
        <f>IF(ABS($B682)&lt;0.01,0,VLOOKUP(E682,DollarSteps,4))</f>
        <v>1</v>
      </c>
      <c r="BV682" s="104">
        <f>IF(ABS($B682)&lt;0.01,0,VLOOKUP(G682,DollarSteps,4))</f>
        <v>1</v>
      </c>
      <c r="BW682" s="104">
        <f>IF(ABS($B682)&lt;0.01,0,VLOOKUP(I682,DollarSteps,4))</f>
        <v>1</v>
      </c>
      <c r="BX682" s="104">
        <f>IF(ABS($B682)&lt;0.01,0,IF($J682="","",VLOOKUP($J682,Age_Steps,4)))</f>
        <v>2</v>
      </c>
      <c r="BY682" s="104">
        <f>IF(OR(ABS($B682)&lt;0.01,$E682=0),0,IF($J682="","",VLOOKUP($J682,Age_Steps,4)))</f>
        <v>0</v>
      </c>
      <c r="BZ682" s="104">
        <f>IF(ABS($B682)&lt;0.01,0,IF($J682="","",VLOOKUP($J682-1,Age_Steps,4)))</f>
        <v>2</v>
      </c>
      <c r="CA682" s="104">
        <f>IF(OR(ABS($B682)&lt;0.01,$G682=0),0,IF($J682="","",VLOOKUP($J682-1,Age_Steps,4)))</f>
        <v>0</v>
      </c>
      <c r="CB682" s="104">
        <f>IF(ABS($B682)&lt;0.01,0,IF($J682="","",VLOOKUP($J682-2,Age_Steps,4)))</f>
        <v>2</v>
      </c>
      <c r="CC682" s="104">
        <f>IF(OR(ABS($B682)&lt;0.01,$I682=0),0,IF($J682="","",VLOOKUP($J682-2,Age_Steps,4)))</f>
        <v>0</v>
      </c>
    </row>
    <row r="683" spans="2:81" ht="12.5" customHeight="1">
      <c r="B683" s="6" t="s">
        <v>499</v>
      </c>
      <c r="C683" s="6" t="s">
        <v>500</v>
      </c>
      <c r="D683" s="5">
        <v>0</v>
      </c>
      <c r="E683" s="5">
        <v>0</v>
      </c>
      <c r="F683" s="2">
        <v>0</v>
      </c>
      <c r="G683" s="2">
        <v>0</v>
      </c>
      <c r="H683" s="2">
        <v>0</v>
      </c>
      <c r="I683" s="5">
        <v>0</v>
      </c>
      <c r="J683" s="11">
        <v>75</v>
      </c>
      <c r="K683" s="12">
        <f t="shared" si="603"/>
        <v>0</v>
      </c>
      <c r="L683" s="12">
        <f t="shared" si="603"/>
        <v>0</v>
      </c>
      <c r="M683" s="14">
        <f t="shared" si="604"/>
        <v>0</v>
      </c>
      <c r="N683" s="12">
        <f t="shared" si="659"/>
        <v>0</v>
      </c>
      <c r="O683" s="14">
        <f t="shared" si="605"/>
        <v>0</v>
      </c>
      <c r="P683" s="12">
        <f t="shared" si="659"/>
        <v>0</v>
      </c>
      <c r="Q683" s="12">
        <f t="shared" si="606"/>
        <v>1</v>
      </c>
      <c r="R683" s="12">
        <f t="shared" si="607"/>
        <v>0</v>
      </c>
      <c r="S683" s="12">
        <f t="shared" si="608"/>
        <v>0</v>
      </c>
      <c r="T683" s="12">
        <f t="shared" si="609"/>
        <v>0</v>
      </c>
      <c r="U683" s="12">
        <f t="shared" si="610"/>
        <v>0</v>
      </c>
      <c r="V683" s="39">
        <f t="shared" si="611"/>
        <v>0</v>
      </c>
      <c r="W683" s="39">
        <f t="shared" si="612"/>
        <v>0</v>
      </c>
      <c r="X683" s="12">
        <f t="shared" si="660"/>
        <v>0</v>
      </c>
      <c r="Y683" s="12">
        <f t="shared" si="613"/>
        <v>0</v>
      </c>
      <c r="Z683" s="39">
        <f t="shared" si="661"/>
        <v>0</v>
      </c>
      <c r="AA683" s="12">
        <f t="shared" si="614"/>
        <v>0</v>
      </c>
      <c r="AB683" s="39">
        <f t="shared" si="615"/>
        <v>0</v>
      </c>
      <c r="AC683" s="12">
        <f t="shared" si="616"/>
        <v>0</v>
      </c>
      <c r="AD683" s="39">
        <f t="shared" si="617"/>
        <v>0</v>
      </c>
      <c r="AE683" s="39">
        <f t="shared" si="602"/>
        <v>0</v>
      </c>
      <c r="AF683" s="12">
        <f t="shared" si="618"/>
        <v>0</v>
      </c>
      <c r="AG683" s="39">
        <f t="shared" si="619"/>
        <v>0</v>
      </c>
      <c r="AH683" s="12">
        <f t="shared" si="620"/>
        <v>0</v>
      </c>
      <c r="AI683" s="39">
        <f t="shared" si="621"/>
        <v>0</v>
      </c>
      <c r="AJ683" s="39">
        <f t="shared" si="622"/>
        <v>0</v>
      </c>
      <c r="AK683" s="12">
        <f t="shared" si="623"/>
        <v>0</v>
      </c>
      <c r="AL683" s="39">
        <f t="shared" si="624"/>
        <v>0</v>
      </c>
      <c r="AM683" s="39">
        <f t="shared" si="625"/>
        <v>0</v>
      </c>
      <c r="AN683" s="39">
        <f t="shared" si="626"/>
        <v>0</v>
      </c>
      <c r="AO683" s="99">
        <f t="shared" si="627"/>
        <v>0</v>
      </c>
      <c r="AP683" s="99">
        <f t="shared" si="628"/>
        <v>0</v>
      </c>
      <c r="AQ683" s="12">
        <f t="shared" si="629"/>
        <v>0</v>
      </c>
      <c r="AR683" s="39">
        <f t="shared" si="630"/>
        <v>0</v>
      </c>
      <c r="AS683" s="39">
        <f t="shared" si="631"/>
        <v>0</v>
      </c>
      <c r="AT683" s="39">
        <f t="shared" si="632"/>
        <v>0</v>
      </c>
      <c r="AU683" s="12">
        <f t="shared" si="633"/>
        <v>0</v>
      </c>
      <c r="AV683" s="39">
        <f t="shared" si="634"/>
        <v>0</v>
      </c>
      <c r="AW683" s="39">
        <f t="shared" si="635"/>
        <v>0</v>
      </c>
      <c r="AX683" s="39">
        <f t="shared" si="636"/>
        <v>0</v>
      </c>
      <c r="AY683" s="39">
        <f t="shared" si="637"/>
        <v>0</v>
      </c>
      <c r="AZ683" s="39">
        <f t="shared" si="638"/>
        <v>0</v>
      </c>
      <c r="BA683" s="12">
        <f t="shared" si="639"/>
        <v>0</v>
      </c>
      <c r="BB683" s="39">
        <f t="shared" si="640"/>
        <v>0</v>
      </c>
      <c r="BC683" s="39">
        <f t="shared" si="641"/>
        <v>0</v>
      </c>
      <c r="BD683" s="39">
        <f t="shared" si="642"/>
        <v>0</v>
      </c>
      <c r="BE683" s="12">
        <f t="shared" si="643"/>
        <v>0</v>
      </c>
      <c r="BF683" s="39">
        <f t="shared" si="644"/>
        <v>0</v>
      </c>
      <c r="BG683" s="39">
        <f t="shared" si="645"/>
        <v>0</v>
      </c>
      <c r="BH683" s="39">
        <f t="shared" si="646"/>
        <v>0</v>
      </c>
      <c r="BI683" s="12">
        <f t="shared" si="647"/>
        <v>0</v>
      </c>
      <c r="BJ683" s="39">
        <f t="shared" si="648"/>
        <v>0</v>
      </c>
      <c r="BK683" s="39">
        <f t="shared" si="649"/>
        <v>0</v>
      </c>
      <c r="BL683" s="39">
        <f t="shared" si="650"/>
        <v>0</v>
      </c>
      <c r="BM683" s="12">
        <f t="shared" si="651"/>
        <v>0</v>
      </c>
      <c r="BN683" s="39">
        <f t="shared" si="652"/>
        <v>0</v>
      </c>
      <c r="BO683" s="39">
        <f t="shared" si="653"/>
        <v>0</v>
      </c>
      <c r="BP683" s="39">
        <f t="shared" si="654"/>
        <v>0</v>
      </c>
      <c r="BQ683" s="12">
        <f t="shared" si="655"/>
        <v>0</v>
      </c>
      <c r="BR683" s="39">
        <f t="shared" si="656"/>
        <v>0</v>
      </c>
      <c r="BS683" s="39">
        <f t="shared" si="657"/>
        <v>0</v>
      </c>
      <c r="BT683" s="39">
        <f t="shared" si="658"/>
        <v>0</v>
      </c>
      <c r="BU683" s="104">
        <f>IF(ABS($B683)&lt;0.01,0,VLOOKUP(E683,DollarSteps,4))</f>
        <v>1</v>
      </c>
      <c r="BV683" s="104">
        <f>IF(ABS($B683)&lt;0.01,0,VLOOKUP(G683,DollarSteps,4))</f>
        <v>1</v>
      </c>
      <c r="BW683" s="104">
        <f>IF(ABS($B683)&lt;0.01,0,VLOOKUP(I683,DollarSteps,4))</f>
        <v>1</v>
      </c>
      <c r="BX683" s="104">
        <f>IF(ABS($B683)&lt;0.01,0,IF($J683="","",VLOOKUP($J683,Age_Steps,4)))</f>
        <v>7</v>
      </c>
      <c r="BY683" s="104">
        <f>IF(OR(ABS($B683)&lt;0.01,$E683=0),0,IF($J683="","",VLOOKUP($J683,Age_Steps,4)))</f>
        <v>0</v>
      </c>
      <c r="BZ683" s="104">
        <f>IF(ABS($B683)&lt;0.01,0,IF($J683="","",VLOOKUP($J683-1,Age_Steps,4)))</f>
        <v>7</v>
      </c>
      <c r="CA683" s="104">
        <f>IF(OR(ABS($B683)&lt;0.01,$G683=0),0,IF($J683="","",VLOOKUP($J683-1,Age_Steps,4)))</f>
        <v>0</v>
      </c>
      <c r="CB683" s="104">
        <f>IF(ABS($B683)&lt;0.01,0,IF($J683="","",VLOOKUP($J683-2,Age_Steps,4)))</f>
        <v>7</v>
      </c>
      <c r="CC683" s="104">
        <f>IF(OR(ABS($B683)&lt;0.01,$I683=0),0,IF($J683="","",VLOOKUP($J683-2,Age_Steps,4)))</f>
        <v>0</v>
      </c>
    </row>
    <row r="684" spans="2:81" ht="12.5" customHeight="1">
      <c r="B684" s="6" t="s">
        <v>501</v>
      </c>
      <c r="C684" s="6" t="s">
        <v>502</v>
      </c>
      <c r="D684" s="5">
        <v>0</v>
      </c>
      <c r="E684" s="5">
        <v>0</v>
      </c>
      <c r="F684" s="2">
        <v>0</v>
      </c>
      <c r="G684" s="2">
        <v>0</v>
      </c>
      <c r="H684" s="2">
        <v>0</v>
      </c>
      <c r="I684" s="5">
        <v>0</v>
      </c>
      <c r="J684" s="11">
        <v>23</v>
      </c>
      <c r="K684" s="12">
        <f t="shared" si="603"/>
        <v>0</v>
      </c>
      <c r="L684" s="12">
        <f t="shared" si="603"/>
        <v>0</v>
      </c>
      <c r="M684" s="14">
        <f t="shared" si="604"/>
        <v>0</v>
      </c>
      <c r="N684" s="12">
        <f t="shared" si="659"/>
        <v>0</v>
      </c>
      <c r="O684" s="14">
        <f t="shared" si="605"/>
        <v>0</v>
      </c>
      <c r="P684" s="12">
        <f t="shared" si="659"/>
        <v>0</v>
      </c>
      <c r="Q684" s="12">
        <f t="shared" si="606"/>
        <v>1</v>
      </c>
      <c r="R684" s="12">
        <f t="shared" si="607"/>
        <v>0</v>
      </c>
      <c r="S684" s="12">
        <f t="shared" si="608"/>
        <v>0</v>
      </c>
      <c r="T684" s="12">
        <f t="shared" si="609"/>
        <v>0</v>
      </c>
      <c r="U684" s="12">
        <f t="shared" si="610"/>
        <v>0</v>
      </c>
      <c r="V684" s="39">
        <f t="shared" si="611"/>
        <v>0</v>
      </c>
      <c r="W684" s="39">
        <f t="shared" si="612"/>
        <v>0</v>
      </c>
      <c r="X684" s="12">
        <f t="shared" si="660"/>
        <v>0</v>
      </c>
      <c r="Y684" s="12">
        <f t="shared" si="613"/>
        <v>0</v>
      </c>
      <c r="Z684" s="39">
        <f t="shared" si="661"/>
        <v>0</v>
      </c>
      <c r="AA684" s="12">
        <f t="shared" si="614"/>
        <v>0</v>
      </c>
      <c r="AB684" s="39">
        <f t="shared" si="615"/>
        <v>0</v>
      </c>
      <c r="AC684" s="12">
        <f t="shared" si="616"/>
        <v>0</v>
      </c>
      <c r="AD684" s="39">
        <f t="shared" si="617"/>
        <v>0</v>
      </c>
      <c r="AE684" s="39">
        <f t="shared" si="602"/>
        <v>0</v>
      </c>
      <c r="AF684" s="12">
        <f t="shared" si="618"/>
        <v>0</v>
      </c>
      <c r="AG684" s="39">
        <f t="shared" si="619"/>
        <v>0</v>
      </c>
      <c r="AH684" s="12">
        <f t="shared" si="620"/>
        <v>0</v>
      </c>
      <c r="AI684" s="39">
        <f t="shared" si="621"/>
        <v>0</v>
      </c>
      <c r="AJ684" s="39">
        <f t="shared" si="622"/>
        <v>0</v>
      </c>
      <c r="AK684" s="12">
        <f t="shared" si="623"/>
        <v>0</v>
      </c>
      <c r="AL684" s="39">
        <f t="shared" si="624"/>
        <v>0</v>
      </c>
      <c r="AM684" s="39">
        <f t="shared" si="625"/>
        <v>0</v>
      </c>
      <c r="AN684" s="39">
        <f t="shared" si="626"/>
        <v>0</v>
      </c>
      <c r="AO684" s="99">
        <f t="shared" si="627"/>
        <v>0</v>
      </c>
      <c r="AP684" s="99">
        <f t="shared" si="628"/>
        <v>0</v>
      </c>
      <c r="AQ684" s="12">
        <f t="shared" si="629"/>
        <v>0</v>
      </c>
      <c r="AR684" s="39">
        <f t="shared" si="630"/>
        <v>0</v>
      </c>
      <c r="AS684" s="39">
        <f t="shared" si="631"/>
        <v>0</v>
      </c>
      <c r="AT684" s="39">
        <f t="shared" si="632"/>
        <v>0</v>
      </c>
      <c r="AU684" s="12">
        <f t="shared" si="633"/>
        <v>0</v>
      </c>
      <c r="AV684" s="39">
        <f t="shared" si="634"/>
        <v>0</v>
      </c>
      <c r="AW684" s="39">
        <f t="shared" si="635"/>
        <v>0</v>
      </c>
      <c r="AX684" s="39">
        <f t="shared" si="636"/>
        <v>0</v>
      </c>
      <c r="AY684" s="39">
        <f t="shared" si="637"/>
        <v>0</v>
      </c>
      <c r="AZ684" s="39">
        <f t="shared" si="638"/>
        <v>0</v>
      </c>
      <c r="BA684" s="12">
        <f t="shared" si="639"/>
        <v>0</v>
      </c>
      <c r="BB684" s="39">
        <f t="shared" si="640"/>
        <v>0</v>
      </c>
      <c r="BC684" s="39">
        <f t="shared" si="641"/>
        <v>0</v>
      </c>
      <c r="BD684" s="39">
        <f t="shared" si="642"/>
        <v>0</v>
      </c>
      <c r="BE684" s="12">
        <f t="shared" si="643"/>
        <v>0</v>
      </c>
      <c r="BF684" s="39">
        <f t="shared" si="644"/>
        <v>0</v>
      </c>
      <c r="BG684" s="39">
        <f t="shared" si="645"/>
        <v>0</v>
      </c>
      <c r="BH684" s="39">
        <f t="shared" si="646"/>
        <v>0</v>
      </c>
      <c r="BI684" s="12">
        <f t="shared" si="647"/>
        <v>0</v>
      </c>
      <c r="BJ684" s="39">
        <f t="shared" si="648"/>
        <v>0</v>
      </c>
      <c r="BK684" s="39">
        <f t="shared" si="649"/>
        <v>0</v>
      </c>
      <c r="BL684" s="39">
        <f t="shared" si="650"/>
        <v>0</v>
      </c>
      <c r="BM684" s="12">
        <f t="shared" si="651"/>
        <v>0</v>
      </c>
      <c r="BN684" s="39">
        <f t="shared" si="652"/>
        <v>0</v>
      </c>
      <c r="BO684" s="39">
        <f t="shared" si="653"/>
        <v>0</v>
      </c>
      <c r="BP684" s="39">
        <f t="shared" si="654"/>
        <v>0</v>
      </c>
      <c r="BQ684" s="12">
        <f t="shared" si="655"/>
        <v>0</v>
      </c>
      <c r="BR684" s="39">
        <f t="shared" si="656"/>
        <v>0</v>
      </c>
      <c r="BS684" s="39">
        <f t="shared" si="657"/>
        <v>0</v>
      </c>
      <c r="BT684" s="39">
        <f t="shared" si="658"/>
        <v>0</v>
      </c>
      <c r="BU684" s="104">
        <f>IF(ABS($B684)&lt;0.01,0,VLOOKUP(E684,DollarSteps,4))</f>
        <v>1</v>
      </c>
      <c r="BV684" s="104">
        <f>IF(ABS($B684)&lt;0.01,0,VLOOKUP(G684,DollarSteps,4))</f>
        <v>1</v>
      </c>
      <c r="BW684" s="104">
        <f>IF(ABS($B684)&lt;0.01,0,VLOOKUP(I684,DollarSteps,4))</f>
        <v>1</v>
      </c>
      <c r="BX684" s="104">
        <f>IF(ABS($B684)&lt;0.01,0,IF($J684="","",VLOOKUP($J684,Age_Steps,4)))</f>
        <v>2</v>
      </c>
      <c r="BY684" s="104">
        <f>IF(OR(ABS($B684)&lt;0.01,$E684=0),0,IF($J684="","",VLOOKUP($J684,Age_Steps,4)))</f>
        <v>0</v>
      </c>
      <c r="BZ684" s="104">
        <f>IF(ABS($B684)&lt;0.01,0,IF($J684="","",VLOOKUP($J684-1,Age_Steps,4)))</f>
        <v>2</v>
      </c>
      <c r="CA684" s="104">
        <f>IF(OR(ABS($B684)&lt;0.01,$G684=0),0,IF($J684="","",VLOOKUP($J684-1,Age_Steps,4)))</f>
        <v>0</v>
      </c>
      <c r="CB684" s="104">
        <f>IF(ABS($B684)&lt;0.01,0,IF($J684="","",VLOOKUP($J684-2,Age_Steps,4)))</f>
        <v>2</v>
      </c>
      <c r="CC684" s="104">
        <f>IF(OR(ABS($B684)&lt;0.01,$I684=0),0,IF($J684="","",VLOOKUP($J684-2,Age_Steps,4)))</f>
        <v>0</v>
      </c>
    </row>
    <row r="685" spans="2:81" ht="12.5" customHeight="1">
      <c r="B685" s="6" t="s">
        <v>503</v>
      </c>
      <c r="C685" s="6" t="s">
        <v>504</v>
      </c>
      <c r="D685" s="5">
        <v>0</v>
      </c>
      <c r="E685" s="5">
        <v>0</v>
      </c>
      <c r="F685" s="2">
        <v>0</v>
      </c>
      <c r="G685" s="2">
        <v>0</v>
      </c>
      <c r="H685" s="2">
        <v>0</v>
      </c>
      <c r="I685" s="5">
        <v>0</v>
      </c>
      <c r="K685" s="12">
        <f t="shared" si="603"/>
        <v>0</v>
      </c>
      <c r="L685" s="12">
        <f t="shared" si="603"/>
        <v>0</v>
      </c>
      <c r="M685" s="14">
        <f t="shared" si="604"/>
        <v>0</v>
      </c>
      <c r="N685" s="12">
        <f t="shared" si="659"/>
        <v>0</v>
      </c>
      <c r="O685" s="14">
        <f t="shared" si="605"/>
        <v>0</v>
      </c>
      <c r="P685" s="12">
        <f t="shared" si="659"/>
        <v>0</v>
      </c>
      <c r="Q685" s="12">
        <f t="shared" si="606"/>
        <v>1</v>
      </c>
      <c r="R685" s="12">
        <f t="shared" si="607"/>
        <v>0</v>
      </c>
      <c r="S685" s="12">
        <f t="shared" si="608"/>
        <v>0</v>
      </c>
      <c r="T685" s="12">
        <f t="shared" si="609"/>
        <v>0</v>
      </c>
      <c r="U685" s="12">
        <f t="shared" si="610"/>
        <v>0</v>
      </c>
      <c r="V685" s="39">
        <f t="shared" si="611"/>
        <v>0</v>
      </c>
      <c r="W685" s="39">
        <f t="shared" si="612"/>
        <v>0</v>
      </c>
      <c r="X685" s="12">
        <f t="shared" si="660"/>
        <v>0</v>
      </c>
      <c r="Y685" s="12">
        <f t="shared" si="613"/>
        <v>0</v>
      </c>
      <c r="Z685" s="39">
        <f t="shared" si="661"/>
        <v>0</v>
      </c>
      <c r="AA685" s="12">
        <f t="shared" si="614"/>
        <v>0</v>
      </c>
      <c r="AB685" s="39">
        <f t="shared" si="615"/>
        <v>0</v>
      </c>
      <c r="AC685" s="12">
        <f t="shared" si="616"/>
        <v>0</v>
      </c>
      <c r="AD685" s="39">
        <f t="shared" si="617"/>
        <v>0</v>
      </c>
      <c r="AE685" s="39">
        <f t="shared" si="602"/>
        <v>0</v>
      </c>
      <c r="AF685" s="12">
        <f t="shared" si="618"/>
        <v>0</v>
      </c>
      <c r="AG685" s="39">
        <f t="shared" si="619"/>
        <v>0</v>
      </c>
      <c r="AH685" s="12">
        <f t="shared" si="620"/>
        <v>0</v>
      </c>
      <c r="AI685" s="39">
        <f t="shared" si="621"/>
        <v>0</v>
      </c>
      <c r="AJ685" s="39">
        <f t="shared" si="622"/>
        <v>0</v>
      </c>
      <c r="AK685" s="12">
        <f t="shared" si="623"/>
        <v>0</v>
      </c>
      <c r="AL685" s="39">
        <f t="shared" si="624"/>
        <v>0</v>
      </c>
      <c r="AM685" s="39">
        <f t="shared" si="625"/>
        <v>0</v>
      </c>
      <c r="AN685" s="39">
        <f t="shared" si="626"/>
        <v>0</v>
      </c>
      <c r="AO685" s="99">
        <f t="shared" si="627"/>
        <v>0</v>
      </c>
      <c r="AP685" s="99">
        <f t="shared" si="628"/>
        <v>0</v>
      </c>
      <c r="AQ685" s="12">
        <f t="shared" si="629"/>
        <v>0</v>
      </c>
      <c r="AR685" s="39">
        <f t="shared" si="630"/>
        <v>0</v>
      </c>
      <c r="AS685" s="39">
        <f t="shared" si="631"/>
        <v>0</v>
      </c>
      <c r="AT685" s="39">
        <f t="shared" si="632"/>
        <v>0</v>
      </c>
      <c r="AU685" s="12">
        <f t="shared" si="633"/>
        <v>0</v>
      </c>
      <c r="AV685" s="39">
        <f t="shared" si="634"/>
        <v>0</v>
      </c>
      <c r="AW685" s="39">
        <f t="shared" si="635"/>
        <v>0</v>
      </c>
      <c r="AX685" s="39">
        <f t="shared" si="636"/>
        <v>0</v>
      </c>
      <c r="AY685" s="39">
        <f t="shared" si="637"/>
        <v>0</v>
      </c>
      <c r="AZ685" s="39">
        <f t="shared" si="638"/>
        <v>0</v>
      </c>
      <c r="BA685" s="12">
        <f t="shared" si="639"/>
        <v>0</v>
      </c>
      <c r="BB685" s="39">
        <f t="shared" si="640"/>
        <v>0</v>
      </c>
      <c r="BC685" s="39">
        <f t="shared" si="641"/>
        <v>0</v>
      </c>
      <c r="BD685" s="39">
        <f t="shared" si="642"/>
        <v>0</v>
      </c>
      <c r="BE685" s="12">
        <f t="shared" si="643"/>
        <v>0</v>
      </c>
      <c r="BF685" s="39">
        <f t="shared" si="644"/>
        <v>0</v>
      </c>
      <c r="BG685" s="39">
        <f t="shared" si="645"/>
        <v>0</v>
      </c>
      <c r="BH685" s="39">
        <f t="shared" si="646"/>
        <v>0</v>
      </c>
      <c r="BI685" s="12">
        <f t="shared" si="647"/>
        <v>0</v>
      </c>
      <c r="BJ685" s="39">
        <f t="shared" si="648"/>
        <v>0</v>
      </c>
      <c r="BK685" s="39">
        <f t="shared" si="649"/>
        <v>0</v>
      </c>
      <c r="BL685" s="39">
        <f t="shared" si="650"/>
        <v>0</v>
      </c>
      <c r="BM685" s="12">
        <f t="shared" si="651"/>
        <v>0</v>
      </c>
      <c r="BN685" s="39">
        <f t="shared" si="652"/>
        <v>0</v>
      </c>
      <c r="BO685" s="39">
        <f t="shared" si="653"/>
        <v>0</v>
      </c>
      <c r="BP685" s="39">
        <f t="shared" si="654"/>
        <v>0</v>
      </c>
      <c r="BQ685" s="12">
        <f t="shared" si="655"/>
        <v>0</v>
      </c>
      <c r="BR685" s="39">
        <f t="shared" si="656"/>
        <v>0</v>
      </c>
      <c r="BS685" s="39">
        <f t="shared" si="657"/>
        <v>0</v>
      </c>
      <c r="BT685" s="39">
        <f t="shared" si="658"/>
        <v>0</v>
      </c>
      <c r="BU685" s="104">
        <f>IF(ABS($B685)&lt;0.01,0,VLOOKUP(E685,DollarSteps,4))</f>
        <v>1</v>
      </c>
      <c r="BV685" s="104">
        <f>IF(ABS($B685)&lt;0.01,0,VLOOKUP(G685,DollarSteps,4))</f>
        <v>1</v>
      </c>
      <c r="BW685" s="104">
        <f>IF(ABS($B685)&lt;0.01,0,VLOOKUP(I685,DollarSteps,4))</f>
        <v>1</v>
      </c>
      <c r="BX685" s="104" t="str">
        <f>IF(ABS($B685)&lt;0.01,0,IF($J685="","",VLOOKUP($J685,Age_Steps,4)))</f>
        <v/>
      </c>
      <c r="BY685" s="104">
        <f>IF(OR(ABS($B685)&lt;0.01,$E685=0),0,IF($J685="","",VLOOKUP($J685,Age_Steps,4)))</f>
        <v>0</v>
      </c>
      <c r="BZ685" s="104" t="str">
        <f>IF(ABS($B685)&lt;0.01,0,IF($J685="","",VLOOKUP($J685-1,Age_Steps,4)))</f>
        <v/>
      </c>
      <c r="CA685" s="104">
        <f>IF(OR(ABS($B685)&lt;0.01,$G685=0),0,IF($J685="","",VLOOKUP($J685-1,Age_Steps,4)))</f>
        <v>0</v>
      </c>
      <c r="CB685" s="104" t="str">
        <f>IF(ABS($B685)&lt;0.01,0,IF($J685="","",VLOOKUP($J685-2,Age_Steps,4)))</f>
        <v/>
      </c>
      <c r="CC685" s="104">
        <f>IF(OR(ABS($B685)&lt;0.01,$I685=0),0,IF($J685="","",VLOOKUP($J685-2,Age_Steps,4)))</f>
        <v>0</v>
      </c>
    </row>
    <row r="686" spans="2:81" ht="12.5" customHeight="1">
      <c r="B686" s="6" t="s">
        <v>505</v>
      </c>
      <c r="C686" s="7" t="s">
        <v>506</v>
      </c>
      <c r="D686" s="5">
        <v>1200</v>
      </c>
      <c r="E686" s="5">
        <v>1500</v>
      </c>
      <c r="F686" s="2">
        <v>1100</v>
      </c>
      <c r="G686" s="2">
        <v>1100</v>
      </c>
      <c r="H686" s="2">
        <v>1900</v>
      </c>
      <c r="I686" s="5">
        <v>1975</v>
      </c>
      <c r="J686" s="11">
        <v>68</v>
      </c>
      <c r="K686" s="12">
        <f t="shared" si="603"/>
        <v>1</v>
      </c>
      <c r="L686" s="12">
        <f t="shared" si="603"/>
        <v>1</v>
      </c>
      <c r="M686" s="14">
        <f t="shared" si="604"/>
        <v>100</v>
      </c>
      <c r="N686" s="12">
        <f t="shared" si="659"/>
        <v>0</v>
      </c>
      <c r="O686" s="14">
        <f t="shared" si="605"/>
        <v>400</v>
      </c>
      <c r="P686" s="12">
        <f t="shared" si="659"/>
        <v>0</v>
      </c>
      <c r="Q686" s="12">
        <f t="shared" si="606"/>
        <v>0</v>
      </c>
      <c r="R686" s="12">
        <f t="shared" si="607"/>
        <v>0</v>
      </c>
      <c r="S686" s="12">
        <f t="shared" si="608"/>
        <v>1</v>
      </c>
      <c r="T686" s="12">
        <f t="shared" si="609"/>
        <v>1</v>
      </c>
      <c r="U686" s="12">
        <f t="shared" si="610"/>
        <v>0</v>
      </c>
      <c r="V686" s="39">
        <f t="shared" si="611"/>
        <v>0</v>
      </c>
      <c r="W686" s="39">
        <f t="shared" si="612"/>
        <v>0</v>
      </c>
      <c r="X686" s="12">
        <f t="shared" si="660"/>
        <v>1</v>
      </c>
      <c r="Y686" s="12">
        <f t="shared" si="613"/>
        <v>0</v>
      </c>
      <c r="Z686" s="39">
        <f t="shared" si="661"/>
        <v>0</v>
      </c>
      <c r="AA686" s="12">
        <f t="shared" si="614"/>
        <v>0</v>
      </c>
      <c r="AB686" s="39">
        <f t="shared" si="615"/>
        <v>0</v>
      </c>
      <c r="AC686" s="12">
        <f t="shared" si="616"/>
        <v>0</v>
      </c>
      <c r="AD686" s="39">
        <f t="shared" si="617"/>
        <v>0</v>
      </c>
      <c r="AE686" s="39">
        <f t="shared" si="602"/>
        <v>0</v>
      </c>
      <c r="AF686" s="12">
        <f t="shared" si="618"/>
        <v>0</v>
      </c>
      <c r="AG686" s="39">
        <f t="shared" si="619"/>
        <v>0</v>
      </c>
      <c r="AH686" s="12">
        <f t="shared" si="620"/>
        <v>0</v>
      </c>
      <c r="AI686" s="39">
        <f t="shared" si="621"/>
        <v>0</v>
      </c>
      <c r="AJ686" s="39">
        <f t="shared" si="622"/>
        <v>0</v>
      </c>
      <c r="AK686" s="12">
        <f t="shared" si="623"/>
        <v>1</v>
      </c>
      <c r="AL686" s="39">
        <f t="shared" si="624"/>
        <v>1500</v>
      </c>
      <c r="AM686" s="39">
        <f t="shared" si="625"/>
        <v>1100</v>
      </c>
      <c r="AN686" s="39">
        <f t="shared" si="626"/>
        <v>1975</v>
      </c>
      <c r="AO686" s="99">
        <f t="shared" si="627"/>
        <v>1</v>
      </c>
      <c r="AP686" s="99">
        <f t="shared" si="628"/>
        <v>2</v>
      </c>
      <c r="AQ686" s="12">
        <f t="shared" si="629"/>
        <v>0</v>
      </c>
      <c r="AR686" s="39">
        <f t="shared" si="630"/>
        <v>0</v>
      </c>
      <c r="AS686" s="39">
        <f t="shared" si="631"/>
        <v>0</v>
      </c>
      <c r="AT686" s="39">
        <f t="shared" si="632"/>
        <v>0</v>
      </c>
      <c r="AU686" s="12">
        <f t="shared" si="633"/>
        <v>0</v>
      </c>
      <c r="AV686" s="39">
        <f t="shared" si="634"/>
        <v>0</v>
      </c>
      <c r="AW686" s="39">
        <f t="shared" si="635"/>
        <v>0</v>
      </c>
      <c r="AX686" s="39">
        <f t="shared" si="636"/>
        <v>0</v>
      </c>
      <c r="AY686" s="39">
        <f t="shared" si="637"/>
        <v>0</v>
      </c>
      <c r="AZ686" s="39">
        <f t="shared" si="638"/>
        <v>0</v>
      </c>
      <c r="BA686" s="12">
        <f t="shared" si="639"/>
        <v>1</v>
      </c>
      <c r="BB686" s="39">
        <f t="shared" si="640"/>
        <v>1500</v>
      </c>
      <c r="BC686" s="39">
        <f t="shared" si="641"/>
        <v>1100</v>
      </c>
      <c r="BD686" s="39">
        <f t="shared" si="642"/>
        <v>1975</v>
      </c>
      <c r="BE686" s="12">
        <f t="shared" si="643"/>
        <v>0</v>
      </c>
      <c r="BF686" s="39">
        <f t="shared" si="644"/>
        <v>0</v>
      </c>
      <c r="BG686" s="39">
        <f t="shared" si="645"/>
        <v>0</v>
      </c>
      <c r="BH686" s="39">
        <f t="shared" si="646"/>
        <v>0</v>
      </c>
      <c r="BI686" s="12">
        <f t="shared" si="647"/>
        <v>0</v>
      </c>
      <c r="BJ686" s="39">
        <f t="shared" si="648"/>
        <v>0</v>
      </c>
      <c r="BK686" s="39">
        <f t="shared" si="649"/>
        <v>0</v>
      </c>
      <c r="BL686" s="39">
        <f t="shared" si="650"/>
        <v>0</v>
      </c>
      <c r="BM686" s="12">
        <f t="shared" si="651"/>
        <v>0</v>
      </c>
      <c r="BN686" s="39">
        <f t="shared" si="652"/>
        <v>0</v>
      </c>
      <c r="BO686" s="39">
        <f t="shared" si="653"/>
        <v>0</v>
      </c>
      <c r="BP686" s="39">
        <f t="shared" si="654"/>
        <v>0</v>
      </c>
      <c r="BQ686" s="12">
        <f t="shared" si="655"/>
        <v>0</v>
      </c>
      <c r="BR686" s="39">
        <f t="shared" si="656"/>
        <v>0</v>
      </c>
      <c r="BS686" s="39">
        <f t="shared" si="657"/>
        <v>0</v>
      </c>
      <c r="BT686" s="39">
        <f t="shared" si="658"/>
        <v>0</v>
      </c>
      <c r="BU686" s="104">
        <f>IF(ABS($B686)&lt;0.01,0,VLOOKUP(E686,DollarSteps,4))</f>
        <v>4</v>
      </c>
      <c r="BV686" s="104">
        <f>IF(ABS($B686)&lt;0.01,0,VLOOKUP(G686,DollarSteps,4))</f>
        <v>4</v>
      </c>
      <c r="BW686" s="104">
        <f>IF(ABS($B686)&lt;0.01,0,VLOOKUP(I686,DollarSteps,4))</f>
        <v>5</v>
      </c>
      <c r="BX686" s="104">
        <f>IF(ABS($B686)&lt;0.01,0,IF($J686="","",VLOOKUP($J686,Age_Steps,4)))</f>
        <v>6</v>
      </c>
      <c r="BY686" s="104">
        <f>IF(OR(ABS($B686)&lt;0.01,$E686=0),0,IF($J686="","",VLOOKUP($J686,Age_Steps,4)))</f>
        <v>6</v>
      </c>
      <c r="BZ686" s="104">
        <f>IF(ABS($B686)&lt;0.01,0,IF($J686="","",VLOOKUP($J686-1,Age_Steps,4)))</f>
        <v>6</v>
      </c>
      <c r="CA686" s="104">
        <f>IF(OR(ABS($B686)&lt;0.01,$G686=0),0,IF($J686="","",VLOOKUP($J686-1,Age_Steps,4)))</f>
        <v>6</v>
      </c>
      <c r="CB686" s="104">
        <f>IF(ABS($B686)&lt;0.01,0,IF($J686="","",VLOOKUP($J686-2,Age_Steps,4)))</f>
        <v>6</v>
      </c>
      <c r="CC686" s="104">
        <f>IF(OR(ABS($B686)&lt;0.01,$I686=0),0,IF($J686="","",VLOOKUP($J686-2,Age_Steps,4)))</f>
        <v>6</v>
      </c>
    </row>
    <row r="687" spans="2:81" ht="12.5" customHeight="1">
      <c r="B687" s="6" t="s">
        <v>507</v>
      </c>
      <c r="C687" s="6" t="s">
        <v>508</v>
      </c>
      <c r="D687" s="5">
        <v>0</v>
      </c>
      <c r="E687" s="5">
        <v>0</v>
      </c>
      <c r="F687" s="2">
        <v>0</v>
      </c>
      <c r="G687" s="2">
        <v>0</v>
      </c>
      <c r="H687" s="2">
        <v>0</v>
      </c>
      <c r="I687" s="5">
        <v>0</v>
      </c>
      <c r="J687" s="11">
        <v>28</v>
      </c>
      <c r="K687" s="12">
        <f t="shared" si="603"/>
        <v>0</v>
      </c>
      <c r="L687" s="12">
        <f t="shared" si="603"/>
        <v>0</v>
      </c>
      <c r="M687" s="14">
        <f t="shared" si="604"/>
        <v>0</v>
      </c>
      <c r="N687" s="12">
        <f t="shared" si="659"/>
        <v>0</v>
      </c>
      <c r="O687" s="14">
        <f t="shared" si="605"/>
        <v>0</v>
      </c>
      <c r="P687" s="12">
        <f t="shared" si="659"/>
        <v>0</v>
      </c>
      <c r="Q687" s="12">
        <f t="shared" si="606"/>
        <v>1</v>
      </c>
      <c r="R687" s="12">
        <f t="shared" si="607"/>
        <v>0</v>
      </c>
      <c r="S687" s="12">
        <f t="shared" si="608"/>
        <v>0</v>
      </c>
      <c r="T687" s="12">
        <f t="shared" si="609"/>
        <v>0</v>
      </c>
      <c r="U687" s="12">
        <f t="shared" si="610"/>
        <v>0</v>
      </c>
      <c r="V687" s="39">
        <f t="shared" si="611"/>
        <v>0</v>
      </c>
      <c r="W687" s="39">
        <f t="shared" si="612"/>
        <v>0</v>
      </c>
      <c r="X687" s="12">
        <f t="shared" si="660"/>
        <v>0</v>
      </c>
      <c r="Y687" s="12">
        <f t="shared" si="613"/>
        <v>0</v>
      </c>
      <c r="Z687" s="39">
        <f t="shared" si="661"/>
        <v>0</v>
      </c>
      <c r="AA687" s="12">
        <f t="shared" si="614"/>
        <v>0</v>
      </c>
      <c r="AB687" s="39">
        <f t="shared" si="615"/>
        <v>0</v>
      </c>
      <c r="AC687" s="12">
        <f t="shared" si="616"/>
        <v>0</v>
      </c>
      <c r="AD687" s="39">
        <f t="shared" si="617"/>
        <v>0</v>
      </c>
      <c r="AE687" s="39">
        <f t="shared" si="602"/>
        <v>0</v>
      </c>
      <c r="AF687" s="12">
        <f t="shared" si="618"/>
        <v>0</v>
      </c>
      <c r="AG687" s="39">
        <f t="shared" si="619"/>
        <v>0</v>
      </c>
      <c r="AH687" s="12">
        <f t="shared" si="620"/>
        <v>0</v>
      </c>
      <c r="AI687" s="39">
        <f t="shared" si="621"/>
        <v>0</v>
      </c>
      <c r="AJ687" s="39">
        <f t="shared" si="622"/>
        <v>0</v>
      </c>
      <c r="AK687" s="12">
        <f t="shared" si="623"/>
        <v>0</v>
      </c>
      <c r="AL687" s="39">
        <f t="shared" si="624"/>
        <v>0</v>
      </c>
      <c r="AM687" s="39">
        <f t="shared" si="625"/>
        <v>0</v>
      </c>
      <c r="AN687" s="39">
        <f t="shared" si="626"/>
        <v>0</v>
      </c>
      <c r="AO687" s="99">
        <f t="shared" si="627"/>
        <v>0</v>
      </c>
      <c r="AP687" s="99">
        <f t="shared" si="628"/>
        <v>0</v>
      </c>
      <c r="AQ687" s="12">
        <f t="shared" si="629"/>
        <v>0</v>
      </c>
      <c r="AR687" s="39">
        <f t="shared" si="630"/>
        <v>0</v>
      </c>
      <c r="AS687" s="39">
        <f t="shared" si="631"/>
        <v>0</v>
      </c>
      <c r="AT687" s="39">
        <f t="shared" si="632"/>
        <v>0</v>
      </c>
      <c r="AU687" s="12">
        <f t="shared" si="633"/>
        <v>0</v>
      </c>
      <c r="AV687" s="39">
        <f t="shared" si="634"/>
        <v>0</v>
      </c>
      <c r="AW687" s="39">
        <f t="shared" si="635"/>
        <v>0</v>
      </c>
      <c r="AX687" s="39">
        <f t="shared" si="636"/>
        <v>0</v>
      </c>
      <c r="AY687" s="39">
        <f t="shared" si="637"/>
        <v>0</v>
      </c>
      <c r="AZ687" s="39">
        <f t="shared" si="638"/>
        <v>0</v>
      </c>
      <c r="BA687" s="12">
        <f t="shared" si="639"/>
        <v>0</v>
      </c>
      <c r="BB687" s="39">
        <f t="shared" si="640"/>
        <v>0</v>
      </c>
      <c r="BC687" s="39">
        <f t="shared" si="641"/>
        <v>0</v>
      </c>
      <c r="BD687" s="39">
        <f t="shared" si="642"/>
        <v>0</v>
      </c>
      <c r="BE687" s="12">
        <f t="shared" si="643"/>
        <v>0</v>
      </c>
      <c r="BF687" s="39">
        <f t="shared" si="644"/>
        <v>0</v>
      </c>
      <c r="BG687" s="39">
        <f t="shared" si="645"/>
        <v>0</v>
      </c>
      <c r="BH687" s="39">
        <f t="shared" si="646"/>
        <v>0</v>
      </c>
      <c r="BI687" s="12">
        <f t="shared" si="647"/>
        <v>0</v>
      </c>
      <c r="BJ687" s="39">
        <f t="shared" si="648"/>
        <v>0</v>
      </c>
      <c r="BK687" s="39">
        <f t="shared" si="649"/>
        <v>0</v>
      </c>
      <c r="BL687" s="39">
        <f t="shared" si="650"/>
        <v>0</v>
      </c>
      <c r="BM687" s="12">
        <f t="shared" si="651"/>
        <v>0</v>
      </c>
      <c r="BN687" s="39">
        <f t="shared" si="652"/>
        <v>0</v>
      </c>
      <c r="BO687" s="39">
        <f t="shared" si="653"/>
        <v>0</v>
      </c>
      <c r="BP687" s="39">
        <f t="shared" si="654"/>
        <v>0</v>
      </c>
      <c r="BQ687" s="12">
        <f t="shared" si="655"/>
        <v>0</v>
      </c>
      <c r="BR687" s="39">
        <f t="shared" si="656"/>
        <v>0</v>
      </c>
      <c r="BS687" s="39">
        <f t="shared" si="657"/>
        <v>0</v>
      </c>
      <c r="BT687" s="39">
        <f t="shared" si="658"/>
        <v>0</v>
      </c>
      <c r="BU687" s="104">
        <f>IF(ABS($B687)&lt;0.01,0,VLOOKUP(E687,DollarSteps,4))</f>
        <v>1</v>
      </c>
      <c r="BV687" s="104">
        <f>IF(ABS($B687)&lt;0.01,0,VLOOKUP(G687,DollarSteps,4))</f>
        <v>1</v>
      </c>
      <c r="BW687" s="104">
        <f>IF(ABS($B687)&lt;0.01,0,VLOOKUP(I687,DollarSteps,4))</f>
        <v>1</v>
      </c>
      <c r="BX687" s="104">
        <f>IF(ABS($B687)&lt;0.01,0,IF($J687="","",VLOOKUP($J687,Age_Steps,4)))</f>
        <v>2</v>
      </c>
      <c r="BY687" s="104">
        <f>IF(OR(ABS($B687)&lt;0.01,$E687=0),0,IF($J687="","",VLOOKUP($J687,Age_Steps,4)))</f>
        <v>0</v>
      </c>
      <c r="BZ687" s="104">
        <f>IF(ABS($B687)&lt;0.01,0,IF($J687="","",VLOOKUP($J687-1,Age_Steps,4)))</f>
        <v>2</v>
      </c>
      <c r="CA687" s="104">
        <f>IF(OR(ABS($B687)&lt;0.01,$G687=0),0,IF($J687="","",VLOOKUP($J687-1,Age_Steps,4)))</f>
        <v>0</v>
      </c>
      <c r="CB687" s="104">
        <f>IF(ABS($B687)&lt;0.01,0,IF($J687="","",VLOOKUP($J687-2,Age_Steps,4)))</f>
        <v>2</v>
      </c>
      <c r="CC687" s="104">
        <f>IF(OR(ABS($B687)&lt;0.01,$I687=0),0,IF($J687="","",VLOOKUP($J687-2,Age_Steps,4)))</f>
        <v>0</v>
      </c>
    </row>
    <row r="688" spans="2:81" ht="12.5" customHeight="1">
      <c r="B688" s="6" t="s">
        <v>509</v>
      </c>
      <c r="C688" s="6" t="s">
        <v>510</v>
      </c>
      <c r="D688" s="5">
        <v>540</v>
      </c>
      <c r="E688" s="5">
        <v>540</v>
      </c>
      <c r="F688" s="2">
        <v>0</v>
      </c>
      <c r="G688" s="2">
        <v>0</v>
      </c>
      <c r="H688" s="2">
        <v>0</v>
      </c>
      <c r="I688" s="5">
        <v>0</v>
      </c>
      <c r="J688" s="11">
        <v>39</v>
      </c>
      <c r="K688" s="12">
        <f t="shared" si="603"/>
        <v>1</v>
      </c>
      <c r="L688" s="12">
        <f t="shared" si="603"/>
        <v>1</v>
      </c>
      <c r="M688" s="14">
        <f t="shared" si="604"/>
        <v>540</v>
      </c>
      <c r="N688" s="12">
        <f t="shared" si="659"/>
        <v>1</v>
      </c>
      <c r="O688" s="14">
        <f t="shared" si="605"/>
        <v>540</v>
      </c>
      <c r="P688" s="12">
        <f t="shared" si="659"/>
        <v>1</v>
      </c>
      <c r="Q688" s="12">
        <f t="shared" si="606"/>
        <v>0</v>
      </c>
      <c r="R688" s="12">
        <f t="shared" si="607"/>
        <v>0</v>
      </c>
      <c r="S688" s="12">
        <f t="shared" si="608"/>
        <v>1</v>
      </c>
      <c r="T688" s="12">
        <f t="shared" si="609"/>
        <v>0</v>
      </c>
      <c r="U688" s="12">
        <f t="shared" si="610"/>
        <v>0</v>
      </c>
      <c r="V688" s="39">
        <f t="shared" si="611"/>
        <v>0</v>
      </c>
      <c r="W688" s="39">
        <f t="shared" si="612"/>
        <v>0</v>
      </c>
      <c r="X688" s="12">
        <f t="shared" si="660"/>
        <v>0</v>
      </c>
      <c r="Y688" s="12">
        <f t="shared" si="613"/>
        <v>0</v>
      </c>
      <c r="Z688" s="39">
        <f t="shared" si="661"/>
        <v>0</v>
      </c>
      <c r="AA688" s="12">
        <f t="shared" si="614"/>
        <v>1</v>
      </c>
      <c r="AB688" s="39">
        <f t="shared" si="615"/>
        <v>540</v>
      </c>
      <c r="AC688" s="12">
        <f t="shared" si="616"/>
        <v>0</v>
      </c>
      <c r="AD688" s="39">
        <f t="shared" si="617"/>
        <v>0</v>
      </c>
      <c r="AE688" s="39">
        <f t="shared" si="602"/>
        <v>0</v>
      </c>
      <c r="AF688" s="12">
        <f t="shared" si="618"/>
        <v>0</v>
      </c>
      <c r="AG688" s="39">
        <f t="shared" si="619"/>
        <v>0</v>
      </c>
      <c r="AH688" s="12">
        <f t="shared" si="620"/>
        <v>0</v>
      </c>
      <c r="AI688" s="39">
        <f t="shared" si="621"/>
        <v>0</v>
      </c>
      <c r="AJ688" s="39">
        <f t="shared" si="622"/>
        <v>0</v>
      </c>
      <c r="AK688" s="12">
        <f t="shared" si="623"/>
        <v>0</v>
      </c>
      <c r="AL688" s="39">
        <f t="shared" si="624"/>
        <v>0</v>
      </c>
      <c r="AM688" s="39">
        <f t="shared" si="625"/>
        <v>0</v>
      </c>
      <c r="AN688" s="39">
        <f t="shared" si="626"/>
        <v>0</v>
      </c>
      <c r="AO688" s="99">
        <f t="shared" si="627"/>
        <v>0</v>
      </c>
      <c r="AP688" s="99">
        <f t="shared" si="628"/>
        <v>0</v>
      </c>
      <c r="AQ688" s="12">
        <f t="shared" si="629"/>
        <v>0</v>
      </c>
      <c r="AR688" s="39">
        <f t="shared" si="630"/>
        <v>0</v>
      </c>
      <c r="AS688" s="39">
        <f t="shared" si="631"/>
        <v>0</v>
      </c>
      <c r="AT688" s="39">
        <f t="shared" si="632"/>
        <v>0</v>
      </c>
      <c r="AU688" s="12">
        <f t="shared" si="633"/>
        <v>0</v>
      </c>
      <c r="AV688" s="39">
        <f t="shared" si="634"/>
        <v>0</v>
      </c>
      <c r="AW688" s="39">
        <f t="shared" si="635"/>
        <v>0</v>
      </c>
      <c r="AX688" s="39">
        <f t="shared" si="636"/>
        <v>0</v>
      </c>
      <c r="AY688" s="39">
        <f t="shared" si="637"/>
        <v>0</v>
      </c>
      <c r="AZ688" s="39">
        <f t="shared" si="638"/>
        <v>0</v>
      </c>
      <c r="BA688" s="12">
        <f t="shared" si="639"/>
        <v>0</v>
      </c>
      <c r="BB688" s="39">
        <f t="shared" si="640"/>
        <v>0</v>
      </c>
      <c r="BC688" s="39">
        <f t="shared" si="641"/>
        <v>0</v>
      </c>
      <c r="BD688" s="39">
        <f t="shared" si="642"/>
        <v>0</v>
      </c>
      <c r="BE688" s="12">
        <f t="shared" si="643"/>
        <v>0</v>
      </c>
      <c r="BF688" s="39">
        <f t="shared" si="644"/>
        <v>0</v>
      </c>
      <c r="BG688" s="39">
        <f t="shared" si="645"/>
        <v>0</v>
      </c>
      <c r="BH688" s="39">
        <f t="shared" si="646"/>
        <v>0</v>
      </c>
      <c r="BI688" s="12">
        <f t="shared" si="647"/>
        <v>0</v>
      </c>
      <c r="BJ688" s="39">
        <f t="shared" si="648"/>
        <v>0</v>
      </c>
      <c r="BK688" s="39">
        <f t="shared" si="649"/>
        <v>0</v>
      </c>
      <c r="BL688" s="39">
        <f t="shared" si="650"/>
        <v>0</v>
      </c>
      <c r="BM688" s="12">
        <f t="shared" si="651"/>
        <v>0</v>
      </c>
      <c r="BN688" s="39">
        <f t="shared" si="652"/>
        <v>0</v>
      </c>
      <c r="BO688" s="39">
        <f t="shared" si="653"/>
        <v>0</v>
      </c>
      <c r="BP688" s="39">
        <f t="shared" si="654"/>
        <v>0</v>
      </c>
      <c r="BQ688" s="12">
        <f t="shared" si="655"/>
        <v>0</v>
      </c>
      <c r="BR688" s="39">
        <f t="shared" si="656"/>
        <v>0</v>
      </c>
      <c r="BS688" s="39">
        <f t="shared" si="657"/>
        <v>0</v>
      </c>
      <c r="BT688" s="39">
        <f t="shared" si="658"/>
        <v>0</v>
      </c>
      <c r="BU688" s="104">
        <f>IF(ABS($B688)&lt;0.01,0,VLOOKUP(E688,DollarSteps,4))</f>
        <v>3</v>
      </c>
      <c r="BV688" s="104">
        <f>IF(ABS($B688)&lt;0.01,0,VLOOKUP(G688,DollarSteps,4))</f>
        <v>1</v>
      </c>
      <c r="BW688" s="104">
        <f>IF(ABS($B688)&lt;0.01,0,VLOOKUP(I688,DollarSteps,4))</f>
        <v>1</v>
      </c>
      <c r="BX688" s="104">
        <f>IF(ABS($B688)&lt;0.01,0,IF($J688="","",VLOOKUP($J688,Age_Steps,4)))</f>
        <v>3</v>
      </c>
      <c r="BY688" s="104">
        <f>IF(OR(ABS($B688)&lt;0.01,$E688=0),0,IF($J688="","",VLOOKUP($J688,Age_Steps,4)))</f>
        <v>3</v>
      </c>
      <c r="BZ688" s="104">
        <f>IF(ABS($B688)&lt;0.01,0,IF($J688="","",VLOOKUP($J688-1,Age_Steps,4)))</f>
        <v>3</v>
      </c>
      <c r="CA688" s="104">
        <f>IF(OR(ABS($B688)&lt;0.01,$G688=0),0,IF($J688="","",VLOOKUP($J688-1,Age_Steps,4)))</f>
        <v>0</v>
      </c>
      <c r="CB688" s="104">
        <f>IF(ABS($B688)&lt;0.01,0,IF($J688="","",VLOOKUP($J688-2,Age_Steps,4)))</f>
        <v>3</v>
      </c>
      <c r="CC688" s="104">
        <f>IF(OR(ABS($B688)&lt;0.01,$I688=0),0,IF($J688="","",VLOOKUP($J688-2,Age_Steps,4)))</f>
        <v>0</v>
      </c>
    </row>
    <row r="689" spans="2:81" ht="12.5" customHeight="1">
      <c r="B689" s="6" t="s">
        <v>511</v>
      </c>
      <c r="C689" s="7" t="s">
        <v>512</v>
      </c>
      <c r="D689" s="5">
        <v>2475</v>
      </c>
      <c r="E689" s="5">
        <v>2525</v>
      </c>
      <c r="F689" s="2">
        <v>0</v>
      </c>
      <c r="G689" s="2">
        <v>0</v>
      </c>
      <c r="H689" s="2">
        <v>0</v>
      </c>
      <c r="I689" s="5">
        <v>0</v>
      </c>
      <c r="J689" s="11">
        <v>50</v>
      </c>
      <c r="K689" s="12">
        <f t="shared" si="603"/>
        <v>1</v>
      </c>
      <c r="L689" s="12">
        <f t="shared" si="603"/>
        <v>1</v>
      </c>
      <c r="M689" s="14">
        <f t="shared" si="604"/>
        <v>2475</v>
      </c>
      <c r="N689" s="12">
        <f t="shared" si="659"/>
        <v>1</v>
      </c>
      <c r="O689" s="14">
        <f t="shared" si="605"/>
        <v>2525</v>
      </c>
      <c r="P689" s="12">
        <f t="shared" si="659"/>
        <v>1</v>
      </c>
      <c r="Q689" s="12">
        <f t="shared" si="606"/>
        <v>0</v>
      </c>
      <c r="R689" s="12">
        <f t="shared" si="607"/>
        <v>0</v>
      </c>
      <c r="S689" s="12">
        <f t="shared" si="608"/>
        <v>1</v>
      </c>
      <c r="T689" s="12">
        <f t="shared" si="609"/>
        <v>0</v>
      </c>
      <c r="U689" s="12">
        <f t="shared" si="610"/>
        <v>0</v>
      </c>
      <c r="V689" s="39">
        <f t="shared" si="611"/>
        <v>0</v>
      </c>
      <c r="W689" s="39">
        <f t="shared" si="612"/>
        <v>0</v>
      </c>
      <c r="X689" s="12">
        <f t="shared" si="660"/>
        <v>0</v>
      </c>
      <c r="Y689" s="12">
        <f t="shared" si="613"/>
        <v>0</v>
      </c>
      <c r="Z689" s="39">
        <f t="shared" si="661"/>
        <v>0</v>
      </c>
      <c r="AA689" s="12">
        <f t="shared" si="614"/>
        <v>1</v>
      </c>
      <c r="AB689" s="39">
        <f t="shared" si="615"/>
        <v>2525</v>
      </c>
      <c r="AC689" s="12">
        <f t="shared" si="616"/>
        <v>0</v>
      </c>
      <c r="AD689" s="39">
        <f t="shared" si="617"/>
        <v>0</v>
      </c>
      <c r="AE689" s="39">
        <f t="shared" si="602"/>
        <v>0</v>
      </c>
      <c r="AF689" s="12">
        <f t="shared" si="618"/>
        <v>0</v>
      </c>
      <c r="AG689" s="39">
        <f t="shared" si="619"/>
        <v>0</v>
      </c>
      <c r="AH689" s="12">
        <f t="shared" si="620"/>
        <v>0</v>
      </c>
      <c r="AI689" s="39">
        <f t="shared" si="621"/>
        <v>0</v>
      </c>
      <c r="AJ689" s="39">
        <f t="shared" si="622"/>
        <v>0</v>
      </c>
      <c r="AK689" s="12">
        <f t="shared" si="623"/>
        <v>0</v>
      </c>
      <c r="AL689" s="39">
        <f t="shared" si="624"/>
        <v>0</v>
      </c>
      <c r="AM689" s="39">
        <f t="shared" si="625"/>
        <v>0</v>
      </c>
      <c r="AN689" s="39">
        <f t="shared" si="626"/>
        <v>0</v>
      </c>
      <c r="AO689" s="99">
        <f t="shared" si="627"/>
        <v>0</v>
      </c>
      <c r="AP689" s="99">
        <f t="shared" si="628"/>
        <v>0</v>
      </c>
      <c r="AQ689" s="12">
        <f t="shared" si="629"/>
        <v>0</v>
      </c>
      <c r="AR689" s="39">
        <f t="shared" si="630"/>
        <v>0</v>
      </c>
      <c r="AS689" s="39">
        <f t="shared" si="631"/>
        <v>0</v>
      </c>
      <c r="AT689" s="39">
        <f t="shared" si="632"/>
        <v>0</v>
      </c>
      <c r="AU689" s="12">
        <f t="shared" si="633"/>
        <v>0</v>
      </c>
      <c r="AV689" s="39">
        <f t="shared" si="634"/>
        <v>0</v>
      </c>
      <c r="AW689" s="39">
        <f t="shared" si="635"/>
        <v>0</v>
      </c>
      <c r="AX689" s="39">
        <f t="shared" si="636"/>
        <v>0</v>
      </c>
      <c r="AY689" s="39">
        <f t="shared" si="637"/>
        <v>0</v>
      </c>
      <c r="AZ689" s="39">
        <f t="shared" si="638"/>
        <v>0</v>
      </c>
      <c r="BA689" s="12">
        <f t="shared" si="639"/>
        <v>0</v>
      </c>
      <c r="BB689" s="39">
        <f t="shared" si="640"/>
        <v>0</v>
      </c>
      <c r="BC689" s="39">
        <f t="shared" si="641"/>
        <v>0</v>
      </c>
      <c r="BD689" s="39">
        <f t="shared" si="642"/>
        <v>0</v>
      </c>
      <c r="BE689" s="12">
        <f t="shared" si="643"/>
        <v>0</v>
      </c>
      <c r="BF689" s="39">
        <f t="shared" si="644"/>
        <v>0</v>
      </c>
      <c r="BG689" s="39">
        <f t="shared" si="645"/>
        <v>0</v>
      </c>
      <c r="BH689" s="39">
        <f t="shared" si="646"/>
        <v>0</v>
      </c>
      <c r="BI689" s="12">
        <f t="shared" si="647"/>
        <v>0</v>
      </c>
      <c r="BJ689" s="39">
        <f t="shared" si="648"/>
        <v>0</v>
      </c>
      <c r="BK689" s="39">
        <f t="shared" si="649"/>
        <v>0</v>
      </c>
      <c r="BL689" s="39">
        <f t="shared" si="650"/>
        <v>0</v>
      </c>
      <c r="BM689" s="12">
        <f t="shared" si="651"/>
        <v>0</v>
      </c>
      <c r="BN689" s="39">
        <f t="shared" si="652"/>
        <v>0</v>
      </c>
      <c r="BO689" s="39">
        <f t="shared" si="653"/>
        <v>0</v>
      </c>
      <c r="BP689" s="39">
        <f t="shared" si="654"/>
        <v>0</v>
      </c>
      <c r="BQ689" s="12">
        <f t="shared" si="655"/>
        <v>0</v>
      </c>
      <c r="BR689" s="39">
        <f t="shared" si="656"/>
        <v>0</v>
      </c>
      <c r="BS689" s="39">
        <f t="shared" si="657"/>
        <v>0</v>
      </c>
      <c r="BT689" s="39">
        <f t="shared" si="658"/>
        <v>0</v>
      </c>
      <c r="BU689" s="104">
        <f>IF(ABS($B689)&lt;0.01,0,VLOOKUP(E689,DollarSteps,4))</f>
        <v>6</v>
      </c>
      <c r="BV689" s="104">
        <f>IF(ABS($B689)&lt;0.01,0,VLOOKUP(G689,DollarSteps,4))</f>
        <v>1</v>
      </c>
      <c r="BW689" s="104">
        <f>IF(ABS($B689)&lt;0.01,0,VLOOKUP(I689,DollarSteps,4))</f>
        <v>1</v>
      </c>
      <c r="BX689" s="104">
        <f>IF(ABS($B689)&lt;0.01,0,IF($J689="","",VLOOKUP($J689,Age_Steps,4)))</f>
        <v>5</v>
      </c>
      <c r="BY689" s="104">
        <f>IF(OR(ABS($B689)&lt;0.01,$E689=0),0,IF($J689="","",VLOOKUP($J689,Age_Steps,4)))</f>
        <v>5</v>
      </c>
      <c r="BZ689" s="104">
        <f>IF(ABS($B689)&lt;0.01,0,IF($J689="","",VLOOKUP($J689-1,Age_Steps,4)))</f>
        <v>4</v>
      </c>
      <c r="CA689" s="104">
        <f>IF(OR(ABS($B689)&lt;0.01,$G689=0),0,IF($J689="","",VLOOKUP($J689-1,Age_Steps,4)))</f>
        <v>0</v>
      </c>
      <c r="CB689" s="104">
        <f>IF(ABS($B689)&lt;0.01,0,IF($J689="","",VLOOKUP($J689-2,Age_Steps,4)))</f>
        <v>4</v>
      </c>
      <c r="CC689" s="104">
        <f>IF(OR(ABS($B689)&lt;0.01,$I689=0),0,IF($J689="","",VLOOKUP($J689-2,Age_Steps,4)))</f>
        <v>0</v>
      </c>
    </row>
    <row r="690" spans="2:81" ht="12.5" customHeight="1">
      <c r="B690" s="6" t="s">
        <v>513</v>
      </c>
      <c r="C690" s="7" t="s">
        <v>514</v>
      </c>
      <c r="D690" s="5">
        <v>0</v>
      </c>
      <c r="E690" s="5">
        <v>0</v>
      </c>
      <c r="F690" s="2">
        <v>0</v>
      </c>
      <c r="G690" s="2">
        <v>0</v>
      </c>
      <c r="H690" s="2">
        <v>0</v>
      </c>
      <c r="I690" s="5">
        <v>0</v>
      </c>
      <c r="J690" s="11">
        <v>61</v>
      </c>
      <c r="K690" s="12">
        <f t="shared" si="603"/>
        <v>0</v>
      </c>
      <c r="L690" s="12">
        <f t="shared" si="603"/>
        <v>0</v>
      </c>
      <c r="M690" s="14">
        <f t="shared" si="604"/>
        <v>0</v>
      </c>
      <c r="N690" s="12">
        <f t="shared" si="659"/>
        <v>0</v>
      </c>
      <c r="O690" s="14">
        <f t="shared" si="605"/>
        <v>0</v>
      </c>
      <c r="P690" s="12">
        <f t="shared" si="659"/>
        <v>0</v>
      </c>
      <c r="Q690" s="12">
        <f t="shared" si="606"/>
        <v>1</v>
      </c>
      <c r="R690" s="12">
        <f t="shared" si="607"/>
        <v>0</v>
      </c>
      <c r="S690" s="12">
        <f t="shared" si="608"/>
        <v>0</v>
      </c>
      <c r="T690" s="12">
        <f t="shared" si="609"/>
        <v>0</v>
      </c>
      <c r="U690" s="12">
        <f t="shared" si="610"/>
        <v>0</v>
      </c>
      <c r="V690" s="39">
        <f t="shared" si="611"/>
        <v>0</v>
      </c>
      <c r="W690" s="39">
        <f t="shared" si="612"/>
        <v>0</v>
      </c>
      <c r="X690" s="12">
        <f t="shared" si="660"/>
        <v>0</v>
      </c>
      <c r="Y690" s="12">
        <f t="shared" si="613"/>
        <v>0</v>
      </c>
      <c r="Z690" s="39">
        <f t="shared" si="661"/>
        <v>0</v>
      </c>
      <c r="AA690" s="12">
        <f t="shared" si="614"/>
        <v>0</v>
      </c>
      <c r="AB690" s="39">
        <f t="shared" si="615"/>
        <v>0</v>
      </c>
      <c r="AC690" s="12">
        <f t="shared" si="616"/>
        <v>0</v>
      </c>
      <c r="AD690" s="39">
        <f t="shared" si="617"/>
        <v>0</v>
      </c>
      <c r="AE690" s="39">
        <f t="shared" si="602"/>
        <v>0</v>
      </c>
      <c r="AF690" s="12">
        <f t="shared" si="618"/>
        <v>0</v>
      </c>
      <c r="AG690" s="39">
        <f t="shared" si="619"/>
        <v>0</v>
      </c>
      <c r="AH690" s="12">
        <f t="shared" si="620"/>
        <v>0</v>
      </c>
      <c r="AI690" s="39">
        <f t="shared" si="621"/>
        <v>0</v>
      </c>
      <c r="AJ690" s="39">
        <f t="shared" si="622"/>
        <v>0</v>
      </c>
      <c r="AK690" s="12">
        <f t="shared" si="623"/>
        <v>0</v>
      </c>
      <c r="AL690" s="39">
        <f t="shared" si="624"/>
        <v>0</v>
      </c>
      <c r="AM690" s="39">
        <f t="shared" si="625"/>
        <v>0</v>
      </c>
      <c r="AN690" s="39">
        <f t="shared" si="626"/>
        <v>0</v>
      </c>
      <c r="AO690" s="99">
        <f t="shared" si="627"/>
        <v>0</v>
      </c>
      <c r="AP690" s="99">
        <f t="shared" si="628"/>
        <v>0</v>
      </c>
      <c r="AQ690" s="12">
        <f t="shared" si="629"/>
        <v>0</v>
      </c>
      <c r="AR690" s="39">
        <f t="shared" si="630"/>
        <v>0</v>
      </c>
      <c r="AS690" s="39">
        <f t="shared" si="631"/>
        <v>0</v>
      </c>
      <c r="AT690" s="39">
        <f t="shared" si="632"/>
        <v>0</v>
      </c>
      <c r="AU690" s="12">
        <f t="shared" si="633"/>
        <v>0</v>
      </c>
      <c r="AV690" s="39">
        <f t="shared" si="634"/>
        <v>0</v>
      </c>
      <c r="AW690" s="39">
        <f t="shared" si="635"/>
        <v>0</v>
      </c>
      <c r="AX690" s="39">
        <f t="shared" si="636"/>
        <v>0</v>
      </c>
      <c r="AY690" s="39">
        <f t="shared" si="637"/>
        <v>0</v>
      </c>
      <c r="AZ690" s="39">
        <f t="shared" si="638"/>
        <v>0</v>
      </c>
      <c r="BA690" s="12">
        <f t="shared" si="639"/>
        <v>0</v>
      </c>
      <c r="BB690" s="39">
        <f t="shared" si="640"/>
        <v>0</v>
      </c>
      <c r="BC690" s="39">
        <f t="shared" si="641"/>
        <v>0</v>
      </c>
      <c r="BD690" s="39">
        <f t="shared" si="642"/>
        <v>0</v>
      </c>
      <c r="BE690" s="12">
        <f t="shared" si="643"/>
        <v>0</v>
      </c>
      <c r="BF690" s="39">
        <f t="shared" si="644"/>
        <v>0</v>
      </c>
      <c r="BG690" s="39">
        <f t="shared" si="645"/>
        <v>0</v>
      </c>
      <c r="BH690" s="39">
        <f t="shared" si="646"/>
        <v>0</v>
      </c>
      <c r="BI690" s="12">
        <f t="shared" si="647"/>
        <v>0</v>
      </c>
      <c r="BJ690" s="39">
        <f t="shared" si="648"/>
        <v>0</v>
      </c>
      <c r="BK690" s="39">
        <f t="shared" si="649"/>
        <v>0</v>
      </c>
      <c r="BL690" s="39">
        <f t="shared" si="650"/>
        <v>0</v>
      </c>
      <c r="BM690" s="12">
        <f t="shared" si="651"/>
        <v>0</v>
      </c>
      <c r="BN690" s="39">
        <f t="shared" si="652"/>
        <v>0</v>
      </c>
      <c r="BO690" s="39">
        <f t="shared" si="653"/>
        <v>0</v>
      </c>
      <c r="BP690" s="39">
        <f t="shared" si="654"/>
        <v>0</v>
      </c>
      <c r="BQ690" s="12">
        <f t="shared" si="655"/>
        <v>0</v>
      </c>
      <c r="BR690" s="39">
        <f t="shared" si="656"/>
        <v>0</v>
      </c>
      <c r="BS690" s="39">
        <f t="shared" si="657"/>
        <v>0</v>
      </c>
      <c r="BT690" s="39">
        <f t="shared" si="658"/>
        <v>0</v>
      </c>
      <c r="BU690" s="104">
        <f>IF(ABS($B690)&lt;0.01,0,VLOOKUP(E690,DollarSteps,4))</f>
        <v>1</v>
      </c>
      <c r="BV690" s="104">
        <f>IF(ABS($B690)&lt;0.01,0,VLOOKUP(G690,DollarSteps,4))</f>
        <v>1</v>
      </c>
      <c r="BW690" s="104">
        <f>IF(ABS($B690)&lt;0.01,0,VLOOKUP(I690,DollarSteps,4))</f>
        <v>1</v>
      </c>
      <c r="BX690" s="104">
        <f>IF(ABS($B690)&lt;0.01,0,IF($J690="","",VLOOKUP($J690,Age_Steps,4)))</f>
        <v>6</v>
      </c>
      <c r="BY690" s="104">
        <f>IF(OR(ABS($B690)&lt;0.01,$E690=0),0,IF($J690="","",VLOOKUP($J690,Age_Steps,4)))</f>
        <v>0</v>
      </c>
      <c r="BZ690" s="104">
        <f>IF(ABS($B690)&lt;0.01,0,IF($J690="","",VLOOKUP($J690-1,Age_Steps,4)))</f>
        <v>6</v>
      </c>
      <c r="CA690" s="104">
        <f>IF(OR(ABS($B690)&lt;0.01,$G690=0),0,IF($J690="","",VLOOKUP($J690-1,Age_Steps,4)))</f>
        <v>0</v>
      </c>
      <c r="CB690" s="104">
        <f>IF(ABS($B690)&lt;0.01,0,IF($J690="","",VLOOKUP($J690-2,Age_Steps,4)))</f>
        <v>5</v>
      </c>
      <c r="CC690" s="104">
        <f>IF(OR(ABS($B690)&lt;0.01,$I690=0),0,IF($J690="","",VLOOKUP($J690-2,Age_Steps,4)))</f>
        <v>0</v>
      </c>
    </row>
    <row r="691" spans="2:81" ht="12.5" customHeight="1">
      <c r="B691" s="6" t="s">
        <v>515</v>
      </c>
      <c r="C691" s="6" t="s">
        <v>516</v>
      </c>
      <c r="D691" s="5">
        <v>1000</v>
      </c>
      <c r="E691" s="5">
        <v>1000</v>
      </c>
      <c r="F691" s="2">
        <v>1900</v>
      </c>
      <c r="G691" s="2">
        <v>3000</v>
      </c>
      <c r="H691" s="2">
        <v>500</v>
      </c>
      <c r="I691" s="5">
        <v>1500</v>
      </c>
      <c r="J691" s="11">
        <v>72</v>
      </c>
      <c r="K691" s="12">
        <f t="shared" si="603"/>
        <v>1</v>
      </c>
      <c r="L691" s="12">
        <f t="shared" si="603"/>
        <v>1</v>
      </c>
      <c r="M691" s="14">
        <f t="shared" si="604"/>
        <v>-900</v>
      </c>
      <c r="N691" s="12">
        <f t="shared" si="659"/>
        <v>1</v>
      </c>
      <c r="O691" s="14">
        <f t="shared" si="605"/>
        <v>-2000</v>
      </c>
      <c r="P691" s="12">
        <f t="shared" si="659"/>
        <v>1</v>
      </c>
      <c r="Q691" s="12">
        <f t="shared" si="606"/>
        <v>0</v>
      </c>
      <c r="R691" s="12">
        <f t="shared" si="607"/>
        <v>0</v>
      </c>
      <c r="S691" s="12">
        <f t="shared" si="608"/>
        <v>1</v>
      </c>
      <c r="T691" s="12">
        <f t="shared" si="609"/>
        <v>1</v>
      </c>
      <c r="U691" s="12">
        <f t="shared" si="610"/>
        <v>0</v>
      </c>
      <c r="V691" s="39">
        <f t="shared" si="611"/>
        <v>0</v>
      </c>
      <c r="W691" s="39">
        <f t="shared" si="612"/>
        <v>0</v>
      </c>
      <c r="X691" s="12">
        <f t="shared" si="660"/>
        <v>1</v>
      </c>
      <c r="Y691" s="12">
        <f t="shared" si="613"/>
        <v>0</v>
      </c>
      <c r="Z691" s="39">
        <f t="shared" si="661"/>
        <v>0</v>
      </c>
      <c r="AA691" s="12">
        <f t="shared" si="614"/>
        <v>0</v>
      </c>
      <c r="AB691" s="39">
        <f t="shared" si="615"/>
        <v>0</v>
      </c>
      <c r="AC691" s="12">
        <f t="shared" si="616"/>
        <v>0</v>
      </c>
      <c r="AD691" s="39">
        <f t="shared" si="617"/>
        <v>0</v>
      </c>
      <c r="AE691" s="39">
        <f t="shared" si="602"/>
        <v>0</v>
      </c>
      <c r="AF691" s="12">
        <f t="shared" si="618"/>
        <v>0</v>
      </c>
      <c r="AG691" s="39">
        <f t="shared" si="619"/>
        <v>0</v>
      </c>
      <c r="AH691" s="12">
        <f t="shared" si="620"/>
        <v>0</v>
      </c>
      <c r="AI691" s="39">
        <f t="shared" si="621"/>
        <v>0</v>
      </c>
      <c r="AJ691" s="39">
        <f t="shared" si="622"/>
        <v>0</v>
      </c>
      <c r="AK691" s="12">
        <f t="shared" si="623"/>
        <v>1</v>
      </c>
      <c r="AL691" s="39">
        <f t="shared" si="624"/>
        <v>1000</v>
      </c>
      <c r="AM691" s="39">
        <f t="shared" si="625"/>
        <v>3000</v>
      </c>
      <c r="AN691" s="39">
        <f t="shared" si="626"/>
        <v>1500</v>
      </c>
      <c r="AO691" s="99">
        <f t="shared" si="627"/>
        <v>2</v>
      </c>
      <c r="AP691" s="99">
        <f t="shared" si="628"/>
        <v>1</v>
      </c>
      <c r="AQ691" s="12">
        <f t="shared" si="629"/>
        <v>0</v>
      </c>
      <c r="AR691" s="39">
        <f t="shared" si="630"/>
        <v>0</v>
      </c>
      <c r="AS691" s="39">
        <f t="shared" si="631"/>
        <v>0</v>
      </c>
      <c r="AT691" s="39">
        <f t="shared" si="632"/>
        <v>0</v>
      </c>
      <c r="AU691" s="12">
        <f t="shared" si="633"/>
        <v>0</v>
      </c>
      <c r="AV691" s="39">
        <f t="shared" si="634"/>
        <v>0</v>
      </c>
      <c r="AW691" s="39">
        <f t="shared" si="635"/>
        <v>0</v>
      </c>
      <c r="AX691" s="39">
        <f t="shared" si="636"/>
        <v>0</v>
      </c>
      <c r="AY691" s="39">
        <f t="shared" si="637"/>
        <v>0</v>
      </c>
      <c r="AZ691" s="39">
        <f t="shared" si="638"/>
        <v>0</v>
      </c>
      <c r="BA691" s="12">
        <f t="shared" si="639"/>
        <v>0</v>
      </c>
      <c r="BB691" s="39">
        <f t="shared" si="640"/>
        <v>0</v>
      </c>
      <c r="BC691" s="39">
        <f t="shared" si="641"/>
        <v>0</v>
      </c>
      <c r="BD691" s="39">
        <f t="shared" si="642"/>
        <v>0</v>
      </c>
      <c r="BE691" s="12">
        <f t="shared" si="643"/>
        <v>1</v>
      </c>
      <c r="BF691" s="39">
        <f t="shared" si="644"/>
        <v>1000</v>
      </c>
      <c r="BG691" s="39">
        <f t="shared" si="645"/>
        <v>3000</v>
      </c>
      <c r="BH691" s="39">
        <f t="shared" si="646"/>
        <v>1500</v>
      </c>
      <c r="BI691" s="12">
        <f t="shared" si="647"/>
        <v>0</v>
      </c>
      <c r="BJ691" s="39">
        <f t="shared" si="648"/>
        <v>0</v>
      </c>
      <c r="BK691" s="39">
        <f t="shared" si="649"/>
        <v>0</v>
      </c>
      <c r="BL691" s="39">
        <f t="shared" si="650"/>
        <v>0</v>
      </c>
      <c r="BM691" s="12">
        <f t="shared" si="651"/>
        <v>0</v>
      </c>
      <c r="BN691" s="39">
        <f t="shared" si="652"/>
        <v>0</v>
      </c>
      <c r="BO691" s="39">
        <f t="shared" si="653"/>
        <v>0</v>
      </c>
      <c r="BP691" s="39">
        <f t="shared" si="654"/>
        <v>0</v>
      </c>
      <c r="BQ691" s="12">
        <f t="shared" si="655"/>
        <v>0</v>
      </c>
      <c r="BR691" s="39">
        <f t="shared" si="656"/>
        <v>0</v>
      </c>
      <c r="BS691" s="39">
        <f t="shared" si="657"/>
        <v>0</v>
      </c>
      <c r="BT691" s="39">
        <f t="shared" si="658"/>
        <v>0</v>
      </c>
      <c r="BU691" s="104">
        <f>IF(ABS($B691)&lt;0.01,0,VLOOKUP(E691,DollarSteps,4))</f>
        <v>3</v>
      </c>
      <c r="BV691" s="104">
        <f>IF(ABS($B691)&lt;0.01,0,VLOOKUP(G691,DollarSteps,4))</f>
        <v>7</v>
      </c>
      <c r="BW691" s="104">
        <f>IF(ABS($B691)&lt;0.01,0,VLOOKUP(I691,DollarSteps,4))</f>
        <v>4</v>
      </c>
      <c r="BX691" s="104">
        <f>IF(ABS($B691)&lt;0.01,0,IF($J691="","",VLOOKUP($J691,Age_Steps,4)))</f>
        <v>7</v>
      </c>
      <c r="BY691" s="104">
        <f>IF(OR(ABS($B691)&lt;0.01,$E691=0),0,IF($J691="","",VLOOKUP($J691,Age_Steps,4)))</f>
        <v>7</v>
      </c>
      <c r="BZ691" s="104">
        <f>IF(ABS($B691)&lt;0.01,0,IF($J691="","",VLOOKUP($J691-1,Age_Steps,4)))</f>
        <v>7</v>
      </c>
      <c r="CA691" s="104">
        <f>IF(OR(ABS($B691)&lt;0.01,$G691=0),0,IF($J691="","",VLOOKUP($J691-1,Age_Steps,4)))</f>
        <v>7</v>
      </c>
      <c r="CB691" s="104">
        <f>IF(ABS($B691)&lt;0.01,0,IF($J691="","",VLOOKUP($J691-2,Age_Steps,4)))</f>
        <v>7</v>
      </c>
      <c r="CC691" s="104">
        <f>IF(OR(ABS($B691)&lt;0.01,$I691=0),0,IF($J691="","",VLOOKUP($J691-2,Age_Steps,4)))</f>
        <v>7</v>
      </c>
    </row>
    <row r="692" spans="2:81" ht="12.5" customHeight="1">
      <c r="B692" s="6" t="s">
        <v>517</v>
      </c>
      <c r="C692" s="6" t="s">
        <v>518</v>
      </c>
      <c r="D692" s="5">
        <v>55</v>
      </c>
      <c r="E692" s="5">
        <v>55</v>
      </c>
      <c r="F692" s="2">
        <v>148</v>
      </c>
      <c r="G692" s="2">
        <v>150</v>
      </c>
      <c r="H692" s="2">
        <v>21</v>
      </c>
      <c r="I692" s="5">
        <v>21</v>
      </c>
      <c r="J692" s="11">
        <v>44</v>
      </c>
      <c r="K692" s="12">
        <f t="shared" si="603"/>
        <v>1</v>
      </c>
      <c r="L692" s="12">
        <f t="shared" si="603"/>
        <v>1</v>
      </c>
      <c r="M692" s="14">
        <f t="shared" si="604"/>
        <v>-93</v>
      </c>
      <c r="N692" s="12">
        <f t="shared" si="659"/>
        <v>0</v>
      </c>
      <c r="O692" s="14">
        <f t="shared" si="605"/>
        <v>-95</v>
      </c>
      <c r="P692" s="12">
        <f t="shared" si="659"/>
        <v>0</v>
      </c>
      <c r="Q692" s="12">
        <f t="shared" si="606"/>
        <v>0</v>
      </c>
      <c r="R692" s="12">
        <f t="shared" si="607"/>
        <v>0</v>
      </c>
      <c r="S692" s="12">
        <f t="shared" si="608"/>
        <v>1</v>
      </c>
      <c r="T692" s="12">
        <f t="shared" si="609"/>
        <v>1</v>
      </c>
      <c r="U692" s="12">
        <f t="shared" si="610"/>
        <v>0</v>
      </c>
      <c r="V692" s="39">
        <f t="shared" si="611"/>
        <v>0</v>
      </c>
      <c r="W692" s="39">
        <f t="shared" si="612"/>
        <v>0</v>
      </c>
      <c r="X692" s="12">
        <f t="shared" si="660"/>
        <v>1</v>
      </c>
      <c r="Y692" s="12">
        <f t="shared" si="613"/>
        <v>0</v>
      </c>
      <c r="Z692" s="39">
        <f t="shared" si="661"/>
        <v>0</v>
      </c>
      <c r="AA692" s="12">
        <f t="shared" si="614"/>
        <v>0</v>
      </c>
      <c r="AB692" s="39">
        <f t="shared" si="615"/>
        <v>0</v>
      </c>
      <c r="AC692" s="12">
        <f t="shared" si="616"/>
        <v>0</v>
      </c>
      <c r="AD692" s="39">
        <f t="shared" si="617"/>
        <v>0</v>
      </c>
      <c r="AE692" s="39">
        <f t="shared" si="602"/>
        <v>0</v>
      </c>
      <c r="AF692" s="12">
        <f t="shared" si="618"/>
        <v>0</v>
      </c>
      <c r="AG692" s="39">
        <f t="shared" si="619"/>
        <v>0</v>
      </c>
      <c r="AH692" s="12">
        <f t="shared" si="620"/>
        <v>0</v>
      </c>
      <c r="AI692" s="39">
        <f t="shared" si="621"/>
        <v>0</v>
      </c>
      <c r="AJ692" s="39">
        <f t="shared" si="622"/>
        <v>0</v>
      </c>
      <c r="AK692" s="12">
        <f t="shared" si="623"/>
        <v>1</v>
      </c>
      <c r="AL692" s="39">
        <f t="shared" si="624"/>
        <v>55</v>
      </c>
      <c r="AM692" s="39">
        <f t="shared" si="625"/>
        <v>150</v>
      </c>
      <c r="AN692" s="39">
        <f t="shared" si="626"/>
        <v>21</v>
      </c>
      <c r="AO692" s="99">
        <f t="shared" si="627"/>
        <v>2</v>
      </c>
      <c r="AP692" s="99">
        <f t="shared" si="628"/>
        <v>1</v>
      </c>
      <c r="AQ692" s="12">
        <f t="shared" si="629"/>
        <v>0</v>
      </c>
      <c r="AR692" s="39">
        <f t="shared" si="630"/>
        <v>0</v>
      </c>
      <c r="AS692" s="39">
        <f t="shared" si="631"/>
        <v>0</v>
      </c>
      <c r="AT692" s="39">
        <f t="shared" si="632"/>
        <v>0</v>
      </c>
      <c r="AU692" s="12">
        <f t="shared" si="633"/>
        <v>0</v>
      </c>
      <c r="AV692" s="39">
        <f t="shared" si="634"/>
        <v>0</v>
      </c>
      <c r="AW692" s="39">
        <f t="shared" si="635"/>
        <v>0</v>
      </c>
      <c r="AX692" s="39">
        <f t="shared" si="636"/>
        <v>0</v>
      </c>
      <c r="AY692" s="39">
        <f t="shared" si="637"/>
        <v>0</v>
      </c>
      <c r="AZ692" s="39">
        <f t="shared" si="638"/>
        <v>0</v>
      </c>
      <c r="BA692" s="12">
        <f t="shared" si="639"/>
        <v>0</v>
      </c>
      <c r="BB692" s="39">
        <f t="shared" si="640"/>
        <v>0</v>
      </c>
      <c r="BC692" s="39">
        <f t="shared" si="641"/>
        <v>0</v>
      </c>
      <c r="BD692" s="39">
        <f t="shared" si="642"/>
        <v>0</v>
      </c>
      <c r="BE692" s="12">
        <f t="shared" si="643"/>
        <v>1</v>
      </c>
      <c r="BF692" s="39">
        <f t="shared" si="644"/>
        <v>55</v>
      </c>
      <c r="BG692" s="39">
        <f t="shared" si="645"/>
        <v>150</v>
      </c>
      <c r="BH692" s="39">
        <f t="shared" si="646"/>
        <v>21</v>
      </c>
      <c r="BI692" s="12">
        <f t="shared" si="647"/>
        <v>0</v>
      </c>
      <c r="BJ692" s="39">
        <f t="shared" si="648"/>
        <v>0</v>
      </c>
      <c r="BK692" s="39">
        <f t="shared" si="649"/>
        <v>0</v>
      </c>
      <c r="BL692" s="39">
        <f t="shared" si="650"/>
        <v>0</v>
      </c>
      <c r="BM692" s="12">
        <f t="shared" si="651"/>
        <v>0</v>
      </c>
      <c r="BN692" s="39">
        <f t="shared" si="652"/>
        <v>0</v>
      </c>
      <c r="BO692" s="39">
        <f t="shared" si="653"/>
        <v>0</v>
      </c>
      <c r="BP692" s="39">
        <f t="shared" si="654"/>
        <v>0</v>
      </c>
      <c r="BQ692" s="12">
        <f t="shared" si="655"/>
        <v>0</v>
      </c>
      <c r="BR692" s="39">
        <f t="shared" si="656"/>
        <v>0</v>
      </c>
      <c r="BS692" s="39">
        <f t="shared" si="657"/>
        <v>0</v>
      </c>
      <c r="BT692" s="39">
        <f t="shared" si="658"/>
        <v>0</v>
      </c>
      <c r="BU692" s="104">
        <f>IF(ABS($B692)&lt;0.01,0,VLOOKUP(E692,DollarSteps,4))</f>
        <v>2</v>
      </c>
      <c r="BV692" s="104">
        <f>IF(ABS($B692)&lt;0.01,0,VLOOKUP(G692,DollarSteps,4))</f>
        <v>2</v>
      </c>
      <c r="BW692" s="104">
        <f>IF(ABS($B692)&lt;0.01,0,VLOOKUP(I692,DollarSteps,4))</f>
        <v>2</v>
      </c>
      <c r="BX692" s="104">
        <f>IF(ABS($B692)&lt;0.01,0,IF($J692="","",VLOOKUP($J692,Age_Steps,4)))</f>
        <v>4</v>
      </c>
      <c r="BY692" s="104">
        <f>IF(OR(ABS($B692)&lt;0.01,$E692=0),0,IF($J692="","",VLOOKUP($J692,Age_Steps,4)))</f>
        <v>4</v>
      </c>
      <c r="BZ692" s="104">
        <f>IF(ABS($B692)&lt;0.01,0,IF($J692="","",VLOOKUP($J692-1,Age_Steps,4)))</f>
        <v>4</v>
      </c>
      <c r="CA692" s="104">
        <f>IF(OR(ABS($B692)&lt;0.01,$G692=0),0,IF($J692="","",VLOOKUP($J692-1,Age_Steps,4)))</f>
        <v>4</v>
      </c>
      <c r="CB692" s="104">
        <f>IF(ABS($B692)&lt;0.01,0,IF($J692="","",VLOOKUP($J692-2,Age_Steps,4)))</f>
        <v>4</v>
      </c>
      <c r="CC692" s="104">
        <f>IF(OR(ABS($B692)&lt;0.01,$I692=0),0,IF($J692="","",VLOOKUP($J692-2,Age_Steps,4)))</f>
        <v>4</v>
      </c>
    </row>
    <row r="693" spans="2:81" ht="12.5" customHeight="1">
      <c r="B693" s="6" t="s">
        <v>519</v>
      </c>
      <c r="C693" s="7" t="s">
        <v>520</v>
      </c>
      <c r="D693" s="5">
        <v>0</v>
      </c>
      <c r="E693" s="5">
        <v>0</v>
      </c>
      <c r="F693" s="2">
        <v>100</v>
      </c>
      <c r="G693" s="2">
        <v>120</v>
      </c>
      <c r="H693" s="2">
        <v>0</v>
      </c>
      <c r="I693" s="5">
        <v>65</v>
      </c>
      <c r="J693" s="11">
        <v>67</v>
      </c>
      <c r="K693" s="12">
        <f t="shared" si="603"/>
        <v>0</v>
      </c>
      <c r="L693" s="12">
        <f t="shared" si="603"/>
        <v>0</v>
      </c>
      <c r="M693" s="14">
        <f t="shared" si="604"/>
        <v>-100</v>
      </c>
      <c r="N693" s="12">
        <f t="shared" si="659"/>
        <v>0</v>
      </c>
      <c r="O693" s="14">
        <f t="shared" si="605"/>
        <v>-120</v>
      </c>
      <c r="P693" s="12">
        <f t="shared" si="659"/>
        <v>0</v>
      </c>
      <c r="Q693" s="12">
        <f t="shared" si="606"/>
        <v>0</v>
      </c>
      <c r="R693" s="12">
        <f t="shared" si="607"/>
        <v>1</v>
      </c>
      <c r="S693" s="12">
        <f t="shared" si="608"/>
        <v>0</v>
      </c>
      <c r="T693" s="12">
        <f t="shared" si="609"/>
        <v>1</v>
      </c>
      <c r="U693" s="12">
        <f t="shared" si="610"/>
        <v>1</v>
      </c>
      <c r="V693" s="39">
        <f t="shared" si="611"/>
        <v>120</v>
      </c>
      <c r="W693" s="39">
        <f t="shared" si="612"/>
        <v>65</v>
      </c>
      <c r="X693" s="12">
        <f t="shared" si="660"/>
        <v>1</v>
      </c>
      <c r="Y693" s="12">
        <f t="shared" si="613"/>
        <v>0</v>
      </c>
      <c r="Z693" s="39">
        <f t="shared" si="661"/>
        <v>0</v>
      </c>
      <c r="AA693" s="12">
        <f t="shared" si="614"/>
        <v>0</v>
      </c>
      <c r="AB693" s="39">
        <f t="shared" si="615"/>
        <v>0</v>
      </c>
      <c r="AC693" s="12">
        <f t="shared" si="616"/>
        <v>0</v>
      </c>
      <c r="AD693" s="39">
        <f t="shared" si="617"/>
        <v>0</v>
      </c>
      <c r="AE693" s="39">
        <f t="shared" si="602"/>
        <v>0</v>
      </c>
      <c r="AF693" s="12">
        <f t="shared" si="618"/>
        <v>0</v>
      </c>
      <c r="AG693" s="39">
        <f t="shared" si="619"/>
        <v>0</v>
      </c>
      <c r="AH693" s="12">
        <f t="shared" si="620"/>
        <v>0</v>
      </c>
      <c r="AI693" s="39">
        <f t="shared" si="621"/>
        <v>0</v>
      </c>
      <c r="AJ693" s="39">
        <f t="shared" si="622"/>
        <v>0</v>
      </c>
      <c r="AK693" s="12">
        <f t="shared" si="623"/>
        <v>0</v>
      </c>
      <c r="AL693" s="39">
        <f t="shared" si="624"/>
        <v>0</v>
      </c>
      <c r="AM693" s="39">
        <f t="shared" si="625"/>
        <v>0</v>
      </c>
      <c r="AN693" s="39">
        <f t="shared" si="626"/>
        <v>0</v>
      </c>
      <c r="AO693" s="99">
        <f t="shared" si="627"/>
        <v>0</v>
      </c>
      <c r="AP693" s="99">
        <f t="shared" si="628"/>
        <v>0</v>
      </c>
      <c r="AQ693" s="12">
        <f t="shared" si="629"/>
        <v>0</v>
      </c>
      <c r="AR693" s="39">
        <f t="shared" si="630"/>
        <v>0</v>
      </c>
      <c r="AS693" s="39">
        <f t="shared" si="631"/>
        <v>0</v>
      </c>
      <c r="AT693" s="39">
        <f t="shared" si="632"/>
        <v>0</v>
      </c>
      <c r="AU693" s="12">
        <f t="shared" si="633"/>
        <v>0</v>
      </c>
      <c r="AV693" s="39">
        <f t="shared" si="634"/>
        <v>0</v>
      </c>
      <c r="AW693" s="39">
        <f t="shared" si="635"/>
        <v>0</v>
      </c>
      <c r="AX693" s="39">
        <f t="shared" si="636"/>
        <v>0</v>
      </c>
      <c r="AY693" s="39">
        <f t="shared" si="637"/>
        <v>0</v>
      </c>
      <c r="AZ693" s="39">
        <f t="shared" si="638"/>
        <v>0</v>
      </c>
      <c r="BA693" s="12">
        <f t="shared" si="639"/>
        <v>0</v>
      </c>
      <c r="BB693" s="39">
        <f t="shared" si="640"/>
        <v>0</v>
      </c>
      <c r="BC693" s="39">
        <f t="shared" si="641"/>
        <v>0</v>
      </c>
      <c r="BD693" s="39">
        <f t="shared" si="642"/>
        <v>0</v>
      </c>
      <c r="BE693" s="12">
        <f t="shared" si="643"/>
        <v>0</v>
      </c>
      <c r="BF693" s="39">
        <f t="shared" si="644"/>
        <v>0</v>
      </c>
      <c r="BG693" s="39">
        <f t="shared" si="645"/>
        <v>0</v>
      </c>
      <c r="BH693" s="39">
        <f t="shared" si="646"/>
        <v>0</v>
      </c>
      <c r="BI693" s="12">
        <f t="shared" si="647"/>
        <v>0</v>
      </c>
      <c r="BJ693" s="39">
        <f t="shared" si="648"/>
        <v>0</v>
      </c>
      <c r="BK693" s="39">
        <f t="shared" si="649"/>
        <v>0</v>
      </c>
      <c r="BL693" s="39">
        <f t="shared" si="650"/>
        <v>0</v>
      </c>
      <c r="BM693" s="12">
        <f t="shared" si="651"/>
        <v>0</v>
      </c>
      <c r="BN693" s="39">
        <f t="shared" si="652"/>
        <v>0</v>
      </c>
      <c r="BO693" s="39">
        <f t="shared" si="653"/>
        <v>0</v>
      </c>
      <c r="BP693" s="39">
        <f t="shared" si="654"/>
        <v>0</v>
      </c>
      <c r="BQ693" s="12">
        <f t="shared" si="655"/>
        <v>0</v>
      </c>
      <c r="BR693" s="39">
        <f t="shared" si="656"/>
        <v>0</v>
      </c>
      <c r="BS693" s="39">
        <f t="shared" si="657"/>
        <v>0</v>
      </c>
      <c r="BT693" s="39">
        <f t="shared" si="658"/>
        <v>0</v>
      </c>
      <c r="BU693" s="104">
        <f>IF(ABS($B693)&lt;0.01,0,VLOOKUP(E693,DollarSteps,4))</f>
        <v>1</v>
      </c>
      <c r="BV693" s="104">
        <f>IF(ABS($B693)&lt;0.01,0,VLOOKUP(G693,DollarSteps,4))</f>
        <v>2</v>
      </c>
      <c r="BW693" s="104">
        <f>IF(ABS($B693)&lt;0.01,0,VLOOKUP(I693,DollarSteps,4))</f>
        <v>2</v>
      </c>
      <c r="BX693" s="104">
        <f>IF(ABS($B693)&lt;0.01,0,IF($J693="","",VLOOKUP($J693,Age_Steps,4)))</f>
        <v>6</v>
      </c>
      <c r="BY693" s="104">
        <f>IF(OR(ABS($B693)&lt;0.01,$E693=0),0,IF($J693="","",VLOOKUP($J693,Age_Steps,4)))</f>
        <v>0</v>
      </c>
      <c r="BZ693" s="104">
        <f>IF(ABS($B693)&lt;0.01,0,IF($J693="","",VLOOKUP($J693-1,Age_Steps,4)))</f>
        <v>6</v>
      </c>
      <c r="CA693" s="104">
        <f>IF(OR(ABS($B693)&lt;0.01,$G693=0),0,IF($J693="","",VLOOKUP($J693-1,Age_Steps,4)))</f>
        <v>6</v>
      </c>
      <c r="CB693" s="104">
        <f>IF(ABS($B693)&lt;0.01,0,IF($J693="","",VLOOKUP($J693-2,Age_Steps,4)))</f>
        <v>6</v>
      </c>
      <c r="CC693" s="104">
        <f>IF(OR(ABS($B693)&lt;0.01,$I693=0),0,IF($J693="","",VLOOKUP($J693-2,Age_Steps,4)))</f>
        <v>6</v>
      </c>
    </row>
    <row r="694" spans="2:81" ht="12.5" customHeight="1">
      <c r="B694" s="6" t="s">
        <v>521</v>
      </c>
      <c r="C694" s="6" t="s">
        <v>522</v>
      </c>
      <c r="D694" s="5">
        <v>1201</v>
      </c>
      <c r="E694" s="5">
        <v>1801</v>
      </c>
      <c r="F694" s="2">
        <v>800</v>
      </c>
      <c r="G694" s="2">
        <v>980</v>
      </c>
      <c r="H694" s="2">
        <v>300</v>
      </c>
      <c r="I694" s="5">
        <v>400</v>
      </c>
      <c r="J694" s="11">
        <v>64</v>
      </c>
      <c r="K694" s="12">
        <f t="shared" si="603"/>
        <v>1</v>
      </c>
      <c r="L694" s="12">
        <f t="shared" si="603"/>
        <v>1</v>
      </c>
      <c r="M694" s="14">
        <f t="shared" si="604"/>
        <v>401</v>
      </c>
      <c r="N694" s="12">
        <f t="shared" si="659"/>
        <v>0</v>
      </c>
      <c r="O694" s="14">
        <f t="shared" si="605"/>
        <v>821</v>
      </c>
      <c r="P694" s="12">
        <f t="shared" si="659"/>
        <v>1</v>
      </c>
      <c r="Q694" s="12">
        <f t="shared" si="606"/>
        <v>0</v>
      </c>
      <c r="R694" s="12">
        <f t="shared" si="607"/>
        <v>0</v>
      </c>
      <c r="S694" s="12">
        <f t="shared" si="608"/>
        <v>1</v>
      </c>
      <c r="T694" s="12">
        <f t="shared" si="609"/>
        <v>1</v>
      </c>
      <c r="U694" s="12">
        <f t="shared" si="610"/>
        <v>0</v>
      </c>
      <c r="V694" s="39">
        <f t="shared" si="611"/>
        <v>0</v>
      </c>
      <c r="W694" s="39">
        <f t="shared" si="612"/>
        <v>0</v>
      </c>
      <c r="X694" s="12">
        <f t="shared" si="660"/>
        <v>1</v>
      </c>
      <c r="Y694" s="12">
        <f t="shared" si="613"/>
        <v>0</v>
      </c>
      <c r="Z694" s="39">
        <f t="shared" si="661"/>
        <v>0</v>
      </c>
      <c r="AA694" s="12">
        <f t="shared" si="614"/>
        <v>0</v>
      </c>
      <c r="AB694" s="39">
        <f t="shared" si="615"/>
        <v>0</v>
      </c>
      <c r="AC694" s="12">
        <f t="shared" si="616"/>
        <v>0</v>
      </c>
      <c r="AD694" s="39">
        <f t="shared" si="617"/>
        <v>0</v>
      </c>
      <c r="AE694" s="39">
        <f t="shared" si="602"/>
        <v>0</v>
      </c>
      <c r="AF694" s="12">
        <f t="shared" si="618"/>
        <v>0</v>
      </c>
      <c r="AG694" s="39">
        <f t="shared" si="619"/>
        <v>0</v>
      </c>
      <c r="AH694" s="12">
        <f t="shared" si="620"/>
        <v>0</v>
      </c>
      <c r="AI694" s="39">
        <f t="shared" si="621"/>
        <v>0</v>
      </c>
      <c r="AJ694" s="39">
        <f t="shared" si="622"/>
        <v>0</v>
      </c>
      <c r="AK694" s="12">
        <f t="shared" si="623"/>
        <v>1</v>
      </c>
      <c r="AL694" s="39">
        <f t="shared" si="624"/>
        <v>1801</v>
      </c>
      <c r="AM694" s="39">
        <f t="shared" si="625"/>
        <v>980</v>
      </c>
      <c r="AN694" s="39">
        <f t="shared" si="626"/>
        <v>400</v>
      </c>
      <c r="AO694" s="99">
        <f t="shared" si="627"/>
        <v>1</v>
      </c>
      <c r="AP694" s="99">
        <f t="shared" si="628"/>
        <v>1</v>
      </c>
      <c r="AQ694" s="12">
        <f t="shared" si="629"/>
        <v>1</v>
      </c>
      <c r="AR694" s="39">
        <f t="shared" si="630"/>
        <v>1801</v>
      </c>
      <c r="AS694" s="39">
        <f t="shared" si="631"/>
        <v>980</v>
      </c>
      <c r="AT694" s="39">
        <f t="shared" si="632"/>
        <v>400</v>
      </c>
      <c r="AU694" s="12">
        <f t="shared" si="633"/>
        <v>0</v>
      </c>
      <c r="AV694" s="39">
        <f t="shared" si="634"/>
        <v>0</v>
      </c>
      <c r="AW694" s="39">
        <f t="shared" si="635"/>
        <v>0</v>
      </c>
      <c r="AX694" s="39">
        <f t="shared" si="636"/>
        <v>0</v>
      </c>
      <c r="AY694" s="39">
        <f t="shared" si="637"/>
        <v>0</v>
      </c>
      <c r="AZ694" s="39">
        <f t="shared" si="638"/>
        <v>0</v>
      </c>
      <c r="BA694" s="12">
        <f t="shared" si="639"/>
        <v>0</v>
      </c>
      <c r="BB694" s="39">
        <f t="shared" si="640"/>
        <v>0</v>
      </c>
      <c r="BC694" s="39">
        <f t="shared" si="641"/>
        <v>0</v>
      </c>
      <c r="BD694" s="39">
        <f t="shared" si="642"/>
        <v>0</v>
      </c>
      <c r="BE694" s="12">
        <f t="shared" si="643"/>
        <v>0</v>
      </c>
      <c r="BF694" s="39">
        <f t="shared" si="644"/>
        <v>0</v>
      </c>
      <c r="BG694" s="39">
        <f t="shared" si="645"/>
        <v>0</v>
      </c>
      <c r="BH694" s="39">
        <f t="shared" si="646"/>
        <v>0</v>
      </c>
      <c r="BI694" s="12">
        <f t="shared" si="647"/>
        <v>0</v>
      </c>
      <c r="BJ694" s="39">
        <f t="shared" si="648"/>
        <v>0</v>
      </c>
      <c r="BK694" s="39">
        <f t="shared" si="649"/>
        <v>0</v>
      </c>
      <c r="BL694" s="39">
        <f t="shared" si="650"/>
        <v>0</v>
      </c>
      <c r="BM694" s="12">
        <f t="shared" si="651"/>
        <v>0</v>
      </c>
      <c r="BN694" s="39">
        <f t="shared" si="652"/>
        <v>0</v>
      </c>
      <c r="BO694" s="39">
        <f t="shared" si="653"/>
        <v>0</v>
      </c>
      <c r="BP694" s="39">
        <f t="shared" si="654"/>
        <v>0</v>
      </c>
      <c r="BQ694" s="12">
        <f t="shared" si="655"/>
        <v>0</v>
      </c>
      <c r="BR694" s="39">
        <f t="shared" si="656"/>
        <v>0</v>
      </c>
      <c r="BS694" s="39">
        <f t="shared" si="657"/>
        <v>0</v>
      </c>
      <c r="BT694" s="39">
        <f t="shared" si="658"/>
        <v>0</v>
      </c>
      <c r="BU694" s="104">
        <f>IF(ABS($B694)&lt;0.01,0,VLOOKUP(E694,DollarSteps,4))</f>
        <v>5</v>
      </c>
      <c r="BV694" s="104">
        <f>IF(ABS($B694)&lt;0.01,0,VLOOKUP(G694,DollarSteps,4))</f>
        <v>3</v>
      </c>
      <c r="BW694" s="104">
        <f>IF(ABS($B694)&lt;0.01,0,VLOOKUP(I694,DollarSteps,4))</f>
        <v>3</v>
      </c>
      <c r="BX694" s="104">
        <f>IF(ABS($B694)&lt;0.01,0,IF($J694="","",VLOOKUP($J694,Age_Steps,4)))</f>
        <v>6</v>
      </c>
      <c r="BY694" s="104">
        <f>IF(OR(ABS($B694)&lt;0.01,$E694=0),0,IF($J694="","",VLOOKUP($J694,Age_Steps,4)))</f>
        <v>6</v>
      </c>
      <c r="BZ694" s="104">
        <f>IF(ABS($B694)&lt;0.01,0,IF($J694="","",VLOOKUP($J694-1,Age_Steps,4)))</f>
        <v>6</v>
      </c>
      <c r="CA694" s="104">
        <f>IF(OR(ABS($B694)&lt;0.01,$G694=0),0,IF($J694="","",VLOOKUP($J694-1,Age_Steps,4)))</f>
        <v>6</v>
      </c>
      <c r="CB694" s="104">
        <f>IF(ABS($B694)&lt;0.01,0,IF($J694="","",VLOOKUP($J694-2,Age_Steps,4)))</f>
        <v>6</v>
      </c>
      <c r="CC694" s="104">
        <f>IF(OR(ABS($B694)&lt;0.01,$I694=0),0,IF($J694="","",VLOOKUP($J694-2,Age_Steps,4)))</f>
        <v>6</v>
      </c>
    </row>
    <row r="695" spans="2:81" ht="12.5" customHeight="1">
      <c r="B695" s="6" t="s">
        <v>523</v>
      </c>
      <c r="C695" s="7" t="s">
        <v>524</v>
      </c>
      <c r="D695" s="5">
        <v>1640</v>
      </c>
      <c r="E695" s="5">
        <v>1680</v>
      </c>
      <c r="F695" s="2">
        <v>1500</v>
      </c>
      <c r="G695" s="2">
        <v>1500</v>
      </c>
      <c r="H695" s="2">
        <v>20</v>
      </c>
      <c r="I695" s="5">
        <v>20</v>
      </c>
      <c r="J695" s="11">
        <v>66</v>
      </c>
      <c r="K695" s="12">
        <f t="shared" si="603"/>
        <v>1</v>
      </c>
      <c r="L695" s="12">
        <f t="shared" si="603"/>
        <v>1</v>
      </c>
      <c r="M695" s="14">
        <f t="shared" si="604"/>
        <v>140</v>
      </c>
      <c r="N695" s="12">
        <f t="shared" si="659"/>
        <v>0</v>
      </c>
      <c r="O695" s="14">
        <f t="shared" si="605"/>
        <v>180</v>
      </c>
      <c r="P695" s="12">
        <f t="shared" si="659"/>
        <v>0</v>
      </c>
      <c r="Q695" s="12">
        <f t="shared" si="606"/>
        <v>0</v>
      </c>
      <c r="R695" s="12">
        <f t="shared" si="607"/>
        <v>0</v>
      </c>
      <c r="S695" s="12">
        <f t="shared" si="608"/>
        <v>1</v>
      </c>
      <c r="T695" s="12">
        <f t="shared" si="609"/>
        <v>1</v>
      </c>
      <c r="U695" s="12">
        <f t="shared" si="610"/>
        <v>0</v>
      </c>
      <c r="V695" s="39">
        <f t="shared" si="611"/>
        <v>0</v>
      </c>
      <c r="W695" s="39">
        <f t="shared" si="612"/>
        <v>0</v>
      </c>
      <c r="X695" s="12">
        <f t="shared" si="660"/>
        <v>1</v>
      </c>
      <c r="Y695" s="12">
        <f t="shared" si="613"/>
        <v>0</v>
      </c>
      <c r="Z695" s="39">
        <f t="shared" si="661"/>
        <v>0</v>
      </c>
      <c r="AA695" s="12">
        <f t="shared" si="614"/>
        <v>0</v>
      </c>
      <c r="AB695" s="39">
        <f t="shared" si="615"/>
        <v>0</v>
      </c>
      <c r="AC695" s="12">
        <f t="shared" si="616"/>
        <v>0</v>
      </c>
      <c r="AD695" s="39">
        <f t="shared" si="617"/>
        <v>0</v>
      </c>
      <c r="AE695" s="39">
        <f t="shared" si="602"/>
        <v>0</v>
      </c>
      <c r="AF695" s="12">
        <f t="shared" si="618"/>
        <v>0</v>
      </c>
      <c r="AG695" s="39">
        <f t="shared" si="619"/>
        <v>0</v>
      </c>
      <c r="AH695" s="12">
        <f t="shared" si="620"/>
        <v>0</v>
      </c>
      <c r="AI695" s="39">
        <f t="shared" si="621"/>
        <v>0</v>
      </c>
      <c r="AJ695" s="39">
        <f t="shared" si="622"/>
        <v>0</v>
      </c>
      <c r="AK695" s="12">
        <f t="shared" si="623"/>
        <v>1</v>
      </c>
      <c r="AL695" s="39">
        <f t="shared" si="624"/>
        <v>1680</v>
      </c>
      <c r="AM695" s="39">
        <f t="shared" si="625"/>
        <v>1500</v>
      </c>
      <c r="AN695" s="39">
        <f t="shared" si="626"/>
        <v>20</v>
      </c>
      <c r="AO695" s="99">
        <f t="shared" si="627"/>
        <v>1</v>
      </c>
      <c r="AP695" s="99">
        <f t="shared" si="628"/>
        <v>1</v>
      </c>
      <c r="AQ695" s="12">
        <f t="shared" si="629"/>
        <v>1</v>
      </c>
      <c r="AR695" s="39">
        <f t="shared" si="630"/>
        <v>1680</v>
      </c>
      <c r="AS695" s="39">
        <f t="shared" si="631"/>
        <v>1500</v>
      </c>
      <c r="AT695" s="39">
        <f t="shared" si="632"/>
        <v>20</v>
      </c>
      <c r="AU695" s="12">
        <f t="shared" si="633"/>
        <v>0</v>
      </c>
      <c r="AV695" s="39">
        <f t="shared" si="634"/>
        <v>0</v>
      </c>
      <c r="AW695" s="39">
        <f t="shared" si="635"/>
        <v>0</v>
      </c>
      <c r="AX695" s="39">
        <f t="shared" si="636"/>
        <v>0</v>
      </c>
      <c r="AY695" s="39">
        <f t="shared" si="637"/>
        <v>0</v>
      </c>
      <c r="AZ695" s="39">
        <f t="shared" si="638"/>
        <v>0</v>
      </c>
      <c r="BA695" s="12">
        <f t="shared" si="639"/>
        <v>0</v>
      </c>
      <c r="BB695" s="39">
        <f t="shared" si="640"/>
        <v>0</v>
      </c>
      <c r="BC695" s="39">
        <f t="shared" si="641"/>
        <v>0</v>
      </c>
      <c r="BD695" s="39">
        <f t="shared" si="642"/>
        <v>0</v>
      </c>
      <c r="BE695" s="12">
        <f t="shared" si="643"/>
        <v>0</v>
      </c>
      <c r="BF695" s="39">
        <f t="shared" si="644"/>
        <v>0</v>
      </c>
      <c r="BG695" s="39">
        <f t="shared" si="645"/>
        <v>0</v>
      </c>
      <c r="BH695" s="39">
        <f t="shared" si="646"/>
        <v>0</v>
      </c>
      <c r="BI695" s="12">
        <f t="shared" si="647"/>
        <v>0</v>
      </c>
      <c r="BJ695" s="39">
        <f t="shared" si="648"/>
        <v>0</v>
      </c>
      <c r="BK695" s="39">
        <f t="shared" si="649"/>
        <v>0</v>
      </c>
      <c r="BL695" s="39">
        <f t="shared" si="650"/>
        <v>0</v>
      </c>
      <c r="BM695" s="12">
        <f t="shared" si="651"/>
        <v>0</v>
      </c>
      <c r="BN695" s="39">
        <f t="shared" si="652"/>
        <v>0</v>
      </c>
      <c r="BO695" s="39">
        <f t="shared" si="653"/>
        <v>0</v>
      </c>
      <c r="BP695" s="39">
        <f t="shared" si="654"/>
        <v>0</v>
      </c>
      <c r="BQ695" s="12">
        <f t="shared" si="655"/>
        <v>0</v>
      </c>
      <c r="BR695" s="39">
        <f t="shared" si="656"/>
        <v>0</v>
      </c>
      <c r="BS695" s="39">
        <f t="shared" si="657"/>
        <v>0</v>
      </c>
      <c r="BT695" s="39">
        <f t="shared" si="658"/>
        <v>0</v>
      </c>
      <c r="BU695" s="104">
        <f>IF(ABS($B695)&lt;0.01,0,VLOOKUP(E695,DollarSteps,4))</f>
        <v>5</v>
      </c>
      <c r="BV695" s="104">
        <f>IF(ABS($B695)&lt;0.01,0,VLOOKUP(G695,DollarSteps,4))</f>
        <v>4</v>
      </c>
      <c r="BW695" s="104">
        <f>IF(ABS($B695)&lt;0.01,0,VLOOKUP(I695,DollarSteps,4))</f>
        <v>2</v>
      </c>
      <c r="BX695" s="104">
        <f>IF(ABS($B695)&lt;0.01,0,IF($J695="","",VLOOKUP($J695,Age_Steps,4)))</f>
        <v>6</v>
      </c>
      <c r="BY695" s="104">
        <f>IF(OR(ABS($B695)&lt;0.01,$E695=0),0,IF($J695="","",VLOOKUP($J695,Age_Steps,4)))</f>
        <v>6</v>
      </c>
      <c r="BZ695" s="104">
        <f>IF(ABS($B695)&lt;0.01,0,IF($J695="","",VLOOKUP($J695-1,Age_Steps,4)))</f>
        <v>6</v>
      </c>
      <c r="CA695" s="104">
        <f>IF(OR(ABS($B695)&lt;0.01,$G695=0),0,IF($J695="","",VLOOKUP($J695-1,Age_Steps,4)))</f>
        <v>6</v>
      </c>
      <c r="CB695" s="104">
        <f>IF(ABS($B695)&lt;0.01,0,IF($J695="","",VLOOKUP($J695-2,Age_Steps,4)))</f>
        <v>6</v>
      </c>
      <c r="CC695" s="104">
        <f>IF(OR(ABS($B695)&lt;0.01,$I695=0),0,IF($J695="","",VLOOKUP($J695-2,Age_Steps,4)))</f>
        <v>6</v>
      </c>
    </row>
    <row r="696" spans="2:81" ht="12.5" customHeight="1">
      <c r="B696" s="6" t="s">
        <v>525</v>
      </c>
      <c r="C696" s="6" t="s">
        <v>526</v>
      </c>
      <c r="D696" s="5">
        <v>1200</v>
      </c>
      <c r="E696" s="5">
        <v>1309</v>
      </c>
      <c r="F696" s="2">
        <v>1200</v>
      </c>
      <c r="G696" s="2">
        <v>1200</v>
      </c>
      <c r="H696" s="2">
        <v>1330</v>
      </c>
      <c r="I696" s="5">
        <v>2005</v>
      </c>
      <c r="J696" s="11">
        <v>62</v>
      </c>
      <c r="K696" s="12">
        <f t="shared" si="603"/>
        <v>1</v>
      </c>
      <c r="L696" s="12">
        <f t="shared" si="603"/>
        <v>1</v>
      </c>
      <c r="M696" s="14">
        <f t="shared" si="604"/>
        <v>0</v>
      </c>
      <c r="N696" s="12">
        <f t="shared" si="659"/>
        <v>0</v>
      </c>
      <c r="O696" s="14">
        <f t="shared" si="605"/>
        <v>109</v>
      </c>
      <c r="P696" s="12">
        <f t="shared" si="659"/>
        <v>0</v>
      </c>
      <c r="Q696" s="12">
        <f t="shared" si="606"/>
        <v>0</v>
      </c>
      <c r="R696" s="12">
        <f t="shared" si="607"/>
        <v>0</v>
      </c>
      <c r="S696" s="12">
        <f t="shared" si="608"/>
        <v>1</v>
      </c>
      <c r="T696" s="12">
        <f t="shared" si="609"/>
        <v>1</v>
      </c>
      <c r="U696" s="12">
        <f t="shared" si="610"/>
        <v>0</v>
      </c>
      <c r="V696" s="39">
        <f t="shared" si="611"/>
        <v>0</v>
      </c>
      <c r="W696" s="39">
        <f t="shared" si="612"/>
        <v>0</v>
      </c>
      <c r="X696" s="12">
        <f t="shared" si="660"/>
        <v>1</v>
      </c>
      <c r="Y696" s="12">
        <f t="shared" si="613"/>
        <v>0</v>
      </c>
      <c r="Z696" s="39">
        <f t="shared" si="661"/>
        <v>0</v>
      </c>
      <c r="AA696" s="12">
        <f t="shared" si="614"/>
        <v>0</v>
      </c>
      <c r="AB696" s="39">
        <f t="shared" si="615"/>
        <v>0</v>
      </c>
      <c r="AC696" s="12">
        <f t="shared" si="616"/>
        <v>0</v>
      </c>
      <c r="AD696" s="39">
        <f t="shared" si="617"/>
        <v>0</v>
      </c>
      <c r="AE696" s="39">
        <f t="shared" si="602"/>
        <v>0</v>
      </c>
      <c r="AF696" s="12">
        <f t="shared" si="618"/>
        <v>0</v>
      </c>
      <c r="AG696" s="39">
        <f t="shared" si="619"/>
        <v>0</v>
      </c>
      <c r="AH696" s="12">
        <f t="shared" si="620"/>
        <v>0</v>
      </c>
      <c r="AI696" s="39">
        <f t="shared" si="621"/>
        <v>0</v>
      </c>
      <c r="AJ696" s="39">
        <f t="shared" si="622"/>
        <v>0</v>
      </c>
      <c r="AK696" s="12">
        <f t="shared" si="623"/>
        <v>1</v>
      </c>
      <c r="AL696" s="39">
        <f t="shared" si="624"/>
        <v>1309</v>
      </c>
      <c r="AM696" s="39">
        <f t="shared" si="625"/>
        <v>1200</v>
      </c>
      <c r="AN696" s="39">
        <f t="shared" si="626"/>
        <v>2005</v>
      </c>
      <c r="AO696" s="99">
        <f t="shared" si="627"/>
        <v>1</v>
      </c>
      <c r="AP696" s="99">
        <f t="shared" si="628"/>
        <v>2</v>
      </c>
      <c r="AQ696" s="12">
        <f t="shared" si="629"/>
        <v>0</v>
      </c>
      <c r="AR696" s="39">
        <f t="shared" si="630"/>
        <v>0</v>
      </c>
      <c r="AS696" s="39">
        <f t="shared" si="631"/>
        <v>0</v>
      </c>
      <c r="AT696" s="39">
        <f t="shared" si="632"/>
        <v>0</v>
      </c>
      <c r="AU696" s="12">
        <f t="shared" si="633"/>
        <v>0</v>
      </c>
      <c r="AV696" s="39">
        <f t="shared" si="634"/>
        <v>0</v>
      </c>
      <c r="AW696" s="39">
        <f t="shared" si="635"/>
        <v>0</v>
      </c>
      <c r="AX696" s="39">
        <f t="shared" si="636"/>
        <v>0</v>
      </c>
      <c r="AY696" s="39">
        <f t="shared" si="637"/>
        <v>0</v>
      </c>
      <c r="AZ696" s="39">
        <f t="shared" si="638"/>
        <v>0</v>
      </c>
      <c r="BA696" s="12">
        <f t="shared" si="639"/>
        <v>1</v>
      </c>
      <c r="BB696" s="39">
        <f t="shared" si="640"/>
        <v>1309</v>
      </c>
      <c r="BC696" s="39">
        <f t="shared" si="641"/>
        <v>1200</v>
      </c>
      <c r="BD696" s="39">
        <f t="shared" si="642"/>
        <v>2005</v>
      </c>
      <c r="BE696" s="12">
        <f t="shared" si="643"/>
        <v>0</v>
      </c>
      <c r="BF696" s="39">
        <f t="shared" si="644"/>
        <v>0</v>
      </c>
      <c r="BG696" s="39">
        <f t="shared" si="645"/>
        <v>0</v>
      </c>
      <c r="BH696" s="39">
        <f t="shared" si="646"/>
        <v>0</v>
      </c>
      <c r="BI696" s="12">
        <f t="shared" si="647"/>
        <v>0</v>
      </c>
      <c r="BJ696" s="39">
        <f t="shared" si="648"/>
        <v>0</v>
      </c>
      <c r="BK696" s="39">
        <f t="shared" si="649"/>
        <v>0</v>
      </c>
      <c r="BL696" s="39">
        <f t="shared" si="650"/>
        <v>0</v>
      </c>
      <c r="BM696" s="12">
        <f t="shared" si="651"/>
        <v>0</v>
      </c>
      <c r="BN696" s="39">
        <f t="shared" si="652"/>
        <v>0</v>
      </c>
      <c r="BO696" s="39">
        <f t="shared" si="653"/>
        <v>0</v>
      </c>
      <c r="BP696" s="39">
        <f t="shared" si="654"/>
        <v>0</v>
      </c>
      <c r="BQ696" s="12">
        <f t="shared" si="655"/>
        <v>0</v>
      </c>
      <c r="BR696" s="39">
        <f t="shared" si="656"/>
        <v>0</v>
      </c>
      <c r="BS696" s="39">
        <f t="shared" si="657"/>
        <v>0</v>
      </c>
      <c r="BT696" s="39">
        <f t="shared" si="658"/>
        <v>0</v>
      </c>
      <c r="BU696" s="104">
        <f>IF(ABS($B696)&lt;0.01,0,VLOOKUP(E696,DollarSteps,4))</f>
        <v>4</v>
      </c>
      <c r="BV696" s="104">
        <f>IF(ABS($B696)&lt;0.01,0,VLOOKUP(G696,DollarSteps,4))</f>
        <v>4</v>
      </c>
      <c r="BW696" s="104">
        <f>IF(ABS($B696)&lt;0.01,0,VLOOKUP(I696,DollarSteps,4))</f>
        <v>5</v>
      </c>
      <c r="BX696" s="104">
        <f>IF(ABS($B696)&lt;0.01,0,IF($J696="","",VLOOKUP($J696,Age_Steps,4)))</f>
        <v>6</v>
      </c>
      <c r="BY696" s="104">
        <f>IF(OR(ABS($B696)&lt;0.01,$E696=0),0,IF($J696="","",VLOOKUP($J696,Age_Steps,4)))</f>
        <v>6</v>
      </c>
      <c r="BZ696" s="104">
        <f>IF(ABS($B696)&lt;0.01,0,IF($J696="","",VLOOKUP($J696-1,Age_Steps,4)))</f>
        <v>6</v>
      </c>
      <c r="CA696" s="104">
        <f>IF(OR(ABS($B696)&lt;0.01,$G696=0),0,IF($J696="","",VLOOKUP($J696-1,Age_Steps,4)))</f>
        <v>6</v>
      </c>
      <c r="CB696" s="104">
        <f>IF(ABS($B696)&lt;0.01,0,IF($J696="","",VLOOKUP($J696-2,Age_Steps,4)))</f>
        <v>6</v>
      </c>
      <c r="CC696" s="104">
        <f>IF(OR(ABS($B696)&lt;0.01,$I696=0),0,IF($J696="","",VLOOKUP($J696-2,Age_Steps,4)))</f>
        <v>6</v>
      </c>
    </row>
    <row r="697" spans="2:81" ht="12.5" customHeight="1">
      <c r="B697" s="6" t="s">
        <v>527</v>
      </c>
      <c r="C697" s="7" t="s">
        <v>528</v>
      </c>
      <c r="D697" s="5">
        <v>1200</v>
      </c>
      <c r="E697" s="5">
        <v>1200</v>
      </c>
      <c r="F697" s="2">
        <v>1300</v>
      </c>
      <c r="G697" s="2">
        <v>1300</v>
      </c>
      <c r="H697" s="2">
        <v>1200</v>
      </c>
      <c r="I697" s="5">
        <v>1200</v>
      </c>
      <c r="J697" s="11">
        <v>66</v>
      </c>
      <c r="K697" s="12">
        <f t="shared" si="603"/>
        <v>1</v>
      </c>
      <c r="L697" s="12">
        <f t="shared" si="603"/>
        <v>1</v>
      </c>
      <c r="M697" s="14">
        <f t="shared" si="604"/>
        <v>-100</v>
      </c>
      <c r="N697" s="12">
        <f t="shared" si="659"/>
        <v>0</v>
      </c>
      <c r="O697" s="14">
        <f t="shared" si="605"/>
        <v>-100</v>
      </c>
      <c r="P697" s="12">
        <f t="shared" si="659"/>
        <v>0</v>
      </c>
      <c r="Q697" s="12">
        <f t="shared" si="606"/>
        <v>0</v>
      </c>
      <c r="R697" s="12">
        <f t="shared" si="607"/>
        <v>0</v>
      </c>
      <c r="S697" s="12">
        <f t="shared" si="608"/>
        <v>1</v>
      </c>
      <c r="T697" s="12">
        <f t="shared" si="609"/>
        <v>1</v>
      </c>
      <c r="U697" s="12">
        <f t="shared" si="610"/>
        <v>0</v>
      </c>
      <c r="V697" s="39">
        <f t="shared" si="611"/>
        <v>0</v>
      </c>
      <c r="W697" s="39">
        <f t="shared" si="612"/>
        <v>0</v>
      </c>
      <c r="X697" s="12">
        <f t="shared" si="660"/>
        <v>1</v>
      </c>
      <c r="Y697" s="12">
        <f t="shared" si="613"/>
        <v>0</v>
      </c>
      <c r="Z697" s="39">
        <f t="shared" si="661"/>
        <v>0</v>
      </c>
      <c r="AA697" s="12">
        <f t="shared" si="614"/>
        <v>0</v>
      </c>
      <c r="AB697" s="39">
        <f t="shared" si="615"/>
        <v>0</v>
      </c>
      <c r="AC697" s="12">
        <f t="shared" si="616"/>
        <v>0</v>
      </c>
      <c r="AD697" s="39">
        <f t="shared" si="617"/>
        <v>0</v>
      </c>
      <c r="AE697" s="39">
        <f t="shared" si="602"/>
        <v>0</v>
      </c>
      <c r="AF697" s="12">
        <f t="shared" si="618"/>
        <v>0</v>
      </c>
      <c r="AG697" s="39">
        <f t="shared" si="619"/>
        <v>0</v>
      </c>
      <c r="AH697" s="12">
        <f t="shared" si="620"/>
        <v>0</v>
      </c>
      <c r="AI697" s="39">
        <f t="shared" si="621"/>
        <v>0</v>
      </c>
      <c r="AJ697" s="39">
        <f t="shared" si="622"/>
        <v>0</v>
      </c>
      <c r="AK697" s="12">
        <f t="shared" si="623"/>
        <v>1</v>
      </c>
      <c r="AL697" s="39">
        <f t="shared" si="624"/>
        <v>1200</v>
      </c>
      <c r="AM697" s="39">
        <f t="shared" si="625"/>
        <v>1300</v>
      </c>
      <c r="AN697" s="39">
        <f t="shared" si="626"/>
        <v>1200</v>
      </c>
      <c r="AO697" s="99">
        <f t="shared" si="627"/>
        <v>2</v>
      </c>
      <c r="AP697" s="99">
        <f t="shared" si="628"/>
        <v>1</v>
      </c>
      <c r="AQ697" s="12">
        <f t="shared" si="629"/>
        <v>0</v>
      </c>
      <c r="AR697" s="39">
        <f t="shared" si="630"/>
        <v>0</v>
      </c>
      <c r="AS697" s="39">
        <f t="shared" si="631"/>
        <v>0</v>
      </c>
      <c r="AT697" s="39">
        <f t="shared" si="632"/>
        <v>0</v>
      </c>
      <c r="AU697" s="12">
        <f t="shared" si="633"/>
        <v>0</v>
      </c>
      <c r="AV697" s="39">
        <f t="shared" si="634"/>
        <v>0</v>
      </c>
      <c r="AW697" s="39">
        <f t="shared" si="635"/>
        <v>0</v>
      </c>
      <c r="AX697" s="39">
        <f t="shared" si="636"/>
        <v>0</v>
      </c>
      <c r="AY697" s="39">
        <f t="shared" si="637"/>
        <v>0</v>
      </c>
      <c r="AZ697" s="39">
        <f t="shared" si="638"/>
        <v>0</v>
      </c>
      <c r="BA697" s="12">
        <f t="shared" si="639"/>
        <v>0</v>
      </c>
      <c r="BB697" s="39">
        <f t="shared" si="640"/>
        <v>0</v>
      </c>
      <c r="BC697" s="39">
        <f t="shared" si="641"/>
        <v>0</v>
      </c>
      <c r="BD697" s="39">
        <f t="shared" si="642"/>
        <v>0</v>
      </c>
      <c r="BE697" s="12">
        <f t="shared" si="643"/>
        <v>1</v>
      </c>
      <c r="BF697" s="39">
        <f t="shared" si="644"/>
        <v>1200</v>
      </c>
      <c r="BG697" s="39">
        <f t="shared" si="645"/>
        <v>1300</v>
      </c>
      <c r="BH697" s="39">
        <f t="shared" si="646"/>
        <v>1200</v>
      </c>
      <c r="BI697" s="12">
        <f t="shared" si="647"/>
        <v>0</v>
      </c>
      <c r="BJ697" s="39">
        <f t="shared" si="648"/>
        <v>0</v>
      </c>
      <c r="BK697" s="39">
        <f t="shared" si="649"/>
        <v>0</v>
      </c>
      <c r="BL697" s="39">
        <f t="shared" si="650"/>
        <v>0</v>
      </c>
      <c r="BM697" s="12">
        <f t="shared" si="651"/>
        <v>0</v>
      </c>
      <c r="BN697" s="39">
        <f t="shared" si="652"/>
        <v>0</v>
      </c>
      <c r="BO697" s="39">
        <f t="shared" si="653"/>
        <v>0</v>
      </c>
      <c r="BP697" s="39">
        <f t="shared" si="654"/>
        <v>0</v>
      </c>
      <c r="BQ697" s="12">
        <f t="shared" si="655"/>
        <v>0</v>
      </c>
      <c r="BR697" s="39">
        <f t="shared" si="656"/>
        <v>0</v>
      </c>
      <c r="BS697" s="39">
        <f t="shared" si="657"/>
        <v>0</v>
      </c>
      <c r="BT697" s="39">
        <f t="shared" si="658"/>
        <v>0</v>
      </c>
      <c r="BU697" s="104">
        <f>IF(ABS($B697)&lt;0.01,0,VLOOKUP(E697,DollarSteps,4))</f>
        <v>4</v>
      </c>
      <c r="BV697" s="104">
        <f>IF(ABS($B697)&lt;0.01,0,VLOOKUP(G697,DollarSteps,4))</f>
        <v>4</v>
      </c>
      <c r="BW697" s="104">
        <f>IF(ABS($B697)&lt;0.01,0,VLOOKUP(I697,DollarSteps,4))</f>
        <v>4</v>
      </c>
      <c r="BX697" s="104">
        <f>IF(ABS($B697)&lt;0.01,0,IF($J697="","",VLOOKUP($J697,Age_Steps,4)))</f>
        <v>6</v>
      </c>
      <c r="BY697" s="104">
        <f>IF(OR(ABS($B697)&lt;0.01,$E697=0),0,IF($J697="","",VLOOKUP($J697,Age_Steps,4)))</f>
        <v>6</v>
      </c>
      <c r="BZ697" s="104">
        <f>IF(ABS($B697)&lt;0.01,0,IF($J697="","",VLOOKUP($J697-1,Age_Steps,4)))</f>
        <v>6</v>
      </c>
      <c r="CA697" s="104">
        <f>IF(OR(ABS($B697)&lt;0.01,$G697=0),0,IF($J697="","",VLOOKUP($J697-1,Age_Steps,4)))</f>
        <v>6</v>
      </c>
      <c r="CB697" s="104">
        <f>IF(ABS($B697)&lt;0.01,0,IF($J697="","",VLOOKUP($J697-2,Age_Steps,4)))</f>
        <v>6</v>
      </c>
      <c r="CC697" s="104">
        <f>IF(OR(ABS($B697)&lt;0.01,$I697=0),0,IF($J697="","",VLOOKUP($J697-2,Age_Steps,4)))</f>
        <v>6</v>
      </c>
    </row>
    <row r="698" spans="2:81" ht="12.5" customHeight="1">
      <c r="B698" s="6" t="s">
        <v>529</v>
      </c>
      <c r="C698" s="6" t="s">
        <v>530</v>
      </c>
      <c r="D698" s="5">
        <v>625</v>
      </c>
      <c r="E698" s="5">
        <v>2671</v>
      </c>
      <c r="F698" s="2">
        <v>575</v>
      </c>
      <c r="G698" s="2">
        <v>690</v>
      </c>
      <c r="H698" s="2">
        <v>335</v>
      </c>
      <c r="I698" s="5">
        <v>345</v>
      </c>
      <c r="J698" s="11">
        <v>83</v>
      </c>
      <c r="K698" s="12">
        <f t="shared" si="603"/>
        <v>1</v>
      </c>
      <c r="L698" s="12">
        <f t="shared" si="603"/>
        <v>1</v>
      </c>
      <c r="M698" s="14">
        <f t="shared" si="604"/>
        <v>50</v>
      </c>
      <c r="N698" s="12">
        <f t="shared" si="659"/>
        <v>0</v>
      </c>
      <c r="O698" s="14">
        <f t="shared" si="605"/>
        <v>1981</v>
      </c>
      <c r="P698" s="12">
        <f t="shared" si="659"/>
        <v>1</v>
      </c>
      <c r="Q698" s="12">
        <f t="shared" si="606"/>
        <v>0</v>
      </c>
      <c r="R698" s="12">
        <f t="shared" si="607"/>
        <v>0</v>
      </c>
      <c r="S698" s="12">
        <f t="shared" si="608"/>
        <v>1</v>
      </c>
      <c r="T698" s="12">
        <f t="shared" si="609"/>
        <v>1</v>
      </c>
      <c r="U698" s="12">
        <f t="shared" si="610"/>
        <v>0</v>
      </c>
      <c r="V698" s="39">
        <f t="shared" si="611"/>
        <v>0</v>
      </c>
      <c r="W698" s="39">
        <f t="shared" si="612"/>
        <v>0</v>
      </c>
      <c r="X698" s="12">
        <f t="shared" si="660"/>
        <v>1</v>
      </c>
      <c r="Y698" s="12">
        <f t="shared" si="613"/>
        <v>0</v>
      </c>
      <c r="Z698" s="39">
        <f t="shared" si="661"/>
        <v>0</v>
      </c>
      <c r="AA698" s="12">
        <f t="shared" si="614"/>
        <v>0</v>
      </c>
      <c r="AB698" s="39">
        <f t="shared" si="615"/>
        <v>0</v>
      </c>
      <c r="AC698" s="12">
        <f t="shared" si="616"/>
        <v>0</v>
      </c>
      <c r="AD698" s="39">
        <f t="shared" si="617"/>
        <v>0</v>
      </c>
      <c r="AE698" s="39">
        <f t="shared" si="602"/>
        <v>0</v>
      </c>
      <c r="AF698" s="12">
        <f t="shared" si="618"/>
        <v>0</v>
      </c>
      <c r="AG698" s="39">
        <f t="shared" si="619"/>
        <v>0</v>
      </c>
      <c r="AH698" s="12">
        <f t="shared" si="620"/>
        <v>0</v>
      </c>
      <c r="AI698" s="39">
        <f t="shared" si="621"/>
        <v>0</v>
      </c>
      <c r="AJ698" s="39">
        <f t="shared" si="622"/>
        <v>0</v>
      </c>
      <c r="AK698" s="12">
        <f t="shared" si="623"/>
        <v>1</v>
      </c>
      <c r="AL698" s="39">
        <f t="shared" si="624"/>
        <v>2671</v>
      </c>
      <c r="AM698" s="39">
        <f t="shared" si="625"/>
        <v>690</v>
      </c>
      <c r="AN698" s="39">
        <f t="shared" si="626"/>
        <v>345</v>
      </c>
      <c r="AO698" s="99">
        <f t="shared" si="627"/>
        <v>1</v>
      </c>
      <c r="AP698" s="99">
        <f t="shared" si="628"/>
        <v>1</v>
      </c>
      <c r="AQ698" s="12">
        <f t="shared" si="629"/>
        <v>1</v>
      </c>
      <c r="AR698" s="39">
        <f t="shared" si="630"/>
        <v>2671</v>
      </c>
      <c r="AS698" s="39">
        <f t="shared" si="631"/>
        <v>690</v>
      </c>
      <c r="AT698" s="39">
        <f t="shared" si="632"/>
        <v>345</v>
      </c>
      <c r="AU698" s="12">
        <f t="shared" si="633"/>
        <v>0</v>
      </c>
      <c r="AV698" s="39">
        <f t="shared" si="634"/>
        <v>0</v>
      </c>
      <c r="AW698" s="39">
        <f t="shared" si="635"/>
        <v>0</v>
      </c>
      <c r="AX698" s="39">
        <f t="shared" si="636"/>
        <v>0</v>
      </c>
      <c r="AY698" s="39">
        <f t="shared" si="637"/>
        <v>0</v>
      </c>
      <c r="AZ698" s="39">
        <f t="shared" si="638"/>
        <v>0</v>
      </c>
      <c r="BA698" s="12">
        <f t="shared" si="639"/>
        <v>0</v>
      </c>
      <c r="BB698" s="39">
        <f t="shared" si="640"/>
        <v>0</v>
      </c>
      <c r="BC698" s="39">
        <f t="shared" si="641"/>
        <v>0</v>
      </c>
      <c r="BD698" s="39">
        <f t="shared" si="642"/>
        <v>0</v>
      </c>
      <c r="BE698" s="12">
        <f t="shared" si="643"/>
        <v>0</v>
      </c>
      <c r="BF698" s="39">
        <f t="shared" si="644"/>
        <v>0</v>
      </c>
      <c r="BG698" s="39">
        <f t="shared" si="645"/>
        <v>0</v>
      </c>
      <c r="BH698" s="39">
        <f t="shared" si="646"/>
        <v>0</v>
      </c>
      <c r="BI698" s="12">
        <f t="shared" si="647"/>
        <v>0</v>
      </c>
      <c r="BJ698" s="39">
        <f t="shared" si="648"/>
        <v>0</v>
      </c>
      <c r="BK698" s="39">
        <f t="shared" si="649"/>
        <v>0</v>
      </c>
      <c r="BL698" s="39">
        <f t="shared" si="650"/>
        <v>0</v>
      </c>
      <c r="BM698" s="12">
        <f t="shared" si="651"/>
        <v>0</v>
      </c>
      <c r="BN698" s="39">
        <f t="shared" si="652"/>
        <v>0</v>
      </c>
      <c r="BO698" s="39">
        <f t="shared" si="653"/>
        <v>0</v>
      </c>
      <c r="BP698" s="39">
        <f t="shared" si="654"/>
        <v>0</v>
      </c>
      <c r="BQ698" s="12">
        <f t="shared" si="655"/>
        <v>0</v>
      </c>
      <c r="BR698" s="39">
        <f t="shared" si="656"/>
        <v>0</v>
      </c>
      <c r="BS698" s="39">
        <f t="shared" si="657"/>
        <v>0</v>
      </c>
      <c r="BT698" s="39">
        <f t="shared" si="658"/>
        <v>0</v>
      </c>
      <c r="BU698" s="104">
        <f>IF(ABS($B698)&lt;0.01,0,VLOOKUP(E698,DollarSteps,4))</f>
        <v>7</v>
      </c>
      <c r="BV698" s="104">
        <f>IF(ABS($B698)&lt;0.01,0,VLOOKUP(G698,DollarSteps,4))</f>
        <v>3</v>
      </c>
      <c r="BW698" s="104">
        <f>IF(ABS($B698)&lt;0.01,0,VLOOKUP(I698,DollarSteps,4))</f>
        <v>3</v>
      </c>
      <c r="BX698" s="104">
        <f>IF(ABS($B698)&lt;0.01,0,IF($J698="","",VLOOKUP($J698,Age_Steps,4)))</f>
        <v>7</v>
      </c>
      <c r="BY698" s="104">
        <f>IF(OR(ABS($B698)&lt;0.01,$E698=0),0,IF($J698="","",VLOOKUP($J698,Age_Steps,4)))</f>
        <v>7</v>
      </c>
      <c r="BZ698" s="104">
        <f>IF(ABS($B698)&lt;0.01,0,IF($J698="","",VLOOKUP($J698-1,Age_Steps,4)))</f>
        <v>7</v>
      </c>
      <c r="CA698" s="104">
        <f>IF(OR(ABS($B698)&lt;0.01,$G698=0),0,IF($J698="","",VLOOKUP($J698-1,Age_Steps,4)))</f>
        <v>7</v>
      </c>
      <c r="CB698" s="104">
        <f>IF(ABS($B698)&lt;0.01,0,IF($J698="","",VLOOKUP($J698-2,Age_Steps,4)))</f>
        <v>7</v>
      </c>
      <c r="CC698" s="104">
        <f>IF(OR(ABS($B698)&lt;0.01,$I698=0),0,IF($J698="","",VLOOKUP($J698-2,Age_Steps,4)))</f>
        <v>7</v>
      </c>
    </row>
    <row r="699" spans="2:81" ht="12.5" customHeight="1">
      <c r="B699" s="6" t="s">
        <v>531</v>
      </c>
      <c r="C699" s="6" t="s">
        <v>532</v>
      </c>
      <c r="D699" s="5">
        <v>0</v>
      </c>
      <c r="E699" s="5">
        <v>0</v>
      </c>
      <c r="F699" s="2">
        <v>300</v>
      </c>
      <c r="G699" s="2">
        <v>300</v>
      </c>
      <c r="H699" s="2">
        <v>680</v>
      </c>
      <c r="I699" s="5">
        <v>680</v>
      </c>
      <c r="J699" s="11">
        <v>62</v>
      </c>
      <c r="K699" s="12">
        <f t="shared" si="603"/>
        <v>0</v>
      </c>
      <c r="L699" s="12">
        <f t="shared" si="603"/>
        <v>0</v>
      </c>
      <c r="M699" s="14">
        <f t="shared" si="604"/>
        <v>-300</v>
      </c>
      <c r="N699" s="12">
        <f t="shared" si="659"/>
        <v>0</v>
      </c>
      <c r="O699" s="14">
        <f t="shared" si="605"/>
        <v>-300</v>
      </c>
      <c r="P699" s="12">
        <f t="shared" si="659"/>
        <v>0</v>
      </c>
      <c r="Q699" s="12">
        <f t="shared" si="606"/>
        <v>0</v>
      </c>
      <c r="R699" s="12">
        <f t="shared" si="607"/>
        <v>1</v>
      </c>
      <c r="S699" s="12">
        <f t="shared" si="608"/>
        <v>0</v>
      </c>
      <c r="T699" s="12">
        <f t="shared" si="609"/>
        <v>1</v>
      </c>
      <c r="U699" s="12">
        <f t="shared" si="610"/>
        <v>1</v>
      </c>
      <c r="V699" s="39">
        <f t="shared" si="611"/>
        <v>300</v>
      </c>
      <c r="W699" s="39">
        <f t="shared" si="612"/>
        <v>680</v>
      </c>
      <c r="X699" s="12">
        <f t="shared" si="660"/>
        <v>1</v>
      </c>
      <c r="Y699" s="12">
        <f t="shared" si="613"/>
        <v>0</v>
      </c>
      <c r="Z699" s="39">
        <f t="shared" si="661"/>
        <v>0</v>
      </c>
      <c r="AA699" s="12">
        <f t="shared" si="614"/>
        <v>0</v>
      </c>
      <c r="AB699" s="39">
        <f t="shared" si="615"/>
        <v>0</v>
      </c>
      <c r="AC699" s="12">
        <f t="shared" si="616"/>
        <v>0</v>
      </c>
      <c r="AD699" s="39">
        <f t="shared" si="617"/>
        <v>0</v>
      </c>
      <c r="AE699" s="39">
        <f t="shared" si="602"/>
        <v>0</v>
      </c>
      <c r="AF699" s="12">
        <f t="shared" si="618"/>
        <v>0</v>
      </c>
      <c r="AG699" s="39">
        <f t="shared" si="619"/>
        <v>0</v>
      </c>
      <c r="AH699" s="12">
        <f t="shared" si="620"/>
        <v>0</v>
      </c>
      <c r="AI699" s="39">
        <f t="shared" si="621"/>
        <v>0</v>
      </c>
      <c r="AJ699" s="39">
        <f t="shared" si="622"/>
        <v>0</v>
      </c>
      <c r="AK699" s="12">
        <f t="shared" si="623"/>
        <v>0</v>
      </c>
      <c r="AL699" s="39">
        <f t="shared" si="624"/>
        <v>0</v>
      </c>
      <c r="AM699" s="39">
        <f t="shared" si="625"/>
        <v>0</v>
      </c>
      <c r="AN699" s="39">
        <f t="shared" si="626"/>
        <v>0</v>
      </c>
      <c r="AO699" s="99">
        <f t="shared" si="627"/>
        <v>0</v>
      </c>
      <c r="AP699" s="99">
        <f t="shared" si="628"/>
        <v>0</v>
      </c>
      <c r="AQ699" s="12">
        <f t="shared" si="629"/>
        <v>0</v>
      </c>
      <c r="AR699" s="39">
        <f t="shared" si="630"/>
        <v>0</v>
      </c>
      <c r="AS699" s="39">
        <f t="shared" si="631"/>
        <v>0</v>
      </c>
      <c r="AT699" s="39">
        <f t="shared" si="632"/>
        <v>0</v>
      </c>
      <c r="AU699" s="12">
        <f t="shared" si="633"/>
        <v>0</v>
      </c>
      <c r="AV699" s="39">
        <f t="shared" si="634"/>
        <v>0</v>
      </c>
      <c r="AW699" s="39">
        <f t="shared" si="635"/>
        <v>0</v>
      </c>
      <c r="AX699" s="39">
        <f t="shared" si="636"/>
        <v>0</v>
      </c>
      <c r="AY699" s="39">
        <f t="shared" si="637"/>
        <v>0</v>
      </c>
      <c r="AZ699" s="39">
        <f t="shared" si="638"/>
        <v>0</v>
      </c>
      <c r="BA699" s="12">
        <f t="shared" si="639"/>
        <v>0</v>
      </c>
      <c r="BB699" s="39">
        <f t="shared" si="640"/>
        <v>0</v>
      </c>
      <c r="BC699" s="39">
        <f t="shared" si="641"/>
        <v>0</v>
      </c>
      <c r="BD699" s="39">
        <f t="shared" si="642"/>
        <v>0</v>
      </c>
      <c r="BE699" s="12">
        <f t="shared" si="643"/>
        <v>0</v>
      </c>
      <c r="BF699" s="39">
        <f t="shared" si="644"/>
        <v>0</v>
      </c>
      <c r="BG699" s="39">
        <f t="shared" si="645"/>
        <v>0</v>
      </c>
      <c r="BH699" s="39">
        <f t="shared" si="646"/>
        <v>0</v>
      </c>
      <c r="BI699" s="12">
        <f t="shared" si="647"/>
        <v>0</v>
      </c>
      <c r="BJ699" s="39">
        <f t="shared" si="648"/>
        <v>0</v>
      </c>
      <c r="BK699" s="39">
        <f t="shared" si="649"/>
        <v>0</v>
      </c>
      <c r="BL699" s="39">
        <f t="shared" si="650"/>
        <v>0</v>
      </c>
      <c r="BM699" s="12">
        <f t="shared" si="651"/>
        <v>0</v>
      </c>
      <c r="BN699" s="39">
        <f t="shared" si="652"/>
        <v>0</v>
      </c>
      <c r="BO699" s="39">
        <f t="shared" si="653"/>
        <v>0</v>
      </c>
      <c r="BP699" s="39">
        <f t="shared" si="654"/>
        <v>0</v>
      </c>
      <c r="BQ699" s="12">
        <f t="shared" si="655"/>
        <v>0</v>
      </c>
      <c r="BR699" s="39">
        <f t="shared" si="656"/>
        <v>0</v>
      </c>
      <c r="BS699" s="39">
        <f t="shared" si="657"/>
        <v>0</v>
      </c>
      <c r="BT699" s="39">
        <f t="shared" si="658"/>
        <v>0</v>
      </c>
      <c r="BU699" s="104">
        <f>IF(ABS($B699)&lt;0.01,0,VLOOKUP(E699,DollarSteps,4))</f>
        <v>1</v>
      </c>
      <c r="BV699" s="104">
        <f>IF(ABS($B699)&lt;0.01,0,VLOOKUP(G699,DollarSteps,4))</f>
        <v>3</v>
      </c>
      <c r="BW699" s="104">
        <f>IF(ABS($B699)&lt;0.01,0,VLOOKUP(I699,DollarSteps,4))</f>
        <v>3</v>
      </c>
      <c r="BX699" s="104">
        <f>IF(ABS($B699)&lt;0.01,0,IF($J699="","",VLOOKUP($J699,Age_Steps,4)))</f>
        <v>6</v>
      </c>
      <c r="BY699" s="104">
        <f>IF(OR(ABS($B699)&lt;0.01,$E699=0),0,IF($J699="","",VLOOKUP($J699,Age_Steps,4)))</f>
        <v>0</v>
      </c>
      <c r="BZ699" s="104">
        <f>IF(ABS($B699)&lt;0.01,0,IF($J699="","",VLOOKUP($J699-1,Age_Steps,4)))</f>
        <v>6</v>
      </c>
      <c r="CA699" s="104">
        <f>IF(OR(ABS($B699)&lt;0.01,$G699=0),0,IF($J699="","",VLOOKUP($J699-1,Age_Steps,4)))</f>
        <v>6</v>
      </c>
      <c r="CB699" s="104">
        <f>IF(ABS($B699)&lt;0.01,0,IF($J699="","",VLOOKUP($J699-2,Age_Steps,4)))</f>
        <v>6</v>
      </c>
      <c r="CC699" s="104">
        <f>IF(OR(ABS($B699)&lt;0.01,$I699=0),0,IF($J699="","",VLOOKUP($J699-2,Age_Steps,4)))</f>
        <v>6</v>
      </c>
    </row>
    <row r="700" spans="2:81" ht="12.5" customHeight="1">
      <c r="B700" s="6" t="s">
        <v>533</v>
      </c>
      <c r="C700" s="7" t="s">
        <v>534</v>
      </c>
      <c r="D700" s="5">
        <v>380</v>
      </c>
      <c r="E700" s="5">
        <v>380</v>
      </c>
      <c r="F700" s="2">
        <v>220</v>
      </c>
      <c r="G700" s="2">
        <v>220</v>
      </c>
      <c r="H700" s="2">
        <v>360</v>
      </c>
      <c r="I700" s="5">
        <v>360</v>
      </c>
      <c r="J700" s="11">
        <v>55</v>
      </c>
      <c r="K700" s="12">
        <f t="shared" si="603"/>
        <v>1</v>
      </c>
      <c r="L700" s="12">
        <f t="shared" si="603"/>
        <v>1</v>
      </c>
      <c r="M700" s="14">
        <f t="shared" si="604"/>
        <v>160</v>
      </c>
      <c r="N700" s="12">
        <f t="shared" si="659"/>
        <v>0</v>
      </c>
      <c r="O700" s="14">
        <f t="shared" si="605"/>
        <v>160</v>
      </c>
      <c r="P700" s="12">
        <f t="shared" si="659"/>
        <v>0</v>
      </c>
      <c r="Q700" s="12">
        <f t="shared" si="606"/>
        <v>0</v>
      </c>
      <c r="R700" s="12">
        <f t="shared" si="607"/>
        <v>0</v>
      </c>
      <c r="S700" s="12">
        <f t="shared" si="608"/>
        <v>1</v>
      </c>
      <c r="T700" s="12">
        <f t="shared" si="609"/>
        <v>1</v>
      </c>
      <c r="U700" s="12">
        <f t="shared" si="610"/>
        <v>0</v>
      </c>
      <c r="V700" s="39">
        <f t="shared" si="611"/>
        <v>0</v>
      </c>
      <c r="W700" s="39">
        <f t="shared" si="612"/>
        <v>0</v>
      </c>
      <c r="X700" s="12">
        <f t="shared" si="660"/>
        <v>1</v>
      </c>
      <c r="Y700" s="12">
        <f t="shared" si="613"/>
        <v>0</v>
      </c>
      <c r="Z700" s="39">
        <f t="shared" si="661"/>
        <v>0</v>
      </c>
      <c r="AA700" s="12">
        <f t="shared" si="614"/>
        <v>0</v>
      </c>
      <c r="AB700" s="39">
        <f t="shared" si="615"/>
        <v>0</v>
      </c>
      <c r="AC700" s="12">
        <f t="shared" si="616"/>
        <v>0</v>
      </c>
      <c r="AD700" s="39">
        <f t="shared" si="617"/>
        <v>0</v>
      </c>
      <c r="AE700" s="39">
        <f t="shared" si="602"/>
        <v>0</v>
      </c>
      <c r="AF700" s="12">
        <f t="shared" si="618"/>
        <v>0</v>
      </c>
      <c r="AG700" s="39">
        <f t="shared" si="619"/>
        <v>0</v>
      </c>
      <c r="AH700" s="12">
        <f t="shared" si="620"/>
        <v>0</v>
      </c>
      <c r="AI700" s="39">
        <f t="shared" si="621"/>
        <v>0</v>
      </c>
      <c r="AJ700" s="39">
        <f t="shared" si="622"/>
        <v>0</v>
      </c>
      <c r="AK700" s="12">
        <f t="shared" si="623"/>
        <v>1</v>
      </c>
      <c r="AL700" s="39">
        <f t="shared" si="624"/>
        <v>380</v>
      </c>
      <c r="AM700" s="39">
        <f t="shared" si="625"/>
        <v>220</v>
      </c>
      <c r="AN700" s="39">
        <f t="shared" si="626"/>
        <v>360</v>
      </c>
      <c r="AO700" s="99">
        <f t="shared" si="627"/>
        <v>1</v>
      </c>
      <c r="AP700" s="99">
        <f t="shared" si="628"/>
        <v>2</v>
      </c>
      <c r="AQ700" s="12">
        <f t="shared" si="629"/>
        <v>0</v>
      </c>
      <c r="AR700" s="39">
        <f t="shared" si="630"/>
        <v>0</v>
      </c>
      <c r="AS700" s="39">
        <f t="shared" si="631"/>
        <v>0</v>
      </c>
      <c r="AT700" s="39">
        <f t="shared" si="632"/>
        <v>0</v>
      </c>
      <c r="AU700" s="12">
        <f t="shared" si="633"/>
        <v>0</v>
      </c>
      <c r="AV700" s="39">
        <f t="shared" si="634"/>
        <v>0</v>
      </c>
      <c r="AW700" s="39">
        <f t="shared" si="635"/>
        <v>0</v>
      </c>
      <c r="AX700" s="39">
        <f t="shared" si="636"/>
        <v>0</v>
      </c>
      <c r="AY700" s="39">
        <f t="shared" si="637"/>
        <v>0</v>
      </c>
      <c r="AZ700" s="39">
        <f t="shared" si="638"/>
        <v>0</v>
      </c>
      <c r="BA700" s="12">
        <f t="shared" si="639"/>
        <v>1</v>
      </c>
      <c r="BB700" s="39">
        <f t="shared" si="640"/>
        <v>380</v>
      </c>
      <c r="BC700" s="39">
        <f t="shared" si="641"/>
        <v>220</v>
      </c>
      <c r="BD700" s="39">
        <f t="shared" si="642"/>
        <v>360</v>
      </c>
      <c r="BE700" s="12">
        <f t="shared" si="643"/>
        <v>0</v>
      </c>
      <c r="BF700" s="39">
        <f t="shared" si="644"/>
        <v>0</v>
      </c>
      <c r="BG700" s="39">
        <f t="shared" si="645"/>
        <v>0</v>
      </c>
      <c r="BH700" s="39">
        <f t="shared" si="646"/>
        <v>0</v>
      </c>
      <c r="BI700" s="12">
        <f t="shared" si="647"/>
        <v>0</v>
      </c>
      <c r="BJ700" s="39">
        <f t="shared" si="648"/>
        <v>0</v>
      </c>
      <c r="BK700" s="39">
        <f t="shared" si="649"/>
        <v>0</v>
      </c>
      <c r="BL700" s="39">
        <f t="shared" si="650"/>
        <v>0</v>
      </c>
      <c r="BM700" s="12">
        <f t="shared" si="651"/>
        <v>0</v>
      </c>
      <c r="BN700" s="39">
        <f t="shared" si="652"/>
        <v>0</v>
      </c>
      <c r="BO700" s="39">
        <f t="shared" si="653"/>
        <v>0</v>
      </c>
      <c r="BP700" s="39">
        <f t="shared" si="654"/>
        <v>0</v>
      </c>
      <c r="BQ700" s="12">
        <f t="shared" si="655"/>
        <v>0</v>
      </c>
      <c r="BR700" s="39">
        <f t="shared" si="656"/>
        <v>0</v>
      </c>
      <c r="BS700" s="39">
        <f t="shared" si="657"/>
        <v>0</v>
      </c>
      <c r="BT700" s="39">
        <f t="shared" si="658"/>
        <v>0</v>
      </c>
      <c r="BU700" s="104">
        <f>IF(ABS($B700)&lt;0.01,0,VLOOKUP(E700,DollarSteps,4))</f>
        <v>3</v>
      </c>
      <c r="BV700" s="104">
        <f>IF(ABS($B700)&lt;0.01,0,VLOOKUP(G700,DollarSteps,4))</f>
        <v>2</v>
      </c>
      <c r="BW700" s="104">
        <f>IF(ABS($B700)&lt;0.01,0,VLOOKUP(I700,DollarSteps,4))</f>
        <v>3</v>
      </c>
      <c r="BX700" s="104">
        <f>IF(ABS($B700)&lt;0.01,0,IF($J700="","",VLOOKUP($J700,Age_Steps,4)))</f>
        <v>5</v>
      </c>
      <c r="BY700" s="104">
        <f>IF(OR(ABS($B700)&lt;0.01,$E700=0),0,IF($J700="","",VLOOKUP($J700,Age_Steps,4)))</f>
        <v>5</v>
      </c>
      <c r="BZ700" s="104">
        <f>IF(ABS($B700)&lt;0.01,0,IF($J700="","",VLOOKUP($J700-1,Age_Steps,4)))</f>
        <v>5</v>
      </c>
      <c r="CA700" s="104">
        <f>IF(OR(ABS($B700)&lt;0.01,$G700=0),0,IF($J700="","",VLOOKUP($J700-1,Age_Steps,4)))</f>
        <v>5</v>
      </c>
      <c r="CB700" s="104">
        <f>IF(ABS($B700)&lt;0.01,0,IF($J700="","",VLOOKUP($J700-2,Age_Steps,4)))</f>
        <v>5</v>
      </c>
      <c r="CC700" s="104">
        <f>IF(OR(ABS($B700)&lt;0.01,$I700=0),0,IF($J700="","",VLOOKUP($J700-2,Age_Steps,4)))</f>
        <v>5</v>
      </c>
    </row>
    <row r="701" spans="2:81" ht="12.5" customHeight="1">
      <c r="B701" s="6" t="s">
        <v>535</v>
      </c>
      <c r="C701" s="7" t="s">
        <v>536</v>
      </c>
      <c r="D701" s="5">
        <v>0</v>
      </c>
      <c r="E701" s="5">
        <v>0</v>
      </c>
      <c r="F701" s="2">
        <v>1400</v>
      </c>
      <c r="G701" s="2">
        <v>1480</v>
      </c>
      <c r="H701" s="2">
        <v>1600</v>
      </c>
      <c r="I701" s="5">
        <v>1760</v>
      </c>
      <c r="J701" s="11">
        <v>81</v>
      </c>
      <c r="K701" s="12">
        <f t="shared" si="603"/>
        <v>0</v>
      </c>
      <c r="L701" s="12">
        <f t="shared" si="603"/>
        <v>0</v>
      </c>
      <c r="M701" s="14">
        <f t="shared" si="604"/>
        <v>-1400</v>
      </c>
      <c r="N701" s="12">
        <f t="shared" si="659"/>
        <v>1</v>
      </c>
      <c r="O701" s="14">
        <f t="shared" si="605"/>
        <v>-1480</v>
      </c>
      <c r="P701" s="12">
        <f t="shared" si="659"/>
        <v>1</v>
      </c>
      <c r="Q701" s="12">
        <f t="shared" si="606"/>
        <v>0</v>
      </c>
      <c r="R701" s="12">
        <f t="shared" si="607"/>
        <v>1</v>
      </c>
      <c r="S701" s="12">
        <f t="shared" si="608"/>
        <v>0</v>
      </c>
      <c r="T701" s="12">
        <f t="shared" si="609"/>
        <v>1</v>
      </c>
      <c r="U701" s="12">
        <f t="shared" si="610"/>
        <v>1</v>
      </c>
      <c r="V701" s="39">
        <f t="shared" si="611"/>
        <v>1480</v>
      </c>
      <c r="W701" s="39">
        <f t="shared" si="612"/>
        <v>1760</v>
      </c>
      <c r="X701" s="12">
        <f t="shared" si="660"/>
        <v>1</v>
      </c>
      <c r="Y701" s="12">
        <f t="shared" si="613"/>
        <v>0</v>
      </c>
      <c r="Z701" s="39">
        <f t="shared" si="661"/>
        <v>0</v>
      </c>
      <c r="AA701" s="12">
        <f t="shared" si="614"/>
        <v>0</v>
      </c>
      <c r="AB701" s="39">
        <f t="shared" si="615"/>
        <v>0</v>
      </c>
      <c r="AC701" s="12">
        <f t="shared" si="616"/>
        <v>0</v>
      </c>
      <c r="AD701" s="39">
        <f t="shared" si="617"/>
        <v>0</v>
      </c>
      <c r="AE701" s="39">
        <f t="shared" si="602"/>
        <v>0</v>
      </c>
      <c r="AF701" s="12">
        <f t="shared" si="618"/>
        <v>0</v>
      </c>
      <c r="AG701" s="39">
        <f t="shared" si="619"/>
        <v>0</v>
      </c>
      <c r="AH701" s="12">
        <f t="shared" si="620"/>
        <v>0</v>
      </c>
      <c r="AI701" s="39">
        <f t="shared" si="621"/>
        <v>0</v>
      </c>
      <c r="AJ701" s="39">
        <f t="shared" si="622"/>
        <v>0</v>
      </c>
      <c r="AK701" s="12">
        <f t="shared" si="623"/>
        <v>0</v>
      </c>
      <c r="AL701" s="39">
        <f t="shared" si="624"/>
        <v>0</v>
      </c>
      <c r="AM701" s="39">
        <f t="shared" si="625"/>
        <v>0</v>
      </c>
      <c r="AN701" s="39">
        <f t="shared" si="626"/>
        <v>0</v>
      </c>
      <c r="AO701" s="99">
        <f t="shared" si="627"/>
        <v>0</v>
      </c>
      <c r="AP701" s="99">
        <f t="shared" si="628"/>
        <v>0</v>
      </c>
      <c r="AQ701" s="12">
        <f t="shared" si="629"/>
        <v>0</v>
      </c>
      <c r="AR701" s="39">
        <f t="shared" si="630"/>
        <v>0</v>
      </c>
      <c r="AS701" s="39">
        <f t="shared" si="631"/>
        <v>0</v>
      </c>
      <c r="AT701" s="39">
        <f t="shared" si="632"/>
        <v>0</v>
      </c>
      <c r="AU701" s="12">
        <f t="shared" si="633"/>
        <v>0</v>
      </c>
      <c r="AV701" s="39">
        <f t="shared" si="634"/>
        <v>0</v>
      </c>
      <c r="AW701" s="39">
        <f t="shared" si="635"/>
        <v>0</v>
      </c>
      <c r="AX701" s="39">
        <f t="shared" si="636"/>
        <v>0</v>
      </c>
      <c r="AY701" s="39">
        <f t="shared" si="637"/>
        <v>0</v>
      </c>
      <c r="AZ701" s="39">
        <f t="shared" si="638"/>
        <v>0</v>
      </c>
      <c r="BA701" s="12">
        <f t="shared" si="639"/>
        <v>0</v>
      </c>
      <c r="BB701" s="39">
        <f t="shared" si="640"/>
        <v>0</v>
      </c>
      <c r="BC701" s="39">
        <f t="shared" si="641"/>
        <v>0</v>
      </c>
      <c r="BD701" s="39">
        <f t="shared" si="642"/>
        <v>0</v>
      </c>
      <c r="BE701" s="12">
        <f t="shared" si="643"/>
        <v>0</v>
      </c>
      <c r="BF701" s="39">
        <f t="shared" si="644"/>
        <v>0</v>
      </c>
      <c r="BG701" s="39">
        <f t="shared" si="645"/>
        <v>0</v>
      </c>
      <c r="BH701" s="39">
        <f t="shared" si="646"/>
        <v>0</v>
      </c>
      <c r="BI701" s="12">
        <f t="shared" si="647"/>
        <v>0</v>
      </c>
      <c r="BJ701" s="39">
        <f t="shared" si="648"/>
        <v>0</v>
      </c>
      <c r="BK701" s="39">
        <f t="shared" si="649"/>
        <v>0</v>
      </c>
      <c r="BL701" s="39">
        <f t="shared" si="650"/>
        <v>0</v>
      </c>
      <c r="BM701" s="12">
        <f t="shared" si="651"/>
        <v>0</v>
      </c>
      <c r="BN701" s="39">
        <f t="shared" si="652"/>
        <v>0</v>
      </c>
      <c r="BO701" s="39">
        <f t="shared" si="653"/>
        <v>0</v>
      </c>
      <c r="BP701" s="39">
        <f t="shared" si="654"/>
        <v>0</v>
      </c>
      <c r="BQ701" s="12">
        <f t="shared" si="655"/>
        <v>0</v>
      </c>
      <c r="BR701" s="39">
        <f t="shared" si="656"/>
        <v>0</v>
      </c>
      <c r="BS701" s="39">
        <f t="shared" si="657"/>
        <v>0</v>
      </c>
      <c r="BT701" s="39">
        <f t="shared" si="658"/>
        <v>0</v>
      </c>
      <c r="BU701" s="104">
        <f>IF(ABS($B701)&lt;0.01,0,VLOOKUP(E701,DollarSteps,4))</f>
        <v>1</v>
      </c>
      <c r="BV701" s="104">
        <f>IF(ABS($B701)&lt;0.01,0,VLOOKUP(G701,DollarSteps,4))</f>
        <v>4</v>
      </c>
      <c r="BW701" s="104">
        <f>IF(ABS($B701)&lt;0.01,0,VLOOKUP(I701,DollarSteps,4))</f>
        <v>5</v>
      </c>
      <c r="BX701" s="104">
        <f>IF(ABS($B701)&lt;0.01,0,IF($J701="","",VLOOKUP($J701,Age_Steps,4)))</f>
        <v>7</v>
      </c>
      <c r="BY701" s="104">
        <f>IF(OR(ABS($B701)&lt;0.01,$E701=0),0,IF($J701="","",VLOOKUP($J701,Age_Steps,4)))</f>
        <v>0</v>
      </c>
      <c r="BZ701" s="104">
        <f>IF(ABS($B701)&lt;0.01,0,IF($J701="","",VLOOKUP($J701-1,Age_Steps,4)))</f>
        <v>7</v>
      </c>
      <c r="CA701" s="104">
        <f>IF(OR(ABS($B701)&lt;0.01,$G701=0),0,IF($J701="","",VLOOKUP($J701-1,Age_Steps,4)))</f>
        <v>7</v>
      </c>
      <c r="CB701" s="104">
        <f>IF(ABS($B701)&lt;0.01,0,IF($J701="","",VLOOKUP($J701-2,Age_Steps,4)))</f>
        <v>7</v>
      </c>
      <c r="CC701" s="104">
        <f>IF(OR(ABS($B701)&lt;0.01,$I701=0),0,IF($J701="","",VLOOKUP($J701-2,Age_Steps,4)))</f>
        <v>7</v>
      </c>
    </row>
    <row r="702" spans="2:81" ht="12.5" customHeight="1">
      <c r="B702" s="6" t="s">
        <v>537</v>
      </c>
      <c r="C702" s="6" t="s">
        <v>538</v>
      </c>
      <c r="D702" s="5">
        <v>0</v>
      </c>
      <c r="E702" s="5">
        <v>0</v>
      </c>
      <c r="F702" s="2">
        <v>1525</v>
      </c>
      <c r="G702" s="2">
        <v>1685</v>
      </c>
      <c r="H702" s="2">
        <v>1500</v>
      </c>
      <c r="I702" s="5">
        <v>1733</v>
      </c>
      <c r="J702" s="11">
        <v>72</v>
      </c>
      <c r="K702" s="12">
        <f t="shared" si="603"/>
        <v>0</v>
      </c>
      <c r="L702" s="12">
        <f t="shared" si="603"/>
        <v>0</v>
      </c>
      <c r="M702" s="14">
        <f t="shared" si="604"/>
        <v>-1525</v>
      </c>
      <c r="N702" s="12">
        <f t="shared" si="659"/>
        <v>1</v>
      </c>
      <c r="O702" s="14">
        <f t="shared" si="605"/>
        <v>-1685</v>
      </c>
      <c r="P702" s="12">
        <f t="shared" si="659"/>
        <v>1</v>
      </c>
      <c r="Q702" s="12">
        <f t="shared" si="606"/>
        <v>0</v>
      </c>
      <c r="R702" s="12">
        <f t="shared" si="607"/>
        <v>1</v>
      </c>
      <c r="S702" s="12">
        <f t="shared" si="608"/>
        <v>0</v>
      </c>
      <c r="T702" s="12">
        <f t="shared" si="609"/>
        <v>1</v>
      </c>
      <c r="U702" s="12">
        <f t="shared" si="610"/>
        <v>1</v>
      </c>
      <c r="V702" s="39">
        <f t="shared" si="611"/>
        <v>1685</v>
      </c>
      <c r="W702" s="39">
        <f t="shared" si="612"/>
        <v>1733</v>
      </c>
      <c r="X702" s="12">
        <f t="shared" si="660"/>
        <v>1</v>
      </c>
      <c r="Y702" s="12">
        <f t="shared" si="613"/>
        <v>0</v>
      </c>
      <c r="Z702" s="39">
        <f t="shared" si="661"/>
        <v>0</v>
      </c>
      <c r="AA702" s="12">
        <f t="shared" si="614"/>
        <v>0</v>
      </c>
      <c r="AB702" s="39">
        <f t="shared" si="615"/>
        <v>0</v>
      </c>
      <c r="AC702" s="12">
        <f t="shared" si="616"/>
        <v>0</v>
      </c>
      <c r="AD702" s="39">
        <f t="shared" si="617"/>
        <v>0</v>
      </c>
      <c r="AE702" s="39">
        <f t="shared" si="602"/>
        <v>0</v>
      </c>
      <c r="AF702" s="12">
        <f t="shared" si="618"/>
        <v>0</v>
      </c>
      <c r="AG702" s="39">
        <f t="shared" si="619"/>
        <v>0</v>
      </c>
      <c r="AH702" s="12">
        <f t="shared" si="620"/>
        <v>0</v>
      </c>
      <c r="AI702" s="39">
        <f t="shared" si="621"/>
        <v>0</v>
      </c>
      <c r="AJ702" s="39">
        <f t="shared" si="622"/>
        <v>0</v>
      </c>
      <c r="AK702" s="12">
        <f t="shared" si="623"/>
        <v>0</v>
      </c>
      <c r="AL702" s="39">
        <f t="shared" si="624"/>
        <v>0</v>
      </c>
      <c r="AM702" s="39">
        <f t="shared" si="625"/>
        <v>0</v>
      </c>
      <c r="AN702" s="39">
        <f t="shared" si="626"/>
        <v>0</v>
      </c>
      <c r="AO702" s="99">
        <f t="shared" si="627"/>
        <v>0</v>
      </c>
      <c r="AP702" s="99">
        <f t="shared" si="628"/>
        <v>0</v>
      </c>
      <c r="AQ702" s="12">
        <f t="shared" si="629"/>
        <v>0</v>
      </c>
      <c r="AR702" s="39">
        <f t="shared" si="630"/>
        <v>0</v>
      </c>
      <c r="AS702" s="39">
        <f t="shared" si="631"/>
        <v>0</v>
      </c>
      <c r="AT702" s="39">
        <f t="shared" si="632"/>
        <v>0</v>
      </c>
      <c r="AU702" s="12">
        <f t="shared" si="633"/>
        <v>0</v>
      </c>
      <c r="AV702" s="39">
        <f t="shared" si="634"/>
        <v>0</v>
      </c>
      <c r="AW702" s="39">
        <f t="shared" si="635"/>
        <v>0</v>
      </c>
      <c r="AX702" s="39">
        <f t="shared" si="636"/>
        <v>0</v>
      </c>
      <c r="AY702" s="39">
        <f t="shared" si="637"/>
        <v>0</v>
      </c>
      <c r="AZ702" s="39">
        <f t="shared" si="638"/>
        <v>0</v>
      </c>
      <c r="BA702" s="12">
        <f t="shared" si="639"/>
        <v>0</v>
      </c>
      <c r="BB702" s="39">
        <f t="shared" si="640"/>
        <v>0</v>
      </c>
      <c r="BC702" s="39">
        <f t="shared" si="641"/>
        <v>0</v>
      </c>
      <c r="BD702" s="39">
        <f t="shared" si="642"/>
        <v>0</v>
      </c>
      <c r="BE702" s="12">
        <f t="shared" si="643"/>
        <v>0</v>
      </c>
      <c r="BF702" s="39">
        <f t="shared" si="644"/>
        <v>0</v>
      </c>
      <c r="BG702" s="39">
        <f t="shared" si="645"/>
        <v>0</v>
      </c>
      <c r="BH702" s="39">
        <f t="shared" si="646"/>
        <v>0</v>
      </c>
      <c r="BI702" s="12">
        <f t="shared" si="647"/>
        <v>0</v>
      </c>
      <c r="BJ702" s="39">
        <f t="shared" si="648"/>
        <v>0</v>
      </c>
      <c r="BK702" s="39">
        <f t="shared" si="649"/>
        <v>0</v>
      </c>
      <c r="BL702" s="39">
        <f t="shared" si="650"/>
        <v>0</v>
      </c>
      <c r="BM702" s="12">
        <f t="shared" si="651"/>
        <v>0</v>
      </c>
      <c r="BN702" s="39">
        <f t="shared" si="652"/>
        <v>0</v>
      </c>
      <c r="BO702" s="39">
        <f t="shared" si="653"/>
        <v>0</v>
      </c>
      <c r="BP702" s="39">
        <f t="shared" si="654"/>
        <v>0</v>
      </c>
      <c r="BQ702" s="12">
        <f t="shared" si="655"/>
        <v>0</v>
      </c>
      <c r="BR702" s="39">
        <f t="shared" si="656"/>
        <v>0</v>
      </c>
      <c r="BS702" s="39">
        <f t="shared" si="657"/>
        <v>0</v>
      </c>
      <c r="BT702" s="39">
        <f t="shared" si="658"/>
        <v>0</v>
      </c>
      <c r="BU702" s="104">
        <f>IF(ABS($B702)&lt;0.01,0,VLOOKUP(E702,DollarSteps,4))</f>
        <v>1</v>
      </c>
      <c r="BV702" s="104">
        <f>IF(ABS($B702)&lt;0.01,0,VLOOKUP(G702,DollarSteps,4))</f>
        <v>5</v>
      </c>
      <c r="BW702" s="104">
        <f>IF(ABS($B702)&lt;0.01,0,VLOOKUP(I702,DollarSteps,4))</f>
        <v>5</v>
      </c>
      <c r="BX702" s="104">
        <f>IF(ABS($B702)&lt;0.01,0,IF($J702="","",VLOOKUP($J702,Age_Steps,4)))</f>
        <v>7</v>
      </c>
      <c r="BY702" s="104">
        <f>IF(OR(ABS($B702)&lt;0.01,$E702=0),0,IF($J702="","",VLOOKUP($J702,Age_Steps,4)))</f>
        <v>0</v>
      </c>
      <c r="BZ702" s="104">
        <f>IF(ABS($B702)&lt;0.01,0,IF($J702="","",VLOOKUP($J702-1,Age_Steps,4)))</f>
        <v>7</v>
      </c>
      <c r="CA702" s="104">
        <f>IF(OR(ABS($B702)&lt;0.01,$G702=0),0,IF($J702="","",VLOOKUP($J702-1,Age_Steps,4)))</f>
        <v>7</v>
      </c>
      <c r="CB702" s="104">
        <f>IF(ABS($B702)&lt;0.01,0,IF($J702="","",VLOOKUP($J702-2,Age_Steps,4)))</f>
        <v>7</v>
      </c>
      <c r="CC702" s="104">
        <f>IF(OR(ABS($B702)&lt;0.01,$I702=0),0,IF($J702="","",VLOOKUP($J702-2,Age_Steps,4)))</f>
        <v>7</v>
      </c>
    </row>
    <row r="703" spans="2:81" ht="12.5" customHeight="1">
      <c r="B703" s="6" t="s">
        <v>539</v>
      </c>
      <c r="C703" s="7" t="s">
        <v>540</v>
      </c>
      <c r="D703" s="5">
        <v>3490</v>
      </c>
      <c r="E703" s="5">
        <v>4143</v>
      </c>
      <c r="F703" s="2">
        <v>3000</v>
      </c>
      <c r="G703" s="2">
        <v>3000</v>
      </c>
      <c r="H703" s="2">
        <v>3010</v>
      </c>
      <c r="I703" s="5">
        <v>3030</v>
      </c>
      <c r="J703" s="11">
        <v>52</v>
      </c>
      <c r="K703" s="12">
        <f t="shared" si="603"/>
        <v>1</v>
      </c>
      <c r="L703" s="12">
        <f t="shared" si="603"/>
        <v>1</v>
      </c>
      <c r="M703" s="14">
        <f t="shared" si="604"/>
        <v>490</v>
      </c>
      <c r="N703" s="12">
        <f t="shared" si="659"/>
        <v>0</v>
      </c>
      <c r="O703" s="14">
        <f t="shared" si="605"/>
        <v>1143</v>
      </c>
      <c r="P703" s="12">
        <f t="shared" si="659"/>
        <v>1</v>
      </c>
      <c r="Q703" s="12">
        <f t="shared" si="606"/>
        <v>0</v>
      </c>
      <c r="R703" s="12">
        <f t="shared" si="607"/>
        <v>0</v>
      </c>
      <c r="S703" s="12">
        <f t="shared" si="608"/>
        <v>1</v>
      </c>
      <c r="T703" s="12">
        <f t="shared" si="609"/>
        <v>1</v>
      </c>
      <c r="U703" s="12">
        <f t="shared" si="610"/>
        <v>0</v>
      </c>
      <c r="V703" s="39">
        <f t="shared" si="611"/>
        <v>0</v>
      </c>
      <c r="W703" s="39">
        <f t="shared" si="612"/>
        <v>0</v>
      </c>
      <c r="X703" s="12">
        <f t="shared" si="660"/>
        <v>1</v>
      </c>
      <c r="Y703" s="12">
        <f t="shared" si="613"/>
        <v>0</v>
      </c>
      <c r="Z703" s="39">
        <f t="shared" si="661"/>
        <v>0</v>
      </c>
      <c r="AA703" s="12">
        <f t="shared" si="614"/>
        <v>0</v>
      </c>
      <c r="AB703" s="39">
        <f t="shared" si="615"/>
        <v>0</v>
      </c>
      <c r="AC703" s="12">
        <f t="shared" si="616"/>
        <v>0</v>
      </c>
      <c r="AD703" s="39">
        <f t="shared" si="617"/>
        <v>0</v>
      </c>
      <c r="AE703" s="39">
        <f t="shared" si="602"/>
        <v>0</v>
      </c>
      <c r="AF703" s="12">
        <f t="shared" si="618"/>
        <v>0</v>
      </c>
      <c r="AG703" s="39">
        <f t="shared" si="619"/>
        <v>0</v>
      </c>
      <c r="AH703" s="12">
        <f t="shared" si="620"/>
        <v>0</v>
      </c>
      <c r="AI703" s="39">
        <f t="shared" si="621"/>
        <v>0</v>
      </c>
      <c r="AJ703" s="39">
        <f t="shared" si="622"/>
        <v>0</v>
      </c>
      <c r="AK703" s="12">
        <f t="shared" si="623"/>
        <v>1</v>
      </c>
      <c r="AL703" s="39">
        <f t="shared" si="624"/>
        <v>4143</v>
      </c>
      <c r="AM703" s="39">
        <f t="shared" si="625"/>
        <v>3000</v>
      </c>
      <c r="AN703" s="39">
        <f t="shared" si="626"/>
        <v>3030</v>
      </c>
      <c r="AO703" s="99">
        <f t="shared" si="627"/>
        <v>1</v>
      </c>
      <c r="AP703" s="99">
        <f t="shared" si="628"/>
        <v>2</v>
      </c>
      <c r="AQ703" s="12">
        <f t="shared" si="629"/>
        <v>0</v>
      </c>
      <c r="AR703" s="39">
        <f t="shared" si="630"/>
        <v>0</v>
      </c>
      <c r="AS703" s="39">
        <f t="shared" si="631"/>
        <v>0</v>
      </c>
      <c r="AT703" s="39">
        <f t="shared" si="632"/>
        <v>0</v>
      </c>
      <c r="AU703" s="12">
        <f t="shared" si="633"/>
        <v>0</v>
      </c>
      <c r="AV703" s="39">
        <f t="shared" si="634"/>
        <v>0</v>
      </c>
      <c r="AW703" s="39">
        <f t="shared" si="635"/>
        <v>0</v>
      </c>
      <c r="AX703" s="39">
        <f t="shared" si="636"/>
        <v>0</v>
      </c>
      <c r="AY703" s="39">
        <f t="shared" si="637"/>
        <v>0</v>
      </c>
      <c r="AZ703" s="39">
        <f t="shared" si="638"/>
        <v>0</v>
      </c>
      <c r="BA703" s="12">
        <f t="shared" si="639"/>
        <v>1</v>
      </c>
      <c r="BB703" s="39">
        <f t="shared" si="640"/>
        <v>4143</v>
      </c>
      <c r="BC703" s="39">
        <f t="shared" si="641"/>
        <v>3000</v>
      </c>
      <c r="BD703" s="39">
        <f t="shared" si="642"/>
        <v>3030</v>
      </c>
      <c r="BE703" s="12">
        <f t="shared" si="643"/>
        <v>0</v>
      </c>
      <c r="BF703" s="39">
        <f t="shared" si="644"/>
        <v>0</v>
      </c>
      <c r="BG703" s="39">
        <f t="shared" si="645"/>
        <v>0</v>
      </c>
      <c r="BH703" s="39">
        <f t="shared" si="646"/>
        <v>0</v>
      </c>
      <c r="BI703" s="12">
        <f t="shared" si="647"/>
        <v>0</v>
      </c>
      <c r="BJ703" s="39">
        <f t="shared" si="648"/>
        <v>0</v>
      </c>
      <c r="BK703" s="39">
        <f t="shared" si="649"/>
        <v>0</v>
      </c>
      <c r="BL703" s="39">
        <f t="shared" si="650"/>
        <v>0</v>
      </c>
      <c r="BM703" s="12">
        <f t="shared" si="651"/>
        <v>0</v>
      </c>
      <c r="BN703" s="39">
        <f t="shared" si="652"/>
        <v>0</v>
      </c>
      <c r="BO703" s="39">
        <f t="shared" si="653"/>
        <v>0</v>
      </c>
      <c r="BP703" s="39">
        <f t="shared" si="654"/>
        <v>0</v>
      </c>
      <c r="BQ703" s="12">
        <f t="shared" si="655"/>
        <v>0</v>
      </c>
      <c r="BR703" s="39">
        <f t="shared" si="656"/>
        <v>0</v>
      </c>
      <c r="BS703" s="39">
        <f t="shared" si="657"/>
        <v>0</v>
      </c>
      <c r="BT703" s="39">
        <f t="shared" si="658"/>
        <v>0</v>
      </c>
      <c r="BU703" s="104">
        <f>IF(ABS($B703)&lt;0.01,0,VLOOKUP(E703,DollarSteps,4))</f>
        <v>7</v>
      </c>
      <c r="BV703" s="104">
        <f>IF(ABS($B703)&lt;0.01,0,VLOOKUP(G703,DollarSteps,4))</f>
        <v>7</v>
      </c>
      <c r="BW703" s="104">
        <f>IF(ABS($B703)&lt;0.01,0,VLOOKUP(I703,DollarSteps,4))</f>
        <v>7</v>
      </c>
      <c r="BX703" s="104">
        <f>IF(ABS($B703)&lt;0.01,0,IF($J703="","",VLOOKUP($J703,Age_Steps,4)))</f>
        <v>5</v>
      </c>
      <c r="BY703" s="104">
        <f>IF(OR(ABS($B703)&lt;0.01,$E703=0),0,IF($J703="","",VLOOKUP($J703,Age_Steps,4)))</f>
        <v>5</v>
      </c>
      <c r="BZ703" s="104">
        <f>IF(ABS($B703)&lt;0.01,0,IF($J703="","",VLOOKUP($J703-1,Age_Steps,4)))</f>
        <v>5</v>
      </c>
      <c r="CA703" s="104">
        <f>IF(OR(ABS($B703)&lt;0.01,$G703=0),0,IF($J703="","",VLOOKUP($J703-1,Age_Steps,4)))</f>
        <v>5</v>
      </c>
      <c r="CB703" s="104">
        <f>IF(ABS($B703)&lt;0.01,0,IF($J703="","",VLOOKUP($J703-2,Age_Steps,4)))</f>
        <v>5</v>
      </c>
      <c r="CC703" s="104">
        <f>IF(OR(ABS($B703)&lt;0.01,$I703=0),0,IF($J703="","",VLOOKUP($J703-2,Age_Steps,4)))</f>
        <v>5</v>
      </c>
    </row>
    <row r="704" spans="2:81" ht="12.5" customHeight="1">
      <c r="B704" s="6" t="s">
        <v>541</v>
      </c>
      <c r="C704" s="6" t="s">
        <v>542</v>
      </c>
      <c r="D704" s="5">
        <v>6375</v>
      </c>
      <c r="E704" s="5">
        <v>7161</v>
      </c>
      <c r="F704" s="2">
        <v>1425</v>
      </c>
      <c r="G704" s="2">
        <v>1500</v>
      </c>
      <c r="H704" s="2">
        <v>0</v>
      </c>
      <c r="I704" s="5">
        <v>0</v>
      </c>
      <c r="J704" s="11">
        <v>83</v>
      </c>
      <c r="K704" s="12">
        <f t="shared" si="603"/>
        <v>1</v>
      </c>
      <c r="L704" s="12">
        <f t="shared" si="603"/>
        <v>1</v>
      </c>
      <c r="M704" s="14">
        <f t="shared" si="604"/>
        <v>4950</v>
      </c>
      <c r="N704" s="12">
        <f t="shared" si="659"/>
        <v>1</v>
      </c>
      <c r="O704" s="14">
        <f t="shared" si="605"/>
        <v>5661</v>
      </c>
      <c r="P704" s="12">
        <f t="shared" si="659"/>
        <v>1</v>
      </c>
      <c r="Q704" s="12">
        <f t="shared" si="606"/>
        <v>0</v>
      </c>
      <c r="R704" s="12">
        <f t="shared" si="607"/>
        <v>0</v>
      </c>
      <c r="S704" s="12">
        <f t="shared" si="608"/>
        <v>1</v>
      </c>
      <c r="T704" s="12">
        <f t="shared" si="609"/>
        <v>1</v>
      </c>
      <c r="U704" s="12">
        <f t="shared" si="610"/>
        <v>0</v>
      </c>
      <c r="V704" s="39">
        <f t="shared" si="611"/>
        <v>0</v>
      </c>
      <c r="W704" s="39">
        <f t="shared" si="612"/>
        <v>0</v>
      </c>
      <c r="X704" s="12">
        <f t="shared" si="660"/>
        <v>0</v>
      </c>
      <c r="Y704" s="12">
        <f t="shared" si="613"/>
        <v>0</v>
      </c>
      <c r="Z704" s="39">
        <f t="shared" si="661"/>
        <v>0</v>
      </c>
      <c r="AA704" s="12">
        <f t="shared" si="614"/>
        <v>0</v>
      </c>
      <c r="AB704" s="39">
        <f t="shared" si="615"/>
        <v>0</v>
      </c>
      <c r="AC704" s="12">
        <f t="shared" si="616"/>
        <v>1</v>
      </c>
      <c r="AD704" s="39">
        <f t="shared" si="617"/>
        <v>7161</v>
      </c>
      <c r="AE704" s="39">
        <f t="shared" si="602"/>
        <v>1500</v>
      </c>
      <c r="AF704" s="12">
        <f t="shared" si="618"/>
        <v>0</v>
      </c>
      <c r="AG704" s="39">
        <f t="shared" si="619"/>
        <v>0</v>
      </c>
      <c r="AH704" s="12">
        <f t="shared" si="620"/>
        <v>0</v>
      </c>
      <c r="AI704" s="39">
        <f t="shared" si="621"/>
        <v>0</v>
      </c>
      <c r="AJ704" s="39">
        <f t="shared" si="622"/>
        <v>0</v>
      </c>
      <c r="AK704" s="12">
        <f t="shared" si="623"/>
        <v>0</v>
      </c>
      <c r="AL704" s="39">
        <f t="shared" si="624"/>
        <v>0</v>
      </c>
      <c r="AM704" s="39">
        <f t="shared" si="625"/>
        <v>0</v>
      </c>
      <c r="AN704" s="39">
        <f t="shared" si="626"/>
        <v>0</v>
      </c>
      <c r="AO704" s="99">
        <f t="shared" si="627"/>
        <v>0</v>
      </c>
      <c r="AP704" s="99">
        <f t="shared" si="628"/>
        <v>0</v>
      </c>
      <c r="AQ704" s="12">
        <f t="shared" si="629"/>
        <v>0</v>
      </c>
      <c r="AR704" s="39">
        <f t="shared" si="630"/>
        <v>0</v>
      </c>
      <c r="AS704" s="39">
        <f t="shared" si="631"/>
        <v>0</v>
      </c>
      <c r="AT704" s="39">
        <f t="shared" si="632"/>
        <v>0</v>
      </c>
      <c r="AU704" s="12">
        <f t="shared" si="633"/>
        <v>0</v>
      </c>
      <c r="AV704" s="39">
        <f t="shared" si="634"/>
        <v>0</v>
      </c>
      <c r="AW704" s="39">
        <f t="shared" si="635"/>
        <v>0</v>
      </c>
      <c r="AX704" s="39">
        <f t="shared" si="636"/>
        <v>0</v>
      </c>
      <c r="AY704" s="39">
        <f t="shared" si="637"/>
        <v>0</v>
      </c>
      <c r="AZ704" s="39">
        <f t="shared" si="638"/>
        <v>0</v>
      </c>
      <c r="BA704" s="12">
        <f t="shared" si="639"/>
        <v>0</v>
      </c>
      <c r="BB704" s="39">
        <f t="shared" si="640"/>
        <v>0</v>
      </c>
      <c r="BC704" s="39">
        <f t="shared" si="641"/>
        <v>0</v>
      </c>
      <c r="BD704" s="39">
        <f t="shared" si="642"/>
        <v>0</v>
      </c>
      <c r="BE704" s="12">
        <f t="shared" si="643"/>
        <v>0</v>
      </c>
      <c r="BF704" s="39">
        <f t="shared" si="644"/>
        <v>0</v>
      </c>
      <c r="BG704" s="39">
        <f t="shared" si="645"/>
        <v>0</v>
      </c>
      <c r="BH704" s="39">
        <f t="shared" si="646"/>
        <v>0</v>
      </c>
      <c r="BI704" s="12">
        <f t="shared" si="647"/>
        <v>0</v>
      </c>
      <c r="BJ704" s="39">
        <f t="shared" si="648"/>
        <v>0</v>
      </c>
      <c r="BK704" s="39">
        <f t="shared" si="649"/>
        <v>0</v>
      </c>
      <c r="BL704" s="39">
        <f t="shared" si="650"/>
        <v>0</v>
      </c>
      <c r="BM704" s="12">
        <f t="shared" si="651"/>
        <v>0</v>
      </c>
      <c r="BN704" s="39">
        <f t="shared" si="652"/>
        <v>0</v>
      </c>
      <c r="BO704" s="39">
        <f t="shared" si="653"/>
        <v>0</v>
      </c>
      <c r="BP704" s="39">
        <f t="shared" si="654"/>
        <v>0</v>
      </c>
      <c r="BQ704" s="12">
        <f t="shared" si="655"/>
        <v>0</v>
      </c>
      <c r="BR704" s="39">
        <f t="shared" si="656"/>
        <v>0</v>
      </c>
      <c r="BS704" s="39">
        <f t="shared" si="657"/>
        <v>0</v>
      </c>
      <c r="BT704" s="39">
        <f t="shared" si="658"/>
        <v>0</v>
      </c>
      <c r="BU704" s="104">
        <f>IF(ABS($B704)&lt;0.01,0,VLOOKUP(E704,DollarSteps,4))</f>
        <v>9</v>
      </c>
      <c r="BV704" s="104">
        <f>IF(ABS($B704)&lt;0.01,0,VLOOKUP(G704,DollarSteps,4))</f>
        <v>4</v>
      </c>
      <c r="BW704" s="104">
        <f>IF(ABS($B704)&lt;0.01,0,VLOOKUP(I704,DollarSteps,4))</f>
        <v>1</v>
      </c>
      <c r="BX704" s="104">
        <f>IF(ABS($B704)&lt;0.01,0,IF($J704="","",VLOOKUP($J704,Age_Steps,4)))</f>
        <v>7</v>
      </c>
      <c r="BY704" s="104">
        <f>IF(OR(ABS($B704)&lt;0.01,$E704=0),0,IF($J704="","",VLOOKUP($J704,Age_Steps,4)))</f>
        <v>7</v>
      </c>
      <c r="BZ704" s="104">
        <f>IF(ABS($B704)&lt;0.01,0,IF($J704="","",VLOOKUP($J704-1,Age_Steps,4)))</f>
        <v>7</v>
      </c>
      <c r="CA704" s="104">
        <f>IF(OR(ABS($B704)&lt;0.01,$G704=0),0,IF($J704="","",VLOOKUP($J704-1,Age_Steps,4)))</f>
        <v>7</v>
      </c>
      <c r="CB704" s="104">
        <f>IF(ABS($B704)&lt;0.01,0,IF($J704="","",VLOOKUP($J704-2,Age_Steps,4)))</f>
        <v>7</v>
      </c>
      <c r="CC704" s="104">
        <f>IF(OR(ABS($B704)&lt;0.01,$I704=0),0,IF($J704="","",VLOOKUP($J704-2,Age_Steps,4)))</f>
        <v>0</v>
      </c>
    </row>
    <row r="705" spans="2:81" ht="12.5" customHeight="1">
      <c r="B705" s="6" t="s">
        <v>543</v>
      </c>
      <c r="C705" s="7" t="s">
        <v>544</v>
      </c>
      <c r="D705" s="5">
        <v>2525</v>
      </c>
      <c r="E705" s="5">
        <v>2525</v>
      </c>
      <c r="F705" s="2">
        <v>2030</v>
      </c>
      <c r="G705" s="2">
        <v>2030</v>
      </c>
      <c r="H705" s="2">
        <v>3035</v>
      </c>
      <c r="I705" s="5">
        <v>3145</v>
      </c>
      <c r="J705" s="11">
        <v>48</v>
      </c>
      <c r="K705" s="12">
        <f t="shared" si="603"/>
        <v>1</v>
      </c>
      <c r="L705" s="12">
        <f t="shared" si="603"/>
        <v>1</v>
      </c>
      <c r="M705" s="14">
        <f t="shared" si="604"/>
        <v>495</v>
      </c>
      <c r="N705" s="12">
        <f t="shared" si="659"/>
        <v>0</v>
      </c>
      <c r="O705" s="14">
        <f t="shared" si="605"/>
        <v>495</v>
      </c>
      <c r="P705" s="12">
        <f t="shared" si="659"/>
        <v>0</v>
      </c>
      <c r="Q705" s="12">
        <f t="shared" si="606"/>
        <v>0</v>
      </c>
      <c r="R705" s="12">
        <f t="shared" si="607"/>
        <v>0</v>
      </c>
      <c r="S705" s="12">
        <f t="shared" si="608"/>
        <v>1</v>
      </c>
      <c r="T705" s="12">
        <f t="shared" si="609"/>
        <v>1</v>
      </c>
      <c r="U705" s="12">
        <f t="shared" si="610"/>
        <v>0</v>
      </c>
      <c r="V705" s="39">
        <f t="shared" si="611"/>
        <v>0</v>
      </c>
      <c r="W705" s="39">
        <f t="shared" si="612"/>
        <v>0</v>
      </c>
      <c r="X705" s="12">
        <f t="shared" si="660"/>
        <v>1</v>
      </c>
      <c r="Y705" s="12">
        <f t="shared" si="613"/>
        <v>0</v>
      </c>
      <c r="Z705" s="39">
        <f t="shared" si="661"/>
        <v>0</v>
      </c>
      <c r="AA705" s="12">
        <f t="shared" si="614"/>
        <v>0</v>
      </c>
      <c r="AB705" s="39">
        <f t="shared" si="615"/>
        <v>0</v>
      </c>
      <c r="AC705" s="12">
        <f t="shared" si="616"/>
        <v>0</v>
      </c>
      <c r="AD705" s="39">
        <f t="shared" si="617"/>
        <v>0</v>
      </c>
      <c r="AE705" s="39">
        <f t="shared" si="602"/>
        <v>0</v>
      </c>
      <c r="AF705" s="12">
        <f t="shared" si="618"/>
        <v>0</v>
      </c>
      <c r="AG705" s="39">
        <f t="shared" si="619"/>
        <v>0</v>
      </c>
      <c r="AH705" s="12">
        <f t="shared" si="620"/>
        <v>0</v>
      </c>
      <c r="AI705" s="39">
        <f t="shared" si="621"/>
        <v>0</v>
      </c>
      <c r="AJ705" s="39">
        <f t="shared" si="622"/>
        <v>0</v>
      </c>
      <c r="AK705" s="12">
        <f t="shared" si="623"/>
        <v>1</v>
      </c>
      <c r="AL705" s="39">
        <f t="shared" si="624"/>
        <v>2525</v>
      </c>
      <c r="AM705" s="39">
        <f t="shared" si="625"/>
        <v>2030</v>
      </c>
      <c r="AN705" s="39">
        <f t="shared" si="626"/>
        <v>3145</v>
      </c>
      <c r="AO705" s="99">
        <f t="shared" si="627"/>
        <v>1</v>
      </c>
      <c r="AP705" s="99">
        <f t="shared" si="628"/>
        <v>2</v>
      </c>
      <c r="AQ705" s="12">
        <f t="shared" si="629"/>
        <v>0</v>
      </c>
      <c r="AR705" s="39">
        <f t="shared" si="630"/>
        <v>0</v>
      </c>
      <c r="AS705" s="39">
        <f t="shared" si="631"/>
        <v>0</v>
      </c>
      <c r="AT705" s="39">
        <f t="shared" si="632"/>
        <v>0</v>
      </c>
      <c r="AU705" s="12">
        <f t="shared" si="633"/>
        <v>0</v>
      </c>
      <c r="AV705" s="39">
        <f t="shared" si="634"/>
        <v>0</v>
      </c>
      <c r="AW705" s="39">
        <f t="shared" si="635"/>
        <v>0</v>
      </c>
      <c r="AX705" s="39">
        <f t="shared" si="636"/>
        <v>0</v>
      </c>
      <c r="AY705" s="39">
        <f t="shared" si="637"/>
        <v>0</v>
      </c>
      <c r="AZ705" s="39">
        <f t="shared" si="638"/>
        <v>0</v>
      </c>
      <c r="BA705" s="12">
        <f t="shared" si="639"/>
        <v>1</v>
      </c>
      <c r="BB705" s="39">
        <f t="shared" si="640"/>
        <v>2525</v>
      </c>
      <c r="BC705" s="39">
        <f t="shared" si="641"/>
        <v>2030</v>
      </c>
      <c r="BD705" s="39">
        <f t="shared" si="642"/>
        <v>3145</v>
      </c>
      <c r="BE705" s="12">
        <f t="shared" si="643"/>
        <v>0</v>
      </c>
      <c r="BF705" s="39">
        <f t="shared" si="644"/>
        <v>0</v>
      </c>
      <c r="BG705" s="39">
        <f t="shared" si="645"/>
        <v>0</v>
      </c>
      <c r="BH705" s="39">
        <f t="shared" si="646"/>
        <v>0</v>
      </c>
      <c r="BI705" s="12">
        <f t="shared" si="647"/>
        <v>0</v>
      </c>
      <c r="BJ705" s="39">
        <f t="shared" si="648"/>
        <v>0</v>
      </c>
      <c r="BK705" s="39">
        <f t="shared" si="649"/>
        <v>0</v>
      </c>
      <c r="BL705" s="39">
        <f t="shared" si="650"/>
        <v>0</v>
      </c>
      <c r="BM705" s="12">
        <f t="shared" si="651"/>
        <v>0</v>
      </c>
      <c r="BN705" s="39">
        <f t="shared" si="652"/>
        <v>0</v>
      </c>
      <c r="BO705" s="39">
        <f t="shared" si="653"/>
        <v>0</v>
      </c>
      <c r="BP705" s="39">
        <f t="shared" si="654"/>
        <v>0</v>
      </c>
      <c r="BQ705" s="12">
        <f t="shared" si="655"/>
        <v>0</v>
      </c>
      <c r="BR705" s="39">
        <f t="shared" si="656"/>
        <v>0</v>
      </c>
      <c r="BS705" s="39">
        <f t="shared" si="657"/>
        <v>0</v>
      </c>
      <c r="BT705" s="39">
        <f t="shared" si="658"/>
        <v>0</v>
      </c>
      <c r="BU705" s="104">
        <f>IF(ABS($B705)&lt;0.01,0,VLOOKUP(E705,DollarSteps,4))</f>
        <v>6</v>
      </c>
      <c r="BV705" s="104">
        <f>IF(ABS($B705)&lt;0.01,0,VLOOKUP(G705,DollarSteps,4))</f>
        <v>5</v>
      </c>
      <c r="BW705" s="104">
        <f>IF(ABS($B705)&lt;0.01,0,VLOOKUP(I705,DollarSteps,4))</f>
        <v>7</v>
      </c>
      <c r="BX705" s="104">
        <f>IF(ABS($B705)&lt;0.01,0,IF($J705="","",VLOOKUP($J705,Age_Steps,4)))</f>
        <v>4</v>
      </c>
      <c r="BY705" s="104">
        <f>IF(OR(ABS($B705)&lt;0.01,$E705=0),0,IF($J705="","",VLOOKUP($J705,Age_Steps,4)))</f>
        <v>4</v>
      </c>
      <c r="BZ705" s="104">
        <f>IF(ABS($B705)&lt;0.01,0,IF($J705="","",VLOOKUP($J705-1,Age_Steps,4)))</f>
        <v>4</v>
      </c>
      <c r="CA705" s="104">
        <f>IF(OR(ABS($B705)&lt;0.01,$G705=0),0,IF($J705="","",VLOOKUP($J705-1,Age_Steps,4)))</f>
        <v>4</v>
      </c>
      <c r="CB705" s="104">
        <f>IF(ABS($B705)&lt;0.01,0,IF($J705="","",VLOOKUP($J705-2,Age_Steps,4)))</f>
        <v>4</v>
      </c>
      <c r="CC705" s="104">
        <f>IF(OR(ABS($B705)&lt;0.01,$I705=0),0,IF($J705="","",VLOOKUP($J705-2,Age_Steps,4)))</f>
        <v>4</v>
      </c>
    </row>
    <row r="706" spans="2:81" ht="12.5" customHeight="1">
      <c r="B706" s="6" t="s">
        <v>545</v>
      </c>
      <c r="C706" s="7" t="s">
        <v>546</v>
      </c>
      <c r="D706" s="5">
        <v>0</v>
      </c>
      <c r="E706" s="5">
        <v>0</v>
      </c>
      <c r="F706" s="2">
        <v>0</v>
      </c>
      <c r="G706" s="2">
        <v>0</v>
      </c>
      <c r="H706" s="2">
        <v>45</v>
      </c>
      <c r="I706" s="5">
        <v>45</v>
      </c>
      <c r="K706" s="12">
        <f t="shared" si="603"/>
        <v>0</v>
      </c>
      <c r="L706" s="12">
        <f t="shared" si="603"/>
        <v>0</v>
      </c>
      <c r="M706" s="14">
        <f t="shared" si="604"/>
        <v>0</v>
      </c>
      <c r="N706" s="12">
        <f t="shared" si="659"/>
        <v>0</v>
      </c>
      <c r="O706" s="14">
        <f t="shared" si="605"/>
        <v>0</v>
      </c>
      <c r="P706" s="12">
        <f t="shared" si="659"/>
        <v>0</v>
      </c>
      <c r="Q706" s="12">
        <f t="shared" si="606"/>
        <v>0</v>
      </c>
      <c r="R706" s="12">
        <f t="shared" si="607"/>
        <v>1</v>
      </c>
      <c r="S706" s="12">
        <f t="shared" si="608"/>
        <v>0</v>
      </c>
      <c r="T706" s="12">
        <f t="shared" si="609"/>
        <v>0</v>
      </c>
      <c r="U706" s="12">
        <f t="shared" si="610"/>
        <v>0</v>
      </c>
      <c r="V706" s="39">
        <f t="shared" si="611"/>
        <v>0</v>
      </c>
      <c r="W706" s="39">
        <f t="shared" si="612"/>
        <v>0</v>
      </c>
      <c r="X706" s="12">
        <f t="shared" si="660"/>
        <v>1</v>
      </c>
      <c r="Y706" s="12">
        <f t="shared" si="613"/>
        <v>1</v>
      </c>
      <c r="Z706" s="39">
        <f t="shared" si="661"/>
        <v>45</v>
      </c>
      <c r="AA706" s="12">
        <f t="shared" si="614"/>
        <v>0</v>
      </c>
      <c r="AB706" s="39">
        <f t="shared" si="615"/>
        <v>0</v>
      </c>
      <c r="AC706" s="12">
        <f t="shared" si="616"/>
        <v>0</v>
      </c>
      <c r="AD706" s="39">
        <f t="shared" si="617"/>
        <v>0</v>
      </c>
      <c r="AE706" s="39">
        <f t="shared" si="602"/>
        <v>0</v>
      </c>
      <c r="AF706" s="12">
        <f t="shared" si="618"/>
        <v>0</v>
      </c>
      <c r="AG706" s="39">
        <f t="shared" si="619"/>
        <v>0</v>
      </c>
      <c r="AH706" s="12">
        <f t="shared" si="620"/>
        <v>0</v>
      </c>
      <c r="AI706" s="39">
        <f t="shared" si="621"/>
        <v>0</v>
      </c>
      <c r="AJ706" s="39">
        <f t="shared" si="622"/>
        <v>0</v>
      </c>
      <c r="AK706" s="12">
        <f t="shared" si="623"/>
        <v>0</v>
      </c>
      <c r="AL706" s="39">
        <f t="shared" si="624"/>
        <v>0</v>
      </c>
      <c r="AM706" s="39">
        <f t="shared" si="625"/>
        <v>0</v>
      </c>
      <c r="AN706" s="39">
        <f t="shared" si="626"/>
        <v>0</v>
      </c>
      <c r="AO706" s="99">
        <f t="shared" si="627"/>
        <v>0</v>
      </c>
      <c r="AP706" s="99">
        <f t="shared" si="628"/>
        <v>0</v>
      </c>
      <c r="AQ706" s="12">
        <f t="shared" si="629"/>
        <v>0</v>
      </c>
      <c r="AR706" s="39">
        <f t="shared" si="630"/>
        <v>0</v>
      </c>
      <c r="AS706" s="39">
        <f t="shared" si="631"/>
        <v>0</v>
      </c>
      <c r="AT706" s="39">
        <f t="shared" si="632"/>
        <v>0</v>
      </c>
      <c r="AU706" s="12">
        <f t="shared" si="633"/>
        <v>0</v>
      </c>
      <c r="AV706" s="39">
        <f t="shared" si="634"/>
        <v>0</v>
      </c>
      <c r="AW706" s="39">
        <f t="shared" si="635"/>
        <v>0</v>
      </c>
      <c r="AX706" s="39">
        <f t="shared" si="636"/>
        <v>0</v>
      </c>
      <c r="AY706" s="39">
        <f t="shared" si="637"/>
        <v>0</v>
      </c>
      <c r="AZ706" s="39">
        <f t="shared" si="638"/>
        <v>0</v>
      </c>
      <c r="BA706" s="12">
        <f t="shared" si="639"/>
        <v>0</v>
      </c>
      <c r="BB706" s="39">
        <f t="shared" si="640"/>
        <v>0</v>
      </c>
      <c r="BC706" s="39">
        <f t="shared" si="641"/>
        <v>0</v>
      </c>
      <c r="BD706" s="39">
        <f t="shared" si="642"/>
        <v>0</v>
      </c>
      <c r="BE706" s="12">
        <f t="shared" si="643"/>
        <v>0</v>
      </c>
      <c r="BF706" s="39">
        <f t="shared" si="644"/>
        <v>0</v>
      </c>
      <c r="BG706" s="39">
        <f t="shared" si="645"/>
        <v>0</v>
      </c>
      <c r="BH706" s="39">
        <f t="shared" si="646"/>
        <v>0</v>
      </c>
      <c r="BI706" s="12">
        <f t="shared" si="647"/>
        <v>0</v>
      </c>
      <c r="BJ706" s="39">
        <f t="shared" si="648"/>
        <v>0</v>
      </c>
      <c r="BK706" s="39">
        <f t="shared" si="649"/>
        <v>0</v>
      </c>
      <c r="BL706" s="39">
        <f t="shared" si="650"/>
        <v>0</v>
      </c>
      <c r="BM706" s="12">
        <f t="shared" si="651"/>
        <v>0</v>
      </c>
      <c r="BN706" s="39">
        <f t="shared" si="652"/>
        <v>0</v>
      </c>
      <c r="BO706" s="39">
        <f t="shared" si="653"/>
        <v>0</v>
      </c>
      <c r="BP706" s="39">
        <f t="shared" si="654"/>
        <v>0</v>
      </c>
      <c r="BQ706" s="12">
        <f t="shared" si="655"/>
        <v>0</v>
      </c>
      <c r="BR706" s="39">
        <f t="shared" si="656"/>
        <v>0</v>
      </c>
      <c r="BS706" s="39">
        <f t="shared" si="657"/>
        <v>0</v>
      </c>
      <c r="BT706" s="39">
        <f t="shared" si="658"/>
        <v>0</v>
      </c>
      <c r="BU706" s="104">
        <f>IF(ABS($B706)&lt;0.01,0,VLOOKUP(E706,DollarSteps,4))</f>
        <v>1</v>
      </c>
      <c r="BV706" s="104">
        <f>IF(ABS($B706)&lt;0.01,0,VLOOKUP(G706,DollarSteps,4))</f>
        <v>1</v>
      </c>
      <c r="BW706" s="104">
        <f>IF(ABS($B706)&lt;0.01,0,VLOOKUP(I706,DollarSteps,4))</f>
        <v>2</v>
      </c>
      <c r="BX706" s="104" t="str">
        <f>IF(ABS($B706)&lt;0.01,0,IF($J706="","",VLOOKUP($J706,Age_Steps,4)))</f>
        <v/>
      </c>
      <c r="BY706" s="104">
        <f>IF(OR(ABS($B706)&lt;0.01,$E706=0),0,IF($J706="","",VLOOKUP($J706,Age_Steps,4)))</f>
        <v>0</v>
      </c>
      <c r="BZ706" s="104" t="str">
        <f>IF(ABS($B706)&lt;0.01,0,IF($J706="","",VLOOKUP($J706-1,Age_Steps,4)))</f>
        <v/>
      </c>
      <c r="CA706" s="104">
        <f>IF(OR(ABS($B706)&lt;0.01,$G706=0),0,IF($J706="","",VLOOKUP($J706-1,Age_Steps,4)))</f>
        <v>0</v>
      </c>
      <c r="CB706" s="104" t="str">
        <f>IF(ABS($B706)&lt;0.01,0,IF($J706="","",VLOOKUP($J706-2,Age_Steps,4)))</f>
        <v/>
      </c>
      <c r="CC706" s="104" t="str">
        <f>IF(OR(ABS($B706)&lt;0.01,$I706=0),0,IF($J706="","",VLOOKUP($J706-2,Age_Steps,4)))</f>
        <v/>
      </c>
    </row>
    <row r="707" spans="2:81" ht="12.5" customHeight="1">
      <c r="B707" s="6" t="s">
        <v>547</v>
      </c>
      <c r="C707" s="6" t="s">
        <v>548</v>
      </c>
      <c r="D707" s="5">
        <v>130</v>
      </c>
      <c r="E707" s="5">
        <v>130</v>
      </c>
      <c r="F707" s="2">
        <v>205</v>
      </c>
      <c r="G707" s="2">
        <v>253</v>
      </c>
      <c r="H707" s="2">
        <v>85</v>
      </c>
      <c r="I707" s="5">
        <v>105</v>
      </c>
      <c r="J707" s="11">
        <v>51</v>
      </c>
      <c r="K707" s="12">
        <f t="shared" si="603"/>
        <v>1</v>
      </c>
      <c r="L707" s="12">
        <f t="shared" si="603"/>
        <v>1</v>
      </c>
      <c r="M707" s="14">
        <f t="shared" si="604"/>
        <v>-75</v>
      </c>
      <c r="N707" s="12">
        <f t="shared" si="659"/>
        <v>0</v>
      </c>
      <c r="O707" s="14">
        <f t="shared" si="605"/>
        <v>-123</v>
      </c>
      <c r="P707" s="12">
        <f t="shared" si="659"/>
        <v>0</v>
      </c>
      <c r="Q707" s="12">
        <f t="shared" si="606"/>
        <v>0</v>
      </c>
      <c r="R707" s="12">
        <f t="shared" si="607"/>
        <v>0</v>
      </c>
      <c r="S707" s="12">
        <f t="shared" si="608"/>
        <v>1</v>
      </c>
      <c r="T707" s="12">
        <f t="shared" si="609"/>
        <v>1</v>
      </c>
      <c r="U707" s="12">
        <f t="shared" si="610"/>
        <v>0</v>
      </c>
      <c r="V707" s="39">
        <f t="shared" si="611"/>
        <v>0</v>
      </c>
      <c r="W707" s="39">
        <f t="shared" si="612"/>
        <v>0</v>
      </c>
      <c r="X707" s="12">
        <f t="shared" si="660"/>
        <v>1</v>
      </c>
      <c r="Y707" s="12">
        <f t="shared" si="613"/>
        <v>0</v>
      </c>
      <c r="Z707" s="39">
        <f t="shared" si="661"/>
        <v>0</v>
      </c>
      <c r="AA707" s="12">
        <f t="shared" si="614"/>
        <v>0</v>
      </c>
      <c r="AB707" s="39">
        <f t="shared" si="615"/>
        <v>0</v>
      </c>
      <c r="AC707" s="12">
        <f t="shared" si="616"/>
        <v>0</v>
      </c>
      <c r="AD707" s="39">
        <f t="shared" si="617"/>
        <v>0</v>
      </c>
      <c r="AE707" s="39">
        <f t="shared" si="602"/>
        <v>0</v>
      </c>
      <c r="AF707" s="12">
        <f t="shared" si="618"/>
        <v>0</v>
      </c>
      <c r="AG707" s="39">
        <f t="shared" si="619"/>
        <v>0</v>
      </c>
      <c r="AH707" s="12">
        <f t="shared" si="620"/>
        <v>0</v>
      </c>
      <c r="AI707" s="39">
        <f t="shared" si="621"/>
        <v>0</v>
      </c>
      <c r="AJ707" s="39">
        <f t="shared" si="622"/>
        <v>0</v>
      </c>
      <c r="AK707" s="12">
        <f t="shared" si="623"/>
        <v>1</v>
      </c>
      <c r="AL707" s="39">
        <f t="shared" si="624"/>
        <v>130</v>
      </c>
      <c r="AM707" s="39">
        <f t="shared" si="625"/>
        <v>253</v>
      </c>
      <c r="AN707" s="39">
        <f t="shared" si="626"/>
        <v>105</v>
      </c>
      <c r="AO707" s="99">
        <f t="shared" si="627"/>
        <v>2</v>
      </c>
      <c r="AP707" s="99">
        <f t="shared" si="628"/>
        <v>1</v>
      </c>
      <c r="AQ707" s="12">
        <f t="shared" si="629"/>
        <v>0</v>
      </c>
      <c r="AR707" s="39">
        <f t="shared" si="630"/>
        <v>0</v>
      </c>
      <c r="AS707" s="39">
        <f t="shared" si="631"/>
        <v>0</v>
      </c>
      <c r="AT707" s="39">
        <f t="shared" si="632"/>
        <v>0</v>
      </c>
      <c r="AU707" s="12">
        <f t="shared" si="633"/>
        <v>0</v>
      </c>
      <c r="AV707" s="39">
        <f t="shared" si="634"/>
        <v>0</v>
      </c>
      <c r="AW707" s="39">
        <f t="shared" si="635"/>
        <v>0</v>
      </c>
      <c r="AX707" s="39">
        <f t="shared" si="636"/>
        <v>0</v>
      </c>
      <c r="AY707" s="39">
        <f t="shared" si="637"/>
        <v>0</v>
      </c>
      <c r="AZ707" s="39">
        <f t="shared" si="638"/>
        <v>0</v>
      </c>
      <c r="BA707" s="12">
        <f t="shared" si="639"/>
        <v>0</v>
      </c>
      <c r="BB707" s="39">
        <f t="shared" si="640"/>
        <v>0</v>
      </c>
      <c r="BC707" s="39">
        <f t="shared" si="641"/>
        <v>0</v>
      </c>
      <c r="BD707" s="39">
        <f t="shared" si="642"/>
        <v>0</v>
      </c>
      <c r="BE707" s="12">
        <f t="shared" si="643"/>
        <v>1</v>
      </c>
      <c r="BF707" s="39">
        <f t="shared" si="644"/>
        <v>130</v>
      </c>
      <c r="BG707" s="39">
        <f t="shared" si="645"/>
        <v>253</v>
      </c>
      <c r="BH707" s="39">
        <f t="shared" si="646"/>
        <v>105</v>
      </c>
      <c r="BI707" s="12">
        <f t="shared" si="647"/>
        <v>0</v>
      </c>
      <c r="BJ707" s="39">
        <f t="shared" si="648"/>
        <v>0</v>
      </c>
      <c r="BK707" s="39">
        <f t="shared" si="649"/>
        <v>0</v>
      </c>
      <c r="BL707" s="39">
        <f t="shared" si="650"/>
        <v>0</v>
      </c>
      <c r="BM707" s="12">
        <f t="shared" si="651"/>
        <v>0</v>
      </c>
      <c r="BN707" s="39">
        <f t="shared" si="652"/>
        <v>0</v>
      </c>
      <c r="BO707" s="39">
        <f t="shared" si="653"/>
        <v>0</v>
      </c>
      <c r="BP707" s="39">
        <f t="shared" si="654"/>
        <v>0</v>
      </c>
      <c r="BQ707" s="12">
        <f t="shared" si="655"/>
        <v>0</v>
      </c>
      <c r="BR707" s="39">
        <f t="shared" si="656"/>
        <v>0</v>
      </c>
      <c r="BS707" s="39">
        <f t="shared" si="657"/>
        <v>0</v>
      </c>
      <c r="BT707" s="39">
        <f t="shared" si="658"/>
        <v>0</v>
      </c>
      <c r="BU707" s="104">
        <f>IF(ABS($B707)&lt;0.01,0,VLOOKUP(E707,DollarSteps,4))</f>
        <v>2</v>
      </c>
      <c r="BV707" s="104">
        <f>IF(ABS($B707)&lt;0.01,0,VLOOKUP(G707,DollarSteps,4))</f>
        <v>2</v>
      </c>
      <c r="BW707" s="104">
        <f>IF(ABS($B707)&lt;0.01,0,VLOOKUP(I707,DollarSteps,4))</f>
        <v>2</v>
      </c>
      <c r="BX707" s="104">
        <f>IF(ABS($B707)&lt;0.01,0,IF($J707="","",VLOOKUP($J707,Age_Steps,4)))</f>
        <v>5</v>
      </c>
      <c r="BY707" s="104">
        <f>IF(OR(ABS($B707)&lt;0.01,$E707=0),0,IF($J707="","",VLOOKUP($J707,Age_Steps,4)))</f>
        <v>5</v>
      </c>
      <c r="BZ707" s="104">
        <f>IF(ABS($B707)&lt;0.01,0,IF($J707="","",VLOOKUP($J707-1,Age_Steps,4)))</f>
        <v>5</v>
      </c>
      <c r="CA707" s="104">
        <f>IF(OR(ABS($B707)&lt;0.01,$G707=0),0,IF($J707="","",VLOOKUP($J707-1,Age_Steps,4)))</f>
        <v>5</v>
      </c>
      <c r="CB707" s="104">
        <f>IF(ABS($B707)&lt;0.01,0,IF($J707="","",VLOOKUP($J707-2,Age_Steps,4)))</f>
        <v>4</v>
      </c>
      <c r="CC707" s="104">
        <f>IF(OR(ABS($B707)&lt;0.01,$I707=0),0,IF($J707="","",VLOOKUP($J707-2,Age_Steps,4)))</f>
        <v>4</v>
      </c>
    </row>
    <row r="708" spans="2:81" ht="12.5" customHeight="1">
      <c r="B708" s="6" t="s">
        <v>549</v>
      </c>
      <c r="C708" s="6" t="s">
        <v>550</v>
      </c>
      <c r="D708" s="5">
        <v>0</v>
      </c>
      <c r="E708" s="5">
        <v>0</v>
      </c>
      <c r="F708" s="2">
        <v>0</v>
      </c>
      <c r="G708" s="2">
        <v>0</v>
      </c>
      <c r="H708" s="2">
        <v>0</v>
      </c>
      <c r="I708" s="5">
        <v>0</v>
      </c>
      <c r="J708" s="11">
        <v>17</v>
      </c>
      <c r="K708" s="12">
        <f t="shared" si="603"/>
        <v>0</v>
      </c>
      <c r="L708" s="12">
        <f t="shared" si="603"/>
        <v>0</v>
      </c>
      <c r="M708" s="14">
        <f t="shared" si="604"/>
        <v>0</v>
      </c>
      <c r="N708" s="12">
        <f t="shared" si="659"/>
        <v>0</v>
      </c>
      <c r="O708" s="14">
        <f t="shared" si="605"/>
        <v>0</v>
      </c>
      <c r="P708" s="12">
        <f t="shared" si="659"/>
        <v>0</v>
      </c>
      <c r="Q708" s="12">
        <f t="shared" si="606"/>
        <v>1</v>
      </c>
      <c r="R708" s="12">
        <f t="shared" si="607"/>
        <v>0</v>
      </c>
      <c r="S708" s="12">
        <f t="shared" si="608"/>
        <v>0</v>
      </c>
      <c r="T708" s="12">
        <f t="shared" si="609"/>
        <v>0</v>
      </c>
      <c r="U708" s="12">
        <f t="shared" si="610"/>
        <v>0</v>
      </c>
      <c r="V708" s="39">
        <f t="shared" si="611"/>
        <v>0</v>
      </c>
      <c r="W708" s="39">
        <f t="shared" si="612"/>
        <v>0</v>
      </c>
      <c r="X708" s="12">
        <f t="shared" si="660"/>
        <v>0</v>
      </c>
      <c r="Y708" s="12">
        <f t="shared" si="613"/>
        <v>0</v>
      </c>
      <c r="Z708" s="39">
        <f t="shared" si="661"/>
        <v>0</v>
      </c>
      <c r="AA708" s="12">
        <f t="shared" si="614"/>
        <v>0</v>
      </c>
      <c r="AB708" s="39">
        <f t="shared" si="615"/>
        <v>0</v>
      </c>
      <c r="AC708" s="12">
        <f t="shared" si="616"/>
        <v>0</v>
      </c>
      <c r="AD708" s="39">
        <f t="shared" si="617"/>
        <v>0</v>
      </c>
      <c r="AE708" s="39">
        <f t="shared" si="602"/>
        <v>0</v>
      </c>
      <c r="AF708" s="12">
        <f t="shared" si="618"/>
        <v>0</v>
      </c>
      <c r="AG708" s="39">
        <f t="shared" si="619"/>
        <v>0</v>
      </c>
      <c r="AH708" s="12">
        <f t="shared" si="620"/>
        <v>0</v>
      </c>
      <c r="AI708" s="39">
        <f t="shared" si="621"/>
        <v>0</v>
      </c>
      <c r="AJ708" s="39">
        <f t="shared" si="622"/>
        <v>0</v>
      </c>
      <c r="AK708" s="12">
        <f t="shared" si="623"/>
        <v>0</v>
      </c>
      <c r="AL708" s="39">
        <f t="shared" si="624"/>
        <v>0</v>
      </c>
      <c r="AM708" s="39">
        <f t="shared" si="625"/>
        <v>0</v>
      </c>
      <c r="AN708" s="39">
        <f t="shared" si="626"/>
        <v>0</v>
      </c>
      <c r="AO708" s="99">
        <f t="shared" si="627"/>
        <v>0</v>
      </c>
      <c r="AP708" s="99">
        <f t="shared" si="628"/>
        <v>0</v>
      </c>
      <c r="AQ708" s="12">
        <f t="shared" si="629"/>
        <v>0</v>
      </c>
      <c r="AR708" s="39">
        <f t="shared" si="630"/>
        <v>0</v>
      </c>
      <c r="AS708" s="39">
        <f t="shared" si="631"/>
        <v>0</v>
      </c>
      <c r="AT708" s="39">
        <f t="shared" si="632"/>
        <v>0</v>
      </c>
      <c r="AU708" s="12">
        <f t="shared" si="633"/>
        <v>0</v>
      </c>
      <c r="AV708" s="39">
        <f t="shared" si="634"/>
        <v>0</v>
      </c>
      <c r="AW708" s="39">
        <f t="shared" si="635"/>
        <v>0</v>
      </c>
      <c r="AX708" s="39">
        <f t="shared" si="636"/>
        <v>0</v>
      </c>
      <c r="AY708" s="39">
        <f t="shared" si="637"/>
        <v>0</v>
      </c>
      <c r="AZ708" s="39">
        <f t="shared" si="638"/>
        <v>0</v>
      </c>
      <c r="BA708" s="12">
        <f t="shared" si="639"/>
        <v>0</v>
      </c>
      <c r="BB708" s="39">
        <f t="shared" si="640"/>
        <v>0</v>
      </c>
      <c r="BC708" s="39">
        <f t="shared" si="641"/>
        <v>0</v>
      </c>
      <c r="BD708" s="39">
        <f t="shared" si="642"/>
        <v>0</v>
      </c>
      <c r="BE708" s="12">
        <f t="shared" si="643"/>
        <v>0</v>
      </c>
      <c r="BF708" s="39">
        <f t="shared" si="644"/>
        <v>0</v>
      </c>
      <c r="BG708" s="39">
        <f t="shared" si="645"/>
        <v>0</v>
      </c>
      <c r="BH708" s="39">
        <f t="shared" si="646"/>
        <v>0</v>
      </c>
      <c r="BI708" s="12">
        <f t="shared" si="647"/>
        <v>0</v>
      </c>
      <c r="BJ708" s="39">
        <f t="shared" si="648"/>
        <v>0</v>
      </c>
      <c r="BK708" s="39">
        <f t="shared" si="649"/>
        <v>0</v>
      </c>
      <c r="BL708" s="39">
        <f t="shared" si="650"/>
        <v>0</v>
      </c>
      <c r="BM708" s="12">
        <f t="shared" si="651"/>
        <v>0</v>
      </c>
      <c r="BN708" s="39">
        <f t="shared" si="652"/>
        <v>0</v>
      </c>
      <c r="BO708" s="39">
        <f t="shared" si="653"/>
        <v>0</v>
      </c>
      <c r="BP708" s="39">
        <f t="shared" si="654"/>
        <v>0</v>
      </c>
      <c r="BQ708" s="12">
        <f t="shared" si="655"/>
        <v>0</v>
      </c>
      <c r="BR708" s="39">
        <f t="shared" si="656"/>
        <v>0</v>
      </c>
      <c r="BS708" s="39">
        <f t="shared" si="657"/>
        <v>0</v>
      </c>
      <c r="BT708" s="39">
        <f t="shared" si="658"/>
        <v>0</v>
      </c>
      <c r="BU708" s="104">
        <f>IF(ABS($B708)&lt;0.01,0,VLOOKUP(E708,DollarSteps,4))</f>
        <v>1</v>
      </c>
      <c r="BV708" s="104">
        <f>IF(ABS($B708)&lt;0.01,0,VLOOKUP(G708,DollarSteps,4))</f>
        <v>1</v>
      </c>
      <c r="BW708" s="104">
        <f>IF(ABS($B708)&lt;0.01,0,VLOOKUP(I708,DollarSteps,4))</f>
        <v>1</v>
      </c>
      <c r="BX708" s="104">
        <f>IF(ABS($B708)&lt;0.01,0,IF($J708="","",VLOOKUP($J708,Age_Steps,4)))</f>
        <v>1</v>
      </c>
      <c r="BY708" s="104">
        <f>IF(OR(ABS($B708)&lt;0.01,$E708=0),0,IF($J708="","",VLOOKUP($J708,Age_Steps,4)))</f>
        <v>0</v>
      </c>
      <c r="BZ708" s="104">
        <f>IF(ABS($B708)&lt;0.01,0,IF($J708="","",VLOOKUP($J708-1,Age_Steps,4)))</f>
        <v>1</v>
      </c>
      <c r="CA708" s="104">
        <f>IF(OR(ABS($B708)&lt;0.01,$G708=0),0,IF($J708="","",VLOOKUP($J708-1,Age_Steps,4)))</f>
        <v>0</v>
      </c>
      <c r="CB708" s="104">
        <f>IF(ABS($B708)&lt;0.01,0,IF($J708="","",VLOOKUP($J708-2,Age_Steps,4)))</f>
        <v>1</v>
      </c>
      <c r="CC708" s="104">
        <f>IF(OR(ABS($B708)&lt;0.01,$I708=0),0,IF($J708="","",VLOOKUP($J708-2,Age_Steps,4)))</f>
        <v>0</v>
      </c>
    </row>
    <row r="709" spans="2:81" ht="12.5" customHeight="1">
      <c r="B709" s="6" t="s">
        <v>551</v>
      </c>
      <c r="C709" s="7" t="s">
        <v>552</v>
      </c>
      <c r="D709" s="5">
        <v>2600</v>
      </c>
      <c r="E709" s="5">
        <v>2729</v>
      </c>
      <c r="F709" s="2">
        <v>2210</v>
      </c>
      <c r="G709" s="2">
        <v>2300</v>
      </c>
      <c r="H709" s="2">
        <v>2155</v>
      </c>
      <c r="I709" s="5">
        <v>2270</v>
      </c>
      <c r="J709" s="11">
        <v>81</v>
      </c>
      <c r="K709" s="12">
        <f t="shared" si="603"/>
        <v>1</v>
      </c>
      <c r="L709" s="12">
        <f t="shared" si="603"/>
        <v>1</v>
      </c>
      <c r="M709" s="14">
        <f t="shared" si="604"/>
        <v>390</v>
      </c>
      <c r="N709" s="12">
        <f t="shared" si="659"/>
        <v>0</v>
      </c>
      <c r="O709" s="14">
        <f t="shared" si="605"/>
        <v>429</v>
      </c>
      <c r="P709" s="12">
        <f t="shared" si="659"/>
        <v>0</v>
      </c>
      <c r="Q709" s="12">
        <f t="shared" si="606"/>
        <v>0</v>
      </c>
      <c r="R709" s="12">
        <f t="shared" si="607"/>
        <v>0</v>
      </c>
      <c r="S709" s="12">
        <f t="shared" si="608"/>
        <v>1</v>
      </c>
      <c r="T709" s="12">
        <f t="shared" si="609"/>
        <v>1</v>
      </c>
      <c r="U709" s="12">
        <f t="shared" si="610"/>
        <v>0</v>
      </c>
      <c r="V709" s="39">
        <f t="shared" si="611"/>
        <v>0</v>
      </c>
      <c r="W709" s="39">
        <f t="shared" si="612"/>
        <v>0</v>
      </c>
      <c r="X709" s="12">
        <f t="shared" si="660"/>
        <v>1</v>
      </c>
      <c r="Y709" s="12">
        <f t="shared" si="613"/>
        <v>0</v>
      </c>
      <c r="Z709" s="39">
        <f t="shared" si="661"/>
        <v>0</v>
      </c>
      <c r="AA709" s="12">
        <f t="shared" si="614"/>
        <v>0</v>
      </c>
      <c r="AB709" s="39">
        <f t="shared" si="615"/>
        <v>0</v>
      </c>
      <c r="AC709" s="12">
        <f t="shared" si="616"/>
        <v>0</v>
      </c>
      <c r="AD709" s="39">
        <f t="shared" si="617"/>
        <v>0</v>
      </c>
      <c r="AE709" s="39">
        <f t="shared" ref="AE709:AE772" si="662">IF(AC709=1,G709,0)</f>
        <v>0</v>
      </c>
      <c r="AF709" s="12">
        <f t="shared" si="618"/>
        <v>0</v>
      </c>
      <c r="AG709" s="39">
        <f t="shared" si="619"/>
        <v>0</v>
      </c>
      <c r="AH709" s="12">
        <f t="shared" si="620"/>
        <v>0</v>
      </c>
      <c r="AI709" s="39">
        <f t="shared" si="621"/>
        <v>0</v>
      </c>
      <c r="AJ709" s="39">
        <f t="shared" si="622"/>
        <v>0</v>
      </c>
      <c r="AK709" s="12">
        <f t="shared" si="623"/>
        <v>1</v>
      </c>
      <c r="AL709" s="39">
        <f t="shared" si="624"/>
        <v>2729</v>
      </c>
      <c r="AM709" s="39">
        <f t="shared" si="625"/>
        <v>2300</v>
      </c>
      <c r="AN709" s="39">
        <f t="shared" si="626"/>
        <v>2270</v>
      </c>
      <c r="AO709" s="99">
        <f t="shared" si="627"/>
        <v>1</v>
      </c>
      <c r="AP709" s="99">
        <f t="shared" si="628"/>
        <v>1</v>
      </c>
      <c r="AQ709" s="12">
        <f t="shared" si="629"/>
        <v>1</v>
      </c>
      <c r="AR709" s="39">
        <f t="shared" si="630"/>
        <v>2729</v>
      </c>
      <c r="AS709" s="39">
        <f t="shared" si="631"/>
        <v>2300</v>
      </c>
      <c r="AT709" s="39">
        <f t="shared" si="632"/>
        <v>2270</v>
      </c>
      <c r="AU709" s="12">
        <f t="shared" si="633"/>
        <v>0</v>
      </c>
      <c r="AV709" s="39">
        <f t="shared" si="634"/>
        <v>0</v>
      </c>
      <c r="AW709" s="39">
        <f t="shared" si="635"/>
        <v>0</v>
      </c>
      <c r="AX709" s="39">
        <f t="shared" si="636"/>
        <v>0</v>
      </c>
      <c r="AY709" s="39">
        <f t="shared" si="637"/>
        <v>0</v>
      </c>
      <c r="AZ709" s="39">
        <f t="shared" si="638"/>
        <v>0</v>
      </c>
      <c r="BA709" s="12">
        <f t="shared" si="639"/>
        <v>0</v>
      </c>
      <c r="BB709" s="39">
        <f t="shared" si="640"/>
        <v>0</v>
      </c>
      <c r="BC709" s="39">
        <f t="shared" si="641"/>
        <v>0</v>
      </c>
      <c r="BD709" s="39">
        <f t="shared" si="642"/>
        <v>0</v>
      </c>
      <c r="BE709" s="12">
        <f t="shared" si="643"/>
        <v>0</v>
      </c>
      <c r="BF709" s="39">
        <f t="shared" si="644"/>
        <v>0</v>
      </c>
      <c r="BG709" s="39">
        <f t="shared" si="645"/>
        <v>0</v>
      </c>
      <c r="BH709" s="39">
        <f t="shared" si="646"/>
        <v>0</v>
      </c>
      <c r="BI709" s="12">
        <f t="shared" si="647"/>
        <v>0</v>
      </c>
      <c r="BJ709" s="39">
        <f t="shared" si="648"/>
        <v>0</v>
      </c>
      <c r="BK709" s="39">
        <f t="shared" si="649"/>
        <v>0</v>
      </c>
      <c r="BL709" s="39">
        <f t="shared" si="650"/>
        <v>0</v>
      </c>
      <c r="BM709" s="12">
        <f t="shared" si="651"/>
        <v>0</v>
      </c>
      <c r="BN709" s="39">
        <f t="shared" si="652"/>
        <v>0</v>
      </c>
      <c r="BO709" s="39">
        <f t="shared" si="653"/>
        <v>0</v>
      </c>
      <c r="BP709" s="39">
        <f t="shared" si="654"/>
        <v>0</v>
      </c>
      <c r="BQ709" s="12">
        <f t="shared" si="655"/>
        <v>0</v>
      </c>
      <c r="BR709" s="39">
        <f t="shared" si="656"/>
        <v>0</v>
      </c>
      <c r="BS709" s="39">
        <f t="shared" si="657"/>
        <v>0</v>
      </c>
      <c r="BT709" s="39">
        <f t="shared" si="658"/>
        <v>0</v>
      </c>
      <c r="BU709" s="104">
        <f>IF(ABS($B709)&lt;0.01,0,VLOOKUP(E709,DollarSteps,4))</f>
        <v>7</v>
      </c>
      <c r="BV709" s="104">
        <f>IF(ABS($B709)&lt;0.01,0,VLOOKUP(G709,DollarSteps,4))</f>
        <v>6</v>
      </c>
      <c r="BW709" s="104">
        <f>IF(ABS($B709)&lt;0.01,0,VLOOKUP(I709,DollarSteps,4))</f>
        <v>6</v>
      </c>
      <c r="BX709" s="104">
        <f>IF(ABS($B709)&lt;0.01,0,IF($J709="","",VLOOKUP($J709,Age_Steps,4)))</f>
        <v>7</v>
      </c>
      <c r="BY709" s="104">
        <f>IF(OR(ABS($B709)&lt;0.01,$E709=0),0,IF($J709="","",VLOOKUP($J709,Age_Steps,4)))</f>
        <v>7</v>
      </c>
      <c r="BZ709" s="104">
        <f>IF(ABS($B709)&lt;0.01,0,IF($J709="","",VLOOKUP($J709-1,Age_Steps,4)))</f>
        <v>7</v>
      </c>
      <c r="CA709" s="104">
        <f>IF(OR(ABS($B709)&lt;0.01,$G709=0),0,IF($J709="","",VLOOKUP($J709-1,Age_Steps,4)))</f>
        <v>7</v>
      </c>
      <c r="CB709" s="104">
        <f>IF(ABS($B709)&lt;0.01,0,IF($J709="","",VLOOKUP($J709-2,Age_Steps,4)))</f>
        <v>7</v>
      </c>
      <c r="CC709" s="104">
        <f>IF(OR(ABS($B709)&lt;0.01,$I709=0),0,IF($J709="","",VLOOKUP($J709-2,Age_Steps,4)))</f>
        <v>7</v>
      </c>
    </row>
    <row r="710" spans="2:81" ht="12.5" customHeight="1">
      <c r="B710" s="6" t="s">
        <v>553</v>
      </c>
      <c r="C710" s="7" t="s">
        <v>554</v>
      </c>
      <c r="D710" s="5">
        <v>6600</v>
      </c>
      <c r="E710" s="5">
        <v>6725</v>
      </c>
      <c r="F710" s="2">
        <v>7200</v>
      </c>
      <c r="G710" s="2">
        <v>7350</v>
      </c>
      <c r="H710" s="2">
        <v>7200</v>
      </c>
      <c r="I710" s="5">
        <v>7430</v>
      </c>
      <c r="J710" s="11">
        <v>87</v>
      </c>
      <c r="K710" s="12">
        <f t="shared" ref="K710:L773" si="663">IF(D710&gt;0.5,1,0)</f>
        <v>1</v>
      </c>
      <c r="L710" s="12">
        <f t="shared" si="663"/>
        <v>1</v>
      </c>
      <c r="M710" s="14">
        <f t="shared" ref="M710:M773" si="664">+D710-F710</f>
        <v>-600</v>
      </c>
      <c r="N710" s="12">
        <f t="shared" si="659"/>
        <v>1</v>
      </c>
      <c r="O710" s="14">
        <f t="shared" ref="O710:O773" si="665">+E710-G710</f>
        <v>-625</v>
      </c>
      <c r="P710" s="12">
        <f t="shared" si="659"/>
        <v>1</v>
      </c>
      <c r="Q710" s="12">
        <f t="shared" ref="Q710:Q773" si="666">IF(E710+G710+I710=0,1,0)</f>
        <v>0</v>
      </c>
      <c r="R710" s="12">
        <f t="shared" ref="R710:R773" si="667">IF(AND(Q710=0,E710=0),1,0)</f>
        <v>0</v>
      </c>
      <c r="S710" s="12">
        <f t="shared" ref="S710:S773" si="668">IF(E710=0,0,1)</f>
        <v>1</v>
      </c>
      <c r="T710" s="12">
        <f t="shared" ref="T710:T773" si="669">IF(G710=0,0,1)</f>
        <v>1</v>
      </c>
      <c r="U710" s="12">
        <f t="shared" ref="U710:U773" si="670">IF(AND(T710=1, X710=1,E710=0),1,0)</f>
        <v>0</v>
      </c>
      <c r="V710" s="39">
        <f t="shared" ref="V710:V773" si="671">IF(U710=1,G710,0)</f>
        <v>0</v>
      </c>
      <c r="W710" s="39">
        <f t="shared" ref="W710:W773" si="672">IF(U710=1,I710,0)</f>
        <v>0</v>
      </c>
      <c r="X710" s="12">
        <f t="shared" si="660"/>
        <v>1</v>
      </c>
      <c r="Y710" s="12">
        <f t="shared" ref="Y710:Y773" si="673">IF(AND(X710=1,G710=0,E710=0),1,0)</f>
        <v>0</v>
      </c>
      <c r="Z710" s="39">
        <f t="shared" si="661"/>
        <v>0</v>
      </c>
      <c r="AA710" s="12">
        <f t="shared" ref="AA710:AA773" si="674">IF(AND(S710=1,T710=0,X710=0),1,0)</f>
        <v>0</v>
      </c>
      <c r="AB710" s="39">
        <f t="shared" ref="AB710:AB773" si="675">IF(AA710=1,E710,0)</f>
        <v>0</v>
      </c>
      <c r="AC710" s="12">
        <f t="shared" ref="AC710:AC773" si="676">IF(AND(S710=1,T710=1,X710=0),1,0)</f>
        <v>0</v>
      </c>
      <c r="AD710" s="39">
        <f t="shared" ref="AD710:AD773" si="677">IF(AC710=1,E710,0)</f>
        <v>0</v>
      </c>
      <c r="AE710" s="39">
        <f t="shared" si="662"/>
        <v>0</v>
      </c>
      <c r="AF710" s="12">
        <f t="shared" ref="AF710:AF773" si="678">IF(AND(S710=0,T710=1,X710=0),1,0)</f>
        <v>0</v>
      </c>
      <c r="AG710" s="39">
        <f t="shared" ref="AG710:AG773" si="679">IF(AF710=1,G710,0)</f>
        <v>0</v>
      </c>
      <c r="AH710" s="12">
        <f t="shared" ref="AH710:AH773" si="680">IF(AND(S710=1,T710=0,X710=1),1,0)</f>
        <v>0</v>
      </c>
      <c r="AI710" s="39">
        <f t="shared" ref="AI710:AI773" si="681">IF(AH710=1,E710,0)</f>
        <v>0</v>
      </c>
      <c r="AJ710" s="39">
        <f t="shared" ref="AJ710:AJ773" si="682">IF(AH710=1,I710,0)</f>
        <v>0</v>
      </c>
      <c r="AK710" s="12">
        <f t="shared" ref="AK710:AK773" si="683">IF(AND(S710=1,T710=1,X710=1),1,0)</f>
        <v>1</v>
      </c>
      <c r="AL710" s="39">
        <f t="shared" ref="AL710:AL773" si="684">IF(AK710=1,E710,0)</f>
        <v>6725</v>
      </c>
      <c r="AM710" s="39">
        <f t="shared" ref="AM710:AM773" si="685">IF(AK710=1,G710,0)</f>
        <v>7350</v>
      </c>
      <c r="AN710" s="39">
        <f t="shared" ref="AN710:AN773" si="686">IF(AK710=1,I710,0)</f>
        <v>7430</v>
      </c>
      <c r="AO710" s="99">
        <f t="shared" ref="AO710:AO773" si="687">IF(AK710=1,IF(+AL710-AM710&gt;0,1,IF(+AL710-AM710&lt;0,2,3)),0)</f>
        <v>2</v>
      </c>
      <c r="AP710" s="99">
        <f t="shared" ref="AP710:AP773" si="688">IF(AK710=1,IF(+AM710-AN710&gt;0,1,IF(+AM710-AN710&lt;0,2,3)),0)</f>
        <v>2</v>
      </c>
      <c r="AQ710" s="12">
        <f t="shared" ref="AQ710:AQ773" si="689">IF(AND(AK710=1,AO710=1,AP710=1),1,0)</f>
        <v>0</v>
      </c>
      <c r="AR710" s="39">
        <f t="shared" ref="AR710:AR773" si="690">IF(AND($AO710=1,$AP710=1),E710,0)</f>
        <v>0</v>
      </c>
      <c r="AS710" s="39">
        <f t="shared" ref="AS710:AS773" si="691">IF(AND($AO710=1,$AP710=1),G710,0)</f>
        <v>0</v>
      </c>
      <c r="AT710" s="39">
        <f t="shared" ref="AT710:AT773" si="692">IF(AND($AO710=1,$AP710=1),I710,0)</f>
        <v>0</v>
      </c>
      <c r="AU710" s="12">
        <f t="shared" ref="AU710:AU773" si="693">IF(AND(AK710=1,AO710=2,AP710=2),1,0)</f>
        <v>1</v>
      </c>
      <c r="AV710" s="39">
        <f t="shared" ref="AV710:AV773" si="694">IF(AND($AO710=2,$AP710=2),E710,0)</f>
        <v>6725</v>
      </c>
      <c r="AW710" s="39">
        <f t="shared" ref="AW710:AW773" si="695">IF(AND($AO710=2,$AP710=2),G710,0)</f>
        <v>7350</v>
      </c>
      <c r="AX710" s="39">
        <f t="shared" ref="AX710:AX773" si="696">IF(AND($AO710=2,$AP710=2),I710,0)</f>
        <v>7430</v>
      </c>
      <c r="AY710" s="39">
        <f t="shared" ref="AY710:AY773" si="697">IF(AND(AO710=2,AP710=2),AL710-AM710,0)</f>
        <v>-625</v>
      </c>
      <c r="AZ710" s="39">
        <f t="shared" ref="AZ710:AZ773" si="698">IF(AND(AO710=2,AP710=2),AM710-AN710,0)</f>
        <v>-80</v>
      </c>
      <c r="BA710" s="12">
        <f t="shared" ref="BA710:BA773" si="699">IF(AND($AK710=1,OR($AO710=1,$AO710=3),$AP710=2),1,0)</f>
        <v>0</v>
      </c>
      <c r="BB710" s="39">
        <f t="shared" ref="BB710:BB773" si="700">IF(AND(OR($AO710=1,$AO710=3),$AP710=2),$E710,0)</f>
        <v>0</v>
      </c>
      <c r="BC710" s="39">
        <f t="shared" ref="BC710:BC773" si="701">IF(AND(OR($AO710=1,$AO710=3),$AP710=2),$G710,0)</f>
        <v>0</v>
      </c>
      <c r="BD710" s="39">
        <f t="shared" ref="BD710:BD773" si="702">IF(AND(OR($AO710=1,$AO710=3),$AP710=2),$I710,0)</f>
        <v>0</v>
      </c>
      <c r="BE710" s="12">
        <f t="shared" ref="BE710:BE773" si="703">IF(AND($AK710=1,$AO710=2,OR($AP710=1,$AP710=3)),1,0)</f>
        <v>0</v>
      </c>
      <c r="BF710" s="39">
        <f t="shared" ref="BF710:BF773" si="704">IF(AND($AO710=2,OR($AP710=1,$AP710=3)),$E710,0)</f>
        <v>0</v>
      </c>
      <c r="BG710" s="39">
        <f t="shared" ref="BG710:BG773" si="705">IF(AND($AO710=2,OR($AP710=1,$AP710=3)),$G710,0)</f>
        <v>0</v>
      </c>
      <c r="BH710" s="39">
        <f t="shared" ref="BH710:BH773" si="706">IF(AND($AO710=2,OR($AP710=1,$AP710=3)),$I710,0)</f>
        <v>0</v>
      </c>
      <c r="BI710" s="12">
        <f t="shared" ref="BI710:BI773" si="707">IF(AND($AK710=1,$AO710=1,$AP710=3),1,0)</f>
        <v>0</v>
      </c>
      <c r="BJ710" s="39">
        <f t="shared" ref="BJ710:BJ773" si="708">IF(AND($AO710=1,$AP710=3),$E710,0)</f>
        <v>0</v>
      </c>
      <c r="BK710" s="39">
        <f t="shared" ref="BK710:BK773" si="709">IF(AND($AO710=1,$AP710=3),$G710,0)</f>
        <v>0</v>
      </c>
      <c r="BL710" s="39">
        <f t="shared" ref="BL710:BL773" si="710">IF(AND($AO710=1,$AP710=3),$I710,0)</f>
        <v>0</v>
      </c>
      <c r="BM710" s="12">
        <f t="shared" ref="BM710:BM773" si="711">IF(AND($AK710=1,$AO710=3,$AP710=1),1,0)</f>
        <v>0</v>
      </c>
      <c r="BN710" s="39">
        <f t="shared" ref="BN710:BN773" si="712">IF(AND($AO710=3,$AP710=1),$E710,0)</f>
        <v>0</v>
      </c>
      <c r="BO710" s="39">
        <f t="shared" ref="BO710:BO773" si="713">IF(AND($AO710=3,$AP710=1),$G710,0)</f>
        <v>0</v>
      </c>
      <c r="BP710" s="39">
        <f t="shared" ref="BP710:BP773" si="714">IF(AND($AO710=3,$AP710=1),$I710,0)</f>
        <v>0</v>
      </c>
      <c r="BQ710" s="12">
        <f t="shared" ref="BQ710:BQ773" si="715">IF(AND($AK710=1,$AO710=3,$AP710=3),1,0)</f>
        <v>0</v>
      </c>
      <c r="BR710" s="39">
        <f t="shared" ref="BR710:BR773" si="716">IF(AND($AO710=3,$AP710=3),$E710,0)</f>
        <v>0</v>
      </c>
      <c r="BS710" s="39">
        <f t="shared" ref="BS710:BS773" si="717">IF(AND($AO710=3,$AP710=3),$G710,0)</f>
        <v>0</v>
      </c>
      <c r="BT710" s="39">
        <f t="shared" ref="BT710:BT773" si="718">IF(AND($AO710=3,$AP710=3),$I710,0)</f>
        <v>0</v>
      </c>
      <c r="BU710" s="104">
        <f>IF(ABS($B710)&lt;0.01,0,VLOOKUP(E710,DollarSteps,4))</f>
        <v>9</v>
      </c>
      <c r="BV710" s="104">
        <f>IF(ABS($B710)&lt;0.01,0,VLOOKUP(G710,DollarSteps,4))</f>
        <v>9</v>
      </c>
      <c r="BW710" s="104">
        <f>IF(ABS($B710)&lt;0.01,0,VLOOKUP(I710,DollarSteps,4))</f>
        <v>9</v>
      </c>
      <c r="BX710" s="104">
        <f>IF(ABS($B710)&lt;0.01,0,IF($J710="","",VLOOKUP($J710,Age_Steps,4)))</f>
        <v>7</v>
      </c>
      <c r="BY710" s="104">
        <f>IF(OR(ABS($B710)&lt;0.01,$E710=0),0,IF($J710="","",VLOOKUP($J710,Age_Steps,4)))</f>
        <v>7</v>
      </c>
      <c r="BZ710" s="104">
        <f>IF(ABS($B710)&lt;0.01,0,IF($J710="","",VLOOKUP($J710-1,Age_Steps,4)))</f>
        <v>7</v>
      </c>
      <c r="CA710" s="104">
        <f>IF(OR(ABS($B710)&lt;0.01,$G710=0),0,IF($J710="","",VLOOKUP($J710-1,Age_Steps,4)))</f>
        <v>7</v>
      </c>
      <c r="CB710" s="104">
        <f>IF(ABS($B710)&lt;0.01,0,IF($J710="","",VLOOKUP($J710-2,Age_Steps,4)))</f>
        <v>7</v>
      </c>
      <c r="CC710" s="104">
        <f>IF(OR(ABS($B710)&lt;0.01,$I710=0),0,IF($J710="","",VLOOKUP($J710-2,Age_Steps,4)))</f>
        <v>7</v>
      </c>
    </row>
    <row r="711" spans="2:81" ht="12.5" customHeight="1">
      <c r="B711" s="6" t="s">
        <v>555</v>
      </c>
      <c r="C711" s="6" t="s">
        <v>556</v>
      </c>
      <c r="D711" s="5">
        <v>220</v>
      </c>
      <c r="E711" s="5">
        <v>220</v>
      </c>
      <c r="F711" s="2">
        <v>150</v>
      </c>
      <c r="G711" s="2">
        <v>150</v>
      </c>
      <c r="H711" s="2">
        <v>275</v>
      </c>
      <c r="I711" s="5">
        <v>275</v>
      </c>
      <c r="J711" s="11">
        <v>54</v>
      </c>
      <c r="K711" s="12">
        <f t="shared" si="663"/>
        <v>1</v>
      </c>
      <c r="L711" s="12">
        <f t="shared" si="663"/>
        <v>1</v>
      </c>
      <c r="M711" s="14">
        <f t="shared" si="664"/>
        <v>70</v>
      </c>
      <c r="N711" s="12">
        <f t="shared" ref="N711:P774" si="719">IF(OR((M711&gt;=N$3),(M711&lt;=-N$3)),1,0)</f>
        <v>0</v>
      </c>
      <c r="O711" s="14">
        <f t="shared" si="665"/>
        <v>70</v>
      </c>
      <c r="P711" s="12">
        <f t="shared" si="719"/>
        <v>0</v>
      </c>
      <c r="Q711" s="12">
        <f t="shared" si="666"/>
        <v>0</v>
      </c>
      <c r="R711" s="12">
        <f t="shared" si="667"/>
        <v>0</v>
      </c>
      <c r="S711" s="12">
        <f t="shared" si="668"/>
        <v>1</v>
      </c>
      <c r="T711" s="12">
        <f t="shared" si="669"/>
        <v>1</v>
      </c>
      <c r="U711" s="12">
        <f t="shared" si="670"/>
        <v>0</v>
      </c>
      <c r="V711" s="39">
        <f t="shared" si="671"/>
        <v>0</v>
      </c>
      <c r="W711" s="39">
        <f t="shared" si="672"/>
        <v>0</v>
      </c>
      <c r="X711" s="12">
        <f t="shared" si="660"/>
        <v>1</v>
      </c>
      <c r="Y711" s="12">
        <f t="shared" si="673"/>
        <v>0</v>
      </c>
      <c r="Z711" s="39">
        <f t="shared" si="661"/>
        <v>0</v>
      </c>
      <c r="AA711" s="12">
        <f t="shared" si="674"/>
        <v>0</v>
      </c>
      <c r="AB711" s="39">
        <f t="shared" si="675"/>
        <v>0</v>
      </c>
      <c r="AC711" s="12">
        <f t="shared" si="676"/>
        <v>0</v>
      </c>
      <c r="AD711" s="39">
        <f t="shared" si="677"/>
        <v>0</v>
      </c>
      <c r="AE711" s="39">
        <f t="shared" si="662"/>
        <v>0</v>
      </c>
      <c r="AF711" s="12">
        <f t="shared" si="678"/>
        <v>0</v>
      </c>
      <c r="AG711" s="39">
        <f t="shared" si="679"/>
        <v>0</v>
      </c>
      <c r="AH711" s="12">
        <f t="shared" si="680"/>
        <v>0</v>
      </c>
      <c r="AI711" s="39">
        <f t="shared" si="681"/>
        <v>0</v>
      </c>
      <c r="AJ711" s="39">
        <f t="shared" si="682"/>
        <v>0</v>
      </c>
      <c r="AK711" s="12">
        <f t="shared" si="683"/>
        <v>1</v>
      </c>
      <c r="AL711" s="39">
        <f t="shared" si="684"/>
        <v>220</v>
      </c>
      <c r="AM711" s="39">
        <f t="shared" si="685"/>
        <v>150</v>
      </c>
      <c r="AN711" s="39">
        <f t="shared" si="686"/>
        <v>275</v>
      </c>
      <c r="AO711" s="99">
        <f t="shared" si="687"/>
        <v>1</v>
      </c>
      <c r="AP711" s="99">
        <f t="shared" si="688"/>
        <v>2</v>
      </c>
      <c r="AQ711" s="12">
        <f t="shared" si="689"/>
        <v>0</v>
      </c>
      <c r="AR711" s="39">
        <f t="shared" si="690"/>
        <v>0</v>
      </c>
      <c r="AS711" s="39">
        <f t="shared" si="691"/>
        <v>0</v>
      </c>
      <c r="AT711" s="39">
        <f t="shared" si="692"/>
        <v>0</v>
      </c>
      <c r="AU711" s="12">
        <f t="shared" si="693"/>
        <v>0</v>
      </c>
      <c r="AV711" s="39">
        <f t="shared" si="694"/>
        <v>0</v>
      </c>
      <c r="AW711" s="39">
        <f t="shared" si="695"/>
        <v>0</v>
      </c>
      <c r="AX711" s="39">
        <f t="shared" si="696"/>
        <v>0</v>
      </c>
      <c r="AY711" s="39">
        <f t="shared" si="697"/>
        <v>0</v>
      </c>
      <c r="AZ711" s="39">
        <f t="shared" si="698"/>
        <v>0</v>
      </c>
      <c r="BA711" s="12">
        <f t="shared" si="699"/>
        <v>1</v>
      </c>
      <c r="BB711" s="39">
        <f t="shared" si="700"/>
        <v>220</v>
      </c>
      <c r="BC711" s="39">
        <f t="shared" si="701"/>
        <v>150</v>
      </c>
      <c r="BD711" s="39">
        <f t="shared" si="702"/>
        <v>275</v>
      </c>
      <c r="BE711" s="12">
        <f t="shared" si="703"/>
        <v>0</v>
      </c>
      <c r="BF711" s="39">
        <f t="shared" si="704"/>
        <v>0</v>
      </c>
      <c r="BG711" s="39">
        <f t="shared" si="705"/>
        <v>0</v>
      </c>
      <c r="BH711" s="39">
        <f t="shared" si="706"/>
        <v>0</v>
      </c>
      <c r="BI711" s="12">
        <f t="shared" si="707"/>
        <v>0</v>
      </c>
      <c r="BJ711" s="39">
        <f t="shared" si="708"/>
        <v>0</v>
      </c>
      <c r="BK711" s="39">
        <f t="shared" si="709"/>
        <v>0</v>
      </c>
      <c r="BL711" s="39">
        <f t="shared" si="710"/>
        <v>0</v>
      </c>
      <c r="BM711" s="12">
        <f t="shared" si="711"/>
        <v>0</v>
      </c>
      <c r="BN711" s="39">
        <f t="shared" si="712"/>
        <v>0</v>
      </c>
      <c r="BO711" s="39">
        <f t="shared" si="713"/>
        <v>0</v>
      </c>
      <c r="BP711" s="39">
        <f t="shared" si="714"/>
        <v>0</v>
      </c>
      <c r="BQ711" s="12">
        <f t="shared" si="715"/>
        <v>0</v>
      </c>
      <c r="BR711" s="39">
        <f t="shared" si="716"/>
        <v>0</v>
      </c>
      <c r="BS711" s="39">
        <f t="shared" si="717"/>
        <v>0</v>
      </c>
      <c r="BT711" s="39">
        <f t="shared" si="718"/>
        <v>0</v>
      </c>
      <c r="BU711" s="104">
        <f>IF(ABS($B711)&lt;0.01,0,VLOOKUP(E711,DollarSteps,4))</f>
        <v>2</v>
      </c>
      <c r="BV711" s="104">
        <f>IF(ABS($B711)&lt;0.01,0,VLOOKUP(G711,DollarSteps,4))</f>
        <v>2</v>
      </c>
      <c r="BW711" s="104">
        <f>IF(ABS($B711)&lt;0.01,0,VLOOKUP(I711,DollarSteps,4))</f>
        <v>3</v>
      </c>
      <c r="BX711" s="104">
        <f>IF(ABS($B711)&lt;0.01,0,IF($J711="","",VLOOKUP($J711,Age_Steps,4)))</f>
        <v>5</v>
      </c>
      <c r="BY711" s="104">
        <f>IF(OR(ABS($B711)&lt;0.01,$E711=0),0,IF($J711="","",VLOOKUP($J711,Age_Steps,4)))</f>
        <v>5</v>
      </c>
      <c r="BZ711" s="104">
        <f>IF(ABS($B711)&lt;0.01,0,IF($J711="","",VLOOKUP($J711-1,Age_Steps,4)))</f>
        <v>5</v>
      </c>
      <c r="CA711" s="104">
        <f>IF(OR(ABS($B711)&lt;0.01,$G711=0),0,IF($J711="","",VLOOKUP($J711-1,Age_Steps,4)))</f>
        <v>5</v>
      </c>
      <c r="CB711" s="104">
        <f>IF(ABS($B711)&lt;0.01,0,IF($J711="","",VLOOKUP($J711-2,Age_Steps,4)))</f>
        <v>5</v>
      </c>
      <c r="CC711" s="104">
        <f>IF(OR(ABS($B711)&lt;0.01,$I711=0),0,IF($J711="","",VLOOKUP($J711-2,Age_Steps,4)))</f>
        <v>5</v>
      </c>
    </row>
    <row r="712" spans="2:81" ht="12.5" customHeight="1">
      <c r="B712" s="6" t="s">
        <v>557</v>
      </c>
      <c r="C712" s="6" t="s">
        <v>558</v>
      </c>
      <c r="D712" s="5">
        <v>81</v>
      </c>
      <c r="E712" s="5">
        <v>83</v>
      </c>
      <c r="F712" s="2">
        <v>0</v>
      </c>
      <c r="G712" s="2">
        <v>0</v>
      </c>
      <c r="H712" s="2">
        <v>35</v>
      </c>
      <c r="I712" s="5">
        <v>37</v>
      </c>
      <c r="J712" s="11">
        <v>44</v>
      </c>
      <c r="K712" s="12">
        <f t="shared" si="663"/>
        <v>1</v>
      </c>
      <c r="L712" s="12">
        <f t="shared" si="663"/>
        <v>1</v>
      </c>
      <c r="M712" s="14">
        <f t="shared" si="664"/>
        <v>81</v>
      </c>
      <c r="N712" s="12">
        <f t="shared" si="719"/>
        <v>0</v>
      </c>
      <c r="O712" s="14">
        <f t="shared" si="665"/>
        <v>83</v>
      </c>
      <c r="P712" s="12">
        <f t="shared" si="719"/>
        <v>0</v>
      </c>
      <c r="Q712" s="12">
        <f t="shared" si="666"/>
        <v>0</v>
      </c>
      <c r="R712" s="12">
        <f t="shared" si="667"/>
        <v>0</v>
      </c>
      <c r="S712" s="12">
        <f t="shared" si="668"/>
        <v>1</v>
      </c>
      <c r="T712" s="12">
        <f t="shared" si="669"/>
        <v>0</v>
      </c>
      <c r="U712" s="12">
        <f t="shared" si="670"/>
        <v>0</v>
      </c>
      <c r="V712" s="39">
        <f t="shared" si="671"/>
        <v>0</v>
      </c>
      <c r="W712" s="39">
        <f t="shared" si="672"/>
        <v>0</v>
      </c>
      <c r="X712" s="12">
        <f t="shared" si="660"/>
        <v>1</v>
      </c>
      <c r="Y712" s="12">
        <f t="shared" si="673"/>
        <v>0</v>
      </c>
      <c r="Z712" s="39">
        <f t="shared" si="661"/>
        <v>0</v>
      </c>
      <c r="AA712" s="12">
        <f t="shared" si="674"/>
        <v>0</v>
      </c>
      <c r="AB712" s="39">
        <f t="shared" si="675"/>
        <v>0</v>
      </c>
      <c r="AC712" s="12">
        <f t="shared" si="676"/>
        <v>0</v>
      </c>
      <c r="AD712" s="39">
        <f t="shared" si="677"/>
        <v>0</v>
      </c>
      <c r="AE712" s="39">
        <f t="shared" si="662"/>
        <v>0</v>
      </c>
      <c r="AF712" s="12">
        <f t="shared" si="678"/>
        <v>0</v>
      </c>
      <c r="AG712" s="39">
        <f t="shared" si="679"/>
        <v>0</v>
      </c>
      <c r="AH712" s="12">
        <f t="shared" si="680"/>
        <v>1</v>
      </c>
      <c r="AI712" s="39">
        <f t="shared" si="681"/>
        <v>83</v>
      </c>
      <c r="AJ712" s="39">
        <f t="shared" si="682"/>
        <v>37</v>
      </c>
      <c r="AK712" s="12">
        <f t="shared" si="683"/>
        <v>0</v>
      </c>
      <c r="AL712" s="39">
        <f t="shared" si="684"/>
        <v>0</v>
      </c>
      <c r="AM712" s="39">
        <f t="shared" si="685"/>
        <v>0</v>
      </c>
      <c r="AN712" s="39">
        <f t="shared" si="686"/>
        <v>0</v>
      </c>
      <c r="AO712" s="99">
        <f t="shared" si="687"/>
        <v>0</v>
      </c>
      <c r="AP712" s="99">
        <f t="shared" si="688"/>
        <v>0</v>
      </c>
      <c r="AQ712" s="12">
        <f t="shared" si="689"/>
        <v>0</v>
      </c>
      <c r="AR712" s="39">
        <f t="shared" si="690"/>
        <v>0</v>
      </c>
      <c r="AS712" s="39">
        <f t="shared" si="691"/>
        <v>0</v>
      </c>
      <c r="AT712" s="39">
        <f t="shared" si="692"/>
        <v>0</v>
      </c>
      <c r="AU712" s="12">
        <f t="shared" si="693"/>
        <v>0</v>
      </c>
      <c r="AV712" s="39">
        <f t="shared" si="694"/>
        <v>0</v>
      </c>
      <c r="AW712" s="39">
        <f t="shared" si="695"/>
        <v>0</v>
      </c>
      <c r="AX712" s="39">
        <f t="shared" si="696"/>
        <v>0</v>
      </c>
      <c r="AY712" s="39">
        <f t="shared" si="697"/>
        <v>0</v>
      </c>
      <c r="AZ712" s="39">
        <f t="shared" si="698"/>
        <v>0</v>
      </c>
      <c r="BA712" s="12">
        <f t="shared" si="699"/>
        <v>0</v>
      </c>
      <c r="BB712" s="39">
        <f t="shared" si="700"/>
        <v>0</v>
      </c>
      <c r="BC712" s="39">
        <f t="shared" si="701"/>
        <v>0</v>
      </c>
      <c r="BD712" s="39">
        <f t="shared" si="702"/>
        <v>0</v>
      </c>
      <c r="BE712" s="12">
        <f t="shared" si="703"/>
        <v>0</v>
      </c>
      <c r="BF712" s="39">
        <f t="shared" si="704"/>
        <v>0</v>
      </c>
      <c r="BG712" s="39">
        <f t="shared" si="705"/>
        <v>0</v>
      </c>
      <c r="BH712" s="39">
        <f t="shared" si="706"/>
        <v>0</v>
      </c>
      <c r="BI712" s="12">
        <f t="shared" si="707"/>
        <v>0</v>
      </c>
      <c r="BJ712" s="39">
        <f t="shared" si="708"/>
        <v>0</v>
      </c>
      <c r="BK712" s="39">
        <f t="shared" si="709"/>
        <v>0</v>
      </c>
      <c r="BL712" s="39">
        <f t="shared" si="710"/>
        <v>0</v>
      </c>
      <c r="BM712" s="12">
        <f t="shared" si="711"/>
        <v>0</v>
      </c>
      <c r="BN712" s="39">
        <f t="shared" si="712"/>
        <v>0</v>
      </c>
      <c r="BO712" s="39">
        <f t="shared" si="713"/>
        <v>0</v>
      </c>
      <c r="BP712" s="39">
        <f t="shared" si="714"/>
        <v>0</v>
      </c>
      <c r="BQ712" s="12">
        <f t="shared" si="715"/>
        <v>0</v>
      </c>
      <c r="BR712" s="39">
        <f t="shared" si="716"/>
        <v>0</v>
      </c>
      <c r="BS712" s="39">
        <f t="shared" si="717"/>
        <v>0</v>
      </c>
      <c r="BT712" s="39">
        <f t="shared" si="718"/>
        <v>0</v>
      </c>
      <c r="BU712" s="104">
        <f>IF(ABS($B712)&lt;0.01,0,VLOOKUP(E712,DollarSteps,4))</f>
        <v>2</v>
      </c>
      <c r="BV712" s="104">
        <f>IF(ABS($B712)&lt;0.01,0,VLOOKUP(G712,DollarSteps,4))</f>
        <v>1</v>
      </c>
      <c r="BW712" s="104">
        <f>IF(ABS($B712)&lt;0.01,0,VLOOKUP(I712,DollarSteps,4))</f>
        <v>2</v>
      </c>
      <c r="BX712" s="104">
        <f>IF(ABS($B712)&lt;0.01,0,IF($J712="","",VLOOKUP($J712,Age_Steps,4)))</f>
        <v>4</v>
      </c>
      <c r="BY712" s="104">
        <f>IF(OR(ABS($B712)&lt;0.01,$E712=0),0,IF($J712="","",VLOOKUP($J712,Age_Steps,4)))</f>
        <v>4</v>
      </c>
      <c r="BZ712" s="104">
        <f>IF(ABS($B712)&lt;0.01,0,IF($J712="","",VLOOKUP($J712-1,Age_Steps,4)))</f>
        <v>4</v>
      </c>
      <c r="CA712" s="104">
        <f>IF(OR(ABS($B712)&lt;0.01,$G712=0),0,IF($J712="","",VLOOKUP($J712-1,Age_Steps,4)))</f>
        <v>0</v>
      </c>
      <c r="CB712" s="104">
        <f>IF(ABS($B712)&lt;0.01,0,IF($J712="","",VLOOKUP($J712-2,Age_Steps,4)))</f>
        <v>4</v>
      </c>
      <c r="CC712" s="104">
        <f>IF(OR(ABS($B712)&lt;0.01,$I712=0),0,IF($J712="","",VLOOKUP($J712-2,Age_Steps,4)))</f>
        <v>4</v>
      </c>
    </row>
    <row r="713" spans="2:81" ht="12.5" customHeight="1">
      <c r="B713" s="6" t="s">
        <v>559</v>
      </c>
      <c r="C713" s="6" t="s">
        <v>560</v>
      </c>
      <c r="D713" s="5">
        <v>405</v>
      </c>
      <c r="E713" s="5">
        <v>405</v>
      </c>
      <c r="F713" s="2">
        <v>420</v>
      </c>
      <c r="G713" s="2">
        <v>420</v>
      </c>
      <c r="H713" s="2">
        <v>445</v>
      </c>
      <c r="I713" s="5">
        <v>445</v>
      </c>
      <c r="J713" s="11">
        <v>58</v>
      </c>
      <c r="K713" s="12">
        <f t="shared" si="663"/>
        <v>1</v>
      </c>
      <c r="L713" s="12">
        <f t="shared" si="663"/>
        <v>1</v>
      </c>
      <c r="M713" s="14">
        <f t="shared" si="664"/>
        <v>-15</v>
      </c>
      <c r="N713" s="12">
        <f t="shared" si="719"/>
        <v>0</v>
      </c>
      <c r="O713" s="14">
        <f t="shared" si="665"/>
        <v>-15</v>
      </c>
      <c r="P713" s="12">
        <f t="shared" si="719"/>
        <v>0</v>
      </c>
      <c r="Q713" s="12">
        <f t="shared" si="666"/>
        <v>0</v>
      </c>
      <c r="R713" s="12">
        <f t="shared" si="667"/>
        <v>0</v>
      </c>
      <c r="S713" s="12">
        <f t="shared" si="668"/>
        <v>1</v>
      </c>
      <c r="T713" s="12">
        <f t="shared" si="669"/>
        <v>1</v>
      </c>
      <c r="U713" s="12">
        <f t="shared" si="670"/>
        <v>0</v>
      </c>
      <c r="V713" s="39">
        <f t="shared" si="671"/>
        <v>0</v>
      </c>
      <c r="W713" s="39">
        <f t="shared" si="672"/>
        <v>0</v>
      </c>
      <c r="X713" s="12">
        <f t="shared" si="660"/>
        <v>1</v>
      </c>
      <c r="Y713" s="12">
        <f t="shared" si="673"/>
        <v>0</v>
      </c>
      <c r="Z713" s="39">
        <f t="shared" si="661"/>
        <v>0</v>
      </c>
      <c r="AA713" s="12">
        <f t="shared" si="674"/>
        <v>0</v>
      </c>
      <c r="AB713" s="39">
        <f t="shared" si="675"/>
        <v>0</v>
      </c>
      <c r="AC713" s="12">
        <f t="shared" si="676"/>
        <v>0</v>
      </c>
      <c r="AD713" s="39">
        <f t="shared" si="677"/>
        <v>0</v>
      </c>
      <c r="AE713" s="39">
        <f t="shared" si="662"/>
        <v>0</v>
      </c>
      <c r="AF713" s="12">
        <f t="shared" si="678"/>
        <v>0</v>
      </c>
      <c r="AG713" s="39">
        <f t="shared" si="679"/>
        <v>0</v>
      </c>
      <c r="AH713" s="12">
        <f t="shared" si="680"/>
        <v>0</v>
      </c>
      <c r="AI713" s="39">
        <f t="shared" si="681"/>
        <v>0</v>
      </c>
      <c r="AJ713" s="39">
        <f t="shared" si="682"/>
        <v>0</v>
      </c>
      <c r="AK713" s="12">
        <f t="shared" si="683"/>
        <v>1</v>
      </c>
      <c r="AL713" s="39">
        <f t="shared" si="684"/>
        <v>405</v>
      </c>
      <c r="AM713" s="39">
        <f t="shared" si="685"/>
        <v>420</v>
      </c>
      <c r="AN713" s="39">
        <f t="shared" si="686"/>
        <v>445</v>
      </c>
      <c r="AO713" s="99">
        <f t="shared" si="687"/>
        <v>2</v>
      </c>
      <c r="AP713" s="99">
        <f t="shared" si="688"/>
        <v>2</v>
      </c>
      <c r="AQ713" s="12">
        <f t="shared" si="689"/>
        <v>0</v>
      </c>
      <c r="AR713" s="39">
        <f t="shared" si="690"/>
        <v>0</v>
      </c>
      <c r="AS713" s="39">
        <f t="shared" si="691"/>
        <v>0</v>
      </c>
      <c r="AT713" s="39">
        <f t="shared" si="692"/>
        <v>0</v>
      </c>
      <c r="AU713" s="12">
        <f t="shared" si="693"/>
        <v>1</v>
      </c>
      <c r="AV713" s="39">
        <f t="shared" si="694"/>
        <v>405</v>
      </c>
      <c r="AW713" s="39">
        <f t="shared" si="695"/>
        <v>420</v>
      </c>
      <c r="AX713" s="39">
        <f t="shared" si="696"/>
        <v>445</v>
      </c>
      <c r="AY713" s="39">
        <f t="shared" si="697"/>
        <v>-15</v>
      </c>
      <c r="AZ713" s="39">
        <f t="shared" si="698"/>
        <v>-25</v>
      </c>
      <c r="BA713" s="12">
        <f t="shared" si="699"/>
        <v>0</v>
      </c>
      <c r="BB713" s="39">
        <f t="shared" si="700"/>
        <v>0</v>
      </c>
      <c r="BC713" s="39">
        <f t="shared" si="701"/>
        <v>0</v>
      </c>
      <c r="BD713" s="39">
        <f t="shared" si="702"/>
        <v>0</v>
      </c>
      <c r="BE713" s="12">
        <f t="shared" si="703"/>
        <v>0</v>
      </c>
      <c r="BF713" s="39">
        <f t="shared" si="704"/>
        <v>0</v>
      </c>
      <c r="BG713" s="39">
        <f t="shared" si="705"/>
        <v>0</v>
      </c>
      <c r="BH713" s="39">
        <f t="shared" si="706"/>
        <v>0</v>
      </c>
      <c r="BI713" s="12">
        <f t="shared" si="707"/>
        <v>0</v>
      </c>
      <c r="BJ713" s="39">
        <f t="shared" si="708"/>
        <v>0</v>
      </c>
      <c r="BK713" s="39">
        <f t="shared" si="709"/>
        <v>0</v>
      </c>
      <c r="BL713" s="39">
        <f t="shared" si="710"/>
        <v>0</v>
      </c>
      <c r="BM713" s="12">
        <f t="shared" si="711"/>
        <v>0</v>
      </c>
      <c r="BN713" s="39">
        <f t="shared" si="712"/>
        <v>0</v>
      </c>
      <c r="BO713" s="39">
        <f t="shared" si="713"/>
        <v>0</v>
      </c>
      <c r="BP713" s="39">
        <f t="shared" si="714"/>
        <v>0</v>
      </c>
      <c r="BQ713" s="12">
        <f t="shared" si="715"/>
        <v>0</v>
      </c>
      <c r="BR713" s="39">
        <f t="shared" si="716"/>
        <v>0</v>
      </c>
      <c r="BS713" s="39">
        <f t="shared" si="717"/>
        <v>0</v>
      </c>
      <c r="BT713" s="39">
        <f t="shared" si="718"/>
        <v>0</v>
      </c>
      <c r="BU713" s="104">
        <f>IF(ABS($B713)&lt;0.01,0,VLOOKUP(E713,DollarSteps,4))</f>
        <v>3</v>
      </c>
      <c r="BV713" s="104">
        <f>IF(ABS($B713)&lt;0.01,0,VLOOKUP(G713,DollarSteps,4))</f>
        <v>3</v>
      </c>
      <c r="BW713" s="104">
        <f>IF(ABS($B713)&lt;0.01,0,VLOOKUP(I713,DollarSteps,4))</f>
        <v>3</v>
      </c>
      <c r="BX713" s="104">
        <f>IF(ABS($B713)&lt;0.01,0,IF($J713="","",VLOOKUP($J713,Age_Steps,4)))</f>
        <v>5</v>
      </c>
      <c r="BY713" s="104">
        <f>IF(OR(ABS($B713)&lt;0.01,$E713=0),0,IF($J713="","",VLOOKUP($J713,Age_Steps,4)))</f>
        <v>5</v>
      </c>
      <c r="BZ713" s="104">
        <f>IF(ABS($B713)&lt;0.01,0,IF($J713="","",VLOOKUP($J713-1,Age_Steps,4)))</f>
        <v>5</v>
      </c>
      <c r="CA713" s="104">
        <f>IF(OR(ABS($B713)&lt;0.01,$G713=0),0,IF($J713="","",VLOOKUP($J713-1,Age_Steps,4)))</f>
        <v>5</v>
      </c>
      <c r="CB713" s="104">
        <f>IF(ABS($B713)&lt;0.01,0,IF($J713="","",VLOOKUP($J713-2,Age_Steps,4)))</f>
        <v>5</v>
      </c>
      <c r="CC713" s="104">
        <f>IF(OR(ABS($B713)&lt;0.01,$I713=0),0,IF($J713="","",VLOOKUP($J713-2,Age_Steps,4)))</f>
        <v>5</v>
      </c>
    </row>
    <row r="714" spans="2:81" ht="12.5" customHeight="1">
      <c r="B714" s="6" t="s">
        <v>561</v>
      </c>
      <c r="C714" s="7" t="s">
        <v>562</v>
      </c>
      <c r="D714" s="5">
        <v>0</v>
      </c>
      <c r="E714" s="5">
        <v>0</v>
      </c>
      <c r="F714" s="2">
        <v>0</v>
      </c>
      <c r="G714" s="2">
        <v>0</v>
      </c>
      <c r="H714" s="2">
        <v>80</v>
      </c>
      <c r="I714" s="5">
        <v>80</v>
      </c>
      <c r="J714" s="11">
        <v>74</v>
      </c>
      <c r="K714" s="12">
        <f t="shared" si="663"/>
        <v>0</v>
      </c>
      <c r="L714" s="12">
        <f t="shared" si="663"/>
        <v>0</v>
      </c>
      <c r="M714" s="14">
        <f t="shared" si="664"/>
        <v>0</v>
      </c>
      <c r="N714" s="12">
        <f t="shared" si="719"/>
        <v>0</v>
      </c>
      <c r="O714" s="14">
        <f t="shared" si="665"/>
        <v>0</v>
      </c>
      <c r="P714" s="12">
        <f t="shared" si="719"/>
        <v>0</v>
      </c>
      <c r="Q714" s="12">
        <f t="shared" si="666"/>
        <v>0</v>
      </c>
      <c r="R714" s="12">
        <f t="shared" si="667"/>
        <v>1</v>
      </c>
      <c r="S714" s="12">
        <f t="shared" si="668"/>
        <v>0</v>
      </c>
      <c r="T714" s="12">
        <f t="shared" si="669"/>
        <v>0</v>
      </c>
      <c r="U714" s="12">
        <f t="shared" si="670"/>
        <v>0</v>
      </c>
      <c r="V714" s="39">
        <f t="shared" si="671"/>
        <v>0</v>
      </c>
      <c r="W714" s="39">
        <f t="shared" si="672"/>
        <v>0</v>
      </c>
      <c r="X714" s="12">
        <f t="shared" si="660"/>
        <v>1</v>
      </c>
      <c r="Y714" s="12">
        <f t="shared" si="673"/>
        <v>1</v>
      </c>
      <c r="Z714" s="39">
        <f t="shared" si="661"/>
        <v>80</v>
      </c>
      <c r="AA714" s="12">
        <f t="shared" si="674"/>
        <v>0</v>
      </c>
      <c r="AB714" s="39">
        <f t="shared" si="675"/>
        <v>0</v>
      </c>
      <c r="AC714" s="12">
        <f t="shared" si="676"/>
        <v>0</v>
      </c>
      <c r="AD714" s="39">
        <f t="shared" si="677"/>
        <v>0</v>
      </c>
      <c r="AE714" s="39">
        <f t="shared" si="662"/>
        <v>0</v>
      </c>
      <c r="AF714" s="12">
        <f t="shared" si="678"/>
        <v>0</v>
      </c>
      <c r="AG714" s="39">
        <f t="shared" si="679"/>
        <v>0</v>
      </c>
      <c r="AH714" s="12">
        <f t="shared" si="680"/>
        <v>0</v>
      </c>
      <c r="AI714" s="39">
        <f t="shared" si="681"/>
        <v>0</v>
      </c>
      <c r="AJ714" s="39">
        <f t="shared" si="682"/>
        <v>0</v>
      </c>
      <c r="AK714" s="12">
        <f t="shared" si="683"/>
        <v>0</v>
      </c>
      <c r="AL714" s="39">
        <f t="shared" si="684"/>
        <v>0</v>
      </c>
      <c r="AM714" s="39">
        <f t="shared" si="685"/>
        <v>0</v>
      </c>
      <c r="AN714" s="39">
        <f t="shared" si="686"/>
        <v>0</v>
      </c>
      <c r="AO714" s="99">
        <f t="shared" si="687"/>
        <v>0</v>
      </c>
      <c r="AP714" s="99">
        <f t="shared" si="688"/>
        <v>0</v>
      </c>
      <c r="AQ714" s="12">
        <f t="shared" si="689"/>
        <v>0</v>
      </c>
      <c r="AR714" s="39">
        <f t="shared" si="690"/>
        <v>0</v>
      </c>
      <c r="AS714" s="39">
        <f t="shared" si="691"/>
        <v>0</v>
      </c>
      <c r="AT714" s="39">
        <f t="shared" si="692"/>
        <v>0</v>
      </c>
      <c r="AU714" s="12">
        <f t="shared" si="693"/>
        <v>0</v>
      </c>
      <c r="AV714" s="39">
        <f t="shared" si="694"/>
        <v>0</v>
      </c>
      <c r="AW714" s="39">
        <f t="shared" si="695"/>
        <v>0</v>
      </c>
      <c r="AX714" s="39">
        <f t="shared" si="696"/>
        <v>0</v>
      </c>
      <c r="AY714" s="39">
        <f t="shared" si="697"/>
        <v>0</v>
      </c>
      <c r="AZ714" s="39">
        <f t="shared" si="698"/>
        <v>0</v>
      </c>
      <c r="BA714" s="12">
        <f t="shared" si="699"/>
        <v>0</v>
      </c>
      <c r="BB714" s="39">
        <f t="shared" si="700"/>
        <v>0</v>
      </c>
      <c r="BC714" s="39">
        <f t="shared" si="701"/>
        <v>0</v>
      </c>
      <c r="BD714" s="39">
        <f t="shared" si="702"/>
        <v>0</v>
      </c>
      <c r="BE714" s="12">
        <f t="shared" si="703"/>
        <v>0</v>
      </c>
      <c r="BF714" s="39">
        <f t="shared" si="704"/>
        <v>0</v>
      </c>
      <c r="BG714" s="39">
        <f t="shared" si="705"/>
        <v>0</v>
      </c>
      <c r="BH714" s="39">
        <f t="shared" si="706"/>
        <v>0</v>
      </c>
      <c r="BI714" s="12">
        <f t="shared" si="707"/>
        <v>0</v>
      </c>
      <c r="BJ714" s="39">
        <f t="shared" si="708"/>
        <v>0</v>
      </c>
      <c r="BK714" s="39">
        <f t="shared" si="709"/>
        <v>0</v>
      </c>
      <c r="BL714" s="39">
        <f t="shared" si="710"/>
        <v>0</v>
      </c>
      <c r="BM714" s="12">
        <f t="shared" si="711"/>
        <v>0</v>
      </c>
      <c r="BN714" s="39">
        <f t="shared" si="712"/>
        <v>0</v>
      </c>
      <c r="BO714" s="39">
        <f t="shared" si="713"/>
        <v>0</v>
      </c>
      <c r="BP714" s="39">
        <f t="shared" si="714"/>
        <v>0</v>
      </c>
      <c r="BQ714" s="12">
        <f t="shared" si="715"/>
        <v>0</v>
      </c>
      <c r="BR714" s="39">
        <f t="shared" si="716"/>
        <v>0</v>
      </c>
      <c r="BS714" s="39">
        <f t="shared" si="717"/>
        <v>0</v>
      </c>
      <c r="BT714" s="39">
        <f t="shared" si="718"/>
        <v>0</v>
      </c>
      <c r="BU714" s="104">
        <f>IF(ABS($B714)&lt;0.01,0,VLOOKUP(E714,DollarSteps,4))</f>
        <v>1</v>
      </c>
      <c r="BV714" s="104">
        <f>IF(ABS($B714)&lt;0.01,0,VLOOKUP(G714,DollarSteps,4))</f>
        <v>1</v>
      </c>
      <c r="BW714" s="104">
        <f>IF(ABS($B714)&lt;0.01,0,VLOOKUP(I714,DollarSteps,4))</f>
        <v>2</v>
      </c>
      <c r="BX714" s="104">
        <f>IF(ABS($B714)&lt;0.01,0,IF($J714="","",VLOOKUP($J714,Age_Steps,4)))</f>
        <v>7</v>
      </c>
      <c r="BY714" s="104">
        <f>IF(OR(ABS($B714)&lt;0.01,$E714=0),0,IF($J714="","",VLOOKUP($J714,Age_Steps,4)))</f>
        <v>0</v>
      </c>
      <c r="BZ714" s="104">
        <f>IF(ABS($B714)&lt;0.01,0,IF($J714="","",VLOOKUP($J714-1,Age_Steps,4)))</f>
        <v>7</v>
      </c>
      <c r="CA714" s="104">
        <f>IF(OR(ABS($B714)&lt;0.01,$G714=0),0,IF($J714="","",VLOOKUP($J714-1,Age_Steps,4)))</f>
        <v>0</v>
      </c>
      <c r="CB714" s="104">
        <f>IF(ABS($B714)&lt;0.01,0,IF($J714="","",VLOOKUP($J714-2,Age_Steps,4)))</f>
        <v>7</v>
      </c>
      <c r="CC714" s="104">
        <f>IF(OR(ABS($B714)&lt;0.01,$I714=0),0,IF($J714="","",VLOOKUP($J714-2,Age_Steps,4)))</f>
        <v>7</v>
      </c>
    </row>
    <row r="715" spans="2:81" ht="12.5" customHeight="1">
      <c r="B715" s="6" t="s">
        <v>563</v>
      </c>
      <c r="C715" s="7" t="s">
        <v>564</v>
      </c>
      <c r="D715" s="5">
        <v>3005</v>
      </c>
      <c r="E715" s="5">
        <v>3268</v>
      </c>
      <c r="F715" s="2">
        <v>2490</v>
      </c>
      <c r="G715" s="2">
        <v>2759.2000000000003</v>
      </c>
      <c r="H715" s="2">
        <v>2075</v>
      </c>
      <c r="I715" s="5">
        <v>2285</v>
      </c>
      <c r="J715" s="11">
        <v>57</v>
      </c>
      <c r="K715" s="12">
        <f t="shared" si="663"/>
        <v>1</v>
      </c>
      <c r="L715" s="12">
        <f t="shared" si="663"/>
        <v>1</v>
      </c>
      <c r="M715" s="14">
        <f t="shared" si="664"/>
        <v>515</v>
      </c>
      <c r="N715" s="12">
        <f t="shared" si="719"/>
        <v>1</v>
      </c>
      <c r="O715" s="14">
        <f t="shared" si="665"/>
        <v>508.79999999999973</v>
      </c>
      <c r="P715" s="12">
        <f t="shared" si="719"/>
        <v>1</v>
      </c>
      <c r="Q715" s="12">
        <f t="shared" si="666"/>
        <v>0</v>
      </c>
      <c r="R715" s="12">
        <f t="shared" si="667"/>
        <v>0</v>
      </c>
      <c r="S715" s="12">
        <f t="shared" si="668"/>
        <v>1</v>
      </c>
      <c r="T715" s="12">
        <f t="shared" si="669"/>
        <v>1</v>
      </c>
      <c r="U715" s="12">
        <f t="shared" si="670"/>
        <v>0</v>
      </c>
      <c r="V715" s="39">
        <f t="shared" si="671"/>
        <v>0</v>
      </c>
      <c r="W715" s="39">
        <f t="shared" si="672"/>
        <v>0</v>
      </c>
      <c r="X715" s="12">
        <f t="shared" si="660"/>
        <v>1</v>
      </c>
      <c r="Y715" s="12">
        <f t="shared" si="673"/>
        <v>0</v>
      </c>
      <c r="Z715" s="39">
        <f t="shared" si="661"/>
        <v>0</v>
      </c>
      <c r="AA715" s="12">
        <f t="shared" si="674"/>
        <v>0</v>
      </c>
      <c r="AB715" s="39">
        <f t="shared" si="675"/>
        <v>0</v>
      </c>
      <c r="AC715" s="12">
        <f t="shared" si="676"/>
        <v>0</v>
      </c>
      <c r="AD715" s="39">
        <f t="shared" si="677"/>
        <v>0</v>
      </c>
      <c r="AE715" s="39">
        <f t="shared" si="662"/>
        <v>0</v>
      </c>
      <c r="AF715" s="12">
        <f t="shared" si="678"/>
        <v>0</v>
      </c>
      <c r="AG715" s="39">
        <f t="shared" si="679"/>
        <v>0</v>
      </c>
      <c r="AH715" s="12">
        <f t="shared" si="680"/>
        <v>0</v>
      </c>
      <c r="AI715" s="39">
        <f t="shared" si="681"/>
        <v>0</v>
      </c>
      <c r="AJ715" s="39">
        <f t="shared" si="682"/>
        <v>0</v>
      </c>
      <c r="AK715" s="12">
        <f t="shared" si="683"/>
        <v>1</v>
      </c>
      <c r="AL715" s="39">
        <f t="shared" si="684"/>
        <v>3268</v>
      </c>
      <c r="AM715" s="39">
        <f t="shared" si="685"/>
        <v>2759.2000000000003</v>
      </c>
      <c r="AN715" s="39">
        <f t="shared" si="686"/>
        <v>2285</v>
      </c>
      <c r="AO715" s="99">
        <f t="shared" si="687"/>
        <v>1</v>
      </c>
      <c r="AP715" s="99">
        <f t="shared" si="688"/>
        <v>1</v>
      </c>
      <c r="AQ715" s="12">
        <f t="shared" si="689"/>
        <v>1</v>
      </c>
      <c r="AR715" s="39">
        <f t="shared" si="690"/>
        <v>3268</v>
      </c>
      <c r="AS715" s="39">
        <f t="shared" si="691"/>
        <v>2759.2000000000003</v>
      </c>
      <c r="AT715" s="39">
        <f t="shared" si="692"/>
        <v>2285</v>
      </c>
      <c r="AU715" s="12">
        <f t="shared" si="693"/>
        <v>0</v>
      </c>
      <c r="AV715" s="39">
        <f t="shared" si="694"/>
        <v>0</v>
      </c>
      <c r="AW715" s="39">
        <f t="shared" si="695"/>
        <v>0</v>
      </c>
      <c r="AX715" s="39">
        <f t="shared" si="696"/>
        <v>0</v>
      </c>
      <c r="AY715" s="39">
        <f t="shared" si="697"/>
        <v>0</v>
      </c>
      <c r="AZ715" s="39">
        <f t="shared" si="698"/>
        <v>0</v>
      </c>
      <c r="BA715" s="12">
        <f t="shared" si="699"/>
        <v>0</v>
      </c>
      <c r="BB715" s="39">
        <f t="shared" si="700"/>
        <v>0</v>
      </c>
      <c r="BC715" s="39">
        <f t="shared" si="701"/>
        <v>0</v>
      </c>
      <c r="BD715" s="39">
        <f t="shared" si="702"/>
        <v>0</v>
      </c>
      <c r="BE715" s="12">
        <f t="shared" si="703"/>
        <v>0</v>
      </c>
      <c r="BF715" s="39">
        <f t="shared" si="704"/>
        <v>0</v>
      </c>
      <c r="BG715" s="39">
        <f t="shared" si="705"/>
        <v>0</v>
      </c>
      <c r="BH715" s="39">
        <f t="shared" si="706"/>
        <v>0</v>
      </c>
      <c r="BI715" s="12">
        <f t="shared" si="707"/>
        <v>0</v>
      </c>
      <c r="BJ715" s="39">
        <f t="shared" si="708"/>
        <v>0</v>
      </c>
      <c r="BK715" s="39">
        <f t="shared" si="709"/>
        <v>0</v>
      </c>
      <c r="BL715" s="39">
        <f t="shared" si="710"/>
        <v>0</v>
      </c>
      <c r="BM715" s="12">
        <f t="shared" si="711"/>
        <v>0</v>
      </c>
      <c r="BN715" s="39">
        <f t="shared" si="712"/>
        <v>0</v>
      </c>
      <c r="BO715" s="39">
        <f t="shared" si="713"/>
        <v>0</v>
      </c>
      <c r="BP715" s="39">
        <f t="shared" si="714"/>
        <v>0</v>
      </c>
      <c r="BQ715" s="12">
        <f t="shared" si="715"/>
        <v>0</v>
      </c>
      <c r="BR715" s="39">
        <f t="shared" si="716"/>
        <v>0</v>
      </c>
      <c r="BS715" s="39">
        <f t="shared" si="717"/>
        <v>0</v>
      </c>
      <c r="BT715" s="39">
        <f t="shared" si="718"/>
        <v>0</v>
      </c>
      <c r="BU715" s="104">
        <f>IF(ABS($B715)&lt;0.01,0,VLOOKUP(E715,DollarSteps,4))</f>
        <v>7</v>
      </c>
      <c r="BV715" s="104">
        <f>IF(ABS($B715)&lt;0.01,0,VLOOKUP(G715,DollarSteps,4))</f>
        <v>7</v>
      </c>
      <c r="BW715" s="104">
        <f>IF(ABS($B715)&lt;0.01,0,VLOOKUP(I715,DollarSteps,4))</f>
        <v>6</v>
      </c>
      <c r="BX715" s="104">
        <f>IF(ABS($B715)&lt;0.01,0,IF($J715="","",VLOOKUP($J715,Age_Steps,4)))</f>
        <v>5</v>
      </c>
      <c r="BY715" s="104">
        <f>IF(OR(ABS($B715)&lt;0.01,$E715=0),0,IF($J715="","",VLOOKUP($J715,Age_Steps,4)))</f>
        <v>5</v>
      </c>
      <c r="BZ715" s="104">
        <f>IF(ABS($B715)&lt;0.01,0,IF($J715="","",VLOOKUP($J715-1,Age_Steps,4)))</f>
        <v>5</v>
      </c>
      <c r="CA715" s="104">
        <f>IF(OR(ABS($B715)&lt;0.01,$G715=0),0,IF($J715="","",VLOOKUP($J715-1,Age_Steps,4)))</f>
        <v>5</v>
      </c>
      <c r="CB715" s="104">
        <f>IF(ABS($B715)&lt;0.01,0,IF($J715="","",VLOOKUP($J715-2,Age_Steps,4)))</f>
        <v>5</v>
      </c>
      <c r="CC715" s="104">
        <f>IF(OR(ABS($B715)&lt;0.01,$I715=0),0,IF($J715="","",VLOOKUP($J715-2,Age_Steps,4)))</f>
        <v>5</v>
      </c>
    </row>
    <row r="716" spans="2:81" ht="12.5" customHeight="1">
      <c r="B716" s="6" t="s">
        <v>565</v>
      </c>
      <c r="C716" s="7" t="s">
        <v>566</v>
      </c>
      <c r="D716" s="5">
        <v>685</v>
      </c>
      <c r="E716" s="5">
        <v>705</v>
      </c>
      <c r="F716" s="2">
        <v>680</v>
      </c>
      <c r="G716" s="2">
        <v>680</v>
      </c>
      <c r="H716" s="2">
        <v>50</v>
      </c>
      <c r="I716" s="5">
        <v>50</v>
      </c>
      <c r="J716" s="11">
        <v>54</v>
      </c>
      <c r="K716" s="12">
        <f t="shared" si="663"/>
        <v>1</v>
      </c>
      <c r="L716" s="12">
        <f t="shared" si="663"/>
        <v>1</v>
      </c>
      <c r="M716" s="14">
        <f t="shared" si="664"/>
        <v>5</v>
      </c>
      <c r="N716" s="12">
        <f t="shared" si="719"/>
        <v>0</v>
      </c>
      <c r="O716" s="14">
        <f t="shared" si="665"/>
        <v>25</v>
      </c>
      <c r="P716" s="12">
        <f t="shared" si="719"/>
        <v>0</v>
      </c>
      <c r="Q716" s="12">
        <f t="shared" si="666"/>
        <v>0</v>
      </c>
      <c r="R716" s="12">
        <f t="shared" si="667"/>
        <v>0</v>
      </c>
      <c r="S716" s="12">
        <f t="shared" si="668"/>
        <v>1</v>
      </c>
      <c r="T716" s="12">
        <f t="shared" si="669"/>
        <v>1</v>
      </c>
      <c r="U716" s="12">
        <f t="shared" si="670"/>
        <v>0</v>
      </c>
      <c r="V716" s="39">
        <f t="shared" si="671"/>
        <v>0</v>
      </c>
      <c r="W716" s="39">
        <f t="shared" si="672"/>
        <v>0</v>
      </c>
      <c r="X716" s="12">
        <f t="shared" ref="X716:X779" si="720">IF(I716=0,0,1)</f>
        <v>1</v>
      </c>
      <c r="Y716" s="12">
        <f t="shared" si="673"/>
        <v>0</v>
      </c>
      <c r="Z716" s="39">
        <f t="shared" ref="Z716:Z779" si="721">IF(Y716=1,I716,0)</f>
        <v>0</v>
      </c>
      <c r="AA716" s="12">
        <f t="shared" si="674"/>
        <v>0</v>
      </c>
      <c r="AB716" s="39">
        <f t="shared" si="675"/>
        <v>0</v>
      </c>
      <c r="AC716" s="12">
        <f t="shared" si="676"/>
        <v>0</v>
      </c>
      <c r="AD716" s="39">
        <f t="shared" si="677"/>
        <v>0</v>
      </c>
      <c r="AE716" s="39">
        <f t="shared" si="662"/>
        <v>0</v>
      </c>
      <c r="AF716" s="12">
        <f t="shared" si="678"/>
        <v>0</v>
      </c>
      <c r="AG716" s="39">
        <f t="shared" si="679"/>
        <v>0</v>
      </c>
      <c r="AH716" s="12">
        <f t="shared" si="680"/>
        <v>0</v>
      </c>
      <c r="AI716" s="39">
        <f t="shared" si="681"/>
        <v>0</v>
      </c>
      <c r="AJ716" s="39">
        <f t="shared" si="682"/>
        <v>0</v>
      </c>
      <c r="AK716" s="12">
        <f t="shared" si="683"/>
        <v>1</v>
      </c>
      <c r="AL716" s="39">
        <f t="shared" si="684"/>
        <v>705</v>
      </c>
      <c r="AM716" s="39">
        <f t="shared" si="685"/>
        <v>680</v>
      </c>
      <c r="AN716" s="39">
        <f t="shared" si="686"/>
        <v>50</v>
      </c>
      <c r="AO716" s="99">
        <f t="shared" si="687"/>
        <v>1</v>
      </c>
      <c r="AP716" s="99">
        <f t="shared" si="688"/>
        <v>1</v>
      </c>
      <c r="AQ716" s="12">
        <f t="shared" si="689"/>
        <v>1</v>
      </c>
      <c r="AR716" s="39">
        <f t="shared" si="690"/>
        <v>705</v>
      </c>
      <c r="AS716" s="39">
        <f t="shared" si="691"/>
        <v>680</v>
      </c>
      <c r="AT716" s="39">
        <f t="shared" si="692"/>
        <v>50</v>
      </c>
      <c r="AU716" s="12">
        <f t="shared" si="693"/>
        <v>0</v>
      </c>
      <c r="AV716" s="39">
        <f t="shared" si="694"/>
        <v>0</v>
      </c>
      <c r="AW716" s="39">
        <f t="shared" si="695"/>
        <v>0</v>
      </c>
      <c r="AX716" s="39">
        <f t="shared" si="696"/>
        <v>0</v>
      </c>
      <c r="AY716" s="39">
        <f t="shared" si="697"/>
        <v>0</v>
      </c>
      <c r="AZ716" s="39">
        <f t="shared" si="698"/>
        <v>0</v>
      </c>
      <c r="BA716" s="12">
        <f t="shared" si="699"/>
        <v>0</v>
      </c>
      <c r="BB716" s="39">
        <f t="shared" si="700"/>
        <v>0</v>
      </c>
      <c r="BC716" s="39">
        <f t="shared" si="701"/>
        <v>0</v>
      </c>
      <c r="BD716" s="39">
        <f t="shared" si="702"/>
        <v>0</v>
      </c>
      <c r="BE716" s="12">
        <f t="shared" si="703"/>
        <v>0</v>
      </c>
      <c r="BF716" s="39">
        <f t="shared" si="704"/>
        <v>0</v>
      </c>
      <c r="BG716" s="39">
        <f t="shared" si="705"/>
        <v>0</v>
      </c>
      <c r="BH716" s="39">
        <f t="shared" si="706"/>
        <v>0</v>
      </c>
      <c r="BI716" s="12">
        <f t="shared" si="707"/>
        <v>0</v>
      </c>
      <c r="BJ716" s="39">
        <f t="shared" si="708"/>
        <v>0</v>
      </c>
      <c r="BK716" s="39">
        <f t="shared" si="709"/>
        <v>0</v>
      </c>
      <c r="BL716" s="39">
        <f t="shared" si="710"/>
        <v>0</v>
      </c>
      <c r="BM716" s="12">
        <f t="shared" si="711"/>
        <v>0</v>
      </c>
      <c r="BN716" s="39">
        <f t="shared" si="712"/>
        <v>0</v>
      </c>
      <c r="BO716" s="39">
        <f t="shared" si="713"/>
        <v>0</v>
      </c>
      <c r="BP716" s="39">
        <f t="shared" si="714"/>
        <v>0</v>
      </c>
      <c r="BQ716" s="12">
        <f t="shared" si="715"/>
        <v>0</v>
      </c>
      <c r="BR716" s="39">
        <f t="shared" si="716"/>
        <v>0</v>
      </c>
      <c r="BS716" s="39">
        <f t="shared" si="717"/>
        <v>0</v>
      </c>
      <c r="BT716" s="39">
        <f t="shared" si="718"/>
        <v>0</v>
      </c>
      <c r="BU716" s="104">
        <f>IF(ABS($B716)&lt;0.01,0,VLOOKUP(E716,DollarSteps,4))</f>
        <v>3</v>
      </c>
      <c r="BV716" s="104">
        <f>IF(ABS($B716)&lt;0.01,0,VLOOKUP(G716,DollarSteps,4))</f>
        <v>3</v>
      </c>
      <c r="BW716" s="104">
        <f>IF(ABS($B716)&lt;0.01,0,VLOOKUP(I716,DollarSteps,4))</f>
        <v>2</v>
      </c>
      <c r="BX716" s="104">
        <f>IF(ABS($B716)&lt;0.01,0,IF($J716="","",VLOOKUP($J716,Age_Steps,4)))</f>
        <v>5</v>
      </c>
      <c r="BY716" s="104">
        <f>IF(OR(ABS($B716)&lt;0.01,$E716=0),0,IF($J716="","",VLOOKUP($J716,Age_Steps,4)))</f>
        <v>5</v>
      </c>
      <c r="BZ716" s="104">
        <f>IF(ABS($B716)&lt;0.01,0,IF($J716="","",VLOOKUP($J716-1,Age_Steps,4)))</f>
        <v>5</v>
      </c>
      <c r="CA716" s="104">
        <f>IF(OR(ABS($B716)&lt;0.01,$G716=0),0,IF($J716="","",VLOOKUP($J716-1,Age_Steps,4)))</f>
        <v>5</v>
      </c>
      <c r="CB716" s="104">
        <f>IF(ABS($B716)&lt;0.01,0,IF($J716="","",VLOOKUP($J716-2,Age_Steps,4)))</f>
        <v>5</v>
      </c>
      <c r="CC716" s="104">
        <f>IF(OR(ABS($B716)&lt;0.01,$I716=0),0,IF($J716="","",VLOOKUP($J716-2,Age_Steps,4)))</f>
        <v>5</v>
      </c>
    </row>
    <row r="717" spans="2:81" ht="12.5" customHeight="1">
      <c r="B717" s="6" t="s">
        <v>567</v>
      </c>
      <c r="C717" s="6" t="s">
        <v>568</v>
      </c>
      <c r="D717" s="5">
        <v>665</v>
      </c>
      <c r="E717" s="5">
        <v>695</v>
      </c>
      <c r="F717" s="2">
        <v>590</v>
      </c>
      <c r="G717" s="2">
        <v>615</v>
      </c>
      <c r="H717" s="2">
        <v>420</v>
      </c>
      <c r="I717" s="5">
        <v>435</v>
      </c>
      <c r="J717" s="11">
        <v>67</v>
      </c>
      <c r="K717" s="12">
        <f t="shared" si="663"/>
        <v>1</v>
      </c>
      <c r="L717" s="12">
        <f t="shared" si="663"/>
        <v>1</v>
      </c>
      <c r="M717" s="14">
        <f t="shared" si="664"/>
        <v>75</v>
      </c>
      <c r="N717" s="12">
        <f t="shared" si="719"/>
        <v>0</v>
      </c>
      <c r="O717" s="14">
        <f t="shared" si="665"/>
        <v>80</v>
      </c>
      <c r="P717" s="12">
        <f t="shared" si="719"/>
        <v>0</v>
      </c>
      <c r="Q717" s="12">
        <f t="shared" si="666"/>
        <v>0</v>
      </c>
      <c r="R717" s="12">
        <f t="shared" si="667"/>
        <v>0</v>
      </c>
      <c r="S717" s="12">
        <f t="shared" si="668"/>
        <v>1</v>
      </c>
      <c r="T717" s="12">
        <f t="shared" si="669"/>
        <v>1</v>
      </c>
      <c r="U717" s="12">
        <f t="shared" si="670"/>
        <v>0</v>
      </c>
      <c r="V717" s="39">
        <f t="shared" si="671"/>
        <v>0</v>
      </c>
      <c r="W717" s="39">
        <f t="shared" si="672"/>
        <v>0</v>
      </c>
      <c r="X717" s="12">
        <f t="shared" si="720"/>
        <v>1</v>
      </c>
      <c r="Y717" s="12">
        <f t="shared" si="673"/>
        <v>0</v>
      </c>
      <c r="Z717" s="39">
        <f t="shared" si="721"/>
        <v>0</v>
      </c>
      <c r="AA717" s="12">
        <f t="shared" si="674"/>
        <v>0</v>
      </c>
      <c r="AB717" s="39">
        <f t="shared" si="675"/>
        <v>0</v>
      </c>
      <c r="AC717" s="12">
        <f t="shared" si="676"/>
        <v>0</v>
      </c>
      <c r="AD717" s="39">
        <f t="shared" si="677"/>
        <v>0</v>
      </c>
      <c r="AE717" s="39">
        <f t="shared" si="662"/>
        <v>0</v>
      </c>
      <c r="AF717" s="12">
        <f t="shared" si="678"/>
        <v>0</v>
      </c>
      <c r="AG717" s="39">
        <f t="shared" si="679"/>
        <v>0</v>
      </c>
      <c r="AH717" s="12">
        <f t="shared" si="680"/>
        <v>0</v>
      </c>
      <c r="AI717" s="39">
        <f t="shared" si="681"/>
        <v>0</v>
      </c>
      <c r="AJ717" s="39">
        <f t="shared" si="682"/>
        <v>0</v>
      </c>
      <c r="AK717" s="12">
        <f t="shared" si="683"/>
        <v>1</v>
      </c>
      <c r="AL717" s="39">
        <f t="shared" si="684"/>
        <v>695</v>
      </c>
      <c r="AM717" s="39">
        <f t="shared" si="685"/>
        <v>615</v>
      </c>
      <c r="AN717" s="39">
        <f t="shared" si="686"/>
        <v>435</v>
      </c>
      <c r="AO717" s="99">
        <f t="shared" si="687"/>
        <v>1</v>
      </c>
      <c r="AP717" s="99">
        <f t="shared" si="688"/>
        <v>1</v>
      </c>
      <c r="AQ717" s="12">
        <f t="shared" si="689"/>
        <v>1</v>
      </c>
      <c r="AR717" s="39">
        <f t="shared" si="690"/>
        <v>695</v>
      </c>
      <c r="AS717" s="39">
        <f t="shared" si="691"/>
        <v>615</v>
      </c>
      <c r="AT717" s="39">
        <f t="shared" si="692"/>
        <v>435</v>
      </c>
      <c r="AU717" s="12">
        <f t="shared" si="693"/>
        <v>0</v>
      </c>
      <c r="AV717" s="39">
        <f t="shared" si="694"/>
        <v>0</v>
      </c>
      <c r="AW717" s="39">
        <f t="shared" si="695"/>
        <v>0</v>
      </c>
      <c r="AX717" s="39">
        <f t="shared" si="696"/>
        <v>0</v>
      </c>
      <c r="AY717" s="39">
        <f t="shared" si="697"/>
        <v>0</v>
      </c>
      <c r="AZ717" s="39">
        <f t="shared" si="698"/>
        <v>0</v>
      </c>
      <c r="BA717" s="12">
        <f t="shared" si="699"/>
        <v>0</v>
      </c>
      <c r="BB717" s="39">
        <f t="shared" si="700"/>
        <v>0</v>
      </c>
      <c r="BC717" s="39">
        <f t="shared" si="701"/>
        <v>0</v>
      </c>
      <c r="BD717" s="39">
        <f t="shared" si="702"/>
        <v>0</v>
      </c>
      <c r="BE717" s="12">
        <f t="shared" si="703"/>
        <v>0</v>
      </c>
      <c r="BF717" s="39">
        <f t="shared" si="704"/>
        <v>0</v>
      </c>
      <c r="BG717" s="39">
        <f t="shared" si="705"/>
        <v>0</v>
      </c>
      <c r="BH717" s="39">
        <f t="shared" si="706"/>
        <v>0</v>
      </c>
      <c r="BI717" s="12">
        <f t="shared" si="707"/>
        <v>0</v>
      </c>
      <c r="BJ717" s="39">
        <f t="shared" si="708"/>
        <v>0</v>
      </c>
      <c r="BK717" s="39">
        <f t="shared" si="709"/>
        <v>0</v>
      </c>
      <c r="BL717" s="39">
        <f t="shared" si="710"/>
        <v>0</v>
      </c>
      <c r="BM717" s="12">
        <f t="shared" si="711"/>
        <v>0</v>
      </c>
      <c r="BN717" s="39">
        <f t="shared" si="712"/>
        <v>0</v>
      </c>
      <c r="BO717" s="39">
        <f t="shared" si="713"/>
        <v>0</v>
      </c>
      <c r="BP717" s="39">
        <f t="shared" si="714"/>
        <v>0</v>
      </c>
      <c r="BQ717" s="12">
        <f t="shared" si="715"/>
        <v>0</v>
      </c>
      <c r="BR717" s="39">
        <f t="shared" si="716"/>
        <v>0</v>
      </c>
      <c r="BS717" s="39">
        <f t="shared" si="717"/>
        <v>0</v>
      </c>
      <c r="BT717" s="39">
        <f t="shared" si="718"/>
        <v>0</v>
      </c>
      <c r="BU717" s="104">
        <f>IF(ABS($B717)&lt;0.01,0,VLOOKUP(E717,DollarSteps,4))</f>
        <v>3</v>
      </c>
      <c r="BV717" s="104">
        <f>IF(ABS($B717)&lt;0.01,0,VLOOKUP(G717,DollarSteps,4))</f>
        <v>3</v>
      </c>
      <c r="BW717" s="104">
        <f>IF(ABS($B717)&lt;0.01,0,VLOOKUP(I717,DollarSteps,4))</f>
        <v>3</v>
      </c>
      <c r="BX717" s="104">
        <f>IF(ABS($B717)&lt;0.01,0,IF($J717="","",VLOOKUP($J717,Age_Steps,4)))</f>
        <v>6</v>
      </c>
      <c r="BY717" s="104">
        <f>IF(OR(ABS($B717)&lt;0.01,$E717=0),0,IF($J717="","",VLOOKUP($J717,Age_Steps,4)))</f>
        <v>6</v>
      </c>
      <c r="BZ717" s="104">
        <f>IF(ABS($B717)&lt;0.01,0,IF($J717="","",VLOOKUP($J717-1,Age_Steps,4)))</f>
        <v>6</v>
      </c>
      <c r="CA717" s="104">
        <f>IF(OR(ABS($B717)&lt;0.01,$G717=0),0,IF($J717="","",VLOOKUP($J717-1,Age_Steps,4)))</f>
        <v>6</v>
      </c>
      <c r="CB717" s="104">
        <f>IF(ABS($B717)&lt;0.01,0,IF($J717="","",VLOOKUP($J717-2,Age_Steps,4)))</f>
        <v>6</v>
      </c>
      <c r="CC717" s="104">
        <f>IF(OR(ABS($B717)&lt;0.01,$I717=0),0,IF($J717="","",VLOOKUP($J717-2,Age_Steps,4)))</f>
        <v>6</v>
      </c>
    </row>
    <row r="718" spans="2:81" ht="12.5" customHeight="1">
      <c r="B718" s="6" t="s">
        <v>569</v>
      </c>
      <c r="C718" s="7" t="s">
        <v>570</v>
      </c>
      <c r="D718" s="5">
        <v>480</v>
      </c>
      <c r="E718" s="5">
        <v>480</v>
      </c>
      <c r="F718" s="2">
        <v>400</v>
      </c>
      <c r="G718" s="2">
        <v>425</v>
      </c>
      <c r="H718" s="2">
        <v>240</v>
      </c>
      <c r="I718" s="5">
        <v>280</v>
      </c>
      <c r="J718" s="11">
        <v>70</v>
      </c>
      <c r="K718" s="12">
        <f t="shared" si="663"/>
        <v>1</v>
      </c>
      <c r="L718" s="12">
        <f t="shared" si="663"/>
        <v>1</v>
      </c>
      <c r="M718" s="14">
        <f t="shared" si="664"/>
        <v>80</v>
      </c>
      <c r="N718" s="12">
        <f t="shared" si="719"/>
        <v>0</v>
      </c>
      <c r="O718" s="14">
        <f t="shared" si="665"/>
        <v>55</v>
      </c>
      <c r="P718" s="12">
        <f t="shared" si="719"/>
        <v>0</v>
      </c>
      <c r="Q718" s="12">
        <f t="shared" si="666"/>
        <v>0</v>
      </c>
      <c r="R718" s="12">
        <f t="shared" si="667"/>
        <v>0</v>
      </c>
      <c r="S718" s="12">
        <f t="shared" si="668"/>
        <v>1</v>
      </c>
      <c r="T718" s="12">
        <f t="shared" si="669"/>
        <v>1</v>
      </c>
      <c r="U718" s="12">
        <f t="shared" si="670"/>
        <v>0</v>
      </c>
      <c r="V718" s="39">
        <f t="shared" si="671"/>
        <v>0</v>
      </c>
      <c r="W718" s="39">
        <f t="shared" si="672"/>
        <v>0</v>
      </c>
      <c r="X718" s="12">
        <f t="shared" si="720"/>
        <v>1</v>
      </c>
      <c r="Y718" s="12">
        <f t="shared" si="673"/>
        <v>0</v>
      </c>
      <c r="Z718" s="39">
        <f t="shared" si="721"/>
        <v>0</v>
      </c>
      <c r="AA718" s="12">
        <f t="shared" si="674"/>
        <v>0</v>
      </c>
      <c r="AB718" s="39">
        <f t="shared" si="675"/>
        <v>0</v>
      </c>
      <c r="AC718" s="12">
        <f t="shared" si="676"/>
        <v>0</v>
      </c>
      <c r="AD718" s="39">
        <f t="shared" si="677"/>
        <v>0</v>
      </c>
      <c r="AE718" s="39">
        <f t="shared" si="662"/>
        <v>0</v>
      </c>
      <c r="AF718" s="12">
        <f t="shared" si="678"/>
        <v>0</v>
      </c>
      <c r="AG718" s="39">
        <f t="shared" si="679"/>
        <v>0</v>
      </c>
      <c r="AH718" s="12">
        <f t="shared" si="680"/>
        <v>0</v>
      </c>
      <c r="AI718" s="39">
        <f t="shared" si="681"/>
        <v>0</v>
      </c>
      <c r="AJ718" s="39">
        <f t="shared" si="682"/>
        <v>0</v>
      </c>
      <c r="AK718" s="12">
        <f t="shared" si="683"/>
        <v>1</v>
      </c>
      <c r="AL718" s="39">
        <f t="shared" si="684"/>
        <v>480</v>
      </c>
      <c r="AM718" s="39">
        <f t="shared" si="685"/>
        <v>425</v>
      </c>
      <c r="AN718" s="39">
        <f t="shared" si="686"/>
        <v>280</v>
      </c>
      <c r="AO718" s="99">
        <f t="shared" si="687"/>
        <v>1</v>
      </c>
      <c r="AP718" s="99">
        <f t="shared" si="688"/>
        <v>1</v>
      </c>
      <c r="AQ718" s="12">
        <f t="shared" si="689"/>
        <v>1</v>
      </c>
      <c r="AR718" s="39">
        <f t="shared" si="690"/>
        <v>480</v>
      </c>
      <c r="AS718" s="39">
        <f t="shared" si="691"/>
        <v>425</v>
      </c>
      <c r="AT718" s="39">
        <f t="shared" si="692"/>
        <v>280</v>
      </c>
      <c r="AU718" s="12">
        <f t="shared" si="693"/>
        <v>0</v>
      </c>
      <c r="AV718" s="39">
        <f t="shared" si="694"/>
        <v>0</v>
      </c>
      <c r="AW718" s="39">
        <f t="shared" si="695"/>
        <v>0</v>
      </c>
      <c r="AX718" s="39">
        <f t="shared" si="696"/>
        <v>0</v>
      </c>
      <c r="AY718" s="39">
        <f t="shared" si="697"/>
        <v>0</v>
      </c>
      <c r="AZ718" s="39">
        <f t="shared" si="698"/>
        <v>0</v>
      </c>
      <c r="BA718" s="12">
        <f t="shared" si="699"/>
        <v>0</v>
      </c>
      <c r="BB718" s="39">
        <f t="shared" si="700"/>
        <v>0</v>
      </c>
      <c r="BC718" s="39">
        <f t="shared" si="701"/>
        <v>0</v>
      </c>
      <c r="BD718" s="39">
        <f t="shared" si="702"/>
        <v>0</v>
      </c>
      <c r="BE718" s="12">
        <f t="shared" si="703"/>
        <v>0</v>
      </c>
      <c r="BF718" s="39">
        <f t="shared" si="704"/>
        <v>0</v>
      </c>
      <c r="BG718" s="39">
        <f t="shared" si="705"/>
        <v>0</v>
      </c>
      <c r="BH718" s="39">
        <f t="shared" si="706"/>
        <v>0</v>
      </c>
      <c r="BI718" s="12">
        <f t="shared" si="707"/>
        <v>0</v>
      </c>
      <c r="BJ718" s="39">
        <f t="shared" si="708"/>
        <v>0</v>
      </c>
      <c r="BK718" s="39">
        <f t="shared" si="709"/>
        <v>0</v>
      </c>
      <c r="BL718" s="39">
        <f t="shared" si="710"/>
        <v>0</v>
      </c>
      <c r="BM718" s="12">
        <f t="shared" si="711"/>
        <v>0</v>
      </c>
      <c r="BN718" s="39">
        <f t="shared" si="712"/>
        <v>0</v>
      </c>
      <c r="BO718" s="39">
        <f t="shared" si="713"/>
        <v>0</v>
      </c>
      <c r="BP718" s="39">
        <f t="shared" si="714"/>
        <v>0</v>
      </c>
      <c r="BQ718" s="12">
        <f t="shared" si="715"/>
        <v>0</v>
      </c>
      <c r="BR718" s="39">
        <f t="shared" si="716"/>
        <v>0</v>
      </c>
      <c r="BS718" s="39">
        <f t="shared" si="717"/>
        <v>0</v>
      </c>
      <c r="BT718" s="39">
        <f t="shared" si="718"/>
        <v>0</v>
      </c>
      <c r="BU718" s="104">
        <f>IF(ABS($B718)&lt;0.01,0,VLOOKUP(E718,DollarSteps,4))</f>
        <v>3</v>
      </c>
      <c r="BV718" s="104">
        <f>IF(ABS($B718)&lt;0.01,0,VLOOKUP(G718,DollarSteps,4))</f>
        <v>3</v>
      </c>
      <c r="BW718" s="104">
        <f>IF(ABS($B718)&lt;0.01,0,VLOOKUP(I718,DollarSteps,4))</f>
        <v>3</v>
      </c>
      <c r="BX718" s="104">
        <f>IF(ABS($B718)&lt;0.01,0,IF($J718="","",VLOOKUP($J718,Age_Steps,4)))</f>
        <v>7</v>
      </c>
      <c r="BY718" s="104">
        <f>IF(OR(ABS($B718)&lt;0.01,$E718=0),0,IF($J718="","",VLOOKUP($J718,Age_Steps,4)))</f>
        <v>7</v>
      </c>
      <c r="BZ718" s="104">
        <f>IF(ABS($B718)&lt;0.01,0,IF($J718="","",VLOOKUP($J718-1,Age_Steps,4)))</f>
        <v>6</v>
      </c>
      <c r="CA718" s="104">
        <f>IF(OR(ABS($B718)&lt;0.01,$G718=0),0,IF($J718="","",VLOOKUP($J718-1,Age_Steps,4)))</f>
        <v>6</v>
      </c>
      <c r="CB718" s="104">
        <f>IF(ABS($B718)&lt;0.01,0,IF($J718="","",VLOOKUP($J718-2,Age_Steps,4)))</f>
        <v>6</v>
      </c>
      <c r="CC718" s="104">
        <f>IF(OR(ABS($B718)&lt;0.01,$I718=0),0,IF($J718="","",VLOOKUP($J718-2,Age_Steps,4)))</f>
        <v>6</v>
      </c>
    </row>
    <row r="719" spans="2:81" ht="12.5" customHeight="1">
      <c r="B719" s="6" t="s">
        <v>571</v>
      </c>
      <c r="C719" s="6" t="s">
        <v>572</v>
      </c>
      <c r="D719" s="5">
        <v>2496</v>
      </c>
      <c r="E719" s="5">
        <v>2531</v>
      </c>
      <c r="F719" s="2">
        <v>2538</v>
      </c>
      <c r="G719" s="2">
        <v>2568</v>
      </c>
      <c r="H719" s="2">
        <v>2392</v>
      </c>
      <c r="I719" s="5">
        <v>2472</v>
      </c>
      <c r="J719" s="11">
        <v>63</v>
      </c>
      <c r="K719" s="12">
        <f t="shared" si="663"/>
        <v>1</v>
      </c>
      <c r="L719" s="12">
        <f t="shared" si="663"/>
        <v>1</v>
      </c>
      <c r="M719" s="14">
        <f t="shared" si="664"/>
        <v>-42</v>
      </c>
      <c r="N719" s="12">
        <f t="shared" si="719"/>
        <v>0</v>
      </c>
      <c r="O719" s="14">
        <f t="shared" si="665"/>
        <v>-37</v>
      </c>
      <c r="P719" s="12">
        <f t="shared" si="719"/>
        <v>0</v>
      </c>
      <c r="Q719" s="12">
        <f t="shared" si="666"/>
        <v>0</v>
      </c>
      <c r="R719" s="12">
        <f t="shared" si="667"/>
        <v>0</v>
      </c>
      <c r="S719" s="12">
        <f t="shared" si="668"/>
        <v>1</v>
      </c>
      <c r="T719" s="12">
        <f t="shared" si="669"/>
        <v>1</v>
      </c>
      <c r="U719" s="12">
        <f t="shared" si="670"/>
        <v>0</v>
      </c>
      <c r="V719" s="39">
        <f t="shared" si="671"/>
        <v>0</v>
      </c>
      <c r="W719" s="39">
        <f t="shared" si="672"/>
        <v>0</v>
      </c>
      <c r="X719" s="12">
        <f t="shared" si="720"/>
        <v>1</v>
      </c>
      <c r="Y719" s="12">
        <f t="shared" si="673"/>
        <v>0</v>
      </c>
      <c r="Z719" s="39">
        <f t="shared" si="721"/>
        <v>0</v>
      </c>
      <c r="AA719" s="12">
        <f t="shared" si="674"/>
        <v>0</v>
      </c>
      <c r="AB719" s="39">
        <f t="shared" si="675"/>
        <v>0</v>
      </c>
      <c r="AC719" s="12">
        <f t="shared" si="676"/>
        <v>0</v>
      </c>
      <c r="AD719" s="39">
        <f t="shared" si="677"/>
        <v>0</v>
      </c>
      <c r="AE719" s="39">
        <f t="shared" si="662"/>
        <v>0</v>
      </c>
      <c r="AF719" s="12">
        <f t="shared" si="678"/>
        <v>0</v>
      </c>
      <c r="AG719" s="39">
        <f t="shared" si="679"/>
        <v>0</v>
      </c>
      <c r="AH719" s="12">
        <f t="shared" si="680"/>
        <v>0</v>
      </c>
      <c r="AI719" s="39">
        <f t="shared" si="681"/>
        <v>0</v>
      </c>
      <c r="AJ719" s="39">
        <f t="shared" si="682"/>
        <v>0</v>
      </c>
      <c r="AK719" s="12">
        <f t="shared" si="683"/>
        <v>1</v>
      </c>
      <c r="AL719" s="39">
        <f t="shared" si="684"/>
        <v>2531</v>
      </c>
      <c r="AM719" s="39">
        <f t="shared" si="685"/>
        <v>2568</v>
      </c>
      <c r="AN719" s="39">
        <f t="shared" si="686"/>
        <v>2472</v>
      </c>
      <c r="AO719" s="99">
        <f t="shared" si="687"/>
        <v>2</v>
      </c>
      <c r="AP719" s="99">
        <f t="shared" si="688"/>
        <v>1</v>
      </c>
      <c r="AQ719" s="12">
        <f t="shared" si="689"/>
        <v>0</v>
      </c>
      <c r="AR719" s="39">
        <f t="shared" si="690"/>
        <v>0</v>
      </c>
      <c r="AS719" s="39">
        <f t="shared" si="691"/>
        <v>0</v>
      </c>
      <c r="AT719" s="39">
        <f t="shared" si="692"/>
        <v>0</v>
      </c>
      <c r="AU719" s="12">
        <f t="shared" si="693"/>
        <v>0</v>
      </c>
      <c r="AV719" s="39">
        <f t="shared" si="694"/>
        <v>0</v>
      </c>
      <c r="AW719" s="39">
        <f t="shared" si="695"/>
        <v>0</v>
      </c>
      <c r="AX719" s="39">
        <f t="shared" si="696"/>
        <v>0</v>
      </c>
      <c r="AY719" s="39">
        <f t="shared" si="697"/>
        <v>0</v>
      </c>
      <c r="AZ719" s="39">
        <f t="shared" si="698"/>
        <v>0</v>
      </c>
      <c r="BA719" s="12">
        <f t="shared" si="699"/>
        <v>0</v>
      </c>
      <c r="BB719" s="39">
        <f t="shared" si="700"/>
        <v>0</v>
      </c>
      <c r="BC719" s="39">
        <f t="shared" si="701"/>
        <v>0</v>
      </c>
      <c r="BD719" s="39">
        <f t="shared" si="702"/>
        <v>0</v>
      </c>
      <c r="BE719" s="12">
        <f t="shared" si="703"/>
        <v>1</v>
      </c>
      <c r="BF719" s="39">
        <f t="shared" si="704"/>
        <v>2531</v>
      </c>
      <c r="BG719" s="39">
        <f t="shared" si="705"/>
        <v>2568</v>
      </c>
      <c r="BH719" s="39">
        <f t="shared" si="706"/>
        <v>2472</v>
      </c>
      <c r="BI719" s="12">
        <f t="shared" si="707"/>
        <v>0</v>
      </c>
      <c r="BJ719" s="39">
        <f t="shared" si="708"/>
        <v>0</v>
      </c>
      <c r="BK719" s="39">
        <f t="shared" si="709"/>
        <v>0</v>
      </c>
      <c r="BL719" s="39">
        <f t="shared" si="710"/>
        <v>0</v>
      </c>
      <c r="BM719" s="12">
        <f t="shared" si="711"/>
        <v>0</v>
      </c>
      <c r="BN719" s="39">
        <f t="shared" si="712"/>
        <v>0</v>
      </c>
      <c r="BO719" s="39">
        <f t="shared" si="713"/>
        <v>0</v>
      </c>
      <c r="BP719" s="39">
        <f t="shared" si="714"/>
        <v>0</v>
      </c>
      <c r="BQ719" s="12">
        <f t="shared" si="715"/>
        <v>0</v>
      </c>
      <c r="BR719" s="39">
        <f t="shared" si="716"/>
        <v>0</v>
      </c>
      <c r="BS719" s="39">
        <f t="shared" si="717"/>
        <v>0</v>
      </c>
      <c r="BT719" s="39">
        <f t="shared" si="718"/>
        <v>0</v>
      </c>
      <c r="BU719" s="104">
        <f>IF(ABS($B719)&lt;0.01,0,VLOOKUP(E719,DollarSteps,4))</f>
        <v>6</v>
      </c>
      <c r="BV719" s="104">
        <f>IF(ABS($B719)&lt;0.01,0,VLOOKUP(G719,DollarSteps,4))</f>
        <v>6</v>
      </c>
      <c r="BW719" s="104">
        <f>IF(ABS($B719)&lt;0.01,0,VLOOKUP(I719,DollarSteps,4))</f>
        <v>6</v>
      </c>
      <c r="BX719" s="104">
        <f>IF(ABS($B719)&lt;0.01,0,IF($J719="","",VLOOKUP($J719,Age_Steps,4)))</f>
        <v>6</v>
      </c>
      <c r="BY719" s="104">
        <f>IF(OR(ABS($B719)&lt;0.01,$E719=0),0,IF($J719="","",VLOOKUP($J719,Age_Steps,4)))</f>
        <v>6</v>
      </c>
      <c r="BZ719" s="104">
        <f>IF(ABS($B719)&lt;0.01,0,IF($J719="","",VLOOKUP($J719-1,Age_Steps,4)))</f>
        <v>6</v>
      </c>
      <c r="CA719" s="104">
        <f>IF(OR(ABS($B719)&lt;0.01,$G719=0),0,IF($J719="","",VLOOKUP($J719-1,Age_Steps,4)))</f>
        <v>6</v>
      </c>
      <c r="CB719" s="104">
        <f>IF(ABS($B719)&lt;0.01,0,IF($J719="","",VLOOKUP($J719-2,Age_Steps,4)))</f>
        <v>6</v>
      </c>
      <c r="CC719" s="104">
        <f>IF(OR(ABS($B719)&lt;0.01,$I719=0),0,IF($J719="","",VLOOKUP($J719-2,Age_Steps,4)))</f>
        <v>6</v>
      </c>
    </row>
    <row r="720" spans="2:81" ht="12.5" customHeight="1">
      <c r="B720" s="6" t="s">
        <v>573</v>
      </c>
      <c r="C720" s="6" t="s">
        <v>574</v>
      </c>
      <c r="D720" s="5">
        <v>300</v>
      </c>
      <c r="E720" s="5">
        <v>310</v>
      </c>
      <c r="F720" s="2">
        <v>300</v>
      </c>
      <c r="G720" s="2">
        <v>310</v>
      </c>
      <c r="H720" s="2">
        <v>300</v>
      </c>
      <c r="I720" s="5">
        <v>367.5</v>
      </c>
      <c r="J720" s="11">
        <v>88</v>
      </c>
      <c r="K720" s="12">
        <f t="shared" si="663"/>
        <v>1</v>
      </c>
      <c r="L720" s="12">
        <f t="shared" si="663"/>
        <v>1</v>
      </c>
      <c r="M720" s="14">
        <f t="shared" si="664"/>
        <v>0</v>
      </c>
      <c r="N720" s="12">
        <f t="shared" si="719"/>
        <v>0</v>
      </c>
      <c r="O720" s="14">
        <f t="shared" si="665"/>
        <v>0</v>
      </c>
      <c r="P720" s="12">
        <f t="shared" si="719"/>
        <v>0</v>
      </c>
      <c r="Q720" s="12">
        <f t="shared" si="666"/>
        <v>0</v>
      </c>
      <c r="R720" s="12">
        <f t="shared" si="667"/>
        <v>0</v>
      </c>
      <c r="S720" s="12">
        <f t="shared" si="668"/>
        <v>1</v>
      </c>
      <c r="T720" s="12">
        <f t="shared" si="669"/>
        <v>1</v>
      </c>
      <c r="U720" s="12">
        <f t="shared" si="670"/>
        <v>0</v>
      </c>
      <c r="V720" s="39">
        <f t="shared" si="671"/>
        <v>0</v>
      </c>
      <c r="W720" s="39">
        <f t="shared" si="672"/>
        <v>0</v>
      </c>
      <c r="X720" s="12">
        <f t="shared" si="720"/>
        <v>1</v>
      </c>
      <c r="Y720" s="12">
        <f t="shared" si="673"/>
        <v>0</v>
      </c>
      <c r="Z720" s="39">
        <f t="shared" si="721"/>
        <v>0</v>
      </c>
      <c r="AA720" s="12">
        <f t="shared" si="674"/>
        <v>0</v>
      </c>
      <c r="AB720" s="39">
        <f t="shared" si="675"/>
        <v>0</v>
      </c>
      <c r="AC720" s="12">
        <f t="shared" si="676"/>
        <v>0</v>
      </c>
      <c r="AD720" s="39">
        <f t="shared" si="677"/>
        <v>0</v>
      </c>
      <c r="AE720" s="39">
        <f t="shared" si="662"/>
        <v>0</v>
      </c>
      <c r="AF720" s="12">
        <f t="shared" si="678"/>
        <v>0</v>
      </c>
      <c r="AG720" s="39">
        <f t="shared" si="679"/>
        <v>0</v>
      </c>
      <c r="AH720" s="12">
        <f t="shared" si="680"/>
        <v>0</v>
      </c>
      <c r="AI720" s="39">
        <f t="shared" si="681"/>
        <v>0</v>
      </c>
      <c r="AJ720" s="39">
        <f t="shared" si="682"/>
        <v>0</v>
      </c>
      <c r="AK720" s="12">
        <f t="shared" si="683"/>
        <v>1</v>
      </c>
      <c r="AL720" s="39">
        <f t="shared" si="684"/>
        <v>310</v>
      </c>
      <c r="AM720" s="39">
        <f t="shared" si="685"/>
        <v>310</v>
      </c>
      <c r="AN720" s="39">
        <f t="shared" si="686"/>
        <v>367.5</v>
      </c>
      <c r="AO720" s="99">
        <f t="shared" si="687"/>
        <v>3</v>
      </c>
      <c r="AP720" s="99">
        <f t="shared" si="688"/>
        <v>2</v>
      </c>
      <c r="AQ720" s="12">
        <f t="shared" si="689"/>
        <v>0</v>
      </c>
      <c r="AR720" s="39">
        <f t="shared" si="690"/>
        <v>0</v>
      </c>
      <c r="AS720" s="39">
        <f t="shared" si="691"/>
        <v>0</v>
      </c>
      <c r="AT720" s="39">
        <f t="shared" si="692"/>
        <v>0</v>
      </c>
      <c r="AU720" s="12">
        <f t="shared" si="693"/>
        <v>0</v>
      </c>
      <c r="AV720" s="39">
        <f t="shared" si="694"/>
        <v>0</v>
      </c>
      <c r="AW720" s="39">
        <f t="shared" si="695"/>
        <v>0</v>
      </c>
      <c r="AX720" s="39">
        <f t="shared" si="696"/>
        <v>0</v>
      </c>
      <c r="AY720" s="39">
        <f t="shared" si="697"/>
        <v>0</v>
      </c>
      <c r="AZ720" s="39">
        <f t="shared" si="698"/>
        <v>0</v>
      </c>
      <c r="BA720" s="12">
        <f t="shared" si="699"/>
        <v>1</v>
      </c>
      <c r="BB720" s="39">
        <f t="shared" si="700"/>
        <v>310</v>
      </c>
      <c r="BC720" s="39">
        <f t="shared" si="701"/>
        <v>310</v>
      </c>
      <c r="BD720" s="39">
        <f t="shared" si="702"/>
        <v>367.5</v>
      </c>
      <c r="BE720" s="12">
        <f t="shared" si="703"/>
        <v>0</v>
      </c>
      <c r="BF720" s="39">
        <f t="shared" si="704"/>
        <v>0</v>
      </c>
      <c r="BG720" s="39">
        <f t="shared" si="705"/>
        <v>0</v>
      </c>
      <c r="BH720" s="39">
        <f t="shared" si="706"/>
        <v>0</v>
      </c>
      <c r="BI720" s="12">
        <f t="shared" si="707"/>
        <v>0</v>
      </c>
      <c r="BJ720" s="39">
        <f t="shared" si="708"/>
        <v>0</v>
      </c>
      <c r="BK720" s="39">
        <f t="shared" si="709"/>
        <v>0</v>
      </c>
      <c r="BL720" s="39">
        <f t="shared" si="710"/>
        <v>0</v>
      </c>
      <c r="BM720" s="12">
        <f t="shared" si="711"/>
        <v>0</v>
      </c>
      <c r="BN720" s="39">
        <f t="shared" si="712"/>
        <v>0</v>
      </c>
      <c r="BO720" s="39">
        <f t="shared" si="713"/>
        <v>0</v>
      </c>
      <c r="BP720" s="39">
        <f t="shared" si="714"/>
        <v>0</v>
      </c>
      <c r="BQ720" s="12">
        <f t="shared" si="715"/>
        <v>0</v>
      </c>
      <c r="BR720" s="39">
        <f t="shared" si="716"/>
        <v>0</v>
      </c>
      <c r="BS720" s="39">
        <f t="shared" si="717"/>
        <v>0</v>
      </c>
      <c r="BT720" s="39">
        <f t="shared" si="718"/>
        <v>0</v>
      </c>
      <c r="BU720" s="104">
        <f>IF(ABS($B720)&lt;0.01,0,VLOOKUP(E720,DollarSteps,4))</f>
        <v>3</v>
      </c>
      <c r="BV720" s="104">
        <f>IF(ABS($B720)&lt;0.01,0,VLOOKUP(G720,DollarSteps,4))</f>
        <v>3</v>
      </c>
      <c r="BW720" s="104">
        <f>IF(ABS($B720)&lt;0.01,0,VLOOKUP(I720,DollarSteps,4))</f>
        <v>3</v>
      </c>
      <c r="BX720" s="104">
        <f>IF(ABS($B720)&lt;0.01,0,IF($J720="","",VLOOKUP($J720,Age_Steps,4)))</f>
        <v>7</v>
      </c>
      <c r="BY720" s="104">
        <f>IF(OR(ABS($B720)&lt;0.01,$E720=0),0,IF($J720="","",VLOOKUP($J720,Age_Steps,4)))</f>
        <v>7</v>
      </c>
      <c r="BZ720" s="104">
        <f>IF(ABS($B720)&lt;0.01,0,IF($J720="","",VLOOKUP($J720-1,Age_Steps,4)))</f>
        <v>7</v>
      </c>
      <c r="CA720" s="104">
        <f>IF(OR(ABS($B720)&lt;0.01,$G720=0),0,IF($J720="","",VLOOKUP($J720-1,Age_Steps,4)))</f>
        <v>7</v>
      </c>
      <c r="CB720" s="104">
        <f>IF(ABS($B720)&lt;0.01,0,IF($J720="","",VLOOKUP($J720-2,Age_Steps,4)))</f>
        <v>7</v>
      </c>
      <c r="CC720" s="104">
        <f>IF(OR(ABS($B720)&lt;0.01,$I720=0),0,IF($J720="","",VLOOKUP($J720-2,Age_Steps,4)))</f>
        <v>7</v>
      </c>
    </row>
    <row r="721" spans="2:81" ht="12.5" customHeight="1">
      <c r="B721" s="6" t="s">
        <v>575</v>
      </c>
      <c r="C721" s="7" t="s">
        <v>576</v>
      </c>
      <c r="D721" s="5">
        <v>1600</v>
      </c>
      <c r="E721" s="5">
        <v>1600</v>
      </c>
      <c r="F721" s="2">
        <v>1500</v>
      </c>
      <c r="G721" s="2">
        <v>1500</v>
      </c>
      <c r="H721" s="2">
        <v>3000</v>
      </c>
      <c r="I721" s="5">
        <v>3025</v>
      </c>
      <c r="J721" s="11">
        <v>60</v>
      </c>
      <c r="K721" s="12">
        <f t="shared" si="663"/>
        <v>1</v>
      </c>
      <c r="L721" s="12">
        <f t="shared" si="663"/>
        <v>1</v>
      </c>
      <c r="M721" s="14">
        <f t="shared" si="664"/>
        <v>100</v>
      </c>
      <c r="N721" s="12">
        <f t="shared" si="719"/>
        <v>0</v>
      </c>
      <c r="O721" s="14">
        <f t="shared" si="665"/>
        <v>100</v>
      </c>
      <c r="P721" s="12">
        <f t="shared" si="719"/>
        <v>0</v>
      </c>
      <c r="Q721" s="12">
        <f t="shared" si="666"/>
        <v>0</v>
      </c>
      <c r="R721" s="12">
        <f t="shared" si="667"/>
        <v>0</v>
      </c>
      <c r="S721" s="12">
        <f t="shared" si="668"/>
        <v>1</v>
      </c>
      <c r="T721" s="12">
        <f t="shared" si="669"/>
        <v>1</v>
      </c>
      <c r="U721" s="12">
        <f t="shared" si="670"/>
        <v>0</v>
      </c>
      <c r="V721" s="39">
        <f t="shared" si="671"/>
        <v>0</v>
      </c>
      <c r="W721" s="39">
        <f t="shared" si="672"/>
        <v>0</v>
      </c>
      <c r="X721" s="12">
        <f t="shared" si="720"/>
        <v>1</v>
      </c>
      <c r="Y721" s="12">
        <f t="shared" si="673"/>
        <v>0</v>
      </c>
      <c r="Z721" s="39">
        <f t="shared" si="721"/>
        <v>0</v>
      </c>
      <c r="AA721" s="12">
        <f t="shared" si="674"/>
        <v>0</v>
      </c>
      <c r="AB721" s="39">
        <f t="shared" si="675"/>
        <v>0</v>
      </c>
      <c r="AC721" s="12">
        <f t="shared" si="676"/>
        <v>0</v>
      </c>
      <c r="AD721" s="39">
        <f t="shared" si="677"/>
        <v>0</v>
      </c>
      <c r="AE721" s="39">
        <f t="shared" si="662"/>
        <v>0</v>
      </c>
      <c r="AF721" s="12">
        <f t="shared" si="678"/>
        <v>0</v>
      </c>
      <c r="AG721" s="39">
        <f t="shared" si="679"/>
        <v>0</v>
      </c>
      <c r="AH721" s="12">
        <f t="shared" si="680"/>
        <v>0</v>
      </c>
      <c r="AI721" s="39">
        <f t="shared" si="681"/>
        <v>0</v>
      </c>
      <c r="AJ721" s="39">
        <f t="shared" si="682"/>
        <v>0</v>
      </c>
      <c r="AK721" s="12">
        <f t="shared" si="683"/>
        <v>1</v>
      </c>
      <c r="AL721" s="39">
        <f t="shared" si="684"/>
        <v>1600</v>
      </c>
      <c r="AM721" s="39">
        <f t="shared" si="685"/>
        <v>1500</v>
      </c>
      <c r="AN721" s="39">
        <f t="shared" si="686"/>
        <v>3025</v>
      </c>
      <c r="AO721" s="99">
        <f t="shared" si="687"/>
        <v>1</v>
      </c>
      <c r="AP721" s="99">
        <f t="shared" si="688"/>
        <v>2</v>
      </c>
      <c r="AQ721" s="12">
        <f t="shared" si="689"/>
        <v>0</v>
      </c>
      <c r="AR721" s="39">
        <f t="shared" si="690"/>
        <v>0</v>
      </c>
      <c r="AS721" s="39">
        <f t="shared" si="691"/>
        <v>0</v>
      </c>
      <c r="AT721" s="39">
        <f t="shared" si="692"/>
        <v>0</v>
      </c>
      <c r="AU721" s="12">
        <f t="shared" si="693"/>
        <v>0</v>
      </c>
      <c r="AV721" s="39">
        <f t="shared" si="694"/>
        <v>0</v>
      </c>
      <c r="AW721" s="39">
        <f t="shared" si="695"/>
        <v>0</v>
      </c>
      <c r="AX721" s="39">
        <f t="shared" si="696"/>
        <v>0</v>
      </c>
      <c r="AY721" s="39">
        <f t="shared" si="697"/>
        <v>0</v>
      </c>
      <c r="AZ721" s="39">
        <f t="shared" si="698"/>
        <v>0</v>
      </c>
      <c r="BA721" s="12">
        <f t="shared" si="699"/>
        <v>1</v>
      </c>
      <c r="BB721" s="39">
        <f t="shared" si="700"/>
        <v>1600</v>
      </c>
      <c r="BC721" s="39">
        <f t="shared" si="701"/>
        <v>1500</v>
      </c>
      <c r="BD721" s="39">
        <f t="shared" si="702"/>
        <v>3025</v>
      </c>
      <c r="BE721" s="12">
        <f t="shared" si="703"/>
        <v>0</v>
      </c>
      <c r="BF721" s="39">
        <f t="shared" si="704"/>
        <v>0</v>
      </c>
      <c r="BG721" s="39">
        <f t="shared" si="705"/>
        <v>0</v>
      </c>
      <c r="BH721" s="39">
        <f t="shared" si="706"/>
        <v>0</v>
      </c>
      <c r="BI721" s="12">
        <f t="shared" si="707"/>
        <v>0</v>
      </c>
      <c r="BJ721" s="39">
        <f t="shared" si="708"/>
        <v>0</v>
      </c>
      <c r="BK721" s="39">
        <f t="shared" si="709"/>
        <v>0</v>
      </c>
      <c r="BL721" s="39">
        <f t="shared" si="710"/>
        <v>0</v>
      </c>
      <c r="BM721" s="12">
        <f t="shared" si="711"/>
        <v>0</v>
      </c>
      <c r="BN721" s="39">
        <f t="shared" si="712"/>
        <v>0</v>
      </c>
      <c r="BO721" s="39">
        <f t="shared" si="713"/>
        <v>0</v>
      </c>
      <c r="BP721" s="39">
        <f t="shared" si="714"/>
        <v>0</v>
      </c>
      <c r="BQ721" s="12">
        <f t="shared" si="715"/>
        <v>0</v>
      </c>
      <c r="BR721" s="39">
        <f t="shared" si="716"/>
        <v>0</v>
      </c>
      <c r="BS721" s="39">
        <f t="shared" si="717"/>
        <v>0</v>
      </c>
      <c r="BT721" s="39">
        <f t="shared" si="718"/>
        <v>0</v>
      </c>
      <c r="BU721" s="104">
        <f>IF(ABS($B721)&lt;0.01,0,VLOOKUP(E721,DollarSteps,4))</f>
        <v>5</v>
      </c>
      <c r="BV721" s="104">
        <f>IF(ABS($B721)&lt;0.01,0,VLOOKUP(G721,DollarSteps,4))</f>
        <v>4</v>
      </c>
      <c r="BW721" s="104">
        <f>IF(ABS($B721)&lt;0.01,0,VLOOKUP(I721,DollarSteps,4))</f>
        <v>7</v>
      </c>
      <c r="BX721" s="104">
        <f>IF(ABS($B721)&lt;0.01,0,IF($J721="","",VLOOKUP($J721,Age_Steps,4)))</f>
        <v>6</v>
      </c>
      <c r="BY721" s="104">
        <f>IF(OR(ABS($B721)&lt;0.01,$E721=0),0,IF($J721="","",VLOOKUP($J721,Age_Steps,4)))</f>
        <v>6</v>
      </c>
      <c r="BZ721" s="104">
        <f>IF(ABS($B721)&lt;0.01,0,IF($J721="","",VLOOKUP($J721-1,Age_Steps,4)))</f>
        <v>5</v>
      </c>
      <c r="CA721" s="104">
        <f>IF(OR(ABS($B721)&lt;0.01,$G721=0),0,IF($J721="","",VLOOKUP($J721-1,Age_Steps,4)))</f>
        <v>5</v>
      </c>
      <c r="CB721" s="104">
        <f>IF(ABS($B721)&lt;0.01,0,IF($J721="","",VLOOKUP($J721-2,Age_Steps,4)))</f>
        <v>5</v>
      </c>
      <c r="CC721" s="104">
        <f>IF(OR(ABS($B721)&lt;0.01,$I721=0),0,IF($J721="","",VLOOKUP($J721-2,Age_Steps,4)))</f>
        <v>5</v>
      </c>
    </row>
    <row r="722" spans="2:81" ht="12.5" customHeight="1">
      <c r="B722" s="6" t="s">
        <v>577</v>
      </c>
      <c r="C722" s="6" t="s">
        <v>578</v>
      </c>
      <c r="D722" s="5">
        <v>180</v>
      </c>
      <c r="E722" s="5">
        <v>180</v>
      </c>
      <c r="F722" s="2">
        <v>190</v>
      </c>
      <c r="G722" s="2">
        <v>190</v>
      </c>
      <c r="H722" s="2">
        <v>0</v>
      </c>
      <c r="I722" s="5">
        <v>0</v>
      </c>
      <c r="J722" s="11">
        <v>61</v>
      </c>
      <c r="K722" s="12">
        <f t="shared" si="663"/>
        <v>1</v>
      </c>
      <c r="L722" s="12">
        <f t="shared" si="663"/>
        <v>1</v>
      </c>
      <c r="M722" s="14">
        <f t="shared" si="664"/>
        <v>-10</v>
      </c>
      <c r="N722" s="12">
        <f t="shared" si="719"/>
        <v>0</v>
      </c>
      <c r="O722" s="14">
        <f t="shared" si="665"/>
        <v>-10</v>
      </c>
      <c r="P722" s="12">
        <f t="shared" si="719"/>
        <v>0</v>
      </c>
      <c r="Q722" s="12">
        <f t="shared" si="666"/>
        <v>0</v>
      </c>
      <c r="R722" s="12">
        <f t="shared" si="667"/>
        <v>0</v>
      </c>
      <c r="S722" s="12">
        <f t="shared" si="668"/>
        <v>1</v>
      </c>
      <c r="T722" s="12">
        <f t="shared" si="669"/>
        <v>1</v>
      </c>
      <c r="U722" s="12">
        <f t="shared" si="670"/>
        <v>0</v>
      </c>
      <c r="V722" s="39">
        <f t="shared" si="671"/>
        <v>0</v>
      </c>
      <c r="W722" s="39">
        <f t="shared" si="672"/>
        <v>0</v>
      </c>
      <c r="X722" s="12">
        <f t="shared" si="720"/>
        <v>0</v>
      </c>
      <c r="Y722" s="12">
        <f t="shared" si="673"/>
        <v>0</v>
      </c>
      <c r="Z722" s="39">
        <f t="shared" si="721"/>
        <v>0</v>
      </c>
      <c r="AA722" s="12">
        <f t="shared" si="674"/>
        <v>0</v>
      </c>
      <c r="AB722" s="39">
        <f t="shared" si="675"/>
        <v>0</v>
      </c>
      <c r="AC722" s="12">
        <f t="shared" si="676"/>
        <v>1</v>
      </c>
      <c r="AD722" s="39">
        <f t="shared" si="677"/>
        <v>180</v>
      </c>
      <c r="AE722" s="39">
        <f t="shared" si="662"/>
        <v>190</v>
      </c>
      <c r="AF722" s="12">
        <f t="shared" si="678"/>
        <v>0</v>
      </c>
      <c r="AG722" s="39">
        <f t="shared" si="679"/>
        <v>0</v>
      </c>
      <c r="AH722" s="12">
        <f t="shared" si="680"/>
        <v>0</v>
      </c>
      <c r="AI722" s="39">
        <f t="shared" si="681"/>
        <v>0</v>
      </c>
      <c r="AJ722" s="39">
        <f t="shared" si="682"/>
        <v>0</v>
      </c>
      <c r="AK722" s="12">
        <f t="shared" si="683"/>
        <v>0</v>
      </c>
      <c r="AL722" s="39">
        <f t="shared" si="684"/>
        <v>0</v>
      </c>
      <c r="AM722" s="39">
        <f t="shared" si="685"/>
        <v>0</v>
      </c>
      <c r="AN722" s="39">
        <f t="shared" si="686"/>
        <v>0</v>
      </c>
      <c r="AO722" s="99">
        <f t="shared" si="687"/>
        <v>0</v>
      </c>
      <c r="AP722" s="99">
        <f t="shared" si="688"/>
        <v>0</v>
      </c>
      <c r="AQ722" s="12">
        <f t="shared" si="689"/>
        <v>0</v>
      </c>
      <c r="AR722" s="39">
        <f t="shared" si="690"/>
        <v>0</v>
      </c>
      <c r="AS722" s="39">
        <f t="shared" si="691"/>
        <v>0</v>
      </c>
      <c r="AT722" s="39">
        <f t="shared" si="692"/>
        <v>0</v>
      </c>
      <c r="AU722" s="12">
        <f t="shared" si="693"/>
        <v>0</v>
      </c>
      <c r="AV722" s="39">
        <f t="shared" si="694"/>
        <v>0</v>
      </c>
      <c r="AW722" s="39">
        <f t="shared" si="695"/>
        <v>0</v>
      </c>
      <c r="AX722" s="39">
        <f t="shared" si="696"/>
        <v>0</v>
      </c>
      <c r="AY722" s="39">
        <f t="shared" si="697"/>
        <v>0</v>
      </c>
      <c r="AZ722" s="39">
        <f t="shared" si="698"/>
        <v>0</v>
      </c>
      <c r="BA722" s="12">
        <f t="shared" si="699"/>
        <v>0</v>
      </c>
      <c r="BB722" s="39">
        <f t="shared" si="700"/>
        <v>0</v>
      </c>
      <c r="BC722" s="39">
        <f t="shared" si="701"/>
        <v>0</v>
      </c>
      <c r="BD722" s="39">
        <f t="shared" si="702"/>
        <v>0</v>
      </c>
      <c r="BE722" s="12">
        <f t="shared" si="703"/>
        <v>0</v>
      </c>
      <c r="BF722" s="39">
        <f t="shared" si="704"/>
        <v>0</v>
      </c>
      <c r="BG722" s="39">
        <f t="shared" si="705"/>
        <v>0</v>
      </c>
      <c r="BH722" s="39">
        <f t="shared" si="706"/>
        <v>0</v>
      </c>
      <c r="BI722" s="12">
        <f t="shared" si="707"/>
        <v>0</v>
      </c>
      <c r="BJ722" s="39">
        <f t="shared" si="708"/>
        <v>0</v>
      </c>
      <c r="BK722" s="39">
        <f t="shared" si="709"/>
        <v>0</v>
      </c>
      <c r="BL722" s="39">
        <f t="shared" si="710"/>
        <v>0</v>
      </c>
      <c r="BM722" s="12">
        <f t="shared" si="711"/>
        <v>0</v>
      </c>
      <c r="BN722" s="39">
        <f t="shared" si="712"/>
        <v>0</v>
      </c>
      <c r="BO722" s="39">
        <f t="shared" si="713"/>
        <v>0</v>
      </c>
      <c r="BP722" s="39">
        <f t="shared" si="714"/>
        <v>0</v>
      </c>
      <c r="BQ722" s="12">
        <f t="shared" si="715"/>
        <v>0</v>
      </c>
      <c r="BR722" s="39">
        <f t="shared" si="716"/>
        <v>0</v>
      </c>
      <c r="BS722" s="39">
        <f t="shared" si="717"/>
        <v>0</v>
      </c>
      <c r="BT722" s="39">
        <f t="shared" si="718"/>
        <v>0</v>
      </c>
      <c r="BU722" s="104">
        <f>IF(ABS($B722)&lt;0.01,0,VLOOKUP(E722,DollarSteps,4))</f>
        <v>2</v>
      </c>
      <c r="BV722" s="104">
        <f>IF(ABS($B722)&lt;0.01,0,VLOOKUP(G722,DollarSteps,4))</f>
        <v>2</v>
      </c>
      <c r="BW722" s="104">
        <f>IF(ABS($B722)&lt;0.01,0,VLOOKUP(I722,DollarSteps,4))</f>
        <v>1</v>
      </c>
      <c r="BX722" s="104">
        <f>IF(ABS($B722)&lt;0.01,0,IF($J722="","",VLOOKUP($J722,Age_Steps,4)))</f>
        <v>6</v>
      </c>
      <c r="BY722" s="104">
        <f>IF(OR(ABS($B722)&lt;0.01,$E722=0),0,IF($J722="","",VLOOKUP($J722,Age_Steps,4)))</f>
        <v>6</v>
      </c>
      <c r="BZ722" s="104">
        <f>IF(ABS($B722)&lt;0.01,0,IF($J722="","",VLOOKUP($J722-1,Age_Steps,4)))</f>
        <v>6</v>
      </c>
      <c r="CA722" s="104">
        <f>IF(OR(ABS($B722)&lt;0.01,$G722=0),0,IF($J722="","",VLOOKUP($J722-1,Age_Steps,4)))</f>
        <v>6</v>
      </c>
      <c r="CB722" s="104">
        <f>IF(ABS($B722)&lt;0.01,0,IF($J722="","",VLOOKUP($J722-2,Age_Steps,4)))</f>
        <v>5</v>
      </c>
      <c r="CC722" s="104">
        <f>IF(OR(ABS($B722)&lt;0.01,$I722=0),0,IF($J722="","",VLOOKUP($J722-2,Age_Steps,4)))</f>
        <v>0</v>
      </c>
    </row>
    <row r="723" spans="2:81" ht="12.5" customHeight="1">
      <c r="B723" s="6" t="s">
        <v>579</v>
      </c>
      <c r="C723" s="7" t="s">
        <v>580</v>
      </c>
      <c r="D723" s="5">
        <v>1260</v>
      </c>
      <c r="E723" s="5">
        <v>1260</v>
      </c>
      <c r="F723" s="2">
        <v>1260</v>
      </c>
      <c r="G723" s="2">
        <v>1260</v>
      </c>
      <c r="H723" s="2">
        <v>1260</v>
      </c>
      <c r="I723" s="5">
        <v>1260</v>
      </c>
      <c r="J723" s="11">
        <v>50</v>
      </c>
      <c r="K723" s="12">
        <f t="shared" si="663"/>
        <v>1</v>
      </c>
      <c r="L723" s="12">
        <f t="shared" si="663"/>
        <v>1</v>
      </c>
      <c r="M723" s="14">
        <f t="shared" si="664"/>
        <v>0</v>
      </c>
      <c r="N723" s="12">
        <f t="shared" si="719"/>
        <v>0</v>
      </c>
      <c r="O723" s="14">
        <f t="shared" si="665"/>
        <v>0</v>
      </c>
      <c r="P723" s="12">
        <f t="shared" si="719"/>
        <v>0</v>
      </c>
      <c r="Q723" s="12">
        <f t="shared" si="666"/>
        <v>0</v>
      </c>
      <c r="R723" s="12">
        <f t="shared" si="667"/>
        <v>0</v>
      </c>
      <c r="S723" s="12">
        <f t="shared" si="668"/>
        <v>1</v>
      </c>
      <c r="T723" s="12">
        <f t="shared" si="669"/>
        <v>1</v>
      </c>
      <c r="U723" s="12">
        <f t="shared" si="670"/>
        <v>0</v>
      </c>
      <c r="V723" s="39">
        <f t="shared" si="671"/>
        <v>0</v>
      </c>
      <c r="W723" s="39">
        <f t="shared" si="672"/>
        <v>0</v>
      </c>
      <c r="X723" s="12">
        <f t="shared" si="720"/>
        <v>1</v>
      </c>
      <c r="Y723" s="12">
        <f t="shared" si="673"/>
        <v>0</v>
      </c>
      <c r="Z723" s="39">
        <f t="shared" si="721"/>
        <v>0</v>
      </c>
      <c r="AA723" s="12">
        <f t="shared" si="674"/>
        <v>0</v>
      </c>
      <c r="AB723" s="39">
        <f t="shared" si="675"/>
        <v>0</v>
      </c>
      <c r="AC723" s="12">
        <f t="shared" si="676"/>
        <v>0</v>
      </c>
      <c r="AD723" s="39">
        <f t="shared" si="677"/>
        <v>0</v>
      </c>
      <c r="AE723" s="39">
        <f t="shared" si="662"/>
        <v>0</v>
      </c>
      <c r="AF723" s="12">
        <f t="shared" si="678"/>
        <v>0</v>
      </c>
      <c r="AG723" s="39">
        <f t="shared" si="679"/>
        <v>0</v>
      </c>
      <c r="AH723" s="12">
        <f t="shared" si="680"/>
        <v>0</v>
      </c>
      <c r="AI723" s="39">
        <f t="shared" si="681"/>
        <v>0</v>
      </c>
      <c r="AJ723" s="39">
        <f t="shared" si="682"/>
        <v>0</v>
      </c>
      <c r="AK723" s="12">
        <f t="shared" si="683"/>
        <v>1</v>
      </c>
      <c r="AL723" s="39">
        <f t="shared" si="684"/>
        <v>1260</v>
      </c>
      <c r="AM723" s="39">
        <f t="shared" si="685"/>
        <v>1260</v>
      </c>
      <c r="AN723" s="39">
        <f t="shared" si="686"/>
        <v>1260</v>
      </c>
      <c r="AO723" s="99">
        <f t="shared" si="687"/>
        <v>3</v>
      </c>
      <c r="AP723" s="99">
        <f t="shared" si="688"/>
        <v>3</v>
      </c>
      <c r="AQ723" s="12">
        <f t="shared" si="689"/>
        <v>0</v>
      </c>
      <c r="AR723" s="39">
        <f t="shared" si="690"/>
        <v>0</v>
      </c>
      <c r="AS723" s="39">
        <f t="shared" si="691"/>
        <v>0</v>
      </c>
      <c r="AT723" s="39">
        <f t="shared" si="692"/>
        <v>0</v>
      </c>
      <c r="AU723" s="12">
        <f t="shared" si="693"/>
        <v>0</v>
      </c>
      <c r="AV723" s="39">
        <f t="shared" si="694"/>
        <v>0</v>
      </c>
      <c r="AW723" s="39">
        <f t="shared" si="695"/>
        <v>0</v>
      </c>
      <c r="AX723" s="39">
        <f t="shared" si="696"/>
        <v>0</v>
      </c>
      <c r="AY723" s="39">
        <f t="shared" si="697"/>
        <v>0</v>
      </c>
      <c r="AZ723" s="39">
        <f t="shared" si="698"/>
        <v>0</v>
      </c>
      <c r="BA723" s="12">
        <f t="shared" si="699"/>
        <v>0</v>
      </c>
      <c r="BB723" s="39">
        <f t="shared" si="700"/>
        <v>0</v>
      </c>
      <c r="BC723" s="39">
        <f t="shared" si="701"/>
        <v>0</v>
      </c>
      <c r="BD723" s="39">
        <f t="shared" si="702"/>
        <v>0</v>
      </c>
      <c r="BE723" s="12">
        <f t="shared" si="703"/>
        <v>0</v>
      </c>
      <c r="BF723" s="39">
        <f t="shared" si="704"/>
        <v>0</v>
      </c>
      <c r="BG723" s="39">
        <f t="shared" si="705"/>
        <v>0</v>
      </c>
      <c r="BH723" s="39">
        <f t="shared" si="706"/>
        <v>0</v>
      </c>
      <c r="BI723" s="12">
        <f t="shared" si="707"/>
        <v>0</v>
      </c>
      <c r="BJ723" s="39">
        <f t="shared" si="708"/>
        <v>0</v>
      </c>
      <c r="BK723" s="39">
        <f t="shared" si="709"/>
        <v>0</v>
      </c>
      <c r="BL723" s="39">
        <f t="shared" si="710"/>
        <v>0</v>
      </c>
      <c r="BM723" s="12">
        <f t="shared" si="711"/>
        <v>0</v>
      </c>
      <c r="BN723" s="39">
        <f t="shared" si="712"/>
        <v>0</v>
      </c>
      <c r="BO723" s="39">
        <f t="shared" si="713"/>
        <v>0</v>
      </c>
      <c r="BP723" s="39">
        <f t="shared" si="714"/>
        <v>0</v>
      </c>
      <c r="BQ723" s="12">
        <f t="shared" si="715"/>
        <v>1</v>
      </c>
      <c r="BR723" s="39">
        <f t="shared" si="716"/>
        <v>1260</v>
      </c>
      <c r="BS723" s="39">
        <f t="shared" si="717"/>
        <v>1260</v>
      </c>
      <c r="BT723" s="39">
        <f t="shared" si="718"/>
        <v>1260</v>
      </c>
      <c r="BU723" s="104">
        <f>IF(ABS($B723)&lt;0.01,0,VLOOKUP(E723,DollarSteps,4))</f>
        <v>4</v>
      </c>
      <c r="BV723" s="104">
        <f>IF(ABS($B723)&lt;0.01,0,VLOOKUP(G723,DollarSteps,4))</f>
        <v>4</v>
      </c>
      <c r="BW723" s="104">
        <f>IF(ABS($B723)&lt;0.01,0,VLOOKUP(I723,DollarSteps,4))</f>
        <v>4</v>
      </c>
      <c r="BX723" s="104">
        <f>IF(ABS($B723)&lt;0.01,0,IF($J723="","",VLOOKUP($J723,Age_Steps,4)))</f>
        <v>5</v>
      </c>
      <c r="BY723" s="104">
        <f>IF(OR(ABS($B723)&lt;0.01,$E723=0),0,IF($J723="","",VLOOKUP($J723,Age_Steps,4)))</f>
        <v>5</v>
      </c>
      <c r="BZ723" s="104">
        <f>IF(ABS($B723)&lt;0.01,0,IF($J723="","",VLOOKUP($J723-1,Age_Steps,4)))</f>
        <v>4</v>
      </c>
      <c r="CA723" s="104">
        <f>IF(OR(ABS($B723)&lt;0.01,$G723=0),0,IF($J723="","",VLOOKUP($J723-1,Age_Steps,4)))</f>
        <v>4</v>
      </c>
      <c r="CB723" s="104">
        <f>IF(ABS($B723)&lt;0.01,0,IF($J723="","",VLOOKUP($J723-2,Age_Steps,4)))</f>
        <v>4</v>
      </c>
      <c r="CC723" s="104">
        <f>IF(OR(ABS($B723)&lt;0.01,$I723=0),0,IF($J723="","",VLOOKUP($J723-2,Age_Steps,4)))</f>
        <v>4</v>
      </c>
    </row>
    <row r="724" spans="2:81" ht="12.5" customHeight="1">
      <c r="B724" s="6" t="s">
        <v>581</v>
      </c>
      <c r="C724" s="7" t="s">
        <v>582</v>
      </c>
      <c r="D724" s="5">
        <v>2885</v>
      </c>
      <c r="E724" s="5">
        <v>3085</v>
      </c>
      <c r="F724" s="2">
        <v>2650</v>
      </c>
      <c r="G724" s="2">
        <v>2850</v>
      </c>
      <c r="H724" s="2">
        <v>2600</v>
      </c>
      <c r="I724" s="5">
        <v>2680</v>
      </c>
      <c r="J724" s="11">
        <v>80</v>
      </c>
      <c r="K724" s="12">
        <f t="shared" si="663"/>
        <v>1</v>
      </c>
      <c r="L724" s="12">
        <f t="shared" si="663"/>
        <v>1</v>
      </c>
      <c r="M724" s="14">
        <f t="shared" si="664"/>
        <v>235</v>
      </c>
      <c r="N724" s="12">
        <f t="shared" si="719"/>
        <v>0</v>
      </c>
      <c r="O724" s="14">
        <f t="shared" si="665"/>
        <v>235</v>
      </c>
      <c r="P724" s="12">
        <f t="shared" si="719"/>
        <v>0</v>
      </c>
      <c r="Q724" s="12">
        <f t="shared" si="666"/>
        <v>0</v>
      </c>
      <c r="R724" s="12">
        <f t="shared" si="667"/>
        <v>0</v>
      </c>
      <c r="S724" s="12">
        <f t="shared" si="668"/>
        <v>1</v>
      </c>
      <c r="T724" s="12">
        <f t="shared" si="669"/>
        <v>1</v>
      </c>
      <c r="U724" s="12">
        <f t="shared" si="670"/>
        <v>0</v>
      </c>
      <c r="V724" s="39">
        <f t="shared" si="671"/>
        <v>0</v>
      </c>
      <c r="W724" s="39">
        <f t="shared" si="672"/>
        <v>0</v>
      </c>
      <c r="X724" s="12">
        <f t="shared" si="720"/>
        <v>1</v>
      </c>
      <c r="Y724" s="12">
        <f t="shared" si="673"/>
        <v>0</v>
      </c>
      <c r="Z724" s="39">
        <f t="shared" si="721"/>
        <v>0</v>
      </c>
      <c r="AA724" s="12">
        <f t="shared" si="674"/>
        <v>0</v>
      </c>
      <c r="AB724" s="39">
        <f t="shared" si="675"/>
        <v>0</v>
      </c>
      <c r="AC724" s="12">
        <f t="shared" si="676"/>
        <v>0</v>
      </c>
      <c r="AD724" s="39">
        <f t="shared" si="677"/>
        <v>0</v>
      </c>
      <c r="AE724" s="39">
        <f t="shared" si="662"/>
        <v>0</v>
      </c>
      <c r="AF724" s="12">
        <f t="shared" si="678"/>
        <v>0</v>
      </c>
      <c r="AG724" s="39">
        <f t="shared" si="679"/>
        <v>0</v>
      </c>
      <c r="AH724" s="12">
        <f t="shared" si="680"/>
        <v>0</v>
      </c>
      <c r="AI724" s="39">
        <f t="shared" si="681"/>
        <v>0</v>
      </c>
      <c r="AJ724" s="39">
        <f t="shared" si="682"/>
        <v>0</v>
      </c>
      <c r="AK724" s="12">
        <f t="shared" si="683"/>
        <v>1</v>
      </c>
      <c r="AL724" s="39">
        <f t="shared" si="684"/>
        <v>3085</v>
      </c>
      <c r="AM724" s="39">
        <f t="shared" si="685"/>
        <v>2850</v>
      </c>
      <c r="AN724" s="39">
        <f t="shared" si="686"/>
        <v>2680</v>
      </c>
      <c r="AO724" s="99">
        <f t="shared" si="687"/>
        <v>1</v>
      </c>
      <c r="AP724" s="99">
        <f t="shared" si="688"/>
        <v>1</v>
      </c>
      <c r="AQ724" s="12">
        <f t="shared" si="689"/>
        <v>1</v>
      </c>
      <c r="AR724" s="39">
        <f t="shared" si="690"/>
        <v>3085</v>
      </c>
      <c r="AS724" s="39">
        <f t="shared" si="691"/>
        <v>2850</v>
      </c>
      <c r="AT724" s="39">
        <f t="shared" si="692"/>
        <v>2680</v>
      </c>
      <c r="AU724" s="12">
        <f t="shared" si="693"/>
        <v>0</v>
      </c>
      <c r="AV724" s="39">
        <f t="shared" si="694"/>
        <v>0</v>
      </c>
      <c r="AW724" s="39">
        <f t="shared" si="695"/>
        <v>0</v>
      </c>
      <c r="AX724" s="39">
        <f t="shared" si="696"/>
        <v>0</v>
      </c>
      <c r="AY724" s="39">
        <f t="shared" si="697"/>
        <v>0</v>
      </c>
      <c r="AZ724" s="39">
        <f t="shared" si="698"/>
        <v>0</v>
      </c>
      <c r="BA724" s="12">
        <f t="shared" si="699"/>
        <v>0</v>
      </c>
      <c r="BB724" s="39">
        <f t="shared" si="700"/>
        <v>0</v>
      </c>
      <c r="BC724" s="39">
        <f t="shared" si="701"/>
        <v>0</v>
      </c>
      <c r="BD724" s="39">
        <f t="shared" si="702"/>
        <v>0</v>
      </c>
      <c r="BE724" s="12">
        <f t="shared" si="703"/>
        <v>0</v>
      </c>
      <c r="BF724" s="39">
        <f t="shared" si="704"/>
        <v>0</v>
      </c>
      <c r="BG724" s="39">
        <f t="shared" si="705"/>
        <v>0</v>
      </c>
      <c r="BH724" s="39">
        <f t="shared" si="706"/>
        <v>0</v>
      </c>
      <c r="BI724" s="12">
        <f t="shared" si="707"/>
        <v>0</v>
      </c>
      <c r="BJ724" s="39">
        <f t="shared" si="708"/>
        <v>0</v>
      </c>
      <c r="BK724" s="39">
        <f t="shared" si="709"/>
        <v>0</v>
      </c>
      <c r="BL724" s="39">
        <f t="shared" si="710"/>
        <v>0</v>
      </c>
      <c r="BM724" s="12">
        <f t="shared" si="711"/>
        <v>0</v>
      </c>
      <c r="BN724" s="39">
        <f t="shared" si="712"/>
        <v>0</v>
      </c>
      <c r="BO724" s="39">
        <f t="shared" si="713"/>
        <v>0</v>
      </c>
      <c r="BP724" s="39">
        <f t="shared" si="714"/>
        <v>0</v>
      </c>
      <c r="BQ724" s="12">
        <f t="shared" si="715"/>
        <v>0</v>
      </c>
      <c r="BR724" s="39">
        <f t="shared" si="716"/>
        <v>0</v>
      </c>
      <c r="BS724" s="39">
        <f t="shared" si="717"/>
        <v>0</v>
      </c>
      <c r="BT724" s="39">
        <f t="shared" si="718"/>
        <v>0</v>
      </c>
      <c r="BU724" s="104">
        <f>IF(ABS($B724)&lt;0.01,0,VLOOKUP(E724,DollarSteps,4))</f>
        <v>7</v>
      </c>
      <c r="BV724" s="104">
        <f>IF(ABS($B724)&lt;0.01,0,VLOOKUP(G724,DollarSteps,4))</f>
        <v>7</v>
      </c>
      <c r="BW724" s="104">
        <f>IF(ABS($B724)&lt;0.01,0,VLOOKUP(I724,DollarSteps,4))</f>
        <v>7</v>
      </c>
      <c r="BX724" s="104">
        <f>IF(ABS($B724)&lt;0.01,0,IF($J724="","",VLOOKUP($J724,Age_Steps,4)))</f>
        <v>7</v>
      </c>
      <c r="BY724" s="104">
        <f>IF(OR(ABS($B724)&lt;0.01,$E724=0),0,IF($J724="","",VLOOKUP($J724,Age_Steps,4)))</f>
        <v>7</v>
      </c>
      <c r="BZ724" s="104">
        <f>IF(ABS($B724)&lt;0.01,0,IF($J724="","",VLOOKUP($J724-1,Age_Steps,4)))</f>
        <v>7</v>
      </c>
      <c r="CA724" s="104">
        <f>IF(OR(ABS($B724)&lt;0.01,$G724=0),0,IF($J724="","",VLOOKUP($J724-1,Age_Steps,4)))</f>
        <v>7</v>
      </c>
      <c r="CB724" s="104">
        <f>IF(ABS($B724)&lt;0.01,0,IF($J724="","",VLOOKUP($J724-2,Age_Steps,4)))</f>
        <v>7</v>
      </c>
      <c r="CC724" s="104">
        <f>IF(OR(ABS($B724)&lt;0.01,$I724=0),0,IF($J724="","",VLOOKUP($J724-2,Age_Steps,4)))</f>
        <v>7</v>
      </c>
    </row>
    <row r="725" spans="2:81" ht="12.5" customHeight="1">
      <c r="B725" s="6" t="s">
        <v>583</v>
      </c>
      <c r="C725" s="7" t="s">
        <v>584</v>
      </c>
      <c r="D725" s="5">
        <v>0</v>
      </c>
      <c r="E725" s="5">
        <v>0</v>
      </c>
      <c r="F725" s="2">
        <v>2750</v>
      </c>
      <c r="G725" s="2">
        <v>2780</v>
      </c>
      <c r="H725" s="2">
        <v>2750</v>
      </c>
      <c r="I725" s="5">
        <v>2890</v>
      </c>
      <c r="J725" s="11">
        <v>80</v>
      </c>
      <c r="K725" s="12">
        <f t="shared" si="663"/>
        <v>0</v>
      </c>
      <c r="L725" s="12">
        <f t="shared" si="663"/>
        <v>0</v>
      </c>
      <c r="M725" s="14">
        <f t="shared" si="664"/>
        <v>-2750</v>
      </c>
      <c r="N725" s="12">
        <f t="shared" si="719"/>
        <v>1</v>
      </c>
      <c r="O725" s="14">
        <f t="shared" si="665"/>
        <v>-2780</v>
      </c>
      <c r="P725" s="12">
        <f t="shared" si="719"/>
        <v>1</v>
      </c>
      <c r="Q725" s="12">
        <f t="shared" si="666"/>
        <v>0</v>
      </c>
      <c r="R725" s="12">
        <f t="shared" si="667"/>
        <v>1</v>
      </c>
      <c r="S725" s="12">
        <f t="shared" si="668"/>
        <v>0</v>
      </c>
      <c r="T725" s="12">
        <f t="shared" si="669"/>
        <v>1</v>
      </c>
      <c r="U725" s="12">
        <f t="shared" si="670"/>
        <v>1</v>
      </c>
      <c r="V725" s="39">
        <f t="shared" si="671"/>
        <v>2780</v>
      </c>
      <c r="W725" s="39">
        <f t="shared" si="672"/>
        <v>2890</v>
      </c>
      <c r="X725" s="12">
        <f t="shared" si="720"/>
        <v>1</v>
      </c>
      <c r="Y725" s="12">
        <f t="shared" si="673"/>
        <v>0</v>
      </c>
      <c r="Z725" s="39">
        <f t="shared" si="721"/>
        <v>0</v>
      </c>
      <c r="AA725" s="12">
        <f t="shared" si="674"/>
        <v>0</v>
      </c>
      <c r="AB725" s="39">
        <f t="shared" si="675"/>
        <v>0</v>
      </c>
      <c r="AC725" s="12">
        <f t="shared" si="676"/>
        <v>0</v>
      </c>
      <c r="AD725" s="39">
        <f t="shared" si="677"/>
        <v>0</v>
      </c>
      <c r="AE725" s="39">
        <f t="shared" si="662"/>
        <v>0</v>
      </c>
      <c r="AF725" s="12">
        <f t="shared" si="678"/>
        <v>0</v>
      </c>
      <c r="AG725" s="39">
        <f t="shared" si="679"/>
        <v>0</v>
      </c>
      <c r="AH725" s="12">
        <f t="shared" si="680"/>
        <v>0</v>
      </c>
      <c r="AI725" s="39">
        <f t="shared" si="681"/>
        <v>0</v>
      </c>
      <c r="AJ725" s="39">
        <f t="shared" si="682"/>
        <v>0</v>
      </c>
      <c r="AK725" s="12">
        <f t="shared" si="683"/>
        <v>0</v>
      </c>
      <c r="AL725" s="39">
        <f t="shared" si="684"/>
        <v>0</v>
      </c>
      <c r="AM725" s="39">
        <f t="shared" si="685"/>
        <v>0</v>
      </c>
      <c r="AN725" s="39">
        <f t="shared" si="686"/>
        <v>0</v>
      </c>
      <c r="AO725" s="99">
        <f t="shared" si="687"/>
        <v>0</v>
      </c>
      <c r="AP725" s="99">
        <f t="shared" si="688"/>
        <v>0</v>
      </c>
      <c r="AQ725" s="12">
        <f t="shared" si="689"/>
        <v>0</v>
      </c>
      <c r="AR725" s="39">
        <f t="shared" si="690"/>
        <v>0</v>
      </c>
      <c r="AS725" s="39">
        <f t="shared" si="691"/>
        <v>0</v>
      </c>
      <c r="AT725" s="39">
        <f t="shared" si="692"/>
        <v>0</v>
      </c>
      <c r="AU725" s="12">
        <f t="shared" si="693"/>
        <v>0</v>
      </c>
      <c r="AV725" s="39">
        <f t="shared" si="694"/>
        <v>0</v>
      </c>
      <c r="AW725" s="39">
        <f t="shared" si="695"/>
        <v>0</v>
      </c>
      <c r="AX725" s="39">
        <f t="shared" si="696"/>
        <v>0</v>
      </c>
      <c r="AY725" s="39">
        <f t="shared" si="697"/>
        <v>0</v>
      </c>
      <c r="AZ725" s="39">
        <f t="shared" si="698"/>
        <v>0</v>
      </c>
      <c r="BA725" s="12">
        <f t="shared" si="699"/>
        <v>0</v>
      </c>
      <c r="BB725" s="39">
        <f t="shared" si="700"/>
        <v>0</v>
      </c>
      <c r="BC725" s="39">
        <f t="shared" si="701"/>
        <v>0</v>
      </c>
      <c r="BD725" s="39">
        <f t="shared" si="702"/>
        <v>0</v>
      </c>
      <c r="BE725" s="12">
        <f t="shared" si="703"/>
        <v>0</v>
      </c>
      <c r="BF725" s="39">
        <f t="shared" si="704"/>
        <v>0</v>
      </c>
      <c r="BG725" s="39">
        <f t="shared" si="705"/>
        <v>0</v>
      </c>
      <c r="BH725" s="39">
        <f t="shared" si="706"/>
        <v>0</v>
      </c>
      <c r="BI725" s="12">
        <f t="shared" si="707"/>
        <v>0</v>
      </c>
      <c r="BJ725" s="39">
        <f t="shared" si="708"/>
        <v>0</v>
      </c>
      <c r="BK725" s="39">
        <f t="shared" si="709"/>
        <v>0</v>
      </c>
      <c r="BL725" s="39">
        <f t="shared" si="710"/>
        <v>0</v>
      </c>
      <c r="BM725" s="12">
        <f t="shared" si="711"/>
        <v>0</v>
      </c>
      <c r="BN725" s="39">
        <f t="shared" si="712"/>
        <v>0</v>
      </c>
      <c r="BO725" s="39">
        <f t="shared" si="713"/>
        <v>0</v>
      </c>
      <c r="BP725" s="39">
        <f t="shared" si="714"/>
        <v>0</v>
      </c>
      <c r="BQ725" s="12">
        <f t="shared" si="715"/>
        <v>0</v>
      </c>
      <c r="BR725" s="39">
        <f t="shared" si="716"/>
        <v>0</v>
      </c>
      <c r="BS725" s="39">
        <f t="shared" si="717"/>
        <v>0</v>
      </c>
      <c r="BT725" s="39">
        <f t="shared" si="718"/>
        <v>0</v>
      </c>
      <c r="BU725" s="104">
        <f>IF(ABS($B725)&lt;0.01,0,VLOOKUP(E725,DollarSteps,4))</f>
        <v>1</v>
      </c>
      <c r="BV725" s="104">
        <f>IF(ABS($B725)&lt;0.01,0,VLOOKUP(G725,DollarSteps,4))</f>
        <v>7</v>
      </c>
      <c r="BW725" s="104">
        <f>IF(ABS($B725)&lt;0.01,0,VLOOKUP(I725,DollarSteps,4))</f>
        <v>7</v>
      </c>
      <c r="BX725" s="104">
        <f>IF(ABS($B725)&lt;0.01,0,IF($J725="","",VLOOKUP($J725,Age_Steps,4)))</f>
        <v>7</v>
      </c>
      <c r="BY725" s="104">
        <f>IF(OR(ABS($B725)&lt;0.01,$E725=0),0,IF($J725="","",VLOOKUP($J725,Age_Steps,4)))</f>
        <v>0</v>
      </c>
      <c r="BZ725" s="104">
        <f>IF(ABS($B725)&lt;0.01,0,IF($J725="","",VLOOKUP($J725-1,Age_Steps,4)))</f>
        <v>7</v>
      </c>
      <c r="CA725" s="104">
        <f>IF(OR(ABS($B725)&lt;0.01,$G725=0),0,IF($J725="","",VLOOKUP($J725-1,Age_Steps,4)))</f>
        <v>7</v>
      </c>
      <c r="CB725" s="104">
        <f>IF(ABS($B725)&lt;0.01,0,IF($J725="","",VLOOKUP($J725-2,Age_Steps,4)))</f>
        <v>7</v>
      </c>
      <c r="CC725" s="104">
        <f>IF(OR(ABS($B725)&lt;0.01,$I725=0),0,IF($J725="","",VLOOKUP($J725-2,Age_Steps,4)))</f>
        <v>7</v>
      </c>
    </row>
    <row r="726" spans="2:81" ht="12.5" customHeight="1">
      <c r="B726" s="6" t="s">
        <v>585</v>
      </c>
      <c r="C726" s="7" t="s">
        <v>586</v>
      </c>
      <c r="D726" s="5">
        <v>410</v>
      </c>
      <c r="E726" s="5">
        <v>425</v>
      </c>
      <c r="F726" s="2">
        <v>450</v>
      </c>
      <c r="G726" s="2">
        <v>450</v>
      </c>
      <c r="H726" s="2">
        <v>430</v>
      </c>
      <c r="I726" s="5">
        <v>430</v>
      </c>
      <c r="J726" s="11">
        <v>72</v>
      </c>
      <c r="K726" s="12">
        <f t="shared" si="663"/>
        <v>1</v>
      </c>
      <c r="L726" s="12">
        <f t="shared" si="663"/>
        <v>1</v>
      </c>
      <c r="M726" s="14">
        <f t="shared" si="664"/>
        <v>-40</v>
      </c>
      <c r="N726" s="12">
        <f t="shared" si="719"/>
        <v>0</v>
      </c>
      <c r="O726" s="14">
        <f t="shared" si="665"/>
        <v>-25</v>
      </c>
      <c r="P726" s="12">
        <f t="shared" si="719"/>
        <v>0</v>
      </c>
      <c r="Q726" s="12">
        <f t="shared" si="666"/>
        <v>0</v>
      </c>
      <c r="R726" s="12">
        <f t="shared" si="667"/>
        <v>0</v>
      </c>
      <c r="S726" s="12">
        <f t="shared" si="668"/>
        <v>1</v>
      </c>
      <c r="T726" s="12">
        <f t="shared" si="669"/>
        <v>1</v>
      </c>
      <c r="U726" s="12">
        <f t="shared" si="670"/>
        <v>0</v>
      </c>
      <c r="V726" s="39">
        <f t="shared" si="671"/>
        <v>0</v>
      </c>
      <c r="W726" s="39">
        <f t="shared" si="672"/>
        <v>0</v>
      </c>
      <c r="X726" s="12">
        <f t="shared" si="720"/>
        <v>1</v>
      </c>
      <c r="Y726" s="12">
        <f t="shared" si="673"/>
        <v>0</v>
      </c>
      <c r="Z726" s="39">
        <f t="shared" si="721"/>
        <v>0</v>
      </c>
      <c r="AA726" s="12">
        <f t="shared" si="674"/>
        <v>0</v>
      </c>
      <c r="AB726" s="39">
        <f t="shared" si="675"/>
        <v>0</v>
      </c>
      <c r="AC726" s="12">
        <f t="shared" si="676"/>
        <v>0</v>
      </c>
      <c r="AD726" s="39">
        <f t="shared" si="677"/>
        <v>0</v>
      </c>
      <c r="AE726" s="39">
        <f t="shared" si="662"/>
        <v>0</v>
      </c>
      <c r="AF726" s="12">
        <f t="shared" si="678"/>
        <v>0</v>
      </c>
      <c r="AG726" s="39">
        <f t="shared" si="679"/>
        <v>0</v>
      </c>
      <c r="AH726" s="12">
        <f t="shared" si="680"/>
        <v>0</v>
      </c>
      <c r="AI726" s="39">
        <f t="shared" si="681"/>
        <v>0</v>
      </c>
      <c r="AJ726" s="39">
        <f t="shared" si="682"/>
        <v>0</v>
      </c>
      <c r="AK726" s="12">
        <f t="shared" si="683"/>
        <v>1</v>
      </c>
      <c r="AL726" s="39">
        <f t="shared" si="684"/>
        <v>425</v>
      </c>
      <c r="AM726" s="39">
        <f t="shared" si="685"/>
        <v>450</v>
      </c>
      <c r="AN726" s="39">
        <f t="shared" si="686"/>
        <v>430</v>
      </c>
      <c r="AO726" s="99">
        <f t="shared" si="687"/>
        <v>2</v>
      </c>
      <c r="AP726" s="99">
        <f t="shared" si="688"/>
        <v>1</v>
      </c>
      <c r="AQ726" s="12">
        <f t="shared" si="689"/>
        <v>0</v>
      </c>
      <c r="AR726" s="39">
        <f t="shared" si="690"/>
        <v>0</v>
      </c>
      <c r="AS726" s="39">
        <f t="shared" si="691"/>
        <v>0</v>
      </c>
      <c r="AT726" s="39">
        <f t="shared" si="692"/>
        <v>0</v>
      </c>
      <c r="AU726" s="12">
        <f t="shared" si="693"/>
        <v>0</v>
      </c>
      <c r="AV726" s="39">
        <f t="shared" si="694"/>
        <v>0</v>
      </c>
      <c r="AW726" s="39">
        <f t="shared" si="695"/>
        <v>0</v>
      </c>
      <c r="AX726" s="39">
        <f t="shared" si="696"/>
        <v>0</v>
      </c>
      <c r="AY726" s="39">
        <f t="shared" si="697"/>
        <v>0</v>
      </c>
      <c r="AZ726" s="39">
        <f t="shared" si="698"/>
        <v>0</v>
      </c>
      <c r="BA726" s="12">
        <f t="shared" si="699"/>
        <v>0</v>
      </c>
      <c r="BB726" s="39">
        <f t="shared" si="700"/>
        <v>0</v>
      </c>
      <c r="BC726" s="39">
        <f t="shared" si="701"/>
        <v>0</v>
      </c>
      <c r="BD726" s="39">
        <f t="shared" si="702"/>
        <v>0</v>
      </c>
      <c r="BE726" s="12">
        <f t="shared" si="703"/>
        <v>1</v>
      </c>
      <c r="BF726" s="39">
        <f t="shared" si="704"/>
        <v>425</v>
      </c>
      <c r="BG726" s="39">
        <f t="shared" si="705"/>
        <v>450</v>
      </c>
      <c r="BH726" s="39">
        <f t="shared" si="706"/>
        <v>430</v>
      </c>
      <c r="BI726" s="12">
        <f t="shared" si="707"/>
        <v>0</v>
      </c>
      <c r="BJ726" s="39">
        <f t="shared" si="708"/>
        <v>0</v>
      </c>
      <c r="BK726" s="39">
        <f t="shared" si="709"/>
        <v>0</v>
      </c>
      <c r="BL726" s="39">
        <f t="shared" si="710"/>
        <v>0</v>
      </c>
      <c r="BM726" s="12">
        <f t="shared" si="711"/>
        <v>0</v>
      </c>
      <c r="BN726" s="39">
        <f t="shared" si="712"/>
        <v>0</v>
      </c>
      <c r="BO726" s="39">
        <f t="shared" si="713"/>
        <v>0</v>
      </c>
      <c r="BP726" s="39">
        <f t="shared" si="714"/>
        <v>0</v>
      </c>
      <c r="BQ726" s="12">
        <f t="shared" si="715"/>
        <v>0</v>
      </c>
      <c r="BR726" s="39">
        <f t="shared" si="716"/>
        <v>0</v>
      </c>
      <c r="BS726" s="39">
        <f t="shared" si="717"/>
        <v>0</v>
      </c>
      <c r="BT726" s="39">
        <f t="shared" si="718"/>
        <v>0</v>
      </c>
      <c r="BU726" s="104">
        <f>IF(ABS($B726)&lt;0.01,0,VLOOKUP(E726,DollarSteps,4))</f>
        <v>3</v>
      </c>
      <c r="BV726" s="104">
        <f>IF(ABS($B726)&lt;0.01,0,VLOOKUP(G726,DollarSteps,4))</f>
        <v>3</v>
      </c>
      <c r="BW726" s="104">
        <f>IF(ABS($B726)&lt;0.01,0,VLOOKUP(I726,DollarSteps,4))</f>
        <v>3</v>
      </c>
      <c r="BX726" s="104">
        <f>IF(ABS($B726)&lt;0.01,0,IF($J726="","",VLOOKUP($J726,Age_Steps,4)))</f>
        <v>7</v>
      </c>
      <c r="BY726" s="104">
        <f>IF(OR(ABS($B726)&lt;0.01,$E726=0),0,IF($J726="","",VLOOKUP($J726,Age_Steps,4)))</f>
        <v>7</v>
      </c>
      <c r="BZ726" s="104">
        <f>IF(ABS($B726)&lt;0.01,0,IF($J726="","",VLOOKUP($J726-1,Age_Steps,4)))</f>
        <v>7</v>
      </c>
      <c r="CA726" s="104">
        <f>IF(OR(ABS($B726)&lt;0.01,$G726=0),0,IF($J726="","",VLOOKUP($J726-1,Age_Steps,4)))</f>
        <v>7</v>
      </c>
      <c r="CB726" s="104">
        <f>IF(ABS($B726)&lt;0.01,0,IF($J726="","",VLOOKUP($J726-2,Age_Steps,4)))</f>
        <v>7</v>
      </c>
      <c r="CC726" s="104">
        <f>IF(OR(ABS($B726)&lt;0.01,$I726=0),0,IF($J726="","",VLOOKUP($J726-2,Age_Steps,4)))</f>
        <v>7</v>
      </c>
    </row>
    <row r="727" spans="2:81" ht="12.5" customHeight="1">
      <c r="B727" s="6" t="s">
        <v>587</v>
      </c>
      <c r="C727" s="7" t="s">
        <v>588</v>
      </c>
      <c r="D727" s="5">
        <v>120</v>
      </c>
      <c r="E727" s="5">
        <v>170</v>
      </c>
      <c r="F727" s="2">
        <v>230</v>
      </c>
      <c r="G727" s="2">
        <v>230</v>
      </c>
      <c r="H727" s="2">
        <v>10</v>
      </c>
      <c r="I727" s="5">
        <v>10</v>
      </c>
      <c r="J727" s="11">
        <v>50</v>
      </c>
      <c r="K727" s="12">
        <f t="shared" si="663"/>
        <v>1</v>
      </c>
      <c r="L727" s="12">
        <f t="shared" si="663"/>
        <v>1</v>
      </c>
      <c r="M727" s="14">
        <f t="shared" si="664"/>
        <v>-110</v>
      </c>
      <c r="N727" s="12">
        <f t="shared" si="719"/>
        <v>0</v>
      </c>
      <c r="O727" s="14">
        <f t="shared" si="665"/>
        <v>-60</v>
      </c>
      <c r="P727" s="12">
        <f t="shared" si="719"/>
        <v>0</v>
      </c>
      <c r="Q727" s="12">
        <f t="shared" si="666"/>
        <v>0</v>
      </c>
      <c r="R727" s="12">
        <f t="shared" si="667"/>
        <v>0</v>
      </c>
      <c r="S727" s="12">
        <f t="shared" si="668"/>
        <v>1</v>
      </c>
      <c r="T727" s="12">
        <f t="shared" si="669"/>
        <v>1</v>
      </c>
      <c r="U727" s="12">
        <f t="shared" si="670"/>
        <v>0</v>
      </c>
      <c r="V727" s="39">
        <f t="shared" si="671"/>
        <v>0</v>
      </c>
      <c r="W727" s="39">
        <f t="shared" si="672"/>
        <v>0</v>
      </c>
      <c r="X727" s="12">
        <f t="shared" si="720"/>
        <v>1</v>
      </c>
      <c r="Y727" s="12">
        <f t="shared" si="673"/>
        <v>0</v>
      </c>
      <c r="Z727" s="39">
        <f t="shared" si="721"/>
        <v>0</v>
      </c>
      <c r="AA727" s="12">
        <f t="shared" si="674"/>
        <v>0</v>
      </c>
      <c r="AB727" s="39">
        <f t="shared" si="675"/>
        <v>0</v>
      </c>
      <c r="AC727" s="12">
        <f t="shared" si="676"/>
        <v>0</v>
      </c>
      <c r="AD727" s="39">
        <f t="shared" si="677"/>
        <v>0</v>
      </c>
      <c r="AE727" s="39">
        <f t="shared" si="662"/>
        <v>0</v>
      </c>
      <c r="AF727" s="12">
        <f t="shared" si="678"/>
        <v>0</v>
      </c>
      <c r="AG727" s="39">
        <f t="shared" si="679"/>
        <v>0</v>
      </c>
      <c r="AH727" s="12">
        <f t="shared" si="680"/>
        <v>0</v>
      </c>
      <c r="AI727" s="39">
        <f t="shared" si="681"/>
        <v>0</v>
      </c>
      <c r="AJ727" s="39">
        <f t="shared" si="682"/>
        <v>0</v>
      </c>
      <c r="AK727" s="12">
        <f t="shared" si="683"/>
        <v>1</v>
      </c>
      <c r="AL727" s="39">
        <f t="shared" si="684"/>
        <v>170</v>
      </c>
      <c r="AM727" s="39">
        <f t="shared" si="685"/>
        <v>230</v>
      </c>
      <c r="AN727" s="39">
        <f t="shared" si="686"/>
        <v>10</v>
      </c>
      <c r="AO727" s="99">
        <f t="shared" si="687"/>
        <v>2</v>
      </c>
      <c r="AP727" s="99">
        <f t="shared" si="688"/>
        <v>1</v>
      </c>
      <c r="AQ727" s="12">
        <f t="shared" si="689"/>
        <v>0</v>
      </c>
      <c r="AR727" s="39">
        <f t="shared" si="690"/>
        <v>0</v>
      </c>
      <c r="AS727" s="39">
        <f t="shared" si="691"/>
        <v>0</v>
      </c>
      <c r="AT727" s="39">
        <f t="shared" si="692"/>
        <v>0</v>
      </c>
      <c r="AU727" s="12">
        <f t="shared" si="693"/>
        <v>0</v>
      </c>
      <c r="AV727" s="39">
        <f t="shared" si="694"/>
        <v>0</v>
      </c>
      <c r="AW727" s="39">
        <f t="shared" si="695"/>
        <v>0</v>
      </c>
      <c r="AX727" s="39">
        <f t="shared" si="696"/>
        <v>0</v>
      </c>
      <c r="AY727" s="39">
        <f t="shared" si="697"/>
        <v>0</v>
      </c>
      <c r="AZ727" s="39">
        <f t="shared" si="698"/>
        <v>0</v>
      </c>
      <c r="BA727" s="12">
        <f t="shared" si="699"/>
        <v>0</v>
      </c>
      <c r="BB727" s="39">
        <f t="shared" si="700"/>
        <v>0</v>
      </c>
      <c r="BC727" s="39">
        <f t="shared" si="701"/>
        <v>0</v>
      </c>
      <c r="BD727" s="39">
        <f t="shared" si="702"/>
        <v>0</v>
      </c>
      <c r="BE727" s="12">
        <f t="shared" si="703"/>
        <v>1</v>
      </c>
      <c r="BF727" s="39">
        <f t="shared" si="704"/>
        <v>170</v>
      </c>
      <c r="BG727" s="39">
        <f t="shared" si="705"/>
        <v>230</v>
      </c>
      <c r="BH727" s="39">
        <f t="shared" si="706"/>
        <v>10</v>
      </c>
      <c r="BI727" s="12">
        <f t="shared" si="707"/>
        <v>0</v>
      </c>
      <c r="BJ727" s="39">
        <f t="shared" si="708"/>
        <v>0</v>
      </c>
      <c r="BK727" s="39">
        <f t="shared" si="709"/>
        <v>0</v>
      </c>
      <c r="BL727" s="39">
        <f t="shared" si="710"/>
        <v>0</v>
      </c>
      <c r="BM727" s="12">
        <f t="shared" si="711"/>
        <v>0</v>
      </c>
      <c r="BN727" s="39">
        <f t="shared" si="712"/>
        <v>0</v>
      </c>
      <c r="BO727" s="39">
        <f t="shared" si="713"/>
        <v>0</v>
      </c>
      <c r="BP727" s="39">
        <f t="shared" si="714"/>
        <v>0</v>
      </c>
      <c r="BQ727" s="12">
        <f t="shared" si="715"/>
        <v>0</v>
      </c>
      <c r="BR727" s="39">
        <f t="shared" si="716"/>
        <v>0</v>
      </c>
      <c r="BS727" s="39">
        <f t="shared" si="717"/>
        <v>0</v>
      </c>
      <c r="BT727" s="39">
        <f t="shared" si="718"/>
        <v>0</v>
      </c>
      <c r="BU727" s="104">
        <f>IF(ABS($B727)&lt;0.01,0,VLOOKUP(E727,DollarSteps,4))</f>
        <v>2</v>
      </c>
      <c r="BV727" s="104">
        <f>IF(ABS($B727)&lt;0.01,0,VLOOKUP(G727,DollarSteps,4))</f>
        <v>2</v>
      </c>
      <c r="BW727" s="104">
        <f>IF(ABS($B727)&lt;0.01,0,VLOOKUP(I727,DollarSteps,4))</f>
        <v>2</v>
      </c>
      <c r="BX727" s="104">
        <f>IF(ABS($B727)&lt;0.01,0,IF($J727="","",VLOOKUP($J727,Age_Steps,4)))</f>
        <v>5</v>
      </c>
      <c r="BY727" s="104">
        <f>IF(OR(ABS($B727)&lt;0.01,$E727=0),0,IF($J727="","",VLOOKUP($J727,Age_Steps,4)))</f>
        <v>5</v>
      </c>
      <c r="BZ727" s="104">
        <f>IF(ABS($B727)&lt;0.01,0,IF($J727="","",VLOOKUP($J727-1,Age_Steps,4)))</f>
        <v>4</v>
      </c>
      <c r="CA727" s="104">
        <f>IF(OR(ABS($B727)&lt;0.01,$G727=0),0,IF($J727="","",VLOOKUP($J727-1,Age_Steps,4)))</f>
        <v>4</v>
      </c>
      <c r="CB727" s="104">
        <f>IF(ABS($B727)&lt;0.01,0,IF($J727="","",VLOOKUP($J727-2,Age_Steps,4)))</f>
        <v>4</v>
      </c>
      <c r="CC727" s="104">
        <f>IF(OR(ABS($B727)&lt;0.01,$I727=0),0,IF($J727="","",VLOOKUP($J727-2,Age_Steps,4)))</f>
        <v>4</v>
      </c>
    </row>
    <row r="728" spans="2:81" ht="12.5" customHeight="1">
      <c r="B728" s="6" t="s">
        <v>589</v>
      </c>
      <c r="C728" s="7" t="s">
        <v>590</v>
      </c>
      <c r="D728" s="5">
        <v>1320</v>
      </c>
      <c r="E728" s="5">
        <v>1515</v>
      </c>
      <c r="F728" s="2">
        <v>1120</v>
      </c>
      <c r="G728" s="2">
        <v>1360</v>
      </c>
      <c r="H728" s="2">
        <v>1100</v>
      </c>
      <c r="I728" s="5">
        <v>1155</v>
      </c>
      <c r="J728" s="11">
        <v>81</v>
      </c>
      <c r="K728" s="12">
        <f t="shared" si="663"/>
        <v>1</v>
      </c>
      <c r="L728" s="12">
        <f t="shared" si="663"/>
        <v>1</v>
      </c>
      <c r="M728" s="14">
        <f t="shared" si="664"/>
        <v>200</v>
      </c>
      <c r="N728" s="12">
        <f t="shared" si="719"/>
        <v>0</v>
      </c>
      <c r="O728" s="14">
        <f t="shared" si="665"/>
        <v>155</v>
      </c>
      <c r="P728" s="12">
        <f t="shared" si="719"/>
        <v>0</v>
      </c>
      <c r="Q728" s="12">
        <f t="shared" si="666"/>
        <v>0</v>
      </c>
      <c r="R728" s="12">
        <f t="shared" si="667"/>
        <v>0</v>
      </c>
      <c r="S728" s="12">
        <f t="shared" si="668"/>
        <v>1</v>
      </c>
      <c r="T728" s="12">
        <f t="shared" si="669"/>
        <v>1</v>
      </c>
      <c r="U728" s="12">
        <f t="shared" si="670"/>
        <v>0</v>
      </c>
      <c r="V728" s="39">
        <f t="shared" si="671"/>
        <v>0</v>
      </c>
      <c r="W728" s="39">
        <f t="shared" si="672"/>
        <v>0</v>
      </c>
      <c r="X728" s="12">
        <f t="shared" si="720"/>
        <v>1</v>
      </c>
      <c r="Y728" s="12">
        <f t="shared" si="673"/>
        <v>0</v>
      </c>
      <c r="Z728" s="39">
        <f t="shared" si="721"/>
        <v>0</v>
      </c>
      <c r="AA728" s="12">
        <f t="shared" si="674"/>
        <v>0</v>
      </c>
      <c r="AB728" s="39">
        <f t="shared" si="675"/>
        <v>0</v>
      </c>
      <c r="AC728" s="12">
        <f t="shared" si="676"/>
        <v>0</v>
      </c>
      <c r="AD728" s="39">
        <f t="shared" si="677"/>
        <v>0</v>
      </c>
      <c r="AE728" s="39">
        <f t="shared" si="662"/>
        <v>0</v>
      </c>
      <c r="AF728" s="12">
        <f t="shared" si="678"/>
        <v>0</v>
      </c>
      <c r="AG728" s="39">
        <f t="shared" si="679"/>
        <v>0</v>
      </c>
      <c r="AH728" s="12">
        <f t="shared" si="680"/>
        <v>0</v>
      </c>
      <c r="AI728" s="39">
        <f t="shared" si="681"/>
        <v>0</v>
      </c>
      <c r="AJ728" s="39">
        <f t="shared" si="682"/>
        <v>0</v>
      </c>
      <c r="AK728" s="12">
        <f t="shared" si="683"/>
        <v>1</v>
      </c>
      <c r="AL728" s="39">
        <f t="shared" si="684"/>
        <v>1515</v>
      </c>
      <c r="AM728" s="39">
        <f t="shared" si="685"/>
        <v>1360</v>
      </c>
      <c r="AN728" s="39">
        <f t="shared" si="686"/>
        <v>1155</v>
      </c>
      <c r="AO728" s="99">
        <f t="shared" si="687"/>
        <v>1</v>
      </c>
      <c r="AP728" s="99">
        <f t="shared" si="688"/>
        <v>1</v>
      </c>
      <c r="AQ728" s="12">
        <f t="shared" si="689"/>
        <v>1</v>
      </c>
      <c r="AR728" s="39">
        <f t="shared" si="690"/>
        <v>1515</v>
      </c>
      <c r="AS728" s="39">
        <f t="shared" si="691"/>
        <v>1360</v>
      </c>
      <c r="AT728" s="39">
        <f t="shared" si="692"/>
        <v>1155</v>
      </c>
      <c r="AU728" s="12">
        <f t="shared" si="693"/>
        <v>0</v>
      </c>
      <c r="AV728" s="39">
        <f t="shared" si="694"/>
        <v>0</v>
      </c>
      <c r="AW728" s="39">
        <f t="shared" si="695"/>
        <v>0</v>
      </c>
      <c r="AX728" s="39">
        <f t="shared" si="696"/>
        <v>0</v>
      </c>
      <c r="AY728" s="39">
        <f t="shared" si="697"/>
        <v>0</v>
      </c>
      <c r="AZ728" s="39">
        <f t="shared" si="698"/>
        <v>0</v>
      </c>
      <c r="BA728" s="12">
        <f t="shared" si="699"/>
        <v>0</v>
      </c>
      <c r="BB728" s="39">
        <f t="shared" si="700"/>
        <v>0</v>
      </c>
      <c r="BC728" s="39">
        <f t="shared" si="701"/>
        <v>0</v>
      </c>
      <c r="BD728" s="39">
        <f t="shared" si="702"/>
        <v>0</v>
      </c>
      <c r="BE728" s="12">
        <f t="shared" si="703"/>
        <v>0</v>
      </c>
      <c r="BF728" s="39">
        <f t="shared" si="704"/>
        <v>0</v>
      </c>
      <c r="BG728" s="39">
        <f t="shared" si="705"/>
        <v>0</v>
      </c>
      <c r="BH728" s="39">
        <f t="shared" si="706"/>
        <v>0</v>
      </c>
      <c r="BI728" s="12">
        <f t="shared" si="707"/>
        <v>0</v>
      </c>
      <c r="BJ728" s="39">
        <f t="shared" si="708"/>
        <v>0</v>
      </c>
      <c r="BK728" s="39">
        <f t="shared" si="709"/>
        <v>0</v>
      </c>
      <c r="BL728" s="39">
        <f t="shared" si="710"/>
        <v>0</v>
      </c>
      <c r="BM728" s="12">
        <f t="shared" si="711"/>
        <v>0</v>
      </c>
      <c r="BN728" s="39">
        <f t="shared" si="712"/>
        <v>0</v>
      </c>
      <c r="BO728" s="39">
        <f t="shared" si="713"/>
        <v>0</v>
      </c>
      <c r="BP728" s="39">
        <f t="shared" si="714"/>
        <v>0</v>
      </c>
      <c r="BQ728" s="12">
        <f t="shared" si="715"/>
        <v>0</v>
      </c>
      <c r="BR728" s="39">
        <f t="shared" si="716"/>
        <v>0</v>
      </c>
      <c r="BS728" s="39">
        <f t="shared" si="717"/>
        <v>0</v>
      </c>
      <c r="BT728" s="39">
        <f t="shared" si="718"/>
        <v>0</v>
      </c>
      <c r="BU728" s="104">
        <f>IF(ABS($B728)&lt;0.01,0,VLOOKUP(E728,DollarSteps,4))</f>
        <v>4</v>
      </c>
      <c r="BV728" s="104">
        <f>IF(ABS($B728)&lt;0.01,0,VLOOKUP(G728,DollarSteps,4))</f>
        <v>4</v>
      </c>
      <c r="BW728" s="104">
        <f>IF(ABS($B728)&lt;0.01,0,VLOOKUP(I728,DollarSteps,4))</f>
        <v>4</v>
      </c>
      <c r="BX728" s="104">
        <f>IF(ABS($B728)&lt;0.01,0,IF($J728="","",VLOOKUP($J728,Age_Steps,4)))</f>
        <v>7</v>
      </c>
      <c r="BY728" s="104">
        <f>IF(OR(ABS($B728)&lt;0.01,$E728=0),0,IF($J728="","",VLOOKUP($J728,Age_Steps,4)))</f>
        <v>7</v>
      </c>
      <c r="BZ728" s="104">
        <f>IF(ABS($B728)&lt;0.01,0,IF($J728="","",VLOOKUP($J728-1,Age_Steps,4)))</f>
        <v>7</v>
      </c>
      <c r="CA728" s="104">
        <f>IF(OR(ABS($B728)&lt;0.01,$G728=0),0,IF($J728="","",VLOOKUP($J728-1,Age_Steps,4)))</f>
        <v>7</v>
      </c>
      <c r="CB728" s="104">
        <f>IF(ABS($B728)&lt;0.01,0,IF($J728="","",VLOOKUP($J728-2,Age_Steps,4)))</f>
        <v>7</v>
      </c>
      <c r="CC728" s="104">
        <f>IF(OR(ABS($B728)&lt;0.01,$I728=0),0,IF($J728="","",VLOOKUP($J728-2,Age_Steps,4)))</f>
        <v>7</v>
      </c>
    </row>
    <row r="729" spans="2:81" ht="12.5" customHeight="1">
      <c r="B729" s="6" t="s">
        <v>591</v>
      </c>
      <c r="C729" s="6" t="s">
        <v>592</v>
      </c>
      <c r="D729" s="5">
        <v>0</v>
      </c>
      <c r="E729" s="5">
        <v>0</v>
      </c>
      <c r="F729" s="2">
        <v>0</v>
      </c>
      <c r="G729" s="2">
        <v>0</v>
      </c>
      <c r="H729" s="2">
        <v>255</v>
      </c>
      <c r="I729" s="5">
        <v>275</v>
      </c>
      <c r="J729" s="11">
        <v>61</v>
      </c>
      <c r="K729" s="12">
        <f t="shared" si="663"/>
        <v>0</v>
      </c>
      <c r="L729" s="12">
        <f t="shared" si="663"/>
        <v>0</v>
      </c>
      <c r="M729" s="14">
        <f t="shared" si="664"/>
        <v>0</v>
      </c>
      <c r="N729" s="12">
        <f t="shared" si="719"/>
        <v>0</v>
      </c>
      <c r="O729" s="14">
        <f t="shared" si="665"/>
        <v>0</v>
      </c>
      <c r="P729" s="12">
        <f t="shared" si="719"/>
        <v>0</v>
      </c>
      <c r="Q729" s="12">
        <f t="shared" si="666"/>
        <v>0</v>
      </c>
      <c r="R729" s="12">
        <f t="shared" si="667"/>
        <v>1</v>
      </c>
      <c r="S729" s="12">
        <f t="shared" si="668"/>
        <v>0</v>
      </c>
      <c r="T729" s="12">
        <f t="shared" si="669"/>
        <v>0</v>
      </c>
      <c r="U729" s="12">
        <f t="shared" si="670"/>
        <v>0</v>
      </c>
      <c r="V729" s="39">
        <f t="shared" si="671"/>
        <v>0</v>
      </c>
      <c r="W729" s="39">
        <f t="shared" si="672"/>
        <v>0</v>
      </c>
      <c r="X729" s="12">
        <f t="shared" si="720"/>
        <v>1</v>
      </c>
      <c r="Y729" s="12">
        <f t="shared" si="673"/>
        <v>1</v>
      </c>
      <c r="Z729" s="39">
        <f t="shared" si="721"/>
        <v>275</v>
      </c>
      <c r="AA729" s="12">
        <f t="shared" si="674"/>
        <v>0</v>
      </c>
      <c r="AB729" s="39">
        <f t="shared" si="675"/>
        <v>0</v>
      </c>
      <c r="AC729" s="12">
        <f t="shared" si="676"/>
        <v>0</v>
      </c>
      <c r="AD729" s="39">
        <f t="shared" si="677"/>
        <v>0</v>
      </c>
      <c r="AE729" s="39">
        <f t="shared" si="662"/>
        <v>0</v>
      </c>
      <c r="AF729" s="12">
        <f t="shared" si="678"/>
        <v>0</v>
      </c>
      <c r="AG729" s="39">
        <f t="shared" si="679"/>
        <v>0</v>
      </c>
      <c r="AH729" s="12">
        <f t="shared" si="680"/>
        <v>0</v>
      </c>
      <c r="AI729" s="39">
        <f t="shared" si="681"/>
        <v>0</v>
      </c>
      <c r="AJ729" s="39">
        <f t="shared" si="682"/>
        <v>0</v>
      </c>
      <c r="AK729" s="12">
        <f t="shared" si="683"/>
        <v>0</v>
      </c>
      <c r="AL729" s="39">
        <f t="shared" si="684"/>
        <v>0</v>
      </c>
      <c r="AM729" s="39">
        <f t="shared" si="685"/>
        <v>0</v>
      </c>
      <c r="AN729" s="39">
        <f t="shared" si="686"/>
        <v>0</v>
      </c>
      <c r="AO729" s="99">
        <f t="shared" si="687"/>
        <v>0</v>
      </c>
      <c r="AP729" s="99">
        <f t="shared" si="688"/>
        <v>0</v>
      </c>
      <c r="AQ729" s="12">
        <f t="shared" si="689"/>
        <v>0</v>
      </c>
      <c r="AR729" s="39">
        <f t="shared" si="690"/>
        <v>0</v>
      </c>
      <c r="AS729" s="39">
        <f t="shared" si="691"/>
        <v>0</v>
      </c>
      <c r="AT729" s="39">
        <f t="shared" si="692"/>
        <v>0</v>
      </c>
      <c r="AU729" s="12">
        <f t="shared" si="693"/>
        <v>0</v>
      </c>
      <c r="AV729" s="39">
        <f t="shared" si="694"/>
        <v>0</v>
      </c>
      <c r="AW729" s="39">
        <f t="shared" si="695"/>
        <v>0</v>
      </c>
      <c r="AX729" s="39">
        <f t="shared" si="696"/>
        <v>0</v>
      </c>
      <c r="AY729" s="39">
        <f t="shared" si="697"/>
        <v>0</v>
      </c>
      <c r="AZ729" s="39">
        <f t="shared" si="698"/>
        <v>0</v>
      </c>
      <c r="BA729" s="12">
        <f t="shared" si="699"/>
        <v>0</v>
      </c>
      <c r="BB729" s="39">
        <f t="shared" si="700"/>
        <v>0</v>
      </c>
      <c r="BC729" s="39">
        <f t="shared" si="701"/>
        <v>0</v>
      </c>
      <c r="BD729" s="39">
        <f t="shared" si="702"/>
        <v>0</v>
      </c>
      <c r="BE729" s="12">
        <f t="shared" si="703"/>
        <v>0</v>
      </c>
      <c r="BF729" s="39">
        <f t="shared" si="704"/>
        <v>0</v>
      </c>
      <c r="BG729" s="39">
        <f t="shared" si="705"/>
        <v>0</v>
      </c>
      <c r="BH729" s="39">
        <f t="shared" si="706"/>
        <v>0</v>
      </c>
      <c r="BI729" s="12">
        <f t="shared" si="707"/>
        <v>0</v>
      </c>
      <c r="BJ729" s="39">
        <f t="shared" si="708"/>
        <v>0</v>
      </c>
      <c r="BK729" s="39">
        <f t="shared" si="709"/>
        <v>0</v>
      </c>
      <c r="BL729" s="39">
        <f t="shared" si="710"/>
        <v>0</v>
      </c>
      <c r="BM729" s="12">
        <f t="shared" si="711"/>
        <v>0</v>
      </c>
      <c r="BN729" s="39">
        <f t="shared" si="712"/>
        <v>0</v>
      </c>
      <c r="BO729" s="39">
        <f t="shared" si="713"/>
        <v>0</v>
      </c>
      <c r="BP729" s="39">
        <f t="shared" si="714"/>
        <v>0</v>
      </c>
      <c r="BQ729" s="12">
        <f t="shared" si="715"/>
        <v>0</v>
      </c>
      <c r="BR729" s="39">
        <f t="shared" si="716"/>
        <v>0</v>
      </c>
      <c r="BS729" s="39">
        <f t="shared" si="717"/>
        <v>0</v>
      </c>
      <c r="BT729" s="39">
        <f t="shared" si="718"/>
        <v>0</v>
      </c>
      <c r="BU729" s="104">
        <f>IF(ABS($B729)&lt;0.01,0,VLOOKUP(E729,DollarSteps,4))</f>
        <v>1</v>
      </c>
      <c r="BV729" s="104">
        <f>IF(ABS($B729)&lt;0.01,0,VLOOKUP(G729,DollarSteps,4))</f>
        <v>1</v>
      </c>
      <c r="BW729" s="104">
        <f>IF(ABS($B729)&lt;0.01,0,VLOOKUP(I729,DollarSteps,4))</f>
        <v>3</v>
      </c>
      <c r="BX729" s="104">
        <f>IF(ABS($B729)&lt;0.01,0,IF($J729="","",VLOOKUP($J729,Age_Steps,4)))</f>
        <v>6</v>
      </c>
      <c r="BY729" s="104">
        <f>IF(OR(ABS($B729)&lt;0.01,$E729=0),0,IF($J729="","",VLOOKUP($J729,Age_Steps,4)))</f>
        <v>0</v>
      </c>
      <c r="BZ729" s="104">
        <f>IF(ABS($B729)&lt;0.01,0,IF($J729="","",VLOOKUP($J729-1,Age_Steps,4)))</f>
        <v>6</v>
      </c>
      <c r="CA729" s="104">
        <f>IF(OR(ABS($B729)&lt;0.01,$G729=0),0,IF($J729="","",VLOOKUP($J729-1,Age_Steps,4)))</f>
        <v>0</v>
      </c>
      <c r="CB729" s="104">
        <f>IF(ABS($B729)&lt;0.01,0,IF($J729="","",VLOOKUP($J729-2,Age_Steps,4)))</f>
        <v>5</v>
      </c>
      <c r="CC729" s="104">
        <f>IF(OR(ABS($B729)&lt;0.01,$I729=0),0,IF($J729="","",VLOOKUP($J729-2,Age_Steps,4)))</f>
        <v>5</v>
      </c>
    </row>
    <row r="730" spans="2:81" ht="12.5" customHeight="1">
      <c r="B730" s="6" t="s">
        <v>593</v>
      </c>
      <c r="C730" s="7" t="s">
        <v>594</v>
      </c>
      <c r="D730" s="5">
        <v>50</v>
      </c>
      <c r="E730" s="5">
        <v>150</v>
      </c>
      <c r="F730" s="2">
        <v>220</v>
      </c>
      <c r="G730" s="2">
        <v>320</v>
      </c>
      <c r="H730" s="2">
        <v>270</v>
      </c>
      <c r="I730" s="5">
        <v>360</v>
      </c>
      <c r="J730" s="11">
        <v>62</v>
      </c>
      <c r="K730" s="12">
        <f t="shared" si="663"/>
        <v>1</v>
      </c>
      <c r="L730" s="12">
        <f t="shared" si="663"/>
        <v>1</v>
      </c>
      <c r="M730" s="14">
        <f t="shared" si="664"/>
        <v>-170</v>
      </c>
      <c r="N730" s="12">
        <f t="shared" si="719"/>
        <v>0</v>
      </c>
      <c r="O730" s="14">
        <f t="shared" si="665"/>
        <v>-170</v>
      </c>
      <c r="P730" s="12">
        <f t="shared" si="719"/>
        <v>0</v>
      </c>
      <c r="Q730" s="12">
        <f t="shared" si="666"/>
        <v>0</v>
      </c>
      <c r="R730" s="12">
        <f t="shared" si="667"/>
        <v>0</v>
      </c>
      <c r="S730" s="12">
        <f t="shared" si="668"/>
        <v>1</v>
      </c>
      <c r="T730" s="12">
        <f t="shared" si="669"/>
        <v>1</v>
      </c>
      <c r="U730" s="12">
        <f t="shared" si="670"/>
        <v>0</v>
      </c>
      <c r="V730" s="39">
        <f t="shared" si="671"/>
        <v>0</v>
      </c>
      <c r="W730" s="39">
        <f t="shared" si="672"/>
        <v>0</v>
      </c>
      <c r="X730" s="12">
        <f t="shared" si="720"/>
        <v>1</v>
      </c>
      <c r="Y730" s="12">
        <f t="shared" si="673"/>
        <v>0</v>
      </c>
      <c r="Z730" s="39">
        <f t="shared" si="721"/>
        <v>0</v>
      </c>
      <c r="AA730" s="12">
        <f t="shared" si="674"/>
        <v>0</v>
      </c>
      <c r="AB730" s="39">
        <f t="shared" si="675"/>
        <v>0</v>
      </c>
      <c r="AC730" s="12">
        <f t="shared" si="676"/>
        <v>0</v>
      </c>
      <c r="AD730" s="39">
        <f t="shared" si="677"/>
        <v>0</v>
      </c>
      <c r="AE730" s="39">
        <f t="shared" si="662"/>
        <v>0</v>
      </c>
      <c r="AF730" s="12">
        <f t="shared" si="678"/>
        <v>0</v>
      </c>
      <c r="AG730" s="39">
        <f t="shared" si="679"/>
        <v>0</v>
      </c>
      <c r="AH730" s="12">
        <f t="shared" si="680"/>
        <v>0</v>
      </c>
      <c r="AI730" s="39">
        <f t="shared" si="681"/>
        <v>0</v>
      </c>
      <c r="AJ730" s="39">
        <f t="shared" si="682"/>
        <v>0</v>
      </c>
      <c r="AK730" s="12">
        <f t="shared" si="683"/>
        <v>1</v>
      </c>
      <c r="AL730" s="39">
        <f t="shared" si="684"/>
        <v>150</v>
      </c>
      <c r="AM730" s="39">
        <f t="shared" si="685"/>
        <v>320</v>
      </c>
      <c r="AN730" s="39">
        <f t="shared" si="686"/>
        <v>360</v>
      </c>
      <c r="AO730" s="99">
        <f t="shared" si="687"/>
        <v>2</v>
      </c>
      <c r="AP730" s="99">
        <f t="shared" si="688"/>
        <v>2</v>
      </c>
      <c r="AQ730" s="12">
        <f t="shared" si="689"/>
        <v>0</v>
      </c>
      <c r="AR730" s="39">
        <f t="shared" si="690"/>
        <v>0</v>
      </c>
      <c r="AS730" s="39">
        <f t="shared" si="691"/>
        <v>0</v>
      </c>
      <c r="AT730" s="39">
        <f t="shared" si="692"/>
        <v>0</v>
      </c>
      <c r="AU730" s="12">
        <f t="shared" si="693"/>
        <v>1</v>
      </c>
      <c r="AV730" s="39">
        <f t="shared" si="694"/>
        <v>150</v>
      </c>
      <c r="AW730" s="39">
        <f t="shared" si="695"/>
        <v>320</v>
      </c>
      <c r="AX730" s="39">
        <f t="shared" si="696"/>
        <v>360</v>
      </c>
      <c r="AY730" s="39">
        <f t="shared" si="697"/>
        <v>-170</v>
      </c>
      <c r="AZ730" s="39">
        <f t="shared" si="698"/>
        <v>-40</v>
      </c>
      <c r="BA730" s="12">
        <f t="shared" si="699"/>
        <v>0</v>
      </c>
      <c r="BB730" s="39">
        <f t="shared" si="700"/>
        <v>0</v>
      </c>
      <c r="BC730" s="39">
        <f t="shared" si="701"/>
        <v>0</v>
      </c>
      <c r="BD730" s="39">
        <f t="shared" si="702"/>
        <v>0</v>
      </c>
      <c r="BE730" s="12">
        <f t="shared" si="703"/>
        <v>0</v>
      </c>
      <c r="BF730" s="39">
        <f t="shared" si="704"/>
        <v>0</v>
      </c>
      <c r="BG730" s="39">
        <f t="shared" si="705"/>
        <v>0</v>
      </c>
      <c r="BH730" s="39">
        <f t="shared" si="706"/>
        <v>0</v>
      </c>
      <c r="BI730" s="12">
        <f t="shared" si="707"/>
        <v>0</v>
      </c>
      <c r="BJ730" s="39">
        <f t="shared" si="708"/>
        <v>0</v>
      </c>
      <c r="BK730" s="39">
        <f t="shared" si="709"/>
        <v>0</v>
      </c>
      <c r="BL730" s="39">
        <f t="shared" si="710"/>
        <v>0</v>
      </c>
      <c r="BM730" s="12">
        <f t="shared" si="711"/>
        <v>0</v>
      </c>
      <c r="BN730" s="39">
        <f t="shared" si="712"/>
        <v>0</v>
      </c>
      <c r="BO730" s="39">
        <f t="shared" si="713"/>
        <v>0</v>
      </c>
      <c r="BP730" s="39">
        <f t="shared" si="714"/>
        <v>0</v>
      </c>
      <c r="BQ730" s="12">
        <f t="shared" si="715"/>
        <v>0</v>
      </c>
      <c r="BR730" s="39">
        <f t="shared" si="716"/>
        <v>0</v>
      </c>
      <c r="BS730" s="39">
        <f t="shared" si="717"/>
        <v>0</v>
      </c>
      <c r="BT730" s="39">
        <f t="shared" si="718"/>
        <v>0</v>
      </c>
      <c r="BU730" s="104">
        <f>IF(ABS($B730)&lt;0.01,0,VLOOKUP(E730,DollarSteps,4))</f>
        <v>2</v>
      </c>
      <c r="BV730" s="104">
        <f>IF(ABS($B730)&lt;0.01,0,VLOOKUP(G730,DollarSteps,4))</f>
        <v>3</v>
      </c>
      <c r="BW730" s="104">
        <f>IF(ABS($B730)&lt;0.01,0,VLOOKUP(I730,DollarSteps,4))</f>
        <v>3</v>
      </c>
      <c r="BX730" s="104">
        <f>IF(ABS($B730)&lt;0.01,0,IF($J730="","",VLOOKUP($J730,Age_Steps,4)))</f>
        <v>6</v>
      </c>
      <c r="BY730" s="104">
        <f>IF(OR(ABS($B730)&lt;0.01,$E730=0),0,IF($J730="","",VLOOKUP($J730,Age_Steps,4)))</f>
        <v>6</v>
      </c>
      <c r="BZ730" s="104">
        <f>IF(ABS($B730)&lt;0.01,0,IF($J730="","",VLOOKUP($J730-1,Age_Steps,4)))</f>
        <v>6</v>
      </c>
      <c r="CA730" s="104">
        <f>IF(OR(ABS($B730)&lt;0.01,$G730=0),0,IF($J730="","",VLOOKUP($J730-1,Age_Steps,4)))</f>
        <v>6</v>
      </c>
      <c r="CB730" s="104">
        <f>IF(ABS($B730)&lt;0.01,0,IF($J730="","",VLOOKUP($J730-2,Age_Steps,4)))</f>
        <v>6</v>
      </c>
      <c r="CC730" s="104">
        <f>IF(OR(ABS($B730)&lt;0.01,$I730=0),0,IF($J730="","",VLOOKUP($J730-2,Age_Steps,4)))</f>
        <v>6</v>
      </c>
    </row>
    <row r="731" spans="2:81" ht="12.5" customHeight="1">
      <c r="B731" s="6" t="s">
        <v>595</v>
      </c>
      <c r="C731" s="7" t="s">
        <v>596</v>
      </c>
      <c r="D731" s="5">
        <v>1200</v>
      </c>
      <c r="E731" s="5">
        <v>1220</v>
      </c>
      <c r="F731" s="2">
        <v>1100</v>
      </c>
      <c r="G731" s="2">
        <v>1100</v>
      </c>
      <c r="H731" s="2">
        <v>1800</v>
      </c>
      <c r="I731" s="5">
        <v>1800</v>
      </c>
      <c r="J731" s="11">
        <v>77</v>
      </c>
      <c r="K731" s="12">
        <f t="shared" si="663"/>
        <v>1</v>
      </c>
      <c r="L731" s="12">
        <f t="shared" si="663"/>
        <v>1</v>
      </c>
      <c r="M731" s="14">
        <f t="shared" si="664"/>
        <v>100</v>
      </c>
      <c r="N731" s="12">
        <f t="shared" si="719"/>
        <v>0</v>
      </c>
      <c r="O731" s="14">
        <f t="shared" si="665"/>
        <v>120</v>
      </c>
      <c r="P731" s="12">
        <f t="shared" si="719"/>
        <v>0</v>
      </c>
      <c r="Q731" s="12">
        <f t="shared" si="666"/>
        <v>0</v>
      </c>
      <c r="R731" s="12">
        <f t="shared" si="667"/>
        <v>0</v>
      </c>
      <c r="S731" s="12">
        <f t="shared" si="668"/>
        <v>1</v>
      </c>
      <c r="T731" s="12">
        <f t="shared" si="669"/>
        <v>1</v>
      </c>
      <c r="U731" s="12">
        <f t="shared" si="670"/>
        <v>0</v>
      </c>
      <c r="V731" s="39">
        <f t="shared" si="671"/>
        <v>0</v>
      </c>
      <c r="W731" s="39">
        <f t="shared" si="672"/>
        <v>0</v>
      </c>
      <c r="X731" s="12">
        <f t="shared" si="720"/>
        <v>1</v>
      </c>
      <c r="Y731" s="12">
        <f t="shared" si="673"/>
        <v>0</v>
      </c>
      <c r="Z731" s="39">
        <f t="shared" si="721"/>
        <v>0</v>
      </c>
      <c r="AA731" s="12">
        <f t="shared" si="674"/>
        <v>0</v>
      </c>
      <c r="AB731" s="39">
        <f t="shared" si="675"/>
        <v>0</v>
      </c>
      <c r="AC731" s="12">
        <f t="shared" si="676"/>
        <v>0</v>
      </c>
      <c r="AD731" s="39">
        <f t="shared" si="677"/>
        <v>0</v>
      </c>
      <c r="AE731" s="39">
        <f t="shared" si="662"/>
        <v>0</v>
      </c>
      <c r="AF731" s="12">
        <f t="shared" si="678"/>
        <v>0</v>
      </c>
      <c r="AG731" s="39">
        <f t="shared" si="679"/>
        <v>0</v>
      </c>
      <c r="AH731" s="12">
        <f t="shared" si="680"/>
        <v>0</v>
      </c>
      <c r="AI731" s="39">
        <f t="shared" si="681"/>
        <v>0</v>
      </c>
      <c r="AJ731" s="39">
        <f t="shared" si="682"/>
        <v>0</v>
      </c>
      <c r="AK731" s="12">
        <f t="shared" si="683"/>
        <v>1</v>
      </c>
      <c r="AL731" s="39">
        <f t="shared" si="684"/>
        <v>1220</v>
      </c>
      <c r="AM731" s="39">
        <f t="shared" si="685"/>
        <v>1100</v>
      </c>
      <c r="AN731" s="39">
        <f t="shared" si="686"/>
        <v>1800</v>
      </c>
      <c r="AO731" s="99">
        <f t="shared" si="687"/>
        <v>1</v>
      </c>
      <c r="AP731" s="99">
        <f t="shared" si="688"/>
        <v>2</v>
      </c>
      <c r="AQ731" s="12">
        <f t="shared" si="689"/>
        <v>0</v>
      </c>
      <c r="AR731" s="39">
        <f t="shared" si="690"/>
        <v>0</v>
      </c>
      <c r="AS731" s="39">
        <f t="shared" si="691"/>
        <v>0</v>
      </c>
      <c r="AT731" s="39">
        <f t="shared" si="692"/>
        <v>0</v>
      </c>
      <c r="AU731" s="12">
        <f t="shared" si="693"/>
        <v>0</v>
      </c>
      <c r="AV731" s="39">
        <f t="shared" si="694"/>
        <v>0</v>
      </c>
      <c r="AW731" s="39">
        <f t="shared" si="695"/>
        <v>0</v>
      </c>
      <c r="AX731" s="39">
        <f t="shared" si="696"/>
        <v>0</v>
      </c>
      <c r="AY731" s="39">
        <f t="shared" si="697"/>
        <v>0</v>
      </c>
      <c r="AZ731" s="39">
        <f t="shared" si="698"/>
        <v>0</v>
      </c>
      <c r="BA731" s="12">
        <f t="shared" si="699"/>
        <v>1</v>
      </c>
      <c r="BB731" s="39">
        <f t="shared" si="700"/>
        <v>1220</v>
      </c>
      <c r="BC731" s="39">
        <f t="shared" si="701"/>
        <v>1100</v>
      </c>
      <c r="BD731" s="39">
        <f t="shared" si="702"/>
        <v>1800</v>
      </c>
      <c r="BE731" s="12">
        <f t="shared" si="703"/>
        <v>0</v>
      </c>
      <c r="BF731" s="39">
        <f t="shared" si="704"/>
        <v>0</v>
      </c>
      <c r="BG731" s="39">
        <f t="shared" si="705"/>
        <v>0</v>
      </c>
      <c r="BH731" s="39">
        <f t="shared" si="706"/>
        <v>0</v>
      </c>
      <c r="BI731" s="12">
        <f t="shared" si="707"/>
        <v>0</v>
      </c>
      <c r="BJ731" s="39">
        <f t="shared" si="708"/>
        <v>0</v>
      </c>
      <c r="BK731" s="39">
        <f t="shared" si="709"/>
        <v>0</v>
      </c>
      <c r="BL731" s="39">
        <f t="shared" si="710"/>
        <v>0</v>
      </c>
      <c r="BM731" s="12">
        <f t="shared" si="711"/>
        <v>0</v>
      </c>
      <c r="BN731" s="39">
        <f t="shared" si="712"/>
        <v>0</v>
      </c>
      <c r="BO731" s="39">
        <f t="shared" si="713"/>
        <v>0</v>
      </c>
      <c r="BP731" s="39">
        <f t="shared" si="714"/>
        <v>0</v>
      </c>
      <c r="BQ731" s="12">
        <f t="shared" si="715"/>
        <v>0</v>
      </c>
      <c r="BR731" s="39">
        <f t="shared" si="716"/>
        <v>0</v>
      </c>
      <c r="BS731" s="39">
        <f t="shared" si="717"/>
        <v>0</v>
      </c>
      <c r="BT731" s="39">
        <f t="shared" si="718"/>
        <v>0</v>
      </c>
      <c r="BU731" s="104">
        <f>IF(ABS($B731)&lt;0.01,0,VLOOKUP(E731,DollarSteps,4))</f>
        <v>4</v>
      </c>
      <c r="BV731" s="104">
        <f>IF(ABS($B731)&lt;0.01,0,VLOOKUP(G731,DollarSteps,4))</f>
        <v>4</v>
      </c>
      <c r="BW731" s="104">
        <f>IF(ABS($B731)&lt;0.01,0,VLOOKUP(I731,DollarSteps,4))</f>
        <v>5</v>
      </c>
      <c r="BX731" s="104">
        <f>IF(ABS($B731)&lt;0.01,0,IF($J731="","",VLOOKUP($J731,Age_Steps,4)))</f>
        <v>7</v>
      </c>
      <c r="BY731" s="104">
        <f>IF(OR(ABS($B731)&lt;0.01,$E731=0),0,IF($J731="","",VLOOKUP($J731,Age_Steps,4)))</f>
        <v>7</v>
      </c>
      <c r="BZ731" s="104">
        <f>IF(ABS($B731)&lt;0.01,0,IF($J731="","",VLOOKUP($J731-1,Age_Steps,4)))</f>
        <v>7</v>
      </c>
      <c r="CA731" s="104">
        <f>IF(OR(ABS($B731)&lt;0.01,$G731=0),0,IF($J731="","",VLOOKUP($J731-1,Age_Steps,4)))</f>
        <v>7</v>
      </c>
      <c r="CB731" s="104">
        <f>IF(ABS($B731)&lt;0.01,0,IF($J731="","",VLOOKUP($J731-2,Age_Steps,4)))</f>
        <v>7</v>
      </c>
      <c r="CC731" s="104">
        <f>IF(OR(ABS($B731)&lt;0.01,$I731=0),0,IF($J731="","",VLOOKUP($J731-2,Age_Steps,4)))</f>
        <v>7</v>
      </c>
    </row>
    <row r="732" spans="2:81" ht="12.5" customHeight="1">
      <c r="B732" s="6" t="s">
        <v>597</v>
      </c>
      <c r="C732" s="6" t="s">
        <v>598</v>
      </c>
      <c r="D732" s="5">
        <v>0</v>
      </c>
      <c r="E732" s="5">
        <v>0</v>
      </c>
      <c r="F732" s="2">
        <v>1380</v>
      </c>
      <c r="G732" s="2">
        <v>1380</v>
      </c>
      <c r="H732" s="2">
        <v>1995</v>
      </c>
      <c r="I732" s="5">
        <v>2075</v>
      </c>
      <c r="K732" s="12">
        <f t="shared" si="663"/>
        <v>0</v>
      </c>
      <c r="L732" s="12">
        <f t="shared" si="663"/>
        <v>0</v>
      </c>
      <c r="M732" s="14">
        <f t="shared" si="664"/>
        <v>-1380</v>
      </c>
      <c r="N732" s="12">
        <f t="shared" si="719"/>
        <v>1</v>
      </c>
      <c r="O732" s="14">
        <f t="shared" si="665"/>
        <v>-1380</v>
      </c>
      <c r="P732" s="12">
        <f t="shared" si="719"/>
        <v>1</v>
      </c>
      <c r="Q732" s="12">
        <f t="shared" si="666"/>
        <v>0</v>
      </c>
      <c r="R732" s="12">
        <f t="shared" si="667"/>
        <v>1</v>
      </c>
      <c r="S732" s="12">
        <f t="shared" si="668"/>
        <v>0</v>
      </c>
      <c r="T732" s="12">
        <f t="shared" si="669"/>
        <v>1</v>
      </c>
      <c r="U732" s="12">
        <f t="shared" si="670"/>
        <v>1</v>
      </c>
      <c r="V732" s="39">
        <f t="shared" si="671"/>
        <v>1380</v>
      </c>
      <c r="W732" s="39">
        <f t="shared" si="672"/>
        <v>2075</v>
      </c>
      <c r="X732" s="12">
        <f t="shared" si="720"/>
        <v>1</v>
      </c>
      <c r="Y732" s="12">
        <f t="shared" si="673"/>
        <v>0</v>
      </c>
      <c r="Z732" s="39">
        <f t="shared" si="721"/>
        <v>0</v>
      </c>
      <c r="AA732" s="12">
        <f t="shared" si="674"/>
        <v>0</v>
      </c>
      <c r="AB732" s="39">
        <f t="shared" si="675"/>
        <v>0</v>
      </c>
      <c r="AC732" s="12">
        <f t="shared" si="676"/>
        <v>0</v>
      </c>
      <c r="AD732" s="39">
        <f t="shared" si="677"/>
        <v>0</v>
      </c>
      <c r="AE732" s="39">
        <f t="shared" si="662"/>
        <v>0</v>
      </c>
      <c r="AF732" s="12">
        <f t="shared" si="678"/>
        <v>0</v>
      </c>
      <c r="AG732" s="39">
        <f t="shared" si="679"/>
        <v>0</v>
      </c>
      <c r="AH732" s="12">
        <f t="shared" si="680"/>
        <v>0</v>
      </c>
      <c r="AI732" s="39">
        <f t="shared" si="681"/>
        <v>0</v>
      </c>
      <c r="AJ732" s="39">
        <f t="shared" si="682"/>
        <v>0</v>
      </c>
      <c r="AK732" s="12">
        <f t="shared" si="683"/>
        <v>0</v>
      </c>
      <c r="AL732" s="39">
        <f t="shared" si="684"/>
        <v>0</v>
      </c>
      <c r="AM732" s="39">
        <f t="shared" si="685"/>
        <v>0</v>
      </c>
      <c r="AN732" s="39">
        <f t="shared" si="686"/>
        <v>0</v>
      </c>
      <c r="AO732" s="99">
        <f t="shared" si="687"/>
        <v>0</v>
      </c>
      <c r="AP732" s="99">
        <f t="shared" si="688"/>
        <v>0</v>
      </c>
      <c r="AQ732" s="12">
        <f t="shared" si="689"/>
        <v>0</v>
      </c>
      <c r="AR732" s="39">
        <f t="shared" si="690"/>
        <v>0</v>
      </c>
      <c r="AS732" s="39">
        <f t="shared" si="691"/>
        <v>0</v>
      </c>
      <c r="AT732" s="39">
        <f t="shared" si="692"/>
        <v>0</v>
      </c>
      <c r="AU732" s="12">
        <f t="shared" si="693"/>
        <v>0</v>
      </c>
      <c r="AV732" s="39">
        <f t="shared" si="694"/>
        <v>0</v>
      </c>
      <c r="AW732" s="39">
        <f t="shared" si="695"/>
        <v>0</v>
      </c>
      <c r="AX732" s="39">
        <f t="shared" si="696"/>
        <v>0</v>
      </c>
      <c r="AY732" s="39">
        <f t="shared" si="697"/>
        <v>0</v>
      </c>
      <c r="AZ732" s="39">
        <f t="shared" si="698"/>
        <v>0</v>
      </c>
      <c r="BA732" s="12">
        <f t="shared" si="699"/>
        <v>0</v>
      </c>
      <c r="BB732" s="39">
        <f t="shared" si="700"/>
        <v>0</v>
      </c>
      <c r="BC732" s="39">
        <f t="shared" si="701"/>
        <v>0</v>
      </c>
      <c r="BD732" s="39">
        <f t="shared" si="702"/>
        <v>0</v>
      </c>
      <c r="BE732" s="12">
        <f t="shared" si="703"/>
        <v>0</v>
      </c>
      <c r="BF732" s="39">
        <f t="shared" si="704"/>
        <v>0</v>
      </c>
      <c r="BG732" s="39">
        <f t="shared" si="705"/>
        <v>0</v>
      </c>
      <c r="BH732" s="39">
        <f t="shared" si="706"/>
        <v>0</v>
      </c>
      <c r="BI732" s="12">
        <f t="shared" si="707"/>
        <v>0</v>
      </c>
      <c r="BJ732" s="39">
        <f t="shared" si="708"/>
        <v>0</v>
      </c>
      <c r="BK732" s="39">
        <f t="shared" si="709"/>
        <v>0</v>
      </c>
      <c r="BL732" s="39">
        <f t="shared" si="710"/>
        <v>0</v>
      </c>
      <c r="BM732" s="12">
        <f t="shared" si="711"/>
        <v>0</v>
      </c>
      <c r="BN732" s="39">
        <f t="shared" si="712"/>
        <v>0</v>
      </c>
      <c r="BO732" s="39">
        <f t="shared" si="713"/>
        <v>0</v>
      </c>
      <c r="BP732" s="39">
        <f t="shared" si="714"/>
        <v>0</v>
      </c>
      <c r="BQ732" s="12">
        <f t="shared" si="715"/>
        <v>0</v>
      </c>
      <c r="BR732" s="39">
        <f t="shared" si="716"/>
        <v>0</v>
      </c>
      <c r="BS732" s="39">
        <f t="shared" si="717"/>
        <v>0</v>
      </c>
      <c r="BT732" s="39">
        <f t="shared" si="718"/>
        <v>0</v>
      </c>
      <c r="BU732" s="104">
        <f>IF(ABS($B732)&lt;0.01,0,VLOOKUP(E732,DollarSteps,4))</f>
        <v>1</v>
      </c>
      <c r="BV732" s="104">
        <f>IF(ABS($B732)&lt;0.01,0,VLOOKUP(G732,DollarSteps,4))</f>
        <v>4</v>
      </c>
      <c r="BW732" s="104">
        <f>IF(ABS($B732)&lt;0.01,0,VLOOKUP(I732,DollarSteps,4))</f>
        <v>5</v>
      </c>
      <c r="BX732" s="104" t="str">
        <f>IF(ABS($B732)&lt;0.01,0,IF($J732="","",VLOOKUP($J732,Age_Steps,4)))</f>
        <v/>
      </c>
      <c r="BY732" s="104">
        <f>IF(OR(ABS($B732)&lt;0.01,$E732=0),0,IF($J732="","",VLOOKUP($J732,Age_Steps,4)))</f>
        <v>0</v>
      </c>
      <c r="BZ732" s="104" t="str">
        <f>IF(ABS($B732)&lt;0.01,0,IF($J732="","",VLOOKUP($J732-1,Age_Steps,4)))</f>
        <v/>
      </c>
      <c r="CA732" s="104" t="str">
        <f>IF(OR(ABS($B732)&lt;0.01,$G732=0),0,IF($J732="","",VLOOKUP($J732-1,Age_Steps,4)))</f>
        <v/>
      </c>
      <c r="CB732" s="104" t="str">
        <f>IF(ABS($B732)&lt;0.01,0,IF($J732="","",VLOOKUP($J732-2,Age_Steps,4)))</f>
        <v/>
      </c>
      <c r="CC732" s="104" t="str">
        <f>IF(OR(ABS($B732)&lt;0.01,$I732=0),0,IF($J732="","",VLOOKUP($J732-2,Age_Steps,4)))</f>
        <v/>
      </c>
    </row>
    <row r="733" spans="2:81" ht="12.5" customHeight="1">
      <c r="B733" s="6" t="s">
        <v>599</v>
      </c>
      <c r="C733" s="6" t="s">
        <v>600</v>
      </c>
      <c r="D733" s="5">
        <v>3605</v>
      </c>
      <c r="E733" s="5">
        <v>3660</v>
      </c>
      <c r="F733" s="2">
        <v>3585</v>
      </c>
      <c r="G733" s="2">
        <v>3655</v>
      </c>
      <c r="H733" s="2">
        <v>3325</v>
      </c>
      <c r="I733" s="5">
        <v>3430</v>
      </c>
      <c r="J733" s="11">
        <v>38</v>
      </c>
      <c r="K733" s="12">
        <f t="shared" si="663"/>
        <v>1</v>
      </c>
      <c r="L733" s="12">
        <f t="shared" si="663"/>
        <v>1</v>
      </c>
      <c r="M733" s="14">
        <f t="shared" si="664"/>
        <v>20</v>
      </c>
      <c r="N733" s="12">
        <f t="shared" si="719"/>
        <v>0</v>
      </c>
      <c r="O733" s="14">
        <f t="shared" si="665"/>
        <v>5</v>
      </c>
      <c r="P733" s="12">
        <f t="shared" si="719"/>
        <v>0</v>
      </c>
      <c r="Q733" s="12">
        <f t="shared" si="666"/>
        <v>0</v>
      </c>
      <c r="R733" s="12">
        <f t="shared" si="667"/>
        <v>0</v>
      </c>
      <c r="S733" s="12">
        <f t="shared" si="668"/>
        <v>1</v>
      </c>
      <c r="T733" s="12">
        <f t="shared" si="669"/>
        <v>1</v>
      </c>
      <c r="U733" s="12">
        <f t="shared" si="670"/>
        <v>0</v>
      </c>
      <c r="V733" s="39">
        <f t="shared" si="671"/>
        <v>0</v>
      </c>
      <c r="W733" s="39">
        <f t="shared" si="672"/>
        <v>0</v>
      </c>
      <c r="X733" s="12">
        <f t="shared" si="720"/>
        <v>1</v>
      </c>
      <c r="Y733" s="12">
        <f t="shared" si="673"/>
        <v>0</v>
      </c>
      <c r="Z733" s="39">
        <f t="shared" si="721"/>
        <v>0</v>
      </c>
      <c r="AA733" s="12">
        <f t="shared" si="674"/>
        <v>0</v>
      </c>
      <c r="AB733" s="39">
        <f t="shared" si="675"/>
        <v>0</v>
      </c>
      <c r="AC733" s="12">
        <f t="shared" si="676"/>
        <v>0</v>
      </c>
      <c r="AD733" s="39">
        <f t="shared" si="677"/>
        <v>0</v>
      </c>
      <c r="AE733" s="39">
        <f t="shared" si="662"/>
        <v>0</v>
      </c>
      <c r="AF733" s="12">
        <f t="shared" si="678"/>
        <v>0</v>
      </c>
      <c r="AG733" s="39">
        <f t="shared" si="679"/>
        <v>0</v>
      </c>
      <c r="AH733" s="12">
        <f t="shared" si="680"/>
        <v>0</v>
      </c>
      <c r="AI733" s="39">
        <f t="shared" si="681"/>
        <v>0</v>
      </c>
      <c r="AJ733" s="39">
        <f t="shared" si="682"/>
        <v>0</v>
      </c>
      <c r="AK733" s="12">
        <f t="shared" si="683"/>
        <v>1</v>
      </c>
      <c r="AL733" s="39">
        <f t="shared" si="684"/>
        <v>3660</v>
      </c>
      <c r="AM733" s="39">
        <f t="shared" si="685"/>
        <v>3655</v>
      </c>
      <c r="AN733" s="39">
        <f t="shared" si="686"/>
        <v>3430</v>
      </c>
      <c r="AO733" s="99">
        <f t="shared" si="687"/>
        <v>1</v>
      </c>
      <c r="AP733" s="99">
        <f t="shared" si="688"/>
        <v>1</v>
      </c>
      <c r="AQ733" s="12">
        <f t="shared" si="689"/>
        <v>1</v>
      </c>
      <c r="AR733" s="39">
        <f t="shared" si="690"/>
        <v>3660</v>
      </c>
      <c r="AS733" s="39">
        <f t="shared" si="691"/>
        <v>3655</v>
      </c>
      <c r="AT733" s="39">
        <f t="shared" si="692"/>
        <v>3430</v>
      </c>
      <c r="AU733" s="12">
        <f t="shared" si="693"/>
        <v>0</v>
      </c>
      <c r="AV733" s="39">
        <f t="shared" si="694"/>
        <v>0</v>
      </c>
      <c r="AW733" s="39">
        <f t="shared" si="695"/>
        <v>0</v>
      </c>
      <c r="AX733" s="39">
        <f t="shared" si="696"/>
        <v>0</v>
      </c>
      <c r="AY733" s="39">
        <f t="shared" si="697"/>
        <v>0</v>
      </c>
      <c r="AZ733" s="39">
        <f t="shared" si="698"/>
        <v>0</v>
      </c>
      <c r="BA733" s="12">
        <f t="shared" si="699"/>
        <v>0</v>
      </c>
      <c r="BB733" s="39">
        <f t="shared" si="700"/>
        <v>0</v>
      </c>
      <c r="BC733" s="39">
        <f t="shared" si="701"/>
        <v>0</v>
      </c>
      <c r="BD733" s="39">
        <f t="shared" si="702"/>
        <v>0</v>
      </c>
      <c r="BE733" s="12">
        <f t="shared" si="703"/>
        <v>0</v>
      </c>
      <c r="BF733" s="39">
        <f t="shared" si="704"/>
        <v>0</v>
      </c>
      <c r="BG733" s="39">
        <f t="shared" si="705"/>
        <v>0</v>
      </c>
      <c r="BH733" s="39">
        <f t="shared" si="706"/>
        <v>0</v>
      </c>
      <c r="BI733" s="12">
        <f t="shared" si="707"/>
        <v>0</v>
      </c>
      <c r="BJ733" s="39">
        <f t="shared" si="708"/>
        <v>0</v>
      </c>
      <c r="BK733" s="39">
        <f t="shared" si="709"/>
        <v>0</v>
      </c>
      <c r="BL733" s="39">
        <f t="shared" si="710"/>
        <v>0</v>
      </c>
      <c r="BM733" s="12">
        <f t="shared" si="711"/>
        <v>0</v>
      </c>
      <c r="BN733" s="39">
        <f t="shared" si="712"/>
        <v>0</v>
      </c>
      <c r="BO733" s="39">
        <f t="shared" si="713"/>
        <v>0</v>
      </c>
      <c r="BP733" s="39">
        <f t="shared" si="714"/>
        <v>0</v>
      </c>
      <c r="BQ733" s="12">
        <f t="shared" si="715"/>
        <v>0</v>
      </c>
      <c r="BR733" s="39">
        <f t="shared" si="716"/>
        <v>0</v>
      </c>
      <c r="BS733" s="39">
        <f t="shared" si="717"/>
        <v>0</v>
      </c>
      <c r="BT733" s="39">
        <f t="shared" si="718"/>
        <v>0</v>
      </c>
      <c r="BU733" s="104">
        <f>IF(ABS($B733)&lt;0.01,0,VLOOKUP(E733,DollarSteps,4))</f>
        <v>7</v>
      </c>
      <c r="BV733" s="104">
        <f>IF(ABS($B733)&lt;0.01,0,VLOOKUP(G733,DollarSteps,4))</f>
        <v>7</v>
      </c>
      <c r="BW733" s="104">
        <f>IF(ABS($B733)&lt;0.01,0,VLOOKUP(I733,DollarSteps,4))</f>
        <v>7</v>
      </c>
      <c r="BX733" s="104">
        <f>IF(ABS($B733)&lt;0.01,0,IF($J733="","",VLOOKUP($J733,Age_Steps,4)))</f>
        <v>3</v>
      </c>
      <c r="BY733" s="104">
        <f>IF(OR(ABS($B733)&lt;0.01,$E733=0),0,IF($J733="","",VLOOKUP($J733,Age_Steps,4)))</f>
        <v>3</v>
      </c>
      <c r="BZ733" s="104">
        <f>IF(ABS($B733)&lt;0.01,0,IF($J733="","",VLOOKUP($J733-1,Age_Steps,4)))</f>
        <v>3</v>
      </c>
      <c r="CA733" s="104">
        <f>IF(OR(ABS($B733)&lt;0.01,$G733=0),0,IF($J733="","",VLOOKUP($J733-1,Age_Steps,4)))</f>
        <v>3</v>
      </c>
      <c r="CB733" s="104">
        <f>IF(ABS($B733)&lt;0.01,0,IF($J733="","",VLOOKUP($J733-2,Age_Steps,4)))</f>
        <v>3</v>
      </c>
      <c r="CC733" s="104">
        <f>IF(OR(ABS($B733)&lt;0.01,$I733=0),0,IF($J733="","",VLOOKUP($J733-2,Age_Steps,4)))</f>
        <v>3</v>
      </c>
    </row>
    <row r="734" spans="2:81" ht="12.5" customHeight="1">
      <c r="B734" s="6" t="s">
        <v>601</v>
      </c>
      <c r="C734" s="6" t="s">
        <v>602</v>
      </c>
      <c r="D734" s="5">
        <v>950</v>
      </c>
      <c r="E734" s="5">
        <v>1010</v>
      </c>
      <c r="F734" s="2">
        <v>1130</v>
      </c>
      <c r="G734" s="2">
        <v>1150</v>
      </c>
      <c r="H734" s="2">
        <v>1110</v>
      </c>
      <c r="I734" s="5">
        <v>1150</v>
      </c>
      <c r="J734" s="11">
        <v>70</v>
      </c>
      <c r="K734" s="12">
        <f t="shared" si="663"/>
        <v>1</v>
      </c>
      <c r="L734" s="12">
        <f t="shared" si="663"/>
        <v>1</v>
      </c>
      <c r="M734" s="14">
        <f t="shared" si="664"/>
        <v>-180</v>
      </c>
      <c r="N734" s="12">
        <f t="shared" si="719"/>
        <v>0</v>
      </c>
      <c r="O734" s="14">
        <f t="shared" si="665"/>
        <v>-140</v>
      </c>
      <c r="P734" s="12">
        <f t="shared" si="719"/>
        <v>0</v>
      </c>
      <c r="Q734" s="12">
        <f t="shared" si="666"/>
        <v>0</v>
      </c>
      <c r="R734" s="12">
        <f t="shared" si="667"/>
        <v>0</v>
      </c>
      <c r="S734" s="12">
        <f t="shared" si="668"/>
        <v>1</v>
      </c>
      <c r="T734" s="12">
        <f t="shared" si="669"/>
        <v>1</v>
      </c>
      <c r="U734" s="12">
        <f t="shared" si="670"/>
        <v>0</v>
      </c>
      <c r="V734" s="39">
        <f t="shared" si="671"/>
        <v>0</v>
      </c>
      <c r="W734" s="39">
        <f t="shared" si="672"/>
        <v>0</v>
      </c>
      <c r="X734" s="12">
        <f t="shared" si="720"/>
        <v>1</v>
      </c>
      <c r="Y734" s="12">
        <f t="shared" si="673"/>
        <v>0</v>
      </c>
      <c r="Z734" s="39">
        <f t="shared" si="721"/>
        <v>0</v>
      </c>
      <c r="AA734" s="12">
        <f t="shared" si="674"/>
        <v>0</v>
      </c>
      <c r="AB734" s="39">
        <f t="shared" si="675"/>
        <v>0</v>
      </c>
      <c r="AC734" s="12">
        <f t="shared" si="676"/>
        <v>0</v>
      </c>
      <c r="AD734" s="39">
        <f t="shared" si="677"/>
        <v>0</v>
      </c>
      <c r="AE734" s="39">
        <f t="shared" si="662"/>
        <v>0</v>
      </c>
      <c r="AF734" s="12">
        <f t="shared" si="678"/>
        <v>0</v>
      </c>
      <c r="AG734" s="39">
        <f t="shared" si="679"/>
        <v>0</v>
      </c>
      <c r="AH734" s="12">
        <f t="shared" si="680"/>
        <v>0</v>
      </c>
      <c r="AI734" s="39">
        <f t="shared" si="681"/>
        <v>0</v>
      </c>
      <c r="AJ734" s="39">
        <f t="shared" si="682"/>
        <v>0</v>
      </c>
      <c r="AK734" s="12">
        <f t="shared" si="683"/>
        <v>1</v>
      </c>
      <c r="AL734" s="39">
        <f t="shared" si="684"/>
        <v>1010</v>
      </c>
      <c r="AM734" s="39">
        <f t="shared" si="685"/>
        <v>1150</v>
      </c>
      <c r="AN734" s="39">
        <f t="shared" si="686"/>
        <v>1150</v>
      </c>
      <c r="AO734" s="99">
        <f t="shared" si="687"/>
        <v>2</v>
      </c>
      <c r="AP734" s="99">
        <f t="shared" si="688"/>
        <v>3</v>
      </c>
      <c r="AQ734" s="12">
        <f t="shared" si="689"/>
        <v>0</v>
      </c>
      <c r="AR734" s="39">
        <f t="shared" si="690"/>
        <v>0</v>
      </c>
      <c r="AS734" s="39">
        <f t="shared" si="691"/>
        <v>0</v>
      </c>
      <c r="AT734" s="39">
        <f t="shared" si="692"/>
        <v>0</v>
      </c>
      <c r="AU734" s="12">
        <f t="shared" si="693"/>
        <v>0</v>
      </c>
      <c r="AV734" s="39">
        <f t="shared" si="694"/>
        <v>0</v>
      </c>
      <c r="AW734" s="39">
        <f t="shared" si="695"/>
        <v>0</v>
      </c>
      <c r="AX734" s="39">
        <f t="shared" si="696"/>
        <v>0</v>
      </c>
      <c r="AY734" s="39">
        <f t="shared" si="697"/>
        <v>0</v>
      </c>
      <c r="AZ734" s="39">
        <f t="shared" si="698"/>
        <v>0</v>
      </c>
      <c r="BA734" s="12">
        <f t="shared" si="699"/>
        <v>0</v>
      </c>
      <c r="BB734" s="39">
        <f t="shared" si="700"/>
        <v>0</v>
      </c>
      <c r="BC734" s="39">
        <f t="shared" si="701"/>
        <v>0</v>
      </c>
      <c r="BD734" s="39">
        <f t="shared" si="702"/>
        <v>0</v>
      </c>
      <c r="BE734" s="12">
        <f t="shared" si="703"/>
        <v>1</v>
      </c>
      <c r="BF734" s="39">
        <f t="shared" si="704"/>
        <v>1010</v>
      </c>
      <c r="BG734" s="39">
        <f t="shared" si="705"/>
        <v>1150</v>
      </c>
      <c r="BH734" s="39">
        <f t="shared" si="706"/>
        <v>1150</v>
      </c>
      <c r="BI734" s="12">
        <f t="shared" si="707"/>
        <v>0</v>
      </c>
      <c r="BJ734" s="39">
        <f t="shared" si="708"/>
        <v>0</v>
      </c>
      <c r="BK734" s="39">
        <f t="shared" si="709"/>
        <v>0</v>
      </c>
      <c r="BL734" s="39">
        <f t="shared" si="710"/>
        <v>0</v>
      </c>
      <c r="BM734" s="12">
        <f t="shared" si="711"/>
        <v>0</v>
      </c>
      <c r="BN734" s="39">
        <f t="shared" si="712"/>
        <v>0</v>
      </c>
      <c r="BO734" s="39">
        <f t="shared" si="713"/>
        <v>0</v>
      </c>
      <c r="BP734" s="39">
        <f t="shared" si="714"/>
        <v>0</v>
      </c>
      <c r="BQ734" s="12">
        <f t="shared" si="715"/>
        <v>0</v>
      </c>
      <c r="BR734" s="39">
        <f t="shared" si="716"/>
        <v>0</v>
      </c>
      <c r="BS734" s="39">
        <f t="shared" si="717"/>
        <v>0</v>
      </c>
      <c r="BT734" s="39">
        <f t="shared" si="718"/>
        <v>0</v>
      </c>
      <c r="BU734" s="104">
        <f>IF(ABS($B734)&lt;0.01,0,VLOOKUP(E734,DollarSteps,4))</f>
        <v>3</v>
      </c>
      <c r="BV734" s="104">
        <f>IF(ABS($B734)&lt;0.01,0,VLOOKUP(G734,DollarSteps,4))</f>
        <v>4</v>
      </c>
      <c r="BW734" s="104">
        <f>IF(ABS($B734)&lt;0.01,0,VLOOKUP(I734,DollarSteps,4))</f>
        <v>4</v>
      </c>
      <c r="BX734" s="104">
        <f>IF(ABS($B734)&lt;0.01,0,IF($J734="","",VLOOKUP($J734,Age_Steps,4)))</f>
        <v>7</v>
      </c>
      <c r="BY734" s="104">
        <f>IF(OR(ABS($B734)&lt;0.01,$E734=0),0,IF($J734="","",VLOOKUP($J734,Age_Steps,4)))</f>
        <v>7</v>
      </c>
      <c r="BZ734" s="104">
        <f>IF(ABS($B734)&lt;0.01,0,IF($J734="","",VLOOKUP($J734-1,Age_Steps,4)))</f>
        <v>6</v>
      </c>
      <c r="CA734" s="104">
        <f>IF(OR(ABS($B734)&lt;0.01,$G734=0),0,IF($J734="","",VLOOKUP($J734-1,Age_Steps,4)))</f>
        <v>6</v>
      </c>
      <c r="CB734" s="104">
        <f>IF(ABS($B734)&lt;0.01,0,IF($J734="","",VLOOKUP($J734-2,Age_Steps,4)))</f>
        <v>6</v>
      </c>
      <c r="CC734" s="104">
        <f>IF(OR(ABS($B734)&lt;0.01,$I734=0),0,IF($J734="","",VLOOKUP($J734-2,Age_Steps,4)))</f>
        <v>6</v>
      </c>
    </row>
    <row r="735" spans="2:81" ht="12.5" customHeight="1">
      <c r="B735" s="6" t="s">
        <v>603</v>
      </c>
      <c r="C735" s="7" t="s">
        <v>604</v>
      </c>
      <c r="D735" s="5">
        <v>2600</v>
      </c>
      <c r="E735" s="5">
        <v>2663</v>
      </c>
      <c r="F735" s="2">
        <v>525</v>
      </c>
      <c r="G735" s="2">
        <v>672.98</v>
      </c>
      <c r="H735" s="2">
        <v>0</v>
      </c>
      <c r="I735" s="5">
        <v>0</v>
      </c>
      <c r="J735" s="11">
        <v>74</v>
      </c>
      <c r="K735" s="12">
        <f t="shared" si="663"/>
        <v>1</v>
      </c>
      <c r="L735" s="12">
        <f t="shared" si="663"/>
        <v>1</v>
      </c>
      <c r="M735" s="14">
        <f t="shared" si="664"/>
        <v>2075</v>
      </c>
      <c r="N735" s="12">
        <f t="shared" si="719"/>
        <v>1</v>
      </c>
      <c r="O735" s="14">
        <f t="shared" si="665"/>
        <v>1990.02</v>
      </c>
      <c r="P735" s="12">
        <f t="shared" si="719"/>
        <v>1</v>
      </c>
      <c r="Q735" s="12">
        <f t="shared" si="666"/>
        <v>0</v>
      </c>
      <c r="R735" s="12">
        <f t="shared" si="667"/>
        <v>0</v>
      </c>
      <c r="S735" s="12">
        <f t="shared" si="668"/>
        <v>1</v>
      </c>
      <c r="T735" s="12">
        <f t="shared" si="669"/>
        <v>1</v>
      </c>
      <c r="U735" s="12">
        <f t="shared" si="670"/>
        <v>0</v>
      </c>
      <c r="V735" s="39">
        <f t="shared" si="671"/>
        <v>0</v>
      </c>
      <c r="W735" s="39">
        <f t="shared" si="672"/>
        <v>0</v>
      </c>
      <c r="X735" s="12">
        <f t="shared" si="720"/>
        <v>0</v>
      </c>
      <c r="Y735" s="12">
        <f t="shared" si="673"/>
        <v>0</v>
      </c>
      <c r="Z735" s="39">
        <f t="shared" si="721"/>
        <v>0</v>
      </c>
      <c r="AA735" s="12">
        <f t="shared" si="674"/>
        <v>0</v>
      </c>
      <c r="AB735" s="39">
        <f t="shared" si="675"/>
        <v>0</v>
      </c>
      <c r="AC735" s="12">
        <f t="shared" si="676"/>
        <v>1</v>
      </c>
      <c r="AD735" s="39">
        <f t="shared" si="677"/>
        <v>2663</v>
      </c>
      <c r="AE735" s="39">
        <f t="shared" si="662"/>
        <v>672.98</v>
      </c>
      <c r="AF735" s="12">
        <f t="shared" si="678"/>
        <v>0</v>
      </c>
      <c r="AG735" s="39">
        <f t="shared" si="679"/>
        <v>0</v>
      </c>
      <c r="AH735" s="12">
        <f t="shared" si="680"/>
        <v>0</v>
      </c>
      <c r="AI735" s="39">
        <f t="shared" si="681"/>
        <v>0</v>
      </c>
      <c r="AJ735" s="39">
        <f t="shared" si="682"/>
        <v>0</v>
      </c>
      <c r="AK735" s="12">
        <f t="shared" si="683"/>
        <v>0</v>
      </c>
      <c r="AL735" s="39">
        <f t="shared" si="684"/>
        <v>0</v>
      </c>
      <c r="AM735" s="39">
        <f t="shared" si="685"/>
        <v>0</v>
      </c>
      <c r="AN735" s="39">
        <f t="shared" si="686"/>
        <v>0</v>
      </c>
      <c r="AO735" s="99">
        <f t="shared" si="687"/>
        <v>0</v>
      </c>
      <c r="AP735" s="99">
        <f t="shared" si="688"/>
        <v>0</v>
      </c>
      <c r="AQ735" s="12">
        <f t="shared" si="689"/>
        <v>0</v>
      </c>
      <c r="AR735" s="39">
        <f t="shared" si="690"/>
        <v>0</v>
      </c>
      <c r="AS735" s="39">
        <f t="shared" si="691"/>
        <v>0</v>
      </c>
      <c r="AT735" s="39">
        <f t="shared" si="692"/>
        <v>0</v>
      </c>
      <c r="AU735" s="12">
        <f t="shared" si="693"/>
        <v>0</v>
      </c>
      <c r="AV735" s="39">
        <f t="shared" si="694"/>
        <v>0</v>
      </c>
      <c r="AW735" s="39">
        <f t="shared" si="695"/>
        <v>0</v>
      </c>
      <c r="AX735" s="39">
        <f t="shared" si="696"/>
        <v>0</v>
      </c>
      <c r="AY735" s="39">
        <f t="shared" si="697"/>
        <v>0</v>
      </c>
      <c r="AZ735" s="39">
        <f t="shared" si="698"/>
        <v>0</v>
      </c>
      <c r="BA735" s="12">
        <f t="shared" si="699"/>
        <v>0</v>
      </c>
      <c r="BB735" s="39">
        <f t="shared" si="700"/>
        <v>0</v>
      </c>
      <c r="BC735" s="39">
        <f t="shared" si="701"/>
        <v>0</v>
      </c>
      <c r="BD735" s="39">
        <f t="shared" si="702"/>
        <v>0</v>
      </c>
      <c r="BE735" s="12">
        <f t="shared" si="703"/>
        <v>0</v>
      </c>
      <c r="BF735" s="39">
        <f t="shared" si="704"/>
        <v>0</v>
      </c>
      <c r="BG735" s="39">
        <f t="shared" si="705"/>
        <v>0</v>
      </c>
      <c r="BH735" s="39">
        <f t="shared" si="706"/>
        <v>0</v>
      </c>
      <c r="BI735" s="12">
        <f t="shared" si="707"/>
        <v>0</v>
      </c>
      <c r="BJ735" s="39">
        <f t="shared" si="708"/>
        <v>0</v>
      </c>
      <c r="BK735" s="39">
        <f t="shared" si="709"/>
        <v>0</v>
      </c>
      <c r="BL735" s="39">
        <f t="shared" si="710"/>
        <v>0</v>
      </c>
      <c r="BM735" s="12">
        <f t="shared" si="711"/>
        <v>0</v>
      </c>
      <c r="BN735" s="39">
        <f t="shared" si="712"/>
        <v>0</v>
      </c>
      <c r="BO735" s="39">
        <f t="shared" si="713"/>
        <v>0</v>
      </c>
      <c r="BP735" s="39">
        <f t="shared" si="714"/>
        <v>0</v>
      </c>
      <c r="BQ735" s="12">
        <f t="shared" si="715"/>
        <v>0</v>
      </c>
      <c r="BR735" s="39">
        <f t="shared" si="716"/>
        <v>0</v>
      </c>
      <c r="BS735" s="39">
        <f t="shared" si="717"/>
        <v>0</v>
      </c>
      <c r="BT735" s="39">
        <f t="shared" si="718"/>
        <v>0</v>
      </c>
      <c r="BU735" s="104">
        <f>IF(ABS($B735)&lt;0.01,0,VLOOKUP(E735,DollarSteps,4))</f>
        <v>7</v>
      </c>
      <c r="BV735" s="104">
        <f>IF(ABS($B735)&lt;0.01,0,VLOOKUP(G735,DollarSteps,4))</f>
        <v>3</v>
      </c>
      <c r="BW735" s="104">
        <f>IF(ABS($B735)&lt;0.01,0,VLOOKUP(I735,DollarSteps,4))</f>
        <v>1</v>
      </c>
      <c r="BX735" s="104">
        <f>IF(ABS($B735)&lt;0.01,0,IF($J735="","",VLOOKUP($J735,Age_Steps,4)))</f>
        <v>7</v>
      </c>
      <c r="BY735" s="104">
        <f>IF(OR(ABS($B735)&lt;0.01,$E735=0),0,IF($J735="","",VLOOKUP($J735,Age_Steps,4)))</f>
        <v>7</v>
      </c>
      <c r="BZ735" s="104">
        <f>IF(ABS($B735)&lt;0.01,0,IF($J735="","",VLOOKUP($J735-1,Age_Steps,4)))</f>
        <v>7</v>
      </c>
      <c r="CA735" s="104">
        <f>IF(OR(ABS($B735)&lt;0.01,$G735=0),0,IF($J735="","",VLOOKUP($J735-1,Age_Steps,4)))</f>
        <v>7</v>
      </c>
      <c r="CB735" s="104">
        <f>IF(ABS($B735)&lt;0.01,0,IF($J735="","",VLOOKUP($J735-2,Age_Steps,4)))</f>
        <v>7</v>
      </c>
      <c r="CC735" s="104">
        <f>IF(OR(ABS($B735)&lt;0.01,$I735=0),0,IF($J735="","",VLOOKUP($J735-2,Age_Steps,4)))</f>
        <v>0</v>
      </c>
    </row>
    <row r="736" spans="2:81" ht="12.5" customHeight="1">
      <c r="B736" s="6" t="s">
        <v>605</v>
      </c>
      <c r="C736" s="7" t="s">
        <v>606</v>
      </c>
      <c r="D736" s="5">
        <v>0</v>
      </c>
      <c r="E736" s="5">
        <v>0</v>
      </c>
      <c r="F736" s="2">
        <v>10</v>
      </c>
      <c r="G736" s="2">
        <v>10</v>
      </c>
      <c r="H736" s="2">
        <v>20</v>
      </c>
      <c r="I736" s="5">
        <v>20</v>
      </c>
      <c r="J736" s="11">
        <v>82</v>
      </c>
      <c r="K736" s="12">
        <f t="shared" si="663"/>
        <v>0</v>
      </c>
      <c r="L736" s="12">
        <f t="shared" si="663"/>
        <v>0</v>
      </c>
      <c r="M736" s="14">
        <f t="shared" si="664"/>
        <v>-10</v>
      </c>
      <c r="N736" s="12">
        <f t="shared" si="719"/>
        <v>0</v>
      </c>
      <c r="O736" s="14">
        <f t="shared" si="665"/>
        <v>-10</v>
      </c>
      <c r="P736" s="12">
        <f t="shared" si="719"/>
        <v>0</v>
      </c>
      <c r="Q736" s="12">
        <f t="shared" si="666"/>
        <v>0</v>
      </c>
      <c r="R736" s="12">
        <f t="shared" si="667"/>
        <v>1</v>
      </c>
      <c r="S736" s="12">
        <f t="shared" si="668"/>
        <v>0</v>
      </c>
      <c r="T736" s="12">
        <f t="shared" si="669"/>
        <v>1</v>
      </c>
      <c r="U736" s="12">
        <f t="shared" si="670"/>
        <v>1</v>
      </c>
      <c r="V736" s="39">
        <f t="shared" si="671"/>
        <v>10</v>
      </c>
      <c r="W736" s="39">
        <f t="shared" si="672"/>
        <v>20</v>
      </c>
      <c r="X736" s="12">
        <f t="shared" si="720"/>
        <v>1</v>
      </c>
      <c r="Y736" s="12">
        <f t="shared" si="673"/>
        <v>0</v>
      </c>
      <c r="Z736" s="39">
        <f t="shared" si="721"/>
        <v>0</v>
      </c>
      <c r="AA736" s="12">
        <f t="shared" si="674"/>
        <v>0</v>
      </c>
      <c r="AB736" s="39">
        <f t="shared" si="675"/>
        <v>0</v>
      </c>
      <c r="AC736" s="12">
        <f t="shared" si="676"/>
        <v>0</v>
      </c>
      <c r="AD736" s="39">
        <f t="shared" si="677"/>
        <v>0</v>
      </c>
      <c r="AE736" s="39">
        <f t="shared" si="662"/>
        <v>0</v>
      </c>
      <c r="AF736" s="12">
        <f t="shared" si="678"/>
        <v>0</v>
      </c>
      <c r="AG736" s="39">
        <f t="shared" si="679"/>
        <v>0</v>
      </c>
      <c r="AH736" s="12">
        <f t="shared" si="680"/>
        <v>0</v>
      </c>
      <c r="AI736" s="39">
        <f t="shared" si="681"/>
        <v>0</v>
      </c>
      <c r="AJ736" s="39">
        <f t="shared" si="682"/>
        <v>0</v>
      </c>
      <c r="AK736" s="12">
        <f t="shared" si="683"/>
        <v>0</v>
      </c>
      <c r="AL736" s="39">
        <f t="shared" si="684"/>
        <v>0</v>
      </c>
      <c r="AM736" s="39">
        <f t="shared" si="685"/>
        <v>0</v>
      </c>
      <c r="AN736" s="39">
        <f t="shared" si="686"/>
        <v>0</v>
      </c>
      <c r="AO736" s="99">
        <f t="shared" si="687"/>
        <v>0</v>
      </c>
      <c r="AP736" s="99">
        <f t="shared" si="688"/>
        <v>0</v>
      </c>
      <c r="AQ736" s="12">
        <f t="shared" si="689"/>
        <v>0</v>
      </c>
      <c r="AR736" s="39">
        <f t="shared" si="690"/>
        <v>0</v>
      </c>
      <c r="AS736" s="39">
        <f t="shared" si="691"/>
        <v>0</v>
      </c>
      <c r="AT736" s="39">
        <f t="shared" si="692"/>
        <v>0</v>
      </c>
      <c r="AU736" s="12">
        <f t="shared" si="693"/>
        <v>0</v>
      </c>
      <c r="AV736" s="39">
        <f t="shared" si="694"/>
        <v>0</v>
      </c>
      <c r="AW736" s="39">
        <f t="shared" si="695"/>
        <v>0</v>
      </c>
      <c r="AX736" s="39">
        <f t="shared" si="696"/>
        <v>0</v>
      </c>
      <c r="AY736" s="39">
        <f t="shared" si="697"/>
        <v>0</v>
      </c>
      <c r="AZ736" s="39">
        <f t="shared" si="698"/>
        <v>0</v>
      </c>
      <c r="BA736" s="12">
        <f t="shared" si="699"/>
        <v>0</v>
      </c>
      <c r="BB736" s="39">
        <f t="shared" si="700"/>
        <v>0</v>
      </c>
      <c r="BC736" s="39">
        <f t="shared" si="701"/>
        <v>0</v>
      </c>
      <c r="BD736" s="39">
        <f t="shared" si="702"/>
        <v>0</v>
      </c>
      <c r="BE736" s="12">
        <f t="shared" si="703"/>
        <v>0</v>
      </c>
      <c r="BF736" s="39">
        <f t="shared" si="704"/>
        <v>0</v>
      </c>
      <c r="BG736" s="39">
        <f t="shared" si="705"/>
        <v>0</v>
      </c>
      <c r="BH736" s="39">
        <f t="shared" si="706"/>
        <v>0</v>
      </c>
      <c r="BI736" s="12">
        <f t="shared" si="707"/>
        <v>0</v>
      </c>
      <c r="BJ736" s="39">
        <f t="shared" si="708"/>
        <v>0</v>
      </c>
      <c r="BK736" s="39">
        <f t="shared" si="709"/>
        <v>0</v>
      </c>
      <c r="BL736" s="39">
        <f t="shared" si="710"/>
        <v>0</v>
      </c>
      <c r="BM736" s="12">
        <f t="shared" si="711"/>
        <v>0</v>
      </c>
      <c r="BN736" s="39">
        <f t="shared" si="712"/>
        <v>0</v>
      </c>
      <c r="BO736" s="39">
        <f t="shared" si="713"/>
        <v>0</v>
      </c>
      <c r="BP736" s="39">
        <f t="shared" si="714"/>
        <v>0</v>
      </c>
      <c r="BQ736" s="12">
        <f t="shared" si="715"/>
        <v>0</v>
      </c>
      <c r="BR736" s="39">
        <f t="shared" si="716"/>
        <v>0</v>
      </c>
      <c r="BS736" s="39">
        <f t="shared" si="717"/>
        <v>0</v>
      </c>
      <c r="BT736" s="39">
        <f t="shared" si="718"/>
        <v>0</v>
      </c>
      <c r="BU736" s="104">
        <f>IF(ABS($B736)&lt;0.01,0,VLOOKUP(E736,DollarSteps,4))</f>
        <v>1</v>
      </c>
      <c r="BV736" s="104">
        <f>IF(ABS($B736)&lt;0.01,0,VLOOKUP(G736,DollarSteps,4))</f>
        <v>2</v>
      </c>
      <c r="BW736" s="104">
        <f>IF(ABS($B736)&lt;0.01,0,VLOOKUP(I736,DollarSteps,4))</f>
        <v>2</v>
      </c>
      <c r="BX736" s="104">
        <f>IF(ABS($B736)&lt;0.01,0,IF($J736="","",VLOOKUP($J736,Age_Steps,4)))</f>
        <v>7</v>
      </c>
      <c r="BY736" s="104">
        <f>IF(OR(ABS($B736)&lt;0.01,$E736=0),0,IF($J736="","",VLOOKUP($J736,Age_Steps,4)))</f>
        <v>0</v>
      </c>
      <c r="BZ736" s="104">
        <f>IF(ABS($B736)&lt;0.01,0,IF($J736="","",VLOOKUP($J736-1,Age_Steps,4)))</f>
        <v>7</v>
      </c>
      <c r="CA736" s="104">
        <f>IF(OR(ABS($B736)&lt;0.01,$G736=0),0,IF($J736="","",VLOOKUP($J736-1,Age_Steps,4)))</f>
        <v>7</v>
      </c>
      <c r="CB736" s="104">
        <f>IF(ABS($B736)&lt;0.01,0,IF($J736="","",VLOOKUP($J736-2,Age_Steps,4)))</f>
        <v>7</v>
      </c>
      <c r="CC736" s="104">
        <f>IF(OR(ABS($B736)&lt;0.01,$I736=0),0,IF($J736="","",VLOOKUP($J736-2,Age_Steps,4)))</f>
        <v>7</v>
      </c>
    </row>
    <row r="737" spans="2:81" ht="12.5" customHeight="1">
      <c r="B737" s="6" t="s">
        <v>607</v>
      </c>
      <c r="C737" s="7" t="s">
        <v>608</v>
      </c>
      <c r="D737" s="5">
        <v>6500</v>
      </c>
      <c r="E737" s="5">
        <v>6875</v>
      </c>
      <c r="F737" s="2">
        <v>6625</v>
      </c>
      <c r="G737" s="2">
        <v>7000</v>
      </c>
      <c r="H737" s="2">
        <v>6500</v>
      </c>
      <c r="I737" s="5">
        <v>6875</v>
      </c>
      <c r="J737" s="11">
        <v>81</v>
      </c>
      <c r="K737" s="12">
        <f t="shared" si="663"/>
        <v>1</v>
      </c>
      <c r="L737" s="12">
        <f t="shared" si="663"/>
        <v>1</v>
      </c>
      <c r="M737" s="14">
        <f t="shared" si="664"/>
        <v>-125</v>
      </c>
      <c r="N737" s="12">
        <f t="shared" si="719"/>
        <v>0</v>
      </c>
      <c r="O737" s="14">
        <f t="shared" si="665"/>
        <v>-125</v>
      </c>
      <c r="P737" s="12">
        <f t="shared" si="719"/>
        <v>0</v>
      </c>
      <c r="Q737" s="12">
        <f t="shared" si="666"/>
        <v>0</v>
      </c>
      <c r="R737" s="12">
        <f t="shared" si="667"/>
        <v>0</v>
      </c>
      <c r="S737" s="12">
        <f t="shared" si="668"/>
        <v>1</v>
      </c>
      <c r="T737" s="12">
        <f t="shared" si="669"/>
        <v>1</v>
      </c>
      <c r="U737" s="12">
        <f t="shared" si="670"/>
        <v>0</v>
      </c>
      <c r="V737" s="39">
        <f t="shared" si="671"/>
        <v>0</v>
      </c>
      <c r="W737" s="39">
        <f t="shared" si="672"/>
        <v>0</v>
      </c>
      <c r="X737" s="12">
        <f t="shared" si="720"/>
        <v>1</v>
      </c>
      <c r="Y737" s="12">
        <f t="shared" si="673"/>
        <v>0</v>
      </c>
      <c r="Z737" s="39">
        <f t="shared" si="721"/>
        <v>0</v>
      </c>
      <c r="AA737" s="12">
        <f t="shared" si="674"/>
        <v>0</v>
      </c>
      <c r="AB737" s="39">
        <f t="shared" si="675"/>
        <v>0</v>
      </c>
      <c r="AC737" s="12">
        <f t="shared" si="676"/>
        <v>0</v>
      </c>
      <c r="AD737" s="39">
        <f t="shared" si="677"/>
        <v>0</v>
      </c>
      <c r="AE737" s="39">
        <f t="shared" si="662"/>
        <v>0</v>
      </c>
      <c r="AF737" s="12">
        <f t="shared" si="678"/>
        <v>0</v>
      </c>
      <c r="AG737" s="39">
        <f t="shared" si="679"/>
        <v>0</v>
      </c>
      <c r="AH737" s="12">
        <f t="shared" si="680"/>
        <v>0</v>
      </c>
      <c r="AI737" s="39">
        <f t="shared" si="681"/>
        <v>0</v>
      </c>
      <c r="AJ737" s="39">
        <f t="shared" si="682"/>
        <v>0</v>
      </c>
      <c r="AK737" s="12">
        <f t="shared" si="683"/>
        <v>1</v>
      </c>
      <c r="AL737" s="39">
        <f t="shared" si="684"/>
        <v>6875</v>
      </c>
      <c r="AM737" s="39">
        <f t="shared" si="685"/>
        <v>7000</v>
      </c>
      <c r="AN737" s="39">
        <f t="shared" si="686"/>
        <v>6875</v>
      </c>
      <c r="AO737" s="99">
        <f t="shared" si="687"/>
        <v>2</v>
      </c>
      <c r="AP737" s="99">
        <f t="shared" si="688"/>
        <v>1</v>
      </c>
      <c r="AQ737" s="12">
        <f t="shared" si="689"/>
        <v>0</v>
      </c>
      <c r="AR737" s="39">
        <f t="shared" si="690"/>
        <v>0</v>
      </c>
      <c r="AS737" s="39">
        <f t="shared" si="691"/>
        <v>0</v>
      </c>
      <c r="AT737" s="39">
        <f t="shared" si="692"/>
        <v>0</v>
      </c>
      <c r="AU737" s="12">
        <f t="shared" si="693"/>
        <v>0</v>
      </c>
      <c r="AV737" s="39">
        <f t="shared" si="694"/>
        <v>0</v>
      </c>
      <c r="AW737" s="39">
        <f t="shared" si="695"/>
        <v>0</v>
      </c>
      <c r="AX737" s="39">
        <f t="shared" si="696"/>
        <v>0</v>
      </c>
      <c r="AY737" s="39">
        <f t="shared" si="697"/>
        <v>0</v>
      </c>
      <c r="AZ737" s="39">
        <f t="shared" si="698"/>
        <v>0</v>
      </c>
      <c r="BA737" s="12">
        <f t="shared" si="699"/>
        <v>0</v>
      </c>
      <c r="BB737" s="39">
        <f t="shared" si="700"/>
        <v>0</v>
      </c>
      <c r="BC737" s="39">
        <f t="shared" si="701"/>
        <v>0</v>
      </c>
      <c r="BD737" s="39">
        <f t="shared" si="702"/>
        <v>0</v>
      </c>
      <c r="BE737" s="12">
        <f t="shared" si="703"/>
        <v>1</v>
      </c>
      <c r="BF737" s="39">
        <f t="shared" si="704"/>
        <v>6875</v>
      </c>
      <c r="BG737" s="39">
        <f t="shared" si="705"/>
        <v>7000</v>
      </c>
      <c r="BH737" s="39">
        <f t="shared" si="706"/>
        <v>6875</v>
      </c>
      <c r="BI737" s="12">
        <f t="shared" si="707"/>
        <v>0</v>
      </c>
      <c r="BJ737" s="39">
        <f t="shared" si="708"/>
        <v>0</v>
      </c>
      <c r="BK737" s="39">
        <f t="shared" si="709"/>
        <v>0</v>
      </c>
      <c r="BL737" s="39">
        <f t="shared" si="710"/>
        <v>0</v>
      </c>
      <c r="BM737" s="12">
        <f t="shared" si="711"/>
        <v>0</v>
      </c>
      <c r="BN737" s="39">
        <f t="shared" si="712"/>
        <v>0</v>
      </c>
      <c r="BO737" s="39">
        <f t="shared" si="713"/>
        <v>0</v>
      </c>
      <c r="BP737" s="39">
        <f t="shared" si="714"/>
        <v>0</v>
      </c>
      <c r="BQ737" s="12">
        <f t="shared" si="715"/>
        <v>0</v>
      </c>
      <c r="BR737" s="39">
        <f t="shared" si="716"/>
        <v>0</v>
      </c>
      <c r="BS737" s="39">
        <f t="shared" si="717"/>
        <v>0</v>
      </c>
      <c r="BT737" s="39">
        <f t="shared" si="718"/>
        <v>0</v>
      </c>
      <c r="BU737" s="104">
        <f>IF(ABS($B737)&lt;0.01,0,VLOOKUP(E737,DollarSteps,4))</f>
        <v>9</v>
      </c>
      <c r="BV737" s="104">
        <f>IF(ABS($B737)&lt;0.01,0,VLOOKUP(G737,DollarSteps,4))</f>
        <v>9</v>
      </c>
      <c r="BW737" s="104">
        <f>IF(ABS($B737)&lt;0.01,0,VLOOKUP(I737,DollarSteps,4))</f>
        <v>9</v>
      </c>
      <c r="BX737" s="104">
        <f>IF(ABS($B737)&lt;0.01,0,IF($J737="","",VLOOKUP($J737,Age_Steps,4)))</f>
        <v>7</v>
      </c>
      <c r="BY737" s="104">
        <f>IF(OR(ABS($B737)&lt;0.01,$E737=0),0,IF($J737="","",VLOOKUP($J737,Age_Steps,4)))</f>
        <v>7</v>
      </c>
      <c r="BZ737" s="104">
        <f>IF(ABS($B737)&lt;0.01,0,IF($J737="","",VLOOKUP($J737-1,Age_Steps,4)))</f>
        <v>7</v>
      </c>
      <c r="CA737" s="104">
        <f>IF(OR(ABS($B737)&lt;0.01,$G737=0),0,IF($J737="","",VLOOKUP($J737-1,Age_Steps,4)))</f>
        <v>7</v>
      </c>
      <c r="CB737" s="104">
        <f>IF(ABS($B737)&lt;0.01,0,IF($J737="","",VLOOKUP($J737-2,Age_Steps,4)))</f>
        <v>7</v>
      </c>
      <c r="CC737" s="104">
        <f>IF(OR(ABS($B737)&lt;0.01,$I737=0),0,IF($J737="","",VLOOKUP($J737-2,Age_Steps,4)))</f>
        <v>7</v>
      </c>
    </row>
    <row r="738" spans="2:81" ht="12.5" customHeight="1">
      <c r="B738" s="6" t="s">
        <v>609</v>
      </c>
      <c r="C738" s="6" t="s">
        <v>610</v>
      </c>
      <c r="D738" s="5">
        <v>240</v>
      </c>
      <c r="E738" s="5">
        <v>240</v>
      </c>
      <c r="F738" s="2">
        <v>140</v>
      </c>
      <c r="G738" s="2">
        <v>140</v>
      </c>
      <c r="H738" s="2">
        <v>120</v>
      </c>
      <c r="I738" s="5">
        <v>120</v>
      </c>
      <c r="J738" s="11">
        <v>84</v>
      </c>
      <c r="K738" s="12">
        <f t="shared" si="663"/>
        <v>1</v>
      </c>
      <c r="L738" s="12">
        <f t="shared" si="663"/>
        <v>1</v>
      </c>
      <c r="M738" s="14">
        <f t="shared" si="664"/>
        <v>100</v>
      </c>
      <c r="N738" s="12">
        <f t="shared" si="719"/>
        <v>0</v>
      </c>
      <c r="O738" s="14">
        <f t="shared" si="665"/>
        <v>100</v>
      </c>
      <c r="P738" s="12">
        <f t="shared" si="719"/>
        <v>0</v>
      </c>
      <c r="Q738" s="12">
        <f t="shared" si="666"/>
        <v>0</v>
      </c>
      <c r="R738" s="12">
        <f t="shared" si="667"/>
        <v>0</v>
      </c>
      <c r="S738" s="12">
        <f t="shared" si="668"/>
        <v>1</v>
      </c>
      <c r="T738" s="12">
        <f t="shared" si="669"/>
        <v>1</v>
      </c>
      <c r="U738" s="12">
        <f t="shared" si="670"/>
        <v>0</v>
      </c>
      <c r="V738" s="39">
        <f t="shared" si="671"/>
        <v>0</v>
      </c>
      <c r="W738" s="39">
        <f t="shared" si="672"/>
        <v>0</v>
      </c>
      <c r="X738" s="12">
        <f t="shared" si="720"/>
        <v>1</v>
      </c>
      <c r="Y738" s="12">
        <f t="shared" si="673"/>
        <v>0</v>
      </c>
      <c r="Z738" s="39">
        <f t="shared" si="721"/>
        <v>0</v>
      </c>
      <c r="AA738" s="12">
        <f t="shared" si="674"/>
        <v>0</v>
      </c>
      <c r="AB738" s="39">
        <f t="shared" si="675"/>
        <v>0</v>
      </c>
      <c r="AC738" s="12">
        <f t="shared" si="676"/>
        <v>0</v>
      </c>
      <c r="AD738" s="39">
        <f t="shared" si="677"/>
        <v>0</v>
      </c>
      <c r="AE738" s="39">
        <f t="shared" si="662"/>
        <v>0</v>
      </c>
      <c r="AF738" s="12">
        <f t="shared" si="678"/>
        <v>0</v>
      </c>
      <c r="AG738" s="39">
        <f t="shared" si="679"/>
        <v>0</v>
      </c>
      <c r="AH738" s="12">
        <f t="shared" si="680"/>
        <v>0</v>
      </c>
      <c r="AI738" s="39">
        <f t="shared" si="681"/>
        <v>0</v>
      </c>
      <c r="AJ738" s="39">
        <f t="shared" si="682"/>
        <v>0</v>
      </c>
      <c r="AK738" s="12">
        <f t="shared" si="683"/>
        <v>1</v>
      </c>
      <c r="AL738" s="39">
        <f t="shared" si="684"/>
        <v>240</v>
      </c>
      <c r="AM738" s="39">
        <f t="shared" si="685"/>
        <v>140</v>
      </c>
      <c r="AN738" s="39">
        <f t="shared" si="686"/>
        <v>120</v>
      </c>
      <c r="AO738" s="99">
        <f t="shared" si="687"/>
        <v>1</v>
      </c>
      <c r="AP738" s="99">
        <f t="shared" si="688"/>
        <v>1</v>
      </c>
      <c r="AQ738" s="12">
        <f t="shared" si="689"/>
        <v>1</v>
      </c>
      <c r="AR738" s="39">
        <f t="shared" si="690"/>
        <v>240</v>
      </c>
      <c r="AS738" s="39">
        <f t="shared" si="691"/>
        <v>140</v>
      </c>
      <c r="AT738" s="39">
        <f t="shared" si="692"/>
        <v>120</v>
      </c>
      <c r="AU738" s="12">
        <f t="shared" si="693"/>
        <v>0</v>
      </c>
      <c r="AV738" s="39">
        <f t="shared" si="694"/>
        <v>0</v>
      </c>
      <c r="AW738" s="39">
        <f t="shared" si="695"/>
        <v>0</v>
      </c>
      <c r="AX738" s="39">
        <f t="shared" si="696"/>
        <v>0</v>
      </c>
      <c r="AY738" s="39">
        <f t="shared" si="697"/>
        <v>0</v>
      </c>
      <c r="AZ738" s="39">
        <f t="shared" si="698"/>
        <v>0</v>
      </c>
      <c r="BA738" s="12">
        <f t="shared" si="699"/>
        <v>0</v>
      </c>
      <c r="BB738" s="39">
        <f t="shared" si="700"/>
        <v>0</v>
      </c>
      <c r="BC738" s="39">
        <f t="shared" si="701"/>
        <v>0</v>
      </c>
      <c r="BD738" s="39">
        <f t="shared" si="702"/>
        <v>0</v>
      </c>
      <c r="BE738" s="12">
        <f t="shared" si="703"/>
        <v>0</v>
      </c>
      <c r="BF738" s="39">
        <f t="shared" si="704"/>
        <v>0</v>
      </c>
      <c r="BG738" s="39">
        <f t="shared" si="705"/>
        <v>0</v>
      </c>
      <c r="BH738" s="39">
        <f t="shared" si="706"/>
        <v>0</v>
      </c>
      <c r="BI738" s="12">
        <f t="shared" si="707"/>
        <v>0</v>
      </c>
      <c r="BJ738" s="39">
        <f t="shared" si="708"/>
        <v>0</v>
      </c>
      <c r="BK738" s="39">
        <f t="shared" si="709"/>
        <v>0</v>
      </c>
      <c r="BL738" s="39">
        <f t="shared" si="710"/>
        <v>0</v>
      </c>
      <c r="BM738" s="12">
        <f t="shared" si="711"/>
        <v>0</v>
      </c>
      <c r="BN738" s="39">
        <f t="shared" si="712"/>
        <v>0</v>
      </c>
      <c r="BO738" s="39">
        <f t="shared" si="713"/>
        <v>0</v>
      </c>
      <c r="BP738" s="39">
        <f t="shared" si="714"/>
        <v>0</v>
      </c>
      <c r="BQ738" s="12">
        <f t="shared" si="715"/>
        <v>0</v>
      </c>
      <c r="BR738" s="39">
        <f t="shared" si="716"/>
        <v>0</v>
      </c>
      <c r="BS738" s="39">
        <f t="shared" si="717"/>
        <v>0</v>
      </c>
      <c r="BT738" s="39">
        <f t="shared" si="718"/>
        <v>0</v>
      </c>
      <c r="BU738" s="104">
        <f>IF(ABS($B738)&lt;0.01,0,VLOOKUP(E738,DollarSteps,4))</f>
        <v>2</v>
      </c>
      <c r="BV738" s="104">
        <f>IF(ABS($B738)&lt;0.01,0,VLOOKUP(G738,DollarSteps,4))</f>
        <v>2</v>
      </c>
      <c r="BW738" s="104">
        <f>IF(ABS($B738)&lt;0.01,0,VLOOKUP(I738,DollarSteps,4))</f>
        <v>2</v>
      </c>
      <c r="BX738" s="104">
        <f>IF(ABS($B738)&lt;0.01,0,IF($J738="","",VLOOKUP($J738,Age_Steps,4)))</f>
        <v>7</v>
      </c>
      <c r="BY738" s="104">
        <f>IF(OR(ABS($B738)&lt;0.01,$E738=0),0,IF($J738="","",VLOOKUP($J738,Age_Steps,4)))</f>
        <v>7</v>
      </c>
      <c r="BZ738" s="104">
        <f>IF(ABS($B738)&lt;0.01,0,IF($J738="","",VLOOKUP($J738-1,Age_Steps,4)))</f>
        <v>7</v>
      </c>
      <c r="CA738" s="104">
        <f>IF(OR(ABS($B738)&lt;0.01,$G738=0),0,IF($J738="","",VLOOKUP($J738-1,Age_Steps,4)))</f>
        <v>7</v>
      </c>
      <c r="CB738" s="104">
        <f>IF(ABS($B738)&lt;0.01,0,IF($J738="","",VLOOKUP($J738-2,Age_Steps,4)))</f>
        <v>7</v>
      </c>
      <c r="CC738" s="104">
        <f>IF(OR(ABS($B738)&lt;0.01,$I738=0),0,IF($J738="","",VLOOKUP($J738-2,Age_Steps,4)))</f>
        <v>7</v>
      </c>
    </row>
    <row r="739" spans="2:81" ht="12.5" customHeight="1">
      <c r="B739" s="6" t="s">
        <v>611</v>
      </c>
      <c r="C739" s="6" t="s">
        <v>612</v>
      </c>
      <c r="D739" s="5">
        <v>1980</v>
      </c>
      <c r="E739" s="5">
        <v>2170</v>
      </c>
      <c r="F739" s="2">
        <v>2005</v>
      </c>
      <c r="G739" s="2">
        <v>2190</v>
      </c>
      <c r="H739" s="2">
        <v>1980</v>
      </c>
      <c r="I739" s="5">
        <v>2090</v>
      </c>
      <c r="J739" s="11">
        <v>90</v>
      </c>
      <c r="K739" s="12">
        <f t="shared" si="663"/>
        <v>1</v>
      </c>
      <c r="L739" s="12">
        <f t="shared" si="663"/>
        <v>1</v>
      </c>
      <c r="M739" s="14">
        <f t="shared" si="664"/>
        <v>-25</v>
      </c>
      <c r="N739" s="12">
        <f t="shared" si="719"/>
        <v>0</v>
      </c>
      <c r="O739" s="14">
        <f t="shared" si="665"/>
        <v>-20</v>
      </c>
      <c r="P739" s="12">
        <f t="shared" si="719"/>
        <v>0</v>
      </c>
      <c r="Q739" s="12">
        <f t="shared" si="666"/>
        <v>0</v>
      </c>
      <c r="R739" s="12">
        <f t="shared" si="667"/>
        <v>0</v>
      </c>
      <c r="S739" s="12">
        <f t="shared" si="668"/>
        <v>1</v>
      </c>
      <c r="T739" s="12">
        <f t="shared" si="669"/>
        <v>1</v>
      </c>
      <c r="U739" s="12">
        <f t="shared" si="670"/>
        <v>0</v>
      </c>
      <c r="V739" s="39">
        <f t="shared" si="671"/>
        <v>0</v>
      </c>
      <c r="W739" s="39">
        <f t="shared" si="672"/>
        <v>0</v>
      </c>
      <c r="X739" s="12">
        <f t="shared" si="720"/>
        <v>1</v>
      </c>
      <c r="Y739" s="12">
        <f t="shared" si="673"/>
        <v>0</v>
      </c>
      <c r="Z739" s="39">
        <f t="shared" si="721"/>
        <v>0</v>
      </c>
      <c r="AA739" s="12">
        <f t="shared" si="674"/>
        <v>0</v>
      </c>
      <c r="AB739" s="39">
        <f t="shared" si="675"/>
        <v>0</v>
      </c>
      <c r="AC739" s="12">
        <f t="shared" si="676"/>
        <v>0</v>
      </c>
      <c r="AD739" s="39">
        <f t="shared" si="677"/>
        <v>0</v>
      </c>
      <c r="AE739" s="39">
        <f t="shared" si="662"/>
        <v>0</v>
      </c>
      <c r="AF739" s="12">
        <f t="shared" si="678"/>
        <v>0</v>
      </c>
      <c r="AG739" s="39">
        <f t="shared" si="679"/>
        <v>0</v>
      </c>
      <c r="AH739" s="12">
        <f t="shared" si="680"/>
        <v>0</v>
      </c>
      <c r="AI739" s="39">
        <f t="shared" si="681"/>
        <v>0</v>
      </c>
      <c r="AJ739" s="39">
        <f t="shared" si="682"/>
        <v>0</v>
      </c>
      <c r="AK739" s="12">
        <f t="shared" si="683"/>
        <v>1</v>
      </c>
      <c r="AL739" s="39">
        <f t="shared" si="684"/>
        <v>2170</v>
      </c>
      <c r="AM739" s="39">
        <f t="shared" si="685"/>
        <v>2190</v>
      </c>
      <c r="AN739" s="39">
        <f t="shared" si="686"/>
        <v>2090</v>
      </c>
      <c r="AO739" s="99">
        <f t="shared" si="687"/>
        <v>2</v>
      </c>
      <c r="AP739" s="99">
        <f t="shared" si="688"/>
        <v>1</v>
      </c>
      <c r="AQ739" s="12">
        <f t="shared" si="689"/>
        <v>0</v>
      </c>
      <c r="AR739" s="39">
        <f t="shared" si="690"/>
        <v>0</v>
      </c>
      <c r="AS739" s="39">
        <f t="shared" si="691"/>
        <v>0</v>
      </c>
      <c r="AT739" s="39">
        <f t="shared" si="692"/>
        <v>0</v>
      </c>
      <c r="AU739" s="12">
        <f t="shared" si="693"/>
        <v>0</v>
      </c>
      <c r="AV739" s="39">
        <f t="shared" si="694"/>
        <v>0</v>
      </c>
      <c r="AW739" s="39">
        <f t="shared" si="695"/>
        <v>0</v>
      </c>
      <c r="AX739" s="39">
        <f t="shared" si="696"/>
        <v>0</v>
      </c>
      <c r="AY739" s="39">
        <f t="shared" si="697"/>
        <v>0</v>
      </c>
      <c r="AZ739" s="39">
        <f t="shared" si="698"/>
        <v>0</v>
      </c>
      <c r="BA739" s="12">
        <f t="shared" si="699"/>
        <v>0</v>
      </c>
      <c r="BB739" s="39">
        <f t="shared" si="700"/>
        <v>0</v>
      </c>
      <c r="BC739" s="39">
        <f t="shared" si="701"/>
        <v>0</v>
      </c>
      <c r="BD739" s="39">
        <f t="shared" si="702"/>
        <v>0</v>
      </c>
      <c r="BE739" s="12">
        <f t="shared" si="703"/>
        <v>1</v>
      </c>
      <c r="BF739" s="39">
        <f t="shared" si="704"/>
        <v>2170</v>
      </c>
      <c r="BG739" s="39">
        <f t="shared" si="705"/>
        <v>2190</v>
      </c>
      <c r="BH739" s="39">
        <f t="shared" si="706"/>
        <v>2090</v>
      </c>
      <c r="BI739" s="12">
        <f t="shared" si="707"/>
        <v>0</v>
      </c>
      <c r="BJ739" s="39">
        <f t="shared" si="708"/>
        <v>0</v>
      </c>
      <c r="BK739" s="39">
        <f t="shared" si="709"/>
        <v>0</v>
      </c>
      <c r="BL739" s="39">
        <f t="shared" si="710"/>
        <v>0</v>
      </c>
      <c r="BM739" s="12">
        <f t="shared" si="711"/>
        <v>0</v>
      </c>
      <c r="BN739" s="39">
        <f t="shared" si="712"/>
        <v>0</v>
      </c>
      <c r="BO739" s="39">
        <f t="shared" si="713"/>
        <v>0</v>
      </c>
      <c r="BP739" s="39">
        <f t="shared" si="714"/>
        <v>0</v>
      </c>
      <c r="BQ739" s="12">
        <f t="shared" si="715"/>
        <v>0</v>
      </c>
      <c r="BR739" s="39">
        <f t="shared" si="716"/>
        <v>0</v>
      </c>
      <c r="BS739" s="39">
        <f t="shared" si="717"/>
        <v>0</v>
      </c>
      <c r="BT739" s="39">
        <f t="shared" si="718"/>
        <v>0</v>
      </c>
      <c r="BU739" s="104">
        <f>IF(ABS($B739)&lt;0.01,0,VLOOKUP(E739,DollarSteps,4))</f>
        <v>6</v>
      </c>
      <c r="BV739" s="104">
        <f>IF(ABS($B739)&lt;0.01,0,VLOOKUP(G739,DollarSteps,4))</f>
        <v>6</v>
      </c>
      <c r="BW739" s="104">
        <f>IF(ABS($B739)&lt;0.01,0,VLOOKUP(I739,DollarSteps,4))</f>
        <v>6</v>
      </c>
      <c r="BX739" s="104">
        <f>IF(ABS($B739)&lt;0.01,0,IF($J739="","",VLOOKUP($J739,Age_Steps,4)))</f>
        <v>7</v>
      </c>
      <c r="BY739" s="104">
        <f>IF(OR(ABS($B739)&lt;0.01,$E739=0),0,IF($J739="","",VLOOKUP($J739,Age_Steps,4)))</f>
        <v>7</v>
      </c>
      <c r="BZ739" s="104">
        <f>IF(ABS($B739)&lt;0.01,0,IF($J739="","",VLOOKUP($J739-1,Age_Steps,4)))</f>
        <v>7</v>
      </c>
      <c r="CA739" s="104">
        <f>IF(OR(ABS($B739)&lt;0.01,$G739=0),0,IF($J739="","",VLOOKUP($J739-1,Age_Steps,4)))</f>
        <v>7</v>
      </c>
      <c r="CB739" s="104">
        <f>IF(ABS($B739)&lt;0.01,0,IF($J739="","",VLOOKUP($J739-2,Age_Steps,4)))</f>
        <v>7</v>
      </c>
      <c r="CC739" s="104">
        <f>IF(OR(ABS($B739)&lt;0.01,$I739=0),0,IF($J739="","",VLOOKUP($J739-2,Age_Steps,4)))</f>
        <v>7</v>
      </c>
    </row>
    <row r="740" spans="2:81" ht="12.5" customHeight="1">
      <c r="B740" s="6" t="s">
        <v>613</v>
      </c>
      <c r="C740" s="6" t="s">
        <v>614</v>
      </c>
      <c r="D740" s="5">
        <v>300</v>
      </c>
      <c r="E740" s="5">
        <v>300</v>
      </c>
      <c r="F740" s="2">
        <v>300</v>
      </c>
      <c r="G740" s="2">
        <v>300</v>
      </c>
      <c r="H740" s="2">
        <v>200</v>
      </c>
      <c r="I740" s="5">
        <v>200</v>
      </c>
      <c r="J740" s="11">
        <v>59</v>
      </c>
      <c r="K740" s="12">
        <f t="shared" si="663"/>
        <v>1</v>
      </c>
      <c r="L740" s="12">
        <f t="shared" si="663"/>
        <v>1</v>
      </c>
      <c r="M740" s="14">
        <f t="shared" si="664"/>
        <v>0</v>
      </c>
      <c r="N740" s="12">
        <f t="shared" si="719"/>
        <v>0</v>
      </c>
      <c r="O740" s="14">
        <f t="shared" si="665"/>
        <v>0</v>
      </c>
      <c r="P740" s="12">
        <f t="shared" si="719"/>
        <v>0</v>
      </c>
      <c r="Q740" s="12">
        <f t="shared" si="666"/>
        <v>0</v>
      </c>
      <c r="R740" s="12">
        <f t="shared" si="667"/>
        <v>0</v>
      </c>
      <c r="S740" s="12">
        <f t="shared" si="668"/>
        <v>1</v>
      </c>
      <c r="T740" s="12">
        <f t="shared" si="669"/>
        <v>1</v>
      </c>
      <c r="U740" s="12">
        <f t="shared" si="670"/>
        <v>0</v>
      </c>
      <c r="V740" s="39">
        <f t="shared" si="671"/>
        <v>0</v>
      </c>
      <c r="W740" s="39">
        <f t="shared" si="672"/>
        <v>0</v>
      </c>
      <c r="X740" s="12">
        <f t="shared" si="720"/>
        <v>1</v>
      </c>
      <c r="Y740" s="12">
        <f t="shared" si="673"/>
        <v>0</v>
      </c>
      <c r="Z740" s="39">
        <f t="shared" si="721"/>
        <v>0</v>
      </c>
      <c r="AA740" s="12">
        <f t="shared" si="674"/>
        <v>0</v>
      </c>
      <c r="AB740" s="39">
        <f t="shared" si="675"/>
        <v>0</v>
      </c>
      <c r="AC740" s="12">
        <f t="shared" si="676"/>
        <v>0</v>
      </c>
      <c r="AD740" s="39">
        <f t="shared" si="677"/>
        <v>0</v>
      </c>
      <c r="AE740" s="39">
        <f t="shared" si="662"/>
        <v>0</v>
      </c>
      <c r="AF740" s="12">
        <f t="shared" si="678"/>
        <v>0</v>
      </c>
      <c r="AG740" s="39">
        <f t="shared" si="679"/>
        <v>0</v>
      </c>
      <c r="AH740" s="12">
        <f t="shared" si="680"/>
        <v>0</v>
      </c>
      <c r="AI740" s="39">
        <f t="shared" si="681"/>
        <v>0</v>
      </c>
      <c r="AJ740" s="39">
        <f t="shared" si="682"/>
        <v>0</v>
      </c>
      <c r="AK740" s="12">
        <f t="shared" si="683"/>
        <v>1</v>
      </c>
      <c r="AL740" s="39">
        <f t="shared" si="684"/>
        <v>300</v>
      </c>
      <c r="AM740" s="39">
        <f t="shared" si="685"/>
        <v>300</v>
      </c>
      <c r="AN740" s="39">
        <f t="shared" si="686"/>
        <v>200</v>
      </c>
      <c r="AO740" s="99">
        <f t="shared" si="687"/>
        <v>3</v>
      </c>
      <c r="AP740" s="99">
        <f t="shared" si="688"/>
        <v>1</v>
      </c>
      <c r="AQ740" s="12">
        <f t="shared" si="689"/>
        <v>0</v>
      </c>
      <c r="AR740" s="39">
        <f t="shared" si="690"/>
        <v>0</v>
      </c>
      <c r="AS740" s="39">
        <f t="shared" si="691"/>
        <v>0</v>
      </c>
      <c r="AT740" s="39">
        <f t="shared" si="692"/>
        <v>0</v>
      </c>
      <c r="AU740" s="12">
        <f t="shared" si="693"/>
        <v>0</v>
      </c>
      <c r="AV740" s="39">
        <f t="shared" si="694"/>
        <v>0</v>
      </c>
      <c r="AW740" s="39">
        <f t="shared" si="695"/>
        <v>0</v>
      </c>
      <c r="AX740" s="39">
        <f t="shared" si="696"/>
        <v>0</v>
      </c>
      <c r="AY740" s="39">
        <f t="shared" si="697"/>
        <v>0</v>
      </c>
      <c r="AZ740" s="39">
        <f t="shared" si="698"/>
        <v>0</v>
      </c>
      <c r="BA740" s="12">
        <f t="shared" si="699"/>
        <v>0</v>
      </c>
      <c r="BB740" s="39">
        <f t="shared" si="700"/>
        <v>0</v>
      </c>
      <c r="BC740" s="39">
        <f t="shared" si="701"/>
        <v>0</v>
      </c>
      <c r="BD740" s="39">
        <f t="shared" si="702"/>
        <v>0</v>
      </c>
      <c r="BE740" s="12">
        <f t="shared" si="703"/>
        <v>0</v>
      </c>
      <c r="BF740" s="39">
        <f t="shared" si="704"/>
        <v>0</v>
      </c>
      <c r="BG740" s="39">
        <f t="shared" si="705"/>
        <v>0</v>
      </c>
      <c r="BH740" s="39">
        <f t="shared" si="706"/>
        <v>0</v>
      </c>
      <c r="BI740" s="12">
        <f t="shared" si="707"/>
        <v>0</v>
      </c>
      <c r="BJ740" s="39">
        <f t="shared" si="708"/>
        <v>0</v>
      </c>
      <c r="BK740" s="39">
        <f t="shared" si="709"/>
        <v>0</v>
      </c>
      <c r="BL740" s="39">
        <f t="shared" si="710"/>
        <v>0</v>
      </c>
      <c r="BM740" s="12">
        <f t="shared" si="711"/>
        <v>1</v>
      </c>
      <c r="BN740" s="39">
        <f t="shared" si="712"/>
        <v>300</v>
      </c>
      <c r="BO740" s="39">
        <f t="shared" si="713"/>
        <v>300</v>
      </c>
      <c r="BP740" s="39">
        <f t="shared" si="714"/>
        <v>200</v>
      </c>
      <c r="BQ740" s="12">
        <f t="shared" si="715"/>
        <v>0</v>
      </c>
      <c r="BR740" s="39">
        <f t="shared" si="716"/>
        <v>0</v>
      </c>
      <c r="BS740" s="39">
        <f t="shared" si="717"/>
        <v>0</v>
      </c>
      <c r="BT740" s="39">
        <f t="shared" si="718"/>
        <v>0</v>
      </c>
      <c r="BU740" s="104">
        <f>IF(ABS($B740)&lt;0.01,0,VLOOKUP(E740,DollarSteps,4))</f>
        <v>3</v>
      </c>
      <c r="BV740" s="104">
        <f>IF(ABS($B740)&lt;0.01,0,VLOOKUP(G740,DollarSteps,4))</f>
        <v>3</v>
      </c>
      <c r="BW740" s="104">
        <f>IF(ABS($B740)&lt;0.01,0,VLOOKUP(I740,DollarSteps,4))</f>
        <v>2</v>
      </c>
      <c r="BX740" s="104">
        <f>IF(ABS($B740)&lt;0.01,0,IF($J740="","",VLOOKUP($J740,Age_Steps,4)))</f>
        <v>5</v>
      </c>
      <c r="BY740" s="104">
        <f>IF(OR(ABS($B740)&lt;0.01,$E740=0),0,IF($J740="","",VLOOKUP($J740,Age_Steps,4)))</f>
        <v>5</v>
      </c>
      <c r="BZ740" s="104">
        <f>IF(ABS($B740)&lt;0.01,0,IF($J740="","",VLOOKUP($J740-1,Age_Steps,4)))</f>
        <v>5</v>
      </c>
      <c r="CA740" s="104">
        <f>IF(OR(ABS($B740)&lt;0.01,$G740=0),0,IF($J740="","",VLOOKUP($J740-1,Age_Steps,4)))</f>
        <v>5</v>
      </c>
      <c r="CB740" s="104">
        <f>IF(ABS($B740)&lt;0.01,0,IF($J740="","",VLOOKUP($J740-2,Age_Steps,4)))</f>
        <v>5</v>
      </c>
      <c r="CC740" s="104">
        <f>IF(OR(ABS($B740)&lt;0.01,$I740=0),0,IF($J740="","",VLOOKUP($J740-2,Age_Steps,4)))</f>
        <v>5</v>
      </c>
    </row>
    <row r="741" spans="2:81" ht="12.5" customHeight="1">
      <c r="B741" s="6" t="s">
        <v>615</v>
      </c>
      <c r="C741" s="6" t="s">
        <v>616</v>
      </c>
      <c r="D741" s="5">
        <v>0</v>
      </c>
      <c r="E741" s="5">
        <v>0</v>
      </c>
      <c r="F741" s="2">
        <v>320</v>
      </c>
      <c r="G741" s="2">
        <v>320</v>
      </c>
      <c r="H741" s="2">
        <v>560</v>
      </c>
      <c r="I741" s="5">
        <v>560</v>
      </c>
      <c r="J741" s="11">
        <v>59</v>
      </c>
      <c r="K741" s="12">
        <f t="shared" si="663"/>
        <v>0</v>
      </c>
      <c r="L741" s="12">
        <f t="shared" si="663"/>
        <v>0</v>
      </c>
      <c r="M741" s="14">
        <f t="shared" si="664"/>
        <v>-320</v>
      </c>
      <c r="N741" s="12">
        <f t="shared" si="719"/>
        <v>0</v>
      </c>
      <c r="O741" s="14">
        <f t="shared" si="665"/>
        <v>-320</v>
      </c>
      <c r="P741" s="12">
        <f t="shared" si="719"/>
        <v>0</v>
      </c>
      <c r="Q741" s="12">
        <f t="shared" si="666"/>
        <v>0</v>
      </c>
      <c r="R741" s="12">
        <f t="shared" si="667"/>
        <v>1</v>
      </c>
      <c r="S741" s="12">
        <f t="shared" si="668"/>
        <v>0</v>
      </c>
      <c r="T741" s="12">
        <f t="shared" si="669"/>
        <v>1</v>
      </c>
      <c r="U741" s="12">
        <f t="shared" si="670"/>
        <v>1</v>
      </c>
      <c r="V741" s="39">
        <f t="shared" si="671"/>
        <v>320</v>
      </c>
      <c r="W741" s="39">
        <f t="shared" si="672"/>
        <v>560</v>
      </c>
      <c r="X741" s="12">
        <f t="shared" si="720"/>
        <v>1</v>
      </c>
      <c r="Y741" s="12">
        <f t="shared" si="673"/>
        <v>0</v>
      </c>
      <c r="Z741" s="39">
        <f t="shared" si="721"/>
        <v>0</v>
      </c>
      <c r="AA741" s="12">
        <f t="shared" si="674"/>
        <v>0</v>
      </c>
      <c r="AB741" s="39">
        <f t="shared" si="675"/>
        <v>0</v>
      </c>
      <c r="AC741" s="12">
        <f t="shared" si="676"/>
        <v>0</v>
      </c>
      <c r="AD741" s="39">
        <f t="shared" si="677"/>
        <v>0</v>
      </c>
      <c r="AE741" s="39">
        <f t="shared" si="662"/>
        <v>0</v>
      </c>
      <c r="AF741" s="12">
        <f t="shared" si="678"/>
        <v>0</v>
      </c>
      <c r="AG741" s="39">
        <f t="shared" si="679"/>
        <v>0</v>
      </c>
      <c r="AH741" s="12">
        <f t="shared" si="680"/>
        <v>0</v>
      </c>
      <c r="AI741" s="39">
        <f t="shared" si="681"/>
        <v>0</v>
      </c>
      <c r="AJ741" s="39">
        <f t="shared" si="682"/>
        <v>0</v>
      </c>
      <c r="AK741" s="12">
        <f t="shared" si="683"/>
        <v>0</v>
      </c>
      <c r="AL741" s="39">
        <f t="shared" si="684"/>
        <v>0</v>
      </c>
      <c r="AM741" s="39">
        <f t="shared" si="685"/>
        <v>0</v>
      </c>
      <c r="AN741" s="39">
        <f t="shared" si="686"/>
        <v>0</v>
      </c>
      <c r="AO741" s="99">
        <f t="shared" si="687"/>
        <v>0</v>
      </c>
      <c r="AP741" s="99">
        <f t="shared" si="688"/>
        <v>0</v>
      </c>
      <c r="AQ741" s="12">
        <f t="shared" si="689"/>
        <v>0</v>
      </c>
      <c r="AR741" s="39">
        <f t="shared" si="690"/>
        <v>0</v>
      </c>
      <c r="AS741" s="39">
        <f t="shared" si="691"/>
        <v>0</v>
      </c>
      <c r="AT741" s="39">
        <f t="shared" si="692"/>
        <v>0</v>
      </c>
      <c r="AU741" s="12">
        <f t="shared" si="693"/>
        <v>0</v>
      </c>
      <c r="AV741" s="39">
        <f t="shared" si="694"/>
        <v>0</v>
      </c>
      <c r="AW741" s="39">
        <f t="shared" si="695"/>
        <v>0</v>
      </c>
      <c r="AX741" s="39">
        <f t="shared" si="696"/>
        <v>0</v>
      </c>
      <c r="AY741" s="39">
        <f t="shared" si="697"/>
        <v>0</v>
      </c>
      <c r="AZ741" s="39">
        <f t="shared" si="698"/>
        <v>0</v>
      </c>
      <c r="BA741" s="12">
        <f t="shared" si="699"/>
        <v>0</v>
      </c>
      <c r="BB741" s="39">
        <f t="shared" si="700"/>
        <v>0</v>
      </c>
      <c r="BC741" s="39">
        <f t="shared" si="701"/>
        <v>0</v>
      </c>
      <c r="BD741" s="39">
        <f t="shared" si="702"/>
        <v>0</v>
      </c>
      <c r="BE741" s="12">
        <f t="shared" si="703"/>
        <v>0</v>
      </c>
      <c r="BF741" s="39">
        <f t="shared" si="704"/>
        <v>0</v>
      </c>
      <c r="BG741" s="39">
        <f t="shared" si="705"/>
        <v>0</v>
      </c>
      <c r="BH741" s="39">
        <f t="shared" si="706"/>
        <v>0</v>
      </c>
      <c r="BI741" s="12">
        <f t="shared" si="707"/>
        <v>0</v>
      </c>
      <c r="BJ741" s="39">
        <f t="shared" si="708"/>
        <v>0</v>
      </c>
      <c r="BK741" s="39">
        <f t="shared" si="709"/>
        <v>0</v>
      </c>
      <c r="BL741" s="39">
        <f t="shared" si="710"/>
        <v>0</v>
      </c>
      <c r="BM741" s="12">
        <f t="shared" si="711"/>
        <v>0</v>
      </c>
      <c r="BN741" s="39">
        <f t="shared" si="712"/>
        <v>0</v>
      </c>
      <c r="BO741" s="39">
        <f t="shared" si="713"/>
        <v>0</v>
      </c>
      <c r="BP741" s="39">
        <f t="shared" si="714"/>
        <v>0</v>
      </c>
      <c r="BQ741" s="12">
        <f t="shared" si="715"/>
        <v>0</v>
      </c>
      <c r="BR741" s="39">
        <f t="shared" si="716"/>
        <v>0</v>
      </c>
      <c r="BS741" s="39">
        <f t="shared" si="717"/>
        <v>0</v>
      </c>
      <c r="BT741" s="39">
        <f t="shared" si="718"/>
        <v>0</v>
      </c>
      <c r="BU741" s="104">
        <f>IF(ABS($B741)&lt;0.01,0,VLOOKUP(E741,DollarSteps,4))</f>
        <v>1</v>
      </c>
      <c r="BV741" s="104">
        <f>IF(ABS($B741)&lt;0.01,0,VLOOKUP(G741,DollarSteps,4))</f>
        <v>3</v>
      </c>
      <c r="BW741" s="104">
        <f>IF(ABS($B741)&lt;0.01,0,VLOOKUP(I741,DollarSteps,4))</f>
        <v>3</v>
      </c>
      <c r="BX741" s="104">
        <f>IF(ABS($B741)&lt;0.01,0,IF($J741="","",VLOOKUP($J741,Age_Steps,4)))</f>
        <v>5</v>
      </c>
      <c r="BY741" s="104">
        <f>IF(OR(ABS($B741)&lt;0.01,$E741=0),0,IF($J741="","",VLOOKUP($J741,Age_Steps,4)))</f>
        <v>0</v>
      </c>
      <c r="BZ741" s="104">
        <f>IF(ABS($B741)&lt;0.01,0,IF($J741="","",VLOOKUP($J741-1,Age_Steps,4)))</f>
        <v>5</v>
      </c>
      <c r="CA741" s="104">
        <f>IF(OR(ABS($B741)&lt;0.01,$G741=0),0,IF($J741="","",VLOOKUP($J741-1,Age_Steps,4)))</f>
        <v>5</v>
      </c>
      <c r="CB741" s="104">
        <f>IF(ABS($B741)&lt;0.01,0,IF($J741="","",VLOOKUP($J741-2,Age_Steps,4)))</f>
        <v>5</v>
      </c>
      <c r="CC741" s="104">
        <f>IF(OR(ABS($B741)&lt;0.01,$I741=0),0,IF($J741="","",VLOOKUP($J741-2,Age_Steps,4)))</f>
        <v>5</v>
      </c>
    </row>
    <row r="742" spans="2:81" ht="12.5" customHeight="1">
      <c r="B742" s="6" t="s">
        <v>617</v>
      </c>
      <c r="C742" s="7" t="s">
        <v>618</v>
      </c>
      <c r="D742" s="5">
        <v>100</v>
      </c>
      <c r="E742" s="5">
        <v>100</v>
      </c>
      <c r="F742" s="2">
        <v>425</v>
      </c>
      <c r="G742" s="2">
        <v>425</v>
      </c>
      <c r="H742" s="2">
        <v>325</v>
      </c>
      <c r="I742" s="5">
        <v>350</v>
      </c>
      <c r="J742" s="11">
        <v>41</v>
      </c>
      <c r="K742" s="12">
        <f t="shared" si="663"/>
        <v>1</v>
      </c>
      <c r="L742" s="12">
        <f t="shared" si="663"/>
        <v>1</v>
      </c>
      <c r="M742" s="14">
        <f t="shared" si="664"/>
        <v>-325</v>
      </c>
      <c r="N742" s="12">
        <f t="shared" si="719"/>
        <v>0</v>
      </c>
      <c r="O742" s="14">
        <f t="shared" si="665"/>
        <v>-325</v>
      </c>
      <c r="P742" s="12">
        <f t="shared" si="719"/>
        <v>0</v>
      </c>
      <c r="Q742" s="12">
        <f t="shared" si="666"/>
        <v>0</v>
      </c>
      <c r="R742" s="12">
        <f t="shared" si="667"/>
        <v>0</v>
      </c>
      <c r="S742" s="12">
        <f t="shared" si="668"/>
        <v>1</v>
      </c>
      <c r="T742" s="12">
        <f t="shared" si="669"/>
        <v>1</v>
      </c>
      <c r="U742" s="12">
        <f t="shared" si="670"/>
        <v>0</v>
      </c>
      <c r="V742" s="39">
        <f t="shared" si="671"/>
        <v>0</v>
      </c>
      <c r="W742" s="39">
        <f t="shared" si="672"/>
        <v>0</v>
      </c>
      <c r="X742" s="12">
        <f t="shared" si="720"/>
        <v>1</v>
      </c>
      <c r="Y742" s="12">
        <f t="shared" si="673"/>
        <v>0</v>
      </c>
      <c r="Z742" s="39">
        <f t="shared" si="721"/>
        <v>0</v>
      </c>
      <c r="AA742" s="12">
        <f t="shared" si="674"/>
        <v>0</v>
      </c>
      <c r="AB742" s="39">
        <f t="shared" si="675"/>
        <v>0</v>
      </c>
      <c r="AC742" s="12">
        <f t="shared" si="676"/>
        <v>0</v>
      </c>
      <c r="AD742" s="39">
        <f t="shared" si="677"/>
        <v>0</v>
      </c>
      <c r="AE742" s="39">
        <f t="shared" si="662"/>
        <v>0</v>
      </c>
      <c r="AF742" s="12">
        <f t="shared" si="678"/>
        <v>0</v>
      </c>
      <c r="AG742" s="39">
        <f t="shared" si="679"/>
        <v>0</v>
      </c>
      <c r="AH742" s="12">
        <f t="shared" si="680"/>
        <v>0</v>
      </c>
      <c r="AI742" s="39">
        <f t="shared" si="681"/>
        <v>0</v>
      </c>
      <c r="AJ742" s="39">
        <f t="shared" si="682"/>
        <v>0</v>
      </c>
      <c r="AK742" s="12">
        <f t="shared" si="683"/>
        <v>1</v>
      </c>
      <c r="AL742" s="39">
        <f t="shared" si="684"/>
        <v>100</v>
      </c>
      <c r="AM742" s="39">
        <f t="shared" si="685"/>
        <v>425</v>
      </c>
      <c r="AN742" s="39">
        <f t="shared" si="686"/>
        <v>350</v>
      </c>
      <c r="AO742" s="99">
        <f t="shared" si="687"/>
        <v>2</v>
      </c>
      <c r="AP742" s="99">
        <f t="shared" si="688"/>
        <v>1</v>
      </c>
      <c r="AQ742" s="12">
        <f t="shared" si="689"/>
        <v>0</v>
      </c>
      <c r="AR742" s="39">
        <f t="shared" si="690"/>
        <v>0</v>
      </c>
      <c r="AS742" s="39">
        <f t="shared" si="691"/>
        <v>0</v>
      </c>
      <c r="AT742" s="39">
        <f t="shared" si="692"/>
        <v>0</v>
      </c>
      <c r="AU742" s="12">
        <f t="shared" si="693"/>
        <v>0</v>
      </c>
      <c r="AV742" s="39">
        <f t="shared" si="694"/>
        <v>0</v>
      </c>
      <c r="AW742" s="39">
        <f t="shared" si="695"/>
        <v>0</v>
      </c>
      <c r="AX742" s="39">
        <f t="shared" si="696"/>
        <v>0</v>
      </c>
      <c r="AY742" s="39">
        <f t="shared" si="697"/>
        <v>0</v>
      </c>
      <c r="AZ742" s="39">
        <f t="shared" si="698"/>
        <v>0</v>
      </c>
      <c r="BA742" s="12">
        <f t="shared" si="699"/>
        <v>0</v>
      </c>
      <c r="BB742" s="39">
        <f t="shared" si="700"/>
        <v>0</v>
      </c>
      <c r="BC742" s="39">
        <f t="shared" si="701"/>
        <v>0</v>
      </c>
      <c r="BD742" s="39">
        <f t="shared" si="702"/>
        <v>0</v>
      </c>
      <c r="BE742" s="12">
        <f t="shared" si="703"/>
        <v>1</v>
      </c>
      <c r="BF742" s="39">
        <f t="shared" si="704"/>
        <v>100</v>
      </c>
      <c r="BG742" s="39">
        <f t="shared" si="705"/>
        <v>425</v>
      </c>
      <c r="BH742" s="39">
        <f t="shared" si="706"/>
        <v>350</v>
      </c>
      <c r="BI742" s="12">
        <f t="shared" si="707"/>
        <v>0</v>
      </c>
      <c r="BJ742" s="39">
        <f t="shared" si="708"/>
        <v>0</v>
      </c>
      <c r="BK742" s="39">
        <f t="shared" si="709"/>
        <v>0</v>
      </c>
      <c r="BL742" s="39">
        <f t="shared" si="710"/>
        <v>0</v>
      </c>
      <c r="BM742" s="12">
        <f t="shared" si="711"/>
        <v>0</v>
      </c>
      <c r="BN742" s="39">
        <f t="shared" si="712"/>
        <v>0</v>
      </c>
      <c r="BO742" s="39">
        <f t="shared" si="713"/>
        <v>0</v>
      </c>
      <c r="BP742" s="39">
        <f t="shared" si="714"/>
        <v>0</v>
      </c>
      <c r="BQ742" s="12">
        <f t="shared" si="715"/>
        <v>0</v>
      </c>
      <c r="BR742" s="39">
        <f t="shared" si="716"/>
        <v>0</v>
      </c>
      <c r="BS742" s="39">
        <f t="shared" si="717"/>
        <v>0</v>
      </c>
      <c r="BT742" s="39">
        <f t="shared" si="718"/>
        <v>0</v>
      </c>
      <c r="BU742" s="104">
        <f>IF(ABS($B742)&lt;0.01,0,VLOOKUP(E742,DollarSteps,4))</f>
        <v>2</v>
      </c>
      <c r="BV742" s="104">
        <f>IF(ABS($B742)&lt;0.01,0,VLOOKUP(G742,DollarSteps,4))</f>
        <v>3</v>
      </c>
      <c r="BW742" s="104">
        <f>IF(ABS($B742)&lt;0.01,0,VLOOKUP(I742,DollarSteps,4))</f>
        <v>3</v>
      </c>
      <c r="BX742" s="104">
        <f>IF(ABS($B742)&lt;0.01,0,IF($J742="","",VLOOKUP($J742,Age_Steps,4)))</f>
        <v>4</v>
      </c>
      <c r="BY742" s="104">
        <f>IF(OR(ABS($B742)&lt;0.01,$E742=0),0,IF($J742="","",VLOOKUP($J742,Age_Steps,4)))</f>
        <v>4</v>
      </c>
      <c r="BZ742" s="104">
        <f>IF(ABS($B742)&lt;0.01,0,IF($J742="","",VLOOKUP($J742-1,Age_Steps,4)))</f>
        <v>4</v>
      </c>
      <c r="CA742" s="104">
        <f>IF(OR(ABS($B742)&lt;0.01,$G742=0),0,IF($J742="","",VLOOKUP($J742-1,Age_Steps,4)))</f>
        <v>4</v>
      </c>
      <c r="CB742" s="104">
        <f>IF(ABS($B742)&lt;0.01,0,IF($J742="","",VLOOKUP($J742-2,Age_Steps,4)))</f>
        <v>3</v>
      </c>
      <c r="CC742" s="104">
        <f>IF(OR(ABS($B742)&lt;0.01,$I742=0),0,IF($J742="","",VLOOKUP($J742-2,Age_Steps,4)))</f>
        <v>3</v>
      </c>
    </row>
    <row r="743" spans="2:81" ht="12.5" customHeight="1">
      <c r="B743" s="6" t="s">
        <v>619</v>
      </c>
      <c r="C743" s="6" t="s">
        <v>620</v>
      </c>
      <c r="D743" s="5">
        <v>0</v>
      </c>
      <c r="E743" s="5">
        <v>0</v>
      </c>
      <c r="F743" s="2">
        <v>0</v>
      </c>
      <c r="G743" s="2">
        <v>0</v>
      </c>
      <c r="H743" s="2">
        <v>160</v>
      </c>
      <c r="I743" s="5">
        <v>175</v>
      </c>
      <c r="J743" s="11">
        <v>56</v>
      </c>
      <c r="K743" s="12">
        <f t="shared" si="663"/>
        <v>0</v>
      </c>
      <c r="L743" s="12">
        <f t="shared" si="663"/>
        <v>0</v>
      </c>
      <c r="M743" s="14">
        <f t="shared" si="664"/>
        <v>0</v>
      </c>
      <c r="N743" s="12">
        <f t="shared" si="719"/>
        <v>0</v>
      </c>
      <c r="O743" s="14">
        <f t="shared" si="665"/>
        <v>0</v>
      </c>
      <c r="P743" s="12">
        <f t="shared" si="719"/>
        <v>0</v>
      </c>
      <c r="Q743" s="12">
        <f t="shared" si="666"/>
        <v>0</v>
      </c>
      <c r="R743" s="12">
        <f t="shared" si="667"/>
        <v>1</v>
      </c>
      <c r="S743" s="12">
        <f t="shared" si="668"/>
        <v>0</v>
      </c>
      <c r="T743" s="12">
        <f t="shared" si="669"/>
        <v>0</v>
      </c>
      <c r="U743" s="12">
        <f t="shared" si="670"/>
        <v>0</v>
      </c>
      <c r="V743" s="39">
        <f t="shared" si="671"/>
        <v>0</v>
      </c>
      <c r="W743" s="39">
        <f t="shared" si="672"/>
        <v>0</v>
      </c>
      <c r="X743" s="12">
        <f t="shared" si="720"/>
        <v>1</v>
      </c>
      <c r="Y743" s="12">
        <f t="shared" si="673"/>
        <v>1</v>
      </c>
      <c r="Z743" s="39">
        <f t="shared" si="721"/>
        <v>175</v>
      </c>
      <c r="AA743" s="12">
        <f t="shared" si="674"/>
        <v>0</v>
      </c>
      <c r="AB743" s="39">
        <f t="shared" si="675"/>
        <v>0</v>
      </c>
      <c r="AC743" s="12">
        <f t="shared" si="676"/>
        <v>0</v>
      </c>
      <c r="AD743" s="39">
        <f t="shared" si="677"/>
        <v>0</v>
      </c>
      <c r="AE743" s="39">
        <f t="shared" si="662"/>
        <v>0</v>
      </c>
      <c r="AF743" s="12">
        <f t="shared" si="678"/>
        <v>0</v>
      </c>
      <c r="AG743" s="39">
        <f t="shared" si="679"/>
        <v>0</v>
      </c>
      <c r="AH743" s="12">
        <f t="shared" si="680"/>
        <v>0</v>
      </c>
      <c r="AI743" s="39">
        <f t="shared" si="681"/>
        <v>0</v>
      </c>
      <c r="AJ743" s="39">
        <f t="shared" si="682"/>
        <v>0</v>
      </c>
      <c r="AK743" s="12">
        <f t="shared" si="683"/>
        <v>0</v>
      </c>
      <c r="AL743" s="39">
        <f t="shared" si="684"/>
        <v>0</v>
      </c>
      <c r="AM743" s="39">
        <f t="shared" si="685"/>
        <v>0</v>
      </c>
      <c r="AN743" s="39">
        <f t="shared" si="686"/>
        <v>0</v>
      </c>
      <c r="AO743" s="99">
        <f t="shared" si="687"/>
        <v>0</v>
      </c>
      <c r="AP743" s="99">
        <f t="shared" si="688"/>
        <v>0</v>
      </c>
      <c r="AQ743" s="12">
        <f t="shared" si="689"/>
        <v>0</v>
      </c>
      <c r="AR743" s="39">
        <f t="shared" si="690"/>
        <v>0</v>
      </c>
      <c r="AS743" s="39">
        <f t="shared" si="691"/>
        <v>0</v>
      </c>
      <c r="AT743" s="39">
        <f t="shared" si="692"/>
        <v>0</v>
      </c>
      <c r="AU743" s="12">
        <f t="shared" si="693"/>
        <v>0</v>
      </c>
      <c r="AV743" s="39">
        <f t="shared" si="694"/>
        <v>0</v>
      </c>
      <c r="AW743" s="39">
        <f t="shared" si="695"/>
        <v>0</v>
      </c>
      <c r="AX743" s="39">
        <f t="shared" si="696"/>
        <v>0</v>
      </c>
      <c r="AY743" s="39">
        <f t="shared" si="697"/>
        <v>0</v>
      </c>
      <c r="AZ743" s="39">
        <f t="shared" si="698"/>
        <v>0</v>
      </c>
      <c r="BA743" s="12">
        <f t="shared" si="699"/>
        <v>0</v>
      </c>
      <c r="BB743" s="39">
        <f t="shared" si="700"/>
        <v>0</v>
      </c>
      <c r="BC743" s="39">
        <f t="shared" si="701"/>
        <v>0</v>
      </c>
      <c r="BD743" s="39">
        <f t="shared" si="702"/>
        <v>0</v>
      </c>
      <c r="BE743" s="12">
        <f t="shared" si="703"/>
        <v>0</v>
      </c>
      <c r="BF743" s="39">
        <f t="shared" si="704"/>
        <v>0</v>
      </c>
      <c r="BG743" s="39">
        <f t="shared" si="705"/>
        <v>0</v>
      </c>
      <c r="BH743" s="39">
        <f t="shared" si="706"/>
        <v>0</v>
      </c>
      <c r="BI743" s="12">
        <f t="shared" si="707"/>
        <v>0</v>
      </c>
      <c r="BJ743" s="39">
        <f t="shared" si="708"/>
        <v>0</v>
      </c>
      <c r="BK743" s="39">
        <f t="shared" si="709"/>
        <v>0</v>
      </c>
      <c r="BL743" s="39">
        <f t="shared" si="710"/>
        <v>0</v>
      </c>
      <c r="BM743" s="12">
        <f t="shared" si="711"/>
        <v>0</v>
      </c>
      <c r="BN743" s="39">
        <f t="shared" si="712"/>
        <v>0</v>
      </c>
      <c r="BO743" s="39">
        <f t="shared" si="713"/>
        <v>0</v>
      </c>
      <c r="BP743" s="39">
        <f t="shared" si="714"/>
        <v>0</v>
      </c>
      <c r="BQ743" s="12">
        <f t="shared" si="715"/>
        <v>0</v>
      </c>
      <c r="BR743" s="39">
        <f t="shared" si="716"/>
        <v>0</v>
      </c>
      <c r="BS743" s="39">
        <f t="shared" si="717"/>
        <v>0</v>
      </c>
      <c r="BT743" s="39">
        <f t="shared" si="718"/>
        <v>0</v>
      </c>
      <c r="BU743" s="104">
        <f>IF(ABS($B743)&lt;0.01,0,VLOOKUP(E743,DollarSteps,4))</f>
        <v>1</v>
      </c>
      <c r="BV743" s="104">
        <f>IF(ABS($B743)&lt;0.01,0,VLOOKUP(G743,DollarSteps,4))</f>
        <v>1</v>
      </c>
      <c r="BW743" s="104">
        <f>IF(ABS($B743)&lt;0.01,0,VLOOKUP(I743,DollarSteps,4))</f>
        <v>2</v>
      </c>
      <c r="BX743" s="104">
        <f>IF(ABS($B743)&lt;0.01,0,IF($J743="","",VLOOKUP($J743,Age_Steps,4)))</f>
        <v>5</v>
      </c>
      <c r="BY743" s="104">
        <f>IF(OR(ABS($B743)&lt;0.01,$E743=0),0,IF($J743="","",VLOOKUP($J743,Age_Steps,4)))</f>
        <v>0</v>
      </c>
      <c r="BZ743" s="104">
        <f>IF(ABS($B743)&lt;0.01,0,IF($J743="","",VLOOKUP($J743-1,Age_Steps,4)))</f>
        <v>5</v>
      </c>
      <c r="CA743" s="104">
        <f>IF(OR(ABS($B743)&lt;0.01,$G743=0),0,IF($J743="","",VLOOKUP($J743-1,Age_Steps,4)))</f>
        <v>0</v>
      </c>
      <c r="CB743" s="104">
        <f>IF(ABS($B743)&lt;0.01,0,IF($J743="","",VLOOKUP($J743-2,Age_Steps,4)))</f>
        <v>5</v>
      </c>
      <c r="CC743" s="104">
        <f>IF(OR(ABS($B743)&lt;0.01,$I743=0),0,IF($J743="","",VLOOKUP($J743-2,Age_Steps,4)))</f>
        <v>5</v>
      </c>
    </row>
    <row r="744" spans="2:81" ht="12.5" customHeight="1">
      <c r="B744" s="6" t="s">
        <v>621</v>
      </c>
      <c r="C744" s="7" t="s">
        <v>622</v>
      </c>
      <c r="D744" s="5">
        <v>25</v>
      </c>
      <c r="E744" s="5">
        <v>25</v>
      </c>
      <c r="F744" s="2">
        <v>125</v>
      </c>
      <c r="G744" s="2">
        <v>125</v>
      </c>
      <c r="H744" s="2">
        <v>25</v>
      </c>
      <c r="I744" s="5">
        <v>25</v>
      </c>
      <c r="J744" s="11">
        <v>32</v>
      </c>
      <c r="K744" s="12">
        <f t="shared" si="663"/>
        <v>1</v>
      </c>
      <c r="L744" s="12">
        <f t="shared" si="663"/>
        <v>1</v>
      </c>
      <c r="M744" s="14">
        <f t="shared" si="664"/>
        <v>-100</v>
      </c>
      <c r="N744" s="12">
        <f t="shared" si="719"/>
        <v>0</v>
      </c>
      <c r="O744" s="14">
        <f t="shared" si="665"/>
        <v>-100</v>
      </c>
      <c r="P744" s="12">
        <f t="shared" si="719"/>
        <v>0</v>
      </c>
      <c r="Q744" s="12">
        <f t="shared" si="666"/>
        <v>0</v>
      </c>
      <c r="R744" s="12">
        <f t="shared" si="667"/>
        <v>0</v>
      </c>
      <c r="S744" s="12">
        <f t="shared" si="668"/>
        <v>1</v>
      </c>
      <c r="T744" s="12">
        <f t="shared" si="669"/>
        <v>1</v>
      </c>
      <c r="U744" s="12">
        <f t="shared" si="670"/>
        <v>0</v>
      </c>
      <c r="V744" s="39">
        <f t="shared" si="671"/>
        <v>0</v>
      </c>
      <c r="W744" s="39">
        <f t="shared" si="672"/>
        <v>0</v>
      </c>
      <c r="X744" s="12">
        <f t="shared" si="720"/>
        <v>1</v>
      </c>
      <c r="Y744" s="12">
        <f t="shared" si="673"/>
        <v>0</v>
      </c>
      <c r="Z744" s="39">
        <f t="shared" si="721"/>
        <v>0</v>
      </c>
      <c r="AA744" s="12">
        <f t="shared" si="674"/>
        <v>0</v>
      </c>
      <c r="AB744" s="39">
        <f t="shared" si="675"/>
        <v>0</v>
      </c>
      <c r="AC744" s="12">
        <f t="shared" si="676"/>
        <v>0</v>
      </c>
      <c r="AD744" s="39">
        <f t="shared" si="677"/>
        <v>0</v>
      </c>
      <c r="AE744" s="39">
        <f t="shared" si="662"/>
        <v>0</v>
      </c>
      <c r="AF744" s="12">
        <f t="shared" si="678"/>
        <v>0</v>
      </c>
      <c r="AG744" s="39">
        <f t="shared" si="679"/>
        <v>0</v>
      </c>
      <c r="AH744" s="12">
        <f t="shared" si="680"/>
        <v>0</v>
      </c>
      <c r="AI744" s="39">
        <f t="shared" si="681"/>
        <v>0</v>
      </c>
      <c r="AJ744" s="39">
        <f t="shared" si="682"/>
        <v>0</v>
      </c>
      <c r="AK744" s="12">
        <f t="shared" si="683"/>
        <v>1</v>
      </c>
      <c r="AL744" s="39">
        <f t="shared" si="684"/>
        <v>25</v>
      </c>
      <c r="AM744" s="39">
        <f t="shared" si="685"/>
        <v>125</v>
      </c>
      <c r="AN744" s="39">
        <f t="shared" si="686"/>
        <v>25</v>
      </c>
      <c r="AO744" s="99">
        <f t="shared" si="687"/>
        <v>2</v>
      </c>
      <c r="AP744" s="99">
        <f t="shared" si="688"/>
        <v>1</v>
      </c>
      <c r="AQ744" s="12">
        <f t="shared" si="689"/>
        <v>0</v>
      </c>
      <c r="AR744" s="39">
        <f t="shared" si="690"/>
        <v>0</v>
      </c>
      <c r="AS744" s="39">
        <f t="shared" si="691"/>
        <v>0</v>
      </c>
      <c r="AT744" s="39">
        <f t="shared" si="692"/>
        <v>0</v>
      </c>
      <c r="AU744" s="12">
        <f t="shared" si="693"/>
        <v>0</v>
      </c>
      <c r="AV744" s="39">
        <f t="shared" si="694"/>
        <v>0</v>
      </c>
      <c r="AW744" s="39">
        <f t="shared" si="695"/>
        <v>0</v>
      </c>
      <c r="AX744" s="39">
        <f t="shared" si="696"/>
        <v>0</v>
      </c>
      <c r="AY744" s="39">
        <f t="shared" si="697"/>
        <v>0</v>
      </c>
      <c r="AZ744" s="39">
        <f t="shared" si="698"/>
        <v>0</v>
      </c>
      <c r="BA744" s="12">
        <f t="shared" si="699"/>
        <v>0</v>
      </c>
      <c r="BB744" s="39">
        <f t="shared" si="700"/>
        <v>0</v>
      </c>
      <c r="BC744" s="39">
        <f t="shared" si="701"/>
        <v>0</v>
      </c>
      <c r="BD744" s="39">
        <f t="shared" si="702"/>
        <v>0</v>
      </c>
      <c r="BE744" s="12">
        <f t="shared" si="703"/>
        <v>1</v>
      </c>
      <c r="BF744" s="39">
        <f t="shared" si="704"/>
        <v>25</v>
      </c>
      <c r="BG744" s="39">
        <f t="shared" si="705"/>
        <v>125</v>
      </c>
      <c r="BH744" s="39">
        <f t="shared" si="706"/>
        <v>25</v>
      </c>
      <c r="BI744" s="12">
        <f t="shared" si="707"/>
        <v>0</v>
      </c>
      <c r="BJ744" s="39">
        <f t="shared" si="708"/>
        <v>0</v>
      </c>
      <c r="BK744" s="39">
        <f t="shared" si="709"/>
        <v>0</v>
      </c>
      <c r="BL744" s="39">
        <f t="shared" si="710"/>
        <v>0</v>
      </c>
      <c r="BM744" s="12">
        <f t="shared" si="711"/>
        <v>0</v>
      </c>
      <c r="BN744" s="39">
        <f t="shared" si="712"/>
        <v>0</v>
      </c>
      <c r="BO744" s="39">
        <f t="shared" si="713"/>
        <v>0</v>
      </c>
      <c r="BP744" s="39">
        <f t="shared" si="714"/>
        <v>0</v>
      </c>
      <c r="BQ744" s="12">
        <f t="shared" si="715"/>
        <v>0</v>
      </c>
      <c r="BR744" s="39">
        <f t="shared" si="716"/>
        <v>0</v>
      </c>
      <c r="BS744" s="39">
        <f t="shared" si="717"/>
        <v>0</v>
      </c>
      <c r="BT744" s="39">
        <f t="shared" si="718"/>
        <v>0</v>
      </c>
      <c r="BU744" s="104">
        <f>IF(ABS($B744)&lt;0.01,0,VLOOKUP(E744,DollarSteps,4))</f>
        <v>2</v>
      </c>
      <c r="BV744" s="104">
        <f>IF(ABS($B744)&lt;0.01,0,VLOOKUP(G744,DollarSteps,4))</f>
        <v>2</v>
      </c>
      <c r="BW744" s="104">
        <f>IF(ABS($B744)&lt;0.01,0,VLOOKUP(I744,DollarSteps,4))</f>
        <v>2</v>
      </c>
      <c r="BX744" s="104">
        <f>IF(ABS($B744)&lt;0.01,0,IF($J744="","",VLOOKUP($J744,Age_Steps,4)))</f>
        <v>3</v>
      </c>
      <c r="BY744" s="104">
        <f>IF(OR(ABS($B744)&lt;0.01,$E744=0),0,IF($J744="","",VLOOKUP($J744,Age_Steps,4)))</f>
        <v>3</v>
      </c>
      <c r="BZ744" s="104">
        <f>IF(ABS($B744)&lt;0.01,0,IF($J744="","",VLOOKUP($J744-1,Age_Steps,4)))</f>
        <v>3</v>
      </c>
      <c r="CA744" s="104">
        <f>IF(OR(ABS($B744)&lt;0.01,$G744=0),0,IF($J744="","",VLOOKUP($J744-1,Age_Steps,4)))</f>
        <v>3</v>
      </c>
      <c r="CB744" s="104">
        <f>IF(ABS($B744)&lt;0.01,0,IF($J744="","",VLOOKUP($J744-2,Age_Steps,4)))</f>
        <v>3</v>
      </c>
      <c r="CC744" s="104">
        <f>IF(OR(ABS($B744)&lt;0.01,$I744=0),0,IF($J744="","",VLOOKUP($J744-2,Age_Steps,4)))</f>
        <v>3</v>
      </c>
    </row>
    <row r="745" spans="2:81" ht="12.5" customHeight="1">
      <c r="B745" s="6" t="s">
        <v>623</v>
      </c>
      <c r="C745" s="6" t="s">
        <v>624</v>
      </c>
      <c r="D745" s="5">
        <v>40</v>
      </c>
      <c r="E745" s="5">
        <v>40</v>
      </c>
      <c r="F745" s="2">
        <v>400</v>
      </c>
      <c r="G745" s="2">
        <v>400</v>
      </c>
      <c r="H745" s="2">
        <v>475</v>
      </c>
      <c r="I745" s="5">
        <v>475</v>
      </c>
      <c r="J745" s="11">
        <v>76</v>
      </c>
      <c r="K745" s="12">
        <f t="shared" si="663"/>
        <v>1</v>
      </c>
      <c r="L745" s="12">
        <f t="shared" si="663"/>
        <v>1</v>
      </c>
      <c r="M745" s="14">
        <f t="shared" si="664"/>
        <v>-360</v>
      </c>
      <c r="N745" s="12">
        <f t="shared" si="719"/>
        <v>0</v>
      </c>
      <c r="O745" s="14">
        <f t="shared" si="665"/>
        <v>-360</v>
      </c>
      <c r="P745" s="12">
        <f t="shared" si="719"/>
        <v>0</v>
      </c>
      <c r="Q745" s="12">
        <f t="shared" si="666"/>
        <v>0</v>
      </c>
      <c r="R745" s="12">
        <f t="shared" si="667"/>
        <v>0</v>
      </c>
      <c r="S745" s="12">
        <f t="shared" si="668"/>
        <v>1</v>
      </c>
      <c r="T745" s="12">
        <f t="shared" si="669"/>
        <v>1</v>
      </c>
      <c r="U745" s="12">
        <f t="shared" si="670"/>
        <v>0</v>
      </c>
      <c r="V745" s="39">
        <f t="shared" si="671"/>
        <v>0</v>
      </c>
      <c r="W745" s="39">
        <f t="shared" si="672"/>
        <v>0</v>
      </c>
      <c r="X745" s="12">
        <f t="shared" si="720"/>
        <v>1</v>
      </c>
      <c r="Y745" s="12">
        <f t="shared" si="673"/>
        <v>0</v>
      </c>
      <c r="Z745" s="39">
        <f t="shared" si="721"/>
        <v>0</v>
      </c>
      <c r="AA745" s="12">
        <f t="shared" si="674"/>
        <v>0</v>
      </c>
      <c r="AB745" s="39">
        <f t="shared" si="675"/>
        <v>0</v>
      </c>
      <c r="AC745" s="12">
        <f t="shared" si="676"/>
        <v>0</v>
      </c>
      <c r="AD745" s="39">
        <f t="shared" si="677"/>
        <v>0</v>
      </c>
      <c r="AE745" s="39">
        <f t="shared" si="662"/>
        <v>0</v>
      </c>
      <c r="AF745" s="12">
        <f t="shared" si="678"/>
        <v>0</v>
      </c>
      <c r="AG745" s="39">
        <f t="shared" si="679"/>
        <v>0</v>
      </c>
      <c r="AH745" s="12">
        <f t="shared" si="680"/>
        <v>0</v>
      </c>
      <c r="AI745" s="39">
        <f t="shared" si="681"/>
        <v>0</v>
      </c>
      <c r="AJ745" s="39">
        <f t="shared" si="682"/>
        <v>0</v>
      </c>
      <c r="AK745" s="12">
        <f t="shared" si="683"/>
        <v>1</v>
      </c>
      <c r="AL745" s="39">
        <f t="shared" si="684"/>
        <v>40</v>
      </c>
      <c r="AM745" s="39">
        <f t="shared" si="685"/>
        <v>400</v>
      </c>
      <c r="AN745" s="39">
        <f t="shared" si="686"/>
        <v>475</v>
      </c>
      <c r="AO745" s="99">
        <f t="shared" si="687"/>
        <v>2</v>
      </c>
      <c r="AP745" s="99">
        <f t="shared" si="688"/>
        <v>2</v>
      </c>
      <c r="AQ745" s="12">
        <f t="shared" si="689"/>
        <v>0</v>
      </c>
      <c r="AR745" s="39">
        <f t="shared" si="690"/>
        <v>0</v>
      </c>
      <c r="AS745" s="39">
        <f t="shared" si="691"/>
        <v>0</v>
      </c>
      <c r="AT745" s="39">
        <f t="shared" si="692"/>
        <v>0</v>
      </c>
      <c r="AU745" s="12">
        <f t="shared" si="693"/>
        <v>1</v>
      </c>
      <c r="AV745" s="39">
        <f t="shared" si="694"/>
        <v>40</v>
      </c>
      <c r="AW745" s="39">
        <f t="shared" si="695"/>
        <v>400</v>
      </c>
      <c r="AX745" s="39">
        <f t="shared" si="696"/>
        <v>475</v>
      </c>
      <c r="AY745" s="39">
        <f t="shared" si="697"/>
        <v>-360</v>
      </c>
      <c r="AZ745" s="39">
        <f t="shared" si="698"/>
        <v>-75</v>
      </c>
      <c r="BA745" s="12">
        <f t="shared" si="699"/>
        <v>0</v>
      </c>
      <c r="BB745" s="39">
        <f t="shared" si="700"/>
        <v>0</v>
      </c>
      <c r="BC745" s="39">
        <f t="shared" si="701"/>
        <v>0</v>
      </c>
      <c r="BD745" s="39">
        <f t="shared" si="702"/>
        <v>0</v>
      </c>
      <c r="BE745" s="12">
        <f t="shared" si="703"/>
        <v>0</v>
      </c>
      <c r="BF745" s="39">
        <f t="shared" si="704"/>
        <v>0</v>
      </c>
      <c r="BG745" s="39">
        <f t="shared" si="705"/>
        <v>0</v>
      </c>
      <c r="BH745" s="39">
        <f t="shared" si="706"/>
        <v>0</v>
      </c>
      <c r="BI745" s="12">
        <f t="shared" si="707"/>
        <v>0</v>
      </c>
      <c r="BJ745" s="39">
        <f t="shared" si="708"/>
        <v>0</v>
      </c>
      <c r="BK745" s="39">
        <f t="shared" si="709"/>
        <v>0</v>
      </c>
      <c r="BL745" s="39">
        <f t="shared" si="710"/>
        <v>0</v>
      </c>
      <c r="BM745" s="12">
        <f t="shared" si="711"/>
        <v>0</v>
      </c>
      <c r="BN745" s="39">
        <f t="shared" si="712"/>
        <v>0</v>
      </c>
      <c r="BO745" s="39">
        <f t="shared" si="713"/>
        <v>0</v>
      </c>
      <c r="BP745" s="39">
        <f t="shared" si="714"/>
        <v>0</v>
      </c>
      <c r="BQ745" s="12">
        <f t="shared" si="715"/>
        <v>0</v>
      </c>
      <c r="BR745" s="39">
        <f t="shared" si="716"/>
        <v>0</v>
      </c>
      <c r="BS745" s="39">
        <f t="shared" si="717"/>
        <v>0</v>
      </c>
      <c r="BT745" s="39">
        <f t="shared" si="718"/>
        <v>0</v>
      </c>
      <c r="BU745" s="104">
        <f>IF(ABS($B745)&lt;0.01,0,VLOOKUP(E745,DollarSteps,4))</f>
        <v>2</v>
      </c>
      <c r="BV745" s="104">
        <f>IF(ABS($B745)&lt;0.01,0,VLOOKUP(G745,DollarSteps,4))</f>
        <v>3</v>
      </c>
      <c r="BW745" s="104">
        <f>IF(ABS($B745)&lt;0.01,0,VLOOKUP(I745,DollarSteps,4))</f>
        <v>3</v>
      </c>
      <c r="BX745" s="104">
        <f>IF(ABS($B745)&lt;0.01,0,IF($J745="","",VLOOKUP($J745,Age_Steps,4)))</f>
        <v>7</v>
      </c>
      <c r="BY745" s="104">
        <f>IF(OR(ABS($B745)&lt;0.01,$E745=0),0,IF($J745="","",VLOOKUP($J745,Age_Steps,4)))</f>
        <v>7</v>
      </c>
      <c r="BZ745" s="104">
        <f>IF(ABS($B745)&lt;0.01,0,IF($J745="","",VLOOKUP($J745-1,Age_Steps,4)))</f>
        <v>7</v>
      </c>
      <c r="CA745" s="104">
        <f>IF(OR(ABS($B745)&lt;0.01,$G745=0),0,IF($J745="","",VLOOKUP($J745-1,Age_Steps,4)))</f>
        <v>7</v>
      </c>
      <c r="CB745" s="104">
        <f>IF(ABS($B745)&lt;0.01,0,IF($J745="","",VLOOKUP($J745-2,Age_Steps,4)))</f>
        <v>7</v>
      </c>
      <c r="CC745" s="104">
        <f>IF(OR(ABS($B745)&lt;0.01,$I745=0),0,IF($J745="","",VLOOKUP($J745-2,Age_Steps,4)))</f>
        <v>7</v>
      </c>
    </row>
    <row r="746" spans="2:81" ht="12.5" customHeight="1">
      <c r="B746" s="6" t="s">
        <v>625</v>
      </c>
      <c r="C746" s="6" t="s">
        <v>626</v>
      </c>
      <c r="D746" s="5">
        <v>2600</v>
      </c>
      <c r="E746" s="5">
        <v>2630</v>
      </c>
      <c r="F746" s="2">
        <v>2400</v>
      </c>
      <c r="G746" s="2">
        <v>2535</v>
      </c>
      <c r="H746" s="2">
        <v>1950</v>
      </c>
      <c r="I746" s="5">
        <v>2070</v>
      </c>
      <c r="J746" s="11">
        <v>68</v>
      </c>
      <c r="K746" s="12">
        <f t="shared" si="663"/>
        <v>1</v>
      </c>
      <c r="L746" s="12">
        <f t="shared" si="663"/>
        <v>1</v>
      </c>
      <c r="M746" s="14">
        <f t="shared" si="664"/>
        <v>200</v>
      </c>
      <c r="N746" s="12">
        <f t="shared" si="719"/>
        <v>0</v>
      </c>
      <c r="O746" s="14">
        <f t="shared" si="665"/>
        <v>95</v>
      </c>
      <c r="P746" s="12">
        <f t="shared" si="719"/>
        <v>0</v>
      </c>
      <c r="Q746" s="12">
        <f t="shared" si="666"/>
        <v>0</v>
      </c>
      <c r="R746" s="12">
        <f t="shared" si="667"/>
        <v>0</v>
      </c>
      <c r="S746" s="12">
        <f t="shared" si="668"/>
        <v>1</v>
      </c>
      <c r="T746" s="12">
        <f t="shared" si="669"/>
        <v>1</v>
      </c>
      <c r="U746" s="12">
        <f t="shared" si="670"/>
        <v>0</v>
      </c>
      <c r="V746" s="39">
        <f t="shared" si="671"/>
        <v>0</v>
      </c>
      <c r="W746" s="39">
        <f t="shared" si="672"/>
        <v>0</v>
      </c>
      <c r="X746" s="12">
        <f t="shared" si="720"/>
        <v>1</v>
      </c>
      <c r="Y746" s="12">
        <f t="shared" si="673"/>
        <v>0</v>
      </c>
      <c r="Z746" s="39">
        <f t="shared" si="721"/>
        <v>0</v>
      </c>
      <c r="AA746" s="12">
        <f t="shared" si="674"/>
        <v>0</v>
      </c>
      <c r="AB746" s="39">
        <f t="shared" si="675"/>
        <v>0</v>
      </c>
      <c r="AC746" s="12">
        <f t="shared" si="676"/>
        <v>0</v>
      </c>
      <c r="AD746" s="39">
        <f t="shared" si="677"/>
        <v>0</v>
      </c>
      <c r="AE746" s="39">
        <f t="shared" si="662"/>
        <v>0</v>
      </c>
      <c r="AF746" s="12">
        <f t="shared" si="678"/>
        <v>0</v>
      </c>
      <c r="AG746" s="39">
        <f t="shared" si="679"/>
        <v>0</v>
      </c>
      <c r="AH746" s="12">
        <f t="shared" si="680"/>
        <v>0</v>
      </c>
      <c r="AI746" s="39">
        <f t="shared" si="681"/>
        <v>0</v>
      </c>
      <c r="AJ746" s="39">
        <f t="shared" si="682"/>
        <v>0</v>
      </c>
      <c r="AK746" s="12">
        <f t="shared" si="683"/>
        <v>1</v>
      </c>
      <c r="AL746" s="39">
        <f t="shared" si="684"/>
        <v>2630</v>
      </c>
      <c r="AM746" s="39">
        <f t="shared" si="685"/>
        <v>2535</v>
      </c>
      <c r="AN746" s="39">
        <f t="shared" si="686"/>
        <v>2070</v>
      </c>
      <c r="AO746" s="99">
        <f t="shared" si="687"/>
        <v>1</v>
      </c>
      <c r="AP746" s="99">
        <f t="shared" si="688"/>
        <v>1</v>
      </c>
      <c r="AQ746" s="12">
        <f t="shared" si="689"/>
        <v>1</v>
      </c>
      <c r="AR746" s="39">
        <f t="shared" si="690"/>
        <v>2630</v>
      </c>
      <c r="AS746" s="39">
        <f t="shared" si="691"/>
        <v>2535</v>
      </c>
      <c r="AT746" s="39">
        <f t="shared" si="692"/>
        <v>2070</v>
      </c>
      <c r="AU746" s="12">
        <f t="shared" si="693"/>
        <v>0</v>
      </c>
      <c r="AV746" s="39">
        <f t="shared" si="694"/>
        <v>0</v>
      </c>
      <c r="AW746" s="39">
        <f t="shared" si="695"/>
        <v>0</v>
      </c>
      <c r="AX746" s="39">
        <f t="shared" si="696"/>
        <v>0</v>
      </c>
      <c r="AY746" s="39">
        <f t="shared" si="697"/>
        <v>0</v>
      </c>
      <c r="AZ746" s="39">
        <f t="shared" si="698"/>
        <v>0</v>
      </c>
      <c r="BA746" s="12">
        <f t="shared" si="699"/>
        <v>0</v>
      </c>
      <c r="BB746" s="39">
        <f t="shared" si="700"/>
        <v>0</v>
      </c>
      <c r="BC746" s="39">
        <f t="shared" si="701"/>
        <v>0</v>
      </c>
      <c r="BD746" s="39">
        <f t="shared" si="702"/>
        <v>0</v>
      </c>
      <c r="BE746" s="12">
        <f t="shared" si="703"/>
        <v>0</v>
      </c>
      <c r="BF746" s="39">
        <f t="shared" si="704"/>
        <v>0</v>
      </c>
      <c r="BG746" s="39">
        <f t="shared" si="705"/>
        <v>0</v>
      </c>
      <c r="BH746" s="39">
        <f t="shared" si="706"/>
        <v>0</v>
      </c>
      <c r="BI746" s="12">
        <f t="shared" si="707"/>
        <v>0</v>
      </c>
      <c r="BJ746" s="39">
        <f t="shared" si="708"/>
        <v>0</v>
      </c>
      <c r="BK746" s="39">
        <f t="shared" si="709"/>
        <v>0</v>
      </c>
      <c r="BL746" s="39">
        <f t="shared" si="710"/>
        <v>0</v>
      </c>
      <c r="BM746" s="12">
        <f t="shared" si="711"/>
        <v>0</v>
      </c>
      <c r="BN746" s="39">
        <f t="shared" si="712"/>
        <v>0</v>
      </c>
      <c r="BO746" s="39">
        <f t="shared" si="713"/>
        <v>0</v>
      </c>
      <c r="BP746" s="39">
        <f t="shared" si="714"/>
        <v>0</v>
      </c>
      <c r="BQ746" s="12">
        <f t="shared" si="715"/>
        <v>0</v>
      </c>
      <c r="BR746" s="39">
        <f t="shared" si="716"/>
        <v>0</v>
      </c>
      <c r="BS746" s="39">
        <f t="shared" si="717"/>
        <v>0</v>
      </c>
      <c r="BT746" s="39">
        <f t="shared" si="718"/>
        <v>0</v>
      </c>
      <c r="BU746" s="104">
        <f>IF(ABS($B746)&lt;0.01,0,VLOOKUP(E746,DollarSteps,4))</f>
        <v>7</v>
      </c>
      <c r="BV746" s="104">
        <f>IF(ABS($B746)&lt;0.01,0,VLOOKUP(G746,DollarSteps,4))</f>
        <v>6</v>
      </c>
      <c r="BW746" s="104">
        <f>IF(ABS($B746)&lt;0.01,0,VLOOKUP(I746,DollarSteps,4))</f>
        <v>5</v>
      </c>
      <c r="BX746" s="104">
        <f>IF(ABS($B746)&lt;0.01,0,IF($J746="","",VLOOKUP($J746,Age_Steps,4)))</f>
        <v>6</v>
      </c>
      <c r="BY746" s="104">
        <f>IF(OR(ABS($B746)&lt;0.01,$E746=0),0,IF($J746="","",VLOOKUP($J746,Age_Steps,4)))</f>
        <v>6</v>
      </c>
      <c r="BZ746" s="104">
        <f>IF(ABS($B746)&lt;0.01,0,IF($J746="","",VLOOKUP($J746-1,Age_Steps,4)))</f>
        <v>6</v>
      </c>
      <c r="CA746" s="104">
        <f>IF(OR(ABS($B746)&lt;0.01,$G746=0),0,IF($J746="","",VLOOKUP($J746-1,Age_Steps,4)))</f>
        <v>6</v>
      </c>
      <c r="CB746" s="104">
        <f>IF(ABS($B746)&lt;0.01,0,IF($J746="","",VLOOKUP($J746-2,Age_Steps,4)))</f>
        <v>6</v>
      </c>
      <c r="CC746" s="104">
        <f>IF(OR(ABS($B746)&lt;0.01,$I746=0),0,IF($J746="","",VLOOKUP($J746-2,Age_Steps,4)))</f>
        <v>6</v>
      </c>
    </row>
    <row r="747" spans="2:81" ht="12.5" customHeight="1">
      <c r="B747" s="6" t="s">
        <v>627</v>
      </c>
      <c r="C747" s="6" t="s">
        <v>628</v>
      </c>
      <c r="D747" s="5">
        <v>260</v>
      </c>
      <c r="E747" s="5">
        <v>260</v>
      </c>
      <c r="F747" s="2">
        <v>260</v>
      </c>
      <c r="G747" s="2">
        <v>260</v>
      </c>
      <c r="H747" s="2">
        <v>265</v>
      </c>
      <c r="I747" s="5">
        <v>265</v>
      </c>
      <c r="J747" s="11">
        <v>56</v>
      </c>
      <c r="K747" s="12">
        <f t="shared" si="663"/>
        <v>1</v>
      </c>
      <c r="L747" s="12">
        <f t="shared" si="663"/>
        <v>1</v>
      </c>
      <c r="M747" s="14">
        <f t="shared" si="664"/>
        <v>0</v>
      </c>
      <c r="N747" s="12">
        <f t="shared" si="719"/>
        <v>0</v>
      </c>
      <c r="O747" s="14">
        <f t="shared" si="665"/>
        <v>0</v>
      </c>
      <c r="P747" s="12">
        <f t="shared" si="719"/>
        <v>0</v>
      </c>
      <c r="Q747" s="12">
        <f t="shared" si="666"/>
        <v>0</v>
      </c>
      <c r="R747" s="12">
        <f t="shared" si="667"/>
        <v>0</v>
      </c>
      <c r="S747" s="12">
        <f t="shared" si="668"/>
        <v>1</v>
      </c>
      <c r="T747" s="12">
        <f t="shared" si="669"/>
        <v>1</v>
      </c>
      <c r="U747" s="12">
        <f t="shared" si="670"/>
        <v>0</v>
      </c>
      <c r="V747" s="39">
        <f t="shared" si="671"/>
        <v>0</v>
      </c>
      <c r="W747" s="39">
        <f t="shared" si="672"/>
        <v>0</v>
      </c>
      <c r="X747" s="12">
        <f t="shared" si="720"/>
        <v>1</v>
      </c>
      <c r="Y747" s="12">
        <f t="shared" si="673"/>
        <v>0</v>
      </c>
      <c r="Z747" s="39">
        <f t="shared" si="721"/>
        <v>0</v>
      </c>
      <c r="AA747" s="12">
        <f t="shared" si="674"/>
        <v>0</v>
      </c>
      <c r="AB747" s="39">
        <f t="shared" si="675"/>
        <v>0</v>
      </c>
      <c r="AC747" s="12">
        <f t="shared" si="676"/>
        <v>0</v>
      </c>
      <c r="AD747" s="39">
        <f t="shared" si="677"/>
        <v>0</v>
      </c>
      <c r="AE747" s="39">
        <f t="shared" si="662"/>
        <v>0</v>
      </c>
      <c r="AF747" s="12">
        <f t="shared" si="678"/>
        <v>0</v>
      </c>
      <c r="AG747" s="39">
        <f t="shared" si="679"/>
        <v>0</v>
      </c>
      <c r="AH747" s="12">
        <f t="shared" si="680"/>
        <v>0</v>
      </c>
      <c r="AI747" s="39">
        <f t="shared" si="681"/>
        <v>0</v>
      </c>
      <c r="AJ747" s="39">
        <f t="shared" si="682"/>
        <v>0</v>
      </c>
      <c r="AK747" s="12">
        <f t="shared" si="683"/>
        <v>1</v>
      </c>
      <c r="AL747" s="39">
        <f t="shared" si="684"/>
        <v>260</v>
      </c>
      <c r="AM747" s="39">
        <f t="shared" si="685"/>
        <v>260</v>
      </c>
      <c r="AN747" s="39">
        <f t="shared" si="686"/>
        <v>265</v>
      </c>
      <c r="AO747" s="99">
        <f t="shared" si="687"/>
        <v>3</v>
      </c>
      <c r="AP747" s="99">
        <f t="shared" si="688"/>
        <v>2</v>
      </c>
      <c r="AQ747" s="12">
        <f t="shared" si="689"/>
        <v>0</v>
      </c>
      <c r="AR747" s="39">
        <f t="shared" si="690"/>
        <v>0</v>
      </c>
      <c r="AS747" s="39">
        <f t="shared" si="691"/>
        <v>0</v>
      </c>
      <c r="AT747" s="39">
        <f t="shared" si="692"/>
        <v>0</v>
      </c>
      <c r="AU747" s="12">
        <f t="shared" si="693"/>
        <v>0</v>
      </c>
      <c r="AV747" s="39">
        <f t="shared" si="694"/>
        <v>0</v>
      </c>
      <c r="AW747" s="39">
        <f t="shared" si="695"/>
        <v>0</v>
      </c>
      <c r="AX747" s="39">
        <f t="shared" si="696"/>
        <v>0</v>
      </c>
      <c r="AY747" s="39">
        <f t="shared" si="697"/>
        <v>0</v>
      </c>
      <c r="AZ747" s="39">
        <f t="shared" si="698"/>
        <v>0</v>
      </c>
      <c r="BA747" s="12">
        <f t="shared" si="699"/>
        <v>1</v>
      </c>
      <c r="BB747" s="39">
        <f t="shared" si="700"/>
        <v>260</v>
      </c>
      <c r="BC747" s="39">
        <f t="shared" si="701"/>
        <v>260</v>
      </c>
      <c r="BD747" s="39">
        <f t="shared" si="702"/>
        <v>265</v>
      </c>
      <c r="BE747" s="12">
        <f t="shared" si="703"/>
        <v>0</v>
      </c>
      <c r="BF747" s="39">
        <f t="shared" si="704"/>
        <v>0</v>
      </c>
      <c r="BG747" s="39">
        <f t="shared" si="705"/>
        <v>0</v>
      </c>
      <c r="BH747" s="39">
        <f t="shared" si="706"/>
        <v>0</v>
      </c>
      <c r="BI747" s="12">
        <f t="shared" si="707"/>
        <v>0</v>
      </c>
      <c r="BJ747" s="39">
        <f t="shared" si="708"/>
        <v>0</v>
      </c>
      <c r="BK747" s="39">
        <f t="shared" si="709"/>
        <v>0</v>
      </c>
      <c r="BL747" s="39">
        <f t="shared" si="710"/>
        <v>0</v>
      </c>
      <c r="BM747" s="12">
        <f t="shared" si="711"/>
        <v>0</v>
      </c>
      <c r="BN747" s="39">
        <f t="shared" si="712"/>
        <v>0</v>
      </c>
      <c r="BO747" s="39">
        <f t="shared" si="713"/>
        <v>0</v>
      </c>
      <c r="BP747" s="39">
        <f t="shared" si="714"/>
        <v>0</v>
      </c>
      <c r="BQ747" s="12">
        <f t="shared" si="715"/>
        <v>0</v>
      </c>
      <c r="BR747" s="39">
        <f t="shared" si="716"/>
        <v>0</v>
      </c>
      <c r="BS747" s="39">
        <f t="shared" si="717"/>
        <v>0</v>
      </c>
      <c r="BT747" s="39">
        <f t="shared" si="718"/>
        <v>0</v>
      </c>
      <c r="BU747" s="104">
        <f>IF(ABS($B747)&lt;0.01,0,VLOOKUP(E747,DollarSteps,4))</f>
        <v>2</v>
      </c>
      <c r="BV747" s="104">
        <f>IF(ABS($B747)&lt;0.01,0,VLOOKUP(G747,DollarSteps,4))</f>
        <v>2</v>
      </c>
      <c r="BW747" s="104">
        <f>IF(ABS($B747)&lt;0.01,0,VLOOKUP(I747,DollarSteps,4))</f>
        <v>3</v>
      </c>
      <c r="BX747" s="104">
        <f>IF(ABS($B747)&lt;0.01,0,IF($J747="","",VLOOKUP($J747,Age_Steps,4)))</f>
        <v>5</v>
      </c>
      <c r="BY747" s="104">
        <f>IF(OR(ABS($B747)&lt;0.01,$E747=0),0,IF($J747="","",VLOOKUP($J747,Age_Steps,4)))</f>
        <v>5</v>
      </c>
      <c r="BZ747" s="104">
        <f>IF(ABS($B747)&lt;0.01,0,IF($J747="","",VLOOKUP($J747-1,Age_Steps,4)))</f>
        <v>5</v>
      </c>
      <c r="CA747" s="104">
        <f>IF(OR(ABS($B747)&lt;0.01,$G747=0),0,IF($J747="","",VLOOKUP($J747-1,Age_Steps,4)))</f>
        <v>5</v>
      </c>
      <c r="CB747" s="104">
        <f>IF(ABS($B747)&lt;0.01,0,IF($J747="","",VLOOKUP($J747-2,Age_Steps,4)))</f>
        <v>5</v>
      </c>
      <c r="CC747" s="104">
        <f>IF(OR(ABS($B747)&lt;0.01,$I747=0),0,IF($J747="","",VLOOKUP($J747-2,Age_Steps,4)))</f>
        <v>5</v>
      </c>
    </row>
    <row r="748" spans="2:81" ht="12.5" customHeight="1">
      <c r="B748" s="6" t="s">
        <v>629</v>
      </c>
      <c r="C748" s="6" t="s">
        <v>630</v>
      </c>
      <c r="D748" s="5">
        <v>175</v>
      </c>
      <c r="E748" s="5">
        <v>175</v>
      </c>
      <c r="F748" s="2">
        <v>1500</v>
      </c>
      <c r="G748" s="2">
        <v>1500</v>
      </c>
      <c r="H748" s="2">
        <v>2050</v>
      </c>
      <c r="I748" s="5">
        <v>2050</v>
      </c>
      <c r="J748" s="11">
        <v>88</v>
      </c>
      <c r="K748" s="12">
        <f t="shared" si="663"/>
        <v>1</v>
      </c>
      <c r="L748" s="12">
        <f t="shared" si="663"/>
        <v>1</v>
      </c>
      <c r="M748" s="14">
        <f t="shared" si="664"/>
        <v>-1325</v>
      </c>
      <c r="N748" s="12">
        <f t="shared" si="719"/>
        <v>1</v>
      </c>
      <c r="O748" s="14">
        <f t="shared" si="665"/>
        <v>-1325</v>
      </c>
      <c r="P748" s="12">
        <f t="shared" si="719"/>
        <v>1</v>
      </c>
      <c r="Q748" s="12">
        <f t="shared" si="666"/>
        <v>0</v>
      </c>
      <c r="R748" s="12">
        <f t="shared" si="667"/>
        <v>0</v>
      </c>
      <c r="S748" s="12">
        <f t="shared" si="668"/>
        <v>1</v>
      </c>
      <c r="T748" s="12">
        <f t="shared" si="669"/>
        <v>1</v>
      </c>
      <c r="U748" s="12">
        <f t="shared" si="670"/>
        <v>0</v>
      </c>
      <c r="V748" s="39">
        <f t="shared" si="671"/>
        <v>0</v>
      </c>
      <c r="W748" s="39">
        <f t="shared" si="672"/>
        <v>0</v>
      </c>
      <c r="X748" s="12">
        <f t="shared" si="720"/>
        <v>1</v>
      </c>
      <c r="Y748" s="12">
        <f t="shared" si="673"/>
        <v>0</v>
      </c>
      <c r="Z748" s="39">
        <f t="shared" si="721"/>
        <v>0</v>
      </c>
      <c r="AA748" s="12">
        <f t="shared" si="674"/>
        <v>0</v>
      </c>
      <c r="AB748" s="39">
        <f t="shared" si="675"/>
        <v>0</v>
      </c>
      <c r="AC748" s="12">
        <f t="shared" si="676"/>
        <v>0</v>
      </c>
      <c r="AD748" s="39">
        <f t="shared" si="677"/>
        <v>0</v>
      </c>
      <c r="AE748" s="39">
        <f t="shared" si="662"/>
        <v>0</v>
      </c>
      <c r="AF748" s="12">
        <f t="shared" si="678"/>
        <v>0</v>
      </c>
      <c r="AG748" s="39">
        <f t="shared" si="679"/>
        <v>0</v>
      </c>
      <c r="AH748" s="12">
        <f t="shared" si="680"/>
        <v>0</v>
      </c>
      <c r="AI748" s="39">
        <f t="shared" si="681"/>
        <v>0</v>
      </c>
      <c r="AJ748" s="39">
        <f t="shared" si="682"/>
        <v>0</v>
      </c>
      <c r="AK748" s="12">
        <f t="shared" si="683"/>
        <v>1</v>
      </c>
      <c r="AL748" s="39">
        <f t="shared" si="684"/>
        <v>175</v>
      </c>
      <c r="AM748" s="39">
        <f t="shared" si="685"/>
        <v>1500</v>
      </c>
      <c r="AN748" s="39">
        <f t="shared" si="686"/>
        <v>2050</v>
      </c>
      <c r="AO748" s="99">
        <f t="shared" si="687"/>
        <v>2</v>
      </c>
      <c r="AP748" s="99">
        <f t="shared" si="688"/>
        <v>2</v>
      </c>
      <c r="AQ748" s="12">
        <f t="shared" si="689"/>
        <v>0</v>
      </c>
      <c r="AR748" s="39">
        <f t="shared" si="690"/>
        <v>0</v>
      </c>
      <c r="AS748" s="39">
        <f t="shared" si="691"/>
        <v>0</v>
      </c>
      <c r="AT748" s="39">
        <f t="shared" si="692"/>
        <v>0</v>
      </c>
      <c r="AU748" s="12">
        <f t="shared" si="693"/>
        <v>1</v>
      </c>
      <c r="AV748" s="39">
        <f t="shared" si="694"/>
        <v>175</v>
      </c>
      <c r="AW748" s="39">
        <f t="shared" si="695"/>
        <v>1500</v>
      </c>
      <c r="AX748" s="39">
        <f t="shared" si="696"/>
        <v>2050</v>
      </c>
      <c r="AY748" s="39">
        <f t="shared" si="697"/>
        <v>-1325</v>
      </c>
      <c r="AZ748" s="39">
        <f t="shared" si="698"/>
        <v>-550</v>
      </c>
      <c r="BA748" s="12">
        <f t="shared" si="699"/>
        <v>0</v>
      </c>
      <c r="BB748" s="39">
        <f t="shared" si="700"/>
        <v>0</v>
      </c>
      <c r="BC748" s="39">
        <f t="shared" si="701"/>
        <v>0</v>
      </c>
      <c r="BD748" s="39">
        <f t="shared" si="702"/>
        <v>0</v>
      </c>
      <c r="BE748" s="12">
        <f t="shared" si="703"/>
        <v>0</v>
      </c>
      <c r="BF748" s="39">
        <f t="shared" si="704"/>
        <v>0</v>
      </c>
      <c r="BG748" s="39">
        <f t="shared" si="705"/>
        <v>0</v>
      </c>
      <c r="BH748" s="39">
        <f t="shared" si="706"/>
        <v>0</v>
      </c>
      <c r="BI748" s="12">
        <f t="shared" si="707"/>
        <v>0</v>
      </c>
      <c r="BJ748" s="39">
        <f t="shared" si="708"/>
        <v>0</v>
      </c>
      <c r="BK748" s="39">
        <f t="shared" si="709"/>
        <v>0</v>
      </c>
      <c r="BL748" s="39">
        <f t="shared" si="710"/>
        <v>0</v>
      </c>
      <c r="BM748" s="12">
        <f t="shared" si="711"/>
        <v>0</v>
      </c>
      <c r="BN748" s="39">
        <f t="shared" si="712"/>
        <v>0</v>
      </c>
      <c r="BO748" s="39">
        <f t="shared" si="713"/>
        <v>0</v>
      </c>
      <c r="BP748" s="39">
        <f t="shared" si="714"/>
        <v>0</v>
      </c>
      <c r="BQ748" s="12">
        <f t="shared" si="715"/>
        <v>0</v>
      </c>
      <c r="BR748" s="39">
        <f t="shared" si="716"/>
        <v>0</v>
      </c>
      <c r="BS748" s="39">
        <f t="shared" si="717"/>
        <v>0</v>
      </c>
      <c r="BT748" s="39">
        <f t="shared" si="718"/>
        <v>0</v>
      </c>
      <c r="BU748" s="104">
        <f>IF(ABS($B748)&lt;0.01,0,VLOOKUP(E748,DollarSteps,4))</f>
        <v>2</v>
      </c>
      <c r="BV748" s="104">
        <f>IF(ABS($B748)&lt;0.01,0,VLOOKUP(G748,DollarSteps,4))</f>
        <v>4</v>
      </c>
      <c r="BW748" s="104">
        <f>IF(ABS($B748)&lt;0.01,0,VLOOKUP(I748,DollarSteps,4))</f>
        <v>5</v>
      </c>
      <c r="BX748" s="104">
        <f>IF(ABS($B748)&lt;0.01,0,IF($J748="","",VLOOKUP($J748,Age_Steps,4)))</f>
        <v>7</v>
      </c>
      <c r="BY748" s="104">
        <f>IF(OR(ABS($B748)&lt;0.01,$E748=0),0,IF($J748="","",VLOOKUP($J748,Age_Steps,4)))</f>
        <v>7</v>
      </c>
      <c r="BZ748" s="104">
        <f>IF(ABS($B748)&lt;0.01,0,IF($J748="","",VLOOKUP($J748-1,Age_Steps,4)))</f>
        <v>7</v>
      </c>
      <c r="CA748" s="104">
        <f>IF(OR(ABS($B748)&lt;0.01,$G748=0),0,IF($J748="","",VLOOKUP($J748-1,Age_Steps,4)))</f>
        <v>7</v>
      </c>
      <c r="CB748" s="104">
        <f>IF(ABS($B748)&lt;0.01,0,IF($J748="","",VLOOKUP($J748-2,Age_Steps,4)))</f>
        <v>7</v>
      </c>
      <c r="CC748" s="104">
        <f>IF(OR(ABS($B748)&lt;0.01,$I748=0),0,IF($J748="","",VLOOKUP($J748-2,Age_Steps,4)))</f>
        <v>7</v>
      </c>
    </row>
    <row r="749" spans="2:81" ht="12.5" customHeight="1">
      <c r="B749" s="6" t="s">
        <v>631</v>
      </c>
      <c r="C749" s="7" t="s">
        <v>632</v>
      </c>
      <c r="D749" s="5">
        <v>6000</v>
      </c>
      <c r="E749" s="5">
        <v>6570</v>
      </c>
      <c r="F749" s="2">
        <v>5400</v>
      </c>
      <c r="G749" s="2">
        <v>5580</v>
      </c>
      <c r="H749" s="2">
        <v>5250</v>
      </c>
      <c r="I749" s="5">
        <v>5300</v>
      </c>
      <c r="J749" s="11">
        <v>84</v>
      </c>
      <c r="K749" s="12">
        <f t="shared" si="663"/>
        <v>1</v>
      </c>
      <c r="L749" s="12">
        <f t="shared" si="663"/>
        <v>1</v>
      </c>
      <c r="M749" s="14">
        <f t="shared" si="664"/>
        <v>600</v>
      </c>
      <c r="N749" s="12">
        <f t="shared" si="719"/>
        <v>1</v>
      </c>
      <c r="O749" s="14">
        <f t="shared" si="665"/>
        <v>990</v>
      </c>
      <c r="P749" s="12">
        <f t="shared" si="719"/>
        <v>1</v>
      </c>
      <c r="Q749" s="12">
        <f t="shared" si="666"/>
        <v>0</v>
      </c>
      <c r="R749" s="12">
        <f t="shared" si="667"/>
        <v>0</v>
      </c>
      <c r="S749" s="12">
        <f t="shared" si="668"/>
        <v>1</v>
      </c>
      <c r="T749" s="12">
        <f t="shared" si="669"/>
        <v>1</v>
      </c>
      <c r="U749" s="12">
        <f t="shared" si="670"/>
        <v>0</v>
      </c>
      <c r="V749" s="39">
        <f t="shared" si="671"/>
        <v>0</v>
      </c>
      <c r="W749" s="39">
        <f t="shared" si="672"/>
        <v>0</v>
      </c>
      <c r="X749" s="12">
        <f t="shared" si="720"/>
        <v>1</v>
      </c>
      <c r="Y749" s="12">
        <f t="shared" si="673"/>
        <v>0</v>
      </c>
      <c r="Z749" s="39">
        <f t="shared" si="721"/>
        <v>0</v>
      </c>
      <c r="AA749" s="12">
        <f t="shared" si="674"/>
        <v>0</v>
      </c>
      <c r="AB749" s="39">
        <f t="shared" si="675"/>
        <v>0</v>
      </c>
      <c r="AC749" s="12">
        <f t="shared" si="676"/>
        <v>0</v>
      </c>
      <c r="AD749" s="39">
        <f t="shared" si="677"/>
        <v>0</v>
      </c>
      <c r="AE749" s="39">
        <f t="shared" si="662"/>
        <v>0</v>
      </c>
      <c r="AF749" s="12">
        <f t="shared" si="678"/>
        <v>0</v>
      </c>
      <c r="AG749" s="39">
        <f t="shared" si="679"/>
        <v>0</v>
      </c>
      <c r="AH749" s="12">
        <f t="shared" si="680"/>
        <v>0</v>
      </c>
      <c r="AI749" s="39">
        <f t="shared" si="681"/>
        <v>0</v>
      </c>
      <c r="AJ749" s="39">
        <f t="shared" si="682"/>
        <v>0</v>
      </c>
      <c r="AK749" s="12">
        <f t="shared" si="683"/>
        <v>1</v>
      </c>
      <c r="AL749" s="39">
        <f t="shared" si="684"/>
        <v>6570</v>
      </c>
      <c r="AM749" s="39">
        <f t="shared" si="685"/>
        <v>5580</v>
      </c>
      <c r="AN749" s="39">
        <f t="shared" si="686"/>
        <v>5300</v>
      </c>
      <c r="AO749" s="99">
        <f t="shared" si="687"/>
        <v>1</v>
      </c>
      <c r="AP749" s="99">
        <f t="shared" si="688"/>
        <v>1</v>
      </c>
      <c r="AQ749" s="12">
        <f t="shared" si="689"/>
        <v>1</v>
      </c>
      <c r="AR749" s="39">
        <f t="shared" si="690"/>
        <v>6570</v>
      </c>
      <c r="AS749" s="39">
        <f t="shared" si="691"/>
        <v>5580</v>
      </c>
      <c r="AT749" s="39">
        <f t="shared" si="692"/>
        <v>5300</v>
      </c>
      <c r="AU749" s="12">
        <f t="shared" si="693"/>
        <v>0</v>
      </c>
      <c r="AV749" s="39">
        <f t="shared" si="694"/>
        <v>0</v>
      </c>
      <c r="AW749" s="39">
        <f t="shared" si="695"/>
        <v>0</v>
      </c>
      <c r="AX749" s="39">
        <f t="shared" si="696"/>
        <v>0</v>
      </c>
      <c r="AY749" s="39">
        <f t="shared" si="697"/>
        <v>0</v>
      </c>
      <c r="AZ749" s="39">
        <f t="shared" si="698"/>
        <v>0</v>
      </c>
      <c r="BA749" s="12">
        <f t="shared" si="699"/>
        <v>0</v>
      </c>
      <c r="BB749" s="39">
        <f t="shared" si="700"/>
        <v>0</v>
      </c>
      <c r="BC749" s="39">
        <f t="shared" si="701"/>
        <v>0</v>
      </c>
      <c r="BD749" s="39">
        <f t="shared" si="702"/>
        <v>0</v>
      </c>
      <c r="BE749" s="12">
        <f t="shared" si="703"/>
        <v>0</v>
      </c>
      <c r="BF749" s="39">
        <f t="shared" si="704"/>
        <v>0</v>
      </c>
      <c r="BG749" s="39">
        <f t="shared" si="705"/>
        <v>0</v>
      </c>
      <c r="BH749" s="39">
        <f t="shared" si="706"/>
        <v>0</v>
      </c>
      <c r="BI749" s="12">
        <f t="shared" si="707"/>
        <v>0</v>
      </c>
      <c r="BJ749" s="39">
        <f t="shared" si="708"/>
        <v>0</v>
      </c>
      <c r="BK749" s="39">
        <f t="shared" si="709"/>
        <v>0</v>
      </c>
      <c r="BL749" s="39">
        <f t="shared" si="710"/>
        <v>0</v>
      </c>
      <c r="BM749" s="12">
        <f t="shared" si="711"/>
        <v>0</v>
      </c>
      <c r="BN749" s="39">
        <f t="shared" si="712"/>
        <v>0</v>
      </c>
      <c r="BO749" s="39">
        <f t="shared" si="713"/>
        <v>0</v>
      </c>
      <c r="BP749" s="39">
        <f t="shared" si="714"/>
        <v>0</v>
      </c>
      <c r="BQ749" s="12">
        <f t="shared" si="715"/>
        <v>0</v>
      </c>
      <c r="BR749" s="39">
        <f t="shared" si="716"/>
        <v>0</v>
      </c>
      <c r="BS749" s="39">
        <f t="shared" si="717"/>
        <v>0</v>
      </c>
      <c r="BT749" s="39">
        <f t="shared" si="718"/>
        <v>0</v>
      </c>
      <c r="BU749" s="104">
        <f>IF(ABS($B749)&lt;0.01,0,VLOOKUP(E749,DollarSteps,4))</f>
        <v>9</v>
      </c>
      <c r="BV749" s="104">
        <f>IF(ABS($B749)&lt;0.01,0,VLOOKUP(G749,DollarSteps,4))</f>
        <v>9</v>
      </c>
      <c r="BW749" s="104">
        <f>IF(ABS($B749)&lt;0.01,0,VLOOKUP(I749,DollarSteps,4))</f>
        <v>9</v>
      </c>
      <c r="BX749" s="104">
        <f>IF(ABS($B749)&lt;0.01,0,IF($J749="","",VLOOKUP($J749,Age_Steps,4)))</f>
        <v>7</v>
      </c>
      <c r="BY749" s="104">
        <f>IF(OR(ABS($B749)&lt;0.01,$E749=0),0,IF($J749="","",VLOOKUP($J749,Age_Steps,4)))</f>
        <v>7</v>
      </c>
      <c r="BZ749" s="104">
        <f>IF(ABS($B749)&lt;0.01,0,IF($J749="","",VLOOKUP($J749-1,Age_Steps,4)))</f>
        <v>7</v>
      </c>
      <c r="CA749" s="104">
        <f>IF(OR(ABS($B749)&lt;0.01,$G749=0),0,IF($J749="","",VLOOKUP($J749-1,Age_Steps,4)))</f>
        <v>7</v>
      </c>
      <c r="CB749" s="104">
        <f>IF(ABS($B749)&lt;0.01,0,IF($J749="","",VLOOKUP($J749-2,Age_Steps,4)))</f>
        <v>7</v>
      </c>
      <c r="CC749" s="104">
        <f>IF(OR(ABS($B749)&lt;0.01,$I749=0),0,IF($J749="","",VLOOKUP($J749-2,Age_Steps,4)))</f>
        <v>7</v>
      </c>
    </row>
    <row r="750" spans="2:81" ht="12.5" customHeight="1">
      <c r="B750" s="6" t="s">
        <v>633</v>
      </c>
      <c r="C750" s="6" t="s">
        <v>634</v>
      </c>
      <c r="D750" s="5">
        <v>0</v>
      </c>
      <c r="E750" s="5">
        <v>0</v>
      </c>
      <c r="F750" s="2">
        <v>186</v>
      </c>
      <c r="G750" s="2">
        <v>211</v>
      </c>
      <c r="H750" s="2">
        <v>150</v>
      </c>
      <c r="I750" s="5">
        <v>185</v>
      </c>
      <c r="J750" s="11">
        <v>53</v>
      </c>
      <c r="K750" s="12">
        <f t="shared" si="663"/>
        <v>0</v>
      </c>
      <c r="L750" s="12">
        <f t="shared" si="663"/>
        <v>0</v>
      </c>
      <c r="M750" s="14">
        <f t="shared" si="664"/>
        <v>-186</v>
      </c>
      <c r="N750" s="12">
        <f t="shared" si="719"/>
        <v>0</v>
      </c>
      <c r="O750" s="14">
        <f t="shared" si="665"/>
        <v>-211</v>
      </c>
      <c r="P750" s="12">
        <f t="shared" si="719"/>
        <v>0</v>
      </c>
      <c r="Q750" s="12">
        <f t="shared" si="666"/>
        <v>0</v>
      </c>
      <c r="R750" s="12">
        <f t="shared" si="667"/>
        <v>1</v>
      </c>
      <c r="S750" s="12">
        <f t="shared" si="668"/>
        <v>0</v>
      </c>
      <c r="T750" s="12">
        <f t="shared" si="669"/>
        <v>1</v>
      </c>
      <c r="U750" s="12">
        <f t="shared" si="670"/>
        <v>1</v>
      </c>
      <c r="V750" s="39">
        <f t="shared" si="671"/>
        <v>211</v>
      </c>
      <c r="W750" s="39">
        <f t="shared" si="672"/>
        <v>185</v>
      </c>
      <c r="X750" s="12">
        <f t="shared" si="720"/>
        <v>1</v>
      </c>
      <c r="Y750" s="12">
        <f t="shared" si="673"/>
        <v>0</v>
      </c>
      <c r="Z750" s="39">
        <f t="shared" si="721"/>
        <v>0</v>
      </c>
      <c r="AA750" s="12">
        <f t="shared" si="674"/>
        <v>0</v>
      </c>
      <c r="AB750" s="39">
        <f t="shared" si="675"/>
        <v>0</v>
      </c>
      <c r="AC750" s="12">
        <f t="shared" si="676"/>
        <v>0</v>
      </c>
      <c r="AD750" s="39">
        <f t="shared" si="677"/>
        <v>0</v>
      </c>
      <c r="AE750" s="39">
        <f t="shared" si="662"/>
        <v>0</v>
      </c>
      <c r="AF750" s="12">
        <f t="shared" si="678"/>
        <v>0</v>
      </c>
      <c r="AG750" s="39">
        <f t="shared" si="679"/>
        <v>0</v>
      </c>
      <c r="AH750" s="12">
        <f t="shared" si="680"/>
        <v>0</v>
      </c>
      <c r="AI750" s="39">
        <f t="shared" si="681"/>
        <v>0</v>
      </c>
      <c r="AJ750" s="39">
        <f t="shared" si="682"/>
        <v>0</v>
      </c>
      <c r="AK750" s="12">
        <f t="shared" si="683"/>
        <v>0</v>
      </c>
      <c r="AL750" s="39">
        <f t="shared" si="684"/>
        <v>0</v>
      </c>
      <c r="AM750" s="39">
        <f t="shared" si="685"/>
        <v>0</v>
      </c>
      <c r="AN750" s="39">
        <f t="shared" si="686"/>
        <v>0</v>
      </c>
      <c r="AO750" s="99">
        <f t="shared" si="687"/>
        <v>0</v>
      </c>
      <c r="AP750" s="99">
        <f t="shared" si="688"/>
        <v>0</v>
      </c>
      <c r="AQ750" s="12">
        <f t="shared" si="689"/>
        <v>0</v>
      </c>
      <c r="AR750" s="39">
        <f t="shared" si="690"/>
        <v>0</v>
      </c>
      <c r="AS750" s="39">
        <f t="shared" si="691"/>
        <v>0</v>
      </c>
      <c r="AT750" s="39">
        <f t="shared" si="692"/>
        <v>0</v>
      </c>
      <c r="AU750" s="12">
        <f t="shared" si="693"/>
        <v>0</v>
      </c>
      <c r="AV750" s="39">
        <f t="shared" si="694"/>
        <v>0</v>
      </c>
      <c r="AW750" s="39">
        <f t="shared" si="695"/>
        <v>0</v>
      </c>
      <c r="AX750" s="39">
        <f t="shared" si="696"/>
        <v>0</v>
      </c>
      <c r="AY750" s="39">
        <f t="shared" si="697"/>
        <v>0</v>
      </c>
      <c r="AZ750" s="39">
        <f t="shared" si="698"/>
        <v>0</v>
      </c>
      <c r="BA750" s="12">
        <f t="shared" si="699"/>
        <v>0</v>
      </c>
      <c r="BB750" s="39">
        <f t="shared" si="700"/>
        <v>0</v>
      </c>
      <c r="BC750" s="39">
        <f t="shared" si="701"/>
        <v>0</v>
      </c>
      <c r="BD750" s="39">
        <f t="shared" si="702"/>
        <v>0</v>
      </c>
      <c r="BE750" s="12">
        <f t="shared" si="703"/>
        <v>0</v>
      </c>
      <c r="BF750" s="39">
        <f t="shared" si="704"/>
        <v>0</v>
      </c>
      <c r="BG750" s="39">
        <f t="shared" si="705"/>
        <v>0</v>
      </c>
      <c r="BH750" s="39">
        <f t="shared" si="706"/>
        <v>0</v>
      </c>
      <c r="BI750" s="12">
        <f t="shared" si="707"/>
        <v>0</v>
      </c>
      <c r="BJ750" s="39">
        <f t="shared" si="708"/>
        <v>0</v>
      </c>
      <c r="BK750" s="39">
        <f t="shared" si="709"/>
        <v>0</v>
      </c>
      <c r="BL750" s="39">
        <f t="shared" si="710"/>
        <v>0</v>
      </c>
      <c r="BM750" s="12">
        <f t="shared" si="711"/>
        <v>0</v>
      </c>
      <c r="BN750" s="39">
        <f t="shared" si="712"/>
        <v>0</v>
      </c>
      <c r="BO750" s="39">
        <f t="shared" si="713"/>
        <v>0</v>
      </c>
      <c r="BP750" s="39">
        <f t="shared" si="714"/>
        <v>0</v>
      </c>
      <c r="BQ750" s="12">
        <f t="shared" si="715"/>
        <v>0</v>
      </c>
      <c r="BR750" s="39">
        <f t="shared" si="716"/>
        <v>0</v>
      </c>
      <c r="BS750" s="39">
        <f t="shared" si="717"/>
        <v>0</v>
      </c>
      <c r="BT750" s="39">
        <f t="shared" si="718"/>
        <v>0</v>
      </c>
      <c r="BU750" s="104">
        <f>IF(ABS($B750)&lt;0.01,0,VLOOKUP(E750,DollarSteps,4))</f>
        <v>1</v>
      </c>
      <c r="BV750" s="104">
        <f>IF(ABS($B750)&lt;0.01,0,VLOOKUP(G750,DollarSteps,4))</f>
        <v>2</v>
      </c>
      <c r="BW750" s="104">
        <f>IF(ABS($B750)&lt;0.01,0,VLOOKUP(I750,DollarSteps,4))</f>
        <v>2</v>
      </c>
      <c r="BX750" s="104">
        <f>IF(ABS($B750)&lt;0.01,0,IF($J750="","",VLOOKUP($J750,Age_Steps,4)))</f>
        <v>5</v>
      </c>
      <c r="BY750" s="104">
        <f>IF(OR(ABS($B750)&lt;0.01,$E750=0),0,IF($J750="","",VLOOKUP($J750,Age_Steps,4)))</f>
        <v>0</v>
      </c>
      <c r="BZ750" s="104">
        <f>IF(ABS($B750)&lt;0.01,0,IF($J750="","",VLOOKUP($J750-1,Age_Steps,4)))</f>
        <v>5</v>
      </c>
      <c r="CA750" s="104">
        <f>IF(OR(ABS($B750)&lt;0.01,$G750=0),0,IF($J750="","",VLOOKUP($J750-1,Age_Steps,4)))</f>
        <v>5</v>
      </c>
      <c r="CB750" s="104">
        <f>IF(ABS($B750)&lt;0.01,0,IF($J750="","",VLOOKUP($J750-2,Age_Steps,4)))</f>
        <v>5</v>
      </c>
      <c r="CC750" s="104">
        <f>IF(OR(ABS($B750)&lt;0.01,$I750=0),0,IF($J750="","",VLOOKUP($J750-2,Age_Steps,4)))</f>
        <v>5</v>
      </c>
    </row>
    <row r="751" spans="2:81" ht="12.5" customHeight="1">
      <c r="B751" s="6" t="s">
        <v>635</v>
      </c>
      <c r="C751" s="7" t="s">
        <v>636</v>
      </c>
      <c r="D751" s="5">
        <v>600</v>
      </c>
      <c r="E751" s="5">
        <v>626</v>
      </c>
      <c r="F751" s="2">
        <v>750</v>
      </c>
      <c r="G751" s="2">
        <v>750</v>
      </c>
      <c r="H751" s="2">
        <v>0</v>
      </c>
      <c r="I751" s="5">
        <v>55</v>
      </c>
      <c r="J751" s="11">
        <v>44</v>
      </c>
      <c r="K751" s="12">
        <f t="shared" si="663"/>
        <v>1</v>
      </c>
      <c r="L751" s="12">
        <f t="shared" si="663"/>
        <v>1</v>
      </c>
      <c r="M751" s="14">
        <f t="shared" si="664"/>
        <v>-150</v>
      </c>
      <c r="N751" s="12">
        <f t="shared" si="719"/>
        <v>0</v>
      </c>
      <c r="O751" s="14">
        <f t="shared" si="665"/>
        <v>-124</v>
      </c>
      <c r="P751" s="12">
        <f t="shared" si="719"/>
        <v>0</v>
      </c>
      <c r="Q751" s="12">
        <f t="shared" si="666"/>
        <v>0</v>
      </c>
      <c r="R751" s="12">
        <f t="shared" si="667"/>
        <v>0</v>
      </c>
      <c r="S751" s="12">
        <f t="shared" si="668"/>
        <v>1</v>
      </c>
      <c r="T751" s="12">
        <f t="shared" si="669"/>
        <v>1</v>
      </c>
      <c r="U751" s="12">
        <f t="shared" si="670"/>
        <v>0</v>
      </c>
      <c r="V751" s="39">
        <f t="shared" si="671"/>
        <v>0</v>
      </c>
      <c r="W751" s="39">
        <f t="shared" si="672"/>
        <v>0</v>
      </c>
      <c r="X751" s="12">
        <f t="shared" si="720"/>
        <v>1</v>
      </c>
      <c r="Y751" s="12">
        <f t="shared" si="673"/>
        <v>0</v>
      </c>
      <c r="Z751" s="39">
        <f t="shared" si="721"/>
        <v>0</v>
      </c>
      <c r="AA751" s="12">
        <f t="shared" si="674"/>
        <v>0</v>
      </c>
      <c r="AB751" s="39">
        <f t="shared" si="675"/>
        <v>0</v>
      </c>
      <c r="AC751" s="12">
        <f t="shared" si="676"/>
        <v>0</v>
      </c>
      <c r="AD751" s="39">
        <f t="shared" si="677"/>
        <v>0</v>
      </c>
      <c r="AE751" s="39">
        <f t="shared" si="662"/>
        <v>0</v>
      </c>
      <c r="AF751" s="12">
        <f t="shared" si="678"/>
        <v>0</v>
      </c>
      <c r="AG751" s="39">
        <f t="shared" si="679"/>
        <v>0</v>
      </c>
      <c r="AH751" s="12">
        <f t="shared" si="680"/>
        <v>0</v>
      </c>
      <c r="AI751" s="39">
        <f t="shared" si="681"/>
        <v>0</v>
      </c>
      <c r="AJ751" s="39">
        <f t="shared" si="682"/>
        <v>0</v>
      </c>
      <c r="AK751" s="12">
        <f t="shared" si="683"/>
        <v>1</v>
      </c>
      <c r="AL751" s="39">
        <f t="shared" si="684"/>
        <v>626</v>
      </c>
      <c r="AM751" s="39">
        <f t="shared" si="685"/>
        <v>750</v>
      </c>
      <c r="AN751" s="39">
        <f t="shared" si="686"/>
        <v>55</v>
      </c>
      <c r="AO751" s="99">
        <f t="shared" si="687"/>
        <v>2</v>
      </c>
      <c r="AP751" s="99">
        <f t="shared" si="688"/>
        <v>1</v>
      </c>
      <c r="AQ751" s="12">
        <f t="shared" si="689"/>
        <v>0</v>
      </c>
      <c r="AR751" s="39">
        <f t="shared" si="690"/>
        <v>0</v>
      </c>
      <c r="AS751" s="39">
        <f t="shared" si="691"/>
        <v>0</v>
      </c>
      <c r="AT751" s="39">
        <f t="shared" si="692"/>
        <v>0</v>
      </c>
      <c r="AU751" s="12">
        <f t="shared" si="693"/>
        <v>0</v>
      </c>
      <c r="AV751" s="39">
        <f t="shared" si="694"/>
        <v>0</v>
      </c>
      <c r="AW751" s="39">
        <f t="shared" si="695"/>
        <v>0</v>
      </c>
      <c r="AX751" s="39">
        <f t="shared" si="696"/>
        <v>0</v>
      </c>
      <c r="AY751" s="39">
        <f t="shared" si="697"/>
        <v>0</v>
      </c>
      <c r="AZ751" s="39">
        <f t="shared" si="698"/>
        <v>0</v>
      </c>
      <c r="BA751" s="12">
        <f t="shared" si="699"/>
        <v>0</v>
      </c>
      <c r="BB751" s="39">
        <f t="shared" si="700"/>
        <v>0</v>
      </c>
      <c r="BC751" s="39">
        <f t="shared" si="701"/>
        <v>0</v>
      </c>
      <c r="BD751" s="39">
        <f t="shared" si="702"/>
        <v>0</v>
      </c>
      <c r="BE751" s="12">
        <f t="shared" si="703"/>
        <v>1</v>
      </c>
      <c r="BF751" s="39">
        <f t="shared" si="704"/>
        <v>626</v>
      </c>
      <c r="BG751" s="39">
        <f t="shared" si="705"/>
        <v>750</v>
      </c>
      <c r="BH751" s="39">
        <f t="shared" si="706"/>
        <v>55</v>
      </c>
      <c r="BI751" s="12">
        <f t="shared" si="707"/>
        <v>0</v>
      </c>
      <c r="BJ751" s="39">
        <f t="shared" si="708"/>
        <v>0</v>
      </c>
      <c r="BK751" s="39">
        <f t="shared" si="709"/>
        <v>0</v>
      </c>
      <c r="BL751" s="39">
        <f t="shared" si="710"/>
        <v>0</v>
      </c>
      <c r="BM751" s="12">
        <f t="shared" si="711"/>
        <v>0</v>
      </c>
      <c r="BN751" s="39">
        <f t="shared" si="712"/>
        <v>0</v>
      </c>
      <c r="BO751" s="39">
        <f t="shared" si="713"/>
        <v>0</v>
      </c>
      <c r="BP751" s="39">
        <f t="shared" si="714"/>
        <v>0</v>
      </c>
      <c r="BQ751" s="12">
        <f t="shared" si="715"/>
        <v>0</v>
      </c>
      <c r="BR751" s="39">
        <f t="shared" si="716"/>
        <v>0</v>
      </c>
      <c r="BS751" s="39">
        <f t="shared" si="717"/>
        <v>0</v>
      </c>
      <c r="BT751" s="39">
        <f t="shared" si="718"/>
        <v>0</v>
      </c>
      <c r="BU751" s="104">
        <f>IF(ABS($B751)&lt;0.01,0,VLOOKUP(E751,DollarSteps,4))</f>
        <v>3</v>
      </c>
      <c r="BV751" s="104">
        <f>IF(ABS($B751)&lt;0.01,0,VLOOKUP(G751,DollarSteps,4))</f>
        <v>3</v>
      </c>
      <c r="BW751" s="104">
        <f>IF(ABS($B751)&lt;0.01,0,VLOOKUP(I751,DollarSteps,4))</f>
        <v>2</v>
      </c>
      <c r="BX751" s="104">
        <f>IF(ABS($B751)&lt;0.01,0,IF($J751="","",VLOOKUP($J751,Age_Steps,4)))</f>
        <v>4</v>
      </c>
      <c r="BY751" s="104">
        <f>IF(OR(ABS($B751)&lt;0.01,$E751=0),0,IF($J751="","",VLOOKUP($J751,Age_Steps,4)))</f>
        <v>4</v>
      </c>
      <c r="BZ751" s="104">
        <f>IF(ABS($B751)&lt;0.01,0,IF($J751="","",VLOOKUP($J751-1,Age_Steps,4)))</f>
        <v>4</v>
      </c>
      <c r="CA751" s="104">
        <f>IF(OR(ABS($B751)&lt;0.01,$G751=0),0,IF($J751="","",VLOOKUP($J751-1,Age_Steps,4)))</f>
        <v>4</v>
      </c>
      <c r="CB751" s="104">
        <f>IF(ABS($B751)&lt;0.01,0,IF($J751="","",VLOOKUP($J751-2,Age_Steps,4)))</f>
        <v>4</v>
      </c>
      <c r="CC751" s="104">
        <f>IF(OR(ABS($B751)&lt;0.01,$I751=0),0,IF($J751="","",VLOOKUP($J751-2,Age_Steps,4)))</f>
        <v>4</v>
      </c>
    </row>
    <row r="752" spans="2:81" ht="12.5" customHeight="1">
      <c r="B752" s="6" t="s">
        <v>637</v>
      </c>
      <c r="C752" s="6" t="s">
        <v>638</v>
      </c>
      <c r="D752" s="5">
        <v>0</v>
      </c>
      <c r="E752" s="5">
        <v>0</v>
      </c>
      <c r="F752" s="2">
        <v>0</v>
      </c>
      <c r="G752" s="2">
        <v>0</v>
      </c>
      <c r="H752" s="2">
        <v>10</v>
      </c>
      <c r="I752" s="5">
        <v>10</v>
      </c>
      <c r="K752" s="12">
        <f t="shared" si="663"/>
        <v>0</v>
      </c>
      <c r="L752" s="12">
        <f t="shared" si="663"/>
        <v>0</v>
      </c>
      <c r="M752" s="14">
        <f t="shared" si="664"/>
        <v>0</v>
      </c>
      <c r="N752" s="12">
        <f t="shared" si="719"/>
        <v>0</v>
      </c>
      <c r="O752" s="14">
        <f t="shared" si="665"/>
        <v>0</v>
      </c>
      <c r="P752" s="12">
        <f t="shared" si="719"/>
        <v>0</v>
      </c>
      <c r="Q752" s="12">
        <f t="shared" si="666"/>
        <v>0</v>
      </c>
      <c r="R752" s="12">
        <f t="shared" si="667"/>
        <v>1</v>
      </c>
      <c r="S752" s="12">
        <f t="shared" si="668"/>
        <v>0</v>
      </c>
      <c r="T752" s="12">
        <f t="shared" si="669"/>
        <v>0</v>
      </c>
      <c r="U752" s="12">
        <f t="shared" si="670"/>
        <v>0</v>
      </c>
      <c r="V752" s="39">
        <f t="shared" si="671"/>
        <v>0</v>
      </c>
      <c r="W752" s="39">
        <f t="shared" si="672"/>
        <v>0</v>
      </c>
      <c r="X752" s="12">
        <f t="shared" si="720"/>
        <v>1</v>
      </c>
      <c r="Y752" s="12">
        <f t="shared" si="673"/>
        <v>1</v>
      </c>
      <c r="Z752" s="39">
        <f t="shared" si="721"/>
        <v>10</v>
      </c>
      <c r="AA752" s="12">
        <f t="shared" si="674"/>
        <v>0</v>
      </c>
      <c r="AB752" s="39">
        <f t="shared" si="675"/>
        <v>0</v>
      </c>
      <c r="AC752" s="12">
        <f t="shared" si="676"/>
        <v>0</v>
      </c>
      <c r="AD752" s="39">
        <f t="shared" si="677"/>
        <v>0</v>
      </c>
      <c r="AE752" s="39">
        <f t="shared" si="662"/>
        <v>0</v>
      </c>
      <c r="AF752" s="12">
        <f t="shared" si="678"/>
        <v>0</v>
      </c>
      <c r="AG752" s="39">
        <f t="shared" si="679"/>
        <v>0</v>
      </c>
      <c r="AH752" s="12">
        <f t="shared" si="680"/>
        <v>0</v>
      </c>
      <c r="AI752" s="39">
        <f t="shared" si="681"/>
        <v>0</v>
      </c>
      <c r="AJ752" s="39">
        <f t="shared" si="682"/>
        <v>0</v>
      </c>
      <c r="AK752" s="12">
        <f t="shared" si="683"/>
        <v>0</v>
      </c>
      <c r="AL752" s="39">
        <f t="shared" si="684"/>
        <v>0</v>
      </c>
      <c r="AM752" s="39">
        <f t="shared" si="685"/>
        <v>0</v>
      </c>
      <c r="AN752" s="39">
        <f t="shared" si="686"/>
        <v>0</v>
      </c>
      <c r="AO752" s="99">
        <f t="shared" si="687"/>
        <v>0</v>
      </c>
      <c r="AP752" s="99">
        <f t="shared" si="688"/>
        <v>0</v>
      </c>
      <c r="AQ752" s="12">
        <f t="shared" si="689"/>
        <v>0</v>
      </c>
      <c r="AR752" s="39">
        <f t="shared" si="690"/>
        <v>0</v>
      </c>
      <c r="AS752" s="39">
        <f t="shared" si="691"/>
        <v>0</v>
      </c>
      <c r="AT752" s="39">
        <f t="shared" si="692"/>
        <v>0</v>
      </c>
      <c r="AU752" s="12">
        <f t="shared" si="693"/>
        <v>0</v>
      </c>
      <c r="AV752" s="39">
        <f t="shared" si="694"/>
        <v>0</v>
      </c>
      <c r="AW752" s="39">
        <f t="shared" si="695"/>
        <v>0</v>
      </c>
      <c r="AX752" s="39">
        <f t="shared" si="696"/>
        <v>0</v>
      </c>
      <c r="AY752" s="39">
        <f t="shared" si="697"/>
        <v>0</v>
      </c>
      <c r="AZ752" s="39">
        <f t="shared" si="698"/>
        <v>0</v>
      </c>
      <c r="BA752" s="12">
        <f t="shared" si="699"/>
        <v>0</v>
      </c>
      <c r="BB752" s="39">
        <f t="shared" si="700"/>
        <v>0</v>
      </c>
      <c r="BC752" s="39">
        <f t="shared" si="701"/>
        <v>0</v>
      </c>
      <c r="BD752" s="39">
        <f t="shared" si="702"/>
        <v>0</v>
      </c>
      <c r="BE752" s="12">
        <f t="shared" si="703"/>
        <v>0</v>
      </c>
      <c r="BF752" s="39">
        <f t="shared" si="704"/>
        <v>0</v>
      </c>
      <c r="BG752" s="39">
        <f t="shared" si="705"/>
        <v>0</v>
      </c>
      <c r="BH752" s="39">
        <f t="shared" si="706"/>
        <v>0</v>
      </c>
      <c r="BI752" s="12">
        <f t="shared" si="707"/>
        <v>0</v>
      </c>
      <c r="BJ752" s="39">
        <f t="shared" si="708"/>
        <v>0</v>
      </c>
      <c r="BK752" s="39">
        <f t="shared" si="709"/>
        <v>0</v>
      </c>
      <c r="BL752" s="39">
        <f t="shared" si="710"/>
        <v>0</v>
      </c>
      <c r="BM752" s="12">
        <f t="shared" si="711"/>
        <v>0</v>
      </c>
      <c r="BN752" s="39">
        <f t="shared" si="712"/>
        <v>0</v>
      </c>
      <c r="BO752" s="39">
        <f t="shared" si="713"/>
        <v>0</v>
      </c>
      <c r="BP752" s="39">
        <f t="shared" si="714"/>
        <v>0</v>
      </c>
      <c r="BQ752" s="12">
        <f t="shared" si="715"/>
        <v>0</v>
      </c>
      <c r="BR752" s="39">
        <f t="shared" si="716"/>
        <v>0</v>
      </c>
      <c r="BS752" s="39">
        <f t="shared" si="717"/>
        <v>0</v>
      </c>
      <c r="BT752" s="39">
        <f t="shared" si="718"/>
        <v>0</v>
      </c>
      <c r="BU752" s="104">
        <f>IF(ABS($B752)&lt;0.01,0,VLOOKUP(E752,DollarSteps,4))</f>
        <v>1</v>
      </c>
      <c r="BV752" s="104">
        <f>IF(ABS($B752)&lt;0.01,0,VLOOKUP(G752,DollarSteps,4))</f>
        <v>1</v>
      </c>
      <c r="BW752" s="104">
        <f>IF(ABS($B752)&lt;0.01,0,VLOOKUP(I752,DollarSteps,4))</f>
        <v>2</v>
      </c>
      <c r="BX752" s="104" t="str">
        <f>IF(ABS($B752)&lt;0.01,0,IF($J752="","",VLOOKUP($J752,Age_Steps,4)))</f>
        <v/>
      </c>
      <c r="BY752" s="104">
        <f>IF(OR(ABS($B752)&lt;0.01,$E752=0),0,IF($J752="","",VLOOKUP($J752,Age_Steps,4)))</f>
        <v>0</v>
      </c>
      <c r="BZ752" s="104" t="str">
        <f>IF(ABS($B752)&lt;0.01,0,IF($J752="","",VLOOKUP($J752-1,Age_Steps,4)))</f>
        <v/>
      </c>
      <c r="CA752" s="104">
        <f>IF(OR(ABS($B752)&lt;0.01,$G752=0),0,IF($J752="","",VLOOKUP($J752-1,Age_Steps,4)))</f>
        <v>0</v>
      </c>
      <c r="CB752" s="104" t="str">
        <f>IF(ABS($B752)&lt;0.01,0,IF($J752="","",VLOOKUP($J752-2,Age_Steps,4)))</f>
        <v/>
      </c>
      <c r="CC752" s="104" t="str">
        <f>IF(OR(ABS($B752)&lt;0.01,$I752=0),0,IF($J752="","",VLOOKUP($J752-2,Age_Steps,4)))</f>
        <v/>
      </c>
    </row>
    <row r="753" spans="2:81" ht="12.5" customHeight="1">
      <c r="B753" s="6" t="s">
        <v>639</v>
      </c>
      <c r="C753" s="7" t="s">
        <v>640</v>
      </c>
      <c r="D753" s="5">
        <v>325</v>
      </c>
      <c r="E753" s="5">
        <v>349</v>
      </c>
      <c r="F753" s="2">
        <v>355</v>
      </c>
      <c r="G753" s="2">
        <v>355</v>
      </c>
      <c r="H753" s="2">
        <v>300</v>
      </c>
      <c r="I753" s="5">
        <v>300</v>
      </c>
      <c r="J753" s="11">
        <v>59</v>
      </c>
      <c r="K753" s="12">
        <f t="shared" si="663"/>
        <v>1</v>
      </c>
      <c r="L753" s="12">
        <f t="shared" si="663"/>
        <v>1</v>
      </c>
      <c r="M753" s="14">
        <f t="shared" si="664"/>
        <v>-30</v>
      </c>
      <c r="N753" s="12">
        <f t="shared" si="719"/>
        <v>0</v>
      </c>
      <c r="O753" s="14">
        <f t="shared" si="665"/>
        <v>-6</v>
      </c>
      <c r="P753" s="12">
        <f t="shared" si="719"/>
        <v>0</v>
      </c>
      <c r="Q753" s="12">
        <f t="shared" si="666"/>
        <v>0</v>
      </c>
      <c r="R753" s="12">
        <f t="shared" si="667"/>
        <v>0</v>
      </c>
      <c r="S753" s="12">
        <f t="shared" si="668"/>
        <v>1</v>
      </c>
      <c r="T753" s="12">
        <f t="shared" si="669"/>
        <v>1</v>
      </c>
      <c r="U753" s="12">
        <f t="shared" si="670"/>
        <v>0</v>
      </c>
      <c r="V753" s="39">
        <f t="shared" si="671"/>
        <v>0</v>
      </c>
      <c r="W753" s="39">
        <f t="shared" si="672"/>
        <v>0</v>
      </c>
      <c r="X753" s="12">
        <f t="shared" si="720"/>
        <v>1</v>
      </c>
      <c r="Y753" s="12">
        <f t="shared" si="673"/>
        <v>0</v>
      </c>
      <c r="Z753" s="39">
        <f t="shared" si="721"/>
        <v>0</v>
      </c>
      <c r="AA753" s="12">
        <f t="shared" si="674"/>
        <v>0</v>
      </c>
      <c r="AB753" s="39">
        <f t="shared" si="675"/>
        <v>0</v>
      </c>
      <c r="AC753" s="12">
        <f t="shared" si="676"/>
        <v>0</v>
      </c>
      <c r="AD753" s="39">
        <f t="shared" si="677"/>
        <v>0</v>
      </c>
      <c r="AE753" s="39">
        <f t="shared" si="662"/>
        <v>0</v>
      </c>
      <c r="AF753" s="12">
        <f t="shared" si="678"/>
        <v>0</v>
      </c>
      <c r="AG753" s="39">
        <f t="shared" si="679"/>
        <v>0</v>
      </c>
      <c r="AH753" s="12">
        <f t="shared" si="680"/>
        <v>0</v>
      </c>
      <c r="AI753" s="39">
        <f t="shared" si="681"/>
        <v>0</v>
      </c>
      <c r="AJ753" s="39">
        <f t="shared" si="682"/>
        <v>0</v>
      </c>
      <c r="AK753" s="12">
        <f t="shared" si="683"/>
        <v>1</v>
      </c>
      <c r="AL753" s="39">
        <f t="shared" si="684"/>
        <v>349</v>
      </c>
      <c r="AM753" s="39">
        <f t="shared" si="685"/>
        <v>355</v>
      </c>
      <c r="AN753" s="39">
        <f t="shared" si="686"/>
        <v>300</v>
      </c>
      <c r="AO753" s="99">
        <f t="shared" si="687"/>
        <v>2</v>
      </c>
      <c r="AP753" s="99">
        <f t="shared" si="688"/>
        <v>1</v>
      </c>
      <c r="AQ753" s="12">
        <f t="shared" si="689"/>
        <v>0</v>
      </c>
      <c r="AR753" s="39">
        <f t="shared" si="690"/>
        <v>0</v>
      </c>
      <c r="AS753" s="39">
        <f t="shared" si="691"/>
        <v>0</v>
      </c>
      <c r="AT753" s="39">
        <f t="shared" si="692"/>
        <v>0</v>
      </c>
      <c r="AU753" s="12">
        <f t="shared" si="693"/>
        <v>0</v>
      </c>
      <c r="AV753" s="39">
        <f t="shared" si="694"/>
        <v>0</v>
      </c>
      <c r="AW753" s="39">
        <f t="shared" si="695"/>
        <v>0</v>
      </c>
      <c r="AX753" s="39">
        <f t="shared" si="696"/>
        <v>0</v>
      </c>
      <c r="AY753" s="39">
        <f t="shared" si="697"/>
        <v>0</v>
      </c>
      <c r="AZ753" s="39">
        <f t="shared" si="698"/>
        <v>0</v>
      </c>
      <c r="BA753" s="12">
        <f t="shared" si="699"/>
        <v>0</v>
      </c>
      <c r="BB753" s="39">
        <f t="shared" si="700"/>
        <v>0</v>
      </c>
      <c r="BC753" s="39">
        <f t="shared" si="701"/>
        <v>0</v>
      </c>
      <c r="BD753" s="39">
        <f t="shared" si="702"/>
        <v>0</v>
      </c>
      <c r="BE753" s="12">
        <f t="shared" si="703"/>
        <v>1</v>
      </c>
      <c r="BF753" s="39">
        <f t="shared" si="704"/>
        <v>349</v>
      </c>
      <c r="BG753" s="39">
        <f t="shared" si="705"/>
        <v>355</v>
      </c>
      <c r="BH753" s="39">
        <f t="shared" si="706"/>
        <v>300</v>
      </c>
      <c r="BI753" s="12">
        <f t="shared" si="707"/>
        <v>0</v>
      </c>
      <c r="BJ753" s="39">
        <f t="shared" si="708"/>
        <v>0</v>
      </c>
      <c r="BK753" s="39">
        <f t="shared" si="709"/>
        <v>0</v>
      </c>
      <c r="BL753" s="39">
        <f t="shared" si="710"/>
        <v>0</v>
      </c>
      <c r="BM753" s="12">
        <f t="shared" si="711"/>
        <v>0</v>
      </c>
      <c r="BN753" s="39">
        <f t="shared" si="712"/>
        <v>0</v>
      </c>
      <c r="BO753" s="39">
        <f t="shared" si="713"/>
        <v>0</v>
      </c>
      <c r="BP753" s="39">
        <f t="shared" si="714"/>
        <v>0</v>
      </c>
      <c r="BQ753" s="12">
        <f t="shared" si="715"/>
        <v>0</v>
      </c>
      <c r="BR753" s="39">
        <f t="shared" si="716"/>
        <v>0</v>
      </c>
      <c r="BS753" s="39">
        <f t="shared" si="717"/>
        <v>0</v>
      </c>
      <c r="BT753" s="39">
        <f t="shared" si="718"/>
        <v>0</v>
      </c>
      <c r="BU753" s="104">
        <f>IF(ABS($B753)&lt;0.01,0,VLOOKUP(E753,DollarSteps,4))</f>
        <v>3</v>
      </c>
      <c r="BV753" s="104">
        <f>IF(ABS($B753)&lt;0.01,0,VLOOKUP(G753,DollarSteps,4))</f>
        <v>3</v>
      </c>
      <c r="BW753" s="104">
        <f>IF(ABS($B753)&lt;0.01,0,VLOOKUP(I753,DollarSteps,4))</f>
        <v>3</v>
      </c>
      <c r="BX753" s="104">
        <f>IF(ABS($B753)&lt;0.01,0,IF($J753="","",VLOOKUP($J753,Age_Steps,4)))</f>
        <v>5</v>
      </c>
      <c r="BY753" s="104">
        <f>IF(OR(ABS($B753)&lt;0.01,$E753=0),0,IF($J753="","",VLOOKUP($J753,Age_Steps,4)))</f>
        <v>5</v>
      </c>
      <c r="BZ753" s="104">
        <f>IF(ABS($B753)&lt;0.01,0,IF($J753="","",VLOOKUP($J753-1,Age_Steps,4)))</f>
        <v>5</v>
      </c>
      <c r="CA753" s="104">
        <f>IF(OR(ABS($B753)&lt;0.01,$G753=0),0,IF($J753="","",VLOOKUP($J753-1,Age_Steps,4)))</f>
        <v>5</v>
      </c>
      <c r="CB753" s="104">
        <f>IF(ABS($B753)&lt;0.01,0,IF($J753="","",VLOOKUP($J753-2,Age_Steps,4)))</f>
        <v>5</v>
      </c>
      <c r="CC753" s="104">
        <f>IF(OR(ABS($B753)&lt;0.01,$I753=0),0,IF($J753="","",VLOOKUP($J753-2,Age_Steps,4)))</f>
        <v>5</v>
      </c>
    </row>
    <row r="754" spans="2:81" ht="12.5" customHeight="1">
      <c r="B754" s="6" t="s">
        <v>641</v>
      </c>
      <c r="C754" s="6" t="s">
        <v>642</v>
      </c>
      <c r="D754" s="5">
        <v>0</v>
      </c>
      <c r="E754" s="5">
        <v>30</v>
      </c>
      <c r="F754" s="2">
        <v>765</v>
      </c>
      <c r="G754" s="2">
        <v>790</v>
      </c>
      <c r="H754" s="2">
        <v>1110</v>
      </c>
      <c r="I754" s="5">
        <v>1130</v>
      </c>
      <c r="J754" s="11">
        <v>65</v>
      </c>
      <c r="K754" s="12">
        <f t="shared" si="663"/>
        <v>0</v>
      </c>
      <c r="L754" s="12">
        <f t="shared" si="663"/>
        <v>1</v>
      </c>
      <c r="M754" s="14">
        <f t="shared" si="664"/>
        <v>-765</v>
      </c>
      <c r="N754" s="12">
        <f t="shared" si="719"/>
        <v>1</v>
      </c>
      <c r="O754" s="14">
        <f t="shared" si="665"/>
        <v>-760</v>
      </c>
      <c r="P754" s="12">
        <f t="shared" si="719"/>
        <v>1</v>
      </c>
      <c r="Q754" s="12">
        <f t="shared" si="666"/>
        <v>0</v>
      </c>
      <c r="R754" s="12">
        <f t="shared" si="667"/>
        <v>0</v>
      </c>
      <c r="S754" s="12">
        <f t="shared" si="668"/>
        <v>1</v>
      </c>
      <c r="T754" s="12">
        <f t="shared" si="669"/>
        <v>1</v>
      </c>
      <c r="U754" s="12">
        <f t="shared" si="670"/>
        <v>0</v>
      </c>
      <c r="V754" s="39">
        <f t="shared" si="671"/>
        <v>0</v>
      </c>
      <c r="W754" s="39">
        <f t="shared" si="672"/>
        <v>0</v>
      </c>
      <c r="X754" s="12">
        <f t="shared" si="720"/>
        <v>1</v>
      </c>
      <c r="Y754" s="12">
        <f t="shared" si="673"/>
        <v>0</v>
      </c>
      <c r="Z754" s="39">
        <f t="shared" si="721"/>
        <v>0</v>
      </c>
      <c r="AA754" s="12">
        <f t="shared" si="674"/>
        <v>0</v>
      </c>
      <c r="AB754" s="39">
        <f t="shared" si="675"/>
        <v>0</v>
      </c>
      <c r="AC754" s="12">
        <f t="shared" si="676"/>
        <v>0</v>
      </c>
      <c r="AD754" s="39">
        <f t="shared" si="677"/>
        <v>0</v>
      </c>
      <c r="AE754" s="39">
        <f t="shared" si="662"/>
        <v>0</v>
      </c>
      <c r="AF754" s="12">
        <f t="shared" si="678"/>
        <v>0</v>
      </c>
      <c r="AG754" s="39">
        <f t="shared" si="679"/>
        <v>0</v>
      </c>
      <c r="AH754" s="12">
        <f t="shared" si="680"/>
        <v>0</v>
      </c>
      <c r="AI754" s="39">
        <f t="shared" si="681"/>
        <v>0</v>
      </c>
      <c r="AJ754" s="39">
        <f t="shared" si="682"/>
        <v>0</v>
      </c>
      <c r="AK754" s="12">
        <f t="shared" si="683"/>
        <v>1</v>
      </c>
      <c r="AL754" s="39">
        <f t="shared" si="684"/>
        <v>30</v>
      </c>
      <c r="AM754" s="39">
        <f t="shared" si="685"/>
        <v>790</v>
      </c>
      <c r="AN754" s="39">
        <f t="shared" si="686"/>
        <v>1130</v>
      </c>
      <c r="AO754" s="99">
        <f t="shared" si="687"/>
        <v>2</v>
      </c>
      <c r="AP754" s="99">
        <f t="shared" si="688"/>
        <v>2</v>
      </c>
      <c r="AQ754" s="12">
        <f t="shared" si="689"/>
        <v>0</v>
      </c>
      <c r="AR754" s="39">
        <f t="shared" si="690"/>
        <v>0</v>
      </c>
      <c r="AS754" s="39">
        <f t="shared" si="691"/>
        <v>0</v>
      </c>
      <c r="AT754" s="39">
        <f t="shared" si="692"/>
        <v>0</v>
      </c>
      <c r="AU754" s="12">
        <f t="shared" si="693"/>
        <v>1</v>
      </c>
      <c r="AV754" s="39">
        <f t="shared" si="694"/>
        <v>30</v>
      </c>
      <c r="AW754" s="39">
        <f t="shared" si="695"/>
        <v>790</v>
      </c>
      <c r="AX754" s="39">
        <f t="shared" si="696"/>
        <v>1130</v>
      </c>
      <c r="AY754" s="39">
        <f t="shared" si="697"/>
        <v>-760</v>
      </c>
      <c r="AZ754" s="39">
        <f t="shared" si="698"/>
        <v>-340</v>
      </c>
      <c r="BA754" s="12">
        <f t="shared" si="699"/>
        <v>0</v>
      </c>
      <c r="BB754" s="39">
        <f t="shared" si="700"/>
        <v>0</v>
      </c>
      <c r="BC754" s="39">
        <f t="shared" si="701"/>
        <v>0</v>
      </c>
      <c r="BD754" s="39">
        <f t="shared" si="702"/>
        <v>0</v>
      </c>
      <c r="BE754" s="12">
        <f t="shared" si="703"/>
        <v>0</v>
      </c>
      <c r="BF754" s="39">
        <f t="shared" si="704"/>
        <v>0</v>
      </c>
      <c r="BG754" s="39">
        <f t="shared" si="705"/>
        <v>0</v>
      </c>
      <c r="BH754" s="39">
        <f t="shared" si="706"/>
        <v>0</v>
      </c>
      <c r="BI754" s="12">
        <f t="shared" si="707"/>
        <v>0</v>
      </c>
      <c r="BJ754" s="39">
        <f t="shared" si="708"/>
        <v>0</v>
      </c>
      <c r="BK754" s="39">
        <f t="shared" si="709"/>
        <v>0</v>
      </c>
      <c r="BL754" s="39">
        <f t="shared" si="710"/>
        <v>0</v>
      </c>
      <c r="BM754" s="12">
        <f t="shared" si="711"/>
        <v>0</v>
      </c>
      <c r="BN754" s="39">
        <f t="shared" si="712"/>
        <v>0</v>
      </c>
      <c r="BO754" s="39">
        <f t="shared" si="713"/>
        <v>0</v>
      </c>
      <c r="BP754" s="39">
        <f t="shared" si="714"/>
        <v>0</v>
      </c>
      <c r="BQ754" s="12">
        <f t="shared" si="715"/>
        <v>0</v>
      </c>
      <c r="BR754" s="39">
        <f t="shared" si="716"/>
        <v>0</v>
      </c>
      <c r="BS754" s="39">
        <f t="shared" si="717"/>
        <v>0</v>
      </c>
      <c r="BT754" s="39">
        <f t="shared" si="718"/>
        <v>0</v>
      </c>
      <c r="BU754" s="104">
        <f>IF(ABS($B754)&lt;0.01,0,VLOOKUP(E754,DollarSteps,4))</f>
        <v>2</v>
      </c>
      <c r="BV754" s="104">
        <f>IF(ABS($B754)&lt;0.01,0,VLOOKUP(G754,DollarSteps,4))</f>
        <v>3</v>
      </c>
      <c r="BW754" s="104">
        <f>IF(ABS($B754)&lt;0.01,0,VLOOKUP(I754,DollarSteps,4))</f>
        <v>4</v>
      </c>
      <c r="BX754" s="104">
        <f>IF(ABS($B754)&lt;0.01,0,IF($J754="","",VLOOKUP($J754,Age_Steps,4)))</f>
        <v>6</v>
      </c>
      <c r="BY754" s="104">
        <f>IF(OR(ABS($B754)&lt;0.01,$E754=0),0,IF($J754="","",VLOOKUP($J754,Age_Steps,4)))</f>
        <v>6</v>
      </c>
      <c r="BZ754" s="104">
        <f>IF(ABS($B754)&lt;0.01,0,IF($J754="","",VLOOKUP($J754-1,Age_Steps,4)))</f>
        <v>6</v>
      </c>
      <c r="CA754" s="104">
        <f>IF(OR(ABS($B754)&lt;0.01,$G754=0),0,IF($J754="","",VLOOKUP($J754-1,Age_Steps,4)))</f>
        <v>6</v>
      </c>
      <c r="CB754" s="104">
        <f>IF(ABS($B754)&lt;0.01,0,IF($J754="","",VLOOKUP($J754-2,Age_Steps,4)))</f>
        <v>6</v>
      </c>
      <c r="CC754" s="104">
        <f>IF(OR(ABS($B754)&lt;0.01,$I754=0),0,IF($J754="","",VLOOKUP($J754-2,Age_Steps,4)))</f>
        <v>6</v>
      </c>
    </row>
    <row r="755" spans="2:81" ht="12.5" customHeight="1">
      <c r="B755" s="6" t="s">
        <v>643</v>
      </c>
      <c r="C755" s="6" t="s">
        <v>644</v>
      </c>
      <c r="D755" s="5">
        <v>15</v>
      </c>
      <c r="E755" s="5">
        <v>15</v>
      </c>
      <c r="F755" s="2">
        <v>0</v>
      </c>
      <c r="G755" s="2">
        <v>0</v>
      </c>
      <c r="H755" s="2">
        <v>11</v>
      </c>
      <c r="I755" s="5">
        <v>11</v>
      </c>
      <c r="J755" s="11">
        <v>38</v>
      </c>
      <c r="K755" s="12">
        <f t="shared" si="663"/>
        <v>1</v>
      </c>
      <c r="L755" s="12">
        <f t="shared" si="663"/>
        <v>1</v>
      </c>
      <c r="M755" s="14">
        <f t="shared" si="664"/>
        <v>15</v>
      </c>
      <c r="N755" s="12">
        <f t="shared" si="719"/>
        <v>0</v>
      </c>
      <c r="O755" s="14">
        <f t="shared" si="665"/>
        <v>15</v>
      </c>
      <c r="P755" s="12">
        <f t="shared" si="719"/>
        <v>0</v>
      </c>
      <c r="Q755" s="12">
        <f t="shared" si="666"/>
        <v>0</v>
      </c>
      <c r="R755" s="12">
        <f t="shared" si="667"/>
        <v>0</v>
      </c>
      <c r="S755" s="12">
        <f t="shared" si="668"/>
        <v>1</v>
      </c>
      <c r="T755" s="12">
        <f t="shared" si="669"/>
        <v>0</v>
      </c>
      <c r="U755" s="12">
        <f t="shared" si="670"/>
        <v>0</v>
      </c>
      <c r="V755" s="39">
        <f t="shared" si="671"/>
        <v>0</v>
      </c>
      <c r="W755" s="39">
        <f t="shared" si="672"/>
        <v>0</v>
      </c>
      <c r="X755" s="12">
        <f t="shared" si="720"/>
        <v>1</v>
      </c>
      <c r="Y755" s="12">
        <f t="shared" si="673"/>
        <v>0</v>
      </c>
      <c r="Z755" s="39">
        <f t="shared" si="721"/>
        <v>0</v>
      </c>
      <c r="AA755" s="12">
        <f t="shared" si="674"/>
        <v>0</v>
      </c>
      <c r="AB755" s="39">
        <f t="shared" si="675"/>
        <v>0</v>
      </c>
      <c r="AC755" s="12">
        <f t="shared" si="676"/>
        <v>0</v>
      </c>
      <c r="AD755" s="39">
        <f t="shared" si="677"/>
        <v>0</v>
      </c>
      <c r="AE755" s="39">
        <f t="shared" si="662"/>
        <v>0</v>
      </c>
      <c r="AF755" s="12">
        <f t="shared" si="678"/>
        <v>0</v>
      </c>
      <c r="AG755" s="39">
        <f t="shared" si="679"/>
        <v>0</v>
      </c>
      <c r="AH755" s="12">
        <f t="shared" si="680"/>
        <v>1</v>
      </c>
      <c r="AI755" s="39">
        <f t="shared" si="681"/>
        <v>15</v>
      </c>
      <c r="AJ755" s="39">
        <f t="shared" si="682"/>
        <v>11</v>
      </c>
      <c r="AK755" s="12">
        <f t="shared" si="683"/>
        <v>0</v>
      </c>
      <c r="AL755" s="39">
        <f t="shared" si="684"/>
        <v>0</v>
      </c>
      <c r="AM755" s="39">
        <f t="shared" si="685"/>
        <v>0</v>
      </c>
      <c r="AN755" s="39">
        <f t="shared" si="686"/>
        <v>0</v>
      </c>
      <c r="AO755" s="99">
        <f t="shared" si="687"/>
        <v>0</v>
      </c>
      <c r="AP755" s="99">
        <f t="shared" si="688"/>
        <v>0</v>
      </c>
      <c r="AQ755" s="12">
        <f t="shared" si="689"/>
        <v>0</v>
      </c>
      <c r="AR755" s="39">
        <f t="shared" si="690"/>
        <v>0</v>
      </c>
      <c r="AS755" s="39">
        <f t="shared" si="691"/>
        <v>0</v>
      </c>
      <c r="AT755" s="39">
        <f t="shared" si="692"/>
        <v>0</v>
      </c>
      <c r="AU755" s="12">
        <f t="shared" si="693"/>
        <v>0</v>
      </c>
      <c r="AV755" s="39">
        <f t="shared" si="694"/>
        <v>0</v>
      </c>
      <c r="AW755" s="39">
        <f t="shared" si="695"/>
        <v>0</v>
      </c>
      <c r="AX755" s="39">
        <f t="shared" si="696"/>
        <v>0</v>
      </c>
      <c r="AY755" s="39">
        <f t="shared" si="697"/>
        <v>0</v>
      </c>
      <c r="AZ755" s="39">
        <f t="shared" si="698"/>
        <v>0</v>
      </c>
      <c r="BA755" s="12">
        <f t="shared" si="699"/>
        <v>0</v>
      </c>
      <c r="BB755" s="39">
        <f t="shared" si="700"/>
        <v>0</v>
      </c>
      <c r="BC755" s="39">
        <f t="shared" si="701"/>
        <v>0</v>
      </c>
      <c r="BD755" s="39">
        <f t="shared" si="702"/>
        <v>0</v>
      </c>
      <c r="BE755" s="12">
        <f t="shared" si="703"/>
        <v>0</v>
      </c>
      <c r="BF755" s="39">
        <f t="shared" si="704"/>
        <v>0</v>
      </c>
      <c r="BG755" s="39">
        <f t="shared" si="705"/>
        <v>0</v>
      </c>
      <c r="BH755" s="39">
        <f t="shared" si="706"/>
        <v>0</v>
      </c>
      <c r="BI755" s="12">
        <f t="shared" si="707"/>
        <v>0</v>
      </c>
      <c r="BJ755" s="39">
        <f t="shared" si="708"/>
        <v>0</v>
      </c>
      <c r="BK755" s="39">
        <f t="shared" si="709"/>
        <v>0</v>
      </c>
      <c r="BL755" s="39">
        <f t="shared" si="710"/>
        <v>0</v>
      </c>
      <c r="BM755" s="12">
        <f t="shared" si="711"/>
        <v>0</v>
      </c>
      <c r="BN755" s="39">
        <f t="shared" si="712"/>
        <v>0</v>
      </c>
      <c r="BO755" s="39">
        <f t="shared" si="713"/>
        <v>0</v>
      </c>
      <c r="BP755" s="39">
        <f t="shared" si="714"/>
        <v>0</v>
      </c>
      <c r="BQ755" s="12">
        <f t="shared" si="715"/>
        <v>0</v>
      </c>
      <c r="BR755" s="39">
        <f t="shared" si="716"/>
        <v>0</v>
      </c>
      <c r="BS755" s="39">
        <f t="shared" si="717"/>
        <v>0</v>
      </c>
      <c r="BT755" s="39">
        <f t="shared" si="718"/>
        <v>0</v>
      </c>
      <c r="BU755" s="104">
        <f>IF(ABS($B755)&lt;0.01,0,VLOOKUP(E755,DollarSteps,4))</f>
        <v>2</v>
      </c>
      <c r="BV755" s="104">
        <f>IF(ABS($B755)&lt;0.01,0,VLOOKUP(G755,DollarSteps,4))</f>
        <v>1</v>
      </c>
      <c r="BW755" s="104">
        <f>IF(ABS($B755)&lt;0.01,0,VLOOKUP(I755,DollarSteps,4))</f>
        <v>2</v>
      </c>
      <c r="BX755" s="104">
        <f>IF(ABS($B755)&lt;0.01,0,IF($J755="","",VLOOKUP($J755,Age_Steps,4)))</f>
        <v>3</v>
      </c>
      <c r="BY755" s="104">
        <f>IF(OR(ABS($B755)&lt;0.01,$E755=0),0,IF($J755="","",VLOOKUP($J755,Age_Steps,4)))</f>
        <v>3</v>
      </c>
      <c r="BZ755" s="104">
        <f>IF(ABS($B755)&lt;0.01,0,IF($J755="","",VLOOKUP($J755-1,Age_Steps,4)))</f>
        <v>3</v>
      </c>
      <c r="CA755" s="104">
        <f>IF(OR(ABS($B755)&lt;0.01,$G755=0),0,IF($J755="","",VLOOKUP($J755-1,Age_Steps,4)))</f>
        <v>0</v>
      </c>
      <c r="CB755" s="104">
        <f>IF(ABS($B755)&lt;0.01,0,IF($J755="","",VLOOKUP($J755-2,Age_Steps,4)))</f>
        <v>3</v>
      </c>
      <c r="CC755" s="104">
        <f>IF(OR(ABS($B755)&lt;0.01,$I755=0),0,IF($J755="","",VLOOKUP($J755-2,Age_Steps,4)))</f>
        <v>3</v>
      </c>
    </row>
    <row r="756" spans="2:81" ht="12.5" customHeight="1">
      <c r="B756" s="6" t="s">
        <v>645</v>
      </c>
      <c r="C756" s="7" t="s">
        <v>646</v>
      </c>
      <c r="D756" s="5">
        <v>950</v>
      </c>
      <c r="E756" s="5">
        <v>950</v>
      </c>
      <c r="F756" s="2">
        <v>850</v>
      </c>
      <c r="G756" s="2">
        <v>855</v>
      </c>
      <c r="H756" s="2">
        <v>950</v>
      </c>
      <c r="I756" s="5">
        <v>980</v>
      </c>
      <c r="J756" s="11">
        <v>59</v>
      </c>
      <c r="K756" s="12">
        <f t="shared" si="663"/>
        <v>1</v>
      </c>
      <c r="L756" s="12">
        <f t="shared" si="663"/>
        <v>1</v>
      </c>
      <c r="M756" s="14">
        <f t="shared" si="664"/>
        <v>100</v>
      </c>
      <c r="N756" s="12">
        <f t="shared" si="719"/>
        <v>0</v>
      </c>
      <c r="O756" s="14">
        <f t="shared" si="665"/>
        <v>95</v>
      </c>
      <c r="P756" s="12">
        <f t="shared" si="719"/>
        <v>0</v>
      </c>
      <c r="Q756" s="12">
        <f t="shared" si="666"/>
        <v>0</v>
      </c>
      <c r="R756" s="12">
        <f t="shared" si="667"/>
        <v>0</v>
      </c>
      <c r="S756" s="12">
        <f t="shared" si="668"/>
        <v>1</v>
      </c>
      <c r="T756" s="12">
        <f t="shared" si="669"/>
        <v>1</v>
      </c>
      <c r="U756" s="12">
        <f t="shared" si="670"/>
        <v>0</v>
      </c>
      <c r="V756" s="39">
        <f t="shared" si="671"/>
        <v>0</v>
      </c>
      <c r="W756" s="39">
        <f t="shared" si="672"/>
        <v>0</v>
      </c>
      <c r="X756" s="12">
        <f t="shared" si="720"/>
        <v>1</v>
      </c>
      <c r="Y756" s="12">
        <f t="shared" si="673"/>
        <v>0</v>
      </c>
      <c r="Z756" s="39">
        <f t="shared" si="721"/>
        <v>0</v>
      </c>
      <c r="AA756" s="12">
        <f t="shared" si="674"/>
        <v>0</v>
      </c>
      <c r="AB756" s="39">
        <f t="shared" si="675"/>
        <v>0</v>
      </c>
      <c r="AC756" s="12">
        <f t="shared" si="676"/>
        <v>0</v>
      </c>
      <c r="AD756" s="39">
        <f t="shared" si="677"/>
        <v>0</v>
      </c>
      <c r="AE756" s="39">
        <f t="shared" si="662"/>
        <v>0</v>
      </c>
      <c r="AF756" s="12">
        <f t="shared" si="678"/>
        <v>0</v>
      </c>
      <c r="AG756" s="39">
        <f t="shared" si="679"/>
        <v>0</v>
      </c>
      <c r="AH756" s="12">
        <f t="shared" si="680"/>
        <v>0</v>
      </c>
      <c r="AI756" s="39">
        <f t="shared" si="681"/>
        <v>0</v>
      </c>
      <c r="AJ756" s="39">
        <f t="shared" si="682"/>
        <v>0</v>
      </c>
      <c r="AK756" s="12">
        <f t="shared" si="683"/>
        <v>1</v>
      </c>
      <c r="AL756" s="39">
        <f t="shared" si="684"/>
        <v>950</v>
      </c>
      <c r="AM756" s="39">
        <f t="shared" si="685"/>
        <v>855</v>
      </c>
      <c r="AN756" s="39">
        <f t="shared" si="686"/>
        <v>980</v>
      </c>
      <c r="AO756" s="99">
        <f t="shared" si="687"/>
        <v>1</v>
      </c>
      <c r="AP756" s="99">
        <f t="shared" si="688"/>
        <v>2</v>
      </c>
      <c r="AQ756" s="12">
        <f t="shared" si="689"/>
        <v>0</v>
      </c>
      <c r="AR756" s="39">
        <f t="shared" si="690"/>
        <v>0</v>
      </c>
      <c r="AS756" s="39">
        <f t="shared" si="691"/>
        <v>0</v>
      </c>
      <c r="AT756" s="39">
        <f t="shared" si="692"/>
        <v>0</v>
      </c>
      <c r="AU756" s="12">
        <f t="shared" si="693"/>
        <v>0</v>
      </c>
      <c r="AV756" s="39">
        <f t="shared" si="694"/>
        <v>0</v>
      </c>
      <c r="AW756" s="39">
        <f t="shared" si="695"/>
        <v>0</v>
      </c>
      <c r="AX756" s="39">
        <f t="shared" si="696"/>
        <v>0</v>
      </c>
      <c r="AY756" s="39">
        <f t="shared" si="697"/>
        <v>0</v>
      </c>
      <c r="AZ756" s="39">
        <f t="shared" si="698"/>
        <v>0</v>
      </c>
      <c r="BA756" s="12">
        <f t="shared" si="699"/>
        <v>1</v>
      </c>
      <c r="BB756" s="39">
        <f t="shared" si="700"/>
        <v>950</v>
      </c>
      <c r="BC756" s="39">
        <f t="shared" si="701"/>
        <v>855</v>
      </c>
      <c r="BD756" s="39">
        <f t="shared" si="702"/>
        <v>980</v>
      </c>
      <c r="BE756" s="12">
        <f t="shared" si="703"/>
        <v>0</v>
      </c>
      <c r="BF756" s="39">
        <f t="shared" si="704"/>
        <v>0</v>
      </c>
      <c r="BG756" s="39">
        <f t="shared" si="705"/>
        <v>0</v>
      </c>
      <c r="BH756" s="39">
        <f t="shared" si="706"/>
        <v>0</v>
      </c>
      <c r="BI756" s="12">
        <f t="shared" si="707"/>
        <v>0</v>
      </c>
      <c r="BJ756" s="39">
        <f t="shared" si="708"/>
        <v>0</v>
      </c>
      <c r="BK756" s="39">
        <f t="shared" si="709"/>
        <v>0</v>
      </c>
      <c r="BL756" s="39">
        <f t="shared" si="710"/>
        <v>0</v>
      </c>
      <c r="BM756" s="12">
        <f t="shared" si="711"/>
        <v>0</v>
      </c>
      <c r="BN756" s="39">
        <f t="shared" si="712"/>
        <v>0</v>
      </c>
      <c r="BO756" s="39">
        <f t="shared" si="713"/>
        <v>0</v>
      </c>
      <c r="BP756" s="39">
        <f t="shared" si="714"/>
        <v>0</v>
      </c>
      <c r="BQ756" s="12">
        <f t="shared" si="715"/>
        <v>0</v>
      </c>
      <c r="BR756" s="39">
        <f t="shared" si="716"/>
        <v>0</v>
      </c>
      <c r="BS756" s="39">
        <f t="shared" si="717"/>
        <v>0</v>
      </c>
      <c r="BT756" s="39">
        <f t="shared" si="718"/>
        <v>0</v>
      </c>
      <c r="BU756" s="104">
        <f>IF(ABS($B756)&lt;0.01,0,VLOOKUP(E756,DollarSteps,4))</f>
        <v>3</v>
      </c>
      <c r="BV756" s="104">
        <f>IF(ABS($B756)&lt;0.01,0,VLOOKUP(G756,DollarSteps,4))</f>
        <v>3</v>
      </c>
      <c r="BW756" s="104">
        <f>IF(ABS($B756)&lt;0.01,0,VLOOKUP(I756,DollarSteps,4))</f>
        <v>3</v>
      </c>
      <c r="BX756" s="104">
        <f>IF(ABS($B756)&lt;0.01,0,IF($J756="","",VLOOKUP($J756,Age_Steps,4)))</f>
        <v>5</v>
      </c>
      <c r="BY756" s="104">
        <f>IF(OR(ABS($B756)&lt;0.01,$E756=0),0,IF($J756="","",VLOOKUP($J756,Age_Steps,4)))</f>
        <v>5</v>
      </c>
      <c r="BZ756" s="104">
        <f>IF(ABS($B756)&lt;0.01,0,IF($J756="","",VLOOKUP($J756-1,Age_Steps,4)))</f>
        <v>5</v>
      </c>
      <c r="CA756" s="104">
        <f>IF(OR(ABS($B756)&lt;0.01,$G756=0),0,IF($J756="","",VLOOKUP($J756-1,Age_Steps,4)))</f>
        <v>5</v>
      </c>
      <c r="CB756" s="104">
        <f>IF(ABS($B756)&lt;0.01,0,IF($J756="","",VLOOKUP($J756-2,Age_Steps,4)))</f>
        <v>5</v>
      </c>
      <c r="CC756" s="104">
        <f>IF(OR(ABS($B756)&lt;0.01,$I756=0),0,IF($J756="","",VLOOKUP($J756-2,Age_Steps,4)))</f>
        <v>5</v>
      </c>
    </row>
    <row r="757" spans="2:81" ht="12.5" customHeight="1">
      <c r="B757" s="6" t="s">
        <v>647</v>
      </c>
      <c r="C757" s="7" t="s">
        <v>648</v>
      </c>
      <c r="D757" s="5">
        <v>210</v>
      </c>
      <c r="E757" s="5">
        <v>220</v>
      </c>
      <c r="F757" s="2">
        <v>515</v>
      </c>
      <c r="G757" s="2">
        <v>515</v>
      </c>
      <c r="H757" s="2">
        <v>485</v>
      </c>
      <c r="I757" s="5">
        <v>495</v>
      </c>
      <c r="J757" s="11">
        <v>43</v>
      </c>
      <c r="K757" s="12">
        <f t="shared" si="663"/>
        <v>1</v>
      </c>
      <c r="L757" s="12">
        <f t="shared" si="663"/>
        <v>1</v>
      </c>
      <c r="M757" s="14">
        <f t="shared" si="664"/>
        <v>-305</v>
      </c>
      <c r="N757" s="12">
        <f t="shared" si="719"/>
        <v>0</v>
      </c>
      <c r="O757" s="14">
        <f t="shared" si="665"/>
        <v>-295</v>
      </c>
      <c r="P757" s="12">
        <f t="shared" si="719"/>
        <v>0</v>
      </c>
      <c r="Q757" s="12">
        <f t="shared" si="666"/>
        <v>0</v>
      </c>
      <c r="R757" s="12">
        <f t="shared" si="667"/>
        <v>0</v>
      </c>
      <c r="S757" s="12">
        <f t="shared" si="668"/>
        <v>1</v>
      </c>
      <c r="T757" s="12">
        <f t="shared" si="669"/>
        <v>1</v>
      </c>
      <c r="U757" s="12">
        <f t="shared" si="670"/>
        <v>0</v>
      </c>
      <c r="V757" s="39">
        <f t="shared" si="671"/>
        <v>0</v>
      </c>
      <c r="W757" s="39">
        <f t="shared" si="672"/>
        <v>0</v>
      </c>
      <c r="X757" s="12">
        <f t="shared" si="720"/>
        <v>1</v>
      </c>
      <c r="Y757" s="12">
        <f t="shared" si="673"/>
        <v>0</v>
      </c>
      <c r="Z757" s="39">
        <f t="shared" si="721"/>
        <v>0</v>
      </c>
      <c r="AA757" s="12">
        <f t="shared" si="674"/>
        <v>0</v>
      </c>
      <c r="AB757" s="39">
        <f t="shared" si="675"/>
        <v>0</v>
      </c>
      <c r="AC757" s="12">
        <f t="shared" si="676"/>
        <v>0</v>
      </c>
      <c r="AD757" s="39">
        <f t="shared" si="677"/>
        <v>0</v>
      </c>
      <c r="AE757" s="39">
        <f t="shared" si="662"/>
        <v>0</v>
      </c>
      <c r="AF757" s="12">
        <f t="shared" si="678"/>
        <v>0</v>
      </c>
      <c r="AG757" s="39">
        <f t="shared" si="679"/>
        <v>0</v>
      </c>
      <c r="AH757" s="12">
        <f t="shared" si="680"/>
        <v>0</v>
      </c>
      <c r="AI757" s="39">
        <f t="shared" si="681"/>
        <v>0</v>
      </c>
      <c r="AJ757" s="39">
        <f t="shared" si="682"/>
        <v>0</v>
      </c>
      <c r="AK757" s="12">
        <f t="shared" si="683"/>
        <v>1</v>
      </c>
      <c r="AL757" s="39">
        <f t="shared" si="684"/>
        <v>220</v>
      </c>
      <c r="AM757" s="39">
        <f t="shared" si="685"/>
        <v>515</v>
      </c>
      <c r="AN757" s="39">
        <f t="shared" si="686"/>
        <v>495</v>
      </c>
      <c r="AO757" s="99">
        <f t="shared" si="687"/>
        <v>2</v>
      </c>
      <c r="AP757" s="99">
        <f t="shared" si="688"/>
        <v>1</v>
      </c>
      <c r="AQ757" s="12">
        <f t="shared" si="689"/>
        <v>0</v>
      </c>
      <c r="AR757" s="39">
        <f t="shared" si="690"/>
        <v>0</v>
      </c>
      <c r="AS757" s="39">
        <f t="shared" si="691"/>
        <v>0</v>
      </c>
      <c r="AT757" s="39">
        <f t="shared" si="692"/>
        <v>0</v>
      </c>
      <c r="AU757" s="12">
        <f t="shared" si="693"/>
        <v>0</v>
      </c>
      <c r="AV757" s="39">
        <f t="shared" si="694"/>
        <v>0</v>
      </c>
      <c r="AW757" s="39">
        <f t="shared" si="695"/>
        <v>0</v>
      </c>
      <c r="AX757" s="39">
        <f t="shared" si="696"/>
        <v>0</v>
      </c>
      <c r="AY757" s="39">
        <f t="shared" si="697"/>
        <v>0</v>
      </c>
      <c r="AZ757" s="39">
        <f t="shared" si="698"/>
        <v>0</v>
      </c>
      <c r="BA757" s="12">
        <f t="shared" si="699"/>
        <v>0</v>
      </c>
      <c r="BB757" s="39">
        <f t="shared" si="700"/>
        <v>0</v>
      </c>
      <c r="BC757" s="39">
        <f t="shared" si="701"/>
        <v>0</v>
      </c>
      <c r="BD757" s="39">
        <f t="shared" si="702"/>
        <v>0</v>
      </c>
      <c r="BE757" s="12">
        <f t="shared" si="703"/>
        <v>1</v>
      </c>
      <c r="BF757" s="39">
        <f t="shared" si="704"/>
        <v>220</v>
      </c>
      <c r="BG757" s="39">
        <f t="shared" si="705"/>
        <v>515</v>
      </c>
      <c r="BH757" s="39">
        <f t="shared" si="706"/>
        <v>495</v>
      </c>
      <c r="BI757" s="12">
        <f t="shared" si="707"/>
        <v>0</v>
      </c>
      <c r="BJ757" s="39">
        <f t="shared" si="708"/>
        <v>0</v>
      </c>
      <c r="BK757" s="39">
        <f t="shared" si="709"/>
        <v>0</v>
      </c>
      <c r="BL757" s="39">
        <f t="shared" si="710"/>
        <v>0</v>
      </c>
      <c r="BM757" s="12">
        <f t="shared" si="711"/>
        <v>0</v>
      </c>
      <c r="BN757" s="39">
        <f t="shared" si="712"/>
        <v>0</v>
      </c>
      <c r="BO757" s="39">
        <f t="shared" si="713"/>
        <v>0</v>
      </c>
      <c r="BP757" s="39">
        <f t="shared" si="714"/>
        <v>0</v>
      </c>
      <c r="BQ757" s="12">
        <f t="shared" si="715"/>
        <v>0</v>
      </c>
      <c r="BR757" s="39">
        <f t="shared" si="716"/>
        <v>0</v>
      </c>
      <c r="BS757" s="39">
        <f t="shared" si="717"/>
        <v>0</v>
      </c>
      <c r="BT757" s="39">
        <f t="shared" si="718"/>
        <v>0</v>
      </c>
      <c r="BU757" s="104">
        <f>IF(ABS($B757)&lt;0.01,0,VLOOKUP(E757,DollarSteps,4))</f>
        <v>2</v>
      </c>
      <c r="BV757" s="104">
        <f>IF(ABS($B757)&lt;0.01,0,VLOOKUP(G757,DollarSteps,4))</f>
        <v>3</v>
      </c>
      <c r="BW757" s="104">
        <f>IF(ABS($B757)&lt;0.01,0,VLOOKUP(I757,DollarSteps,4))</f>
        <v>3</v>
      </c>
      <c r="BX757" s="104">
        <f>IF(ABS($B757)&lt;0.01,0,IF($J757="","",VLOOKUP($J757,Age_Steps,4)))</f>
        <v>4</v>
      </c>
      <c r="BY757" s="104">
        <f>IF(OR(ABS($B757)&lt;0.01,$E757=0),0,IF($J757="","",VLOOKUP($J757,Age_Steps,4)))</f>
        <v>4</v>
      </c>
      <c r="BZ757" s="104">
        <f>IF(ABS($B757)&lt;0.01,0,IF($J757="","",VLOOKUP($J757-1,Age_Steps,4)))</f>
        <v>4</v>
      </c>
      <c r="CA757" s="104">
        <f>IF(OR(ABS($B757)&lt;0.01,$G757=0),0,IF($J757="","",VLOOKUP($J757-1,Age_Steps,4)))</f>
        <v>4</v>
      </c>
      <c r="CB757" s="104">
        <f>IF(ABS($B757)&lt;0.01,0,IF($J757="","",VLOOKUP($J757-2,Age_Steps,4)))</f>
        <v>4</v>
      </c>
      <c r="CC757" s="104">
        <f>IF(OR(ABS($B757)&lt;0.01,$I757=0),0,IF($J757="","",VLOOKUP($J757-2,Age_Steps,4)))</f>
        <v>4</v>
      </c>
    </row>
    <row r="758" spans="2:81" ht="12.5" customHeight="1">
      <c r="B758" s="6" t="s">
        <v>649</v>
      </c>
      <c r="C758" s="7" t="s">
        <v>650</v>
      </c>
      <c r="D758" s="5">
        <v>2425</v>
      </c>
      <c r="E758" s="5">
        <v>2518</v>
      </c>
      <c r="F758" s="2">
        <v>2200</v>
      </c>
      <c r="G758" s="2">
        <v>2250</v>
      </c>
      <c r="H758" s="2">
        <v>2100</v>
      </c>
      <c r="I758" s="5">
        <v>2180</v>
      </c>
      <c r="J758" s="11">
        <v>70</v>
      </c>
      <c r="K758" s="12">
        <f t="shared" si="663"/>
        <v>1</v>
      </c>
      <c r="L758" s="12">
        <f t="shared" si="663"/>
        <v>1</v>
      </c>
      <c r="M758" s="14">
        <f t="shared" si="664"/>
        <v>225</v>
      </c>
      <c r="N758" s="12">
        <f t="shared" si="719"/>
        <v>0</v>
      </c>
      <c r="O758" s="14">
        <f t="shared" si="665"/>
        <v>268</v>
      </c>
      <c r="P758" s="12">
        <f t="shared" si="719"/>
        <v>0</v>
      </c>
      <c r="Q758" s="12">
        <f t="shared" si="666"/>
        <v>0</v>
      </c>
      <c r="R758" s="12">
        <f t="shared" si="667"/>
        <v>0</v>
      </c>
      <c r="S758" s="12">
        <f t="shared" si="668"/>
        <v>1</v>
      </c>
      <c r="T758" s="12">
        <f t="shared" si="669"/>
        <v>1</v>
      </c>
      <c r="U758" s="12">
        <f t="shared" si="670"/>
        <v>0</v>
      </c>
      <c r="V758" s="39">
        <f t="shared" si="671"/>
        <v>0</v>
      </c>
      <c r="W758" s="39">
        <f t="shared" si="672"/>
        <v>0</v>
      </c>
      <c r="X758" s="12">
        <f t="shared" si="720"/>
        <v>1</v>
      </c>
      <c r="Y758" s="12">
        <f t="shared" si="673"/>
        <v>0</v>
      </c>
      <c r="Z758" s="39">
        <f t="shared" si="721"/>
        <v>0</v>
      </c>
      <c r="AA758" s="12">
        <f t="shared" si="674"/>
        <v>0</v>
      </c>
      <c r="AB758" s="39">
        <f t="shared" si="675"/>
        <v>0</v>
      </c>
      <c r="AC758" s="12">
        <f t="shared" si="676"/>
        <v>0</v>
      </c>
      <c r="AD758" s="39">
        <f t="shared" si="677"/>
        <v>0</v>
      </c>
      <c r="AE758" s="39">
        <f t="shared" si="662"/>
        <v>0</v>
      </c>
      <c r="AF758" s="12">
        <f t="shared" si="678"/>
        <v>0</v>
      </c>
      <c r="AG758" s="39">
        <f t="shared" si="679"/>
        <v>0</v>
      </c>
      <c r="AH758" s="12">
        <f t="shared" si="680"/>
        <v>0</v>
      </c>
      <c r="AI758" s="39">
        <f t="shared" si="681"/>
        <v>0</v>
      </c>
      <c r="AJ758" s="39">
        <f t="shared" si="682"/>
        <v>0</v>
      </c>
      <c r="AK758" s="12">
        <f t="shared" si="683"/>
        <v>1</v>
      </c>
      <c r="AL758" s="39">
        <f t="shared" si="684"/>
        <v>2518</v>
      </c>
      <c r="AM758" s="39">
        <f t="shared" si="685"/>
        <v>2250</v>
      </c>
      <c r="AN758" s="39">
        <f t="shared" si="686"/>
        <v>2180</v>
      </c>
      <c r="AO758" s="99">
        <f t="shared" si="687"/>
        <v>1</v>
      </c>
      <c r="AP758" s="99">
        <f t="shared" si="688"/>
        <v>1</v>
      </c>
      <c r="AQ758" s="12">
        <f t="shared" si="689"/>
        <v>1</v>
      </c>
      <c r="AR758" s="39">
        <f t="shared" si="690"/>
        <v>2518</v>
      </c>
      <c r="AS758" s="39">
        <f t="shared" si="691"/>
        <v>2250</v>
      </c>
      <c r="AT758" s="39">
        <f t="shared" si="692"/>
        <v>2180</v>
      </c>
      <c r="AU758" s="12">
        <f t="shared" si="693"/>
        <v>0</v>
      </c>
      <c r="AV758" s="39">
        <f t="shared" si="694"/>
        <v>0</v>
      </c>
      <c r="AW758" s="39">
        <f t="shared" si="695"/>
        <v>0</v>
      </c>
      <c r="AX758" s="39">
        <f t="shared" si="696"/>
        <v>0</v>
      </c>
      <c r="AY758" s="39">
        <f t="shared" si="697"/>
        <v>0</v>
      </c>
      <c r="AZ758" s="39">
        <f t="shared" si="698"/>
        <v>0</v>
      </c>
      <c r="BA758" s="12">
        <f t="shared" si="699"/>
        <v>0</v>
      </c>
      <c r="BB758" s="39">
        <f t="shared" si="700"/>
        <v>0</v>
      </c>
      <c r="BC758" s="39">
        <f t="shared" si="701"/>
        <v>0</v>
      </c>
      <c r="BD758" s="39">
        <f t="shared" si="702"/>
        <v>0</v>
      </c>
      <c r="BE758" s="12">
        <f t="shared" si="703"/>
        <v>0</v>
      </c>
      <c r="BF758" s="39">
        <f t="shared" si="704"/>
        <v>0</v>
      </c>
      <c r="BG758" s="39">
        <f t="shared" si="705"/>
        <v>0</v>
      </c>
      <c r="BH758" s="39">
        <f t="shared" si="706"/>
        <v>0</v>
      </c>
      <c r="BI758" s="12">
        <f t="shared" si="707"/>
        <v>0</v>
      </c>
      <c r="BJ758" s="39">
        <f t="shared" si="708"/>
        <v>0</v>
      </c>
      <c r="BK758" s="39">
        <f t="shared" si="709"/>
        <v>0</v>
      </c>
      <c r="BL758" s="39">
        <f t="shared" si="710"/>
        <v>0</v>
      </c>
      <c r="BM758" s="12">
        <f t="shared" si="711"/>
        <v>0</v>
      </c>
      <c r="BN758" s="39">
        <f t="shared" si="712"/>
        <v>0</v>
      </c>
      <c r="BO758" s="39">
        <f t="shared" si="713"/>
        <v>0</v>
      </c>
      <c r="BP758" s="39">
        <f t="shared" si="714"/>
        <v>0</v>
      </c>
      <c r="BQ758" s="12">
        <f t="shared" si="715"/>
        <v>0</v>
      </c>
      <c r="BR758" s="39">
        <f t="shared" si="716"/>
        <v>0</v>
      </c>
      <c r="BS758" s="39">
        <f t="shared" si="717"/>
        <v>0</v>
      </c>
      <c r="BT758" s="39">
        <f t="shared" si="718"/>
        <v>0</v>
      </c>
      <c r="BU758" s="104">
        <f>IF(ABS($B758)&lt;0.01,0,VLOOKUP(E758,DollarSteps,4))</f>
        <v>6</v>
      </c>
      <c r="BV758" s="104">
        <f>IF(ABS($B758)&lt;0.01,0,VLOOKUP(G758,DollarSteps,4))</f>
        <v>6</v>
      </c>
      <c r="BW758" s="104">
        <f>IF(ABS($B758)&lt;0.01,0,VLOOKUP(I758,DollarSteps,4))</f>
        <v>6</v>
      </c>
      <c r="BX758" s="104">
        <f>IF(ABS($B758)&lt;0.01,0,IF($J758="","",VLOOKUP($J758,Age_Steps,4)))</f>
        <v>7</v>
      </c>
      <c r="BY758" s="104">
        <f>IF(OR(ABS($B758)&lt;0.01,$E758=0),0,IF($J758="","",VLOOKUP($J758,Age_Steps,4)))</f>
        <v>7</v>
      </c>
      <c r="BZ758" s="104">
        <f>IF(ABS($B758)&lt;0.01,0,IF($J758="","",VLOOKUP($J758-1,Age_Steps,4)))</f>
        <v>6</v>
      </c>
      <c r="CA758" s="104">
        <f>IF(OR(ABS($B758)&lt;0.01,$G758=0),0,IF($J758="","",VLOOKUP($J758-1,Age_Steps,4)))</f>
        <v>6</v>
      </c>
      <c r="CB758" s="104">
        <f>IF(ABS($B758)&lt;0.01,0,IF($J758="","",VLOOKUP($J758-2,Age_Steps,4)))</f>
        <v>6</v>
      </c>
      <c r="CC758" s="104">
        <f>IF(OR(ABS($B758)&lt;0.01,$I758=0),0,IF($J758="","",VLOOKUP($J758-2,Age_Steps,4)))</f>
        <v>6</v>
      </c>
    </row>
    <row r="759" spans="2:81" ht="12.5" customHeight="1">
      <c r="B759" s="6" t="s">
        <v>651</v>
      </c>
      <c r="C759" s="6" t="s">
        <v>652</v>
      </c>
      <c r="D759" s="5">
        <v>1820</v>
      </c>
      <c r="E759" s="5">
        <v>1845</v>
      </c>
      <c r="F759" s="2">
        <v>1855</v>
      </c>
      <c r="G759" s="2">
        <v>1900</v>
      </c>
      <c r="H759" s="2">
        <v>1820</v>
      </c>
      <c r="I759" s="5">
        <v>1850</v>
      </c>
      <c r="J759" s="11">
        <v>78</v>
      </c>
      <c r="K759" s="12">
        <f t="shared" si="663"/>
        <v>1</v>
      </c>
      <c r="L759" s="12">
        <f t="shared" si="663"/>
        <v>1</v>
      </c>
      <c r="M759" s="14">
        <f t="shared" si="664"/>
        <v>-35</v>
      </c>
      <c r="N759" s="12">
        <f t="shared" si="719"/>
        <v>0</v>
      </c>
      <c r="O759" s="14">
        <f t="shared" si="665"/>
        <v>-55</v>
      </c>
      <c r="P759" s="12">
        <f t="shared" si="719"/>
        <v>0</v>
      </c>
      <c r="Q759" s="12">
        <f t="shared" si="666"/>
        <v>0</v>
      </c>
      <c r="R759" s="12">
        <f t="shared" si="667"/>
        <v>0</v>
      </c>
      <c r="S759" s="12">
        <f t="shared" si="668"/>
        <v>1</v>
      </c>
      <c r="T759" s="12">
        <f t="shared" si="669"/>
        <v>1</v>
      </c>
      <c r="U759" s="12">
        <f t="shared" si="670"/>
        <v>0</v>
      </c>
      <c r="V759" s="39">
        <f t="shared" si="671"/>
        <v>0</v>
      </c>
      <c r="W759" s="39">
        <f t="shared" si="672"/>
        <v>0</v>
      </c>
      <c r="X759" s="12">
        <f t="shared" si="720"/>
        <v>1</v>
      </c>
      <c r="Y759" s="12">
        <f t="shared" si="673"/>
        <v>0</v>
      </c>
      <c r="Z759" s="39">
        <f t="shared" si="721"/>
        <v>0</v>
      </c>
      <c r="AA759" s="12">
        <f t="shared" si="674"/>
        <v>0</v>
      </c>
      <c r="AB759" s="39">
        <f t="shared" si="675"/>
        <v>0</v>
      </c>
      <c r="AC759" s="12">
        <f t="shared" si="676"/>
        <v>0</v>
      </c>
      <c r="AD759" s="39">
        <f t="shared" si="677"/>
        <v>0</v>
      </c>
      <c r="AE759" s="39">
        <f t="shared" si="662"/>
        <v>0</v>
      </c>
      <c r="AF759" s="12">
        <f t="shared" si="678"/>
        <v>0</v>
      </c>
      <c r="AG759" s="39">
        <f t="shared" si="679"/>
        <v>0</v>
      </c>
      <c r="AH759" s="12">
        <f t="shared" si="680"/>
        <v>0</v>
      </c>
      <c r="AI759" s="39">
        <f t="shared" si="681"/>
        <v>0</v>
      </c>
      <c r="AJ759" s="39">
        <f t="shared" si="682"/>
        <v>0</v>
      </c>
      <c r="AK759" s="12">
        <f t="shared" si="683"/>
        <v>1</v>
      </c>
      <c r="AL759" s="39">
        <f t="shared" si="684"/>
        <v>1845</v>
      </c>
      <c r="AM759" s="39">
        <f t="shared" si="685"/>
        <v>1900</v>
      </c>
      <c r="AN759" s="39">
        <f t="shared" si="686"/>
        <v>1850</v>
      </c>
      <c r="AO759" s="99">
        <f t="shared" si="687"/>
        <v>2</v>
      </c>
      <c r="AP759" s="99">
        <f t="shared" si="688"/>
        <v>1</v>
      </c>
      <c r="AQ759" s="12">
        <f t="shared" si="689"/>
        <v>0</v>
      </c>
      <c r="AR759" s="39">
        <f t="shared" si="690"/>
        <v>0</v>
      </c>
      <c r="AS759" s="39">
        <f t="shared" si="691"/>
        <v>0</v>
      </c>
      <c r="AT759" s="39">
        <f t="shared" si="692"/>
        <v>0</v>
      </c>
      <c r="AU759" s="12">
        <f t="shared" si="693"/>
        <v>0</v>
      </c>
      <c r="AV759" s="39">
        <f t="shared" si="694"/>
        <v>0</v>
      </c>
      <c r="AW759" s="39">
        <f t="shared" si="695"/>
        <v>0</v>
      </c>
      <c r="AX759" s="39">
        <f t="shared" si="696"/>
        <v>0</v>
      </c>
      <c r="AY759" s="39">
        <f t="shared" si="697"/>
        <v>0</v>
      </c>
      <c r="AZ759" s="39">
        <f t="shared" si="698"/>
        <v>0</v>
      </c>
      <c r="BA759" s="12">
        <f t="shared" si="699"/>
        <v>0</v>
      </c>
      <c r="BB759" s="39">
        <f t="shared" si="700"/>
        <v>0</v>
      </c>
      <c r="BC759" s="39">
        <f t="shared" si="701"/>
        <v>0</v>
      </c>
      <c r="BD759" s="39">
        <f t="shared" si="702"/>
        <v>0</v>
      </c>
      <c r="BE759" s="12">
        <f t="shared" si="703"/>
        <v>1</v>
      </c>
      <c r="BF759" s="39">
        <f t="shared" si="704"/>
        <v>1845</v>
      </c>
      <c r="BG759" s="39">
        <f t="shared" si="705"/>
        <v>1900</v>
      </c>
      <c r="BH759" s="39">
        <f t="shared" si="706"/>
        <v>1850</v>
      </c>
      <c r="BI759" s="12">
        <f t="shared" si="707"/>
        <v>0</v>
      </c>
      <c r="BJ759" s="39">
        <f t="shared" si="708"/>
        <v>0</v>
      </c>
      <c r="BK759" s="39">
        <f t="shared" si="709"/>
        <v>0</v>
      </c>
      <c r="BL759" s="39">
        <f t="shared" si="710"/>
        <v>0</v>
      </c>
      <c r="BM759" s="12">
        <f t="shared" si="711"/>
        <v>0</v>
      </c>
      <c r="BN759" s="39">
        <f t="shared" si="712"/>
        <v>0</v>
      </c>
      <c r="BO759" s="39">
        <f t="shared" si="713"/>
        <v>0</v>
      </c>
      <c r="BP759" s="39">
        <f t="shared" si="714"/>
        <v>0</v>
      </c>
      <c r="BQ759" s="12">
        <f t="shared" si="715"/>
        <v>0</v>
      </c>
      <c r="BR759" s="39">
        <f t="shared" si="716"/>
        <v>0</v>
      </c>
      <c r="BS759" s="39">
        <f t="shared" si="717"/>
        <v>0</v>
      </c>
      <c r="BT759" s="39">
        <f t="shared" si="718"/>
        <v>0</v>
      </c>
      <c r="BU759" s="104">
        <f>IF(ABS($B759)&lt;0.01,0,VLOOKUP(E759,DollarSteps,4))</f>
        <v>5</v>
      </c>
      <c r="BV759" s="104">
        <f>IF(ABS($B759)&lt;0.01,0,VLOOKUP(G759,DollarSteps,4))</f>
        <v>5</v>
      </c>
      <c r="BW759" s="104">
        <f>IF(ABS($B759)&lt;0.01,0,VLOOKUP(I759,DollarSteps,4))</f>
        <v>5</v>
      </c>
      <c r="BX759" s="104">
        <f>IF(ABS($B759)&lt;0.01,0,IF($J759="","",VLOOKUP($J759,Age_Steps,4)))</f>
        <v>7</v>
      </c>
      <c r="BY759" s="104">
        <f>IF(OR(ABS($B759)&lt;0.01,$E759=0),0,IF($J759="","",VLOOKUP($J759,Age_Steps,4)))</f>
        <v>7</v>
      </c>
      <c r="BZ759" s="104">
        <f>IF(ABS($B759)&lt;0.01,0,IF($J759="","",VLOOKUP($J759-1,Age_Steps,4)))</f>
        <v>7</v>
      </c>
      <c r="CA759" s="104">
        <f>IF(OR(ABS($B759)&lt;0.01,$G759=0),0,IF($J759="","",VLOOKUP($J759-1,Age_Steps,4)))</f>
        <v>7</v>
      </c>
      <c r="CB759" s="104">
        <f>IF(ABS($B759)&lt;0.01,0,IF($J759="","",VLOOKUP($J759-2,Age_Steps,4)))</f>
        <v>7</v>
      </c>
      <c r="CC759" s="104">
        <f>IF(OR(ABS($B759)&lt;0.01,$I759=0),0,IF($J759="","",VLOOKUP($J759-2,Age_Steps,4)))</f>
        <v>7</v>
      </c>
    </row>
    <row r="760" spans="2:81" ht="12.5" customHeight="1">
      <c r="B760" s="6" t="s">
        <v>653</v>
      </c>
      <c r="C760" s="7" t="s">
        <v>654</v>
      </c>
      <c r="D760" s="5">
        <v>728</v>
      </c>
      <c r="E760" s="5">
        <v>766</v>
      </c>
      <c r="F760" s="2">
        <v>717</v>
      </c>
      <c r="G760" s="2">
        <v>717</v>
      </c>
      <c r="H760" s="2">
        <v>670</v>
      </c>
      <c r="I760" s="5">
        <v>715</v>
      </c>
      <c r="J760" s="11">
        <v>69</v>
      </c>
      <c r="K760" s="12">
        <f t="shared" si="663"/>
        <v>1</v>
      </c>
      <c r="L760" s="12">
        <f t="shared" si="663"/>
        <v>1</v>
      </c>
      <c r="M760" s="14">
        <f t="shared" si="664"/>
        <v>11</v>
      </c>
      <c r="N760" s="12">
        <f t="shared" si="719"/>
        <v>0</v>
      </c>
      <c r="O760" s="14">
        <f t="shared" si="665"/>
        <v>49</v>
      </c>
      <c r="P760" s="12">
        <f t="shared" si="719"/>
        <v>0</v>
      </c>
      <c r="Q760" s="12">
        <f t="shared" si="666"/>
        <v>0</v>
      </c>
      <c r="R760" s="12">
        <f t="shared" si="667"/>
        <v>0</v>
      </c>
      <c r="S760" s="12">
        <f t="shared" si="668"/>
        <v>1</v>
      </c>
      <c r="T760" s="12">
        <f t="shared" si="669"/>
        <v>1</v>
      </c>
      <c r="U760" s="12">
        <f t="shared" si="670"/>
        <v>0</v>
      </c>
      <c r="V760" s="39">
        <f t="shared" si="671"/>
        <v>0</v>
      </c>
      <c r="W760" s="39">
        <f t="shared" si="672"/>
        <v>0</v>
      </c>
      <c r="X760" s="12">
        <f t="shared" si="720"/>
        <v>1</v>
      </c>
      <c r="Y760" s="12">
        <f t="shared" si="673"/>
        <v>0</v>
      </c>
      <c r="Z760" s="39">
        <f t="shared" si="721"/>
        <v>0</v>
      </c>
      <c r="AA760" s="12">
        <f t="shared" si="674"/>
        <v>0</v>
      </c>
      <c r="AB760" s="39">
        <f t="shared" si="675"/>
        <v>0</v>
      </c>
      <c r="AC760" s="12">
        <f t="shared" si="676"/>
        <v>0</v>
      </c>
      <c r="AD760" s="39">
        <f t="shared" si="677"/>
        <v>0</v>
      </c>
      <c r="AE760" s="39">
        <f t="shared" si="662"/>
        <v>0</v>
      </c>
      <c r="AF760" s="12">
        <f t="shared" si="678"/>
        <v>0</v>
      </c>
      <c r="AG760" s="39">
        <f t="shared" si="679"/>
        <v>0</v>
      </c>
      <c r="AH760" s="12">
        <f t="shared" si="680"/>
        <v>0</v>
      </c>
      <c r="AI760" s="39">
        <f t="shared" si="681"/>
        <v>0</v>
      </c>
      <c r="AJ760" s="39">
        <f t="shared" si="682"/>
        <v>0</v>
      </c>
      <c r="AK760" s="12">
        <f t="shared" si="683"/>
        <v>1</v>
      </c>
      <c r="AL760" s="39">
        <f t="shared" si="684"/>
        <v>766</v>
      </c>
      <c r="AM760" s="39">
        <f t="shared" si="685"/>
        <v>717</v>
      </c>
      <c r="AN760" s="39">
        <f t="shared" si="686"/>
        <v>715</v>
      </c>
      <c r="AO760" s="99">
        <f t="shared" si="687"/>
        <v>1</v>
      </c>
      <c r="AP760" s="99">
        <f t="shared" si="688"/>
        <v>1</v>
      </c>
      <c r="AQ760" s="12">
        <f t="shared" si="689"/>
        <v>1</v>
      </c>
      <c r="AR760" s="39">
        <f t="shared" si="690"/>
        <v>766</v>
      </c>
      <c r="AS760" s="39">
        <f t="shared" si="691"/>
        <v>717</v>
      </c>
      <c r="AT760" s="39">
        <f t="shared" si="692"/>
        <v>715</v>
      </c>
      <c r="AU760" s="12">
        <f t="shared" si="693"/>
        <v>0</v>
      </c>
      <c r="AV760" s="39">
        <f t="shared" si="694"/>
        <v>0</v>
      </c>
      <c r="AW760" s="39">
        <f t="shared" si="695"/>
        <v>0</v>
      </c>
      <c r="AX760" s="39">
        <f t="shared" si="696"/>
        <v>0</v>
      </c>
      <c r="AY760" s="39">
        <f t="shared" si="697"/>
        <v>0</v>
      </c>
      <c r="AZ760" s="39">
        <f t="shared" si="698"/>
        <v>0</v>
      </c>
      <c r="BA760" s="12">
        <f t="shared" si="699"/>
        <v>0</v>
      </c>
      <c r="BB760" s="39">
        <f t="shared" si="700"/>
        <v>0</v>
      </c>
      <c r="BC760" s="39">
        <f t="shared" si="701"/>
        <v>0</v>
      </c>
      <c r="BD760" s="39">
        <f t="shared" si="702"/>
        <v>0</v>
      </c>
      <c r="BE760" s="12">
        <f t="shared" si="703"/>
        <v>0</v>
      </c>
      <c r="BF760" s="39">
        <f t="shared" si="704"/>
        <v>0</v>
      </c>
      <c r="BG760" s="39">
        <f t="shared" si="705"/>
        <v>0</v>
      </c>
      <c r="BH760" s="39">
        <f t="shared" si="706"/>
        <v>0</v>
      </c>
      <c r="BI760" s="12">
        <f t="shared" si="707"/>
        <v>0</v>
      </c>
      <c r="BJ760" s="39">
        <f t="shared" si="708"/>
        <v>0</v>
      </c>
      <c r="BK760" s="39">
        <f t="shared" si="709"/>
        <v>0</v>
      </c>
      <c r="BL760" s="39">
        <f t="shared" si="710"/>
        <v>0</v>
      </c>
      <c r="BM760" s="12">
        <f t="shared" si="711"/>
        <v>0</v>
      </c>
      <c r="BN760" s="39">
        <f t="shared" si="712"/>
        <v>0</v>
      </c>
      <c r="BO760" s="39">
        <f t="shared" si="713"/>
        <v>0</v>
      </c>
      <c r="BP760" s="39">
        <f t="shared" si="714"/>
        <v>0</v>
      </c>
      <c r="BQ760" s="12">
        <f t="shared" si="715"/>
        <v>0</v>
      </c>
      <c r="BR760" s="39">
        <f t="shared" si="716"/>
        <v>0</v>
      </c>
      <c r="BS760" s="39">
        <f t="shared" si="717"/>
        <v>0</v>
      </c>
      <c r="BT760" s="39">
        <f t="shared" si="718"/>
        <v>0</v>
      </c>
      <c r="BU760" s="104">
        <f>IF(ABS($B760)&lt;0.01,0,VLOOKUP(E760,DollarSteps,4))</f>
        <v>3</v>
      </c>
      <c r="BV760" s="104">
        <f>IF(ABS($B760)&lt;0.01,0,VLOOKUP(G760,DollarSteps,4))</f>
        <v>3</v>
      </c>
      <c r="BW760" s="104">
        <f>IF(ABS($B760)&lt;0.01,0,VLOOKUP(I760,DollarSteps,4))</f>
        <v>3</v>
      </c>
      <c r="BX760" s="104">
        <f>IF(ABS($B760)&lt;0.01,0,IF($J760="","",VLOOKUP($J760,Age_Steps,4)))</f>
        <v>6</v>
      </c>
      <c r="BY760" s="104">
        <f>IF(OR(ABS($B760)&lt;0.01,$E760=0),0,IF($J760="","",VLOOKUP($J760,Age_Steps,4)))</f>
        <v>6</v>
      </c>
      <c r="BZ760" s="104">
        <f>IF(ABS($B760)&lt;0.01,0,IF($J760="","",VLOOKUP($J760-1,Age_Steps,4)))</f>
        <v>6</v>
      </c>
      <c r="CA760" s="104">
        <f>IF(OR(ABS($B760)&lt;0.01,$G760=0),0,IF($J760="","",VLOOKUP($J760-1,Age_Steps,4)))</f>
        <v>6</v>
      </c>
      <c r="CB760" s="104">
        <f>IF(ABS($B760)&lt;0.01,0,IF($J760="","",VLOOKUP($J760-2,Age_Steps,4)))</f>
        <v>6</v>
      </c>
      <c r="CC760" s="104">
        <f>IF(OR(ABS($B760)&lt;0.01,$I760=0),0,IF($J760="","",VLOOKUP($J760-2,Age_Steps,4)))</f>
        <v>6</v>
      </c>
    </row>
    <row r="761" spans="2:81" ht="12.5" customHeight="1">
      <c r="B761" s="6" t="s">
        <v>655</v>
      </c>
      <c r="C761" s="7" t="s">
        <v>656</v>
      </c>
      <c r="D761" s="5">
        <v>25</v>
      </c>
      <c r="E761" s="5">
        <v>105</v>
      </c>
      <c r="F761" s="2">
        <v>150</v>
      </c>
      <c r="G761" s="2">
        <v>200</v>
      </c>
      <c r="H761" s="2">
        <v>50</v>
      </c>
      <c r="I761" s="5">
        <v>150</v>
      </c>
      <c r="J761" s="11">
        <v>63</v>
      </c>
      <c r="K761" s="12">
        <f t="shared" si="663"/>
        <v>1</v>
      </c>
      <c r="L761" s="12">
        <f t="shared" si="663"/>
        <v>1</v>
      </c>
      <c r="M761" s="14">
        <f t="shared" si="664"/>
        <v>-125</v>
      </c>
      <c r="N761" s="12">
        <f t="shared" si="719"/>
        <v>0</v>
      </c>
      <c r="O761" s="14">
        <f t="shared" si="665"/>
        <v>-95</v>
      </c>
      <c r="P761" s="12">
        <f t="shared" si="719"/>
        <v>0</v>
      </c>
      <c r="Q761" s="12">
        <f t="shared" si="666"/>
        <v>0</v>
      </c>
      <c r="R761" s="12">
        <f t="shared" si="667"/>
        <v>0</v>
      </c>
      <c r="S761" s="12">
        <f t="shared" si="668"/>
        <v>1</v>
      </c>
      <c r="T761" s="12">
        <f t="shared" si="669"/>
        <v>1</v>
      </c>
      <c r="U761" s="12">
        <f t="shared" si="670"/>
        <v>0</v>
      </c>
      <c r="V761" s="39">
        <f t="shared" si="671"/>
        <v>0</v>
      </c>
      <c r="W761" s="39">
        <f t="shared" si="672"/>
        <v>0</v>
      </c>
      <c r="X761" s="12">
        <f t="shared" si="720"/>
        <v>1</v>
      </c>
      <c r="Y761" s="12">
        <f t="shared" si="673"/>
        <v>0</v>
      </c>
      <c r="Z761" s="39">
        <f t="shared" si="721"/>
        <v>0</v>
      </c>
      <c r="AA761" s="12">
        <f t="shared" si="674"/>
        <v>0</v>
      </c>
      <c r="AB761" s="39">
        <f t="shared" si="675"/>
        <v>0</v>
      </c>
      <c r="AC761" s="12">
        <f t="shared" si="676"/>
        <v>0</v>
      </c>
      <c r="AD761" s="39">
        <f t="shared" si="677"/>
        <v>0</v>
      </c>
      <c r="AE761" s="39">
        <f t="shared" si="662"/>
        <v>0</v>
      </c>
      <c r="AF761" s="12">
        <f t="shared" si="678"/>
        <v>0</v>
      </c>
      <c r="AG761" s="39">
        <f t="shared" si="679"/>
        <v>0</v>
      </c>
      <c r="AH761" s="12">
        <f t="shared" si="680"/>
        <v>0</v>
      </c>
      <c r="AI761" s="39">
        <f t="shared" si="681"/>
        <v>0</v>
      </c>
      <c r="AJ761" s="39">
        <f t="shared" si="682"/>
        <v>0</v>
      </c>
      <c r="AK761" s="12">
        <f t="shared" si="683"/>
        <v>1</v>
      </c>
      <c r="AL761" s="39">
        <f t="shared" si="684"/>
        <v>105</v>
      </c>
      <c r="AM761" s="39">
        <f t="shared" si="685"/>
        <v>200</v>
      </c>
      <c r="AN761" s="39">
        <f t="shared" si="686"/>
        <v>150</v>
      </c>
      <c r="AO761" s="99">
        <f t="shared" si="687"/>
        <v>2</v>
      </c>
      <c r="AP761" s="99">
        <f t="shared" si="688"/>
        <v>1</v>
      </c>
      <c r="AQ761" s="12">
        <f t="shared" si="689"/>
        <v>0</v>
      </c>
      <c r="AR761" s="39">
        <f t="shared" si="690"/>
        <v>0</v>
      </c>
      <c r="AS761" s="39">
        <f t="shared" si="691"/>
        <v>0</v>
      </c>
      <c r="AT761" s="39">
        <f t="shared" si="692"/>
        <v>0</v>
      </c>
      <c r="AU761" s="12">
        <f t="shared" si="693"/>
        <v>0</v>
      </c>
      <c r="AV761" s="39">
        <f t="shared" si="694"/>
        <v>0</v>
      </c>
      <c r="AW761" s="39">
        <f t="shared" si="695"/>
        <v>0</v>
      </c>
      <c r="AX761" s="39">
        <f t="shared" si="696"/>
        <v>0</v>
      </c>
      <c r="AY761" s="39">
        <f t="shared" si="697"/>
        <v>0</v>
      </c>
      <c r="AZ761" s="39">
        <f t="shared" si="698"/>
        <v>0</v>
      </c>
      <c r="BA761" s="12">
        <f t="shared" si="699"/>
        <v>0</v>
      </c>
      <c r="BB761" s="39">
        <f t="shared" si="700"/>
        <v>0</v>
      </c>
      <c r="BC761" s="39">
        <f t="shared" si="701"/>
        <v>0</v>
      </c>
      <c r="BD761" s="39">
        <f t="shared" si="702"/>
        <v>0</v>
      </c>
      <c r="BE761" s="12">
        <f t="shared" si="703"/>
        <v>1</v>
      </c>
      <c r="BF761" s="39">
        <f t="shared" si="704"/>
        <v>105</v>
      </c>
      <c r="BG761" s="39">
        <f t="shared" si="705"/>
        <v>200</v>
      </c>
      <c r="BH761" s="39">
        <f t="shared" si="706"/>
        <v>150</v>
      </c>
      <c r="BI761" s="12">
        <f t="shared" si="707"/>
        <v>0</v>
      </c>
      <c r="BJ761" s="39">
        <f t="shared" si="708"/>
        <v>0</v>
      </c>
      <c r="BK761" s="39">
        <f t="shared" si="709"/>
        <v>0</v>
      </c>
      <c r="BL761" s="39">
        <f t="shared" si="710"/>
        <v>0</v>
      </c>
      <c r="BM761" s="12">
        <f t="shared" si="711"/>
        <v>0</v>
      </c>
      <c r="BN761" s="39">
        <f t="shared" si="712"/>
        <v>0</v>
      </c>
      <c r="BO761" s="39">
        <f t="shared" si="713"/>
        <v>0</v>
      </c>
      <c r="BP761" s="39">
        <f t="shared" si="714"/>
        <v>0</v>
      </c>
      <c r="BQ761" s="12">
        <f t="shared" si="715"/>
        <v>0</v>
      </c>
      <c r="BR761" s="39">
        <f t="shared" si="716"/>
        <v>0</v>
      </c>
      <c r="BS761" s="39">
        <f t="shared" si="717"/>
        <v>0</v>
      </c>
      <c r="BT761" s="39">
        <f t="shared" si="718"/>
        <v>0</v>
      </c>
      <c r="BU761" s="104">
        <f>IF(ABS($B761)&lt;0.01,0,VLOOKUP(E761,DollarSteps,4))</f>
        <v>2</v>
      </c>
      <c r="BV761" s="104">
        <f>IF(ABS($B761)&lt;0.01,0,VLOOKUP(G761,DollarSteps,4))</f>
        <v>2</v>
      </c>
      <c r="BW761" s="104">
        <f>IF(ABS($B761)&lt;0.01,0,VLOOKUP(I761,DollarSteps,4))</f>
        <v>2</v>
      </c>
      <c r="BX761" s="104">
        <f>IF(ABS($B761)&lt;0.01,0,IF($J761="","",VLOOKUP($J761,Age_Steps,4)))</f>
        <v>6</v>
      </c>
      <c r="BY761" s="104">
        <f>IF(OR(ABS($B761)&lt;0.01,$E761=0),0,IF($J761="","",VLOOKUP($J761,Age_Steps,4)))</f>
        <v>6</v>
      </c>
      <c r="BZ761" s="104">
        <f>IF(ABS($B761)&lt;0.01,0,IF($J761="","",VLOOKUP($J761-1,Age_Steps,4)))</f>
        <v>6</v>
      </c>
      <c r="CA761" s="104">
        <f>IF(OR(ABS($B761)&lt;0.01,$G761=0),0,IF($J761="","",VLOOKUP($J761-1,Age_Steps,4)))</f>
        <v>6</v>
      </c>
      <c r="CB761" s="104">
        <f>IF(ABS($B761)&lt;0.01,0,IF($J761="","",VLOOKUP($J761-2,Age_Steps,4)))</f>
        <v>6</v>
      </c>
      <c r="CC761" s="104">
        <f>IF(OR(ABS($B761)&lt;0.01,$I761=0),0,IF($J761="","",VLOOKUP($J761-2,Age_Steps,4)))</f>
        <v>6</v>
      </c>
    </row>
    <row r="762" spans="2:81" ht="12.5" customHeight="1">
      <c r="B762" s="6" t="s">
        <v>657</v>
      </c>
      <c r="C762" s="7" t="s">
        <v>658</v>
      </c>
      <c r="D762" s="5">
        <v>4680</v>
      </c>
      <c r="E762" s="5">
        <v>4700</v>
      </c>
      <c r="F762" s="2">
        <v>4690</v>
      </c>
      <c r="G762" s="2">
        <v>4975</v>
      </c>
      <c r="H762" s="2">
        <v>4680</v>
      </c>
      <c r="I762" s="5">
        <v>5080</v>
      </c>
      <c r="J762" s="11">
        <v>78</v>
      </c>
      <c r="K762" s="12">
        <f t="shared" si="663"/>
        <v>1</v>
      </c>
      <c r="L762" s="12">
        <f t="shared" si="663"/>
        <v>1</v>
      </c>
      <c r="M762" s="14">
        <f t="shared" si="664"/>
        <v>-10</v>
      </c>
      <c r="N762" s="12">
        <f t="shared" si="719"/>
        <v>0</v>
      </c>
      <c r="O762" s="14">
        <f t="shared" si="665"/>
        <v>-275</v>
      </c>
      <c r="P762" s="12">
        <f t="shared" si="719"/>
        <v>0</v>
      </c>
      <c r="Q762" s="12">
        <f t="shared" si="666"/>
        <v>0</v>
      </c>
      <c r="R762" s="12">
        <f t="shared" si="667"/>
        <v>0</v>
      </c>
      <c r="S762" s="12">
        <f t="shared" si="668"/>
        <v>1</v>
      </c>
      <c r="T762" s="12">
        <f t="shared" si="669"/>
        <v>1</v>
      </c>
      <c r="U762" s="12">
        <f t="shared" si="670"/>
        <v>0</v>
      </c>
      <c r="V762" s="39">
        <f t="shared" si="671"/>
        <v>0</v>
      </c>
      <c r="W762" s="39">
        <f t="shared" si="672"/>
        <v>0</v>
      </c>
      <c r="X762" s="12">
        <f t="shared" si="720"/>
        <v>1</v>
      </c>
      <c r="Y762" s="12">
        <f t="shared" si="673"/>
        <v>0</v>
      </c>
      <c r="Z762" s="39">
        <f t="shared" si="721"/>
        <v>0</v>
      </c>
      <c r="AA762" s="12">
        <f t="shared" si="674"/>
        <v>0</v>
      </c>
      <c r="AB762" s="39">
        <f t="shared" si="675"/>
        <v>0</v>
      </c>
      <c r="AC762" s="12">
        <f t="shared" si="676"/>
        <v>0</v>
      </c>
      <c r="AD762" s="39">
        <f t="shared" si="677"/>
        <v>0</v>
      </c>
      <c r="AE762" s="39">
        <f t="shared" si="662"/>
        <v>0</v>
      </c>
      <c r="AF762" s="12">
        <f t="shared" si="678"/>
        <v>0</v>
      </c>
      <c r="AG762" s="39">
        <f t="shared" si="679"/>
        <v>0</v>
      </c>
      <c r="AH762" s="12">
        <f t="shared" si="680"/>
        <v>0</v>
      </c>
      <c r="AI762" s="39">
        <f t="shared" si="681"/>
        <v>0</v>
      </c>
      <c r="AJ762" s="39">
        <f t="shared" si="682"/>
        <v>0</v>
      </c>
      <c r="AK762" s="12">
        <f t="shared" si="683"/>
        <v>1</v>
      </c>
      <c r="AL762" s="39">
        <f t="shared" si="684"/>
        <v>4700</v>
      </c>
      <c r="AM762" s="39">
        <f t="shared" si="685"/>
        <v>4975</v>
      </c>
      <c r="AN762" s="39">
        <f t="shared" si="686"/>
        <v>5080</v>
      </c>
      <c r="AO762" s="99">
        <f t="shared" si="687"/>
        <v>2</v>
      </c>
      <c r="AP762" s="99">
        <f t="shared" si="688"/>
        <v>2</v>
      </c>
      <c r="AQ762" s="12">
        <f t="shared" si="689"/>
        <v>0</v>
      </c>
      <c r="AR762" s="39">
        <f t="shared" si="690"/>
        <v>0</v>
      </c>
      <c r="AS762" s="39">
        <f t="shared" si="691"/>
        <v>0</v>
      </c>
      <c r="AT762" s="39">
        <f t="shared" si="692"/>
        <v>0</v>
      </c>
      <c r="AU762" s="12">
        <f t="shared" si="693"/>
        <v>1</v>
      </c>
      <c r="AV762" s="39">
        <f t="shared" si="694"/>
        <v>4700</v>
      </c>
      <c r="AW762" s="39">
        <f t="shared" si="695"/>
        <v>4975</v>
      </c>
      <c r="AX762" s="39">
        <f t="shared" si="696"/>
        <v>5080</v>
      </c>
      <c r="AY762" s="39">
        <f t="shared" si="697"/>
        <v>-275</v>
      </c>
      <c r="AZ762" s="39">
        <f t="shared" si="698"/>
        <v>-105</v>
      </c>
      <c r="BA762" s="12">
        <f t="shared" si="699"/>
        <v>0</v>
      </c>
      <c r="BB762" s="39">
        <f t="shared" si="700"/>
        <v>0</v>
      </c>
      <c r="BC762" s="39">
        <f t="shared" si="701"/>
        <v>0</v>
      </c>
      <c r="BD762" s="39">
        <f t="shared" si="702"/>
        <v>0</v>
      </c>
      <c r="BE762" s="12">
        <f t="shared" si="703"/>
        <v>0</v>
      </c>
      <c r="BF762" s="39">
        <f t="shared" si="704"/>
        <v>0</v>
      </c>
      <c r="BG762" s="39">
        <f t="shared" si="705"/>
        <v>0</v>
      </c>
      <c r="BH762" s="39">
        <f t="shared" si="706"/>
        <v>0</v>
      </c>
      <c r="BI762" s="12">
        <f t="shared" si="707"/>
        <v>0</v>
      </c>
      <c r="BJ762" s="39">
        <f t="shared" si="708"/>
        <v>0</v>
      </c>
      <c r="BK762" s="39">
        <f t="shared" si="709"/>
        <v>0</v>
      </c>
      <c r="BL762" s="39">
        <f t="shared" si="710"/>
        <v>0</v>
      </c>
      <c r="BM762" s="12">
        <f t="shared" si="711"/>
        <v>0</v>
      </c>
      <c r="BN762" s="39">
        <f t="shared" si="712"/>
        <v>0</v>
      </c>
      <c r="BO762" s="39">
        <f t="shared" si="713"/>
        <v>0</v>
      </c>
      <c r="BP762" s="39">
        <f t="shared" si="714"/>
        <v>0</v>
      </c>
      <c r="BQ762" s="12">
        <f t="shared" si="715"/>
        <v>0</v>
      </c>
      <c r="BR762" s="39">
        <f t="shared" si="716"/>
        <v>0</v>
      </c>
      <c r="BS762" s="39">
        <f t="shared" si="717"/>
        <v>0</v>
      </c>
      <c r="BT762" s="39">
        <f t="shared" si="718"/>
        <v>0</v>
      </c>
      <c r="BU762" s="104">
        <f>IF(ABS($B762)&lt;0.01,0,VLOOKUP(E762,DollarSteps,4))</f>
        <v>8</v>
      </c>
      <c r="BV762" s="104">
        <f>IF(ABS($B762)&lt;0.01,0,VLOOKUP(G762,DollarSteps,4))</f>
        <v>8</v>
      </c>
      <c r="BW762" s="104">
        <f>IF(ABS($B762)&lt;0.01,0,VLOOKUP(I762,DollarSteps,4))</f>
        <v>8</v>
      </c>
      <c r="BX762" s="104">
        <f>IF(ABS($B762)&lt;0.01,0,IF($J762="","",VLOOKUP($J762,Age_Steps,4)))</f>
        <v>7</v>
      </c>
      <c r="BY762" s="104">
        <f>IF(OR(ABS($B762)&lt;0.01,$E762=0),0,IF($J762="","",VLOOKUP($J762,Age_Steps,4)))</f>
        <v>7</v>
      </c>
      <c r="BZ762" s="104">
        <f>IF(ABS($B762)&lt;0.01,0,IF($J762="","",VLOOKUP($J762-1,Age_Steps,4)))</f>
        <v>7</v>
      </c>
      <c r="CA762" s="104">
        <f>IF(OR(ABS($B762)&lt;0.01,$G762=0),0,IF($J762="","",VLOOKUP($J762-1,Age_Steps,4)))</f>
        <v>7</v>
      </c>
      <c r="CB762" s="104">
        <f>IF(ABS($B762)&lt;0.01,0,IF($J762="","",VLOOKUP($J762-2,Age_Steps,4)))</f>
        <v>7</v>
      </c>
      <c r="CC762" s="104">
        <f>IF(OR(ABS($B762)&lt;0.01,$I762=0),0,IF($J762="","",VLOOKUP($J762-2,Age_Steps,4)))</f>
        <v>7</v>
      </c>
    </row>
    <row r="763" spans="2:81" ht="12.5" customHeight="1">
      <c r="B763" s="6" t="s">
        <v>659</v>
      </c>
      <c r="C763" s="6" t="s">
        <v>660</v>
      </c>
      <c r="D763" s="5">
        <v>1000</v>
      </c>
      <c r="E763" s="5">
        <v>1000</v>
      </c>
      <c r="F763" s="2">
        <v>940</v>
      </c>
      <c r="G763" s="2">
        <v>1040</v>
      </c>
      <c r="H763" s="2">
        <v>520</v>
      </c>
      <c r="I763" s="5">
        <v>540</v>
      </c>
      <c r="J763" s="11">
        <v>59</v>
      </c>
      <c r="K763" s="12">
        <f t="shared" si="663"/>
        <v>1</v>
      </c>
      <c r="L763" s="12">
        <f t="shared" si="663"/>
        <v>1</v>
      </c>
      <c r="M763" s="14">
        <f t="shared" si="664"/>
        <v>60</v>
      </c>
      <c r="N763" s="12">
        <f t="shared" si="719"/>
        <v>0</v>
      </c>
      <c r="O763" s="14">
        <f t="shared" si="665"/>
        <v>-40</v>
      </c>
      <c r="P763" s="12">
        <f t="shared" si="719"/>
        <v>0</v>
      </c>
      <c r="Q763" s="12">
        <f t="shared" si="666"/>
        <v>0</v>
      </c>
      <c r="R763" s="12">
        <f t="shared" si="667"/>
        <v>0</v>
      </c>
      <c r="S763" s="12">
        <f t="shared" si="668"/>
        <v>1</v>
      </c>
      <c r="T763" s="12">
        <f t="shared" si="669"/>
        <v>1</v>
      </c>
      <c r="U763" s="12">
        <f t="shared" si="670"/>
        <v>0</v>
      </c>
      <c r="V763" s="39">
        <f t="shared" si="671"/>
        <v>0</v>
      </c>
      <c r="W763" s="39">
        <f t="shared" si="672"/>
        <v>0</v>
      </c>
      <c r="X763" s="12">
        <f t="shared" si="720"/>
        <v>1</v>
      </c>
      <c r="Y763" s="12">
        <f t="shared" si="673"/>
        <v>0</v>
      </c>
      <c r="Z763" s="39">
        <f t="shared" si="721"/>
        <v>0</v>
      </c>
      <c r="AA763" s="12">
        <f t="shared" si="674"/>
        <v>0</v>
      </c>
      <c r="AB763" s="39">
        <f t="shared" si="675"/>
        <v>0</v>
      </c>
      <c r="AC763" s="12">
        <f t="shared" si="676"/>
        <v>0</v>
      </c>
      <c r="AD763" s="39">
        <f t="shared" si="677"/>
        <v>0</v>
      </c>
      <c r="AE763" s="39">
        <f t="shared" si="662"/>
        <v>0</v>
      </c>
      <c r="AF763" s="12">
        <f t="shared" si="678"/>
        <v>0</v>
      </c>
      <c r="AG763" s="39">
        <f t="shared" si="679"/>
        <v>0</v>
      </c>
      <c r="AH763" s="12">
        <f t="shared" si="680"/>
        <v>0</v>
      </c>
      <c r="AI763" s="39">
        <f t="shared" si="681"/>
        <v>0</v>
      </c>
      <c r="AJ763" s="39">
        <f t="shared" si="682"/>
        <v>0</v>
      </c>
      <c r="AK763" s="12">
        <f t="shared" si="683"/>
        <v>1</v>
      </c>
      <c r="AL763" s="39">
        <f t="shared" si="684"/>
        <v>1000</v>
      </c>
      <c r="AM763" s="39">
        <f t="shared" si="685"/>
        <v>1040</v>
      </c>
      <c r="AN763" s="39">
        <f t="shared" si="686"/>
        <v>540</v>
      </c>
      <c r="AO763" s="99">
        <f t="shared" si="687"/>
        <v>2</v>
      </c>
      <c r="AP763" s="99">
        <f t="shared" si="688"/>
        <v>1</v>
      </c>
      <c r="AQ763" s="12">
        <f t="shared" si="689"/>
        <v>0</v>
      </c>
      <c r="AR763" s="39">
        <f t="shared" si="690"/>
        <v>0</v>
      </c>
      <c r="AS763" s="39">
        <f t="shared" si="691"/>
        <v>0</v>
      </c>
      <c r="AT763" s="39">
        <f t="shared" si="692"/>
        <v>0</v>
      </c>
      <c r="AU763" s="12">
        <f t="shared" si="693"/>
        <v>0</v>
      </c>
      <c r="AV763" s="39">
        <f t="shared" si="694"/>
        <v>0</v>
      </c>
      <c r="AW763" s="39">
        <f t="shared" si="695"/>
        <v>0</v>
      </c>
      <c r="AX763" s="39">
        <f t="shared" si="696"/>
        <v>0</v>
      </c>
      <c r="AY763" s="39">
        <f t="shared" si="697"/>
        <v>0</v>
      </c>
      <c r="AZ763" s="39">
        <f t="shared" si="698"/>
        <v>0</v>
      </c>
      <c r="BA763" s="12">
        <f t="shared" si="699"/>
        <v>0</v>
      </c>
      <c r="BB763" s="39">
        <f t="shared" si="700"/>
        <v>0</v>
      </c>
      <c r="BC763" s="39">
        <f t="shared" si="701"/>
        <v>0</v>
      </c>
      <c r="BD763" s="39">
        <f t="shared" si="702"/>
        <v>0</v>
      </c>
      <c r="BE763" s="12">
        <f t="shared" si="703"/>
        <v>1</v>
      </c>
      <c r="BF763" s="39">
        <f t="shared" si="704"/>
        <v>1000</v>
      </c>
      <c r="BG763" s="39">
        <f t="shared" si="705"/>
        <v>1040</v>
      </c>
      <c r="BH763" s="39">
        <f t="shared" si="706"/>
        <v>540</v>
      </c>
      <c r="BI763" s="12">
        <f t="shared" si="707"/>
        <v>0</v>
      </c>
      <c r="BJ763" s="39">
        <f t="shared" si="708"/>
        <v>0</v>
      </c>
      <c r="BK763" s="39">
        <f t="shared" si="709"/>
        <v>0</v>
      </c>
      <c r="BL763" s="39">
        <f t="shared" si="710"/>
        <v>0</v>
      </c>
      <c r="BM763" s="12">
        <f t="shared" si="711"/>
        <v>0</v>
      </c>
      <c r="BN763" s="39">
        <f t="shared" si="712"/>
        <v>0</v>
      </c>
      <c r="BO763" s="39">
        <f t="shared" si="713"/>
        <v>0</v>
      </c>
      <c r="BP763" s="39">
        <f t="shared" si="714"/>
        <v>0</v>
      </c>
      <c r="BQ763" s="12">
        <f t="shared" si="715"/>
        <v>0</v>
      </c>
      <c r="BR763" s="39">
        <f t="shared" si="716"/>
        <v>0</v>
      </c>
      <c r="BS763" s="39">
        <f t="shared" si="717"/>
        <v>0</v>
      </c>
      <c r="BT763" s="39">
        <f t="shared" si="718"/>
        <v>0</v>
      </c>
      <c r="BU763" s="104">
        <f>IF(ABS($B763)&lt;0.01,0,VLOOKUP(E763,DollarSteps,4))</f>
        <v>3</v>
      </c>
      <c r="BV763" s="104">
        <f>IF(ABS($B763)&lt;0.01,0,VLOOKUP(G763,DollarSteps,4))</f>
        <v>3</v>
      </c>
      <c r="BW763" s="104">
        <f>IF(ABS($B763)&lt;0.01,0,VLOOKUP(I763,DollarSteps,4))</f>
        <v>3</v>
      </c>
      <c r="BX763" s="104">
        <f>IF(ABS($B763)&lt;0.01,0,IF($J763="","",VLOOKUP($J763,Age_Steps,4)))</f>
        <v>5</v>
      </c>
      <c r="BY763" s="104">
        <f>IF(OR(ABS($B763)&lt;0.01,$E763=0),0,IF($J763="","",VLOOKUP($J763,Age_Steps,4)))</f>
        <v>5</v>
      </c>
      <c r="BZ763" s="104">
        <f>IF(ABS($B763)&lt;0.01,0,IF($J763="","",VLOOKUP($J763-1,Age_Steps,4)))</f>
        <v>5</v>
      </c>
      <c r="CA763" s="104">
        <f>IF(OR(ABS($B763)&lt;0.01,$G763=0),0,IF($J763="","",VLOOKUP($J763-1,Age_Steps,4)))</f>
        <v>5</v>
      </c>
      <c r="CB763" s="104">
        <f>IF(ABS($B763)&lt;0.01,0,IF($J763="","",VLOOKUP($J763-2,Age_Steps,4)))</f>
        <v>5</v>
      </c>
      <c r="CC763" s="104">
        <f>IF(OR(ABS($B763)&lt;0.01,$I763=0),0,IF($J763="","",VLOOKUP($J763-2,Age_Steps,4)))</f>
        <v>5</v>
      </c>
    </row>
    <row r="764" spans="2:81" ht="12.5" customHeight="1">
      <c r="B764" s="6" t="s">
        <v>661</v>
      </c>
      <c r="C764" s="6" t="s">
        <v>662</v>
      </c>
      <c r="D764" s="5">
        <v>520</v>
      </c>
      <c r="E764" s="5">
        <v>690</v>
      </c>
      <c r="F764" s="2">
        <v>550</v>
      </c>
      <c r="G764" s="2">
        <v>660</v>
      </c>
      <c r="H764" s="2">
        <v>530</v>
      </c>
      <c r="I764" s="5">
        <v>705</v>
      </c>
      <c r="J764" s="11">
        <v>77</v>
      </c>
      <c r="K764" s="12">
        <f t="shared" si="663"/>
        <v>1</v>
      </c>
      <c r="L764" s="12">
        <f t="shared" si="663"/>
        <v>1</v>
      </c>
      <c r="M764" s="14">
        <f t="shared" si="664"/>
        <v>-30</v>
      </c>
      <c r="N764" s="12">
        <f t="shared" si="719"/>
        <v>0</v>
      </c>
      <c r="O764" s="14">
        <f t="shared" si="665"/>
        <v>30</v>
      </c>
      <c r="P764" s="12">
        <f t="shared" si="719"/>
        <v>0</v>
      </c>
      <c r="Q764" s="12">
        <f t="shared" si="666"/>
        <v>0</v>
      </c>
      <c r="R764" s="12">
        <f t="shared" si="667"/>
        <v>0</v>
      </c>
      <c r="S764" s="12">
        <f t="shared" si="668"/>
        <v>1</v>
      </c>
      <c r="T764" s="12">
        <f t="shared" si="669"/>
        <v>1</v>
      </c>
      <c r="U764" s="12">
        <f t="shared" si="670"/>
        <v>0</v>
      </c>
      <c r="V764" s="39">
        <f t="shared" si="671"/>
        <v>0</v>
      </c>
      <c r="W764" s="39">
        <f t="shared" si="672"/>
        <v>0</v>
      </c>
      <c r="X764" s="12">
        <f t="shared" si="720"/>
        <v>1</v>
      </c>
      <c r="Y764" s="12">
        <f t="shared" si="673"/>
        <v>0</v>
      </c>
      <c r="Z764" s="39">
        <f t="shared" si="721"/>
        <v>0</v>
      </c>
      <c r="AA764" s="12">
        <f t="shared" si="674"/>
        <v>0</v>
      </c>
      <c r="AB764" s="39">
        <f t="shared" si="675"/>
        <v>0</v>
      </c>
      <c r="AC764" s="12">
        <f t="shared" si="676"/>
        <v>0</v>
      </c>
      <c r="AD764" s="39">
        <f t="shared" si="677"/>
        <v>0</v>
      </c>
      <c r="AE764" s="39">
        <f t="shared" si="662"/>
        <v>0</v>
      </c>
      <c r="AF764" s="12">
        <f t="shared" si="678"/>
        <v>0</v>
      </c>
      <c r="AG764" s="39">
        <f t="shared" si="679"/>
        <v>0</v>
      </c>
      <c r="AH764" s="12">
        <f t="shared" si="680"/>
        <v>0</v>
      </c>
      <c r="AI764" s="39">
        <f t="shared" si="681"/>
        <v>0</v>
      </c>
      <c r="AJ764" s="39">
        <f t="shared" si="682"/>
        <v>0</v>
      </c>
      <c r="AK764" s="12">
        <f t="shared" si="683"/>
        <v>1</v>
      </c>
      <c r="AL764" s="39">
        <f t="shared" si="684"/>
        <v>690</v>
      </c>
      <c r="AM764" s="39">
        <f t="shared" si="685"/>
        <v>660</v>
      </c>
      <c r="AN764" s="39">
        <f t="shared" si="686"/>
        <v>705</v>
      </c>
      <c r="AO764" s="99">
        <f t="shared" si="687"/>
        <v>1</v>
      </c>
      <c r="AP764" s="99">
        <f t="shared" si="688"/>
        <v>2</v>
      </c>
      <c r="AQ764" s="12">
        <f t="shared" si="689"/>
        <v>0</v>
      </c>
      <c r="AR764" s="39">
        <f t="shared" si="690"/>
        <v>0</v>
      </c>
      <c r="AS764" s="39">
        <f t="shared" si="691"/>
        <v>0</v>
      </c>
      <c r="AT764" s="39">
        <f t="shared" si="692"/>
        <v>0</v>
      </c>
      <c r="AU764" s="12">
        <f t="shared" si="693"/>
        <v>0</v>
      </c>
      <c r="AV764" s="39">
        <f t="shared" si="694"/>
        <v>0</v>
      </c>
      <c r="AW764" s="39">
        <f t="shared" si="695"/>
        <v>0</v>
      </c>
      <c r="AX764" s="39">
        <f t="shared" si="696"/>
        <v>0</v>
      </c>
      <c r="AY764" s="39">
        <f t="shared" si="697"/>
        <v>0</v>
      </c>
      <c r="AZ764" s="39">
        <f t="shared" si="698"/>
        <v>0</v>
      </c>
      <c r="BA764" s="12">
        <f t="shared" si="699"/>
        <v>1</v>
      </c>
      <c r="BB764" s="39">
        <f t="shared" si="700"/>
        <v>690</v>
      </c>
      <c r="BC764" s="39">
        <f t="shared" si="701"/>
        <v>660</v>
      </c>
      <c r="BD764" s="39">
        <f t="shared" si="702"/>
        <v>705</v>
      </c>
      <c r="BE764" s="12">
        <f t="shared" si="703"/>
        <v>0</v>
      </c>
      <c r="BF764" s="39">
        <f t="shared" si="704"/>
        <v>0</v>
      </c>
      <c r="BG764" s="39">
        <f t="shared" si="705"/>
        <v>0</v>
      </c>
      <c r="BH764" s="39">
        <f t="shared" si="706"/>
        <v>0</v>
      </c>
      <c r="BI764" s="12">
        <f t="shared" si="707"/>
        <v>0</v>
      </c>
      <c r="BJ764" s="39">
        <f t="shared" si="708"/>
        <v>0</v>
      </c>
      <c r="BK764" s="39">
        <f t="shared" si="709"/>
        <v>0</v>
      </c>
      <c r="BL764" s="39">
        <f t="shared" si="710"/>
        <v>0</v>
      </c>
      <c r="BM764" s="12">
        <f t="shared" si="711"/>
        <v>0</v>
      </c>
      <c r="BN764" s="39">
        <f t="shared" si="712"/>
        <v>0</v>
      </c>
      <c r="BO764" s="39">
        <f t="shared" si="713"/>
        <v>0</v>
      </c>
      <c r="BP764" s="39">
        <f t="shared" si="714"/>
        <v>0</v>
      </c>
      <c r="BQ764" s="12">
        <f t="shared" si="715"/>
        <v>0</v>
      </c>
      <c r="BR764" s="39">
        <f t="shared" si="716"/>
        <v>0</v>
      </c>
      <c r="BS764" s="39">
        <f t="shared" si="717"/>
        <v>0</v>
      </c>
      <c r="BT764" s="39">
        <f t="shared" si="718"/>
        <v>0</v>
      </c>
      <c r="BU764" s="104">
        <f>IF(ABS($B764)&lt;0.01,0,VLOOKUP(E764,DollarSteps,4))</f>
        <v>3</v>
      </c>
      <c r="BV764" s="104">
        <f>IF(ABS($B764)&lt;0.01,0,VLOOKUP(G764,DollarSteps,4))</f>
        <v>3</v>
      </c>
      <c r="BW764" s="104">
        <f>IF(ABS($B764)&lt;0.01,0,VLOOKUP(I764,DollarSteps,4))</f>
        <v>3</v>
      </c>
      <c r="BX764" s="104">
        <f>IF(ABS($B764)&lt;0.01,0,IF($J764="","",VLOOKUP($J764,Age_Steps,4)))</f>
        <v>7</v>
      </c>
      <c r="BY764" s="104">
        <f>IF(OR(ABS($B764)&lt;0.01,$E764=0),0,IF($J764="","",VLOOKUP($J764,Age_Steps,4)))</f>
        <v>7</v>
      </c>
      <c r="BZ764" s="104">
        <f>IF(ABS($B764)&lt;0.01,0,IF($J764="","",VLOOKUP($J764-1,Age_Steps,4)))</f>
        <v>7</v>
      </c>
      <c r="CA764" s="104">
        <f>IF(OR(ABS($B764)&lt;0.01,$G764=0),0,IF($J764="","",VLOOKUP($J764-1,Age_Steps,4)))</f>
        <v>7</v>
      </c>
      <c r="CB764" s="104">
        <f>IF(ABS($B764)&lt;0.01,0,IF($J764="","",VLOOKUP($J764-2,Age_Steps,4)))</f>
        <v>7</v>
      </c>
      <c r="CC764" s="104">
        <f>IF(OR(ABS($B764)&lt;0.01,$I764=0),0,IF($J764="","",VLOOKUP($J764-2,Age_Steps,4)))</f>
        <v>7</v>
      </c>
    </row>
    <row r="765" spans="2:81" ht="12.5" customHeight="1">
      <c r="B765" s="6" t="s">
        <v>663</v>
      </c>
      <c r="C765" s="7" t="s">
        <v>664</v>
      </c>
      <c r="D765" s="5">
        <v>0</v>
      </c>
      <c r="E765" s="5">
        <v>0</v>
      </c>
      <c r="F765" s="2">
        <v>5</v>
      </c>
      <c r="G765" s="2">
        <v>5</v>
      </c>
      <c r="H765" s="2">
        <v>70</v>
      </c>
      <c r="I765" s="5">
        <v>70</v>
      </c>
      <c r="J765" s="11">
        <v>39</v>
      </c>
      <c r="K765" s="12">
        <f t="shared" si="663"/>
        <v>0</v>
      </c>
      <c r="L765" s="12">
        <f t="shared" si="663"/>
        <v>0</v>
      </c>
      <c r="M765" s="14">
        <f t="shared" si="664"/>
        <v>-5</v>
      </c>
      <c r="N765" s="12">
        <f t="shared" si="719"/>
        <v>0</v>
      </c>
      <c r="O765" s="14">
        <f t="shared" si="665"/>
        <v>-5</v>
      </c>
      <c r="P765" s="12">
        <f t="shared" si="719"/>
        <v>0</v>
      </c>
      <c r="Q765" s="12">
        <f t="shared" si="666"/>
        <v>0</v>
      </c>
      <c r="R765" s="12">
        <f t="shared" si="667"/>
        <v>1</v>
      </c>
      <c r="S765" s="12">
        <f t="shared" si="668"/>
        <v>0</v>
      </c>
      <c r="T765" s="12">
        <f t="shared" si="669"/>
        <v>1</v>
      </c>
      <c r="U765" s="12">
        <f t="shared" si="670"/>
        <v>1</v>
      </c>
      <c r="V765" s="39">
        <f t="shared" si="671"/>
        <v>5</v>
      </c>
      <c r="W765" s="39">
        <f t="shared" si="672"/>
        <v>70</v>
      </c>
      <c r="X765" s="12">
        <f t="shared" si="720"/>
        <v>1</v>
      </c>
      <c r="Y765" s="12">
        <f t="shared" si="673"/>
        <v>0</v>
      </c>
      <c r="Z765" s="39">
        <f t="shared" si="721"/>
        <v>0</v>
      </c>
      <c r="AA765" s="12">
        <f t="shared" si="674"/>
        <v>0</v>
      </c>
      <c r="AB765" s="39">
        <f t="shared" si="675"/>
        <v>0</v>
      </c>
      <c r="AC765" s="12">
        <f t="shared" si="676"/>
        <v>0</v>
      </c>
      <c r="AD765" s="39">
        <f t="shared" si="677"/>
        <v>0</v>
      </c>
      <c r="AE765" s="39">
        <f t="shared" si="662"/>
        <v>0</v>
      </c>
      <c r="AF765" s="12">
        <f t="shared" si="678"/>
        <v>0</v>
      </c>
      <c r="AG765" s="39">
        <f t="shared" si="679"/>
        <v>0</v>
      </c>
      <c r="AH765" s="12">
        <f t="shared" si="680"/>
        <v>0</v>
      </c>
      <c r="AI765" s="39">
        <f t="shared" si="681"/>
        <v>0</v>
      </c>
      <c r="AJ765" s="39">
        <f t="shared" si="682"/>
        <v>0</v>
      </c>
      <c r="AK765" s="12">
        <f t="shared" si="683"/>
        <v>0</v>
      </c>
      <c r="AL765" s="39">
        <f t="shared" si="684"/>
        <v>0</v>
      </c>
      <c r="AM765" s="39">
        <f t="shared" si="685"/>
        <v>0</v>
      </c>
      <c r="AN765" s="39">
        <f t="shared" si="686"/>
        <v>0</v>
      </c>
      <c r="AO765" s="99">
        <f t="shared" si="687"/>
        <v>0</v>
      </c>
      <c r="AP765" s="99">
        <f t="shared" si="688"/>
        <v>0</v>
      </c>
      <c r="AQ765" s="12">
        <f t="shared" si="689"/>
        <v>0</v>
      </c>
      <c r="AR765" s="39">
        <f t="shared" si="690"/>
        <v>0</v>
      </c>
      <c r="AS765" s="39">
        <f t="shared" si="691"/>
        <v>0</v>
      </c>
      <c r="AT765" s="39">
        <f t="shared" si="692"/>
        <v>0</v>
      </c>
      <c r="AU765" s="12">
        <f t="shared" si="693"/>
        <v>0</v>
      </c>
      <c r="AV765" s="39">
        <f t="shared" si="694"/>
        <v>0</v>
      </c>
      <c r="AW765" s="39">
        <f t="shared" si="695"/>
        <v>0</v>
      </c>
      <c r="AX765" s="39">
        <f t="shared" si="696"/>
        <v>0</v>
      </c>
      <c r="AY765" s="39">
        <f t="shared" si="697"/>
        <v>0</v>
      </c>
      <c r="AZ765" s="39">
        <f t="shared" si="698"/>
        <v>0</v>
      </c>
      <c r="BA765" s="12">
        <f t="shared" si="699"/>
        <v>0</v>
      </c>
      <c r="BB765" s="39">
        <f t="shared" si="700"/>
        <v>0</v>
      </c>
      <c r="BC765" s="39">
        <f t="shared" si="701"/>
        <v>0</v>
      </c>
      <c r="BD765" s="39">
        <f t="shared" si="702"/>
        <v>0</v>
      </c>
      <c r="BE765" s="12">
        <f t="shared" si="703"/>
        <v>0</v>
      </c>
      <c r="BF765" s="39">
        <f t="shared" si="704"/>
        <v>0</v>
      </c>
      <c r="BG765" s="39">
        <f t="shared" si="705"/>
        <v>0</v>
      </c>
      <c r="BH765" s="39">
        <f t="shared" si="706"/>
        <v>0</v>
      </c>
      <c r="BI765" s="12">
        <f t="shared" si="707"/>
        <v>0</v>
      </c>
      <c r="BJ765" s="39">
        <f t="shared" si="708"/>
        <v>0</v>
      </c>
      <c r="BK765" s="39">
        <f t="shared" si="709"/>
        <v>0</v>
      </c>
      <c r="BL765" s="39">
        <f t="shared" si="710"/>
        <v>0</v>
      </c>
      <c r="BM765" s="12">
        <f t="shared" si="711"/>
        <v>0</v>
      </c>
      <c r="BN765" s="39">
        <f t="shared" si="712"/>
        <v>0</v>
      </c>
      <c r="BO765" s="39">
        <f t="shared" si="713"/>
        <v>0</v>
      </c>
      <c r="BP765" s="39">
        <f t="shared" si="714"/>
        <v>0</v>
      </c>
      <c r="BQ765" s="12">
        <f t="shared" si="715"/>
        <v>0</v>
      </c>
      <c r="BR765" s="39">
        <f t="shared" si="716"/>
        <v>0</v>
      </c>
      <c r="BS765" s="39">
        <f t="shared" si="717"/>
        <v>0</v>
      </c>
      <c r="BT765" s="39">
        <f t="shared" si="718"/>
        <v>0</v>
      </c>
      <c r="BU765" s="104">
        <f>IF(ABS($B765)&lt;0.01,0,VLOOKUP(E765,DollarSteps,4))</f>
        <v>1</v>
      </c>
      <c r="BV765" s="104">
        <f>IF(ABS($B765)&lt;0.01,0,VLOOKUP(G765,DollarSteps,4))</f>
        <v>2</v>
      </c>
      <c r="BW765" s="104">
        <f>IF(ABS($B765)&lt;0.01,0,VLOOKUP(I765,DollarSteps,4))</f>
        <v>2</v>
      </c>
      <c r="BX765" s="104">
        <f>IF(ABS($B765)&lt;0.01,0,IF($J765="","",VLOOKUP($J765,Age_Steps,4)))</f>
        <v>3</v>
      </c>
      <c r="BY765" s="104">
        <f>IF(OR(ABS($B765)&lt;0.01,$E765=0),0,IF($J765="","",VLOOKUP($J765,Age_Steps,4)))</f>
        <v>0</v>
      </c>
      <c r="BZ765" s="104">
        <f>IF(ABS($B765)&lt;0.01,0,IF($J765="","",VLOOKUP($J765-1,Age_Steps,4)))</f>
        <v>3</v>
      </c>
      <c r="CA765" s="104">
        <f>IF(OR(ABS($B765)&lt;0.01,$G765=0),0,IF($J765="","",VLOOKUP($J765-1,Age_Steps,4)))</f>
        <v>3</v>
      </c>
      <c r="CB765" s="104">
        <f>IF(ABS($B765)&lt;0.01,0,IF($J765="","",VLOOKUP($J765-2,Age_Steps,4)))</f>
        <v>3</v>
      </c>
      <c r="CC765" s="104">
        <f>IF(OR(ABS($B765)&lt;0.01,$I765=0),0,IF($J765="","",VLOOKUP($J765-2,Age_Steps,4)))</f>
        <v>3</v>
      </c>
    </row>
    <row r="766" spans="2:81" ht="12.5" customHeight="1">
      <c r="B766" s="6" t="s">
        <v>665</v>
      </c>
      <c r="C766" s="7" t="s">
        <v>666</v>
      </c>
      <c r="D766" s="5">
        <v>374</v>
      </c>
      <c r="E766" s="5">
        <v>419</v>
      </c>
      <c r="F766" s="2">
        <v>345</v>
      </c>
      <c r="G766" s="2">
        <v>350</v>
      </c>
      <c r="H766" s="2">
        <v>350</v>
      </c>
      <c r="I766" s="5">
        <v>375</v>
      </c>
      <c r="J766" s="11">
        <v>83</v>
      </c>
      <c r="K766" s="12">
        <f t="shared" si="663"/>
        <v>1</v>
      </c>
      <c r="L766" s="12">
        <f t="shared" si="663"/>
        <v>1</v>
      </c>
      <c r="M766" s="14">
        <f t="shared" si="664"/>
        <v>29</v>
      </c>
      <c r="N766" s="12">
        <f t="shared" si="719"/>
        <v>0</v>
      </c>
      <c r="O766" s="14">
        <f t="shared" si="665"/>
        <v>69</v>
      </c>
      <c r="P766" s="12">
        <f t="shared" si="719"/>
        <v>0</v>
      </c>
      <c r="Q766" s="12">
        <f t="shared" si="666"/>
        <v>0</v>
      </c>
      <c r="R766" s="12">
        <f t="shared" si="667"/>
        <v>0</v>
      </c>
      <c r="S766" s="12">
        <f t="shared" si="668"/>
        <v>1</v>
      </c>
      <c r="T766" s="12">
        <f t="shared" si="669"/>
        <v>1</v>
      </c>
      <c r="U766" s="12">
        <f t="shared" si="670"/>
        <v>0</v>
      </c>
      <c r="V766" s="39">
        <f t="shared" si="671"/>
        <v>0</v>
      </c>
      <c r="W766" s="39">
        <f t="shared" si="672"/>
        <v>0</v>
      </c>
      <c r="X766" s="12">
        <f t="shared" si="720"/>
        <v>1</v>
      </c>
      <c r="Y766" s="12">
        <f t="shared" si="673"/>
        <v>0</v>
      </c>
      <c r="Z766" s="39">
        <f t="shared" si="721"/>
        <v>0</v>
      </c>
      <c r="AA766" s="12">
        <f t="shared" si="674"/>
        <v>0</v>
      </c>
      <c r="AB766" s="39">
        <f t="shared" si="675"/>
        <v>0</v>
      </c>
      <c r="AC766" s="12">
        <f t="shared" si="676"/>
        <v>0</v>
      </c>
      <c r="AD766" s="39">
        <f t="shared" si="677"/>
        <v>0</v>
      </c>
      <c r="AE766" s="39">
        <f t="shared" si="662"/>
        <v>0</v>
      </c>
      <c r="AF766" s="12">
        <f t="shared" si="678"/>
        <v>0</v>
      </c>
      <c r="AG766" s="39">
        <f t="shared" si="679"/>
        <v>0</v>
      </c>
      <c r="AH766" s="12">
        <f t="shared" si="680"/>
        <v>0</v>
      </c>
      <c r="AI766" s="39">
        <f t="shared" si="681"/>
        <v>0</v>
      </c>
      <c r="AJ766" s="39">
        <f t="shared" si="682"/>
        <v>0</v>
      </c>
      <c r="AK766" s="12">
        <f t="shared" si="683"/>
        <v>1</v>
      </c>
      <c r="AL766" s="39">
        <f t="shared" si="684"/>
        <v>419</v>
      </c>
      <c r="AM766" s="39">
        <f t="shared" si="685"/>
        <v>350</v>
      </c>
      <c r="AN766" s="39">
        <f t="shared" si="686"/>
        <v>375</v>
      </c>
      <c r="AO766" s="99">
        <f t="shared" si="687"/>
        <v>1</v>
      </c>
      <c r="AP766" s="99">
        <f t="shared" si="688"/>
        <v>2</v>
      </c>
      <c r="AQ766" s="12">
        <f t="shared" si="689"/>
        <v>0</v>
      </c>
      <c r="AR766" s="39">
        <f t="shared" si="690"/>
        <v>0</v>
      </c>
      <c r="AS766" s="39">
        <f t="shared" si="691"/>
        <v>0</v>
      </c>
      <c r="AT766" s="39">
        <f t="shared" si="692"/>
        <v>0</v>
      </c>
      <c r="AU766" s="12">
        <f t="shared" si="693"/>
        <v>0</v>
      </c>
      <c r="AV766" s="39">
        <f t="shared" si="694"/>
        <v>0</v>
      </c>
      <c r="AW766" s="39">
        <f t="shared" si="695"/>
        <v>0</v>
      </c>
      <c r="AX766" s="39">
        <f t="shared" si="696"/>
        <v>0</v>
      </c>
      <c r="AY766" s="39">
        <f t="shared" si="697"/>
        <v>0</v>
      </c>
      <c r="AZ766" s="39">
        <f t="shared" si="698"/>
        <v>0</v>
      </c>
      <c r="BA766" s="12">
        <f t="shared" si="699"/>
        <v>1</v>
      </c>
      <c r="BB766" s="39">
        <f t="shared" si="700"/>
        <v>419</v>
      </c>
      <c r="BC766" s="39">
        <f t="shared" si="701"/>
        <v>350</v>
      </c>
      <c r="BD766" s="39">
        <f t="shared" si="702"/>
        <v>375</v>
      </c>
      <c r="BE766" s="12">
        <f t="shared" si="703"/>
        <v>0</v>
      </c>
      <c r="BF766" s="39">
        <f t="shared" si="704"/>
        <v>0</v>
      </c>
      <c r="BG766" s="39">
        <f t="shared" si="705"/>
        <v>0</v>
      </c>
      <c r="BH766" s="39">
        <f t="shared" si="706"/>
        <v>0</v>
      </c>
      <c r="BI766" s="12">
        <f t="shared" si="707"/>
        <v>0</v>
      </c>
      <c r="BJ766" s="39">
        <f t="shared" si="708"/>
        <v>0</v>
      </c>
      <c r="BK766" s="39">
        <f t="shared" si="709"/>
        <v>0</v>
      </c>
      <c r="BL766" s="39">
        <f t="shared" si="710"/>
        <v>0</v>
      </c>
      <c r="BM766" s="12">
        <f t="shared" si="711"/>
        <v>0</v>
      </c>
      <c r="BN766" s="39">
        <f t="shared" si="712"/>
        <v>0</v>
      </c>
      <c r="BO766" s="39">
        <f t="shared" si="713"/>
        <v>0</v>
      </c>
      <c r="BP766" s="39">
        <f t="shared" si="714"/>
        <v>0</v>
      </c>
      <c r="BQ766" s="12">
        <f t="shared" si="715"/>
        <v>0</v>
      </c>
      <c r="BR766" s="39">
        <f t="shared" si="716"/>
        <v>0</v>
      </c>
      <c r="BS766" s="39">
        <f t="shared" si="717"/>
        <v>0</v>
      </c>
      <c r="BT766" s="39">
        <f t="shared" si="718"/>
        <v>0</v>
      </c>
      <c r="BU766" s="104">
        <f>IF(ABS($B766)&lt;0.01,0,VLOOKUP(E766,DollarSteps,4))</f>
        <v>3</v>
      </c>
      <c r="BV766" s="104">
        <f>IF(ABS($B766)&lt;0.01,0,VLOOKUP(G766,DollarSteps,4))</f>
        <v>3</v>
      </c>
      <c r="BW766" s="104">
        <f>IF(ABS($B766)&lt;0.01,0,VLOOKUP(I766,DollarSteps,4))</f>
        <v>3</v>
      </c>
      <c r="BX766" s="104">
        <f>IF(ABS($B766)&lt;0.01,0,IF($J766="","",VLOOKUP($J766,Age_Steps,4)))</f>
        <v>7</v>
      </c>
      <c r="BY766" s="104">
        <f>IF(OR(ABS($B766)&lt;0.01,$E766=0),0,IF($J766="","",VLOOKUP($J766,Age_Steps,4)))</f>
        <v>7</v>
      </c>
      <c r="BZ766" s="104">
        <f>IF(ABS($B766)&lt;0.01,0,IF($J766="","",VLOOKUP($J766-1,Age_Steps,4)))</f>
        <v>7</v>
      </c>
      <c r="CA766" s="104">
        <f>IF(OR(ABS($B766)&lt;0.01,$G766=0),0,IF($J766="","",VLOOKUP($J766-1,Age_Steps,4)))</f>
        <v>7</v>
      </c>
      <c r="CB766" s="104">
        <f>IF(ABS($B766)&lt;0.01,0,IF($J766="","",VLOOKUP($J766-2,Age_Steps,4)))</f>
        <v>7</v>
      </c>
      <c r="CC766" s="104">
        <f>IF(OR(ABS($B766)&lt;0.01,$I766=0),0,IF($J766="","",VLOOKUP($J766-2,Age_Steps,4)))</f>
        <v>7</v>
      </c>
    </row>
    <row r="767" spans="2:81" ht="12.5" customHeight="1">
      <c r="B767" s="6" t="s">
        <v>667</v>
      </c>
      <c r="C767" s="7" t="s">
        <v>668</v>
      </c>
      <c r="D767" s="5">
        <v>3145</v>
      </c>
      <c r="E767" s="5">
        <v>3760</v>
      </c>
      <c r="F767" s="2">
        <v>3244</v>
      </c>
      <c r="G767" s="2">
        <v>3363</v>
      </c>
      <c r="H767" s="2">
        <v>3502</v>
      </c>
      <c r="I767" s="5">
        <v>3906</v>
      </c>
      <c r="J767" s="11">
        <v>64</v>
      </c>
      <c r="K767" s="12">
        <f t="shared" si="663"/>
        <v>1</v>
      </c>
      <c r="L767" s="12">
        <f t="shared" si="663"/>
        <v>1</v>
      </c>
      <c r="M767" s="14">
        <f t="shared" si="664"/>
        <v>-99</v>
      </c>
      <c r="N767" s="12">
        <f t="shared" si="719"/>
        <v>0</v>
      </c>
      <c r="O767" s="14">
        <f t="shared" si="665"/>
        <v>397</v>
      </c>
      <c r="P767" s="12">
        <f t="shared" si="719"/>
        <v>0</v>
      </c>
      <c r="Q767" s="12">
        <f t="shared" si="666"/>
        <v>0</v>
      </c>
      <c r="R767" s="12">
        <f t="shared" si="667"/>
        <v>0</v>
      </c>
      <c r="S767" s="12">
        <f t="shared" si="668"/>
        <v>1</v>
      </c>
      <c r="T767" s="12">
        <f t="shared" si="669"/>
        <v>1</v>
      </c>
      <c r="U767" s="12">
        <f t="shared" si="670"/>
        <v>0</v>
      </c>
      <c r="V767" s="39">
        <f t="shared" si="671"/>
        <v>0</v>
      </c>
      <c r="W767" s="39">
        <f t="shared" si="672"/>
        <v>0</v>
      </c>
      <c r="X767" s="12">
        <f t="shared" si="720"/>
        <v>1</v>
      </c>
      <c r="Y767" s="12">
        <f t="shared" si="673"/>
        <v>0</v>
      </c>
      <c r="Z767" s="39">
        <f t="shared" si="721"/>
        <v>0</v>
      </c>
      <c r="AA767" s="12">
        <f t="shared" si="674"/>
        <v>0</v>
      </c>
      <c r="AB767" s="39">
        <f t="shared" si="675"/>
        <v>0</v>
      </c>
      <c r="AC767" s="12">
        <f t="shared" si="676"/>
        <v>0</v>
      </c>
      <c r="AD767" s="39">
        <f t="shared" si="677"/>
        <v>0</v>
      </c>
      <c r="AE767" s="39">
        <f t="shared" si="662"/>
        <v>0</v>
      </c>
      <c r="AF767" s="12">
        <f t="shared" si="678"/>
        <v>0</v>
      </c>
      <c r="AG767" s="39">
        <f t="shared" si="679"/>
        <v>0</v>
      </c>
      <c r="AH767" s="12">
        <f t="shared" si="680"/>
        <v>0</v>
      </c>
      <c r="AI767" s="39">
        <f t="shared" si="681"/>
        <v>0</v>
      </c>
      <c r="AJ767" s="39">
        <f t="shared" si="682"/>
        <v>0</v>
      </c>
      <c r="AK767" s="12">
        <f t="shared" si="683"/>
        <v>1</v>
      </c>
      <c r="AL767" s="39">
        <f t="shared" si="684"/>
        <v>3760</v>
      </c>
      <c r="AM767" s="39">
        <f t="shared" si="685"/>
        <v>3363</v>
      </c>
      <c r="AN767" s="39">
        <f t="shared" si="686"/>
        <v>3906</v>
      </c>
      <c r="AO767" s="99">
        <f t="shared" si="687"/>
        <v>1</v>
      </c>
      <c r="AP767" s="99">
        <f t="shared" si="688"/>
        <v>2</v>
      </c>
      <c r="AQ767" s="12">
        <f t="shared" si="689"/>
        <v>0</v>
      </c>
      <c r="AR767" s="39">
        <f t="shared" si="690"/>
        <v>0</v>
      </c>
      <c r="AS767" s="39">
        <f t="shared" si="691"/>
        <v>0</v>
      </c>
      <c r="AT767" s="39">
        <f t="shared" si="692"/>
        <v>0</v>
      </c>
      <c r="AU767" s="12">
        <f t="shared" si="693"/>
        <v>0</v>
      </c>
      <c r="AV767" s="39">
        <f t="shared" si="694"/>
        <v>0</v>
      </c>
      <c r="AW767" s="39">
        <f t="shared" si="695"/>
        <v>0</v>
      </c>
      <c r="AX767" s="39">
        <f t="shared" si="696"/>
        <v>0</v>
      </c>
      <c r="AY767" s="39">
        <f t="shared" si="697"/>
        <v>0</v>
      </c>
      <c r="AZ767" s="39">
        <f t="shared" si="698"/>
        <v>0</v>
      </c>
      <c r="BA767" s="12">
        <f t="shared" si="699"/>
        <v>1</v>
      </c>
      <c r="BB767" s="39">
        <f t="shared" si="700"/>
        <v>3760</v>
      </c>
      <c r="BC767" s="39">
        <f t="shared" si="701"/>
        <v>3363</v>
      </c>
      <c r="BD767" s="39">
        <f t="shared" si="702"/>
        <v>3906</v>
      </c>
      <c r="BE767" s="12">
        <f t="shared" si="703"/>
        <v>0</v>
      </c>
      <c r="BF767" s="39">
        <f t="shared" si="704"/>
        <v>0</v>
      </c>
      <c r="BG767" s="39">
        <f t="shared" si="705"/>
        <v>0</v>
      </c>
      <c r="BH767" s="39">
        <f t="shared" si="706"/>
        <v>0</v>
      </c>
      <c r="BI767" s="12">
        <f t="shared" si="707"/>
        <v>0</v>
      </c>
      <c r="BJ767" s="39">
        <f t="shared" si="708"/>
        <v>0</v>
      </c>
      <c r="BK767" s="39">
        <f t="shared" si="709"/>
        <v>0</v>
      </c>
      <c r="BL767" s="39">
        <f t="shared" si="710"/>
        <v>0</v>
      </c>
      <c r="BM767" s="12">
        <f t="shared" si="711"/>
        <v>0</v>
      </c>
      <c r="BN767" s="39">
        <f t="shared" si="712"/>
        <v>0</v>
      </c>
      <c r="BO767" s="39">
        <f t="shared" si="713"/>
        <v>0</v>
      </c>
      <c r="BP767" s="39">
        <f t="shared" si="714"/>
        <v>0</v>
      </c>
      <c r="BQ767" s="12">
        <f t="shared" si="715"/>
        <v>0</v>
      </c>
      <c r="BR767" s="39">
        <f t="shared" si="716"/>
        <v>0</v>
      </c>
      <c r="BS767" s="39">
        <f t="shared" si="717"/>
        <v>0</v>
      </c>
      <c r="BT767" s="39">
        <f t="shared" si="718"/>
        <v>0</v>
      </c>
      <c r="BU767" s="104">
        <f>IF(ABS($B767)&lt;0.01,0,VLOOKUP(E767,DollarSteps,4))</f>
        <v>7</v>
      </c>
      <c r="BV767" s="104">
        <f>IF(ABS($B767)&lt;0.01,0,VLOOKUP(G767,DollarSteps,4))</f>
        <v>7</v>
      </c>
      <c r="BW767" s="104">
        <f>IF(ABS($B767)&lt;0.01,0,VLOOKUP(I767,DollarSteps,4))</f>
        <v>7</v>
      </c>
      <c r="BX767" s="104">
        <f>IF(ABS($B767)&lt;0.01,0,IF($J767="","",VLOOKUP($J767,Age_Steps,4)))</f>
        <v>6</v>
      </c>
      <c r="BY767" s="104">
        <f>IF(OR(ABS($B767)&lt;0.01,$E767=0),0,IF($J767="","",VLOOKUP($J767,Age_Steps,4)))</f>
        <v>6</v>
      </c>
      <c r="BZ767" s="104">
        <f>IF(ABS($B767)&lt;0.01,0,IF($J767="","",VLOOKUP($J767-1,Age_Steps,4)))</f>
        <v>6</v>
      </c>
      <c r="CA767" s="104">
        <f>IF(OR(ABS($B767)&lt;0.01,$G767=0),0,IF($J767="","",VLOOKUP($J767-1,Age_Steps,4)))</f>
        <v>6</v>
      </c>
      <c r="CB767" s="104">
        <f>IF(ABS($B767)&lt;0.01,0,IF($J767="","",VLOOKUP($J767-2,Age_Steps,4)))</f>
        <v>6</v>
      </c>
      <c r="CC767" s="104">
        <f>IF(OR(ABS($B767)&lt;0.01,$I767=0),0,IF($J767="","",VLOOKUP($J767-2,Age_Steps,4)))</f>
        <v>6</v>
      </c>
    </row>
    <row r="768" spans="2:81" ht="12.5" customHeight="1">
      <c r="B768" s="6" t="s">
        <v>669</v>
      </c>
      <c r="C768" s="7" t="s">
        <v>670</v>
      </c>
      <c r="D768" s="5">
        <v>0</v>
      </c>
      <c r="E768" s="5">
        <v>100</v>
      </c>
      <c r="F768" s="2">
        <v>500</v>
      </c>
      <c r="G768" s="2">
        <v>500</v>
      </c>
      <c r="H768" s="2">
        <v>700</v>
      </c>
      <c r="I768" s="5">
        <v>900</v>
      </c>
      <c r="J768" s="11">
        <v>52</v>
      </c>
      <c r="K768" s="12">
        <f t="shared" si="663"/>
        <v>0</v>
      </c>
      <c r="L768" s="12">
        <f t="shared" si="663"/>
        <v>1</v>
      </c>
      <c r="M768" s="14">
        <f t="shared" si="664"/>
        <v>-500</v>
      </c>
      <c r="N768" s="12">
        <f t="shared" si="719"/>
        <v>1</v>
      </c>
      <c r="O768" s="14">
        <f t="shared" si="665"/>
        <v>-400</v>
      </c>
      <c r="P768" s="12">
        <f t="shared" si="719"/>
        <v>0</v>
      </c>
      <c r="Q768" s="12">
        <f t="shared" si="666"/>
        <v>0</v>
      </c>
      <c r="R768" s="12">
        <f t="shared" si="667"/>
        <v>0</v>
      </c>
      <c r="S768" s="12">
        <f t="shared" si="668"/>
        <v>1</v>
      </c>
      <c r="T768" s="12">
        <f t="shared" si="669"/>
        <v>1</v>
      </c>
      <c r="U768" s="12">
        <f t="shared" si="670"/>
        <v>0</v>
      </c>
      <c r="V768" s="39">
        <f t="shared" si="671"/>
        <v>0</v>
      </c>
      <c r="W768" s="39">
        <f t="shared" si="672"/>
        <v>0</v>
      </c>
      <c r="X768" s="12">
        <f t="shared" si="720"/>
        <v>1</v>
      </c>
      <c r="Y768" s="12">
        <f t="shared" si="673"/>
        <v>0</v>
      </c>
      <c r="Z768" s="39">
        <f t="shared" si="721"/>
        <v>0</v>
      </c>
      <c r="AA768" s="12">
        <f t="shared" si="674"/>
        <v>0</v>
      </c>
      <c r="AB768" s="39">
        <f t="shared" si="675"/>
        <v>0</v>
      </c>
      <c r="AC768" s="12">
        <f t="shared" si="676"/>
        <v>0</v>
      </c>
      <c r="AD768" s="39">
        <f t="shared" si="677"/>
        <v>0</v>
      </c>
      <c r="AE768" s="39">
        <f t="shared" si="662"/>
        <v>0</v>
      </c>
      <c r="AF768" s="12">
        <f t="shared" si="678"/>
        <v>0</v>
      </c>
      <c r="AG768" s="39">
        <f t="shared" si="679"/>
        <v>0</v>
      </c>
      <c r="AH768" s="12">
        <f t="shared" si="680"/>
        <v>0</v>
      </c>
      <c r="AI768" s="39">
        <f t="shared" si="681"/>
        <v>0</v>
      </c>
      <c r="AJ768" s="39">
        <f t="shared" si="682"/>
        <v>0</v>
      </c>
      <c r="AK768" s="12">
        <f t="shared" si="683"/>
        <v>1</v>
      </c>
      <c r="AL768" s="39">
        <f t="shared" si="684"/>
        <v>100</v>
      </c>
      <c r="AM768" s="39">
        <f t="shared" si="685"/>
        <v>500</v>
      </c>
      <c r="AN768" s="39">
        <f t="shared" si="686"/>
        <v>900</v>
      </c>
      <c r="AO768" s="99">
        <f t="shared" si="687"/>
        <v>2</v>
      </c>
      <c r="AP768" s="99">
        <f t="shared" si="688"/>
        <v>2</v>
      </c>
      <c r="AQ768" s="12">
        <f t="shared" si="689"/>
        <v>0</v>
      </c>
      <c r="AR768" s="39">
        <f t="shared" si="690"/>
        <v>0</v>
      </c>
      <c r="AS768" s="39">
        <f t="shared" si="691"/>
        <v>0</v>
      </c>
      <c r="AT768" s="39">
        <f t="shared" si="692"/>
        <v>0</v>
      </c>
      <c r="AU768" s="12">
        <f t="shared" si="693"/>
        <v>1</v>
      </c>
      <c r="AV768" s="39">
        <f t="shared" si="694"/>
        <v>100</v>
      </c>
      <c r="AW768" s="39">
        <f t="shared" si="695"/>
        <v>500</v>
      </c>
      <c r="AX768" s="39">
        <f t="shared" si="696"/>
        <v>900</v>
      </c>
      <c r="AY768" s="39">
        <f t="shared" si="697"/>
        <v>-400</v>
      </c>
      <c r="AZ768" s="39">
        <f t="shared" si="698"/>
        <v>-400</v>
      </c>
      <c r="BA768" s="12">
        <f t="shared" si="699"/>
        <v>0</v>
      </c>
      <c r="BB768" s="39">
        <f t="shared" si="700"/>
        <v>0</v>
      </c>
      <c r="BC768" s="39">
        <f t="shared" si="701"/>
        <v>0</v>
      </c>
      <c r="BD768" s="39">
        <f t="shared" si="702"/>
        <v>0</v>
      </c>
      <c r="BE768" s="12">
        <f t="shared" si="703"/>
        <v>0</v>
      </c>
      <c r="BF768" s="39">
        <f t="shared" si="704"/>
        <v>0</v>
      </c>
      <c r="BG768" s="39">
        <f t="shared" si="705"/>
        <v>0</v>
      </c>
      <c r="BH768" s="39">
        <f t="shared" si="706"/>
        <v>0</v>
      </c>
      <c r="BI768" s="12">
        <f t="shared" si="707"/>
        <v>0</v>
      </c>
      <c r="BJ768" s="39">
        <f t="shared" si="708"/>
        <v>0</v>
      </c>
      <c r="BK768" s="39">
        <f t="shared" si="709"/>
        <v>0</v>
      </c>
      <c r="BL768" s="39">
        <f t="shared" si="710"/>
        <v>0</v>
      </c>
      <c r="BM768" s="12">
        <f t="shared" si="711"/>
        <v>0</v>
      </c>
      <c r="BN768" s="39">
        <f t="shared" si="712"/>
        <v>0</v>
      </c>
      <c r="BO768" s="39">
        <f t="shared" si="713"/>
        <v>0</v>
      </c>
      <c r="BP768" s="39">
        <f t="shared" si="714"/>
        <v>0</v>
      </c>
      <c r="BQ768" s="12">
        <f t="shared" si="715"/>
        <v>0</v>
      </c>
      <c r="BR768" s="39">
        <f t="shared" si="716"/>
        <v>0</v>
      </c>
      <c r="BS768" s="39">
        <f t="shared" si="717"/>
        <v>0</v>
      </c>
      <c r="BT768" s="39">
        <f t="shared" si="718"/>
        <v>0</v>
      </c>
      <c r="BU768" s="104">
        <f>IF(ABS($B768)&lt;0.01,0,VLOOKUP(E768,DollarSteps,4))</f>
        <v>2</v>
      </c>
      <c r="BV768" s="104">
        <f>IF(ABS($B768)&lt;0.01,0,VLOOKUP(G768,DollarSteps,4))</f>
        <v>3</v>
      </c>
      <c r="BW768" s="104">
        <f>IF(ABS($B768)&lt;0.01,0,VLOOKUP(I768,DollarSteps,4))</f>
        <v>3</v>
      </c>
      <c r="BX768" s="104">
        <f>IF(ABS($B768)&lt;0.01,0,IF($J768="","",VLOOKUP($J768,Age_Steps,4)))</f>
        <v>5</v>
      </c>
      <c r="BY768" s="104">
        <f>IF(OR(ABS($B768)&lt;0.01,$E768=0),0,IF($J768="","",VLOOKUP($J768,Age_Steps,4)))</f>
        <v>5</v>
      </c>
      <c r="BZ768" s="104">
        <f>IF(ABS($B768)&lt;0.01,0,IF($J768="","",VLOOKUP($J768-1,Age_Steps,4)))</f>
        <v>5</v>
      </c>
      <c r="CA768" s="104">
        <f>IF(OR(ABS($B768)&lt;0.01,$G768=0),0,IF($J768="","",VLOOKUP($J768-1,Age_Steps,4)))</f>
        <v>5</v>
      </c>
      <c r="CB768" s="104">
        <f>IF(ABS($B768)&lt;0.01,0,IF($J768="","",VLOOKUP($J768-2,Age_Steps,4)))</f>
        <v>5</v>
      </c>
      <c r="CC768" s="104">
        <f>IF(OR(ABS($B768)&lt;0.01,$I768=0),0,IF($J768="","",VLOOKUP($J768-2,Age_Steps,4)))</f>
        <v>5</v>
      </c>
    </row>
    <row r="769" spans="2:81" ht="12.5" customHeight="1">
      <c r="B769" s="6" t="s">
        <v>671</v>
      </c>
      <c r="C769" s="6" t="s">
        <v>672</v>
      </c>
      <c r="D769" s="5">
        <v>500</v>
      </c>
      <c r="E769" s="5">
        <v>500</v>
      </c>
      <c r="F769" s="2">
        <v>870</v>
      </c>
      <c r="G769" s="2">
        <v>970</v>
      </c>
      <c r="H769" s="2">
        <v>335</v>
      </c>
      <c r="I769" s="5">
        <v>365</v>
      </c>
      <c r="J769" s="11">
        <v>91</v>
      </c>
      <c r="K769" s="12">
        <f t="shared" si="663"/>
        <v>1</v>
      </c>
      <c r="L769" s="12">
        <f t="shared" si="663"/>
        <v>1</v>
      </c>
      <c r="M769" s="14">
        <f t="shared" si="664"/>
        <v>-370</v>
      </c>
      <c r="N769" s="12">
        <f t="shared" si="719"/>
        <v>0</v>
      </c>
      <c r="O769" s="14">
        <f t="shared" si="665"/>
        <v>-470</v>
      </c>
      <c r="P769" s="12">
        <f t="shared" si="719"/>
        <v>0</v>
      </c>
      <c r="Q769" s="12">
        <f t="shared" si="666"/>
        <v>0</v>
      </c>
      <c r="R769" s="12">
        <f t="shared" si="667"/>
        <v>0</v>
      </c>
      <c r="S769" s="12">
        <f t="shared" si="668"/>
        <v>1</v>
      </c>
      <c r="T769" s="12">
        <f t="shared" si="669"/>
        <v>1</v>
      </c>
      <c r="U769" s="12">
        <f t="shared" si="670"/>
        <v>0</v>
      </c>
      <c r="V769" s="39">
        <f t="shared" si="671"/>
        <v>0</v>
      </c>
      <c r="W769" s="39">
        <f t="shared" si="672"/>
        <v>0</v>
      </c>
      <c r="X769" s="12">
        <f t="shared" si="720"/>
        <v>1</v>
      </c>
      <c r="Y769" s="12">
        <f t="shared" si="673"/>
        <v>0</v>
      </c>
      <c r="Z769" s="39">
        <f t="shared" si="721"/>
        <v>0</v>
      </c>
      <c r="AA769" s="12">
        <f t="shared" si="674"/>
        <v>0</v>
      </c>
      <c r="AB769" s="39">
        <f t="shared" si="675"/>
        <v>0</v>
      </c>
      <c r="AC769" s="12">
        <f t="shared" si="676"/>
        <v>0</v>
      </c>
      <c r="AD769" s="39">
        <f t="shared" si="677"/>
        <v>0</v>
      </c>
      <c r="AE769" s="39">
        <f t="shared" si="662"/>
        <v>0</v>
      </c>
      <c r="AF769" s="12">
        <f t="shared" si="678"/>
        <v>0</v>
      </c>
      <c r="AG769" s="39">
        <f t="shared" si="679"/>
        <v>0</v>
      </c>
      <c r="AH769" s="12">
        <f t="shared" si="680"/>
        <v>0</v>
      </c>
      <c r="AI769" s="39">
        <f t="shared" si="681"/>
        <v>0</v>
      </c>
      <c r="AJ769" s="39">
        <f t="shared" si="682"/>
        <v>0</v>
      </c>
      <c r="AK769" s="12">
        <f t="shared" si="683"/>
        <v>1</v>
      </c>
      <c r="AL769" s="39">
        <f t="shared" si="684"/>
        <v>500</v>
      </c>
      <c r="AM769" s="39">
        <f t="shared" si="685"/>
        <v>970</v>
      </c>
      <c r="AN769" s="39">
        <f t="shared" si="686"/>
        <v>365</v>
      </c>
      <c r="AO769" s="99">
        <f t="shared" si="687"/>
        <v>2</v>
      </c>
      <c r="AP769" s="99">
        <f t="shared" si="688"/>
        <v>1</v>
      </c>
      <c r="AQ769" s="12">
        <f t="shared" si="689"/>
        <v>0</v>
      </c>
      <c r="AR769" s="39">
        <f t="shared" si="690"/>
        <v>0</v>
      </c>
      <c r="AS769" s="39">
        <f t="shared" si="691"/>
        <v>0</v>
      </c>
      <c r="AT769" s="39">
        <f t="shared" si="692"/>
        <v>0</v>
      </c>
      <c r="AU769" s="12">
        <f t="shared" si="693"/>
        <v>0</v>
      </c>
      <c r="AV769" s="39">
        <f t="shared" si="694"/>
        <v>0</v>
      </c>
      <c r="AW769" s="39">
        <f t="shared" si="695"/>
        <v>0</v>
      </c>
      <c r="AX769" s="39">
        <f t="shared" si="696"/>
        <v>0</v>
      </c>
      <c r="AY769" s="39">
        <f t="shared" si="697"/>
        <v>0</v>
      </c>
      <c r="AZ769" s="39">
        <f t="shared" si="698"/>
        <v>0</v>
      </c>
      <c r="BA769" s="12">
        <f t="shared" si="699"/>
        <v>0</v>
      </c>
      <c r="BB769" s="39">
        <f t="shared" si="700"/>
        <v>0</v>
      </c>
      <c r="BC769" s="39">
        <f t="shared" si="701"/>
        <v>0</v>
      </c>
      <c r="BD769" s="39">
        <f t="shared" si="702"/>
        <v>0</v>
      </c>
      <c r="BE769" s="12">
        <f t="shared" si="703"/>
        <v>1</v>
      </c>
      <c r="BF769" s="39">
        <f t="shared" si="704"/>
        <v>500</v>
      </c>
      <c r="BG769" s="39">
        <f t="shared" si="705"/>
        <v>970</v>
      </c>
      <c r="BH769" s="39">
        <f t="shared" si="706"/>
        <v>365</v>
      </c>
      <c r="BI769" s="12">
        <f t="shared" si="707"/>
        <v>0</v>
      </c>
      <c r="BJ769" s="39">
        <f t="shared" si="708"/>
        <v>0</v>
      </c>
      <c r="BK769" s="39">
        <f t="shared" si="709"/>
        <v>0</v>
      </c>
      <c r="BL769" s="39">
        <f t="shared" si="710"/>
        <v>0</v>
      </c>
      <c r="BM769" s="12">
        <f t="shared" si="711"/>
        <v>0</v>
      </c>
      <c r="BN769" s="39">
        <f t="shared" si="712"/>
        <v>0</v>
      </c>
      <c r="BO769" s="39">
        <f t="shared" si="713"/>
        <v>0</v>
      </c>
      <c r="BP769" s="39">
        <f t="shared" si="714"/>
        <v>0</v>
      </c>
      <c r="BQ769" s="12">
        <f t="shared" si="715"/>
        <v>0</v>
      </c>
      <c r="BR769" s="39">
        <f t="shared" si="716"/>
        <v>0</v>
      </c>
      <c r="BS769" s="39">
        <f t="shared" si="717"/>
        <v>0</v>
      </c>
      <c r="BT769" s="39">
        <f t="shared" si="718"/>
        <v>0</v>
      </c>
      <c r="BU769" s="104">
        <f>IF(ABS($B769)&lt;0.01,0,VLOOKUP(E769,DollarSteps,4))</f>
        <v>3</v>
      </c>
      <c r="BV769" s="104">
        <f>IF(ABS($B769)&lt;0.01,0,VLOOKUP(G769,DollarSteps,4))</f>
        <v>3</v>
      </c>
      <c r="BW769" s="104">
        <f>IF(ABS($B769)&lt;0.01,0,VLOOKUP(I769,DollarSteps,4))</f>
        <v>3</v>
      </c>
      <c r="BX769" s="104">
        <f>IF(ABS($B769)&lt;0.01,0,IF($J769="","",VLOOKUP($J769,Age_Steps,4)))</f>
        <v>7</v>
      </c>
      <c r="BY769" s="104">
        <f>IF(OR(ABS($B769)&lt;0.01,$E769=0),0,IF($J769="","",VLOOKUP($J769,Age_Steps,4)))</f>
        <v>7</v>
      </c>
      <c r="BZ769" s="104">
        <f>IF(ABS($B769)&lt;0.01,0,IF($J769="","",VLOOKUP($J769-1,Age_Steps,4)))</f>
        <v>7</v>
      </c>
      <c r="CA769" s="104">
        <f>IF(OR(ABS($B769)&lt;0.01,$G769=0),0,IF($J769="","",VLOOKUP($J769-1,Age_Steps,4)))</f>
        <v>7</v>
      </c>
      <c r="CB769" s="104">
        <f>IF(ABS($B769)&lt;0.01,0,IF($J769="","",VLOOKUP($J769-2,Age_Steps,4)))</f>
        <v>7</v>
      </c>
      <c r="CC769" s="104">
        <f>IF(OR(ABS($B769)&lt;0.01,$I769=0),0,IF($J769="","",VLOOKUP($J769-2,Age_Steps,4)))</f>
        <v>7</v>
      </c>
    </row>
    <row r="770" spans="2:81" ht="12.5" customHeight="1">
      <c r="B770" s="6" t="s">
        <v>673</v>
      </c>
      <c r="C770" s="7" t="s">
        <v>674</v>
      </c>
      <c r="D770" s="5">
        <v>50</v>
      </c>
      <c r="E770" s="5">
        <v>50</v>
      </c>
      <c r="F770" s="2">
        <v>75</v>
      </c>
      <c r="G770" s="2">
        <v>75</v>
      </c>
      <c r="H770" s="2">
        <v>30</v>
      </c>
      <c r="I770" s="5">
        <v>30</v>
      </c>
      <c r="J770" s="11">
        <v>55</v>
      </c>
      <c r="K770" s="12">
        <f t="shared" si="663"/>
        <v>1</v>
      </c>
      <c r="L770" s="12">
        <f t="shared" si="663"/>
        <v>1</v>
      </c>
      <c r="M770" s="14">
        <f t="shared" si="664"/>
        <v>-25</v>
      </c>
      <c r="N770" s="12">
        <f t="shared" si="719"/>
        <v>0</v>
      </c>
      <c r="O770" s="14">
        <f t="shared" si="665"/>
        <v>-25</v>
      </c>
      <c r="P770" s="12">
        <f t="shared" si="719"/>
        <v>0</v>
      </c>
      <c r="Q770" s="12">
        <f t="shared" si="666"/>
        <v>0</v>
      </c>
      <c r="R770" s="12">
        <f t="shared" si="667"/>
        <v>0</v>
      </c>
      <c r="S770" s="12">
        <f t="shared" si="668"/>
        <v>1</v>
      </c>
      <c r="T770" s="12">
        <f t="shared" si="669"/>
        <v>1</v>
      </c>
      <c r="U770" s="12">
        <f t="shared" si="670"/>
        <v>0</v>
      </c>
      <c r="V770" s="39">
        <f t="shared" si="671"/>
        <v>0</v>
      </c>
      <c r="W770" s="39">
        <f t="shared" si="672"/>
        <v>0</v>
      </c>
      <c r="X770" s="12">
        <f t="shared" si="720"/>
        <v>1</v>
      </c>
      <c r="Y770" s="12">
        <f t="shared" si="673"/>
        <v>0</v>
      </c>
      <c r="Z770" s="39">
        <f t="shared" si="721"/>
        <v>0</v>
      </c>
      <c r="AA770" s="12">
        <f t="shared" si="674"/>
        <v>0</v>
      </c>
      <c r="AB770" s="39">
        <f t="shared" si="675"/>
        <v>0</v>
      </c>
      <c r="AC770" s="12">
        <f t="shared" si="676"/>
        <v>0</v>
      </c>
      <c r="AD770" s="39">
        <f t="shared" si="677"/>
        <v>0</v>
      </c>
      <c r="AE770" s="39">
        <f t="shared" si="662"/>
        <v>0</v>
      </c>
      <c r="AF770" s="12">
        <f t="shared" si="678"/>
        <v>0</v>
      </c>
      <c r="AG770" s="39">
        <f t="shared" si="679"/>
        <v>0</v>
      </c>
      <c r="AH770" s="12">
        <f t="shared" si="680"/>
        <v>0</v>
      </c>
      <c r="AI770" s="39">
        <f t="shared" si="681"/>
        <v>0</v>
      </c>
      <c r="AJ770" s="39">
        <f t="shared" si="682"/>
        <v>0</v>
      </c>
      <c r="AK770" s="12">
        <f t="shared" si="683"/>
        <v>1</v>
      </c>
      <c r="AL770" s="39">
        <f t="shared" si="684"/>
        <v>50</v>
      </c>
      <c r="AM770" s="39">
        <f t="shared" si="685"/>
        <v>75</v>
      </c>
      <c r="AN770" s="39">
        <f t="shared" si="686"/>
        <v>30</v>
      </c>
      <c r="AO770" s="99">
        <f t="shared" si="687"/>
        <v>2</v>
      </c>
      <c r="AP770" s="99">
        <f t="shared" si="688"/>
        <v>1</v>
      </c>
      <c r="AQ770" s="12">
        <f t="shared" si="689"/>
        <v>0</v>
      </c>
      <c r="AR770" s="39">
        <f t="shared" si="690"/>
        <v>0</v>
      </c>
      <c r="AS770" s="39">
        <f t="shared" si="691"/>
        <v>0</v>
      </c>
      <c r="AT770" s="39">
        <f t="shared" si="692"/>
        <v>0</v>
      </c>
      <c r="AU770" s="12">
        <f t="shared" si="693"/>
        <v>0</v>
      </c>
      <c r="AV770" s="39">
        <f t="shared" si="694"/>
        <v>0</v>
      </c>
      <c r="AW770" s="39">
        <f t="shared" si="695"/>
        <v>0</v>
      </c>
      <c r="AX770" s="39">
        <f t="shared" si="696"/>
        <v>0</v>
      </c>
      <c r="AY770" s="39">
        <f t="shared" si="697"/>
        <v>0</v>
      </c>
      <c r="AZ770" s="39">
        <f t="shared" si="698"/>
        <v>0</v>
      </c>
      <c r="BA770" s="12">
        <f t="shared" si="699"/>
        <v>0</v>
      </c>
      <c r="BB770" s="39">
        <f t="shared" si="700"/>
        <v>0</v>
      </c>
      <c r="BC770" s="39">
        <f t="shared" si="701"/>
        <v>0</v>
      </c>
      <c r="BD770" s="39">
        <f t="shared" si="702"/>
        <v>0</v>
      </c>
      <c r="BE770" s="12">
        <f t="shared" si="703"/>
        <v>1</v>
      </c>
      <c r="BF770" s="39">
        <f t="shared" si="704"/>
        <v>50</v>
      </c>
      <c r="BG770" s="39">
        <f t="shared" si="705"/>
        <v>75</v>
      </c>
      <c r="BH770" s="39">
        <f t="shared" si="706"/>
        <v>30</v>
      </c>
      <c r="BI770" s="12">
        <f t="shared" si="707"/>
        <v>0</v>
      </c>
      <c r="BJ770" s="39">
        <f t="shared" si="708"/>
        <v>0</v>
      </c>
      <c r="BK770" s="39">
        <f t="shared" si="709"/>
        <v>0</v>
      </c>
      <c r="BL770" s="39">
        <f t="shared" si="710"/>
        <v>0</v>
      </c>
      <c r="BM770" s="12">
        <f t="shared" si="711"/>
        <v>0</v>
      </c>
      <c r="BN770" s="39">
        <f t="shared" si="712"/>
        <v>0</v>
      </c>
      <c r="BO770" s="39">
        <f t="shared" si="713"/>
        <v>0</v>
      </c>
      <c r="BP770" s="39">
        <f t="shared" si="714"/>
        <v>0</v>
      </c>
      <c r="BQ770" s="12">
        <f t="shared" si="715"/>
        <v>0</v>
      </c>
      <c r="BR770" s="39">
        <f t="shared" si="716"/>
        <v>0</v>
      </c>
      <c r="BS770" s="39">
        <f t="shared" si="717"/>
        <v>0</v>
      </c>
      <c r="BT770" s="39">
        <f t="shared" si="718"/>
        <v>0</v>
      </c>
      <c r="BU770" s="104">
        <f>IF(ABS($B770)&lt;0.01,0,VLOOKUP(E770,DollarSteps,4))</f>
        <v>2</v>
      </c>
      <c r="BV770" s="104">
        <f>IF(ABS($B770)&lt;0.01,0,VLOOKUP(G770,DollarSteps,4))</f>
        <v>2</v>
      </c>
      <c r="BW770" s="104">
        <f>IF(ABS($B770)&lt;0.01,0,VLOOKUP(I770,DollarSteps,4))</f>
        <v>2</v>
      </c>
      <c r="BX770" s="104">
        <f>IF(ABS($B770)&lt;0.01,0,IF($J770="","",VLOOKUP($J770,Age_Steps,4)))</f>
        <v>5</v>
      </c>
      <c r="BY770" s="104">
        <f>IF(OR(ABS($B770)&lt;0.01,$E770=0),0,IF($J770="","",VLOOKUP($J770,Age_Steps,4)))</f>
        <v>5</v>
      </c>
      <c r="BZ770" s="104">
        <f>IF(ABS($B770)&lt;0.01,0,IF($J770="","",VLOOKUP($J770-1,Age_Steps,4)))</f>
        <v>5</v>
      </c>
      <c r="CA770" s="104">
        <f>IF(OR(ABS($B770)&lt;0.01,$G770=0),0,IF($J770="","",VLOOKUP($J770-1,Age_Steps,4)))</f>
        <v>5</v>
      </c>
      <c r="CB770" s="104">
        <f>IF(ABS($B770)&lt;0.01,0,IF($J770="","",VLOOKUP($J770-2,Age_Steps,4)))</f>
        <v>5</v>
      </c>
      <c r="CC770" s="104">
        <f>IF(OR(ABS($B770)&lt;0.01,$I770=0),0,IF($J770="","",VLOOKUP($J770-2,Age_Steps,4)))</f>
        <v>5</v>
      </c>
    </row>
    <row r="771" spans="2:81" ht="12.5" customHeight="1">
      <c r="B771" s="6" t="s">
        <v>675</v>
      </c>
      <c r="C771" s="6" t="s">
        <v>676</v>
      </c>
      <c r="D771" s="5">
        <v>715</v>
      </c>
      <c r="E771" s="5">
        <v>920</v>
      </c>
      <c r="F771" s="2">
        <v>850</v>
      </c>
      <c r="G771" s="2">
        <v>1099.1400000000001</v>
      </c>
      <c r="H771" s="2">
        <v>860</v>
      </c>
      <c r="I771" s="5">
        <v>1183.3500000000001</v>
      </c>
      <c r="J771" s="11">
        <v>78</v>
      </c>
      <c r="K771" s="12">
        <f t="shared" si="663"/>
        <v>1</v>
      </c>
      <c r="L771" s="12">
        <f t="shared" si="663"/>
        <v>1</v>
      </c>
      <c r="M771" s="14">
        <f t="shared" si="664"/>
        <v>-135</v>
      </c>
      <c r="N771" s="12">
        <f t="shared" si="719"/>
        <v>0</v>
      </c>
      <c r="O771" s="14">
        <f t="shared" si="665"/>
        <v>-179.1400000000001</v>
      </c>
      <c r="P771" s="12">
        <f t="shared" si="719"/>
        <v>0</v>
      </c>
      <c r="Q771" s="12">
        <f t="shared" si="666"/>
        <v>0</v>
      </c>
      <c r="R771" s="12">
        <f t="shared" si="667"/>
        <v>0</v>
      </c>
      <c r="S771" s="12">
        <f t="shared" si="668"/>
        <v>1</v>
      </c>
      <c r="T771" s="12">
        <f t="shared" si="669"/>
        <v>1</v>
      </c>
      <c r="U771" s="12">
        <f t="shared" si="670"/>
        <v>0</v>
      </c>
      <c r="V771" s="39">
        <f t="shared" si="671"/>
        <v>0</v>
      </c>
      <c r="W771" s="39">
        <f t="shared" si="672"/>
        <v>0</v>
      </c>
      <c r="X771" s="12">
        <f t="shared" si="720"/>
        <v>1</v>
      </c>
      <c r="Y771" s="12">
        <f t="shared" si="673"/>
        <v>0</v>
      </c>
      <c r="Z771" s="39">
        <f t="shared" si="721"/>
        <v>0</v>
      </c>
      <c r="AA771" s="12">
        <f t="shared" si="674"/>
        <v>0</v>
      </c>
      <c r="AB771" s="39">
        <f t="shared" si="675"/>
        <v>0</v>
      </c>
      <c r="AC771" s="12">
        <f t="shared" si="676"/>
        <v>0</v>
      </c>
      <c r="AD771" s="39">
        <f t="shared" si="677"/>
        <v>0</v>
      </c>
      <c r="AE771" s="39">
        <f t="shared" si="662"/>
        <v>0</v>
      </c>
      <c r="AF771" s="12">
        <f t="shared" si="678"/>
        <v>0</v>
      </c>
      <c r="AG771" s="39">
        <f t="shared" si="679"/>
        <v>0</v>
      </c>
      <c r="AH771" s="12">
        <f t="shared" si="680"/>
        <v>0</v>
      </c>
      <c r="AI771" s="39">
        <f t="shared" si="681"/>
        <v>0</v>
      </c>
      <c r="AJ771" s="39">
        <f t="shared" si="682"/>
        <v>0</v>
      </c>
      <c r="AK771" s="12">
        <f t="shared" si="683"/>
        <v>1</v>
      </c>
      <c r="AL771" s="39">
        <f t="shared" si="684"/>
        <v>920</v>
      </c>
      <c r="AM771" s="39">
        <f t="shared" si="685"/>
        <v>1099.1400000000001</v>
      </c>
      <c r="AN771" s="39">
        <f t="shared" si="686"/>
        <v>1183.3500000000001</v>
      </c>
      <c r="AO771" s="99">
        <f t="shared" si="687"/>
        <v>2</v>
      </c>
      <c r="AP771" s="99">
        <f t="shared" si="688"/>
        <v>2</v>
      </c>
      <c r="AQ771" s="12">
        <f t="shared" si="689"/>
        <v>0</v>
      </c>
      <c r="AR771" s="39">
        <f t="shared" si="690"/>
        <v>0</v>
      </c>
      <c r="AS771" s="39">
        <f t="shared" si="691"/>
        <v>0</v>
      </c>
      <c r="AT771" s="39">
        <f t="shared" si="692"/>
        <v>0</v>
      </c>
      <c r="AU771" s="12">
        <f t="shared" si="693"/>
        <v>1</v>
      </c>
      <c r="AV771" s="39">
        <f t="shared" si="694"/>
        <v>920</v>
      </c>
      <c r="AW771" s="39">
        <f t="shared" si="695"/>
        <v>1099.1400000000001</v>
      </c>
      <c r="AX771" s="39">
        <f t="shared" si="696"/>
        <v>1183.3500000000001</v>
      </c>
      <c r="AY771" s="39">
        <f t="shared" si="697"/>
        <v>-179.1400000000001</v>
      </c>
      <c r="AZ771" s="39">
        <f t="shared" si="698"/>
        <v>-84.210000000000036</v>
      </c>
      <c r="BA771" s="12">
        <f t="shared" si="699"/>
        <v>0</v>
      </c>
      <c r="BB771" s="39">
        <f t="shared" si="700"/>
        <v>0</v>
      </c>
      <c r="BC771" s="39">
        <f t="shared" si="701"/>
        <v>0</v>
      </c>
      <c r="BD771" s="39">
        <f t="shared" si="702"/>
        <v>0</v>
      </c>
      <c r="BE771" s="12">
        <f t="shared" si="703"/>
        <v>0</v>
      </c>
      <c r="BF771" s="39">
        <f t="shared" si="704"/>
        <v>0</v>
      </c>
      <c r="BG771" s="39">
        <f t="shared" si="705"/>
        <v>0</v>
      </c>
      <c r="BH771" s="39">
        <f t="shared" si="706"/>
        <v>0</v>
      </c>
      <c r="BI771" s="12">
        <f t="shared" si="707"/>
        <v>0</v>
      </c>
      <c r="BJ771" s="39">
        <f t="shared" si="708"/>
        <v>0</v>
      </c>
      <c r="BK771" s="39">
        <f t="shared" si="709"/>
        <v>0</v>
      </c>
      <c r="BL771" s="39">
        <f t="shared" si="710"/>
        <v>0</v>
      </c>
      <c r="BM771" s="12">
        <f t="shared" si="711"/>
        <v>0</v>
      </c>
      <c r="BN771" s="39">
        <f t="shared" si="712"/>
        <v>0</v>
      </c>
      <c r="BO771" s="39">
        <f t="shared" si="713"/>
        <v>0</v>
      </c>
      <c r="BP771" s="39">
        <f t="shared" si="714"/>
        <v>0</v>
      </c>
      <c r="BQ771" s="12">
        <f t="shared" si="715"/>
        <v>0</v>
      </c>
      <c r="BR771" s="39">
        <f t="shared" si="716"/>
        <v>0</v>
      </c>
      <c r="BS771" s="39">
        <f t="shared" si="717"/>
        <v>0</v>
      </c>
      <c r="BT771" s="39">
        <f t="shared" si="718"/>
        <v>0</v>
      </c>
      <c r="BU771" s="104">
        <f>IF(ABS($B771)&lt;0.01,0,VLOOKUP(E771,DollarSteps,4))</f>
        <v>3</v>
      </c>
      <c r="BV771" s="104">
        <f>IF(ABS($B771)&lt;0.01,0,VLOOKUP(G771,DollarSteps,4))</f>
        <v>4</v>
      </c>
      <c r="BW771" s="104">
        <f>IF(ABS($B771)&lt;0.01,0,VLOOKUP(I771,DollarSteps,4))</f>
        <v>4</v>
      </c>
      <c r="BX771" s="104">
        <f>IF(ABS($B771)&lt;0.01,0,IF($J771="","",VLOOKUP($J771,Age_Steps,4)))</f>
        <v>7</v>
      </c>
      <c r="BY771" s="104">
        <f>IF(OR(ABS($B771)&lt;0.01,$E771=0),0,IF($J771="","",VLOOKUP($J771,Age_Steps,4)))</f>
        <v>7</v>
      </c>
      <c r="BZ771" s="104">
        <f>IF(ABS($B771)&lt;0.01,0,IF($J771="","",VLOOKUP($J771-1,Age_Steps,4)))</f>
        <v>7</v>
      </c>
      <c r="CA771" s="104">
        <f>IF(OR(ABS($B771)&lt;0.01,$G771=0),0,IF($J771="","",VLOOKUP($J771-1,Age_Steps,4)))</f>
        <v>7</v>
      </c>
      <c r="CB771" s="104">
        <f>IF(ABS($B771)&lt;0.01,0,IF($J771="","",VLOOKUP($J771-2,Age_Steps,4)))</f>
        <v>7</v>
      </c>
      <c r="CC771" s="104">
        <f>IF(OR(ABS($B771)&lt;0.01,$I771=0),0,IF($J771="","",VLOOKUP($J771-2,Age_Steps,4)))</f>
        <v>7</v>
      </c>
    </row>
    <row r="772" spans="2:81" ht="12.5" customHeight="1">
      <c r="B772" s="6" t="s">
        <v>677</v>
      </c>
      <c r="C772" s="6" t="s">
        <v>678</v>
      </c>
      <c r="D772" s="5">
        <v>0</v>
      </c>
      <c r="E772" s="5">
        <v>0</v>
      </c>
      <c r="F772" s="2">
        <v>0</v>
      </c>
      <c r="G772" s="2">
        <v>0</v>
      </c>
      <c r="H772" s="2">
        <v>25</v>
      </c>
      <c r="I772" s="5">
        <v>25</v>
      </c>
      <c r="J772" s="11">
        <v>37</v>
      </c>
      <c r="K772" s="12">
        <f t="shared" si="663"/>
        <v>0</v>
      </c>
      <c r="L772" s="12">
        <f t="shared" si="663"/>
        <v>0</v>
      </c>
      <c r="M772" s="14">
        <f t="shared" si="664"/>
        <v>0</v>
      </c>
      <c r="N772" s="12">
        <f t="shared" si="719"/>
        <v>0</v>
      </c>
      <c r="O772" s="14">
        <f t="shared" si="665"/>
        <v>0</v>
      </c>
      <c r="P772" s="12">
        <f t="shared" si="719"/>
        <v>0</v>
      </c>
      <c r="Q772" s="12">
        <f t="shared" si="666"/>
        <v>0</v>
      </c>
      <c r="R772" s="12">
        <f t="shared" si="667"/>
        <v>1</v>
      </c>
      <c r="S772" s="12">
        <f t="shared" si="668"/>
        <v>0</v>
      </c>
      <c r="T772" s="12">
        <f t="shared" si="669"/>
        <v>0</v>
      </c>
      <c r="U772" s="12">
        <f t="shared" si="670"/>
        <v>0</v>
      </c>
      <c r="V772" s="39">
        <f t="shared" si="671"/>
        <v>0</v>
      </c>
      <c r="W772" s="39">
        <f t="shared" si="672"/>
        <v>0</v>
      </c>
      <c r="X772" s="12">
        <f t="shared" si="720"/>
        <v>1</v>
      </c>
      <c r="Y772" s="12">
        <f t="shared" si="673"/>
        <v>1</v>
      </c>
      <c r="Z772" s="39">
        <f t="shared" si="721"/>
        <v>25</v>
      </c>
      <c r="AA772" s="12">
        <f t="shared" si="674"/>
        <v>0</v>
      </c>
      <c r="AB772" s="39">
        <f t="shared" si="675"/>
        <v>0</v>
      </c>
      <c r="AC772" s="12">
        <f t="shared" si="676"/>
        <v>0</v>
      </c>
      <c r="AD772" s="39">
        <f t="shared" si="677"/>
        <v>0</v>
      </c>
      <c r="AE772" s="39">
        <f t="shared" si="662"/>
        <v>0</v>
      </c>
      <c r="AF772" s="12">
        <f t="shared" si="678"/>
        <v>0</v>
      </c>
      <c r="AG772" s="39">
        <f t="shared" si="679"/>
        <v>0</v>
      </c>
      <c r="AH772" s="12">
        <f t="shared" si="680"/>
        <v>0</v>
      </c>
      <c r="AI772" s="39">
        <f t="shared" si="681"/>
        <v>0</v>
      </c>
      <c r="AJ772" s="39">
        <f t="shared" si="682"/>
        <v>0</v>
      </c>
      <c r="AK772" s="12">
        <f t="shared" si="683"/>
        <v>0</v>
      </c>
      <c r="AL772" s="39">
        <f t="shared" si="684"/>
        <v>0</v>
      </c>
      <c r="AM772" s="39">
        <f t="shared" si="685"/>
        <v>0</v>
      </c>
      <c r="AN772" s="39">
        <f t="shared" si="686"/>
        <v>0</v>
      </c>
      <c r="AO772" s="99">
        <f t="shared" si="687"/>
        <v>0</v>
      </c>
      <c r="AP772" s="99">
        <f t="shared" si="688"/>
        <v>0</v>
      </c>
      <c r="AQ772" s="12">
        <f t="shared" si="689"/>
        <v>0</v>
      </c>
      <c r="AR772" s="39">
        <f t="shared" si="690"/>
        <v>0</v>
      </c>
      <c r="AS772" s="39">
        <f t="shared" si="691"/>
        <v>0</v>
      </c>
      <c r="AT772" s="39">
        <f t="shared" si="692"/>
        <v>0</v>
      </c>
      <c r="AU772" s="12">
        <f t="shared" si="693"/>
        <v>0</v>
      </c>
      <c r="AV772" s="39">
        <f t="shared" si="694"/>
        <v>0</v>
      </c>
      <c r="AW772" s="39">
        <f t="shared" si="695"/>
        <v>0</v>
      </c>
      <c r="AX772" s="39">
        <f t="shared" si="696"/>
        <v>0</v>
      </c>
      <c r="AY772" s="39">
        <f t="shared" si="697"/>
        <v>0</v>
      </c>
      <c r="AZ772" s="39">
        <f t="shared" si="698"/>
        <v>0</v>
      </c>
      <c r="BA772" s="12">
        <f t="shared" si="699"/>
        <v>0</v>
      </c>
      <c r="BB772" s="39">
        <f t="shared" si="700"/>
        <v>0</v>
      </c>
      <c r="BC772" s="39">
        <f t="shared" si="701"/>
        <v>0</v>
      </c>
      <c r="BD772" s="39">
        <f t="shared" si="702"/>
        <v>0</v>
      </c>
      <c r="BE772" s="12">
        <f t="shared" si="703"/>
        <v>0</v>
      </c>
      <c r="BF772" s="39">
        <f t="shared" si="704"/>
        <v>0</v>
      </c>
      <c r="BG772" s="39">
        <f t="shared" si="705"/>
        <v>0</v>
      </c>
      <c r="BH772" s="39">
        <f t="shared" si="706"/>
        <v>0</v>
      </c>
      <c r="BI772" s="12">
        <f t="shared" si="707"/>
        <v>0</v>
      </c>
      <c r="BJ772" s="39">
        <f t="shared" si="708"/>
        <v>0</v>
      </c>
      <c r="BK772" s="39">
        <f t="shared" si="709"/>
        <v>0</v>
      </c>
      <c r="BL772" s="39">
        <f t="shared" si="710"/>
        <v>0</v>
      </c>
      <c r="BM772" s="12">
        <f t="shared" si="711"/>
        <v>0</v>
      </c>
      <c r="BN772" s="39">
        <f t="shared" si="712"/>
        <v>0</v>
      </c>
      <c r="BO772" s="39">
        <f t="shared" si="713"/>
        <v>0</v>
      </c>
      <c r="BP772" s="39">
        <f t="shared" si="714"/>
        <v>0</v>
      </c>
      <c r="BQ772" s="12">
        <f t="shared" si="715"/>
        <v>0</v>
      </c>
      <c r="BR772" s="39">
        <f t="shared" si="716"/>
        <v>0</v>
      </c>
      <c r="BS772" s="39">
        <f t="shared" si="717"/>
        <v>0</v>
      </c>
      <c r="BT772" s="39">
        <f t="shared" si="718"/>
        <v>0</v>
      </c>
      <c r="BU772" s="104">
        <f>IF(ABS($B772)&lt;0.01,0,VLOOKUP(E772,DollarSteps,4))</f>
        <v>1</v>
      </c>
      <c r="BV772" s="104">
        <f>IF(ABS($B772)&lt;0.01,0,VLOOKUP(G772,DollarSteps,4))</f>
        <v>1</v>
      </c>
      <c r="BW772" s="104">
        <f>IF(ABS($B772)&lt;0.01,0,VLOOKUP(I772,DollarSteps,4))</f>
        <v>2</v>
      </c>
      <c r="BX772" s="104">
        <f>IF(ABS($B772)&lt;0.01,0,IF($J772="","",VLOOKUP($J772,Age_Steps,4)))</f>
        <v>3</v>
      </c>
      <c r="BY772" s="104">
        <f>IF(OR(ABS($B772)&lt;0.01,$E772=0),0,IF($J772="","",VLOOKUP($J772,Age_Steps,4)))</f>
        <v>0</v>
      </c>
      <c r="BZ772" s="104">
        <f>IF(ABS($B772)&lt;0.01,0,IF($J772="","",VLOOKUP($J772-1,Age_Steps,4)))</f>
        <v>3</v>
      </c>
      <c r="CA772" s="104">
        <f>IF(OR(ABS($B772)&lt;0.01,$G772=0),0,IF($J772="","",VLOOKUP($J772-1,Age_Steps,4)))</f>
        <v>0</v>
      </c>
      <c r="CB772" s="104">
        <f>IF(ABS($B772)&lt;0.01,0,IF($J772="","",VLOOKUP($J772-2,Age_Steps,4)))</f>
        <v>3</v>
      </c>
      <c r="CC772" s="104">
        <f>IF(OR(ABS($B772)&lt;0.01,$I772=0),0,IF($J772="","",VLOOKUP($J772-2,Age_Steps,4)))</f>
        <v>3</v>
      </c>
    </row>
    <row r="773" spans="2:81" ht="12.5" customHeight="1">
      <c r="B773" s="6" t="s">
        <v>679</v>
      </c>
      <c r="C773" s="7" t="s">
        <v>680</v>
      </c>
      <c r="D773" s="5">
        <v>1229</v>
      </c>
      <c r="E773" s="5">
        <v>1344</v>
      </c>
      <c r="F773" s="2">
        <v>1211</v>
      </c>
      <c r="G773" s="2">
        <v>1359.49</v>
      </c>
      <c r="H773" s="2">
        <v>966</v>
      </c>
      <c r="I773" s="5">
        <v>1031</v>
      </c>
      <c r="J773" s="11">
        <v>65</v>
      </c>
      <c r="K773" s="12">
        <f t="shared" si="663"/>
        <v>1</v>
      </c>
      <c r="L773" s="12">
        <f t="shared" si="663"/>
        <v>1</v>
      </c>
      <c r="M773" s="14">
        <f t="shared" si="664"/>
        <v>18</v>
      </c>
      <c r="N773" s="12">
        <f t="shared" si="719"/>
        <v>0</v>
      </c>
      <c r="O773" s="14">
        <f t="shared" si="665"/>
        <v>-15.490000000000009</v>
      </c>
      <c r="P773" s="12">
        <f t="shared" si="719"/>
        <v>0</v>
      </c>
      <c r="Q773" s="12">
        <f t="shared" si="666"/>
        <v>0</v>
      </c>
      <c r="R773" s="12">
        <f t="shared" si="667"/>
        <v>0</v>
      </c>
      <c r="S773" s="12">
        <f t="shared" si="668"/>
        <v>1</v>
      </c>
      <c r="T773" s="12">
        <f t="shared" si="669"/>
        <v>1</v>
      </c>
      <c r="U773" s="12">
        <f t="shared" si="670"/>
        <v>0</v>
      </c>
      <c r="V773" s="39">
        <f t="shared" si="671"/>
        <v>0</v>
      </c>
      <c r="W773" s="39">
        <f t="shared" si="672"/>
        <v>0</v>
      </c>
      <c r="X773" s="12">
        <f t="shared" si="720"/>
        <v>1</v>
      </c>
      <c r="Y773" s="12">
        <f t="shared" si="673"/>
        <v>0</v>
      </c>
      <c r="Z773" s="39">
        <f t="shared" si="721"/>
        <v>0</v>
      </c>
      <c r="AA773" s="12">
        <f t="shared" si="674"/>
        <v>0</v>
      </c>
      <c r="AB773" s="39">
        <f t="shared" si="675"/>
        <v>0</v>
      </c>
      <c r="AC773" s="12">
        <f t="shared" si="676"/>
        <v>0</v>
      </c>
      <c r="AD773" s="39">
        <f t="shared" si="677"/>
        <v>0</v>
      </c>
      <c r="AE773" s="39">
        <f t="shared" ref="AE773:AE836" si="722">IF(AC773=1,G773,0)</f>
        <v>0</v>
      </c>
      <c r="AF773" s="12">
        <f t="shared" si="678"/>
        <v>0</v>
      </c>
      <c r="AG773" s="39">
        <f t="shared" si="679"/>
        <v>0</v>
      </c>
      <c r="AH773" s="12">
        <f t="shared" si="680"/>
        <v>0</v>
      </c>
      <c r="AI773" s="39">
        <f t="shared" si="681"/>
        <v>0</v>
      </c>
      <c r="AJ773" s="39">
        <f t="shared" si="682"/>
        <v>0</v>
      </c>
      <c r="AK773" s="12">
        <f t="shared" si="683"/>
        <v>1</v>
      </c>
      <c r="AL773" s="39">
        <f t="shared" si="684"/>
        <v>1344</v>
      </c>
      <c r="AM773" s="39">
        <f t="shared" si="685"/>
        <v>1359.49</v>
      </c>
      <c r="AN773" s="39">
        <f t="shared" si="686"/>
        <v>1031</v>
      </c>
      <c r="AO773" s="99">
        <f t="shared" si="687"/>
        <v>2</v>
      </c>
      <c r="AP773" s="99">
        <f t="shared" si="688"/>
        <v>1</v>
      </c>
      <c r="AQ773" s="12">
        <f t="shared" si="689"/>
        <v>0</v>
      </c>
      <c r="AR773" s="39">
        <f t="shared" si="690"/>
        <v>0</v>
      </c>
      <c r="AS773" s="39">
        <f t="shared" si="691"/>
        <v>0</v>
      </c>
      <c r="AT773" s="39">
        <f t="shared" si="692"/>
        <v>0</v>
      </c>
      <c r="AU773" s="12">
        <f t="shared" si="693"/>
        <v>0</v>
      </c>
      <c r="AV773" s="39">
        <f t="shared" si="694"/>
        <v>0</v>
      </c>
      <c r="AW773" s="39">
        <f t="shared" si="695"/>
        <v>0</v>
      </c>
      <c r="AX773" s="39">
        <f t="shared" si="696"/>
        <v>0</v>
      </c>
      <c r="AY773" s="39">
        <f t="shared" si="697"/>
        <v>0</v>
      </c>
      <c r="AZ773" s="39">
        <f t="shared" si="698"/>
        <v>0</v>
      </c>
      <c r="BA773" s="12">
        <f t="shared" si="699"/>
        <v>0</v>
      </c>
      <c r="BB773" s="39">
        <f t="shared" si="700"/>
        <v>0</v>
      </c>
      <c r="BC773" s="39">
        <f t="shared" si="701"/>
        <v>0</v>
      </c>
      <c r="BD773" s="39">
        <f t="shared" si="702"/>
        <v>0</v>
      </c>
      <c r="BE773" s="12">
        <f t="shared" si="703"/>
        <v>1</v>
      </c>
      <c r="BF773" s="39">
        <f t="shared" si="704"/>
        <v>1344</v>
      </c>
      <c r="BG773" s="39">
        <f t="shared" si="705"/>
        <v>1359.49</v>
      </c>
      <c r="BH773" s="39">
        <f t="shared" si="706"/>
        <v>1031</v>
      </c>
      <c r="BI773" s="12">
        <f t="shared" si="707"/>
        <v>0</v>
      </c>
      <c r="BJ773" s="39">
        <f t="shared" si="708"/>
        <v>0</v>
      </c>
      <c r="BK773" s="39">
        <f t="shared" si="709"/>
        <v>0</v>
      </c>
      <c r="BL773" s="39">
        <f t="shared" si="710"/>
        <v>0</v>
      </c>
      <c r="BM773" s="12">
        <f t="shared" si="711"/>
        <v>0</v>
      </c>
      <c r="BN773" s="39">
        <f t="shared" si="712"/>
        <v>0</v>
      </c>
      <c r="BO773" s="39">
        <f t="shared" si="713"/>
        <v>0</v>
      </c>
      <c r="BP773" s="39">
        <f t="shared" si="714"/>
        <v>0</v>
      </c>
      <c r="BQ773" s="12">
        <f t="shared" si="715"/>
        <v>0</v>
      </c>
      <c r="BR773" s="39">
        <f t="shared" si="716"/>
        <v>0</v>
      </c>
      <c r="BS773" s="39">
        <f t="shared" si="717"/>
        <v>0</v>
      </c>
      <c r="BT773" s="39">
        <f t="shared" si="718"/>
        <v>0</v>
      </c>
      <c r="BU773" s="104">
        <f>IF(ABS($B773)&lt;0.01,0,VLOOKUP(E773,DollarSteps,4))</f>
        <v>4</v>
      </c>
      <c r="BV773" s="104">
        <f>IF(ABS($B773)&lt;0.01,0,VLOOKUP(G773,DollarSteps,4))</f>
        <v>4</v>
      </c>
      <c r="BW773" s="104">
        <f>IF(ABS($B773)&lt;0.01,0,VLOOKUP(I773,DollarSteps,4))</f>
        <v>3</v>
      </c>
      <c r="BX773" s="104">
        <f>IF(ABS($B773)&lt;0.01,0,IF($J773="","",VLOOKUP($J773,Age_Steps,4)))</f>
        <v>6</v>
      </c>
      <c r="BY773" s="104">
        <f>IF(OR(ABS($B773)&lt;0.01,$E773=0),0,IF($J773="","",VLOOKUP($J773,Age_Steps,4)))</f>
        <v>6</v>
      </c>
      <c r="BZ773" s="104">
        <f>IF(ABS($B773)&lt;0.01,0,IF($J773="","",VLOOKUP($J773-1,Age_Steps,4)))</f>
        <v>6</v>
      </c>
      <c r="CA773" s="104">
        <f>IF(OR(ABS($B773)&lt;0.01,$G773=0),0,IF($J773="","",VLOOKUP($J773-1,Age_Steps,4)))</f>
        <v>6</v>
      </c>
      <c r="CB773" s="104">
        <f>IF(ABS($B773)&lt;0.01,0,IF($J773="","",VLOOKUP($J773-2,Age_Steps,4)))</f>
        <v>6</v>
      </c>
      <c r="CC773" s="104">
        <f>IF(OR(ABS($B773)&lt;0.01,$I773=0),0,IF($J773="","",VLOOKUP($J773-2,Age_Steps,4)))</f>
        <v>6</v>
      </c>
    </row>
    <row r="774" spans="2:81" ht="12.5" customHeight="1">
      <c r="B774" s="6" t="s">
        <v>681</v>
      </c>
      <c r="C774" s="6" t="s">
        <v>682</v>
      </c>
      <c r="D774" s="5">
        <v>0</v>
      </c>
      <c r="E774" s="5">
        <v>0</v>
      </c>
      <c r="F774" s="2">
        <v>0</v>
      </c>
      <c r="G774" s="2">
        <v>0</v>
      </c>
      <c r="H774" s="2">
        <v>0</v>
      </c>
      <c r="I774" s="5">
        <v>0</v>
      </c>
      <c r="J774" s="11">
        <v>18</v>
      </c>
      <c r="K774" s="12">
        <f t="shared" ref="K774:L837" si="723">IF(D774&gt;0.5,1,0)</f>
        <v>0</v>
      </c>
      <c r="L774" s="12">
        <f t="shared" si="723"/>
        <v>0</v>
      </c>
      <c r="M774" s="14">
        <f t="shared" ref="M774:M837" si="724">+D774-F774</f>
        <v>0</v>
      </c>
      <c r="N774" s="12">
        <f t="shared" si="719"/>
        <v>0</v>
      </c>
      <c r="O774" s="14">
        <f t="shared" ref="O774:O837" si="725">+E774-G774</f>
        <v>0</v>
      </c>
      <c r="P774" s="12">
        <f t="shared" si="719"/>
        <v>0</v>
      </c>
      <c r="Q774" s="12">
        <f t="shared" ref="Q774:Q837" si="726">IF(E774+G774+I774=0,1,0)</f>
        <v>1</v>
      </c>
      <c r="R774" s="12">
        <f t="shared" ref="R774:R837" si="727">IF(AND(Q774=0,E774=0),1,0)</f>
        <v>0</v>
      </c>
      <c r="S774" s="12">
        <f t="shared" ref="S774:S837" si="728">IF(E774=0,0,1)</f>
        <v>0</v>
      </c>
      <c r="T774" s="12">
        <f t="shared" ref="T774:T837" si="729">IF(G774=0,0,1)</f>
        <v>0</v>
      </c>
      <c r="U774" s="12">
        <f t="shared" ref="U774:U837" si="730">IF(AND(T774=1, X774=1,E774=0),1,0)</f>
        <v>0</v>
      </c>
      <c r="V774" s="39">
        <f t="shared" ref="V774:V837" si="731">IF(U774=1,G774,0)</f>
        <v>0</v>
      </c>
      <c r="W774" s="39">
        <f t="shared" ref="W774:W837" si="732">IF(U774=1,I774,0)</f>
        <v>0</v>
      </c>
      <c r="X774" s="12">
        <f t="shared" si="720"/>
        <v>0</v>
      </c>
      <c r="Y774" s="12">
        <f t="shared" ref="Y774:Y837" si="733">IF(AND(X774=1,G774=0,E774=0),1,0)</f>
        <v>0</v>
      </c>
      <c r="Z774" s="39">
        <f t="shared" si="721"/>
        <v>0</v>
      </c>
      <c r="AA774" s="12">
        <f t="shared" ref="AA774:AA837" si="734">IF(AND(S774=1,T774=0,X774=0),1,0)</f>
        <v>0</v>
      </c>
      <c r="AB774" s="39">
        <f t="shared" ref="AB774:AB837" si="735">IF(AA774=1,E774,0)</f>
        <v>0</v>
      </c>
      <c r="AC774" s="12">
        <f t="shared" ref="AC774:AC837" si="736">IF(AND(S774=1,T774=1,X774=0),1,0)</f>
        <v>0</v>
      </c>
      <c r="AD774" s="39">
        <f t="shared" ref="AD774:AD837" si="737">IF(AC774=1,E774,0)</f>
        <v>0</v>
      </c>
      <c r="AE774" s="39">
        <f t="shared" si="722"/>
        <v>0</v>
      </c>
      <c r="AF774" s="12">
        <f t="shared" ref="AF774:AF837" si="738">IF(AND(S774=0,T774=1,X774=0),1,0)</f>
        <v>0</v>
      </c>
      <c r="AG774" s="39">
        <f t="shared" ref="AG774:AG837" si="739">IF(AF774=1,G774,0)</f>
        <v>0</v>
      </c>
      <c r="AH774" s="12">
        <f t="shared" ref="AH774:AH837" si="740">IF(AND(S774=1,T774=0,X774=1),1,0)</f>
        <v>0</v>
      </c>
      <c r="AI774" s="39">
        <f t="shared" ref="AI774:AI837" si="741">IF(AH774=1,E774,0)</f>
        <v>0</v>
      </c>
      <c r="AJ774" s="39">
        <f t="shared" ref="AJ774:AJ837" si="742">IF(AH774=1,I774,0)</f>
        <v>0</v>
      </c>
      <c r="AK774" s="12">
        <f t="shared" ref="AK774:AK837" si="743">IF(AND(S774=1,T774=1,X774=1),1,0)</f>
        <v>0</v>
      </c>
      <c r="AL774" s="39">
        <f t="shared" ref="AL774:AL837" si="744">IF(AK774=1,E774,0)</f>
        <v>0</v>
      </c>
      <c r="AM774" s="39">
        <f t="shared" ref="AM774:AM837" si="745">IF(AK774=1,G774,0)</f>
        <v>0</v>
      </c>
      <c r="AN774" s="39">
        <f t="shared" ref="AN774:AN837" si="746">IF(AK774=1,I774,0)</f>
        <v>0</v>
      </c>
      <c r="AO774" s="99">
        <f t="shared" ref="AO774:AO837" si="747">IF(AK774=1,IF(+AL774-AM774&gt;0,1,IF(+AL774-AM774&lt;0,2,3)),0)</f>
        <v>0</v>
      </c>
      <c r="AP774" s="99">
        <f t="shared" ref="AP774:AP837" si="748">IF(AK774=1,IF(+AM774-AN774&gt;0,1,IF(+AM774-AN774&lt;0,2,3)),0)</f>
        <v>0</v>
      </c>
      <c r="AQ774" s="12">
        <f t="shared" ref="AQ774:AQ837" si="749">IF(AND(AK774=1,AO774=1,AP774=1),1,0)</f>
        <v>0</v>
      </c>
      <c r="AR774" s="39">
        <f t="shared" ref="AR774:AR837" si="750">IF(AND($AO774=1,$AP774=1),E774,0)</f>
        <v>0</v>
      </c>
      <c r="AS774" s="39">
        <f t="shared" ref="AS774:AS837" si="751">IF(AND($AO774=1,$AP774=1),G774,0)</f>
        <v>0</v>
      </c>
      <c r="AT774" s="39">
        <f t="shared" ref="AT774:AT837" si="752">IF(AND($AO774=1,$AP774=1),I774,0)</f>
        <v>0</v>
      </c>
      <c r="AU774" s="12">
        <f t="shared" ref="AU774:AU837" si="753">IF(AND(AK774=1,AO774=2,AP774=2),1,0)</f>
        <v>0</v>
      </c>
      <c r="AV774" s="39">
        <f t="shared" ref="AV774:AV837" si="754">IF(AND($AO774=2,$AP774=2),E774,0)</f>
        <v>0</v>
      </c>
      <c r="AW774" s="39">
        <f t="shared" ref="AW774:AW837" si="755">IF(AND($AO774=2,$AP774=2),G774,0)</f>
        <v>0</v>
      </c>
      <c r="AX774" s="39">
        <f t="shared" ref="AX774:AX837" si="756">IF(AND($AO774=2,$AP774=2),I774,0)</f>
        <v>0</v>
      </c>
      <c r="AY774" s="39">
        <f t="shared" ref="AY774:AY837" si="757">IF(AND(AO774=2,AP774=2),AL774-AM774,0)</f>
        <v>0</v>
      </c>
      <c r="AZ774" s="39">
        <f t="shared" ref="AZ774:AZ837" si="758">IF(AND(AO774=2,AP774=2),AM774-AN774,0)</f>
        <v>0</v>
      </c>
      <c r="BA774" s="12">
        <f t="shared" ref="BA774:BA837" si="759">IF(AND($AK774=1,OR($AO774=1,$AO774=3),$AP774=2),1,0)</f>
        <v>0</v>
      </c>
      <c r="BB774" s="39">
        <f t="shared" ref="BB774:BB837" si="760">IF(AND(OR($AO774=1,$AO774=3),$AP774=2),$E774,0)</f>
        <v>0</v>
      </c>
      <c r="BC774" s="39">
        <f t="shared" ref="BC774:BC837" si="761">IF(AND(OR($AO774=1,$AO774=3),$AP774=2),$G774,0)</f>
        <v>0</v>
      </c>
      <c r="BD774" s="39">
        <f t="shared" ref="BD774:BD837" si="762">IF(AND(OR($AO774=1,$AO774=3),$AP774=2),$I774,0)</f>
        <v>0</v>
      </c>
      <c r="BE774" s="12">
        <f t="shared" ref="BE774:BE837" si="763">IF(AND($AK774=1,$AO774=2,OR($AP774=1,$AP774=3)),1,0)</f>
        <v>0</v>
      </c>
      <c r="BF774" s="39">
        <f t="shared" ref="BF774:BF837" si="764">IF(AND($AO774=2,OR($AP774=1,$AP774=3)),$E774,0)</f>
        <v>0</v>
      </c>
      <c r="BG774" s="39">
        <f t="shared" ref="BG774:BG837" si="765">IF(AND($AO774=2,OR($AP774=1,$AP774=3)),$G774,0)</f>
        <v>0</v>
      </c>
      <c r="BH774" s="39">
        <f t="shared" ref="BH774:BH837" si="766">IF(AND($AO774=2,OR($AP774=1,$AP774=3)),$I774,0)</f>
        <v>0</v>
      </c>
      <c r="BI774" s="12">
        <f t="shared" ref="BI774:BI837" si="767">IF(AND($AK774=1,$AO774=1,$AP774=3),1,0)</f>
        <v>0</v>
      </c>
      <c r="BJ774" s="39">
        <f t="shared" ref="BJ774:BJ837" si="768">IF(AND($AO774=1,$AP774=3),$E774,0)</f>
        <v>0</v>
      </c>
      <c r="BK774" s="39">
        <f t="shared" ref="BK774:BK837" si="769">IF(AND($AO774=1,$AP774=3),$G774,0)</f>
        <v>0</v>
      </c>
      <c r="BL774" s="39">
        <f t="shared" ref="BL774:BL837" si="770">IF(AND($AO774=1,$AP774=3),$I774,0)</f>
        <v>0</v>
      </c>
      <c r="BM774" s="12">
        <f t="shared" ref="BM774:BM837" si="771">IF(AND($AK774=1,$AO774=3,$AP774=1),1,0)</f>
        <v>0</v>
      </c>
      <c r="BN774" s="39">
        <f t="shared" ref="BN774:BN837" si="772">IF(AND($AO774=3,$AP774=1),$E774,0)</f>
        <v>0</v>
      </c>
      <c r="BO774" s="39">
        <f t="shared" ref="BO774:BO837" si="773">IF(AND($AO774=3,$AP774=1),$G774,0)</f>
        <v>0</v>
      </c>
      <c r="BP774" s="39">
        <f t="shared" ref="BP774:BP837" si="774">IF(AND($AO774=3,$AP774=1),$I774,0)</f>
        <v>0</v>
      </c>
      <c r="BQ774" s="12">
        <f t="shared" ref="BQ774:BQ837" si="775">IF(AND($AK774=1,$AO774=3,$AP774=3),1,0)</f>
        <v>0</v>
      </c>
      <c r="BR774" s="39">
        <f t="shared" ref="BR774:BR837" si="776">IF(AND($AO774=3,$AP774=3),$E774,0)</f>
        <v>0</v>
      </c>
      <c r="BS774" s="39">
        <f t="shared" ref="BS774:BS837" si="777">IF(AND($AO774=3,$AP774=3),$G774,0)</f>
        <v>0</v>
      </c>
      <c r="BT774" s="39">
        <f t="shared" ref="BT774:BT837" si="778">IF(AND($AO774=3,$AP774=3),$I774,0)</f>
        <v>0</v>
      </c>
      <c r="BU774" s="104">
        <f>IF(ABS($B774)&lt;0.01,0,VLOOKUP(E774,DollarSteps,4))</f>
        <v>1</v>
      </c>
      <c r="BV774" s="104">
        <f>IF(ABS($B774)&lt;0.01,0,VLOOKUP(G774,DollarSteps,4))</f>
        <v>1</v>
      </c>
      <c r="BW774" s="104">
        <f>IF(ABS($B774)&lt;0.01,0,VLOOKUP(I774,DollarSteps,4))</f>
        <v>1</v>
      </c>
      <c r="BX774" s="104">
        <f>IF(ABS($B774)&lt;0.01,0,IF($J774="","",VLOOKUP($J774,Age_Steps,4)))</f>
        <v>1</v>
      </c>
      <c r="BY774" s="104">
        <f>IF(OR(ABS($B774)&lt;0.01,$E774=0),0,IF($J774="","",VLOOKUP($J774,Age_Steps,4)))</f>
        <v>0</v>
      </c>
      <c r="BZ774" s="104">
        <f>IF(ABS($B774)&lt;0.01,0,IF($J774="","",VLOOKUP($J774-1,Age_Steps,4)))</f>
        <v>1</v>
      </c>
      <c r="CA774" s="104">
        <f>IF(OR(ABS($B774)&lt;0.01,$G774=0),0,IF($J774="","",VLOOKUP($J774-1,Age_Steps,4)))</f>
        <v>0</v>
      </c>
      <c r="CB774" s="104">
        <f>IF(ABS($B774)&lt;0.01,0,IF($J774="","",VLOOKUP($J774-2,Age_Steps,4)))</f>
        <v>1</v>
      </c>
      <c r="CC774" s="104">
        <f>IF(OR(ABS($B774)&lt;0.01,$I774=0),0,IF($J774="","",VLOOKUP($J774-2,Age_Steps,4)))</f>
        <v>0</v>
      </c>
    </row>
    <row r="775" spans="2:81" ht="12.5" customHeight="1">
      <c r="B775" s="6" t="s">
        <v>683</v>
      </c>
      <c r="C775" s="6" t="s">
        <v>684</v>
      </c>
      <c r="D775" s="5">
        <v>1090</v>
      </c>
      <c r="E775" s="5">
        <v>1155</v>
      </c>
      <c r="F775" s="2">
        <v>840</v>
      </c>
      <c r="G775" s="2">
        <v>1010</v>
      </c>
      <c r="H775" s="2">
        <v>805</v>
      </c>
      <c r="I775" s="5">
        <v>975</v>
      </c>
      <c r="J775" s="11">
        <v>76</v>
      </c>
      <c r="K775" s="12">
        <f t="shared" si="723"/>
        <v>1</v>
      </c>
      <c r="L775" s="12">
        <f t="shared" si="723"/>
        <v>1</v>
      </c>
      <c r="M775" s="14">
        <f t="shared" si="724"/>
        <v>250</v>
      </c>
      <c r="N775" s="12">
        <f t="shared" ref="N775:P838" si="779">IF(OR((M775&gt;=N$3),(M775&lt;=-N$3)),1,0)</f>
        <v>0</v>
      </c>
      <c r="O775" s="14">
        <f t="shared" si="725"/>
        <v>145</v>
      </c>
      <c r="P775" s="12">
        <f t="shared" si="779"/>
        <v>0</v>
      </c>
      <c r="Q775" s="12">
        <f t="shared" si="726"/>
        <v>0</v>
      </c>
      <c r="R775" s="12">
        <f t="shared" si="727"/>
        <v>0</v>
      </c>
      <c r="S775" s="12">
        <f t="shared" si="728"/>
        <v>1</v>
      </c>
      <c r="T775" s="12">
        <f t="shared" si="729"/>
        <v>1</v>
      </c>
      <c r="U775" s="12">
        <f t="shared" si="730"/>
        <v>0</v>
      </c>
      <c r="V775" s="39">
        <f t="shared" si="731"/>
        <v>0</v>
      </c>
      <c r="W775" s="39">
        <f t="shared" si="732"/>
        <v>0</v>
      </c>
      <c r="X775" s="12">
        <f t="shared" si="720"/>
        <v>1</v>
      </c>
      <c r="Y775" s="12">
        <f t="shared" si="733"/>
        <v>0</v>
      </c>
      <c r="Z775" s="39">
        <f t="shared" si="721"/>
        <v>0</v>
      </c>
      <c r="AA775" s="12">
        <f t="shared" si="734"/>
        <v>0</v>
      </c>
      <c r="AB775" s="39">
        <f t="shared" si="735"/>
        <v>0</v>
      </c>
      <c r="AC775" s="12">
        <f t="shared" si="736"/>
        <v>0</v>
      </c>
      <c r="AD775" s="39">
        <f t="shared" si="737"/>
        <v>0</v>
      </c>
      <c r="AE775" s="39">
        <f t="shared" si="722"/>
        <v>0</v>
      </c>
      <c r="AF775" s="12">
        <f t="shared" si="738"/>
        <v>0</v>
      </c>
      <c r="AG775" s="39">
        <f t="shared" si="739"/>
        <v>0</v>
      </c>
      <c r="AH775" s="12">
        <f t="shared" si="740"/>
        <v>0</v>
      </c>
      <c r="AI775" s="39">
        <f t="shared" si="741"/>
        <v>0</v>
      </c>
      <c r="AJ775" s="39">
        <f t="shared" si="742"/>
        <v>0</v>
      </c>
      <c r="AK775" s="12">
        <f t="shared" si="743"/>
        <v>1</v>
      </c>
      <c r="AL775" s="39">
        <f t="shared" si="744"/>
        <v>1155</v>
      </c>
      <c r="AM775" s="39">
        <f t="shared" si="745"/>
        <v>1010</v>
      </c>
      <c r="AN775" s="39">
        <f t="shared" si="746"/>
        <v>975</v>
      </c>
      <c r="AO775" s="99">
        <f t="shared" si="747"/>
        <v>1</v>
      </c>
      <c r="AP775" s="99">
        <f t="shared" si="748"/>
        <v>1</v>
      </c>
      <c r="AQ775" s="12">
        <f t="shared" si="749"/>
        <v>1</v>
      </c>
      <c r="AR775" s="39">
        <f t="shared" si="750"/>
        <v>1155</v>
      </c>
      <c r="AS775" s="39">
        <f t="shared" si="751"/>
        <v>1010</v>
      </c>
      <c r="AT775" s="39">
        <f t="shared" si="752"/>
        <v>975</v>
      </c>
      <c r="AU775" s="12">
        <f t="shared" si="753"/>
        <v>0</v>
      </c>
      <c r="AV775" s="39">
        <f t="shared" si="754"/>
        <v>0</v>
      </c>
      <c r="AW775" s="39">
        <f t="shared" si="755"/>
        <v>0</v>
      </c>
      <c r="AX775" s="39">
        <f t="shared" si="756"/>
        <v>0</v>
      </c>
      <c r="AY775" s="39">
        <f t="shared" si="757"/>
        <v>0</v>
      </c>
      <c r="AZ775" s="39">
        <f t="shared" si="758"/>
        <v>0</v>
      </c>
      <c r="BA775" s="12">
        <f t="shared" si="759"/>
        <v>0</v>
      </c>
      <c r="BB775" s="39">
        <f t="shared" si="760"/>
        <v>0</v>
      </c>
      <c r="BC775" s="39">
        <f t="shared" si="761"/>
        <v>0</v>
      </c>
      <c r="BD775" s="39">
        <f t="shared" si="762"/>
        <v>0</v>
      </c>
      <c r="BE775" s="12">
        <f t="shared" si="763"/>
        <v>0</v>
      </c>
      <c r="BF775" s="39">
        <f t="shared" si="764"/>
        <v>0</v>
      </c>
      <c r="BG775" s="39">
        <f t="shared" si="765"/>
        <v>0</v>
      </c>
      <c r="BH775" s="39">
        <f t="shared" si="766"/>
        <v>0</v>
      </c>
      <c r="BI775" s="12">
        <f t="shared" si="767"/>
        <v>0</v>
      </c>
      <c r="BJ775" s="39">
        <f t="shared" si="768"/>
        <v>0</v>
      </c>
      <c r="BK775" s="39">
        <f t="shared" si="769"/>
        <v>0</v>
      </c>
      <c r="BL775" s="39">
        <f t="shared" si="770"/>
        <v>0</v>
      </c>
      <c r="BM775" s="12">
        <f t="shared" si="771"/>
        <v>0</v>
      </c>
      <c r="BN775" s="39">
        <f t="shared" si="772"/>
        <v>0</v>
      </c>
      <c r="BO775" s="39">
        <f t="shared" si="773"/>
        <v>0</v>
      </c>
      <c r="BP775" s="39">
        <f t="shared" si="774"/>
        <v>0</v>
      </c>
      <c r="BQ775" s="12">
        <f t="shared" si="775"/>
        <v>0</v>
      </c>
      <c r="BR775" s="39">
        <f t="shared" si="776"/>
        <v>0</v>
      </c>
      <c r="BS775" s="39">
        <f t="shared" si="777"/>
        <v>0</v>
      </c>
      <c r="BT775" s="39">
        <f t="shared" si="778"/>
        <v>0</v>
      </c>
      <c r="BU775" s="104">
        <f>IF(ABS($B775)&lt;0.01,0,VLOOKUP(E775,DollarSteps,4))</f>
        <v>4</v>
      </c>
      <c r="BV775" s="104">
        <f>IF(ABS($B775)&lt;0.01,0,VLOOKUP(G775,DollarSteps,4))</f>
        <v>3</v>
      </c>
      <c r="BW775" s="104">
        <f>IF(ABS($B775)&lt;0.01,0,VLOOKUP(I775,DollarSteps,4))</f>
        <v>3</v>
      </c>
      <c r="BX775" s="104">
        <f>IF(ABS($B775)&lt;0.01,0,IF($J775="","",VLOOKUP($J775,Age_Steps,4)))</f>
        <v>7</v>
      </c>
      <c r="BY775" s="104">
        <f>IF(OR(ABS($B775)&lt;0.01,$E775=0),0,IF($J775="","",VLOOKUP($J775,Age_Steps,4)))</f>
        <v>7</v>
      </c>
      <c r="BZ775" s="104">
        <f>IF(ABS($B775)&lt;0.01,0,IF($J775="","",VLOOKUP($J775-1,Age_Steps,4)))</f>
        <v>7</v>
      </c>
      <c r="CA775" s="104">
        <f>IF(OR(ABS($B775)&lt;0.01,$G775=0),0,IF($J775="","",VLOOKUP($J775-1,Age_Steps,4)))</f>
        <v>7</v>
      </c>
      <c r="CB775" s="104">
        <f>IF(ABS($B775)&lt;0.01,0,IF($J775="","",VLOOKUP($J775-2,Age_Steps,4)))</f>
        <v>7</v>
      </c>
      <c r="CC775" s="104">
        <f>IF(OR(ABS($B775)&lt;0.01,$I775=0),0,IF($J775="","",VLOOKUP($J775-2,Age_Steps,4)))</f>
        <v>7</v>
      </c>
    </row>
    <row r="776" spans="2:81" ht="12.5" customHeight="1">
      <c r="B776" s="6" t="s">
        <v>685</v>
      </c>
      <c r="C776" s="6" t="s">
        <v>686</v>
      </c>
      <c r="D776" s="5">
        <v>400</v>
      </c>
      <c r="E776" s="5">
        <v>505</v>
      </c>
      <c r="F776" s="2">
        <v>400</v>
      </c>
      <c r="G776" s="2">
        <v>410</v>
      </c>
      <c r="H776" s="2">
        <v>475</v>
      </c>
      <c r="I776" s="5">
        <v>480</v>
      </c>
      <c r="J776" s="11">
        <v>74</v>
      </c>
      <c r="K776" s="12">
        <f t="shared" si="723"/>
        <v>1</v>
      </c>
      <c r="L776" s="12">
        <f t="shared" si="723"/>
        <v>1</v>
      </c>
      <c r="M776" s="14">
        <f t="shared" si="724"/>
        <v>0</v>
      </c>
      <c r="N776" s="12">
        <f t="shared" si="779"/>
        <v>0</v>
      </c>
      <c r="O776" s="14">
        <f t="shared" si="725"/>
        <v>95</v>
      </c>
      <c r="P776" s="12">
        <f t="shared" si="779"/>
        <v>0</v>
      </c>
      <c r="Q776" s="12">
        <f t="shared" si="726"/>
        <v>0</v>
      </c>
      <c r="R776" s="12">
        <f t="shared" si="727"/>
        <v>0</v>
      </c>
      <c r="S776" s="12">
        <f t="shared" si="728"/>
        <v>1</v>
      </c>
      <c r="T776" s="12">
        <f t="shared" si="729"/>
        <v>1</v>
      </c>
      <c r="U776" s="12">
        <f t="shared" si="730"/>
        <v>0</v>
      </c>
      <c r="V776" s="39">
        <f t="shared" si="731"/>
        <v>0</v>
      </c>
      <c r="W776" s="39">
        <f t="shared" si="732"/>
        <v>0</v>
      </c>
      <c r="X776" s="12">
        <f t="shared" si="720"/>
        <v>1</v>
      </c>
      <c r="Y776" s="12">
        <f t="shared" si="733"/>
        <v>0</v>
      </c>
      <c r="Z776" s="39">
        <f t="shared" si="721"/>
        <v>0</v>
      </c>
      <c r="AA776" s="12">
        <f t="shared" si="734"/>
        <v>0</v>
      </c>
      <c r="AB776" s="39">
        <f t="shared" si="735"/>
        <v>0</v>
      </c>
      <c r="AC776" s="12">
        <f t="shared" si="736"/>
        <v>0</v>
      </c>
      <c r="AD776" s="39">
        <f t="shared" si="737"/>
        <v>0</v>
      </c>
      <c r="AE776" s="39">
        <f t="shared" si="722"/>
        <v>0</v>
      </c>
      <c r="AF776" s="12">
        <f t="shared" si="738"/>
        <v>0</v>
      </c>
      <c r="AG776" s="39">
        <f t="shared" si="739"/>
        <v>0</v>
      </c>
      <c r="AH776" s="12">
        <f t="shared" si="740"/>
        <v>0</v>
      </c>
      <c r="AI776" s="39">
        <f t="shared" si="741"/>
        <v>0</v>
      </c>
      <c r="AJ776" s="39">
        <f t="shared" si="742"/>
        <v>0</v>
      </c>
      <c r="AK776" s="12">
        <f t="shared" si="743"/>
        <v>1</v>
      </c>
      <c r="AL776" s="39">
        <f t="shared" si="744"/>
        <v>505</v>
      </c>
      <c r="AM776" s="39">
        <f t="shared" si="745"/>
        <v>410</v>
      </c>
      <c r="AN776" s="39">
        <f t="shared" si="746"/>
        <v>480</v>
      </c>
      <c r="AO776" s="99">
        <f t="shared" si="747"/>
        <v>1</v>
      </c>
      <c r="AP776" s="99">
        <f t="shared" si="748"/>
        <v>2</v>
      </c>
      <c r="AQ776" s="12">
        <f t="shared" si="749"/>
        <v>0</v>
      </c>
      <c r="AR776" s="39">
        <f t="shared" si="750"/>
        <v>0</v>
      </c>
      <c r="AS776" s="39">
        <f t="shared" si="751"/>
        <v>0</v>
      </c>
      <c r="AT776" s="39">
        <f t="shared" si="752"/>
        <v>0</v>
      </c>
      <c r="AU776" s="12">
        <f t="shared" si="753"/>
        <v>0</v>
      </c>
      <c r="AV776" s="39">
        <f t="shared" si="754"/>
        <v>0</v>
      </c>
      <c r="AW776" s="39">
        <f t="shared" si="755"/>
        <v>0</v>
      </c>
      <c r="AX776" s="39">
        <f t="shared" si="756"/>
        <v>0</v>
      </c>
      <c r="AY776" s="39">
        <f t="shared" si="757"/>
        <v>0</v>
      </c>
      <c r="AZ776" s="39">
        <f t="shared" si="758"/>
        <v>0</v>
      </c>
      <c r="BA776" s="12">
        <f t="shared" si="759"/>
        <v>1</v>
      </c>
      <c r="BB776" s="39">
        <f t="shared" si="760"/>
        <v>505</v>
      </c>
      <c r="BC776" s="39">
        <f t="shared" si="761"/>
        <v>410</v>
      </c>
      <c r="BD776" s="39">
        <f t="shared" si="762"/>
        <v>480</v>
      </c>
      <c r="BE776" s="12">
        <f t="shared" si="763"/>
        <v>0</v>
      </c>
      <c r="BF776" s="39">
        <f t="shared" si="764"/>
        <v>0</v>
      </c>
      <c r="BG776" s="39">
        <f t="shared" si="765"/>
        <v>0</v>
      </c>
      <c r="BH776" s="39">
        <f t="shared" si="766"/>
        <v>0</v>
      </c>
      <c r="BI776" s="12">
        <f t="shared" si="767"/>
        <v>0</v>
      </c>
      <c r="BJ776" s="39">
        <f t="shared" si="768"/>
        <v>0</v>
      </c>
      <c r="BK776" s="39">
        <f t="shared" si="769"/>
        <v>0</v>
      </c>
      <c r="BL776" s="39">
        <f t="shared" si="770"/>
        <v>0</v>
      </c>
      <c r="BM776" s="12">
        <f t="shared" si="771"/>
        <v>0</v>
      </c>
      <c r="BN776" s="39">
        <f t="shared" si="772"/>
        <v>0</v>
      </c>
      <c r="BO776" s="39">
        <f t="shared" si="773"/>
        <v>0</v>
      </c>
      <c r="BP776" s="39">
        <f t="shared" si="774"/>
        <v>0</v>
      </c>
      <c r="BQ776" s="12">
        <f t="shared" si="775"/>
        <v>0</v>
      </c>
      <c r="BR776" s="39">
        <f t="shared" si="776"/>
        <v>0</v>
      </c>
      <c r="BS776" s="39">
        <f t="shared" si="777"/>
        <v>0</v>
      </c>
      <c r="BT776" s="39">
        <f t="shared" si="778"/>
        <v>0</v>
      </c>
      <c r="BU776" s="104">
        <f>IF(ABS($B776)&lt;0.01,0,VLOOKUP(E776,DollarSteps,4))</f>
        <v>3</v>
      </c>
      <c r="BV776" s="104">
        <f>IF(ABS($B776)&lt;0.01,0,VLOOKUP(G776,DollarSteps,4))</f>
        <v>3</v>
      </c>
      <c r="BW776" s="104">
        <f>IF(ABS($B776)&lt;0.01,0,VLOOKUP(I776,DollarSteps,4))</f>
        <v>3</v>
      </c>
      <c r="BX776" s="104">
        <f>IF(ABS($B776)&lt;0.01,0,IF($J776="","",VLOOKUP($J776,Age_Steps,4)))</f>
        <v>7</v>
      </c>
      <c r="BY776" s="104">
        <f>IF(OR(ABS($B776)&lt;0.01,$E776=0),0,IF($J776="","",VLOOKUP($J776,Age_Steps,4)))</f>
        <v>7</v>
      </c>
      <c r="BZ776" s="104">
        <f>IF(ABS($B776)&lt;0.01,0,IF($J776="","",VLOOKUP($J776-1,Age_Steps,4)))</f>
        <v>7</v>
      </c>
      <c r="CA776" s="104">
        <f>IF(OR(ABS($B776)&lt;0.01,$G776=0),0,IF($J776="","",VLOOKUP($J776-1,Age_Steps,4)))</f>
        <v>7</v>
      </c>
      <c r="CB776" s="104">
        <f>IF(ABS($B776)&lt;0.01,0,IF($J776="","",VLOOKUP($J776-2,Age_Steps,4)))</f>
        <v>7</v>
      </c>
      <c r="CC776" s="104">
        <f>IF(OR(ABS($B776)&lt;0.01,$I776=0),0,IF($J776="","",VLOOKUP($J776-2,Age_Steps,4)))</f>
        <v>7</v>
      </c>
    </row>
    <row r="777" spans="2:81" ht="12.5" customHeight="1">
      <c r="B777" s="6" t="s">
        <v>687</v>
      </c>
      <c r="C777" s="6" t="s">
        <v>688</v>
      </c>
      <c r="D777" s="5">
        <v>1170</v>
      </c>
      <c r="E777" s="5">
        <v>1515</v>
      </c>
      <c r="F777" s="2">
        <v>1110</v>
      </c>
      <c r="G777" s="2">
        <v>1110</v>
      </c>
      <c r="H777" s="2">
        <v>1100</v>
      </c>
      <c r="I777" s="5">
        <v>1185</v>
      </c>
      <c r="J777" s="11">
        <v>96</v>
      </c>
      <c r="K777" s="12">
        <f t="shared" si="723"/>
        <v>1</v>
      </c>
      <c r="L777" s="12">
        <f t="shared" si="723"/>
        <v>1</v>
      </c>
      <c r="M777" s="14">
        <f t="shared" si="724"/>
        <v>60</v>
      </c>
      <c r="N777" s="12">
        <f t="shared" si="779"/>
        <v>0</v>
      </c>
      <c r="O777" s="14">
        <f t="shared" si="725"/>
        <v>405</v>
      </c>
      <c r="P777" s="12">
        <f t="shared" si="779"/>
        <v>0</v>
      </c>
      <c r="Q777" s="12">
        <f t="shared" si="726"/>
        <v>0</v>
      </c>
      <c r="R777" s="12">
        <f t="shared" si="727"/>
        <v>0</v>
      </c>
      <c r="S777" s="12">
        <f t="shared" si="728"/>
        <v>1</v>
      </c>
      <c r="T777" s="12">
        <f t="shared" si="729"/>
        <v>1</v>
      </c>
      <c r="U777" s="12">
        <f t="shared" si="730"/>
        <v>0</v>
      </c>
      <c r="V777" s="39">
        <f t="shared" si="731"/>
        <v>0</v>
      </c>
      <c r="W777" s="39">
        <f t="shared" si="732"/>
        <v>0</v>
      </c>
      <c r="X777" s="12">
        <f t="shared" si="720"/>
        <v>1</v>
      </c>
      <c r="Y777" s="12">
        <f t="shared" si="733"/>
        <v>0</v>
      </c>
      <c r="Z777" s="39">
        <f t="shared" si="721"/>
        <v>0</v>
      </c>
      <c r="AA777" s="12">
        <f t="shared" si="734"/>
        <v>0</v>
      </c>
      <c r="AB777" s="39">
        <f t="shared" si="735"/>
        <v>0</v>
      </c>
      <c r="AC777" s="12">
        <f t="shared" si="736"/>
        <v>0</v>
      </c>
      <c r="AD777" s="39">
        <f t="shared" si="737"/>
        <v>0</v>
      </c>
      <c r="AE777" s="39">
        <f t="shared" si="722"/>
        <v>0</v>
      </c>
      <c r="AF777" s="12">
        <f t="shared" si="738"/>
        <v>0</v>
      </c>
      <c r="AG777" s="39">
        <f t="shared" si="739"/>
        <v>0</v>
      </c>
      <c r="AH777" s="12">
        <f t="shared" si="740"/>
        <v>0</v>
      </c>
      <c r="AI777" s="39">
        <f t="shared" si="741"/>
        <v>0</v>
      </c>
      <c r="AJ777" s="39">
        <f t="shared" si="742"/>
        <v>0</v>
      </c>
      <c r="AK777" s="12">
        <f t="shared" si="743"/>
        <v>1</v>
      </c>
      <c r="AL777" s="39">
        <f t="shared" si="744"/>
        <v>1515</v>
      </c>
      <c r="AM777" s="39">
        <f t="shared" si="745"/>
        <v>1110</v>
      </c>
      <c r="AN777" s="39">
        <f t="shared" si="746"/>
        <v>1185</v>
      </c>
      <c r="AO777" s="99">
        <f t="shared" si="747"/>
        <v>1</v>
      </c>
      <c r="AP777" s="99">
        <f t="shared" si="748"/>
        <v>2</v>
      </c>
      <c r="AQ777" s="12">
        <f t="shared" si="749"/>
        <v>0</v>
      </c>
      <c r="AR777" s="39">
        <f t="shared" si="750"/>
        <v>0</v>
      </c>
      <c r="AS777" s="39">
        <f t="shared" si="751"/>
        <v>0</v>
      </c>
      <c r="AT777" s="39">
        <f t="shared" si="752"/>
        <v>0</v>
      </c>
      <c r="AU777" s="12">
        <f t="shared" si="753"/>
        <v>0</v>
      </c>
      <c r="AV777" s="39">
        <f t="shared" si="754"/>
        <v>0</v>
      </c>
      <c r="AW777" s="39">
        <f t="shared" si="755"/>
        <v>0</v>
      </c>
      <c r="AX777" s="39">
        <f t="shared" si="756"/>
        <v>0</v>
      </c>
      <c r="AY777" s="39">
        <f t="shared" si="757"/>
        <v>0</v>
      </c>
      <c r="AZ777" s="39">
        <f t="shared" si="758"/>
        <v>0</v>
      </c>
      <c r="BA777" s="12">
        <f t="shared" si="759"/>
        <v>1</v>
      </c>
      <c r="BB777" s="39">
        <f t="shared" si="760"/>
        <v>1515</v>
      </c>
      <c r="BC777" s="39">
        <f t="shared" si="761"/>
        <v>1110</v>
      </c>
      <c r="BD777" s="39">
        <f t="shared" si="762"/>
        <v>1185</v>
      </c>
      <c r="BE777" s="12">
        <f t="shared" si="763"/>
        <v>0</v>
      </c>
      <c r="BF777" s="39">
        <f t="shared" si="764"/>
        <v>0</v>
      </c>
      <c r="BG777" s="39">
        <f t="shared" si="765"/>
        <v>0</v>
      </c>
      <c r="BH777" s="39">
        <f t="shared" si="766"/>
        <v>0</v>
      </c>
      <c r="BI777" s="12">
        <f t="shared" si="767"/>
        <v>0</v>
      </c>
      <c r="BJ777" s="39">
        <f t="shared" si="768"/>
        <v>0</v>
      </c>
      <c r="BK777" s="39">
        <f t="shared" si="769"/>
        <v>0</v>
      </c>
      <c r="BL777" s="39">
        <f t="shared" si="770"/>
        <v>0</v>
      </c>
      <c r="BM777" s="12">
        <f t="shared" si="771"/>
        <v>0</v>
      </c>
      <c r="BN777" s="39">
        <f t="shared" si="772"/>
        <v>0</v>
      </c>
      <c r="BO777" s="39">
        <f t="shared" si="773"/>
        <v>0</v>
      </c>
      <c r="BP777" s="39">
        <f t="shared" si="774"/>
        <v>0</v>
      </c>
      <c r="BQ777" s="12">
        <f t="shared" si="775"/>
        <v>0</v>
      </c>
      <c r="BR777" s="39">
        <f t="shared" si="776"/>
        <v>0</v>
      </c>
      <c r="BS777" s="39">
        <f t="shared" si="777"/>
        <v>0</v>
      </c>
      <c r="BT777" s="39">
        <f t="shared" si="778"/>
        <v>0</v>
      </c>
      <c r="BU777" s="104">
        <f>IF(ABS($B777)&lt;0.01,0,VLOOKUP(E777,DollarSteps,4))</f>
        <v>4</v>
      </c>
      <c r="BV777" s="104">
        <f>IF(ABS($B777)&lt;0.01,0,VLOOKUP(G777,DollarSteps,4))</f>
        <v>4</v>
      </c>
      <c r="BW777" s="104">
        <f>IF(ABS($B777)&lt;0.01,0,VLOOKUP(I777,DollarSteps,4))</f>
        <v>4</v>
      </c>
      <c r="BX777" s="104">
        <f>IF(ABS($B777)&lt;0.01,0,IF($J777="","",VLOOKUP($J777,Age_Steps,4)))</f>
        <v>7</v>
      </c>
      <c r="BY777" s="104">
        <f>IF(OR(ABS($B777)&lt;0.01,$E777=0),0,IF($J777="","",VLOOKUP($J777,Age_Steps,4)))</f>
        <v>7</v>
      </c>
      <c r="BZ777" s="104">
        <f>IF(ABS($B777)&lt;0.01,0,IF($J777="","",VLOOKUP($J777-1,Age_Steps,4)))</f>
        <v>7</v>
      </c>
      <c r="CA777" s="104">
        <f>IF(OR(ABS($B777)&lt;0.01,$G777=0),0,IF($J777="","",VLOOKUP($J777-1,Age_Steps,4)))</f>
        <v>7</v>
      </c>
      <c r="CB777" s="104">
        <f>IF(ABS($B777)&lt;0.01,0,IF($J777="","",VLOOKUP($J777-2,Age_Steps,4)))</f>
        <v>7</v>
      </c>
      <c r="CC777" s="104">
        <f>IF(OR(ABS($B777)&lt;0.01,$I777=0),0,IF($J777="","",VLOOKUP($J777-2,Age_Steps,4)))</f>
        <v>7</v>
      </c>
    </row>
    <row r="778" spans="2:81" ht="12.5" customHeight="1">
      <c r="B778" s="6" t="s">
        <v>689</v>
      </c>
      <c r="C778" s="6" t="s">
        <v>690</v>
      </c>
      <c r="D778" s="5">
        <v>25</v>
      </c>
      <c r="E778" s="5">
        <v>35</v>
      </c>
      <c r="F778" s="2">
        <v>50</v>
      </c>
      <c r="G778" s="2">
        <v>85</v>
      </c>
      <c r="H778" s="2">
        <v>140</v>
      </c>
      <c r="I778" s="5">
        <v>170</v>
      </c>
      <c r="J778" s="11">
        <v>62</v>
      </c>
      <c r="K778" s="12">
        <f t="shared" si="723"/>
        <v>1</v>
      </c>
      <c r="L778" s="12">
        <f t="shared" si="723"/>
        <v>1</v>
      </c>
      <c r="M778" s="14">
        <f t="shared" si="724"/>
        <v>-25</v>
      </c>
      <c r="N778" s="12">
        <f t="shared" si="779"/>
        <v>0</v>
      </c>
      <c r="O778" s="14">
        <f t="shared" si="725"/>
        <v>-50</v>
      </c>
      <c r="P778" s="12">
        <f t="shared" si="779"/>
        <v>0</v>
      </c>
      <c r="Q778" s="12">
        <f t="shared" si="726"/>
        <v>0</v>
      </c>
      <c r="R778" s="12">
        <f t="shared" si="727"/>
        <v>0</v>
      </c>
      <c r="S778" s="12">
        <f t="shared" si="728"/>
        <v>1</v>
      </c>
      <c r="T778" s="12">
        <f t="shared" si="729"/>
        <v>1</v>
      </c>
      <c r="U778" s="12">
        <f t="shared" si="730"/>
        <v>0</v>
      </c>
      <c r="V778" s="39">
        <f t="shared" si="731"/>
        <v>0</v>
      </c>
      <c r="W778" s="39">
        <f t="shared" si="732"/>
        <v>0</v>
      </c>
      <c r="X778" s="12">
        <f t="shared" si="720"/>
        <v>1</v>
      </c>
      <c r="Y778" s="12">
        <f t="shared" si="733"/>
        <v>0</v>
      </c>
      <c r="Z778" s="39">
        <f t="shared" si="721"/>
        <v>0</v>
      </c>
      <c r="AA778" s="12">
        <f t="shared" si="734"/>
        <v>0</v>
      </c>
      <c r="AB778" s="39">
        <f t="shared" si="735"/>
        <v>0</v>
      </c>
      <c r="AC778" s="12">
        <f t="shared" si="736"/>
        <v>0</v>
      </c>
      <c r="AD778" s="39">
        <f t="shared" si="737"/>
        <v>0</v>
      </c>
      <c r="AE778" s="39">
        <f t="shared" si="722"/>
        <v>0</v>
      </c>
      <c r="AF778" s="12">
        <f t="shared" si="738"/>
        <v>0</v>
      </c>
      <c r="AG778" s="39">
        <f t="shared" si="739"/>
        <v>0</v>
      </c>
      <c r="AH778" s="12">
        <f t="shared" si="740"/>
        <v>0</v>
      </c>
      <c r="AI778" s="39">
        <f t="shared" si="741"/>
        <v>0</v>
      </c>
      <c r="AJ778" s="39">
        <f t="shared" si="742"/>
        <v>0</v>
      </c>
      <c r="AK778" s="12">
        <f t="shared" si="743"/>
        <v>1</v>
      </c>
      <c r="AL778" s="39">
        <f t="shared" si="744"/>
        <v>35</v>
      </c>
      <c r="AM778" s="39">
        <f t="shared" si="745"/>
        <v>85</v>
      </c>
      <c r="AN778" s="39">
        <f t="shared" si="746"/>
        <v>170</v>
      </c>
      <c r="AO778" s="99">
        <f t="shared" si="747"/>
        <v>2</v>
      </c>
      <c r="AP778" s="99">
        <f t="shared" si="748"/>
        <v>2</v>
      </c>
      <c r="AQ778" s="12">
        <f t="shared" si="749"/>
        <v>0</v>
      </c>
      <c r="AR778" s="39">
        <f t="shared" si="750"/>
        <v>0</v>
      </c>
      <c r="AS778" s="39">
        <f t="shared" si="751"/>
        <v>0</v>
      </c>
      <c r="AT778" s="39">
        <f t="shared" si="752"/>
        <v>0</v>
      </c>
      <c r="AU778" s="12">
        <f t="shared" si="753"/>
        <v>1</v>
      </c>
      <c r="AV778" s="39">
        <f t="shared" si="754"/>
        <v>35</v>
      </c>
      <c r="AW778" s="39">
        <f t="shared" si="755"/>
        <v>85</v>
      </c>
      <c r="AX778" s="39">
        <f t="shared" si="756"/>
        <v>170</v>
      </c>
      <c r="AY778" s="39">
        <f t="shared" si="757"/>
        <v>-50</v>
      </c>
      <c r="AZ778" s="39">
        <f t="shared" si="758"/>
        <v>-85</v>
      </c>
      <c r="BA778" s="12">
        <f t="shared" si="759"/>
        <v>0</v>
      </c>
      <c r="BB778" s="39">
        <f t="shared" si="760"/>
        <v>0</v>
      </c>
      <c r="BC778" s="39">
        <f t="shared" si="761"/>
        <v>0</v>
      </c>
      <c r="BD778" s="39">
        <f t="shared" si="762"/>
        <v>0</v>
      </c>
      <c r="BE778" s="12">
        <f t="shared" si="763"/>
        <v>0</v>
      </c>
      <c r="BF778" s="39">
        <f t="shared" si="764"/>
        <v>0</v>
      </c>
      <c r="BG778" s="39">
        <f t="shared" si="765"/>
        <v>0</v>
      </c>
      <c r="BH778" s="39">
        <f t="shared" si="766"/>
        <v>0</v>
      </c>
      <c r="BI778" s="12">
        <f t="shared" si="767"/>
        <v>0</v>
      </c>
      <c r="BJ778" s="39">
        <f t="shared" si="768"/>
        <v>0</v>
      </c>
      <c r="BK778" s="39">
        <f t="shared" si="769"/>
        <v>0</v>
      </c>
      <c r="BL778" s="39">
        <f t="shared" si="770"/>
        <v>0</v>
      </c>
      <c r="BM778" s="12">
        <f t="shared" si="771"/>
        <v>0</v>
      </c>
      <c r="BN778" s="39">
        <f t="shared" si="772"/>
        <v>0</v>
      </c>
      <c r="BO778" s="39">
        <f t="shared" si="773"/>
        <v>0</v>
      </c>
      <c r="BP778" s="39">
        <f t="shared" si="774"/>
        <v>0</v>
      </c>
      <c r="BQ778" s="12">
        <f t="shared" si="775"/>
        <v>0</v>
      </c>
      <c r="BR778" s="39">
        <f t="shared" si="776"/>
        <v>0</v>
      </c>
      <c r="BS778" s="39">
        <f t="shared" si="777"/>
        <v>0</v>
      </c>
      <c r="BT778" s="39">
        <f t="shared" si="778"/>
        <v>0</v>
      </c>
      <c r="BU778" s="104">
        <f>IF(ABS($B778)&lt;0.01,0,VLOOKUP(E778,DollarSteps,4))</f>
        <v>2</v>
      </c>
      <c r="BV778" s="104">
        <f>IF(ABS($B778)&lt;0.01,0,VLOOKUP(G778,DollarSteps,4))</f>
        <v>2</v>
      </c>
      <c r="BW778" s="104">
        <f>IF(ABS($B778)&lt;0.01,0,VLOOKUP(I778,DollarSteps,4))</f>
        <v>2</v>
      </c>
      <c r="BX778" s="104">
        <f>IF(ABS($B778)&lt;0.01,0,IF($J778="","",VLOOKUP($J778,Age_Steps,4)))</f>
        <v>6</v>
      </c>
      <c r="BY778" s="104">
        <f>IF(OR(ABS($B778)&lt;0.01,$E778=0),0,IF($J778="","",VLOOKUP($J778,Age_Steps,4)))</f>
        <v>6</v>
      </c>
      <c r="BZ778" s="104">
        <f>IF(ABS($B778)&lt;0.01,0,IF($J778="","",VLOOKUP($J778-1,Age_Steps,4)))</f>
        <v>6</v>
      </c>
      <c r="CA778" s="104">
        <f>IF(OR(ABS($B778)&lt;0.01,$G778=0),0,IF($J778="","",VLOOKUP($J778-1,Age_Steps,4)))</f>
        <v>6</v>
      </c>
      <c r="CB778" s="104">
        <f>IF(ABS($B778)&lt;0.01,0,IF($J778="","",VLOOKUP($J778-2,Age_Steps,4)))</f>
        <v>6</v>
      </c>
      <c r="CC778" s="104">
        <f>IF(OR(ABS($B778)&lt;0.01,$I778=0),0,IF($J778="","",VLOOKUP($J778-2,Age_Steps,4)))</f>
        <v>6</v>
      </c>
    </row>
    <row r="779" spans="2:81" ht="12.5" customHeight="1">
      <c r="B779" s="6" t="s">
        <v>691</v>
      </c>
      <c r="C779" s="7" t="s">
        <v>692</v>
      </c>
      <c r="D779" s="5">
        <v>700</v>
      </c>
      <c r="E779" s="5">
        <v>1110</v>
      </c>
      <c r="F779" s="2">
        <v>600</v>
      </c>
      <c r="G779" s="2">
        <v>900</v>
      </c>
      <c r="H779" s="2">
        <v>600</v>
      </c>
      <c r="I779" s="5">
        <v>795</v>
      </c>
      <c r="J779" s="11">
        <v>81</v>
      </c>
      <c r="K779" s="12">
        <f t="shared" si="723"/>
        <v>1</v>
      </c>
      <c r="L779" s="12">
        <f t="shared" si="723"/>
        <v>1</v>
      </c>
      <c r="M779" s="14">
        <f t="shared" si="724"/>
        <v>100</v>
      </c>
      <c r="N779" s="12">
        <f t="shared" si="779"/>
        <v>0</v>
      </c>
      <c r="O779" s="14">
        <f t="shared" si="725"/>
        <v>210</v>
      </c>
      <c r="P779" s="12">
        <f t="shared" si="779"/>
        <v>0</v>
      </c>
      <c r="Q779" s="12">
        <f t="shared" si="726"/>
        <v>0</v>
      </c>
      <c r="R779" s="12">
        <f t="shared" si="727"/>
        <v>0</v>
      </c>
      <c r="S779" s="12">
        <f t="shared" si="728"/>
        <v>1</v>
      </c>
      <c r="T779" s="12">
        <f t="shared" si="729"/>
        <v>1</v>
      </c>
      <c r="U779" s="12">
        <f t="shared" si="730"/>
        <v>0</v>
      </c>
      <c r="V779" s="39">
        <f t="shared" si="731"/>
        <v>0</v>
      </c>
      <c r="W779" s="39">
        <f t="shared" si="732"/>
        <v>0</v>
      </c>
      <c r="X779" s="12">
        <f t="shared" si="720"/>
        <v>1</v>
      </c>
      <c r="Y779" s="12">
        <f t="shared" si="733"/>
        <v>0</v>
      </c>
      <c r="Z779" s="39">
        <f t="shared" si="721"/>
        <v>0</v>
      </c>
      <c r="AA779" s="12">
        <f t="shared" si="734"/>
        <v>0</v>
      </c>
      <c r="AB779" s="39">
        <f t="shared" si="735"/>
        <v>0</v>
      </c>
      <c r="AC779" s="12">
        <f t="shared" si="736"/>
        <v>0</v>
      </c>
      <c r="AD779" s="39">
        <f t="shared" si="737"/>
        <v>0</v>
      </c>
      <c r="AE779" s="39">
        <f t="shared" si="722"/>
        <v>0</v>
      </c>
      <c r="AF779" s="12">
        <f t="shared" si="738"/>
        <v>0</v>
      </c>
      <c r="AG779" s="39">
        <f t="shared" si="739"/>
        <v>0</v>
      </c>
      <c r="AH779" s="12">
        <f t="shared" si="740"/>
        <v>0</v>
      </c>
      <c r="AI779" s="39">
        <f t="shared" si="741"/>
        <v>0</v>
      </c>
      <c r="AJ779" s="39">
        <f t="shared" si="742"/>
        <v>0</v>
      </c>
      <c r="AK779" s="12">
        <f t="shared" si="743"/>
        <v>1</v>
      </c>
      <c r="AL779" s="39">
        <f t="shared" si="744"/>
        <v>1110</v>
      </c>
      <c r="AM779" s="39">
        <f t="shared" si="745"/>
        <v>900</v>
      </c>
      <c r="AN779" s="39">
        <f t="shared" si="746"/>
        <v>795</v>
      </c>
      <c r="AO779" s="99">
        <f t="shared" si="747"/>
        <v>1</v>
      </c>
      <c r="AP779" s="99">
        <f t="shared" si="748"/>
        <v>1</v>
      </c>
      <c r="AQ779" s="12">
        <f t="shared" si="749"/>
        <v>1</v>
      </c>
      <c r="AR779" s="39">
        <f t="shared" si="750"/>
        <v>1110</v>
      </c>
      <c r="AS779" s="39">
        <f t="shared" si="751"/>
        <v>900</v>
      </c>
      <c r="AT779" s="39">
        <f t="shared" si="752"/>
        <v>795</v>
      </c>
      <c r="AU779" s="12">
        <f t="shared" si="753"/>
        <v>0</v>
      </c>
      <c r="AV779" s="39">
        <f t="shared" si="754"/>
        <v>0</v>
      </c>
      <c r="AW779" s="39">
        <f t="shared" si="755"/>
        <v>0</v>
      </c>
      <c r="AX779" s="39">
        <f t="shared" si="756"/>
        <v>0</v>
      </c>
      <c r="AY779" s="39">
        <f t="shared" si="757"/>
        <v>0</v>
      </c>
      <c r="AZ779" s="39">
        <f t="shared" si="758"/>
        <v>0</v>
      </c>
      <c r="BA779" s="12">
        <f t="shared" si="759"/>
        <v>0</v>
      </c>
      <c r="BB779" s="39">
        <f t="shared" si="760"/>
        <v>0</v>
      </c>
      <c r="BC779" s="39">
        <f t="shared" si="761"/>
        <v>0</v>
      </c>
      <c r="BD779" s="39">
        <f t="shared" si="762"/>
        <v>0</v>
      </c>
      <c r="BE779" s="12">
        <f t="shared" si="763"/>
        <v>0</v>
      </c>
      <c r="BF779" s="39">
        <f t="shared" si="764"/>
        <v>0</v>
      </c>
      <c r="BG779" s="39">
        <f t="shared" si="765"/>
        <v>0</v>
      </c>
      <c r="BH779" s="39">
        <f t="shared" si="766"/>
        <v>0</v>
      </c>
      <c r="BI779" s="12">
        <f t="shared" si="767"/>
        <v>0</v>
      </c>
      <c r="BJ779" s="39">
        <f t="shared" si="768"/>
        <v>0</v>
      </c>
      <c r="BK779" s="39">
        <f t="shared" si="769"/>
        <v>0</v>
      </c>
      <c r="BL779" s="39">
        <f t="shared" si="770"/>
        <v>0</v>
      </c>
      <c r="BM779" s="12">
        <f t="shared" si="771"/>
        <v>0</v>
      </c>
      <c r="BN779" s="39">
        <f t="shared" si="772"/>
        <v>0</v>
      </c>
      <c r="BO779" s="39">
        <f t="shared" si="773"/>
        <v>0</v>
      </c>
      <c r="BP779" s="39">
        <f t="shared" si="774"/>
        <v>0</v>
      </c>
      <c r="BQ779" s="12">
        <f t="shared" si="775"/>
        <v>0</v>
      </c>
      <c r="BR779" s="39">
        <f t="shared" si="776"/>
        <v>0</v>
      </c>
      <c r="BS779" s="39">
        <f t="shared" si="777"/>
        <v>0</v>
      </c>
      <c r="BT779" s="39">
        <f t="shared" si="778"/>
        <v>0</v>
      </c>
      <c r="BU779" s="104">
        <f>IF(ABS($B779)&lt;0.01,0,VLOOKUP(E779,DollarSteps,4))</f>
        <v>4</v>
      </c>
      <c r="BV779" s="104">
        <f>IF(ABS($B779)&lt;0.01,0,VLOOKUP(G779,DollarSteps,4))</f>
        <v>3</v>
      </c>
      <c r="BW779" s="104">
        <f>IF(ABS($B779)&lt;0.01,0,VLOOKUP(I779,DollarSteps,4))</f>
        <v>3</v>
      </c>
      <c r="BX779" s="104">
        <f>IF(ABS($B779)&lt;0.01,0,IF($J779="","",VLOOKUP($J779,Age_Steps,4)))</f>
        <v>7</v>
      </c>
      <c r="BY779" s="104">
        <f>IF(OR(ABS($B779)&lt;0.01,$E779=0),0,IF($J779="","",VLOOKUP($J779,Age_Steps,4)))</f>
        <v>7</v>
      </c>
      <c r="BZ779" s="104">
        <f>IF(ABS($B779)&lt;0.01,0,IF($J779="","",VLOOKUP($J779-1,Age_Steps,4)))</f>
        <v>7</v>
      </c>
      <c r="CA779" s="104">
        <f>IF(OR(ABS($B779)&lt;0.01,$G779=0),0,IF($J779="","",VLOOKUP($J779-1,Age_Steps,4)))</f>
        <v>7</v>
      </c>
      <c r="CB779" s="104">
        <f>IF(ABS($B779)&lt;0.01,0,IF($J779="","",VLOOKUP($J779-2,Age_Steps,4)))</f>
        <v>7</v>
      </c>
      <c r="CC779" s="104">
        <f>IF(OR(ABS($B779)&lt;0.01,$I779=0),0,IF($J779="","",VLOOKUP($J779-2,Age_Steps,4)))</f>
        <v>7</v>
      </c>
    </row>
    <row r="780" spans="2:81" ht="12.5" customHeight="1">
      <c r="B780" s="6" t="s">
        <v>693</v>
      </c>
      <c r="C780" s="6" t="s">
        <v>694</v>
      </c>
      <c r="D780" s="5">
        <v>0</v>
      </c>
      <c r="E780" s="5">
        <v>0</v>
      </c>
      <c r="F780" s="2">
        <v>0</v>
      </c>
      <c r="G780" s="2">
        <v>0</v>
      </c>
      <c r="H780" s="2">
        <v>20</v>
      </c>
      <c r="I780" s="5">
        <v>20</v>
      </c>
      <c r="J780" s="11">
        <v>90</v>
      </c>
      <c r="K780" s="12">
        <f t="shared" si="723"/>
        <v>0</v>
      </c>
      <c r="L780" s="12">
        <f t="shared" si="723"/>
        <v>0</v>
      </c>
      <c r="M780" s="14">
        <f t="shared" si="724"/>
        <v>0</v>
      </c>
      <c r="N780" s="12">
        <f t="shared" si="779"/>
        <v>0</v>
      </c>
      <c r="O780" s="14">
        <f t="shared" si="725"/>
        <v>0</v>
      </c>
      <c r="P780" s="12">
        <f t="shared" si="779"/>
        <v>0</v>
      </c>
      <c r="Q780" s="12">
        <f t="shared" si="726"/>
        <v>0</v>
      </c>
      <c r="R780" s="12">
        <f t="shared" si="727"/>
        <v>1</v>
      </c>
      <c r="S780" s="12">
        <f t="shared" si="728"/>
        <v>0</v>
      </c>
      <c r="T780" s="12">
        <f t="shared" si="729"/>
        <v>0</v>
      </c>
      <c r="U780" s="12">
        <f t="shared" si="730"/>
        <v>0</v>
      </c>
      <c r="V780" s="39">
        <f t="shared" si="731"/>
        <v>0</v>
      </c>
      <c r="W780" s="39">
        <f t="shared" si="732"/>
        <v>0</v>
      </c>
      <c r="X780" s="12">
        <f t="shared" ref="X780:X843" si="780">IF(I780=0,0,1)</f>
        <v>1</v>
      </c>
      <c r="Y780" s="12">
        <f t="shared" si="733"/>
        <v>1</v>
      </c>
      <c r="Z780" s="39">
        <f t="shared" ref="Z780:Z843" si="781">IF(Y780=1,I780,0)</f>
        <v>20</v>
      </c>
      <c r="AA780" s="12">
        <f t="shared" si="734"/>
        <v>0</v>
      </c>
      <c r="AB780" s="39">
        <f t="shared" si="735"/>
        <v>0</v>
      </c>
      <c r="AC780" s="12">
        <f t="shared" si="736"/>
        <v>0</v>
      </c>
      <c r="AD780" s="39">
        <f t="shared" si="737"/>
        <v>0</v>
      </c>
      <c r="AE780" s="39">
        <f t="shared" si="722"/>
        <v>0</v>
      </c>
      <c r="AF780" s="12">
        <f t="shared" si="738"/>
        <v>0</v>
      </c>
      <c r="AG780" s="39">
        <f t="shared" si="739"/>
        <v>0</v>
      </c>
      <c r="AH780" s="12">
        <f t="shared" si="740"/>
        <v>0</v>
      </c>
      <c r="AI780" s="39">
        <f t="shared" si="741"/>
        <v>0</v>
      </c>
      <c r="AJ780" s="39">
        <f t="shared" si="742"/>
        <v>0</v>
      </c>
      <c r="AK780" s="12">
        <f t="shared" si="743"/>
        <v>0</v>
      </c>
      <c r="AL780" s="39">
        <f t="shared" si="744"/>
        <v>0</v>
      </c>
      <c r="AM780" s="39">
        <f t="shared" si="745"/>
        <v>0</v>
      </c>
      <c r="AN780" s="39">
        <f t="shared" si="746"/>
        <v>0</v>
      </c>
      <c r="AO780" s="99">
        <f t="shared" si="747"/>
        <v>0</v>
      </c>
      <c r="AP780" s="99">
        <f t="shared" si="748"/>
        <v>0</v>
      </c>
      <c r="AQ780" s="12">
        <f t="shared" si="749"/>
        <v>0</v>
      </c>
      <c r="AR780" s="39">
        <f t="shared" si="750"/>
        <v>0</v>
      </c>
      <c r="AS780" s="39">
        <f t="shared" si="751"/>
        <v>0</v>
      </c>
      <c r="AT780" s="39">
        <f t="shared" si="752"/>
        <v>0</v>
      </c>
      <c r="AU780" s="12">
        <f t="shared" si="753"/>
        <v>0</v>
      </c>
      <c r="AV780" s="39">
        <f t="shared" si="754"/>
        <v>0</v>
      </c>
      <c r="AW780" s="39">
        <f t="shared" si="755"/>
        <v>0</v>
      </c>
      <c r="AX780" s="39">
        <f t="shared" si="756"/>
        <v>0</v>
      </c>
      <c r="AY780" s="39">
        <f t="shared" si="757"/>
        <v>0</v>
      </c>
      <c r="AZ780" s="39">
        <f t="shared" si="758"/>
        <v>0</v>
      </c>
      <c r="BA780" s="12">
        <f t="shared" si="759"/>
        <v>0</v>
      </c>
      <c r="BB780" s="39">
        <f t="shared" si="760"/>
        <v>0</v>
      </c>
      <c r="BC780" s="39">
        <f t="shared" si="761"/>
        <v>0</v>
      </c>
      <c r="BD780" s="39">
        <f t="shared" si="762"/>
        <v>0</v>
      </c>
      <c r="BE780" s="12">
        <f t="shared" si="763"/>
        <v>0</v>
      </c>
      <c r="BF780" s="39">
        <f t="shared" si="764"/>
        <v>0</v>
      </c>
      <c r="BG780" s="39">
        <f t="shared" si="765"/>
        <v>0</v>
      </c>
      <c r="BH780" s="39">
        <f t="shared" si="766"/>
        <v>0</v>
      </c>
      <c r="BI780" s="12">
        <f t="shared" si="767"/>
        <v>0</v>
      </c>
      <c r="BJ780" s="39">
        <f t="shared" si="768"/>
        <v>0</v>
      </c>
      <c r="BK780" s="39">
        <f t="shared" si="769"/>
        <v>0</v>
      </c>
      <c r="BL780" s="39">
        <f t="shared" si="770"/>
        <v>0</v>
      </c>
      <c r="BM780" s="12">
        <f t="shared" si="771"/>
        <v>0</v>
      </c>
      <c r="BN780" s="39">
        <f t="shared" si="772"/>
        <v>0</v>
      </c>
      <c r="BO780" s="39">
        <f t="shared" si="773"/>
        <v>0</v>
      </c>
      <c r="BP780" s="39">
        <f t="shared" si="774"/>
        <v>0</v>
      </c>
      <c r="BQ780" s="12">
        <f t="shared" si="775"/>
        <v>0</v>
      </c>
      <c r="BR780" s="39">
        <f t="shared" si="776"/>
        <v>0</v>
      </c>
      <c r="BS780" s="39">
        <f t="shared" si="777"/>
        <v>0</v>
      </c>
      <c r="BT780" s="39">
        <f t="shared" si="778"/>
        <v>0</v>
      </c>
      <c r="BU780" s="104">
        <f>IF(ABS($B780)&lt;0.01,0,VLOOKUP(E780,DollarSteps,4))</f>
        <v>1</v>
      </c>
      <c r="BV780" s="104">
        <f>IF(ABS($B780)&lt;0.01,0,VLOOKUP(G780,DollarSteps,4))</f>
        <v>1</v>
      </c>
      <c r="BW780" s="104">
        <f>IF(ABS($B780)&lt;0.01,0,VLOOKUP(I780,DollarSteps,4))</f>
        <v>2</v>
      </c>
      <c r="BX780" s="104">
        <f>IF(ABS($B780)&lt;0.01,0,IF($J780="","",VLOOKUP($J780,Age_Steps,4)))</f>
        <v>7</v>
      </c>
      <c r="BY780" s="104">
        <f>IF(OR(ABS($B780)&lt;0.01,$E780=0),0,IF($J780="","",VLOOKUP($J780,Age_Steps,4)))</f>
        <v>0</v>
      </c>
      <c r="BZ780" s="104">
        <f>IF(ABS($B780)&lt;0.01,0,IF($J780="","",VLOOKUP($J780-1,Age_Steps,4)))</f>
        <v>7</v>
      </c>
      <c r="CA780" s="104">
        <f>IF(OR(ABS($B780)&lt;0.01,$G780=0),0,IF($J780="","",VLOOKUP($J780-1,Age_Steps,4)))</f>
        <v>0</v>
      </c>
      <c r="CB780" s="104">
        <f>IF(ABS($B780)&lt;0.01,0,IF($J780="","",VLOOKUP($J780-2,Age_Steps,4)))</f>
        <v>7</v>
      </c>
      <c r="CC780" s="104">
        <f>IF(OR(ABS($B780)&lt;0.01,$I780=0),0,IF($J780="","",VLOOKUP($J780-2,Age_Steps,4)))</f>
        <v>7</v>
      </c>
    </row>
    <row r="781" spans="2:81" ht="12.5" customHeight="1">
      <c r="B781" s="6" t="s">
        <v>695</v>
      </c>
      <c r="C781" s="6" t="s">
        <v>696</v>
      </c>
      <c r="D781" s="5">
        <v>1815</v>
      </c>
      <c r="E781" s="5">
        <v>1980</v>
      </c>
      <c r="F781" s="2">
        <v>2085</v>
      </c>
      <c r="G781" s="2">
        <v>2125</v>
      </c>
      <c r="H781" s="2">
        <v>1920</v>
      </c>
      <c r="I781" s="5">
        <v>2018</v>
      </c>
      <c r="J781" s="11">
        <v>81</v>
      </c>
      <c r="K781" s="12">
        <f t="shared" si="723"/>
        <v>1</v>
      </c>
      <c r="L781" s="12">
        <f t="shared" si="723"/>
        <v>1</v>
      </c>
      <c r="M781" s="14">
        <f t="shared" si="724"/>
        <v>-270</v>
      </c>
      <c r="N781" s="12">
        <f t="shared" si="779"/>
        <v>0</v>
      </c>
      <c r="O781" s="14">
        <f t="shared" si="725"/>
        <v>-145</v>
      </c>
      <c r="P781" s="12">
        <f t="shared" si="779"/>
        <v>0</v>
      </c>
      <c r="Q781" s="12">
        <f t="shared" si="726"/>
        <v>0</v>
      </c>
      <c r="R781" s="12">
        <f t="shared" si="727"/>
        <v>0</v>
      </c>
      <c r="S781" s="12">
        <f t="shared" si="728"/>
        <v>1</v>
      </c>
      <c r="T781" s="12">
        <f t="shared" si="729"/>
        <v>1</v>
      </c>
      <c r="U781" s="12">
        <f t="shared" si="730"/>
        <v>0</v>
      </c>
      <c r="V781" s="39">
        <f t="shared" si="731"/>
        <v>0</v>
      </c>
      <c r="W781" s="39">
        <f t="shared" si="732"/>
        <v>0</v>
      </c>
      <c r="X781" s="12">
        <f t="shared" si="780"/>
        <v>1</v>
      </c>
      <c r="Y781" s="12">
        <f t="shared" si="733"/>
        <v>0</v>
      </c>
      <c r="Z781" s="39">
        <f t="shared" si="781"/>
        <v>0</v>
      </c>
      <c r="AA781" s="12">
        <f t="shared" si="734"/>
        <v>0</v>
      </c>
      <c r="AB781" s="39">
        <f t="shared" si="735"/>
        <v>0</v>
      </c>
      <c r="AC781" s="12">
        <f t="shared" si="736"/>
        <v>0</v>
      </c>
      <c r="AD781" s="39">
        <f t="shared" si="737"/>
        <v>0</v>
      </c>
      <c r="AE781" s="39">
        <f t="shared" si="722"/>
        <v>0</v>
      </c>
      <c r="AF781" s="12">
        <f t="shared" si="738"/>
        <v>0</v>
      </c>
      <c r="AG781" s="39">
        <f t="shared" si="739"/>
        <v>0</v>
      </c>
      <c r="AH781" s="12">
        <f t="shared" si="740"/>
        <v>0</v>
      </c>
      <c r="AI781" s="39">
        <f t="shared" si="741"/>
        <v>0</v>
      </c>
      <c r="AJ781" s="39">
        <f t="shared" si="742"/>
        <v>0</v>
      </c>
      <c r="AK781" s="12">
        <f t="shared" si="743"/>
        <v>1</v>
      </c>
      <c r="AL781" s="39">
        <f t="shared" si="744"/>
        <v>1980</v>
      </c>
      <c r="AM781" s="39">
        <f t="shared" si="745"/>
        <v>2125</v>
      </c>
      <c r="AN781" s="39">
        <f t="shared" si="746"/>
        <v>2018</v>
      </c>
      <c r="AO781" s="99">
        <f t="shared" si="747"/>
        <v>2</v>
      </c>
      <c r="AP781" s="99">
        <f t="shared" si="748"/>
        <v>1</v>
      </c>
      <c r="AQ781" s="12">
        <f t="shared" si="749"/>
        <v>0</v>
      </c>
      <c r="AR781" s="39">
        <f t="shared" si="750"/>
        <v>0</v>
      </c>
      <c r="AS781" s="39">
        <f t="shared" si="751"/>
        <v>0</v>
      </c>
      <c r="AT781" s="39">
        <f t="shared" si="752"/>
        <v>0</v>
      </c>
      <c r="AU781" s="12">
        <f t="shared" si="753"/>
        <v>0</v>
      </c>
      <c r="AV781" s="39">
        <f t="shared" si="754"/>
        <v>0</v>
      </c>
      <c r="AW781" s="39">
        <f t="shared" si="755"/>
        <v>0</v>
      </c>
      <c r="AX781" s="39">
        <f t="shared" si="756"/>
        <v>0</v>
      </c>
      <c r="AY781" s="39">
        <f t="shared" si="757"/>
        <v>0</v>
      </c>
      <c r="AZ781" s="39">
        <f t="shared" si="758"/>
        <v>0</v>
      </c>
      <c r="BA781" s="12">
        <f t="shared" si="759"/>
        <v>0</v>
      </c>
      <c r="BB781" s="39">
        <f t="shared" si="760"/>
        <v>0</v>
      </c>
      <c r="BC781" s="39">
        <f t="shared" si="761"/>
        <v>0</v>
      </c>
      <c r="BD781" s="39">
        <f t="shared" si="762"/>
        <v>0</v>
      </c>
      <c r="BE781" s="12">
        <f t="shared" si="763"/>
        <v>1</v>
      </c>
      <c r="BF781" s="39">
        <f t="shared" si="764"/>
        <v>1980</v>
      </c>
      <c r="BG781" s="39">
        <f t="shared" si="765"/>
        <v>2125</v>
      </c>
      <c r="BH781" s="39">
        <f t="shared" si="766"/>
        <v>2018</v>
      </c>
      <c r="BI781" s="12">
        <f t="shared" si="767"/>
        <v>0</v>
      </c>
      <c r="BJ781" s="39">
        <f t="shared" si="768"/>
        <v>0</v>
      </c>
      <c r="BK781" s="39">
        <f t="shared" si="769"/>
        <v>0</v>
      </c>
      <c r="BL781" s="39">
        <f t="shared" si="770"/>
        <v>0</v>
      </c>
      <c r="BM781" s="12">
        <f t="shared" si="771"/>
        <v>0</v>
      </c>
      <c r="BN781" s="39">
        <f t="shared" si="772"/>
        <v>0</v>
      </c>
      <c r="BO781" s="39">
        <f t="shared" si="773"/>
        <v>0</v>
      </c>
      <c r="BP781" s="39">
        <f t="shared" si="774"/>
        <v>0</v>
      </c>
      <c r="BQ781" s="12">
        <f t="shared" si="775"/>
        <v>0</v>
      </c>
      <c r="BR781" s="39">
        <f t="shared" si="776"/>
        <v>0</v>
      </c>
      <c r="BS781" s="39">
        <f t="shared" si="777"/>
        <v>0</v>
      </c>
      <c r="BT781" s="39">
        <f t="shared" si="778"/>
        <v>0</v>
      </c>
      <c r="BU781" s="104">
        <f>IF(ABS($B781)&lt;0.01,0,VLOOKUP(E781,DollarSteps,4))</f>
        <v>5</v>
      </c>
      <c r="BV781" s="104">
        <f>IF(ABS($B781)&lt;0.01,0,VLOOKUP(G781,DollarSteps,4))</f>
        <v>6</v>
      </c>
      <c r="BW781" s="104">
        <f>IF(ABS($B781)&lt;0.01,0,VLOOKUP(I781,DollarSteps,4))</f>
        <v>5</v>
      </c>
      <c r="BX781" s="104">
        <f>IF(ABS($B781)&lt;0.01,0,IF($J781="","",VLOOKUP($J781,Age_Steps,4)))</f>
        <v>7</v>
      </c>
      <c r="BY781" s="104">
        <f>IF(OR(ABS($B781)&lt;0.01,$E781=0),0,IF($J781="","",VLOOKUP($J781,Age_Steps,4)))</f>
        <v>7</v>
      </c>
      <c r="BZ781" s="104">
        <f>IF(ABS($B781)&lt;0.01,0,IF($J781="","",VLOOKUP($J781-1,Age_Steps,4)))</f>
        <v>7</v>
      </c>
      <c r="CA781" s="104">
        <f>IF(OR(ABS($B781)&lt;0.01,$G781=0),0,IF($J781="","",VLOOKUP($J781-1,Age_Steps,4)))</f>
        <v>7</v>
      </c>
      <c r="CB781" s="104">
        <f>IF(ABS($B781)&lt;0.01,0,IF($J781="","",VLOOKUP($J781-2,Age_Steps,4)))</f>
        <v>7</v>
      </c>
      <c r="CC781" s="104">
        <f>IF(OR(ABS($B781)&lt;0.01,$I781=0),0,IF($J781="","",VLOOKUP($J781-2,Age_Steps,4)))</f>
        <v>7</v>
      </c>
    </row>
    <row r="782" spans="2:81" ht="12.5" customHeight="1">
      <c r="B782" s="6" t="s">
        <v>697</v>
      </c>
      <c r="C782" s="7" t="s">
        <v>698</v>
      </c>
      <c r="D782" s="5">
        <v>6000</v>
      </c>
      <c r="E782" s="5">
        <v>6000</v>
      </c>
      <c r="F782" s="2">
        <v>7300</v>
      </c>
      <c r="G782" s="2">
        <v>7350</v>
      </c>
      <c r="H782" s="2">
        <v>7200</v>
      </c>
      <c r="I782" s="5">
        <v>7210</v>
      </c>
      <c r="J782" s="11">
        <v>69</v>
      </c>
      <c r="K782" s="12">
        <f t="shared" si="723"/>
        <v>1</v>
      </c>
      <c r="L782" s="12">
        <f t="shared" si="723"/>
        <v>1</v>
      </c>
      <c r="M782" s="14">
        <f t="shared" si="724"/>
        <v>-1300</v>
      </c>
      <c r="N782" s="12">
        <f t="shared" si="779"/>
        <v>1</v>
      </c>
      <c r="O782" s="14">
        <f t="shared" si="725"/>
        <v>-1350</v>
      </c>
      <c r="P782" s="12">
        <f t="shared" si="779"/>
        <v>1</v>
      </c>
      <c r="Q782" s="12">
        <f t="shared" si="726"/>
        <v>0</v>
      </c>
      <c r="R782" s="12">
        <f t="shared" si="727"/>
        <v>0</v>
      </c>
      <c r="S782" s="12">
        <f t="shared" si="728"/>
        <v>1</v>
      </c>
      <c r="T782" s="12">
        <f t="shared" si="729"/>
        <v>1</v>
      </c>
      <c r="U782" s="12">
        <f t="shared" si="730"/>
        <v>0</v>
      </c>
      <c r="V782" s="39">
        <f t="shared" si="731"/>
        <v>0</v>
      </c>
      <c r="W782" s="39">
        <f t="shared" si="732"/>
        <v>0</v>
      </c>
      <c r="X782" s="12">
        <f t="shared" si="780"/>
        <v>1</v>
      </c>
      <c r="Y782" s="12">
        <f t="shared" si="733"/>
        <v>0</v>
      </c>
      <c r="Z782" s="39">
        <f t="shared" si="781"/>
        <v>0</v>
      </c>
      <c r="AA782" s="12">
        <f t="shared" si="734"/>
        <v>0</v>
      </c>
      <c r="AB782" s="39">
        <f t="shared" si="735"/>
        <v>0</v>
      </c>
      <c r="AC782" s="12">
        <f t="shared" si="736"/>
        <v>0</v>
      </c>
      <c r="AD782" s="39">
        <f t="shared" si="737"/>
        <v>0</v>
      </c>
      <c r="AE782" s="39">
        <f t="shared" si="722"/>
        <v>0</v>
      </c>
      <c r="AF782" s="12">
        <f t="shared" si="738"/>
        <v>0</v>
      </c>
      <c r="AG782" s="39">
        <f t="shared" si="739"/>
        <v>0</v>
      </c>
      <c r="AH782" s="12">
        <f t="shared" si="740"/>
        <v>0</v>
      </c>
      <c r="AI782" s="39">
        <f t="shared" si="741"/>
        <v>0</v>
      </c>
      <c r="AJ782" s="39">
        <f t="shared" si="742"/>
        <v>0</v>
      </c>
      <c r="AK782" s="12">
        <f t="shared" si="743"/>
        <v>1</v>
      </c>
      <c r="AL782" s="39">
        <f t="shared" si="744"/>
        <v>6000</v>
      </c>
      <c r="AM782" s="39">
        <f t="shared" si="745"/>
        <v>7350</v>
      </c>
      <c r="AN782" s="39">
        <f t="shared" si="746"/>
        <v>7210</v>
      </c>
      <c r="AO782" s="99">
        <f t="shared" si="747"/>
        <v>2</v>
      </c>
      <c r="AP782" s="99">
        <f t="shared" si="748"/>
        <v>1</v>
      </c>
      <c r="AQ782" s="12">
        <f t="shared" si="749"/>
        <v>0</v>
      </c>
      <c r="AR782" s="39">
        <f t="shared" si="750"/>
        <v>0</v>
      </c>
      <c r="AS782" s="39">
        <f t="shared" si="751"/>
        <v>0</v>
      </c>
      <c r="AT782" s="39">
        <f t="shared" si="752"/>
        <v>0</v>
      </c>
      <c r="AU782" s="12">
        <f t="shared" si="753"/>
        <v>0</v>
      </c>
      <c r="AV782" s="39">
        <f t="shared" si="754"/>
        <v>0</v>
      </c>
      <c r="AW782" s="39">
        <f t="shared" si="755"/>
        <v>0</v>
      </c>
      <c r="AX782" s="39">
        <f t="shared" si="756"/>
        <v>0</v>
      </c>
      <c r="AY782" s="39">
        <f t="shared" si="757"/>
        <v>0</v>
      </c>
      <c r="AZ782" s="39">
        <f t="shared" si="758"/>
        <v>0</v>
      </c>
      <c r="BA782" s="12">
        <f t="shared" si="759"/>
        <v>0</v>
      </c>
      <c r="BB782" s="39">
        <f t="shared" si="760"/>
        <v>0</v>
      </c>
      <c r="BC782" s="39">
        <f t="shared" si="761"/>
        <v>0</v>
      </c>
      <c r="BD782" s="39">
        <f t="shared" si="762"/>
        <v>0</v>
      </c>
      <c r="BE782" s="12">
        <f t="shared" si="763"/>
        <v>1</v>
      </c>
      <c r="BF782" s="39">
        <f t="shared" si="764"/>
        <v>6000</v>
      </c>
      <c r="BG782" s="39">
        <f t="shared" si="765"/>
        <v>7350</v>
      </c>
      <c r="BH782" s="39">
        <f t="shared" si="766"/>
        <v>7210</v>
      </c>
      <c r="BI782" s="12">
        <f t="shared" si="767"/>
        <v>0</v>
      </c>
      <c r="BJ782" s="39">
        <f t="shared" si="768"/>
        <v>0</v>
      </c>
      <c r="BK782" s="39">
        <f t="shared" si="769"/>
        <v>0</v>
      </c>
      <c r="BL782" s="39">
        <f t="shared" si="770"/>
        <v>0</v>
      </c>
      <c r="BM782" s="12">
        <f t="shared" si="771"/>
        <v>0</v>
      </c>
      <c r="BN782" s="39">
        <f t="shared" si="772"/>
        <v>0</v>
      </c>
      <c r="BO782" s="39">
        <f t="shared" si="773"/>
        <v>0</v>
      </c>
      <c r="BP782" s="39">
        <f t="shared" si="774"/>
        <v>0</v>
      </c>
      <c r="BQ782" s="12">
        <f t="shared" si="775"/>
        <v>0</v>
      </c>
      <c r="BR782" s="39">
        <f t="shared" si="776"/>
        <v>0</v>
      </c>
      <c r="BS782" s="39">
        <f t="shared" si="777"/>
        <v>0</v>
      </c>
      <c r="BT782" s="39">
        <f t="shared" si="778"/>
        <v>0</v>
      </c>
      <c r="BU782" s="104">
        <f>IF(ABS($B782)&lt;0.01,0,VLOOKUP(E782,DollarSteps,4))</f>
        <v>9</v>
      </c>
      <c r="BV782" s="104">
        <f>IF(ABS($B782)&lt;0.01,0,VLOOKUP(G782,DollarSteps,4))</f>
        <v>9</v>
      </c>
      <c r="BW782" s="104">
        <f>IF(ABS($B782)&lt;0.01,0,VLOOKUP(I782,DollarSteps,4))</f>
        <v>9</v>
      </c>
      <c r="BX782" s="104">
        <f>IF(ABS($B782)&lt;0.01,0,IF($J782="","",VLOOKUP($J782,Age_Steps,4)))</f>
        <v>6</v>
      </c>
      <c r="BY782" s="104">
        <f>IF(OR(ABS($B782)&lt;0.01,$E782=0),0,IF($J782="","",VLOOKUP($J782,Age_Steps,4)))</f>
        <v>6</v>
      </c>
      <c r="BZ782" s="104">
        <f>IF(ABS($B782)&lt;0.01,0,IF($J782="","",VLOOKUP($J782-1,Age_Steps,4)))</f>
        <v>6</v>
      </c>
      <c r="CA782" s="104">
        <f>IF(OR(ABS($B782)&lt;0.01,$G782=0),0,IF($J782="","",VLOOKUP($J782-1,Age_Steps,4)))</f>
        <v>6</v>
      </c>
      <c r="CB782" s="104">
        <f>IF(ABS($B782)&lt;0.01,0,IF($J782="","",VLOOKUP($J782-2,Age_Steps,4)))</f>
        <v>6</v>
      </c>
      <c r="CC782" s="104">
        <f>IF(OR(ABS($B782)&lt;0.01,$I782=0),0,IF($J782="","",VLOOKUP($J782-2,Age_Steps,4)))</f>
        <v>6</v>
      </c>
    </row>
    <row r="783" spans="2:81" ht="12.5" customHeight="1">
      <c r="B783" s="6" t="s">
        <v>699</v>
      </c>
      <c r="C783" s="7" t="s">
        <v>700</v>
      </c>
      <c r="D783" s="5">
        <v>0</v>
      </c>
      <c r="E783" s="5">
        <v>0</v>
      </c>
      <c r="F783" s="2">
        <v>50</v>
      </c>
      <c r="G783" s="2">
        <v>50</v>
      </c>
      <c r="H783" s="2">
        <v>110</v>
      </c>
      <c r="I783" s="5">
        <v>130</v>
      </c>
      <c r="J783" s="11">
        <v>77</v>
      </c>
      <c r="K783" s="12">
        <f t="shared" si="723"/>
        <v>0</v>
      </c>
      <c r="L783" s="12">
        <f t="shared" si="723"/>
        <v>0</v>
      </c>
      <c r="M783" s="14">
        <f t="shared" si="724"/>
        <v>-50</v>
      </c>
      <c r="N783" s="12">
        <f t="shared" si="779"/>
        <v>0</v>
      </c>
      <c r="O783" s="14">
        <f t="shared" si="725"/>
        <v>-50</v>
      </c>
      <c r="P783" s="12">
        <f t="shared" si="779"/>
        <v>0</v>
      </c>
      <c r="Q783" s="12">
        <f t="shared" si="726"/>
        <v>0</v>
      </c>
      <c r="R783" s="12">
        <f t="shared" si="727"/>
        <v>1</v>
      </c>
      <c r="S783" s="12">
        <f t="shared" si="728"/>
        <v>0</v>
      </c>
      <c r="T783" s="12">
        <f t="shared" si="729"/>
        <v>1</v>
      </c>
      <c r="U783" s="12">
        <f t="shared" si="730"/>
        <v>1</v>
      </c>
      <c r="V783" s="39">
        <f t="shared" si="731"/>
        <v>50</v>
      </c>
      <c r="W783" s="39">
        <f t="shared" si="732"/>
        <v>130</v>
      </c>
      <c r="X783" s="12">
        <f t="shared" si="780"/>
        <v>1</v>
      </c>
      <c r="Y783" s="12">
        <f t="shared" si="733"/>
        <v>0</v>
      </c>
      <c r="Z783" s="39">
        <f t="shared" si="781"/>
        <v>0</v>
      </c>
      <c r="AA783" s="12">
        <f t="shared" si="734"/>
        <v>0</v>
      </c>
      <c r="AB783" s="39">
        <f t="shared" si="735"/>
        <v>0</v>
      </c>
      <c r="AC783" s="12">
        <f t="shared" si="736"/>
        <v>0</v>
      </c>
      <c r="AD783" s="39">
        <f t="shared" si="737"/>
        <v>0</v>
      </c>
      <c r="AE783" s="39">
        <f t="shared" si="722"/>
        <v>0</v>
      </c>
      <c r="AF783" s="12">
        <f t="shared" si="738"/>
        <v>0</v>
      </c>
      <c r="AG783" s="39">
        <f t="shared" si="739"/>
        <v>0</v>
      </c>
      <c r="AH783" s="12">
        <f t="shared" si="740"/>
        <v>0</v>
      </c>
      <c r="AI783" s="39">
        <f t="shared" si="741"/>
        <v>0</v>
      </c>
      <c r="AJ783" s="39">
        <f t="shared" si="742"/>
        <v>0</v>
      </c>
      <c r="AK783" s="12">
        <f t="shared" si="743"/>
        <v>0</v>
      </c>
      <c r="AL783" s="39">
        <f t="shared" si="744"/>
        <v>0</v>
      </c>
      <c r="AM783" s="39">
        <f t="shared" si="745"/>
        <v>0</v>
      </c>
      <c r="AN783" s="39">
        <f t="shared" si="746"/>
        <v>0</v>
      </c>
      <c r="AO783" s="99">
        <f t="shared" si="747"/>
        <v>0</v>
      </c>
      <c r="AP783" s="99">
        <f t="shared" si="748"/>
        <v>0</v>
      </c>
      <c r="AQ783" s="12">
        <f t="shared" si="749"/>
        <v>0</v>
      </c>
      <c r="AR783" s="39">
        <f t="shared" si="750"/>
        <v>0</v>
      </c>
      <c r="AS783" s="39">
        <f t="shared" si="751"/>
        <v>0</v>
      </c>
      <c r="AT783" s="39">
        <f t="shared" si="752"/>
        <v>0</v>
      </c>
      <c r="AU783" s="12">
        <f t="shared" si="753"/>
        <v>0</v>
      </c>
      <c r="AV783" s="39">
        <f t="shared" si="754"/>
        <v>0</v>
      </c>
      <c r="AW783" s="39">
        <f t="shared" si="755"/>
        <v>0</v>
      </c>
      <c r="AX783" s="39">
        <f t="shared" si="756"/>
        <v>0</v>
      </c>
      <c r="AY783" s="39">
        <f t="shared" si="757"/>
        <v>0</v>
      </c>
      <c r="AZ783" s="39">
        <f t="shared" si="758"/>
        <v>0</v>
      </c>
      <c r="BA783" s="12">
        <f t="shared" si="759"/>
        <v>0</v>
      </c>
      <c r="BB783" s="39">
        <f t="shared" si="760"/>
        <v>0</v>
      </c>
      <c r="BC783" s="39">
        <f t="shared" si="761"/>
        <v>0</v>
      </c>
      <c r="BD783" s="39">
        <f t="shared" si="762"/>
        <v>0</v>
      </c>
      <c r="BE783" s="12">
        <f t="shared" si="763"/>
        <v>0</v>
      </c>
      <c r="BF783" s="39">
        <f t="shared" si="764"/>
        <v>0</v>
      </c>
      <c r="BG783" s="39">
        <f t="shared" si="765"/>
        <v>0</v>
      </c>
      <c r="BH783" s="39">
        <f t="shared" si="766"/>
        <v>0</v>
      </c>
      <c r="BI783" s="12">
        <f t="shared" si="767"/>
        <v>0</v>
      </c>
      <c r="BJ783" s="39">
        <f t="shared" si="768"/>
        <v>0</v>
      </c>
      <c r="BK783" s="39">
        <f t="shared" si="769"/>
        <v>0</v>
      </c>
      <c r="BL783" s="39">
        <f t="shared" si="770"/>
        <v>0</v>
      </c>
      <c r="BM783" s="12">
        <f t="shared" si="771"/>
        <v>0</v>
      </c>
      <c r="BN783" s="39">
        <f t="shared" si="772"/>
        <v>0</v>
      </c>
      <c r="BO783" s="39">
        <f t="shared" si="773"/>
        <v>0</v>
      </c>
      <c r="BP783" s="39">
        <f t="shared" si="774"/>
        <v>0</v>
      </c>
      <c r="BQ783" s="12">
        <f t="shared" si="775"/>
        <v>0</v>
      </c>
      <c r="BR783" s="39">
        <f t="shared" si="776"/>
        <v>0</v>
      </c>
      <c r="BS783" s="39">
        <f t="shared" si="777"/>
        <v>0</v>
      </c>
      <c r="BT783" s="39">
        <f t="shared" si="778"/>
        <v>0</v>
      </c>
      <c r="BU783" s="104">
        <f>IF(ABS($B783)&lt;0.01,0,VLOOKUP(E783,DollarSteps,4))</f>
        <v>1</v>
      </c>
      <c r="BV783" s="104">
        <f>IF(ABS($B783)&lt;0.01,0,VLOOKUP(G783,DollarSteps,4))</f>
        <v>2</v>
      </c>
      <c r="BW783" s="104">
        <f>IF(ABS($B783)&lt;0.01,0,VLOOKUP(I783,DollarSteps,4))</f>
        <v>2</v>
      </c>
      <c r="BX783" s="104">
        <f>IF(ABS($B783)&lt;0.01,0,IF($J783="","",VLOOKUP($J783,Age_Steps,4)))</f>
        <v>7</v>
      </c>
      <c r="BY783" s="104">
        <f>IF(OR(ABS($B783)&lt;0.01,$E783=0),0,IF($J783="","",VLOOKUP($J783,Age_Steps,4)))</f>
        <v>0</v>
      </c>
      <c r="BZ783" s="104">
        <f>IF(ABS($B783)&lt;0.01,0,IF($J783="","",VLOOKUP($J783-1,Age_Steps,4)))</f>
        <v>7</v>
      </c>
      <c r="CA783" s="104">
        <f>IF(OR(ABS($B783)&lt;0.01,$G783=0),0,IF($J783="","",VLOOKUP($J783-1,Age_Steps,4)))</f>
        <v>7</v>
      </c>
      <c r="CB783" s="104">
        <f>IF(ABS($B783)&lt;0.01,0,IF($J783="","",VLOOKUP($J783-2,Age_Steps,4)))</f>
        <v>7</v>
      </c>
      <c r="CC783" s="104">
        <f>IF(OR(ABS($B783)&lt;0.01,$I783=0),0,IF($J783="","",VLOOKUP($J783-2,Age_Steps,4)))</f>
        <v>7</v>
      </c>
    </row>
    <row r="784" spans="2:81" ht="12.5" customHeight="1">
      <c r="B784" s="6" t="s">
        <v>701</v>
      </c>
      <c r="C784" s="6" t="s">
        <v>702</v>
      </c>
      <c r="D784" s="5">
        <v>0</v>
      </c>
      <c r="E784" s="5">
        <v>0</v>
      </c>
      <c r="F784" s="2">
        <v>0</v>
      </c>
      <c r="G784" s="2">
        <v>0</v>
      </c>
      <c r="H784" s="2">
        <v>0</v>
      </c>
      <c r="I784" s="5">
        <v>0</v>
      </c>
      <c r="J784" s="11">
        <v>24</v>
      </c>
      <c r="K784" s="12">
        <f t="shared" si="723"/>
        <v>0</v>
      </c>
      <c r="L784" s="12">
        <f t="shared" si="723"/>
        <v>0</v>
      </c>
      <c r="M784" s="14">
        <f t="shared" si="724"/>
        <v>0</v>
      </c>
      <c r="N784" s="12">
        <f t="shared" si="779"/>
        <v>0</v>
      </c>
      <c r="O784" s="14">
        <f t="shared" si="725"/>
        <v>0</v>
      </c>
      <c r="P784" s="12">
        <f t="shared" si="779"/>
        <v>0</v>
      </c>
      <c r="Q784" s="12">
        <f t="shared" si="726"/>
        <v>1</v>
      </c>
      <c r="R784" s="12">
        <f t="shared" si="727"/>
        <v>0</v>
      </c>
      <c r="S784" s="12">
        <f t="shared" si="728"/>
        <v>0</v>
      </c>
      <c r="T784" s="12">
        <f t="shared" si="729"/>
        <v>0</v>
      </c>
      <c r="U784" s="12">
        <f t="shared" si="730"/>
        <v>0</v>
      </c>
      <c r="V784" s="39">
        <f t="shared" si="731"/>
        <v>0</v>
      </c>
      <c r="W784" s="39">
        <f t="shared" si="732"/>
        <v>0</v>
      </c>
      <c r="X784" s="12">
        <f t="shared" si="780"/>
        <v>0</v>
      </c>
      <c r="Y784" s="12">
        <f t="shared" si="733"/>
        <v>0</v>
      </c>
      <c r="Z784" s="39">
        <f t="shared" si="781"/>
        <v>0</v>
      </c>
      <c r="AA784" s="12">
        <f t="shared" si="734"/>
        <v>0</v>
      </c>
      <c r="AB784" s="39">
        <f t="shared" si="735"/>
        <v>0</v>
      </c>
      <c r="AC784" s="12">
        <f t="shared" si="736"/>
        <v>0</v>
      </c>
      <c r="AD784" s="39">
        <f t="shared" si="737"/>
        <v>0</v>
      </c>
      <c r="AE784" s="39">
        <f t="shared" si="722"/>
        <v>0</v>
      </c>
      <c r="AF784" s="12">
        <f t="shared" si="738"/>
        <v>0</v>
      </c>
      <c r="AG784" s="39">
        <f t="shared" si="739"/>
        <v>0</v>
      </c>
      <c r="AH784" s="12">
        <f t="shared" si="740"/>
        <v>0</v>
      </c>
      <c r="AI784" s="39">
        <f t="shared" si="741"/>
        <v>0</v>
      </c>
      <c r="AJ784" s="39">
        <f t="shared" si="742"/>
        <v>0</v>
      </c>
      <c r="AK784" s="12">
        <f t="shared" si="743"/>
        <v>0</v>
      </c>
      <c r="AL784" s="39">
        <f t="shared" si="744"/>
        <v>0</v>
      </c>
      <c r="AM784" s="39">
        <f t="shared" si="745"/>
        <v>0</v>
      </c>
      <c r="AN784" s="39">
        <f t="shared" si="746"/>
        <v>0</v>
      </c>
      <c r="AO784" s="99">
        <f t="shared" si="747"/>
        <v>0</v>
      </c>
      <c r="AP784" s="99">
        <f t="shared" si="748"/>
        <v>0</v>
      </c>
      <c r="AQ784" s="12">
        <f t="shared" si="749"/>
        <v>0</v>
      </c>
      <c r="AR784" s="39">
        <f t="shared" si="750"/>
        <v>0</v>
      </c>
      <c r="AS784" s="39">
        <f t="shared" si="751"/>
        <v>0</v>
      </c>
      <c r="AT784" s="39">
        <f t="shared" si="752"/>
        <v>0</v>
      </c>
      <c r="AU784" s="12">
        <f t="shared" si="753"/>
        <v>0</v>
      </c>
      <c r="AV784" s="39">
        <f t="shared" si="754"/>
        <v>0</v>
      </c>
      <c r="AW784" s="39">
        <f t="shared" si="755"/>
        <v>0</v>
      </c>
      <c r="AX784" s="39">
        <f t="shared" si="756"/>
        <v>0</v>
      </c>
      <c r="AY784" s="39">
        <f t="shared" si="757"/>
        <v>0</v>
      </c>
      <c r="AZ784" s="39">
        <f t="shared" si="758"/>
        <v>0</v>
      </c>
      <c r="BA784" s="12">
        <f t="shared" si="759"/>
        <v>0</v>
      </c>
      <c r="BB784" s="39">
        <f t="shared" si="760"/>
        <v>0</v>
      </c>
      <c r="BC784" s="39">
        <f t="shared" si="761"/>
        <v>0</v>
      </c>
      <c r="BD784" s="39">
        <f t="shared" si="762"/>
        <v>0</v>
      </c>
      <c r="BE784" s="12">
        <f t="shared" si="763"/>
        <v>0</v>
      </c>
      <c r="BF784" s="39">
        <f t="shared" si="764"/>
        <v>0</v>
      </c>
      <c r="BG784" s="39">
        <f t="shared" si="765"/>
        <v>0</v>
      </c>
      <c r="BH784" s="39">
        <f t="shared" si="766"/>
        <v>0</v>
      </c>
      <c r="BI784" s="12">
        <f t="shared" si="767"/>
        <v>0</v>
      </c>
      <c r="BJ784" s="39">
        <f t="shared" si="768"/>
        <v>0</v>
      </c>
      <c r="BK784" s="39">
        <f t="shared" si="769"/>
        <v>0</v>
      </c>
      <c r="BL784" s="39">
        <f t="shared" si="770"/>
        <v>0</v>
      </c>
      <c r="BM784" s="12">
        <f t="shared" si="771"/>
        <v>0</v>
      </c>
      <c r="BN784" s="39">
        <f t="shared" si="772"/>
        <v>0</v>
      </c>
      <c r="BO784" s="39">
        <f t="shared" si="773"/>
        <v>0</v>
      </c>
      <c r="BP784" s="39">
        <f t="shared" si="774"/>
        <v>0</v>
      </c>
      <c r="BQ784" s="12">
        <f t="shared" si="775"/>
        <v>0</v>
      </c>
      <c r="BR784" s="39">
        <f t="shared" si="776"/>
        <v>0</v>
      </c>
      <c r="BS784" s="39">
        <f t="shared" si="777"/>
        <v>0</v>
      </c>
      <c r="BT784" s="39">
        <f t="shared" si="778"/>
        <v>0</v>
      </c>
      <c r="BU784" s="104">
        <f>IF(ABS($B784)&lt;0.01,0,VLOOKUP(E784,DollarSteps,4))</f>
        <v>1</v>
      </c>
      <c r="BV784" s="104">
        <f>IF(ABS($B784)&lt;0.01,0,VLOOKUP(G784,DollarSteps,4))</f>
        <v>1</v>
      </c>
      <c r="BW784" s="104">
        <f>IF(ABS($B784)&lt;0.01,0,VLOOKUP(I784,DollarSteps,4))</f>
        <v>1</v>
      </c>
      <c r="BX784" s="104">
        <f>IF(ABS($B784)&lt;0.01,0,IF($J784="","",VLOOKUP($J784,Age_Steps,4)))</f>
        <v>2</v>
      </c>
      <c r="BY784" s="104">
        <f>IF(OR(ABS($B784)&lt;0.01,$E784=0),0,IF($J784="","",VLOOKUP($J784,Age_Steps,4)))</f>
        <v>0</v>
      </c>
      <c r="BZ784" s="104">
        <f>IF(ABS($B784)&lt;0.01,0,IF($J784="","",VLOOKUP($J784-1,Age_Steps,4)))</f>
        <v>2</v>
      </c>
      <c r="CA784" s="104">
        <f>IF(OR(ABS($B784)&lt;0.01,$G784=0),0,IF($J784="","",VLOOKUP($J784-1,Age_Steps,4)))</f>
        <v>0</v>
      </c>
      <c r="CB784" s="104">
        <f>IF(ABS($B784)&lt;0.01,0,IF($J784="","",VLOOKUP($J784-2,Age_Steps,4)))</f>
        <v>2</v>
      </c>
      <c r="CC784" s="104">
        <f>IF(OR(ABS($B784)&lt;0.01,$I784=0),0,IF($J784="","",VLOOKUP($J784-2,Age_Steps,4)))</f>
        <v>0</v>
      </c>
    </row>
    <row r="785" spans="2:81" ht="12.5" customHeight="1">
      <c r="B785" s="6" t="s">
        <v>703</v>
      </c>
      <c r="C785" s="7" t="s">
        <v>704</v>
      </c>
      <c r="D785" s="5">
        <v>4900</v>
      </c>
      <c r="E785" s="5">
        <v>6500</v>
      </c>
      <c r="F785" s="2">
        <v>5500</v>
      </c>
      <c r="G785" s="2">
        <v>5500</v>
      </c>
      <c r="H785" s="2">
        <v>4975</v>
      </c>
      <c r="I785" s="5">
        <v>6734.75</v>
      </c>
      <c r="J785" s="11">
        <v>64</v>
      </c>
      <c r="K785" s="12">
        <f t="shared" si="723"/>
        <v>1</v>
      </c>
      <c r="L785" s="12">
        <f t="shared" si="723"/>
        <v>1</v>
      </c>
      <c r="M785" s="14">
        <f t="shared" si="724"/>
        <v>-600</v>
      </c>
      <c r="N785" s="12">
        <f t="shared" si="779"/>
        <v>1</v>
      </c>
      <c r="O785" s="14">
        <f t="shared" si="725"/>
        <v>1000</v>
      </c>
      <c r="P785" s="12">
        <f t="shared" si="779"/>
        <v>1</v>
      </c>
      <c r="Q785" s="12">
        <f t="shared" si="726"/>
        <v>0</v>
      </c>
      <c r="R785" s="12">
        <f t="shared" si="727"/>
        <v>0</v>
      </c>
      <c r="S785" s="12">
        <f t="shared" si="728"/>
        <v>1</v>
      </c>
      <c r="T785" s="12">
        <f t="shared" si="729"/>
        <v>1</v>
      </c>
      <c r="U785" s="12">
        <f t="shared" si="730"/>
        <v>0</v>
      </c>
      <c r="V785" s="39">
        <f t="shared" si="731"/>
        <v>0</v>
      </c>
      <c r="W785" s="39">
        <f t="shared" si="732"/>
        <v>0</v>
      </c>
      <c r="X785" s="12">
        <f t="shared" si="780"/>
        <v>1</v>
      </c>
      <c r="Y785" s="12">
        <f t="shared" si="733"/>
        <v>0</v>
      </c>
      <c r="Z785" s="39">
        <f t="shared" si="781"/>
        <v>0</v>
      </c>
      <c r="AA785" s="12">
        <f t="shared" si="734"/>
        <v>0</v>
      </c>
      <c r="AB785" s="39">
        <f t="shared" si="735"/>
        <v>0</v>
      </c>
      <c r="AC785" s="12">
        <f t="shared" si="736"/>
        <v>0</v>
      </c>
      <c r="AD785" s="39">
        <f t="shared" si="737"/>
        <v>0</v>
      </c>
      <c r="AE785" s="39">
        <f t="shared" si="722"/>
        <v>0</v>
      </c>
      <c r="AF785" s="12">
        <f t="shared" si="738"/>
        <v>0</v>
      </c>
      <c r="AG785" s="39">
        <f t="shared" si="739"/>
        <v>0</v>
      </c>
      <c r="AH785" s="12">
        <f t="shared" si="740"/>
        <v>0</v>
      </c>
      <c r="AI785" s="39">
        <f t="shared" si="741"/>
        <v>0</v>
      </c>
      <c r="AJ785" s="39">
        <f t="shared" si="742"/>
        <v>0</v>
      </c>
      <c r="AK785" s="12">
        <f t="shared" si="743"/>
        <v>1</v>
      </c>
      <c r="AL785" s="39">
        <f t="shared" si="744"/>
        <v>6500</v>
      </c>
      <c r="AM785" s="39">
        <f t="shared" si="745"/>
        <v>5500</v>
      </c>
      <c r="AN785" s="39">
        <f t="shared" si="746"/>
        <v>6734.75</v>
      </c>
      <c r="AO785" s="99">
        <f t="shared" si="747"/>
        <v>1</v>
      </c>
      <c r="AP785" s="99">
        <f t="shared" si="748"/>
        <v>2</v>
      </c>
      <c r="AQ785" s="12">
        <f t="shared" si="749"/>
        <v>0</v>
      </c>
      <c r="AR785" s="39">
        <f t="shared" si="750"/>
        <v>0</v>
      </c>
      <c r="AS785" s="39">
        <f t="shared" si="751"/>
        <v>0</v>
      </c>
      <c r="AT785" s="39">
        <f t="shared" si="752"/>
        <v>0</v>
      </c>
      <c r="AU785" s="12">
        <f t="shared" si="753"/>
        <v>0</v>
      </c>
      <c r="AV785" s="39">
        <f t="shared" si="754"/>
        <v>0</v>
      </c>
      <c r="AW785" s="39">
        <f t="shared" si="755"/>
        <v>0</v>
      </c>
      <c r="AX785" s="39">
        <f t="shared" si="756"/>
        <v>0</v>
      </c>
      <c r="AY785" s="39">
        <f t="shared" si="757"/>
        <v>0</v>
      </c>
      <c r="AZ785" s="39">
        <f t="shared" si="758"/>
        <v>0</v>
      </c>
      <c r="BA785" s="12">
        <f t="shared" si="759"/>
        <v>1</v>
      </c>
      <c r="BB785" s="39">
        <f t="shared" si="760"/>
        <v>6500</v>
      </c>
      <c r="BC785" s="39">
        <f t="shared" si="761"/>
        <v>5500</v>
      </c>
      <c r="BD785" s="39">
        <f t="shared" si="762"/>
        <v>6734.75</v>
      </c>
      <c r="BE785" s="12">
        <f t="shared" si="763"/>
        <v>0</v>
      </c>
      <c r="BF785" s="39">
        <f t="shared" si="764"/>
        <v>0</v>
      </c>
      <c r="BG785" s="39">
        <f t="shared" si="765"/>
        <v>0</v>
      </c>
      <c r="BH785" s="39">
        <f t="shared" si="766"/>
        <v>0</v>
      </c>
      <c r="BI785" s="12">
        <f t="shared" si="767"/>
        <v>0</v>
      </c>
      <c r="BJ785" s="39">
        <f t="shared" si="768"/>
        <v>0</v>
      </c>
      <c r="BK785" s="39">
        <f t="shared" si="769"/>
        <v>0</v>
      </c>
      <c r="BL785" s="39">
        <f t="shared" si="770"/>
        <v>0</v>
      </c>
      <c r="BM785" s="12">
        <f t="shared" si="771"/>
        <v>0</v>
      </c>
      <c r="BN785" s="39">
        <f t="shared" si="772"/>
        <v>0</v>
      </c>
      <c r="BO785" s="39">
        <f t="shared" si="773"/>
        <v>0</v>
      </c>
      <c r="BP785" s="39">
        <f t="shared" si="774"/>
        <v>0</v>
      </c>
      <c r="BQ785" s="12">
        <f t="shared" si="775"/>
        <v>0</v>
      </c>
      <c r="BR785" s="39">
        <f t="shared" si="776"/>
        <v>0</v>
      </c>
      <c r="BS785" s="39">
        <f t="shared" si="777"/>
        <v>0</v>
      </c>
      <c r="BT785" s="39">
        <f t="shared" si="778"/>
        <v>0</v>
      </c>
      <c r="BU785" s="104">
        <f>IF(ABS($B785)&lt;0.01,0,VLOOKUP(E785,DollarSteps,4))</f>
        <v>9</v>
      </c>
      <c r="BV785" s="104">
        <f>IF(ABS($B785)&lt;0.01,0,VLOOKUP(G785,DollarSteps,4))</f>
        <v>9</v>
      </c>
      <c r="BW785" s="104">
        <f>IF(ABS($B785)&lt;0.01,0,VLOOKUP(I785,DollarSteps,4))</f>
        <v>9</v>
      </c>
      <c r="BX785" s="104">
        <f>IF(ABS($B785)&lt;0.01,0,IF($J785="","",VLOOKUP($J785,Age_Steps,4)))</f>
        <v>6</v>
      </c>
      <c r="BY785" s="104">
        <f>IF(OR(ABS($B785)&lt;0.01,$E785=0),0,IF($J785="","",VLOOKUP($J785,Age_Steps,4)))</f>
        <v>6</v>
      </c>
      <c r="BZ785" s="104">
        <f>IF(ABS($B785)&lt;0.01,0,IF($J785="","",VLOOKUP($J785-1,Age_Steps,4)))</f>
        <v>6</v>
      </c>
      <c r="CA785" s="104">
        <f>IF(OR(ABS($B785)&lt;0.01,$G785=0),0,IF($J785="","",VLOOKUP($J785-1,Age_Steps,4)))</f>
        <v>6</v>
      </c>
      <c r="CB785" s="104">
        <f>IF(ABS($B785)&lt;0.01,0,IF($J785="","",VLOOKUP($J785-2,Age_Steps,4)))</f>
        <v>6</v>
      </c>
      <c r="CC785" s="104">
        <f>IF(OR(ABS($B785)&lt;0.01,$I785=0),0,IF($J785="","",VLOOKUP($J785-2,Age_Steps,4)))</f>
        <v>6</v>
      </c>
    </row>
    <row r="786" spans="2:81" ht="12.5" customHeight="1">
      <c r="B786" s="6" t="s">
        <v>705</v>
      </c>
      <c r="C786" s="6" t="s">
        <v>706</v>
      </c>
      <c r="D786" s="5">
        <v>0</v>
      </c>
      <c r="E786" s="5">
        <v>0</v>
      </c>
      <c r="F786" s="2">
        <v>0</v>
      </c>
      <c r="G786" s="2">
        <v>0</v>
      </c>
      <c r="H786" s="2">
        <v>0</v>
      </c>
      <c r="I786" s="5">
        <v>0</v>
      </c>
      <c r="J786" s="11">
        <v>17</v>
      </c>
      <c r="K786" s="12">
        <f t="shared" si="723"/>
        <v>0</v>
      </c>
      <c r="L786" s="12">
        <f t="shared" si="723"/>
        <v>0</v>
      </c>
      <c r="M786" s="14">
        <f t="shared" si="724"/>
        <v>0</v>
      </c>
      <c r="N786" s="12">
        <f t="shared" si="779"/>
        <v>0</v>
      </c>
      <c r="O786" s="14">
        <f t="shared" si="725"/>
        <v>0</v>
      </c>
      <c r="P786" s="12">
        <f t="shared" si="779"/>
        <v>0</v>
      </c>
      <c r="Q786" s="12">
        <f t="shared" si="726"/>
        <v>1</v>
      </c>
      <c r="R786" s="12">
        <f t="shared" si="727"/>
        <v>0</v>
      </c>
      <c r="S786" s="12">
        <f t="shared" si="728"/>
        <v>0</v>
      </c>
      <c r="T786" s="12">
        <f t="shared" si="729"/>
        <v>0</v>
      </c>
      <c r="U786" s="12">
        <f t="shared" si="730"/>
        <v>0</v>
      </c>
      <c r="V786" s="39">
        <f t="shared" si="731"/>
        <v>0</v>
      </c>
      <c r="W786" s="39">
        <f t="shared" si="732"/>
        <v>0</v>
      </c>
      <c r="X786" s="12">
        <f t="shared" si="780"/>
        <v>0</v>
      </c>
      <c r="Y786" s="12">
        <f t="shared" si="733"/>
        <v>0</v>
      </c>
      <c r="Z786" s="39">
        <f t="shared" si="781"/>
        <v>0</v>
      </c>
      <c r="AA786" s="12">
        <f t="shared" si="734"/>
        <v>0</v>
      </c>
      <c r="AB786" s="39">
        <f t="shared" si="735"/>
        <v>0</v>
      </c>
      <c r="AC786" s="12">
        <f t="shared" si="736"/>
        <v>0</v>
      </c>
      <c r="AD786" s="39">
        <f t="shared" si="737"/>
        <v>0</v>
      </c>
      <c r="AE786" s="39">
        <f t="shared" si="722"/>
        <v>0</v>
      </c>
      <c r="AF786" s="12">
        <f t="shared" si="738"/>
        <v>0</v>
      </c>
      <c r="AG786" s="39">
        <f t="shared" si="739"/>
        <v>0</v>
      </c>
      <c r="AH786" s="12">
        <f t="shared" si="740"/>
        <v>0</v>
      </c>
      <c r="AI786" s="39">
        <f t="shared" si="741"/>
        <v>0</v>
      </c>
      <c r="AJ786" s="39">
        <f t="shared" si="742"/>
        <v>0</v>
      </c>
      <c r="AK786" s="12">
        <f t="shared" si="743"/>
        <v>0</v>
      </c>
      <c r="AL786" s="39">
        <f t="shared" si="744"/>
        <v>0</v>
      </c>
      <c r="AM786" s="39">
        <f t="shared" si="745"/>
        <v>0</v>
      </c>
      <c r="AN786" s="39">
        <f t="shared" si="746"/>
        <v>0</v>
      </c>
      <c r="AO786" s="99">
        <f t="shared" si="747"/>
        <v>0</v>
      </c>
      <c r="AP786" s="99">
        <f t="shared" si="748"/>
        <v>0</v>
      </c>
      <c r="AQ786" s="12">
        <f t="shared" si="749"/>
        <v>0</v>
      </c>
      <c r="AR786" s="39">
        <f t="shared" si="750"/>
        <v>0</v>
      </c>
      <c r="AS786" s="39">
        <f t="shared" si="751"/>
        <v>0</v>
      </c>
      <c r="AT786" s="39">
        <f t="shared" si="752"/>
        <v>0</v>
      </c>
      <c r="AU786" s="12">
        <f t="shared" si="753"/>
        <v>0</v>
      </c>
      <c r="AV786" s="39">
        <f t="shared" si="754"/>
        <v>0</v>
      </c>
      <c r="AW786" s="39">
        <f t="shared" si="755"/>
        <v>0</v>
      </c>
      <c r="AX786" s="39">
        <f t="shared" si="756"/>
        <v>0</v>
      </c>
      <c r="AY786" s="39">
        <f t="shared" si="757"/>
        <v>0</v>
      </c>
      <c r="AZ786" s="39">
        <f t="shared" si="758"/>
        <v>0</v>
      </c>
      <c r="BA786" s="12">
        <f t="shared" si="759"/>
        <v>0</v>
      </c>
      <c r="BB786" s="39">
        <f t="shared" si="760"/>
        <v>0</v>
      </c>
      <c r="BC786" s="39">
        <f t="shared" si="761"/>
        <v>0</v>
      </c>
      <c r="BD786" s="39">
        <f t="shared" si="762"/>
        <v>0</v>
      </c>
      <c r="BE786" s="12">
        <f t="shared" si="763"/>
        <v>0</v>
      </c>
      <c r="BF786" s="39">
        <f t="shared" si="764"/>
        <v>0</v>
      </c>
      <c r="BG786" s="39">
        <f t="shared" si="765"/>
        <v>0</v>
      </c>
      <c r="BH786" s="39">
        <f t="shared" si="766"/>
        <v>0</v>
      </c>
      <c r="BI786" s="12">
        <f t="shared" si="767"/>
        <v>0</v>
      </c>
      <c r="BJ786" s="39">
        <f t="shared" si="768"/>
        <v>0</v>
      </c>
      <c r="BK786" s="39">
        <f t="shared" si="769"/>
        <v>0</v>
      </c>
      <c r="BL786" s="39">
        <f t="shared" si="770"/>
        <v>0</v>
      </c>
      <c r="BM786" s="12">
        <f t="shared" si="771"/>
        <v>0</v>
      </c>
      <c r="BN786" s="39">
        <f t="shared" si="772"/>
        <v>0</v>
      </c>
      <c r="BO786" s="39">
        <f t="shared" si="773"/>
        <v>0</v>
      </c>
      <c r="BP786" s="39">
        <f t="shared" si="774"/>
        <v>0</v>
      </c>
      <c r="BQ786" s="12">
        <f t="shared" si="775"/>
        <v>0</v>
      </c>
      <c r="BR786" s="39">
        <f t="shared" si="776"/>
        <v>0</v>
      </c>
      <c r="BS786" s="39">
        <f t="shared" si="777"/>
        <v>0</v>
      </c>
      <c r="BT786" s="39">
        <f t="shared" si="778"/>
        <v>0</v>
      </c>
      <c r="BU786" s="104">
        <f>IF(ABS($B786)&lt;0.01,0,VLOOKUP(E786,DollarSteps,4))</f>
        <v>1</v>
      </c>
      <c r="BV786" s="104">
        <f>IF(ABS($B786)&lt;0.01,0,VLOOKUP(G786,DollarSteps,4))</f>
        <v>1</v>
      </c>
      <c r="BW786" s="104">
        <f>IF(ABS($B786)&lt;0.01,0,VLOOKUP(I786,DollarSteps,4))</f>
        <v>1</v>
      </c>
      <c r="BX786" s="104">
        <f>IF(ABS($B786)&lt;0.01,0,IF($J786="","",VLOOKUP($J786,Age_Steps,4)))</f>
        <v>1</v>
      </c>
      <c r="BY786" s="104">
        <f>IF(OR(ABS($B786)&lt;0.01,$E786=0),0,IF($J786="","",VLOOKUP($J786,Age_Steps,4)))</f>
        <v>0</v>
      </c>
      <c r="BZ786" s="104">
        <f>IF(ABS($B786)&lt;0.01,0,IF($J786="","",VLOOKUP($J786-1,Age_Steps,4)))</f>
        <v>1</v>
      </c>
      <c r="CA786" s="104">
        <f>IF(OR(ABS($B786)&lt;0.01,$G786=0),0,IF($J786="","",VLOOKUP($J786-1,Age_Steps,4)))</f>
        <v>0</v>
      </c>
      <c r="CB786" s="104">
        <f>IF(ABS($B786)&lt;0.01,0,IF($J786="","",VLOOKUP($J786-2,Age_Steps,4)))</f>
        <v>1</v>
      </c>
      <c r="CC786" s="104">
        <f>IF(OR(ABS($B786)&lt;0.01,$I786=0),0,IF($J786="","",VLOOKUP($J786-2,Age_Steps,4)))</f>
        <v>0</v>
      </c>
    </row>
    <row r="787" spans="2:81" ht="12.5" customHeight="1">
      <c r="B787" s="6" t="s">
        <v>707</v>
      </c>
      <c r="C787" s="7" t="s">
        <v>708</v>
      </c>
      <c r="D787" s="5">
        <v>2000</v>
      </c>
      <c r="E787" s="5">
        <v>4000</v>
      </c>
      <c r="F787" s="2">
        <v>0</v>
      </c>
      <c r="G787" s="2">
        <v>3000</v>
      </c>
      <c r="H787" s="2">
        <v>2000</v>
      </c>
      <c r="I787" s="5">
        <v>4050</v>
      </c>
      <c r="J787" s="11">
        <v>58</v>
      </c>
      <c r="K787" s="12">
        <f t="shared" si="723"/>
        <v>1</v>
      </c>
      <c r="L787" s="12">
        <f t="shared" si="723"/>
        <v>1</v>
      </c>
      <c r="M787" s="14">
        <f t="shared" si="724"/>
        <v>2000</v>
      </c>
      <c r="N787" s="12">
        <f t="shared" si="779"/>
        <v>1</v>
      </c>
      <c r="O787" s="14">
        <f t="shared" si="725"/>
        <v>1000</v>
      </c>
      <c r="P787" s="12">
        <f t="shared" si="779"/>
        <v>1</v>
      </c>
      <c r="Q787" s="12">
        <f t="shared" si="726"/>
        <v>0</v>
      </c>
      <c r="R787" s="12">
        <f t="shared" si="727"/>
        <v>0</v>
      </c>
      <c r="S787" s="12">
        <f t="shared" si="728"/>
        <v>1</v>
      </c>
      <c r="T787" s="12">
        <f t="shared" si="729"/>
        <v>1</v>
      </c>
      <c r="U787" s="12">
        <f t="shared" si="730"/>
        <v>0</v>
      </c>
      <c r="V787" s="39">
        <f t="shared" si="731"/>
        <v>0</v>
      </c>
      <c r="W787" s="39">
        <f t="shared" si="732"/>
        <v>0</v>
      </c>
      <c r="X787" s="12">
        <f t="shared" si="780"/>
        <v>1</v>
      </c>
      <c r="Y787" s="12">
        <f t="shared" si="733"/>
        <v>0</v>
      </c>
      <c r="Z787" s="39">
        <f t="shared" si="781"/>
        <v>0</v>
      </c>
      <c r="AA787" s="12">
        <f t="shared" si="734"/>
        <v>0</v>
      </c>
      <c r="AB787" s="39">
        <f t="shared" si="735"/>
        <v>0</v>
      </c>
      <c r="AC787" s="12">
        <f t="shared" si="736"/>
        <v>0</v>
      </c>
      <c r="AD787" s="39">
        <f t="shared" si="737"/>
        <v>0</v>
      </c>
      <c r="AE787" s="39">
        <f t="shared" si="722"/>
        <v>0</v>
      </c>
      <c r="AF787" s="12">
        <f t="shared" si="738"/>
        <v>0</v>
      </c>
      <c r="AG787" s="39">
        <f t="shared" si="739"/>
        <v>0</v>
      </c>
      <c r="AH787" s="12">
        <f t="shared" si="740"/>
        <v>0</v>
      </c>
      <c r="AI787" s="39">
        <f t="shared" si="741"/>
        <v>0</v>
      </c>
      <c r="AJ787" s="39">
        <f t="shared" si="742"/>
        <v>0</v>
      </c>
      <c r="AK787" s="12">
        <f t="shared" si="743"/>
        <v>1</v>
      </c>
      <c r="AL787" s="39">
        <f t="shared" si="744"/>
        <v>4000</v>
      </c>
      <c r="AM787" s="39">
        <f t="shared" si="745"/>
        <v>3000</v>
      </c>
      <c r="AN787" s="39">
        <f t="shared" si="746"/>
        <v>4050</v>
      </c>
      <c r="AO787" s="99">
        <f t="shared" si="747"/>
        <v>1</v>
      </c>
      <c r="AP787" s="99">
        <f t="shared" si="748"/>
        <v>2</v>
      </c>
      <c r="AQ787" s="12">
        <f t="shared" si="749"/>
        <v>0</v>
      </c>
      <c r="AR787" s="39">
        <f t="shared" si="750"/>
        <v>0</v>
      </c>
      <c r="AS787" s="39">
        <f t="shared" si="751"/>
        <v>0</v>
      </c>
      <c r="AT787" s="39">
        <f t="shared" si="752"/>
        <v>0</v>
      </c>
      <c r="AU787" s="12">
        <f t="shared" si="753"/>
        <v>0</v>
      </c>
      <c r="AV787" s="39">
        <f t="shared" si="754"/>
        <v>0</v>
      </c>
      <c r="AW787" s="39">
        <f t="shared" si="755"/>
        <v>0</v>
      </c>
      <c r="AX787" s="39">
        <f t="shared" si="756"/>
        <v>0</v>
      </c>
      <c r="AY787" s="39">
        <f t="shared" si="757"/>
        <v>0</v>
      </c>
      <c r="AZ787" s="39">
        <f t="shared" si="758"/>
        <v>0</v>
      </c>
      <c r="BA787" s="12">
        <f t="shared" si="759"/>
        <v>1</v>
      </c>
      <c r="BB787" s="39">
        <f t="shared" si="760"/>
        <v>4000</v>
      </c>
      <c r="BC787" s="39">
        <f t="shared" si="761"/>
        <v>3000</v>
      </c>
      <c r="BD787" s="39">
        <f t="shared" si="762"/>
        <v>4050</v>
      </c>
      <c r="BE787" s="12">
        <f t="shared" si="763"/>
        <v>0</v>
      </c>
      <c r="BF787" s="39">
        <f t="shared" si="764"/>
        <v>0</v>
      </c>
      <c r="BG787" s="39">
        <f t="shared" si="765"/>
        <v>0</v>
      </c>
      <c r="BH787" s="39">
        <f t="shared" si="766"/>
        <v>0</v>
      </c>
      <c r="BI787" s="12">
        <f t="shared" si="767"/>
        <v>0</v>
      </c>
      <c r="BJ787" s="39">
        <f t="shared" si="768"/>
        <v>0</v>
      </c>
      <c r="BK787" s="39">
        <f t="shared" si="769"/>
        <v>0</v>
      </c>
      <c r="BL787" s="39">
        <f t="shared" si="770"/>
        <v>0</v>
      </c>
      <c r="BM787" s="12">
        <f t="shared" si="771"/>
        <v>0</v>
      </c>
      <c r="BN787" s="39">
        <f t="shared" si="772"/>
        <v>0</v>
      </c>
      <c r="BO787" s="39">
        <f t="shared" si="773"/>
        <v>0</v>
      </c>
      <c r="BP787" s="39">
        <f t="shared" si="774"/>
        <v>0</v>
      </c>
      <c r="BQ787" s="12">
        <f t="shared" si="775"/>
        <v>0</v>
      </c>
      <c r="BR787" s="39">
        <f t="shared" si="776"/>
        <v>0</v>
      </c>
      <c r="BS787" s="39">
        <f t="shared" si="777"/>
        <v>0</v>
      </c>
      <c r="BT787" s="39">
        <f t="shared" si="778"/>
        <v>0</v>
      </c>
      <c r="BU787" s="104">
        <f>IF(ABS($B787)&lt;0.01,0,VLOOKUP(E787,DollarSteps,4))</f>
        <v>7</v>
      </c>
      <c r="BV787" s="104">
        <f>IF(ABS($B787)&lt;0.01,0,VLOOKUP(G787,DollarSteps,4))</f>
        <v>7</v>
      </c>
      <c r="BW787" s="104">
        <f>IF(ABS($B787)&lt;0.01,0,VLOOKUP(I787,DollarSteps,4))</f>
        <v>7</v>
      </c>
      <c r="BX787" s="104">
        <f>IF(ABS($B787)&lt;0.01,0,IF($J787="","",VLOOKUP($J787,Age_Steps,4)))</f>
        <v>5</v>
      </c>
      <c r="BY787" s="104">
        <f>IF(OR(ABS($B787)&lt;0.01,$E787=0),0,IF($J787="","",VLOOKUP($J787,Age_Steps,4)))</f>
        <v>5</v>
      </c>
      <c r="BZ787" s="104">
        <f>IF(ABS($B787)&lt;0.01,0,IF($J787="","",VLOOKUP($J787-1,Age_Steps,4)))</f>
        <v>5</v>
      </c>
      <c r="CA787" s="104">
        <f>IF(OR(ABS($B787)&lt;0.01,$G787=0),0,IF($J787="","",VLOOKUP($J787-1,Age_Steps,4)))</f>
        <v>5</v>
      </c>
      <c r="CB787" s="104">
        <f>IF(ABS($B787)&lt;0.01,0,IF($J787="","",VLOOKUP($J787-2,Age_Steps,4)))</f>
        <v>5</v>
      </c>
      <c r="CC787" s="104">
        <f>IF(OR(ABS($B787)&lt;0.01,$I787=0),0,IF($J787="","",VLOOKUP($J787-2,Age_Steps,4)))</f>
        <v>5</v>
      </c>
    </row>
    <row r="788" spans="2:81" ht="12.5" customHeight="1">
      <c r="B788" s="6" t="s">
        <v>709</v>
      </c>
      <c r="C788" s="7" t="s">
        <v>710</v>
      </c>
      <c r="D788" s="5">
        <v>0</v>
      </c>
      <c r="E788" s="5">
        <v>0</v>
      </c>
      <c r="F788" s="2">
        <v>0</v>
      </c>
      <c r="G788" s="2">
        <v>0</v>
      </c>
      <c r="H788" s="2">
        <v>50</v>
      </c>
      <c r="I788" s="5">
        <v>50</v>
      </c>
      <c r="J788" s="11">
        <v>68</v>
      </c>
      <c r="K788" s="12">
        <f t="shared" si="723"/>
        <v>0</v>
      </c>
      <c r="L788" s="12">
        <f t="shared" si="723"/>
        <v>0</v>
      </c>
      <c r="M788" s="14">
        <f t="shared" si="724"/>
        <v>0</v>
      </c>
      <c r="N788" s="12">
        <f t="shared" si="779"/>
        <v>0</v>
      </c>
      <c r="O788" s="14">
        <f t="shared" si="725"/>
        <v>0</v>
      </c>
      <c r="P788" s="12">
        <f t="shared" si="779"/>
        <v>0</v>
      </c>
      <c r="Q788" s="12">
        <f t="shared" si="726"/>
        <v>0</v>
      </c>
      <c r="R788" s="12">
        <f t="shared" si="727"/>
        <v>1</v>
      </c>
      <c r="S788" s="12">
        <f t="shared" si="728"/>
        <v>0</v>
      </c>
      <c r="T788" s="12">
        <f t="shared" si="729"/>
        <v>0</v>
      </c>
      <c r="U788" s="12">
        <f t="shared" si="730"/>
        <v>0</v>
      </c>
      <c r="V788" s="39">
        <f t="shared" si="731"/>
        <v>0</v>
      </c>
      <c r="W788" s="39">
        <f t="shared" si="732"/>
        <v>0</v>
      </c>
      <c r="X788" s="12">
        <f t="shared" si="780"/>
        <v>1</v>
      </c>
      <c r="Y788" s="12">
        <f t="shared" si="733"/>
        <v>1</v>
      </c>
      <c r="Z788" s="39">
        <f t="shared" si="781"/>
        <v>50</v>
      </c>
      <c r="AA788" s="12">
        <f t="shared" si="734"/>
        <v>0</v>
      </c>
      <c r="AB788" s="39">
        <f t="shared" si="735"/>
        <v>0</v>
      </c>
      <c r="AC788" s="12">
        <f t="shared" si="736"/>
        <v>0</v>
      </c>
      <c r="AD788" s="39">
        <f t="shared" si="737"/>
        <v>0</v>
      </c>
      <c r="AE788" s="39">
        <f t="shared" si="722"/>
        <v>0</v>
      </c>
      <c r="AF788" s="12">
        <f t="shared" si="738"/>
        <v>0</v>
      </c>
      <c r="AG788" s="39">
        <f t="shared" si="739"/>
        <v>0</v>
      </c>
      <c r="AH788" s="12">
        <f t="shared" si="740"/>
        <v>0</v>
      </c>
      <c r="AI788" s="39">
        <f t="shared" si="741"/>
        <v>0</v>
      </c>
      <c r="AJ788" s="39">
        <f t="shared" si="742"/>
        <v>0</v>
      </c>
      <c r="AK788" s="12">
        <f t="shared" si="743"/>
        <v>0</v>
      </c>
      <c r="AL788" s="39">
        <f t="shared" si="744"/>
        <v>0</v>
      </c>
      <c r="AM788" s="39">
        <f t="shared" si="745"/>
        <v>0</v>
      </c>
      <c r="AN788" s="39">
        <f t="shared" si="746"/>
        <v>0</v>
      </c>
      <c r="AO788" s="99">
        <f t="shared" si="747"/>
        <v>0</v>
      </c>
      <c r="AP788" s="99">
        <f t="shared" si="748"/>
        <v>0</v>
      </c>
      <c r="AQ788" s="12">
        <f t="shared" si="749"/>
        <v>0</v>
      </c>
      <c r="AR788" s="39">
        <f t="shared" si="750"/>
        <v>0</v>
      </c>
      <c r="AS788" s="39">
        <f t="shared" si="751"/>
        <v>0</v>
      </c>
      <c r="AT788" s="39">
        <f t="shared" si="752"/>
        <v>0</v>
      </c>
      <c r="AU788" s="12">
        <f t="shared" si="753"/>
        <v>0</v>
      </c>
      <c r="AV788" s="39">
        <f t="shared" si="754"/>
        <v>0</v>
      </c>
      <c r="AW788" s="39">
        <f t="shared" si="755"/>
        <v>0</v>
      </c>
      <c r="AX788" s="39">
        <f t="shared" si="756"/>
        <v>0</v>
      </c>
      <c r="AY788" s="39">
        <f t="shared" si="757"/>
        <v>0</v>
      </c>
      <c r="AZ788" s="39">
        <f t="shared" si="758"/>
        <v>0</v>
      </c>
      <c r="BA788" s="12">
        <f t="shared" si="759"/>
        <v>0</v>
      </c>
      <c r="BB788" s="39">
        <f t="shared" si="760"/>
        <v>0</v>
      </c>
      <c r="BC788" s="39">
        <f t="shared" si="761"/>
        <v>0</v>
      </c>
      <c r="BD788" s="39">
        <f t="shared" si="762"/>
        <v>0</v>
      </c>
      <c r="BE788" s="12">
        <f t="shared" si="763"/>
        <v>0</v>
      </c>
      <c r="BF788" s="39">
        <f t="shared" si="764"/>
        <v>0</v>
      </c>
      <c r="BG788" s="39">
        <f t="shared" si="765"/>
        <v>0</v>
      </c>
      <c r="BH788" s="39">
        <f t="shared" si="766"/>
        <v>0</v>
      </c>
      <c r="BI788" s="12">
        <f t="shared" si="767"/>
        <v>0</v>
      </c>
      <c r="BJ788" s="39">
        <f t="shared" si="768"/>
        <v>0</v>
      </c>
      <c r="BK788" s="39">
        <f t="shared" si="769"/>
        <v>0</v>
      </c>
      <c r="BL788" s="39">
        <f t="shared" si="770"/>
        <v>0</v>
      </c>
      <c r="BM788" s="12">
        <f t="shared" si="771"/>
        <v>0</v>
      </c>
      <c r="BN788" s="39">
        <f t="shared" si="772"/>
        <v>0</v>
      </c>
      <c r="BO788" s="39">
        <f t="shared" si="773"/>
        <v>0</v>
      </c>
      <c r="BP788" s="39">
        <f t="shared" si="774"/>
        <v>0</v>
      </c>
      <c r="BQ788" s="12">
        <f t="shared" si="775"/>
        <v>0</v>
      </c>
      <c r="BR788" s="39">
        <f t="shared" si="776"/>
        <v>0</v>
      </c>
      <c r="BS788" s="39">
        <f t="shared" si="777"/>
        <v>0</v>
      </c>
      <c r="BT788" s="39">
        <f t="shared" si="778"/>
        <v>0</v>
      </c>
      <c r="BU788" s="104">
        <f>IF(ABS($B788)&lt;0.01,0,VLOOKUP(E788,DollarSteps,4))</f>
        <v>1</v>
      </c>
      <c r="BV788" s="104">
        <f>IF(ABS($B788)&lt;0.01,0,VLOOKUP(G788,DollarSteps,4))</f>
        <v>1</v>
      </c>
      <c r="BW788" s="104">
        <f>IF(ABS($B788)&lt;0.01,0,VLOOKUP(I788,DollarSteps,4))</f>
        <v>2</v>
      </c>
      <c r="BX788" s="104">
        <f>IF(ABS($B788)&lt;0.01,0,IF($J788="","",VLOOKUP($J788,Age_Steps,4)))</f>
        <v>6</v>
      </c>
      <c r="BY788" s="104">
        <f>IF(OR(ABS($B788)&lt;0.01,$E788=0),0,IF($J788="","",VLOOKUP($J788,Age_Steps,4)))</f>
        <v>0</v>
      </c>
      <c r="BZ788" s="104">
        <f>IF(ABS($B788)&lt;0.01,0,IF($J788="","",VLOOKUP($J788-1,Age_Steps,4)))</f>
        <v>6</v>
      </c>
      <c r="CA788" s="104">
        <f>IF(OR(ABS($B788)&lt;0.01,$G788=0),0,IF($J788="","",VLOOKUP($J788-1,Age_Steps,4)))</f>
        <v>0</v>
      </c>
      <c r="CB788" s="104">
        <f>IF(ABS($B788)&lt;0.01,0,IF($J788="","",VLOOKUP($J788-2,Age_Steps,4)))</f>
        <v>6</v>
      </c>
      <c r="CC788" s="104">
        <f>IF(OR(ABS($B788)&lt;0.01,$I788=0),0,IF($J788="","",VLOOKUP($J788-2,Age_Steps,4)))</f>
        <v>6</v>
      </c>
    </row>
    <row r="789" spans="2:81" ht="12.5" customHeight="1">
      <c r="B789" s="6" t="s">
        <v>711</v>
      </c>
      <c r="C789" s="7" t="s">
        <v>712</v>
      </c>
      <c r="D789" s="5">
        <v>622</v>
      </c>
      <c r="E789" s="5">
        <v>653</v>
      </c>
      <c r="F789" s="2">
        <v>932</v>
      </c>
      <c r="G789" s="2">
        <v>937</v>
      </c>
      <c r="H789" s="2">
        <v>1382</v>
      </c>
      <c r="I789" s="5">
        <v>1442</v>
      </c>
      <c r="J789" s="11">
        <v>63</v>
      </c>
      <c r="K789" s="12">
        <f t="shared" si="723"/>
        <v>1</v>
      </c>
      <c r="L789" s="12">
        <f t="shared" si="723"/>
        <v>1</v>
      </c>
      <c r="M789" s="14">
        <f t="shared" si="724"/>
        <v>-310</v>
      </c>
      <c r="N789" s="12">
        <f t="shared" si="779"/>
        <v>0</v>
      </c>
      <c r="O789" s="14">
        <f t="shared" si="725"/>
        <v>-284</v>
      </c>
      <c r="P789" s="12">
        <f t="shared" si="779"/>
        <v>0</v>
      </c>
      <c r="Q789" s="12">
        <f t="shared" si="726"/>
        <v>0</v>
      </c>
      <c r="R789" s="12">
        <f t="shared" si="727"/>
        <v>0</v>
      </c>
      <c r="S789" s="12">
        <f t="shared" si="728"/>
        <v>1</v>
      </c>
      <c r="T789" s="12">
        <f t="shared" si="729"/>
        <v>1</v>
      </c>
      <c r="U789" s="12">
        <f t="shared" si="730"/>
        <v>0</v>
      </c>
      <c r="V789" s="39">
        <f t="shared" si="731"/>
        <v>0</v>
      </c>
      <c r="W789" s="39">
        <f t="shared" si="732"/>
        <v>0</v>
      </c>
      <c r="X789" s="12">
        <f t="shared" si="780"/>
        <v>1</v>
      </c>
      <c r="Y789" s="12">
        <f t="shared" si="733"/>
        <v>0</v>
      </c>
      <c r="Z789" s="39">
        <f t="shared" si="781"/>
        <v>0</v>
      </c>
      <c r="AA789" s="12">
        <f t="shared" si="734"/>
        <v>0</v>
      </c>
      <c r="AB789" s="39">
        <f t="shared" si="735"/>
        <v>0</v>
      </c>
      <c r="AC789" s="12">
        <f t="shared" si="736"/>
        <v>0</v>
      </c>
      <c r="AD789" s="39">
        <f t="shared" si="737"/>
        <v>0</v>
      </c>
      <c r="AE789" s="39">
        <f t="shared" si="722"/>
        <v>0</v>
      </c>
      <c r="AF789" s="12">
        <f t="shared" si="738"/>
        <v>0</v>
      </c>
      <c r="AG789" s="39">
        <f t="shared" si="739"/>
        <v>0</v>
      </c>
      <c r="AH789" s="12">
        <f t="shared" si="740"/>
        <v>0</v>
      </c>
      <c r="AI789" s="39">
        <f t="shared" si="741"/>
        <v>0</v>
      </c>
      <c r="AJ789" s="39">
        <f t="shared" si="742"/>
        <v>0</v>
      </c>
      <c r="AK789" s="12">
        <f t="shared" si="743"/>
        <v>1</v>
      </c>
      <c r="AL789" s="39">
        <f t="shared" si="744"/>
        <v>653</v>
      </c>
      <c r="AM789" s="39">
        <f t="shared" si="745"/>
        <v>937</v>
      </c>
      <c r="AN789" s="39">
        <f t="shared" si="746"/>
        <v>1442</v>
      </c>
      <c r="AO789" s="99">
        <f t="shared" si="747"/>
        <v>2</v>
      </c>
      <c r="AP789" s="99">
        <f t="shared" si="748"/>
        <v>2</v>
      </c>
      <c r="AQ789" s="12">
        <f t="shared" si="749"/>
        <v>0</v>
      </c>
      <c r="AR789" s="39">
        <f t="shared" si="750"/>
        <v>0</v>
      </c>
      <c r="AS789" s="39">
        <f t="shared" si="751"/>
        <v>0</v>
      </c>
      <c r="AT789" s="39">
        <f t="shared" si="752"/>
        <v>0</v>
      </c>
      <c r="AU789" s="12">
        <f t="shared" si="753"/>
        <v>1</v>
      </c>
      <c r="AV789" s="39">
        <f t="shared" si="754"/>
        <v>653</v>
      </c>
      <c r="AW789" s="39">
        <f t="shared" si="755"/>
        <v>937</v>
      </c>
      <c r="AX789" s="39">
        <f t="shared" si="756"/>
        <v>1442</v>
      </c>
      <c r="AY789" s="39">
        <f t="shared" si="757"/>
        <v>-284</v>
      </c>
      <c r="AZ789" s="39">
        <f t="shared" si="758"/>
        <v>-505</v>
      </c>
      <c r="BA789" s="12">
        <f t="shared" si="759"/>
        <v>0</v>
      </c>
      <c r="BB789" s="39">
        <f t="shared" si="760"/>
        <v>0</v>
      </c>
      <c r="BC789" s="39">
        <f t="shared" si="761"/>
        <v>0</v>
      </c>
      <c r="BD789" s="39">
        <f t="shared" si="762"/>
        <v>0</v>
      </c>
      <c r="BE789" s="12">
        <f t="shared" si="763"/>
        <v>0</v>
      </c>
      <c r="BF789" s="39">
        <f t="shared" si="764"/>
        <v>0</v>
      </c>
      <c r="BG789" s="39">
        <f t="shared" si="765"/>
        <v>0</v>
      </c>
      <c r="BH789" s="39">
        <f t="shared" si="766"/>
        <v>0</v>
      </c>
      <c r="BI789" s="12">
        <f t="shared" si="767"/>
        <v>0</v>
      </c>
      <c r="BJ789" s="39">
        <f t="shared" si="768"/>
        <v>0</v>
      </c>
      <c r="BK789" s="39">
        <f t="shared" si="769"/>
        <v>0</v>
      </c>
      <c r="BL789" s="39">
        <f t="shared" si="770"/>
        <v>0</v>
      </c>
      <c r="BM789" s="12">
        <f t="shared" si="771"/>
        <v>0</v>
      </c>
      <c r="BN789" s="39">
        <f t="shared" si="772"/>
        <v>0</v>
      </c>
      <c r="BO789" s="39">
        <f t="shared" si="773"/>
        <v>0</v>
      </c>
      <c r="BP789" s="39">
        <f t="shared" si="774"/>
        <v>0</v>
      </c>
      <c r="BQ789" s="12">
        <f t="shared" si="775"/>
        <v>0</v>
      </c>
      <c r="BR789" s="39">
        <f t="shared" si="776"/>
        <v>0</v>
      </c>
      <c r="BS789" s="39">
        <f t="shared" si="777"/>
        <v>0</v>
      </c>
      <c r="BT789" s="39">
        <f t="shared" si="778"/>
        <v>0</v>
      </c>
      <c r="BU789" s="104">
        <f>IF(ABS($B789)&lt;0.01,0,VLOOKUP(E789,DollarSteps,4))</f>
        <v>3</v>
      </c>
      <c r="BV789" s="104">
        <f>IF(ABS($B789)&lt;0.01,0,VLOOKUP(G789,DollarSteps,4))</f>
        <v>3</v>
      </c>
      <c r="BW789" s="104">
        <f>IF(ABS($B789)&lt;0.01,0,VLOOKUP(I789,DollarSteps,4))</f>
        <v>4</v>
      </c>
      <c r="BX789" s="104">
        <f>IF(ABS($B789)&lt;0.01,0,IF($J789="","",VLOOKUP($J789,Age_Steps,4)))</f>
        <v>6</v>
      </c>
      <c r="BY789" s="104">
        <f>IF(OR(ABS($B789)&lt;0.01,$E789=0),0,IF($J789="","",VLOOKUP($J789,Age_Steps,4)))</f>
        <v>6</v>
      </c>
      <c r="BZ789" s="104">
        <f>IF(ABS($B789)&lt;0.01,0,IF($J789="","",VLOOKUP($J789-1,Age_Steps,4)))</f>
        <v>6</v>
      </c>
      <c r="CA789" s="104">
        <f>IF(OR(ABS($B789)&lt;0.01,$G789=0),0,IF($J789="","",VLOOKUP($J789-1,Age_Steps,4)))</f>
        <v>6</v>
      </c>
      <c r="CB789" s="104">
        <f>IF(ABS($B789)&lt;0.01,0,IF($J789="","",VLOOKUP($J789-2,Age_Steps,4)))</f>
        <v>6</v>
      </c>
      <c r="CC789" s="104">
        <f>IF(OR(ABS($B789)&lt;0.01,$I789=0),0,IF($J789="","",VLOOKUP($J789-2,Age_Steps,4)))</f>
        <v>6</v>
      </c>
    </row>
    <row r="790" spans="2:81" ht="12.5" customHeight="1">
      <c r="B790" s="6" t="s">
        <v>713</v>
      </c>
      <c r="C790" s="6" t="s">
        <v>714</v>
      </c>
      <c r="D790" s="5">
        <v>1400</v>
      </c>
      <c r="E790" s="5">
        <v>1400</v>
      </c>
      <c r="F790" s="2">
        <v>900</v>
      </c>
      <c r="G790" s="2">
        <v>1200</v>
      </c>
      <c r="H790" s="2">
        <v>175</v>
      </c>
      <c r="I790" s="5">
        <v>200</v>
      </c>
      <c r="J790" s="11">
        <v>71</v>
      </c>
      <c r="K790" s="12">
        <f t="shared" si="723"/>
        <v>1</v>
      </c>
      <c r="L790" s="12">
        <f t="shared" si="723"/>
        <v>1</v>
      </c>
      <c r="M790" s="14">
        <f t="shared" si="724"/>
        <v>500</v>
      </c>
      <c r="N790" s="12">
        <f t="shared" si="779"/>
        <v>1</v>
      </c>
      <c r="O790" s="14">
        <f t="shared" si="725"/>
        <v>200</v>
      </c>
      <c r="P790" s="12">
        <f t="shared" si="779"/>
        <v>0</v>
      </c>
      <c r="Q790" s="12">
        <f t="shared" si="726"/>
        <v>0</v>
      </c>
      <c r="R790" s="12">
        <f t="shared" si="727"/>
        <v>0</v>
      </c>
      <c r="S790" s="12">
        <f t="shared" si="728"/>
        <v>1</v>
      </c>
      <c r="T790" s="12">
        <f t="shared" si="729"/>
        <v>1</v>
      </c>
      <c r="U790" s="12">
        <f t="shared" si="730"/>
        <v>0</v>
      </c>
      <c r="V790" s="39">
        <f t="shared" si="731"/>
        <v>0</v>
      </c>
      <c r="W790" s="39">
        <f t="shared" si="732"/>
        <v>0</v>
      </c>
      <c r="X790" s="12">
        <f t="shared" si="780"/>
        <v>1</v>
      </c>
      <c r="Y790" s="12">
        <f t="shared" si="733"/>
        <v>0</v>
      </c>
      <c r="Z790" s="39">
        <f t="shared" si="781"/>
        <v>0</v>
      </c>
      <c r="AA790" s="12">
        <f t="shared" si="734"/>
        <v>0</v>
      </c>
      <c r="AB790" s="39">
        <f t="shared" si="735"/>
        <v>0</v>
      </c>
      <c r="AC790" s="12">
        <f t="shared" si="736"/>
        <v>0</v>
      </c>
      <c r="AD790" s="39">
        <f t="shared" si="737"/>
        <v>0</v>
      </c>
      <c r="AE790" s="39">
        <f t="shared" si="722"/>
        <v>0</v>
      </c>
      <c r="AF790" s="12">
        <f t="shared" si="738"/>
        <v>0</v>
      </c>
      <c r="AG790" s="39">
        <f t="shared" si="739"/>
        <v>0</v>
      </c>
      <c r="AH790" s="12">
        <f t="shared" si="740"/>
        <v>0</v>
      </c>
      <c r="AI790" s="39">
        <f t="shared" si="741"/>
        <v>0</v>
      </c>
      <c r="AJ790" s="39">
        <f t="shared" si="742"/>
        <v>0</v>
      </c>
      <c r="AK790" s="12">
        <f t="shared" si="743"/>
        <v>1</v>
      </c>
      <c r="AL790" s="39">
        <f t="shared" si="744"/>
        <v>1400</v>
      </c>
      <c r="AM790" s="39">
        <f t="shared" si="745"/>
        <v>1200</v>
      </c>
      <c r="AN790" s="39">
        <f t="shared" si="746"/>
        <v>200</v>
      </c>
      <c r="AO790" s="99">
        <f t="shared" si="747"/>
        <v>1</v>
      </c>
      <c r="AP790" s="99">
        <f t="shared" si="748"/>
        <v>1</v>
      </c>
      <c r="AQ790" s="12">
        <f t="shared" si="749"/>
        <v>1</v>
      </c>
      <c r="AR790" s="39">
        <f t="shared" si="750"/>
        <v>1400</v>
      </c>
      <c r="AS790" s="39">
        <f t="shared" si="751"/>
        <v>1200</v>
      </c>
      <c r="AT790" s="39">
        <f t="shared" si="752"/>
        <v>200</v>
      </c>
      <c r="AU790" s="12">
        <f t="shared" si="753"/>
        <v>0</v>
      </c>
      <c r="AV790" s="39">
        <f t="shared" si="754"/>
        <v>0</v>
      </c>
      <c r="AW790" s="39">
        <f t="shared" si="755"/>
        <v>0</v>
      </c>
      <c r="AX790" s="39">
        <f t="shared" si="756"/>
        <v>0</v>
      </c>
      <c r="AY790" s="39">
        <f t="shared" si="757"/>
        <v>0</v>
      </c>
      <c r="AZ790" s="39">
        <f t="shared" si="758"/>
        <v>0</v>
      </c>
      <c r="BA790" s="12">
        <f t="shared" si="759"/>
        <v>0</v>
      </c>
      <c r="BB790" s="39">
        <f t="shared" si="760"/>
        <v>0</v>
      </c>
      <c r="BC790" s="39">
        <f t="shared" si="761"/>
        <v>0</v>
      </c>
      <c r="BD790" s="39">
        <f t="shared" si="762"/>
        <v>0</v>
      </c>
      <c r="BE790" s="12">
        <f t="shared" si="763"/>
        <v>0</v>
      </c>
      <c r="BF790" s="39">
        <f t="shared" si="764"/>
        <v>0</v>
      </c>
      <c r="BG790" s="39">
        <f t="shared" si="765"/>
        <v>0</v>
      </c>
      <c r="BH790" s="39">
        <f t="shared" si="766"/>
        <v>0</v>
      </c>
      <c r="BI790" s="12">
        <f t="shared" si="767"/>
        <v>0</v>
      </c>
      <c r="BJ790" s="39">
        <f t="shared" si="768"/>
        <v>0</v>
      </c>
      <c r="BK790" s="39">
        <f t="shared" si="769"/>
        <v>0</v>
      </c>
      <c r="BL790" s="39">
        <f t="shared" si="770"/>
        <v>0</v>
      </c>
      <c r="BM790" s="12">
        <f t="shared" si="771"/>
        <v>0</v>
      </c>
      <c r="BN790" s="39">
        <f t="shared" si="772"/>
        <v>0</v>
      </c>
      <c r="BO790" s="39">
        <f t="shared" si="773"/>
        <v>0</v>
      </c>
      <c r="BP790" s="39">
        <f t="shared" si="774"/>
        <v>0</v>
      </c>
      <c r="BQ790" s="12">
        <f t="shared" si="775"/>
        <v>0</v>
      </c>
      <c r="BR790" s="39">
        <f t="shared" si="776"/>
        <v>0</v>
      </c>
      <c r="BS790" s="39">
        <f t="shared" si="777"/>
        <v>0</v>
      </c>
      <c r="BT790" s="39">
        <f t="shared" si="778"/>
        <v>0</v>
      </c>
      <c r="BU790" s="104">
        <f>IF(ABS($B790)&lt;0.01,0,VLOOKUP(E790,DollarSteps,4))</f>
        <v>4</v>
      </c>
      <c r="BV790" s="104">
        <f>IF(ABS($B790)&lt;0.01,0,VLOOKUP(G790,DollarSteps,4))</f>
        <v>4</v>
      </c>
      <c r="BW790" s="104">
        <f>IF(ABS($B790)&lt;0.01,0,VLOOKUP(I790,DollarSteps,4))</f>
        <v>2</v>
      </c>
      <c r="BX790" s="104">
        <f>IF(ABS($B790)&lt;0.01,0,IF($J790="","",VLOOKUP($J790,Age_Steps,4)))</f>
        <v>7</v>
      </c>
      <c r="BY790" s="104">
        <f>IF(OR(ABS($B790)&lt;0.01,$E790=0),0,IF($J790="","",VLOOKUP($J790,Age_Steps,4)))</f>
        <v>7</v>
      </c>
      <c r="BZ790" s="104">
        <f>IF(ABS($B790)&lt;0.01,0,IF($J790="","",VLOOKUP($J790-1,Age_Steps,4)))</f>
        <v>7</v>
      </c>
      <c r="CA790" s="104">
        <f>IF(OR(ABS($B790)&lt;0.01,$G790=0),0,IF($J790="","",VLOOKUP($J790-1,Age_Steps,4)))</f>
        <v>7</v>
      </c>
      <c r="CB790" s="104">
        <f>IF(ABS($B790)&lt;0.01,0,IF($J790="","",VLOOKUP($J790-2,Age_Steps,4)))</f>
        <v>6</v>
      </c>
      <c r="CC790" s="104">
        <f>IF(OR(ABS($B790)&lt;0.01,$I790=0),0,IF($J790="","",VLOOKUP($J790-2,Age_Steps,4)))</f>
        <v>6</v>
      </c>
    </row>
    <row r="791" spans="2:81" ht="12.5" customHeight="1">
      <c r="B791" s="6" t="s">
        <v>715</v>
      </c>
      <c r="C791" s="6" t="s">
        <v>716</v>
      </c>
      <c r="D791" s="5">
        <v>200</v>
      </c>
      <c r="E791" s="5">
        <v>240</v>
      </c>
      <c r="F791" s="2">
        <v>320</v>
      </c>
      <c r="G791" s="2">
        <v>365</v>
      </c>
      <c r="H791" s="2">
        <v>250</v>
      </c>
      <c r="I791" s="5">
        <v>250</v>
      </c>
      <c r="J791" s="11">
        <v>94</v>
      </c>
      <c r="K791" s="12">
        <f t="shared" si="723"/>
        <v>1</v>
      </c>
      <c r="L791" s="12">
        <f t="shared" si="723"/>
        <v>1</v>
      </c>
      <c r="M791" s="14">
        <f t="shared" si="724"/>
        <v>-120</v>
      </c>
      <c r="N791" s="12">
        <f t="shared" si="779"/>
        <v>0</v>
      </c>
      <c r="O791" s="14">
        <f t="shared" si="725"/>
        <v>-125</v>
      </c>
      <c r="P791" s="12">
        <f t="shared" si="779"/>
        <v>0</v>
      </c>
      <c r="Q791" s="12">
        <f t="shared" si="726"/>
        <v>0</v>
      </c>
      <c r="R791" s="12">
        <f t="shared" si="727"/>
        <v>0</v>
      </c>
      <c r="S791" s="12">
        <f t="shared" si="728"/>
        <v>1</v>
      </c>
      <c r="T791" s="12">
        <f t="shared" si="729"/>
        <v>1</v>
      </c>
      <c r="U791" s="12">
        <f t="shared" si="730"/>
        <v>0</v>
      </c>
      <c r="V791" s="39">
        <f t="shared" si="731"/>
        <v>0</v>
      </c>
      <c r="W791" s="39">
        <f t="shared" si="732"/>
        <v>0</v>
      </c>
      <c r="X791" s="12">
        <f t="shared" si="780"/>
        <v>1</v>
      </c>
      <c r="Y791" s="12">
        <f t="shared" si="733"/>
        <v>0</v>
      </c>
      <c r="Z791" s="39">
        <f t="shared" si="781"/>
        <v>0</v>
      </c>
      <c r="AA791" s="12">
        <f t="shared" si="734"/>
        <v>0</v>
      </c>
      <c r="AB791" s="39">
        <f t="shared" si="735"/>
        <v>0</v>
      </c>
      <c r="AC791" s="12">
        <f t="shared" si="736"/>
        <v>0</v>
      </c>
      <c r="AD791" s="39">
        <f t="shared" si="737"/>
        <v>0</v>
      </c>
      <c r="AE791" s="39">
        <f t="shared" si="722"/>
        <v>0</v>
      </c>
      <c r="AF791" s="12">
        <f t="shared" si="738"/>
        <v>0</v>
      </c>
      <c r="AG791" s="39">
        <f t="shared" si="739"/>
        <v>0</v>
      </c>
      <c r="AH791" s="12">
        <f t="shared" si="740"/>
        <v>0</v>
      </c>
      <c r="AI791" s="39">
        <f t="shared" si="741"/>
        <v>0</v>
      </c>
      <c r="AJ791" s="39">
        <f t="shared" si="742"/>
        <v>0</v>
      </c>
      <c r="AK791" s="12">
        <f t="shared" si="743"/>
        <v>1</v>
      </c>
      <c r="AL791" s="39">
        <f t="shared" si="744"/>
        <v>240</v>
      </c>
      <c r="AM791" s="39">
        <f t="shared" si="745"/>
        <v>365</v>
      </c>
      <c r="AN791" s="39">
        <f t="shared" si="746"/>
        <v>250</v>
      </c>
      <c r="AO791" s="99">
        <f t="shared" si="747"/>
        <v>2</v>
      </c>
      <c r="AP791" s="99">
        <f t="shared" si="748"/>
        <v>1</v>
      </c>
      <c r="AQ791" s="12">
        <f t="shared" si="749"/>
        <v>0</v>
      </c>
      <c r="AR791" s="39">
        <f t="shared" si="750"/>
        <v>0</v>
      </c>
      <c r="AS791" s="39">
        <f t="shared" si="751"/>
        <v>0</v>
      </c>
      <c r="AT791" s="39">
        <f t="shared" si="752"/>
        <v>0</v>
      </c>
      <c r="AU791" s="12">
        <f t="shared" si="753"/>
        <v>0</v>
      </c>
      <c r="AV791" s="39">
        <f t="shared" si="754"/>
        <v>0</v>
      </c>
      <c r="AW791" s="39">
        <f t="shared" si="755"/>
        <v>0</v>
      </c>
      <c r="AX791" s="39">
        <f t="shared" si="756"/>
        <v>0</v>
      </c>
      <c r="AY791" s="39">
        <f t="shared" si="757"/>
        <v>0</v>
      </c>
      <c r="AZ791" s="39">
        <f t="shared" si="758"/>
        <v>0</v>
      </c>
      <c r="BA791" s="12">
        <f t="shared" si="759"/>
        <v>0</v>
      </c>
      <c r="BB791" s="39">
        <f t="shared" si="760"/>
        <v>0</v>
      </c>
      <c r="BC791" s="39">
        <f t="shared" si="761"/>
        <v>0</v>
      </c>
      <c r="BD791" s="39">
        <f t="shared" si="762"/>
        <v>0</v>
      </c>
      <c r="BE791" s="12">
        <f t="shared" si="763"/>
        <v>1</v>
      </c>
      <c r="BF791" s="39">
        <f t="shared" si="764"/>
        <v>240</v>
      </c>
      <c r="BG791" s="39">
        <f t="shared" si="765"/>
        <v>365</v>
      </c>
      <c r="BH791" s="39">
        <f t="shared" si="766"/>
        <v>250</v>
      </c>
      <c r="BI791" s="12">
        <f t="shared" si="767"/>
        <v>0</v>
      </c>
      <c r="BJ791" s="39">
        <f t="shared" si="768"/>
        <v>0</v>
      </c>
      <c r="BK791" s="39">
        <f t="shared" si="769"/>
        <v>0</v>
      </c>
      <c r="BL791" s="39">
        <f t="shared" si="770"/>
        <v>0</v>
      </c>
      <c r="BM791" s="12">
        <f t="shared" si="771"/>
        <v>0</v>
      </c>
      <c r="BN791" s="39">
        <f t="shared" si="772"/>
        <v>0</v>
      </c>
      <c r="BO791" s="39">
        <f t="shared" si="773"/>
        <v>0</v>
      </c>
      <c r="BP791" s="39">
        <f t="shared" si="774"/>
        <v>0</v>
      </c>
      <c r="BQ791" s="12">
        <f t="shared" si="775"/>
        <v>0</v>
      </c>
      <c r="BR791" s="39">
        <f t="shared" si="776"/>
        <v>0</v>
      </c>
      <c r="BS791" s="39">
        <f t="shared" si="777"/>
        <v>0</v>
      </c>
      <c r="BT791" s="39">
        <f t="shared" si="778"/>
        <v>0</v>
      </c>
      <c r="BU791" s="104">
        <f>IF(ABS($B791)&lt;0.01,0,VLOOKUP(E791,DollarSteps,4))</f>
        <v>2</v>
      </c>
      <c r="BV791" s="104">
        <f>IF(ABS($B791)&lt;0.01,0,VLOOKUP(G791,DollarSteps,4))</f>
        <v>3</v>
      </c>
      <c r="BW791" s="104">
        <f>IF(ABS($B791)&lt;0.01,0,VLOOKUP(I791,DollarSteps,4))</f>
        <v>2</v>
      </c>
      <c r="BX791" s="104">
        <f>IF(ABS($B791)&lt;0.01,0,IF($J791="","",VLOOKUP($J791,Age_Steps,4)))</f>
        <v>7</v>
      </c>
      <c r="BY791" s="104">
        <f>IF(OR(ABS($B791)&lt;0.01,$E791=0),0,IF($J791="","",VLOOKUP($J791,Age_Steps,4)))</f>
        <v>7</v>
      </c>
      <c r="BZ791" s="104">
        <f>IF(ABS($B791)&lt;0.01,0,IF($J791="","",VLOOKUP($J791-1,Age_Steps,4)))</f>
        <v>7</v>
      </c>
      <c r="CA791" s="104">
        <f>IF(OR(ABS($B791)&lt;0.01,$G791=0),0,IF($J791="","",VLOOKUP($J791-1,Age_Steps,4)))</f>
        <v>7</v>
      </c>
      <c r="CB791" s="104">
        <f>IF(ABS($B791)&lt;0.01,0,IF($J791="","",VLOOKUP($J791-2,Age_Steps,4)))</f>
        <v>7</v>
      </c>
      <c r="CC791" s="104">
        <f>IF(OR(ABS($B791)&lt;0.01,$I791=0),0,IF($J791="","",VLOOKUP($J791-2,Age_Steps,4)))</f>
        <v>7</v>
      </c>
    </row>
    <row r="792" spans="2:81" ht="12.5" customHeight="1">
      <c r="B792" s="6" t="s">
        <v>717</v>
      </c>
      <c r="C792" s="6" t="s">
        <v>718</v>
      </c>
      <c r="D792" s="5">
        <v>320</v>
      </c>
      <c r="E792" s="5">
        <v>320</v>
      </c>
      <c r="F792" s="2">
        <v>400</v>
      </c>
      <c r="G792" s="2">
        <v>400</v>
      </c>
      <c r="H792" s="2">
        <v>260</v>
      </c>
      <c r="I792" s="5">
        <v>260</v>
      </c>
      <c r="J792" s="11">
        <v>85</v>
      </c>
      <c r="K792" s="12">
        <f t="shared" si="723"/>
        <v>1</v>
      </c>
      <c r="L792" s="12">
        <f t="shared" si="723"/>
        <v>1</v>
      </c>
      <c r="M792" s="14">
        <f t="shared" si="724"/>
        <v>-80</v>
      </c>
      <c r="N792" s="12">
        <f t="shared" si="779"/>
        <v>0</v>
      </c>
      <c r="O792" s="14">
        <f t="shared" si="725"/>
        <v>-80</v>
      </c>
      <c r="P792" s="12">
        <f t="shared" si="779"/>
        <v>0</v>
      </c>
      <c r="Q792" s="12">
        <f t="shared" si="726"/>
        <v>0</v>
      </c>
      <c r="R792" s="12">
        <f t="shared" si="727"/>
        <v>0</v>
      </c>
      <c r="S792" s="12">
        <f t="shared" si="728"/>
        <v>1</v>
      </c>
      <c r="T792" s="12">
        <f t="shared" si="729"/>
        <v>1</v>
      </c>
      <c r="U792" s="12">
        <f t="shared" si="730"/>
        <v>0</v>
      </c>
      <c r="V792" s="39">
        <f t="shared" si="731"/>
        <v>0</v>
      </c>
      <c r="W792" s="39">
        <f t="shared" si="732"/>
        <v>0</v>
      </c>
      <c r="X792" s="12">
        <f t="shared" si="780"/>
        <v>1</v>
      </c>
      <c r="Y792" s="12">
        <f t="shared" si="733"/>
        <v>0</v>
      </c>
      <c r="Z792" s="39">
        <f t="shared" si="781"/>
        <v>0</v>
      </c>
      <c r="AA792" s="12">
        <f t="shared" si="734"/>
        <v>0</v>
      </c>
      <c r="AB792" s="39">
        <f t="shared" si="735"/>
        <v>0</v>
      </c>
      <c r="AC792" s="12">
        <f t="shared" si="736"/>
        <v>0</v>
      </c>
      <c r="AD792" s="39">
        <f t="shared" si="737"/>
        <v>0</v>
      </c>
      <c r="AE792" s="39">
        <f t="shared" si="722"/>
        <v>0</v>
      </c>
      <c r="AF792" s="12">
        <f t="shared" si="738"/>
        <v>0</v>
      </c>
      <c r="AG792" s="39">
        <f t="shared" si="739"/>
        <v>0</v>
      </c>
      <c r="AH792" s="12">
        <f t="shared" si="740"/>
        <v>0</v>
      </c>
      <c r="AI792" s="39">
        <f t="shared" si="741"/>
        <v>0</v>
      </c>
      <c r="AJ792" s="39">
        <f t="shared" si="742"/>
        <v>0</v>
      </c>
      <c r="AK792" s="12">
        <f t="shared" si="743"/>
        <v>1</v>
      </c>
      <c r="AL792" s="39">
        <f t="shared" si="744"/>
        <v>320</v>
      </c>
      <c r="AM792" s="39">
        <f t="shared" si="745"/>
        <v>400</v>
      </c>
      <c r="AN792" s="39">
        <f t="shared" si="746"/>
        <v>260</v>
      </c>
      <c r="AO792" s="99">
        <f t="shared" si="747"/>
        <v>2</v>
      </c>
      <c r="AP792" s="99">
        <f t="shared" si="748"/>
        <v>1</v>
      </c>
      <c r="AQ792" s="12">
        <f t="shared" si="749"/>
        <v>0</v>
      </c>
      <c r="AR792" s="39">
        <f t="shared" si="750"/>
        <v>0</v>
      </c>
      <c r="AS792" s="39">
        <f t="shared" si="751"/>
        <v>0</v>
      </c>
      <c r="AT792" s="39">
        <f t="shared" si="752"/>
        <v>0</v>
      </c>
      <c r="AU792" s="12">
        <f t="shared" si="753"/>
        <v>0</v>
      </c>
      <c r="AV792" s="39">
        <f t="shared" si="754"/>
        <v>0</v>
      </c>
      <c r="AW792" s="39">
        <f t="shared" si="755"/>
        <v>0</v>
      </c>
      <c r="AX792" s="39">
        <f t="shared" si="756"/>
        <v>0</v>
      </c>
      <c r="AY792" s="39">
        <f t="shared" si="757"/>
        <v>0</v>
      </c>
      <c r="AZ792" s="39">
        <f t="shared" si="758"/>
        <v>0</v>
      </c>
      <c r="BA792" s="12">
        <f t="shared" si="759"/>
        <v>0</v>
      </c>
      <c r="BB792" s="39">
        <f t="shared" si="760"/>
        <v>0</v>
      </c>
      <c r="BC792" s="39">
        <f t="shared" si="761"/>
        <v>0</v>
      </c>
      <c r="BD792" s="39">
        <f t="shared" si="762"/>
        <v>0</v>
      </c>
      <c r="BE792" s="12">
        <f t="shared" si="763"/>
        <v>1</v>
      </c>
      <c r="BF792" s="39">
        <f t="shared" si="764"/>
        <v>320</v>
      </c>
      <c r="BG792" s="39">
        <f t="shared" si="765"/>
        <v>400</v>
      </c>
      <c r="BH792" s="39">
        <f t="shared" si="766"/>
        <v>260</v>
      </c>
      <c r="BI792" s="12">
        <f t="shared" si="767"/>
        <v>0</v>
      </c>
      <c r="BJ792" s="39">
        <f t="shared" si="768"/>
        <v>0</v>
      </c>
      <c r="BK792" s="39">
        <f t="shared" si="769"/>
        <v>0</v>
      </c>
      <c r="BL792" s="39">
        <f t="shared" si="770"/>
        <v>0</v>
      </c>
      <c r="BM792" s="12">
        <f t="shared" si="771"/>
        <v>0</v>
      </c>
      <c r="BN792" s="39">
        <f t="shared" si="772"/>
        <v>0</v>
      </c>
      <c r="BO792" s="39">
        <f t="shared" si="773"/>
        <v>0</v>
      </c>
      <c r="BP792" s="39">
        <f t="shared" si="774"/>
        <v>0</v>
      </c>
      <c r="BQ792" s="12">
        <f t="shared" si="775"/>
        <v>0</v>
      </c>
      <c r="BR792" s="39">
        <f t="shared" si="776"/>
        <v>0</v>
      </c>
      <c r="BS792" s="39">
        <f t="shared" si="777"/>
        <v>0</v>
      </c>
      <c r="BT792" s="39">
        <f t="shared" si="778"/>
        <v>0</v>
      </c>
      <c r="BU792" s="104">
        <f>IF(ABS($B792)&lt;0.01,0,VLOOKUP(E792,DollarSteps,4))</f>
        <v>3</v>
      </c>
      <c r="BV792" s="104">
        <f>IF(ABS($B792)&lt;0.01,0,VLOOKUP(G792,DollarSteps,4))</f>
        <v>3</v>
      </c>
      <c r="BW792" s="104">
        <f>IF(ABS($B792)&lt;0.01,0,VLOOKUP(I792,DollarSteps,4))</f>
        <v>2</v>
      </c>
      <c r="BX792" s="104">
        <f>IF(ABS($B792)&lt;0.01,0,IF($J792="","",VLOOKUP($J792,Age_Steps,4)))</f>
        <v>7</v>
      </c>
      <c r="BY792" s="104">
        <f>IF(OR(ABS($B792)&lt;0.01,$E792=0),0,IF($J792="","",VLOOKUP($J792,Age_Steps,4)))</f>
        <v>7</v>
      </c>
      <c r="BZ792" s="104">
        <f>IF(ABS($B792)&lt;0.01,0,IF($J792="","",VLOOKUP($J792-1,Age_Steps,4)))</f>
        <v>7</v>
      </c>
      <c r="CA792" s="104">
        <f>IF(OR(ABS($B792)&lt;0.01,$G792=0),0,IF($J792="","",VLOOKUP($J792-1,Age_Steps,4)))</f>
        <v>7</v>
      </c>
      <c r="CB792" s="104">
        <f>IF(ABS($B792)&lt;0.01,0,IF($J792="","",VLOOKUP($J792-2,Age_Steps,4)))</f>
        <v>7</v>
      </c>
      <c r="CC792" s="104">
        <f>IF(OR(ABS($B792)&lt;0.01,$I792=0),0,IF($J792="","",VLOOKUP($J792-2,Age_Steps,4)))</f>
        <v>7</v>
      </c>
    </row>
    <row r="793" spans="2:81" ht="12.5" customHeight="1">
      <c r="B793" s="6" t="s">
        <v>719</v>
      </c>
      <c r="C793" s="6" t="s">
        <v>720</v>
      </c>
      <c r="D793" s="5">
        <v>60</v>
      </c>
      <c r="E793" s="5">
        <v>60</v>
      </c>
      <c r="F793" s="2">
        <v>0</v>
      </c>
      <c r="G793" s="2">
        <v>0</v>
      </c>
      <c r="H793" s="2">
        <v>0</v>
      </c>
      <c r="I793" s="5">
        <v>0</v>
      </c>
      <c r="J793" s="11">
        <v>64</v>
      </c>
      <c r="K793" s="12">
        <f t="shared" si="723"/>
        <v>1</v>
      </c>
      <c r="L793" s="12">
        <f t="shared" si="723"/>
        <v>1</v>
      </c>
      <c r="M793" s="14">
        <f t="shared" si="724"/>
        <v>60</v>
      </c>
      <c r="N793" s="12">
        <f t="shared" si="779"/>
        <v>0</v>
      </c>
      <c r="O793" s="14">
        <f t="shared" si="725"/>
        <v>60</v>
      </c>
      <c r="P793" s="12">
        <f t="shared" si="779"/>
        <v>0</v>
      </c>
      <c r="Q793" s="12">
        <f t="shared" si="726"/>
        <v>0</v>
      </c>
      <c r="R793" s="12">
        <f t="shared" si="727"/>
        <v>0</v>
      </c>
      <c r="S793" s="12">
        <f t="shared" si="728"/>
        <v>1</v>
      </c>
      <c r="T793" s="12">
        <f t="shared" si="729"/>
        <v>0</v>
      </c>
      <c r="U793" s="12">
        <f t="shared" si="730"/>
        <v>0</v>
      </c>
      <c r="V793" s="39">
        <f t="shared" si="731"/>
        <v>0</v>
      </c>
      <c r="W793" s="39">
        <f t="shared" si="732"/>
        <v>0</v>
      </c>
      <c r="X793" s="12">
        <f t="shared" si="780"/>
        <v>0</v>
      </c>
      <c r="Y793" s="12">
        <f t="shared" si="733"/>
        <v>0</v>
      </c>
      <c r="Z793" s="39">
        <f t="shared" si="781"/>
        <v>0</v>
      </c>
      <c r="AA793" s="12">
        <f t="shared" si="734"/>
        <v>1</v>
      </c>
      <c r="AB793" s="39">
        <f t="shared" si="735"/>
        <v>60</v>
      </c>
      <c r="AC793" s="12">
        <f t="shared" si="736"/>
        <v>0</v>
      </c>
      <c r="AD793" s="39">
        <f t="shared" si="737"/>
        <v>0</v>
      </c>
      <c r="AE793" s="39">
        <f t="shared" si="722"/>
        <v>0</v>
      </c>
      <c r="AF793" s="12">
        <f t="shared" si="738"/>
        <v>0</v>
      </c>
      <c r="AG793" s="39">
        <f t="shared" si="739"/>
        <v>0</v>
      </c>
      <c r="AH793" s="12">
        <f t="shared" si="740"/>
        <v>0</v>
      </c>
      <c r="AI793" s="39">
        <f t="shared" si="741"/>
        <v>0</v>
      </c>
      <c r="AJ793" s="39">
        <f t="shared" si="742"/>
        <v>0</v>
      </c>
      <c r="AK793" s="12">
        <f t="shared" si="743"/>
        <v>0</v>
      </c>
      <c r="AL793" s="39">
        <f t="shared" si="744"/>
        <v>0</v>
      </c>
      <c r="AM793" s="39">
        <f t="shared" si="745"/>
        <v>0</v>
      </c>
      <c r="AN793" s="39">
        <f t="shared" si="746"/>
        <v>0</v>
      </c>
      <c r="AO793" s="99">
        <f t="shared" si="747"/>
        <v>0</v>
      </c>
      <c r="AP793" s="99">
        <f t="shared" si="748"/>
        <v>0</v>
      </c>
      <c r="AQ793" s="12">
        <f t="shared" si="749"/>
        <v>0</v>
      </c>
      <c r="AR793" s="39">
        <f t="shared" si="750"/>
        <v>0</v>
      </c>
      <c r="AS793" s="39">
        <f t="shared" si="751"/>
        <v>0</v>
      </c>
      <c r="AT793" s="39">
        <f t="shared" si="752"/>
        <v>0</v>
      </c>
      <c r="AU793" s="12">
        <f t="shared" si="753"/>
        <v>0</v>
      </c>
      <c r="AV793" s="39">
        <f t="shared" si="754"/>
        <v>0</v>
      </c>
      <c r="AW793" s="39">
        <f t="shared" si="755"/>
        <v>0</v>
      </c>
      <c r="AX793" s="39">
        <f t="shared" si="756"/>
        <v>0</v>
      </c>
      <c r="AY793" s="39">
        <f t="shared" si="757"/>
        <v>0</v>
      </c>
      <c r="AZ793" s="39">
        <f t="shared" si="758"/>
        <v>0</v>
      </c>
      <c r="BA793" s="12">
        <f t="shared" si="759"/>
        <v>0</v>
      </c>
      <c r="BB793" s="39">
        <f t="shared" si="760"/>
        <v>0</v>
      </c>
      <c r="BC793" s="39">
        <f t="shared" si="761"/>
        <v>0</v>
      </c>
      <c r="BD793" s="39">
        <f t="shared" si="762"/>
        <v>0</v>
      </c>
      <c r="BE793" s="12">
        <f t="shared" si="763"/>
        <v>0</v>
      </c>
      <c r="BF793" s="39">
        <f t="shared" si="764"/>
        <v>0</v>
      </c>
      <c r="BG793" s="39">
        <f t="shared" si="765"/>
        <v>0</v>
      </c>
      <c r="BH793" s="39">
        <f t="shared" si="766"/>
        <v>0</v>
      </c>
      <c r="BI793" s="12">
        <f t="shared" si="767"/>
        <v>0</v>
      </c>
      <c r="BJ793" s="39">
        <f t="shared" si="768"/>
        <v>0</v>
      </c>
      <c r="BK793" s="39">
        <f t="shared" si="769"/>
        <v>0</v>
      </c>
      <c r="BL793" s="39">
        <f t="shared" si="770"/>
        <v>0</v>
      </c>
      <c r="BM793" s="12">
        <f t="shared" si="771"/>
        <v>0</v>
      </c>
      <c r="BN793" s="39">
        <f t="shared" si="772"/>
        <v>0</v>
      </c>
      <c r="BO793" s="39">
        <f t="shared" si="773"/>
        <v>0</v>
      </c>
      <c r="BP793" s="39">
        <f t="shared" si="774"/>
        <v>0</v>
      </c>
      <c r="BQ793" s="12">
        <f t="shared" si="775"/>
        <v>0</v>
      </c>
      <c r="BR793" s="39">
        <f t="shared" si="776"/>
        <v>0</v>
      </c>
      <c r="BS793" s="39">
        <f t="shared" si="777"/>
        <v>0</v>
      </c>
      <c r="BT793" s="39">
        <f t="shared" si="778"/>
        <v>0</v>
      </c>
      <c r="BU793" s="104">
        <f>IF(ABS($B793)&lt;0.01,0,VLOOKUP(E793,DollarSteps,4))</f>
        <v>2</v>
      </c>
      <c r="BV793" s="104">
        <f>IF(ABS($B793)&lt;0.01,0,VLOOKUP(G793,DollarSteps,4))</f>
        <v>1</v>
      </c>
      <c r="BW793" s="104">
        <f>IF(ABS($B793)&lt;0.01,0,VLOOKUP(I793,DollarSteps,4))</f>
        <v>1</v>
      </c>
      <c r="BX793" s="104">
        <f>IF(ABS($B793)&lt;0.01,0,IF($J793="","",VLOOKUP($J793,Age_Steps,4)))</f>
        <v>6</v>
      </c>
      <c r="BY793" s="104">
        <f>IF(OR(ABS($B793)&lt;0.01,$E793=0),0,IF($J793="","",VLOOKUP($J793,Age_Steps,4)))</f>
        <v>6</v>
      </c>
      <c r="BZ793" s="104">
        <f>IF(ABS($B793)&lt;0.01,0,IF($J793="","",VLOOKUP($J793-1,Age_Steps,4)))</f>
        <v>6</v>
      </c>
      <c r="CA793" s="104">
        <f>IF(OR(ABS($B793)&lt;0.01,$G793=0),0,IF($J793="","",VLOOKUP($J793-1,Age_Steps,4)))</f>
        <v>0</v>
      </c>
      <c r="CB793" s="104">
        <f>IF(ABS($B793)&lt;0.01,0,IF($J793="","",VLOOKUP($J793-2,Age_Steps,4)))</f>
        <v>6</v>
      </c>
      <c r="CC793" s="104">
        <f>IF(OR(ABS($B793)&lt;0.01,$I793=0),0,IF($J793="","",VLOOKUP($J793-2,Age_Steps,4)))</f>
        <v>0</v>
      </c>
    </row>
    <row r="794" spans="2:81" ht="12.5" customHeight="1">
      <c r="B794" s="6" t="s">
        <v>721</v>
      </c>
      <c r="C794" s="7" t="s">
        <v>722</v>
      </c>
      <c r="D794" s="5">
        <v>700</v>
      </c>
      <c r="E794" s="5">
        <v>700</v>
      </c>
      <c r="F794" s="2">
        <v>1295</v>
      </c>
      <c r="G794" s="2">
        <v>1345</v>
      </c>
      <c r="H794" s="2">
        <v>0</v>
      </c>
      <c r="I794" s="5">
        <v>0</v>
      </c>
      <c r="J794" s="11">
        <v>72</v>
      </c>
      <c r="K794" s="12">
        <f t="shared" si="723"/>
        <v>1</v>
      </c>
      <c r="L794" s="12">
        <f t="shared" si="723"/>
        <v>1</v>
      </c>
      <c r="M794" s="14">
        <f t="shared" si="724"/>
        <v>-595</v>
      </c>
      <c r="N794" s="12">
        <f t="shared" si="779"/>
        <v>1</v>
      </c>
      <c r="O794" s="14">
        <f t="shared" si="725"/>
        <v>-645</v>
      </c>
      <c r="P794" s="12">
        <f t="shared" si="779"/>
        <v>1</v>
      </c>
      <c r="Q794" s="12">
        <f t="shared" si="726"/>
        <v>0</v>
      </c>
      <c r="R794" s="12">
        <f t="shared" si="727"/>
        <v>0</v>
      </c>
      <c r="S794" s="12">
        <f t="shared" si="728"/>
        <v>1</v>
      </c>
      <c r="T794" s="12">
        <f t="shared" si="729"/>
        <v>1</v>
      </c>
      <c r="U794" s="12">
        <f t="shared" si="730"/>
        <v>0</v>
      </c>
      <c r="V794" s="39">
        <f t="shared" si="731"/>
        <v>0</v>
      </c>
      <c r="W794" s="39">
        <f t="shared" si="732"/>
        <v>0</v>
      </c>
      <c r="X794" s="12">
        <f t="shared" si="780"/>
        <v>0</v>
      </c>
      <c r="Y794" s="12">
        <f t="shared" si="733"/>
        <v>0</v>
      </c>
      <c r="Z794" s="39">
        <f t="shared" si="781"/>
        <v>0</v>
      </c>
      <c r="AA794" s="12">
        <f t="shared" si="734"/>
        <v>0</v>
      </c>
      <c r="AB794" s="39">
        <f t="shared" si="735"/>
        <v>0</v>
      </c>
      <c r="AC794" s="12">
        <f t="shared" si="736"/>
        <v>1</v>
      </c>
      <c r="AD794" s="39">
        <f t="shared" si="737"/>
        <v>700</v>
      </c>
      <c r="AE794" s="39">
        <f t="shared" si="722"/>
        <v>1345</v>
      </c>
      <c r="AF794" s="12">
        <f t="shared" si="738"/>
        <v>0</v>
      </c>
      <c r="AG794" s="39">
        <f t="shared" si="739"/>
        <v>0</v>
      </c>
      <c r="AH794" s="12">
        <f t="shared" si="740"/>
        <v>0</v>
      </c>
      <c r="AI794" s="39">
        <f t="shared" si="741"/>
        <v>0</v>
      </c>
      <c r="AJ794" s="39">
        <f t="shared" si="742"/>
        <v>0</v>
      </c>
      <c r="AK794" s="12">
        <f t="shared" si="743"/>
        <v>0</v>
      </c>
      <c r="AL794" s="39">
        <f t="shared" si="744"/>
        <v>0</v>
      </c>
      <c r="AM794" s="39">
        <f t="shared" si="745"/>
        <v>0</v>
      </c>
      <c r="AN794" s="39">
        <f t="shared" si="746"/>
        <v>0</v>
      </c>
      <c r="AO794" s="99">
        <f t="shared" si="747"/>
        <v>0</v>
      </c>
      <c r="AP794" s="99">
        <f t="shared" si="748"/>
        <v>0</v>
      </c>
      <c r="AQ794" s="12">
        <f t="shared" si="749"/>
        <v>0</v>
      </c>
      <c r="AR794" s="39">
        <f t="shared" si="750"/>
        <v>0</v>
      </c>
      <c r="AS794" s="39">
        <f t="shared" si="751"/>
        <v>0</v>
      </c>
      <c r="AT794" s="39">
        <f t="shared" si="752"/>
        <v>0</v>
      </c>
      <c r="AU794" s="12">
        <f t="shared" si="753"/>
        <v>0</v>
      </c>
      <c r="AV794" s="39">
        <f t="shared" si="754"/>
        <v>0</v>
      </c>
      <c r="AW794" s="39">
        <f t="shared" si="755"/>
        <v>0</v>
      </c>
      <c r="AX794" s="39">
        <f t="shared" si="756"/>
        <v>0</v>
      </c>
      <c r="AY794" s="39">
        <f t="shared" si="757"/>
        <v>0</v>
      </c>
      <c r="AZ794" s="39">
        <f t="shared" si="758"/>
        <v>0</v>
      </c>
      <c r="BA794" s="12">
        <f t="shared" si="759"/>
        <v>0</v>
      </c>
      <c r="BB794" s="39">
        <f t="shared" si="760"/>
        <v>0</v>
      </c>
      <c r="BC794" s="39">
        <f t="shared" si="761"/>
        <v>0</v>
      </c>
      <c r="BD794" s="39">
        <f t="shared" si="762"/>
        <v>0</v>
      </c>
      <c r="BE794" s="12">
        <f t="shared" si="763"/>
        <v>0</v>
      </c>
      <c r="BF794" s="39">
        <f t="shared" si="764"/>
        <v>0</v>
      </c>
      <c r="BG794" s="39">
        <f t="shared" si="765"/>
        <v>0</v>
      </c>
      <c r="BH794" s="39">
        <f t="shared" si="766"/>
        <v>0</v>
      </c>
      <c r="BI794" s="12">
        <f t="shared" si="767"/>
        <v>0</v>
      </c>
      <c r="BJ794" s="39">
        <f t="shared" si="768"/>
        <v>0</v>
      </c>
      <c r="BK794" s="39">
        <f t="shared" si="769"/>
        <v>0</v>
      </c>
      <c r="BL794" s="39">
        <f t="shared" si="770"/>
        <v>0</v>
      </c>
      <c r="BM794" s="12">
        <f t="shared" si="771"/>
        <v>0</v>
      </c>
      <c r="BN794" s="39">
        <f t="shared" si="772"/>
        <v>0</v>
      </c>
      <c r="BO794" s="39">
        <f t="shared" si="773"/>
        <v>0</v>
      </c>
      <c r="BP794" s="39">
        <f t="shared" si="774"/>
        <v>0</v>
      </c>
      <c r="BQ794" s="12">
        <f t="shared" si="775"/>
        <v>0</v>
      </c>
      <c r="BR794" s="39">
        <f t="shared" si="776"/>
        <v>0</v>
      </c>
      <c r="BS794" s="39">
        <f t="shared" si="777"/>
        <v>0</v>
      </c>
      <c r="BT794" s="39">
        <f t="shared" si="778"/>
        <v>0</v>
      </c>
      <c r="BU794" s="104">
        <f>IF(ABS($B794)&lt;0.01,0,VLOOKUP(E794,DollarSteps,4))</f>
        <v>3</v>
      </c>
      <c r="BV794" s="104">
        <f>IF(ABS($B794)&lt;0.01,0,VLOOKUP(G794,DollarSteps,4))</f>
        <v>4</v>
      </c>
      <c r="BW794" s="104">
        <f>IF(ABS($B794)&lt;0.01,0,VLOOKUP(I794,DollarSteps,4))</f>
        <v>1</v>
      </c>
      <c r="BX794" s="104">
        <f>IF(ABS($B794)&lt;0.01,0,IF($J794="","",VLOOKUP($J794,Age_Steps,4)))</f>
        <v>7</v>
      </c>
      <c r="BY794" s="104">
        <f>IF(OR(ABS($B794)&lt;0.01,$E794=0),0,IF($J794="","",VLOOKUP($J794,Age_Steps,4)))</f>
        <v>7</v>
      </c>
      <c r="BZ794" s="104">
        <f>IF(ABS($B794)&lt;0.01,0,IF($J794="","",VLOOKUP($J794-1,Age_Steps,4)))</f>
        <v>7</v>
      </c>
      <c r="CA794" s="104">
        <f>IF(OR(ABS($B794)&lt;0.01,$G794=0),0,IF($J794="","",VLOOKUP($J794-1,Age_Steps,4)))</f>
        <v>7</v>
      </c>
      <c r="CB794" s="104">
        <f>IF(ABS($B794)&lt;0.01,0,IF($J794="","",VLOOKUP($J794-2,Age_Steps,4)))</f>
        <v>7</v>
      </c>
      <c r="CC794" s="104">
        <f>IF(OR(ABS($B794)&lt;0.01,$I794=0),0,IF($J794="","",VLOOKUP($J794-2,Age_Steps,4)))</f>
        <v>0</v>
      </c>
    </row>
    <row r="795" spans="2:81" ht="12.5" customHeight="1">
      <c r="B795" s="6" t="s">
        <v>723</v>
      </c>
      <c r="C795" s="6" t="s">
        <v>724</v>
      </c>
      <c r="D795" s="5">
        <v>210</v>
      </c>
      <c r="E795" s="5">
        <v>240</v>
      </c>
      <c r="F795" s="2">
        <v>1900</v>
      </c>
      <c r="G795" s="2">
        <v>2100</v>
      </c>
      <c r="H795" s="2">
        <v>3400</v>
      </c>
      <c r="I795" s="5">
        <v>3400</v>
      </c>
      <c r="J795" s="11">
        <v>84</v>
      </c>
      <c r="K795" s="12">
        <f t="shared" si="723"/>
        <v>1</v>
      </c>
      <c r="L795" s="12">
        <f t="shared" si="723"/>
        <v>1</v>
      </c>
      <c r="M795" s="14">
        <f t="shared" si="724"/>
        <v>-1690</v>
      </c>
      <c r="N795" s="12">
        <f t="shared" si="779"/>
        <v>1</v>
      </c>
      <c r="O795" s="14">
        <f t="shared" si="725"/>
        <v>-1860</v>
      </c>
      <c r="P795" s="12">
        <f t="shared" si="779"/>
        <v>1</v>
      </c>
      <c r="Q795" s="12">
        <f t="shared" si="726"/>
        <v>0</v>
      </c>
      <c r="R795" s="12">
        <f t="shared" si="727"/>
        <v>0</v>
      </c>
      <c r="S795" s="12">
        <f t="shared" si="728"/>
        <v>1</v>
      </c>
      <c r="T795" s="12">
        <f t="shared" si="729"/>
        <v>1</v>
      </c>
      <c r="U795" s="12">
        <f t="shared" si="730"/>
        <v>0</v>
      </c>
      <c r="V795" s="39">
        <f t="shared" si="731"/>
        <v>0</v>
      </c>
      <c r="W795" s="39">
        <f t="shared" si="732"/>
        <v>0</v>
      </c>
      <c r="X795" s="12">
        <f t="shared" si="780"/>
        <v>1</v>
      </c>
      <c r="Y795" s="12">
        <f t="shared" si="733"/>
        <v>0</v>
      </c>
      <c r="Z795" s="39">
        <f t="shared" si="781"/>
        <v>0</v>
      </c>
      <c r="AA795" s="12">
        <f t="shared" si="734"/>
        <v>0</v>
      </c>
      <c r="AB795" s="39">
        <f t="shared" si="735"/>
        <v>0</v>
      </c>
      <c r="AC795" s="12">
        <f t="shared" si="736"/>
        <v>0</v>
      </c>
      <c r="AD795" s="39">
        <f t="shared" si="737"/>
        <v>0</v>
      </c>
      <c r="AE795" s="39">
        <f t="shared" si="722"/>
        <v>0</v>
      </c>
      <c r="AF795" s="12">
        <f t="shared" si="738"/>
        <v>0</v>
      </c>
      <c r="AG795" s="39">
        <f t="shared" si="739"/>
        <v>0</v>
      </c>
      <c r="AH795" s="12">
        <f t="shared" si="740"/>
        <v>0</v>
      </c>
      <c r="AI795" s="39">
        <f t="shared" si="741"/>
        <v>0</v>
      </c>
      <c r="AJ795" s="39">
        <f t="shared" si="742"/>
        <v>0</v>
      </c>
      <c r="AK795" s="12">
        <f t="shared" si="743"/>
        <v>1</v>
      </c>
      <c r="AL795" s="39">
        <f t="shared" si="744"/>
        <v>240</v>
      </c>
      <c r="AM795" s="39">
        <f t="shared" si="745"/>
        <v>2100</v>
      </c>
      <c r="AN795" s="39">
        <f t="shared" si="746"/>
        <v>3400</v>
      </c>
      <c r="AO795" s="99">
        <f t="shared" si="747"/>
        <v>2</v>
      </c>
      <c r="AP795" s="99">
        <f t="shared" si="748"/>
        <v>2</v>
      </c>
      <c r="AQ795" s="12">
        <f t="shared" si="749"/>
        <v>0</v>
      </c>
      <c r="AR795" s="39">
        <f t="shared" si="750"/>
        <v>0</v>
      </c>
      <c r="AS795" s="39">
        <f t="shared" si="751"/>
        <v>0</v>
      </c>
      <c r="AT795" s="39">
        <f t="shared" si="752"/>
        <v>0</v>
      </c>
      <c r="AU795" s="12">
        <f t="shared" si="753"/>
        <v>1</v>
      </c>
      <c r="AV795" s="39">
        <f t="shared" si="754"/>
        <v>240</v>
      </c>
      <c r="AW795" s="39">
        <f t="shared" si="755"/>
        <v>2100</v>
      </c>
      <c r="AX795" s="39">
        <f t="shared" si="756"/>
        <v>3400</v>
      </c>
      <c r="AY795" s="39">
        <f t="shared" si="757"/>
        <v>-1860</v>
      </c>
      <c r="AZ795" s="39">
        <f t="shared" si="758"/>
        <v>-1300</v>
      </c>
      <c r="BA795" s="12">
        <f t="shared" si="759"/>
        <v>0</v>
      </c>
      <c r="BB795" s="39">
        <f t="shared" si="760"/>
        <v>0</v>
      </c>
      <c r="BC795" s="39">
        <f t="shared" si="761"/>
        <v>0</v>
      </c>
      <c r="BD795" s="39">
        <f t="shared" si="762"/>
        <v>0</v>
      </c>
      <c r="BE795" s="12">
        <f t="shared" si="763"/>
        <v>0</v>
      </c>
      <c r="BF795" s="39">
        <f t="shared" si="764"/>
        <v>0</v>
      </c>
      <c r="BG795" s="39">
        <f t="shared" si="765"/>
        <v>0</v>
      </c>
      <c r="BH795" s="39">
        <f t="shared" si="766"/>
        <v>0</v>
      </c>
      <c r="BI795" s="12">
        <f t="shared" si="767"/>
        <v>0</v>
      </c>
      <c r="BJ795" s="39">
        <f t="shared" si="768"/>
        <v>0</v>
      </c>
      <c r="BK795" s="39">
        <f t="shared" si="769"/>
        <v>0</v>
      </c>
      <c r="BL795" s="39">
        <f t="shared" si="770"/>
        <v>0</v>
      </c>
      <c r="BM795" s="12">
        <f t="shared" si="771"/>
        <v>0</v>
      </c>
      <c r="BN795" s="39">
        <f t="shared" si="772"/>
        <v>0</v>
      </c>
      <c r="BO795" s="39">
        <f t="shared" si="773"/>
        <v>0</v>
      </c>
      <c r="BP795" s="39">
        <f t="shared" si="774"/>
        <v>0</v>
      </c>
      <c r="BQ795" s="12">
        <f t="shared" si="775"/>
        <v>0</v>
      </c>
      <c r="BR795" s="39">
        <f t="shared" si="776"/>
        <v>0</v>
      </c>
      <c r="BS795" s="39">
        <f t="shared" si="777"/>
        <v>0</v>
      </c>
      <c r="BT795" s="39">
        <f t="shared" si="778"/>
        <v>0</v>
      </c>
      <c r="BU795" s="104">
        <f>IF(ABS($B795)&lt;0.01,0,VLOOKUP(E795,DollarSteps,4))</f>
        <v>2</v>
      </c>
      <c r="BV795" s="104">
        <f>IF(ABS($B795)&lt;0.01,0,VLOOKUP(G795,DollarSteps,4))</f>
        <v>6</v>
      </c>
      <c r="BW795" s="104">
        <f>IF(ABS($B795)&lt;0.01,0,VLOOKUP(I795,DollarSteps,4))</f>
        <v>7</v>
      </c>
      <c r="BX795" s="104">
        <f>IF(ABS($B795)&lt;0.01,0,IF($J795="","",VLOOKUP($J795,Age_Steps,4)))</f>
        <v>7</v>
      </c>
      <c r="BY795" s="104">
        <f>IF(OR(ABS($B795)&lt;0.01,$E795=0),0,IF($J795="","",VLOOKUP($J795,Age_Steps,4)))</f>
        <v>7</v>
      </c>
      <c r="BZ795" s="104">
        <f>IF(ABS($B795)&lt;0.01,0,IF($J795="","",VLOOKUP($J795-1,Age_Steps,4)))</f>
        <v>7</v>
      </c>
      <c r="CA795" s="104">
        <f>IF(OR(ABS($B795)&lt;0.01,$G795=0),0,IF($J795="","",VLOOKUP($J795-1,Age_Steps,4)))</f>
        <v>7</v>
      </c>
      <c r="CB795" s="104">
        <f>IF(ABS($B795)&lt;0.01,0,IF($J795="","",VLOOKUP($J795-2,Age_Steps,4)))</f>
        <v>7</v>
      </c>
      <c r="CC795" s="104">
        <f>IF(OR(ABS($B795)&lt;0.01,$I795=0),0,IF($J795="","",VLOOKUP($J795-2,Age_Steps,4)))</f>
        <v>7</v>
      </c>
    </row>
    <row r="796" spans="2:81" ht="12.5" customHeight="1">
      <c r="B796" s="6" t="s">
        <v>725</v>
      </c>
      <c r="C796" s="6" t="s">
        <v>726</v>
      </c>
      <c r="D796" s="5">
        <v>70</v>
      </c>
      <c r="E796" s="5">
        <v>110</v>
      </c>
      <c r="F796" s="2">
        <v>550</v>
      </c>
      <c r="G796" s="2">
        <v>550</v>
      </c>
      <c r="H796" s="2">
        <v>600</v>
      </c>
      <c r="I796" s="5">
        <v>600</v>
      </c>
      <c r="J796" s="11">
        <v>94</v>
      </c>
      <c r="K796" s="12">
        <f t="shared" si="723"/>
        <v>1</v>
      </c>
      <c r="L796" s="12">
        <f t="shared" si="723"/>
        <v>1</v>
      </c>
      <c r="M796" s="14">
        <f t="shared" si="724"/>
        <v>-480</v>
      </c>
      <c r="N796" s="12">
        <f t="shared" si="779"/>
        <v>0</v>
      </c>
      <c r="O796" s="14">
        <f t="shared" si="725"/>
        <v>-440</v>
      </c>
      <c r="P796" s="12">
        <f t="shared" si="779"/>
        <v>0</v>
      </c>
      <c r="Q796" s="12">
        <f t="shared" si="726"/>
        <v>0</v>
      </c>
      <c r="R796" s="12">
        <f t="shared" si="727"/>
        <v>0</v>
      </c>
      <c r="S796" s="12">
        <f t="shared" si="728"/>
        <v>1</v>
      </c>
      <c r="T796" s="12">
        <f t="shared" si="729"/>
        <v>1</v>
      </c>
      <c r="U796" s="12">
        <f t="shared" si="730"/>
        <v>0</v>
      </c>
      <c r="V796" s="39">
        <f t="shared" si="731"/>
        <v>0</v>
      </c>
      <c r="W796" s="39">
        <f t="shared" si="732"/>
        <v>0</v>
      </c>
      <c r="X796" s="12">
        <f t="shared" si="780"/>
        <v>1</v>
      </c>
      <c r="Y796" s="12">
        <f t="shared" si="733"/>
        <v>0</v>
      </c>
      <c r="Z796" s="39">
        <f t="shared" si="781"/>
        <v>0</v>
      </c>
      <c r="AA796" s="12">
        <f t="shared" si="734"/>
        <v>0</v>
      </c>
      <c r="AB796" s="39">
        <f t="shared" si="735"/>
        <v>0</v>
      </c>
      <c r="AC796" s="12">
        <f t="shared" si="736"/>
        <v>0</v>
      </c>
      <c r="AD796" s="39">
        <f t="shared" si="737"/>
        <v>0</v>
      </c>
      <c r="AE796" s="39">
        <f t="shared" si="722"/>
        <v>0</v>
      </c>
      <c r="AF796" s="12">
        <f t="shared" si="738"/>
        <v>0</v>
      </c>
      <c r="AG796" s="39">
        <f t="shared" si="739"/>
        <v>0</v>
      </c>
      <c r="AH796" s="12">
        <f t="shared" si="740"/>
        <v>0</v>
      </c>
      <c r="AI796" s="39">
        <f t="shared" si="741"/>
        <v>0</v>
      </c>
      <c r="AJ796" s="39">
        <f t="shared" si="742"/>
        <v>0</v>
      </c>
      <c r="AK796" s="12">
        <f t="shared" si="743"/>
        <v>1</v>
      </c>
      <c r="AL796" s="39">
        <f t="shared" si="744"/>
        <v>110</v>
      </c>
      <c r="AM796" s="39">
        <f t="shared" si="745"/>
        <v>550</v>
      </c>
      <c r="AN796" s="39">
        <f t="shared" si="746"/>
        <v>600</v>
      </c>
      <c r="AO796" s="99">
        <f t="shared" si="747"/>
        <v>2</v>
      </c>
      <c r="AP796" s="99">
        <f t="shared" si="748"/>
        <v>2</v>
      </c>
      <c r="AQ796" s="12">
        <f t="shared" si="749"/>
        <v>0</v>
      </c>
      <c r="AR796" s="39">
        <f t="shared" si="750"/>
        <v>0</v>
      </c>
      <c r="AS796" s="39">
        <f t="shared" si="751"/>
        <v>0</v>
      </c>
      <c r="AT796" s="39">
        <f t="shared" si="752"/>
        <v>0</v>
      </c>
      <c r="AU796" s="12">
        <f t="shared" si="753"/>
        <v>1</v>
      </c>
      <c r="AV796" s="39">
        <f t="shared" si="754"/>
        <v>110</v>
      </c>
      <c r="AW796" s="39">
        <f t="shared" si="755"/>
        <v>550</v>
      </c>
      <c r="AX796" s="39">
        <f t="shared" si="756"/>
        <v>600</v>
      </c>
      <c r="AY796" s="39">
        <f t="shared" si="757"/>
        <v>-440</v>
      </c>
      <c r="AZ796" s="39">
        <f t="shared" si="758"/>
        <v>-50</v>
      </c>
      <c r="BA796" s="12">
        <f t="shared" si="759"/>
        <v>0</v>
      </c>
      <c r="BB796" s="39">
        <f t="shared" si="760"/>
        <v>0</v>
      </c>
      <c r="BC796" s="39">
        <f t="shared" si="761"/>
        <v>0</v>
      </c>
      <c r="BD796" s="39">
        <f t="shared" si="762"/>
        <v>0</v>
      </c>
      <c r="BE796" s="12">
        <f t="shared" si="763"/>
        <v>0</v>
      </c>
      <c r="BF796" s="39">
        <f t="shared" si="764"/>
        <v>0</v>
      </c>
      <c r="BG796" s="39">
        <f t="shared" si="765"/>
        <v>0</v>
      </c>
      <c r="BH796" s="39">
        <f t="shared" si="766"/>
        <v>0</v>
      </c>
      <c r="BI796" s="12">
        <f t="shared" si="767"/>
        <v>0</v>
      </c>
      <c r="BJ796" s="39">
        <f t="shared" si="768"/>
        <v>0</v>
      </c>
      <c r="BK796" s="39">
        <f t="shared" si="769"/>
        <v>0</v>
      </c>
      <c r="BL796" s="39">
        <f t="shared" si="770"/>
        <v>0</v>
      </c>
      <c r="BM796" s="12">
        <f t="shared" si="771"/>
        <v>0</v>
      </c>
      <c r="BN796" s="39">
        <f t="shared" si="772"/>
        <v>0</v>
      </c>
      <c r="BO796" s="39">
        <f t="shared" si="773"/>
        <v>0</v>
      </c>
      <c r="BP796" s="39">
        <f t="shared" si="774"/>
        <v>0</v>
      </c>
      <c r="BQ796" s="12">
        <f t="shared" si="775"/>
        <v>0</v>
      </c>
      <c r="BR796" s="39">
        <f t="shared" si="776"/>
        <v>0</v>
      </c>
      <c r="BS796" s="39">
        <f t="shared" si="777"/>
        <v>0</v>
      </c>
      <c r="BT796" s="39">
        <f t="shared" si="778"/>
        <v>0</v>
      </c>
      <c r="BU796" s="104">
        <f>IF(ABS($B796)&lt;0.01,0,VLOOKUP(E796,DollarSteps,4))</f>
        <v>2</v>
      </c>
      <c r="BV796" s="104">
        <f>IF(ABS($B796)&lt;0.01,0,VLOOKUP(G796,DollarSteps,4))</f>
        <v>3</v>
      </c>
      <c r="BW796" s="104">
        <f>IF(ABS($B796)&lt;0.01,0,VLOOKUP(I796,DollarSteps,4))</f>
        <v>3</v>
      </c>
      <c r="BX796" s="104">
        <f>IF(ABS($B796)&lt;0.01,0,IF($J796="","",VLOOKUP($J796,Age_Steps,4)))</f>
        <v>7</v>
      </c>
      <c r="BY796" s="104">
        <f>IF(OR(ABS($B796)&lt;0.01,$E796=0),0,IF($J796="","",VLOOKUP($J796,Age_Steps,4)))</f>
        <v>7</v>
      </c>
      <c r="BZ796" s="104">
        <f>IF(ABS($B796)&lt;0.01,0,IF($J796="","",VLOOKUP($J796-1,Age_Steps,4)))</f>
        <v>7</v>
      </c>
      <c r="CA796" s="104">
        <f>IF(OR(ABS($B796)&lt;0.01,$G796=0),0,IF($J796="","",VLOOKUP($J796-1,Age_Steps,4)))</f>
        <v>7</v>
      </c>
      <c r="CB796" s="104">
        <f>IF(ABS($B796)&lt;0.01,0,IF($J796="","",VLOOKUP($J796-2,Age_Steps,4)))</f>
        <v>7</v>
      </c>
      <c r="CC796" s="104">
        <f>IF(OR(ABS($B796)&lt;0.01,$I796=0),0,IF($J796="","",VLOOKUP($J796-2,Age_Steps,4)))</f>
        <v>7</v>
      </c>
    </row>
    <row r="797" spans="2:81" ht="12.5" customHeight="1">
      <c r="B797" s="6" t="s">
        <v>727</v>
      </c>
      <c r="C797" s="6" t="s">
        <v>728</v>
      </c>
      <c r="D797" s="5">
        <v>70</v>
      </c>
      <c r="E797" s="5">
        <v>70</v>
      </c>
      <c r="F797" s="2">
        <v>65</v>
      </c>
      <c r="G797" s="2">
        <v>65</v>
      </c>
      <c r="H797" s="2">
        <v>120</v>
      </c>
      <c r="I797" s="5">
        <v>125</v>
      </c>
      <c r="J797" s="11">
        <v>60</v>
      </c>
      <c r="K797" s="12">
        <f t="shared" si="723"/>
        <v>1</v>
      </c>
      <c r="L797" s="12">
        <f t="shared" si="723"/>
        <v>1</v>
      </c>
      <c r="M797" s="14">
        <f t="shared" si="724"/>
        <v>5</v>
      </c>
      <c r="N797" s="12">
        <f t="shared" si="779"/>
        <v>0</v>
      </c>
      <c r="O797" s="14">
        <f t="shared" si="725"/>
        <v>5</v>
      </c>
      <c r="P797" s="12">
        <f t="shared" si="779"/>
        <v>0</v>
      </c>
      <c r="Q797" s="12">
        <f t="shared" si="726"/>
        <v>0</v>
      </c>
      <c r="R797" s="12">
        <f t="shared" si="727"/>
        <v>0</v>
      </c>
      <c r="S797" s="12">
        <f t="shared" si="728"/>
        <v>1</v>
      </c>
      <c r="T797" s="12">
        <f t="shared" si="729"/>
        <v>1</v>
      </c>
      <c r="U797" s="12">
        <f t="shared" si="730"/>
        <v>0</v>
      </c>
      <c r="V797" s="39">
        <f t="shared" si="731"/>
        <v>0</v>
      </c>
      <c r="W797" s="39">
        <f t="shared" si="732"/>
        <v>0</v>
      </c>
      <c r="X797" s="12">
        <f t="shared" si="780"/>
        <v>1</v>
      </c>
      <c r="Y797" s="12">
        <f t="shared" si="733"/>
        <v>0</v>
      </c>
      <c r="Z797" s="39">
        <f t="shared" si="781"/>
        <v>0</v>
      </c>
      <c r="AA797" s="12">
        <f t="shared" si="734"/>
        <v>0</v>
      </c>
      <c r="AB797" s="39">
        <f t="shared" si="735"/>
        <v>0</v>
      </c>
      <c r="AC797" s="12">
        <f t="shared" si="736"/>
        <v>0</v>
      </c>
      <c r="AD797" s="39">
        <f t="shared" si="737"/>
        <v>0</v>
      </c>
      <c r="AE797" s="39">
        <f t="shared" si="722"/>
        <v>0</v>
      </c>
      <c r="AF797" s="12">
        <f t="shared" si="738"/>
        <v>0</v>
      </c>
      <c r="AG797" s="39">
        <f t="shared" si="739"/>
        <v>0</v>
      </c>
      <c r="AH797" s="12">
        <f t="shared" si="740"/>
        <v>0</v>
      </c>
      <c r="AI797" s="39">
        <f t="shared" si="741"/>
        <v>0</v>
      </c>
      <c r="AJ797" s="39">
        <f t="shared" si="742"/>
        <v>0</v>
      </c>
      <c r="AK797" s="12">
        <f t="shared" si="743"/>
        <v>1</v>
      </c>
      <c r="AL797" s="39">
        <f t="shared" si="744"/>
        <v>70</v>
      </c>
      <c r="AM797" s="39">
        <f t="shared" si="745"/>
        <v>65</v>
      </c>
      <c r="AN797" s="39">
        <f t="shared" si="746"/>
        <v>125</v>
      </c>
      <c r="AO797" s="99">
        <f t="shared" si="747"/>
        <v>1</v>
      </c>
      <c r="AP797" s="99">
        <f t="shared" si="748"/>
        <v>2</v>
      </c>
      <c r="AQ797" s="12">
        <f t="shared" si="749"/>
        <v>0</v>
      </c>
      <c r="AR797" s="39">
        <f t="shared" si="750"/>
        <v>0</v>
      </c>
      <c r="AS797" s="39">
        <f t="shared" si="751"/>
        <v>0</v>
      </c>
      <c r="AT797" s="39">
        <f t="shared" si="752"/>
        <v>0</v>
      </c>
      <c r="AU797" s="12">
        <f t="shared" si="753"/>
        <v>0</v>
      </c>
      <c r="AV797" s="39">
        <f t="shared" si="754"/>
        <v>0</v>
      </c>
      <c r="AW797" s="39">
        <f t="shared" si="755"/>
        <v>0</v>
      </c>
      <c r="AX797" s="39">
        <f t="shared" si="756"/>
        <v>0</v>
      </c>
      <c r="AY797" s="39">
        <f t="shared" si="757"/>
        <v>0</v>
      </c>
      <c r="AZ797" s="39">
        <f t="shared" si="758"/>
        <v>0</v>
      </c>
      <c r="BA797" s="12">
        <f t="shared" si="759"/>
        <v>1</v>
      </c>
      <c r="BB797" s="39">
        <f t="shared" si="760"/>
        <v>70</v>
      </c>
      <c r="BC797" s="39">
        <f t="shared" si="761"/>
        <v>65</v>
      </c>
      <c r="BD797" s="39">
        <f t="shared" si="762"/>
        <v>125</v>
      </c>
      <c r="BE797" s="12">
        <f t="shared" si="763"/>
        <v>0</v>
      </c>
      <c r="BF797" s="39">
        <f t="shared" si="764"/>
        <v>0</v>
      </c>
      <c r="BG797" s="39">
        <f t="shared" si="765"/>
        <v>0</v>
      </c>
      <c r="BH797" s="39">
        <f t="shared" si="766"/>
        <v>0</v>
      </c>
      <c r="BI797" s="12">
        <f t="shared" si="767"/>
        <v>0</v>
      </c>
      <c r="BJ797" s="39">
        <f t="shared" si="768"/>
        <v>0</v>
      </c>
      <c r="BK797" s="39">
        <f t="shared" si="769"/>
        <v>0</v>
      </c>
      <c r="BL797" s="39">
        <f t="shared" si="770"/>
        <v>0</v>
      </c>
      <c r="BM797" s="12">
        <f t="shared" si="771"/>
        <v>0</v>
      </c>
      <c r="BN797" s="39">
        <f t="shared" si="772"/>
        <v>0</v>
      </c>
      <c r="BO797" s="39">
        <f t="shared" si="773"/>
        <v>0</v>
      </c>
      <c r="BP797" s="39">
        <f t="shared" si="774"/>
        <v>0</v>
      </c>
      <c r="BQ797" s="12">
        <f t="shared" si="775"/>
        <v>0</v>
      </c>
      <c r="BR797" s="39">
        <f t="shared" si="776"/>
        <v>0</v>
      </c>
      <c r="BS797" s="39">
        <f t="shared" si="777"/>
        <v>0</v>
      </c>
      <c r="BT797" s="39">
        <f t="shared" si="778"/>
        <v>0</v>
      </c>
      <c r="BU797" s="104">
        <f>IF(ABS($B797)&lt;0.01,0,VLOOKUP(E797,DollarSteps,4))</f>
        <v>2</v>
      </c>
      <c r="BV797" s="104">
        <f>IF(ABS($B797)&lt;0.01,0,VLOOKUP(G797,DollarSteps,4))</f>
        <v>2</v>
      </c>
      <c r="BW797" s="104">
        <f>IF(ABS($B797)&lt;0.01,0,VLOOKUP(I797,DollarSteps,4))</f>
        <v>2</v>
      </c>
      <c r="BX797" s="104">
        <f>IF(ABS($B797)&lt;0.01,0,IF($J797="","",VLOOKUP($J797,Age_Steps,4)))</f>
        <v>6</v>
      </c>
      <c r="BY797" s="104">
        <f>IF(OR(ABS($B797)&lt;0.01,$E797=0),0,IF($J797="","",VLOOKUP($J797,Age_Steps,4)))</f>
        <v>6</v>
      </c>
      <c r="BZ797" s="104">
        <f>IF(ABS($B797)&lt;0.01,0,IF($J797="","",VLOOKUP($J797-1,Age_Steps,4)))</f>
        <v>5</v>
      </c>
      <c r="CA797" s="104">
        <f>IF(OR(ABS($B797)&lt;0.01,$G797=0),0,IF($J797="","",VLOOKUP($J797-1,Age_Steps,4)))</f>
        <v>5</v>
      </c>
      <c r="CB797" s="104">
        <f>IF(ABS($B797)&lt;0.01,0,IF($J797="","",VLOOKUP($J797-2,Age_Steps,4)))</f>
        <v>5</v>
      </c>
      <c r="CC797" s="104">
        <f>IF(OR(ABS($B797)&lt;0.01,$I797=0),0,IF($J797="","",VLOOKUP($J797-2,Age_Steps,4)))</f>
        <v>5</v>
      </c>
    </row>
    <row r="798" spans="2:81" ht="12.5" customHeight="1">
      <c r="B798" s="6" t="s">
        <v>729</v>
      </c>
      <c r="C798" s="6" t="s">
        <v>730</v>
      </c>
      <c r="D798" s="5">
        <v>140</v>
      </c>
      <c r="E798" s="5">
        <v>190</v>
      </c>
      <c r="F798" s="2">
        <v>100</v>
      </c>
      <c r="G798" s="2">
        <v>100</v>
      </c>
      <c r="H798" s="2">
        <v>310</v>
      </c>
      <c r="I798" s="5">
        <v>310</v>
      </c>
      <c r="J798" s="11">
        <v>40</v>
      </c>
      <c r="K798" s="12">
        <f t="shared" si="723"/>
        <v>1</v>
      </c>
      <c r="L798" s="12">
        <f t="shared" si="723"/>
        <v>1</v>
      </c>
      <c r="M798" s="14">
        <f t="shared" si="724"/>
        <v>40</v>
      </c>
      <c r="N798" s="12">
        <f t="shared" si="779"/>
        <v>0</v>
      </c>
      <c r="O798" s="14">
        <f t="shared" si="725"/>
        <v>90</v>
      </c>
      <c r="P798" s="12">
        <f t="shared" si="779"/>
        <v>0</v>
      </c>
      <c r="Q798" s="12">
        <f t="shared" si="726"/>
        <v>0</v>
      </c>
      <c r="R798" s="12">
        <f t="shared" si="727"/>
        <v>0</v>
      </c>
      <c r="S798" s="12">
        <f t="shared" si="728"/>
        <v>1</v>
      </c>
      <c r="T798" s="12">
        <f t="shared" si="729"/>
        <v>1</v>
      </c>
      <c r="U798" s="12">
        <f t="shared" si="730"/>
        <v>0</v>
      </c>
      <c r="V798" s="39">
        <f t="shared" si="731"/>
        <v>0</v>
      </c>
      <c r="W798" s="39">
        <f t="shared" si="732"/>
        <v>0</v>
      </c>
      <c r="X798" s="12">
        <f t="shared" si="780"/>
        <v>1</v>
      </c>
      <c r="Y798" s="12">
        <f t="shared" si="733"/>
        <v>0</v>
      </c>
      <c r="Z798" s="39">
        <f t="shared" si="781"/>
        <v>0</v>
      </c>
      <c r="AA798" s="12">
        <f t="shared" si="734"/>
        <v>0</v>
      </c>
      <c r="AB798" s="39">
        <f t="shared" si="735"/>
        <v>0</v>
      </c>
      <c r="AC798" s="12">
        <f t="shared" si="736"/>
        <v>0</v>
      </c>
      <c r="AD798" s="39">
        <f t="shared" si="737"/>
        <v>0</v>
      </c>
      <c r="AE798" s="39">
        <f t="shared" si="722"/>
        <v>0</v>
      </c>
      <c r="AF798" s="12">
        <f t="shared" si="738"/>
        <v>0</v>
      </c>
      <c r="AG798" s="39">
        <f t="shared" si="739"/>
        <v>0</v>
      </c>
      <c r="AH798" s="12">
        <f t="shared" si="740"/>
        <v>0</v>
      </c>
      <c r="AI798" s="39">
        <f t="shared" si="741"/>
        <v>0</v>
      </c>
      <c r="AJ798" s="39">
        <f t="shared" si="742"/>
        <v>0</v>
      </c>
      <c r="AK798" s="12">
        <f t="shared" si="743"/>
        <v>1</v>
      </c>
      <c r="AL798" s="39">
        <f t="shared" si="744"/>
        <v>190</v>
      </c>
      <c r="AM798" s="39">
        <f t="shared" si="745"/>
        <v>100</v>
      </c>
      <c r="AN798" s="39">
        <f t="shared" si="746"/>
        <v>310</v>
      </c>
      <c r="AO798" s="99">
        <f t="shared" si="747"/>
        <v>1</v>
      </c>
      <c r="AP798" s="99">
        <f t="shared" si="748"/>
        <v>2</v>
      </c>
      <c r="AQ798" s="12">
        <f t="shared" si="749"/>
        <v>0</v>
      </c>
      <c r="AR798" s="39">
        <f t="shared" si="750"/>
        <v>0</v>
      </c>
      <c r="AS798" s="39">
        <f t="shared" si="751"/>
        <v>0</v>
      </c>
      <c r="AT798" s="39">
        <f t="shared" si="752"/>
        <v>0</v>
      </c>
      <c r="AU798" s="12">
        <f t="shared" si="753"/>
        <v>0</v>
      </c>
      <c r="AV798" s="39">
        <f t="shared" si="754"/>
        <v>0</v>
      </c>
      <c r="AW798" s="39">
        <f t="shared" si="755"/>
        <v>0</v>
      </c>
      <c r="AX798" s="39">
        <f t="shared" si="756"/>
        <v>0</v>
      </c>
      <c r="AY798" s="39">
        <f t="shared" si="757"/>
        <v>0</v>
      </c>
      <c r="AZ798" s="39">
        <f t="shared" si="758"/>
        <v>0</v>
      </c>
      <c r="BA798" s="12">
        <f t="shared" si="759"/>
        <v>1</v>
      </c>
      <c r="BB798" s="39">
        <f t="shared" si="760"/>
        <v>190</v>
      </c>
      <c r="BC798" s="39">
        <f t="shared" si="761"/>
        <v>100</v>
      </c>
      <c r="BD798" s="39">
        <f t="shared" si="762"/>
        <v>310</v>
      </c>
      <c r="BE798" s="12">
        <f t="shared" si="763"/>
        <v>0</v>
      </c>
      <c r="BF798" s="39">
        <f t="shared" si="764"/>
        <v>0</v>
      </c>
      <c r="BG798" s="39">
        <f t="shared" si="765"/>
        <v>0</v>
      </c>
      <c r="BH798" s="39">
        <f t="shared" si="766"/>
        <v>0</v>
      </c>
      <c r="BI798" s="12">
        <f t="shared" si="767"/>
        <v>0</v>
      </c>
      <c r="BJ798" s="39">
        <f t="shared" si="768"/>
        <v>0</v>
      </c>
      <c r="BK798" s="39">
        <f t="shared" si="769"/>
        <v>0</v>
      </c>
      <c r="BL798" s="39">
        <f t="shared" si="770"/>
        <v>0</v>
      </c>
      <c r="BM798" s="12">
        <f t="shared" si="771"/>
        <v>0</v>
      </c>
      <c r="BN798" s="39">
        <f t="shared" si="772"/>
        <v>0</v>
      </c>
      <c r="BO798" s="39">
        <f t="shared" si="773"/>
        <v>0</v>
      </c>
      <c r="BP798" s="39">
        <f t="shared" si="774"/>
        <v>0</v>
      </c>
      <c r="BQ798" s="12">
        <f t="shared" si="775"/>
        <v>0</v>
      </c>
      <c r="BR798" s="39">
        <f t="shared" si="776"/>
        <v>0</v>
      </c>
      <c r="BS798" s="39">
        <f t="shared" si="777"/>
        <v>0</v>
      </c>
      <c r="BT798" s="39">
        <f t="shared" si="778"/>
        <v>0</v>
      </c>
      <c r="BU798" s="104">
        <f>IF(ABS($B798)&lt;0.01,0,VLOOKUP(E798,DollarSteps,4))</f>
        <v>2</v>
      </c>
      <c r="BV798" s="104">
        <f>IF(ABS($B798)&lt;0.01,0,VLOOKUP(G798,DollarSteps,4))</f>
        <v>2</v>
      </c>
      <c r="BW798" s="104">
        <f>IF(ABS($B798)&lt;0.01,0,VLOOKUP(I798,DollarSteps,4))</f>
        <v>3</v>
      </c>
      <c r="BX798" s="104">
        <f>IF(ABS($B798)&lt;0.01,0,IF($J798="","",VLOOKUP($J798,Age_Steps,4)))</f>
        <v>4</v>
      </c>
      <c r="BY798" s="104">
        <f>IF(OR(ABS($B798)&lt;0.01,$E798=0),0,IF($J798="","",VLOOKUP($J798,Age_Steps,4)))</f>
        <v>4</v>
      </c>
      <c r="BZ798" s="104">
        <f>IF(ABS($B798)&lt;0.01,0,IF($J798="","",VLOOKUP($J798-1,Age_Steps,4)))</f>
        <v>3</v>
      </c>
      <c r="CA798" s="104">
        <f>IF(OR(ABS($B798)&lt;0.01,$G798=0),0,IF($J798="","",VLOOKUP($J798-1,Age_Steps,4)))</f>
        <v>3</v>
      </c>
      <c r="CB798" s="104">
        <f>IF(ABS($B798)&lt;0.01,0,IF($J798="","",VLOOKUP($J798-2,Age_Steps,4)))</f>
        <v>3</v>
      </c>
      <c r="CC798" s="104">
        <f>IF(OR(ABS($B798)&lt;0.01,$I798=0),0,IF($J798="","",VLOOKUP($J798-2,Age_Steps,4)))</f>
        <v>3</v>
      </c>
    </row>
    <row r="799" spans="2:81" ht="12.5" customHeight="1">
      <c r="B799" s="6" t="s">
        <v>731</v>
      </c>
      <c r="C799" s="7" t="s">
        <v>732</v>
      </c>
      <c r="D799" s="5">
        <v>1897.46</v>
      </c>
      <c r="E799" s="5">
        <v>2162.46</v>
      </c>
      <c r="F799" s="2">
        <v>1825</v>
      </c>
      <c r="G799" s="2">
        <v>2140.94</v>
      </c>
      <c r="H799" s="2">
        <v>2563.44</v>
      </c>
      <c r="I799" s="5">
        <v>3213.44</v>
      </c>
      <c r="J799" s="11">
        <v>76</v>
      </c>
      <c r="K799" s="12">
        <f t="shared" si="723"/>
        <v>1</v>
      </c>
      <c r="L799" s="12">
        <f t="shared" si="723"/>
        <v>1</v>
      </c>
      <c r="M799" s="14">
        <f t="shared" si="724"/>
        <v>72.460000000000036</v>
      </c>
      <c r="N799" s="12">
        <f t="shared" si="779"/>
        <v>0</v>
      </c>
      <c r="O799" s="14">
        <f t="shared" si="725"/>
        <v>21.519999999999982</v>
      </c>
      <c r="P799" s="12">
        <f t="shared" si="779"/>
        <v>0</v>
      </c>
      <c r="Q799" s="12">
        <f t="shared" si="726"/>
        <v>0</v>
      </c>
      <c r="R799" s="12">
        <f t="shared" si="727"/>
        <v>0</v>
      </c>
      <c r="S799" s="12">
        <f t="shared" si="728"/>
        <v>1</v>
      </c>
      <c r="T799" s="12">
        <f t="shared" si="729"/>
        <v>1</v>
      </c>
      <c r="U799" s="12">
        <f t="shared" si="730"/>
        <v>0</v>
      </c>
      <c r="V799" s="39">
        <f t="shared" si="731"/>
        <v>0</v>
      </c>
      <c r="W799" s="39">
        <f t="shared" si="732"/>
        <v>0</v>
      </c>
      <c r="X799" s="12">
        <f t="shared" si="780"/>
        <v>1</v>
      </c>
      <c r="Y799" s="12">
        <f t="shared" si="733"/>
        <v>0</v>
      </c>
      <c r="Z799" s="39">
        <f t="shared" si="781"/>
        <v>0</v>
      </c>
      <c r="AA799" s="12">
        <f t="shared" si="734"/>
        <v>0</v>
      </c>
      <c r="AB799" s="39">
        <f t="shared" si="735"/>
        <v>0</v>
      </c>
      <c r="AC799" s="12">
        <f t="shared" si="736"/>
        <v>0</v>
      </c>
      <c r="AD799" s="39">
        <f t="shared" si="737"/>
        <v>0</v>
      </c>
      <c r="AE799" s="39">
        <f t="shared" si="722"/>
        <v>0</v>
      </c>
      <c r="AF799" s="12">
        <f t="shared" si="738"/>
        <v>0</v>
      </c>
      <c r="AG799" s="39">
        <f t="shared" si="739"/>
        <v>0</v>
      </c>
      <c r="AH799" s="12">
        <f t="shared" si="740"/>
        <v>0</v>
      </c>
      <c r="AI799" s="39">
        <f t="shared" si="741"/>
        <v>0</v>
      </c>
      <c r="AJ799" s="39">
        <f t="shared" si="742"/>
        <v>0</v>
      </c>
      <c r="AK799" s="12">
        <f t="shared" si="743"/>
        <v>1</v>
      </c>
      <c r="AL799" s="39">
        <f t="shared" si="744"/>
        <v>2162.46</v>
      </c>
      <c r="AM799" s="39">
        <f t="shared" si="745"/>
        <v>2140.94</v>
      </c>
      <c r="AN799" s="39">
        <f t="shared" si="746"/>
        <v>3213.44</v>
      </c>
      <c r="AO799" s="99">
        <f t="shared" si="747"/>
        <v>1</v>
      </c>
      <c r="AP799" s="99">
        <f t="shared" si="748"/>
        <v>2</v>
      </c>
      <c r="AQ799" s="12">
        <f t="shared" si="749"/>
        <v>0</v>
      </c>
      <c r="AR799" s="39">
        <f t="shared" si="750"/>
        <v>0</v>
      </c>
      <c r="AS799" s="39">
        <f t="shared" si="751"/>
        <v>0</v>
      </c>
      <c r="AT799" s="39">
        <f t="shared" si="752"/>
        <v>0</v>
      </c>
      <c r="AU799" s="12">
        <f t="shared" si="753"/>
        <v>0</v>
      </c>
      <c r="AV799" s="39">
        <f t="shared" si="754"/>
        <v>0</v>
      </c>
      <c r="AW799" s="39">
        <f t="shared" si="755"/>
        <v>0</v>
      </c>
      <c r="AX799" s="39">
        <f t="shared" si="756"/>
        <v>0</v>
      </c>
      <c r="AY799" s="39">
        <f t="shared" si="757"/>
        <v>0</v>
      </c>
      <c r="AZ799" s="39">
        <f t="shared" si="758"/>
        <v>0</v>
      </c>
      <c r="BA799" s="12">
        <f t="shared" si="759"/>
        <v>1</v>
      </c>
      <c r="BB799" s="39">
        <f t="shared" si="760"/>
        <v>2162.46</v>
      </c>
      <c r="BC799" s="39">
        <f t="shared" si="761"/>
        <v>2140.94</v>
      </c>
      <c r="BD799" s="39">
        <f t="shared" si="762"/>
        <v>3213.44</v>
      </c>
      <c r="BE799" s="12">
        <f t="shared" si="763"/>
        <v>0</v>
      </c>
      <c r="BF799" s="39">
        <f t="shared" si="764"/>
        <v>0</v>
      </c>
      <c r="BG799" s="39">
        <f t="shared" si="765"/>
        <v>0</v>
      </c>
      <c r="BH799" s="39">
        <f t="shared" si="766"/>
        <v>0</v>
      </c>
      <c r="BI799" s="12">
        <f t="shared" si="767"/>
        <v>0</v>
      </c>
      <c r="BJ799" s="39">
        <f t="shared" si="768"/>
        <v>0</v>
      </c>
      <c r="BK799" s="39">
        <f t="shared" si="769"/>
        <v>0</v>
      </c>
      <c r="BL799" s="39">
        <f t="shared" si="770"/>
        <v>0</v>
      </c>
      <c r="BM799" s="12">
        <f t="shared" si="771"/>
        <v>0</v>
      </c>
      <c r="BN799" s="39">
        <f t="shared" si="772"/>
        <v>0</v>
      </c>
      <c r="BO799" s="39">
        <f t="shared" si="773"/>
        <v>0</v>
      </c>
      <c r="BP799" s="39">
        <f t="shared" si="774"/>
        <v>0</v>
      </c>
      <c r="BQ799" s="12">
        <f t="shared" si="775"/>
        <v>0</v>
      </c>
      <c r="BR799" s="39">
        <f t="shared" si="776"/>
        <v>0</v>
      </c>
      <c r="BS799" s="39">
        <f t="shared" si="777"/>
        <v>0</v>
      </c>
      <c r="BT799" s="39">
        <f t="shared" si="778"/>
        <v>0</v>
      </c>
      <c r="BU799" s="104">
        <f>IF(ABS($B799)&lt;0.01,0,VLOOKUP(E799,DollarSteps,4))</f>
        <v>6</v>
      </c>
      <c r="BV799" s="104">
        <f>IF(ABS($B799)&lt;0.01,0,VLOOKUP(G799,DollarSteps,4))</f>
        <v>6</v>
      </c>
      <c r="BW799" s="104">
        <f>IF(ABS($B799)&lt;0.01,0,VLOOKUP(I799,DollarSteps,4))</f>
        <v>7</v>
      </c>
      <c r="BX799" s="104">
        <f>IF(ABS($B799)&lt;0.01,0,IF($J799="","",VLOOKUP($J799,Age_Steps,4)))</f>
        <v>7</v>
      </c>
      <c r="BY799" s="104">
        <f>IF(OR(ABS($B799)&lt;0.01,$E799=0),0,IF($J799="","",VLOOKUP($J799,Age_Steps,4)))</f>
        <v>7</v>
      </c>
      <c r="BZ799" s="104">
        <f>IF(ABS($B799)&lt;0.01,0,IF($J799="","",VLOOKUP($J799-1,Age_Steps,4)))</f>
        <v>7</v>
      </c>
      <c r="CA799" s="104">
        <f>IF(OR(ABS($B799)&lt;0.01,$G799=0),0,IF($J799="","",VLOOKUP($J799-1,Age_Steps,4)))</f>
        <v>7</v>
      </c>
      <c r="CB799" s="104">
        <f>IF(ABS($B799)&lt;0.01,0,IF($J799="","",VLOOKUP($J799-2,Age_Steps,4)))</f>
        <v>7</v>
      </c>
      <c r="CC799" s="104">
        <f>IF(OR(ABS($B799)&lt;0.01,$I799=0),0,IF($J799="","",VLOOKUP($J799-2,Age_Steps,4)))</f>
        <v>7</v>
      </c>
    </row>
    <row r="800" spans="2:81" ht="12.5" customHeight="1">
      <c r="B800" s="6" t="s">
        <v>733</v>
      </c>
      <c r="C800" s="7" t="s">
        <v>734</v>
      </c>
      <c r="D800" s="5">
        <v>840</v>
      </c>
      <c r="E800" s="5">
        <v>880</v>
      </c>
      <c r="F800" s="2">
        <v>840</v>
      </c>
      <c r="G800" s="2">
        <v>865</v>
      </c>
      <c r="H800" s="2">
        <v>820</v>
      </c>
      <c r="I800" s="5">
        <v>930</v>
      </c>
      <c r="J800" s="11">
        <v>65</v>
      </c>
      <c r="K800" s="12">
        <f t="shared" si="723"/>
        <v>1</v>
      </c>
      <c r="L800" s="12">
        <f t="shared" si="723"/>
        <v>1</v>
      </c>
      <c r="M800" s="14">
        <f t="shared" si="724"/>
        <v>0</v>
      </c>
      <c r="N800" s="12">
        <f t="shared" si="779"/>
        <v>0</v>
      </c>
      <c r="O800" s="14">
        <f t="shared" si="725"/>
        <v>15</v>
      </c>
      <c r="P800" s="12">
        <f t="shared" si="779"/>
        <v>0</v>
      </c>
      <c r="Q800" s="12">
        <f t="shared" si="726"/>
        <v>0</v>
      </c>
      <c r="R800" s="12">
        <f t="shared" si="727"/>
        <v>0</v>
      </c>
      <c r="S800" s="12">
        <f t="shared" si="728"/>
        <v>1</v>
      </c>
      <c r="T800" s="12">
        <f t="shared" si="729"/>
        <v>1</v>
      </c>
      <c r="U800" s="12">
        <f t="shared" si="730"/>
        <v>0</v>
      </c>
      <c r="V800" s="39">
        <f t="shared" si="731"/>
        <v>0</v>
      </c>
      <c r="W800" s="39">
        <f t="shared" si="732"/>
        <v>0</v>
      </c>
      <c r="X800" s="12">
        <f t="shared" si="780"/>
        <v>1</v>
      </c>
      <c r="Y800" s="12">
        <f t="shared" si="733"/>
        <v>0</v>
      </c>
      <c r="Z800" s="39">
        <f t="shared" si="781"/>
        <v>0</v>
      </c>
      <c r="AA800" s="12">
        <f t="shared" si="734"/>
        <v>0</v>
      </c>
      <c r="AB800" s="39">
        <f t="shared" si="735"/>
        <v>0</v>
      </c>
      <c r="AC800" s="12">
        <f t="shared" si="736"/>
        <v>0</v>
      </c>
      <c r="AD800" s="39">
        <f t="shared" si="737"/>
        <v>0</v>
      </c>
      <c r="AE800" s="39">
        <f t="shared" si="722"/>
        <v>0</v>
      </c>
      <c r="AF800" s="12">
        <f t="shared" si="738"/>
        <v>0</v>
      </c>
      <c r="AG800" s="39">
        <f t="shared" si="739"/>
        <v>0</v>
      </c>
      <c r="AH800" s="12">
        <f t="shared" si="740"/>
        <v>0</v>
      </c>
      <c r="AI800" s="39">
        <f t="shared" si="741"/>
        <v>0</v>
      </c>
      <c r="AJ800" s="39">
        <f t="shared" si="742"/>
        <v>0</v>
      </c>
      <c r="AK800" s="12">
        <f t="shared" si="743"/>
        <v>1</v>
      </c>
      <c r="AL800" s="39">
        <f t="shared" si="744"/>
        <v>880</v>
      </c>
      <c r="AM800" s="39">
        <f t="shared" si="745"/>
        <v>865</v>
      </c>
      <c r="AN800" s="39">
        <f t="shared" si="746"/>
        <v>930</v>
      </c>
      <c r="AO800" s="99">
        <f t="shared" si="747"/>
        <v>1</v>
      </c>
      <c r="AP800" s="99">
        <f t="shared" si="748"/>
        <v>2</v>
      </c>
      <c r="AQ800" s="12">
        <f t="shared" si="749"/>
        <v>0</v>
      </c>
      <c r="AR800" s="39">
        <f t="shared" si="750"/>
        <v>0</v>
      </c>
      <c r="AS800" s="39">
        <f t="shared" si="751"/>
        <v>0</v>
      </c>
      <c r="AT800" s="39">
        <f t="shared" si="752"/>
        <v>0</v>
      </c>
      <c r="AU800" s="12">
        <f t="shared" si="753"/>
        <v>0</v>
      </c>
      <c r="AV800" s="39">
        <f t="shared" si="754"/>
        <v>0</v>
      </c>
      <c r="AW800" s="39">
        <f t="shared" si="755"/>
        <v>0</v>
      </c>
      <c r="AX800" s="39">
        <f t="shared" si="756"/>
        <v>0</v>
      </c>
      <c r="AY800" s="39">
        <f t="shared" si="757"/>
        <v>0</v>
      </c>
      <c r="AZ800" s="39">
        <f t="shared" si="758"/>
        <v>0</v>
      </c>
      <c r="BA800" s="12">
        <f t="shared" si="759"/>
        <v>1</v>
      </c>
      <c r="BB800" s="39">
        <f t="shared" si="760"/>
        <v>880</v>
      </c>
      <c r="BC800" s="39">
        <f t="shared" si="761"/>
        <v>865</v>
      </c>
      <c r="BD800" s="39">
        <f t="shared" si="762"/>
        <v>930</v>
      </c>
      <c r="BE800" s="12">
        <f t="shared" si="763"/>
        <v>0</v>
      </c>
      <c r="BF800" s="39">
        <f t="shared" si="764"/>
        <v>0</v>
      </c>
      <c r="BG800" s="39">
        <f t="shared" si="765"/>
        <v>0</v>
      </c>
      <c r="BH800" s="39">
        <f t="shared" si="766"/>
        <v>0</v>
      </c>
      <c r="BI800" s="12">
        <f t="shared" si="767"/>
        <v>0</v>
      </c>
      <c r="BJ800" s="39">
        <f t="shared" si="768"/>
        <v>0</v>
      </c>
      <c r="BK800" s="39">
        <f t="shared" si="769"/>
        <v>0</v>
      </c>
      <c r="BL800" s="39">
        <f t="shared" si="770"/>
        <v>0</v>
      </c>
      <c r="BM800" s="12">
        <f t="shared" si="771"/>
        <v>0</v>
      </c>
      <c r="BN800" s="39">
        <f t="shared" si="772"/>
        <v>0</v>
      </c>
      <c r="BO800" s="39">
        <f t="shared" si="773"/>
        <v>0</v>
      </c>
      <c r="BP800" s="39">
        <f t="shared" si="774"/>
        <v>0</v>
      </c>
      <c r="BQ800" s="12">
        <f t="shared" si="775"/>
        <v>0</v>
      </c>
      <c r="BR800" s="39">
        <f t="shared" si="776"/>
        <v>0</v>
      </c>
      <c r="BS800" s="39">
        <f t="shared" si="777"/>
        <v>0</v>
      </c>
      <c r="BT800" s="39">
        <f t="shared" si="778"/>
        <v>0</v>
      </c>
      <c r="BU800" s="104">
        <f>IF(ABS($B800)&lt;0.01,0,VLOOKUP(E800,DollarSteps,4))</f>
        <v>3</v>
      </c>
      <c r="BV800" s="104">
        <f>IF(ABS($B800)&lt;0.01,0,VLOOKUP(G800,DollarSteps,4))</f>
        <v>3</v>
      </c>
      <c r="BW800" s="104">
        <f>IF(ABS($B800)&lt;0.01,0,VLOOKUP(I800,DollarSteps,4))</f>
        <v>3</v>
      </c>
      <c r="BX800" s="104">
        <f>IF(ABS($B800)&lt;0.01,0,IF($J800="","",VLOOKUP($J800,Age_Steps,4)))</f>
        <v>6</v>
      </c>
      <c r="BY800" s="104">
        <f>IF(OR(ABS($B800)&lt;0.01,$E800=0),0,IF($J800="","",VLOOKUP($J800,Age_Steps,4)))</f>
        <v>6</v>
      </c>
      <c r="BZ800" s="104">
        <f>IF(ABS($B800)&lt;0.01,0,IF($J800="","",VLOOKUP($J800-1,Age_Steps,4)))</f>
        <v>6</v>
      </c>
      <c r="CA800" s="104">
        <f>IF(OR(ABS($B800)&lt;0.01,$G800=0),0,IF($J800="","",VLOOKUP($J800-1,Age_Steps,4)))</f>
        <v>6</v>
      </c>
      <c r="CB800" s="104">
        <f>IF(ABS($B800)&lt;0.01,0,IF($J800="","",VLOOKUP($J800-2,Age_Steps,4)))</f>
        <v>6</v>
      </c>
      <c r="CC800" s="104">
        <f>IF(OR(ABS($B800)&lt;0.01,$I800=0),0,IF($J800="","",VLOOKUP($J800-2,Age_Steps,4)))</f>
        <v>6</v>
      </c>
    </row>
    <row r="801" spans="2:81" ht="12.5" customHeight="1">
      <c r="B801" s="6" t="s">
        <v>735</v>
      </c>
      <c r="C801" s="7" t="s">
        <v>736</v>
      </c>
      <c r="D801" s="5">
        <v>520</v>
      </c>
      <c r="E801" s="5">
        <v>520</v>
      </c>
      <c r="F801" s="2">
        <v>620</v>
      </c>
      <c r="G801" s="2">
        <v>620</v>
      </c>
      <c r="H801" s="2">
        <v>1200</v>
      </c>
      <c r="I801" s="5">
        <v>1320</v>
      </c>
      <c r="J801" s="11">
        <v>72</v>
      </c>
      <c r="K801" s="12">
        <f t="shared" si="723"/>
        <v>1</v>
      </c>
      <c r="L801" s="12">
        <f t="shared" si="723"/>
        <v>1</v>
      </c>
      <c r="M801" s="14">
        <f t="shared" si="724"/>
        <v>-100</v>
      </c>
      <c r="N801" s="12">
        <f t="shared" si="779"/>
        <v>0</v>
      </c>
      <c r="O801" s="14">
        <f t="shared" si="725"/>
        <v>-100</v>
      </c>
      <c r="P801" s="12">
        <f t="shared" si="779"/>
        <v>0</v>
      </c>
      <c r="Q801" s="12">
        <f t="shared" si="726"/>
        <v>0</v>
      </c>
      <c r="R801" s="12">
        <f t="shared" si="727"/>
        <v>0</v>
      </c>
      <c r="S801" s="12">
        <f t="shared" si="728"/>
        <v>1</v>
      </c>
      <c r="T801" s="12">
        <f t="shared" si="729"/>
        <v>1</v>
      </c>
      <c r="U801" s="12">
        <f t="shared" si="730"/>
        <v>0</v>
      </c>
      <c r="V801" s="39">
        <f t="shared" si="731"/>
        <v>0</v>
      </c>
      <c r="W801" s="39">
        <f t="shared" si="732"/>
        <v>0</v>
      </c>
      <c r="X801" s="12">
        <f t="shared" si="780"/>
        <v>1</v>
      </c>
      <c r="Y801" s="12">
        <f t="shared" si="733"/>
        <v>0</v>
      </c>
      <c r="Z801" s="39">
        <f t="shared" si="781"/>
        <v>0</v>
      </c>
      <c r="AA801" s="12">
        <f t="shared" si="734"/>
        <v>0</v>
      </c>
      <c r="AB801" s="39">
        <f t="shared" si="735"/>
        <v>0</v>
      </c>
      <c r="AC801" s="12">
        <f t="shared" si="736"/>
        <v>0</v>
      </c>
      <c r="AD801" s="39">
        <f t="shared" si="737"/>
        <v>0</v>
      </c>
      <c r="AE801" s="39">
        <f t="shared" si="722"/>
        <v>0</v>
      </c>
      <c r="AF801" s="12">
        <f t="shared" si="738"/>
        <v>0</v>
      </c>
      <c r="AG801" s="39">
        <f t="shared" si="739"/>
        <v>0</v>
      </c>
      <c r="AH801" s="12">
        <f t="shared" si="740"/>
        <v>0</v>
      </c>
      <c r="AI801" s="39">
        <f t="shared" si="741"/>
        <v>0</v>
      </c>
      <c r="AJ801" s="39">
        <f t="shared" si="742"/>
        <v>0</v>
      </c>
      <c r="AK801" s="12">
        <f t="shared" si="743"/>
        <v>1</v>
      </c>
      <c r="AL801" s="39">
        <f t="shared" si="744"/>
        <v>520</v>
      </c>
      <c r="AM801" s="39">
        <f t="shared" si="745"/>
        <v>620</v>
      </c>
      <c r="AN801" s="39">
        <f t="shared" si="746"/>
        <v>1320</v>
      </c>
      <c r="AO801" s="99">
        <f t="shared" si="747"/>
        <v>2</v>
      </c>
      <c r="AP801" s="99">
        <f t="shared" si="748"/>
        <v>2</v>
      </c>
      <c r="AQ801" s="12">
        <f t="shared" si="749"/>
        <v>0</v>
      </c>
      <c r="AR801" s="39">
        <f t="shared" si="750"/>
        <v>0</v>
      </c>
      <c r="AS801" s="39">
        <f t="shared" si="751"/>
        <v>0</v>
      </c>
      <c r="AT801" s="39">
        <f t="shared" si="752"/>
        <v>0</v>
      </c>
      <c r="AU801" s="12">
        <f t="shared" si="753"/>
        <v>1</v>
      </c>
      <c r="AV801" s="39">
        <f t="shared" si="754"/>
        <v>520</v>
      </c>
      <c r="AW801" s="39">
        <f t="shared" si="755"/>
        <v>620</v>
      </c>
      <c r="AX801" s="39">
        <f t="shared" si="756"/>
        <v>1320</v>
      </c>
      <c r="AY801" s="39">
        <f t="shared" si="757"/>
        <v>-100</v>
      </c>
      <c r="AZ801" s="39">
        <f t="shared" si="758"/>
        <v>-700</v>
      </c>
      <c r="BA801" s="12">
        <f t="shared" si="759"/>
        <v>0</v>
      </c>
      <c r="BB801" s="39">
        <f t="shared" si="760"/>
        <v>0</v>
      </c>
      <c r="BC801" s="39">
        <f t="shared" si="761"/>
        <v>0</v>
      </c>
      <c r="BD801" s="39">
        <f t="shared" si="762"/>
        <v>0</v>
      </c>
      <c r="BE801" s="12">
        <f t="shared" si="763"/>
        <v>0</v>
      </c>
      <c r="BF801" s="39">
        <f t="shared" si="764"/>
        <v>0</v>
      </c>
      <c r="BG801" s="39">
        <f t="shared" si="765"/>
        <v>0</v>
      </c>
      <c r="BH801" s="39">
        <f t="shared" si="766"/>
        <v>0</v>
      </c>
      <c r="BI801" s="12">
        <f t="shared" si="767"/>
        <v>0</v>
      </c>
      <c r="BJ801" s="39">
        <f t="shared" si="768"/>
        <v>0</v>
      </c>
      <c r="BK801" s="39">
        <f t="shared" si="769"/>
        <v>0</v>
      </c>
      <c r="BL801" s="39">
        <f t="shared" si="770"/>
        <v>0</v>
      </c>
      <c r="BM801" s="12">
        <f t="shared" si="771"/>
        <v>0</v>
      </c>
      <c r="BN801" s="39">
        <f t="shared" si="772"/>
        <v>0</v>
      </c>
      <c r="BO801" s="39">
        <f t="shared" si="773"/>
        <v>0</v>
      </c>
      <c r="BP801" s="39">
        <f t="shared" si="774"/>
        <v>0</v>
      </c>
      <c r="BQ801" s="12">
        <f t="shared" si="775"/>
        <v>0</v>
      </c>
      <c r="BR801" s="39">
        <f t="shared" si="776"/>
        <v>0</v>
      </c>
      <c r="BS801" s="39">
        <f t="shared" si="777"/>
        <v>0</v>
      </c>
      <c r="BT801" s="39">
        <f t="shared" si="778"/>
        <v>0</v>
      </c>
      <c r="BU801" s="104">
        <f>IF(ABS($B801)&lt;0.01,0,VLOOKUP(E801,DollarSteps,4))</f>
        <v>3</v>
      </c>
      <c r="BV801" s="104">
        <f>IF(ABS($B801)&lt;0.01,0,VLOOKUP(G801,DollarSteps,4))</f>
        <v>3</v>
      </c>
      <c r="BW801" s="104">
        <f>IF(ABS($B801)&lt;0.01,0,VLOOKUP(I801,DollarSteps,4))</f>
        <v>4</v>
      </c>
      <c r="BX801" s="104">
        <f>IF(ABS($B801)&lt;0.01,0,IF($J801="","",VLOOKUP($J801,Age_Steps,4)))</f>
        <v>7</v>
      </c>
      <c r="BY801" s="104">
        <f>IF(OR(ABS($B801)&lt;0.01,$E801=0),0,IF($J801="","",VLOOKUP($J801,Age_Steps,4)))</f>
        <v>7</v>
      </c>
      <c r="BZ801" s="104">
        <f>IF(ABS($B801)&lt;0.01,0,IF($J801="","",VLOOKUP($J801-1,Age_Steps,4)))</f>
        <v>7</v>
      </c>
      <c r="CA801" s="104">
        <f>IF(OR(ABS($B801)&lt;0.01,$G801=0),0,IF($J801="","",VLOOKUP($J801-1,Age_Steps,4)))</f>
        <v>7</v>
      </c>
      <c r="CB801" s="104">
        <f>IF(ABS($B801)&lt;0.01,0,IF($J801="","",VLOOKUP($J801-2,Age_Steps,4)))</f>
        <v>7</v>
      </c>
      <c r="CC801" s="104">
        <f>IF(OR(ABS($B801)&lt;0.01,$I801=0),0,IF($J801="","",VLOOKUP($J801-2,Age_Steps,4)))</f>
        <v>7</v>
      </c>
    </row>
    <row r="802" spans="2:81" ht="12.5" customHeight="1">
      <c r="B802" s="6" t="s">
        <v>737</v>
      </c>
      <c r="C802" s="7" t="s">
        <v>738</v>
      </c>
      <c r="D802" s="5">
        <v>920</v>
      </c>
      <c r="E802" s="5">
        <v>956</v>
      </c>
      <c r="F802" s="2">
        <v>900</v>
      </c>
      <c r="G802" s="2">
        <v>1000</v>
      </c>
      <c r="H802" s="2">
        <v>1100</v>
      </c>
      <c r="I802" s="5">
        <v>1120</v>
      </c>
      <c r="J802" s="11">
        <v>50</v>
      </c>
      <c r="K802" s="12">
        <f t="shared" si="723"/>
        <v>1</v>
      </c>
      <c r="L802" s="12">
        <f t="shared" si="723"/>
        <v>1</v>
      </c>
      <c r="M802" s="14">
        <f t="shared" si="724"/>
        <v>20</v>
      </c>
      <c r="N802" s="12">
        <f t="shared" si="779"/>
        <v>0</v>
      </c>
      <c r="O802" s="14">
        <f t="shared" si="725"/>
        <v>-44</v>
      </c>
      <c r="P802" s="12">
        <f t="shared" si="779"/>
        <v>0</v>
      </c>
      <c r="Q802" s="12">
        <f t="shared" si="726"/>
        <v>0</v>
      </c>
      <c r="R802" s="12">
        <f t="shared" si="727"/>
        <v>0</v>
      </c>
      <c r="S802" s="12">
        <f t="shared" si="728"/>
        <v>1</v>
      </c>
      <c r="T802" s="12">
        <f t="shared" si="729"/>
        <v>1</v>
      </c>
      <c r="U802" s="12">
        <f t="shared" si="730"/>
        <v>0</v>
      </c>
      <c r="V802" s="39">
        <f t="shared" si="731"/>
        <v>0</v>
      </c>
      <c r="W802" s="39">
        <f t="shared" si="732"/>
        <v>0</v>
      </c>
      <c r="X802" s="12">
        <f t="shared" si="780"/>
        <v>1</v>
      </c>
      <c r="Y802" s="12">
        <f t="shared" si="733"/>
        <v>0</v>
      </c>
      <c r="Z802" s="39">
        <f t="shared" si="781"/>
        <v>0</v>
      </c>
      <c r="AA802" s="12">
        <f t="shared" si="734"/>
        <v>0</v>
      </c>
      <c r="AB802" s="39">
        <f t="shared" si="735"/>
        <v>0</v>
      </c>
      <c r="AC802" s="12">
        <f t="shared" si="736"/>
        <v>0</v>
      </c>
      <c r="AD802" s="39">
        <f t="shared" si="737"/>
        <v>0</v>
      </c>
      <c r="AE802" s="39">
        <f t="shared" si="722"/>
        <v>0</v>
      </c>
      <c r="AF802" s="12">
        <f t="shared" si="738"/>
        <v>0</v>
      </c>
      <c r="AG802" s="39">
        <f t="shared" si="739"/>
        <v>0</v>
      </c>
      <c r="AH802" s="12">
        <f t="shared" si="740"/>
        <v>0</v>
      </c>
      <c r="AI802" s="39">
        <f t="shared" si="741"/>
        <v>0</v>
      </c>
      <c r="AJ802" s="39">
        <f t="shared" si="742"/>
        <v>0</v>
      </c>
      <c r="AK802" s="12">
        <f t="shared" si="743"/>
        <v>1</v>
      </c>
      <c r="AL802" s="39">
        <f t="shared" si="744"/>
        <v>956</v>
      </c>
      <c r="AM802" s="39">
        <f t="shared" si="745"/>
        <v>1000</v>
      </c>
      <c r="AN802" s="39">
        <f t="shared" si="746"/>
        <v>1120</v>
      </c>
      <c r="AO802" s="99">
        <f t="shared" si="747"/>
        <v>2</v>
      </c>
      <c r="AP802" s="99">
        <f t="shared" si="748"/>
        <v>2</v>
      </c>
      <c r="AQ802" s="12">
        <f t="shared" si="749"/>
        <v>0</v>
      </c>
      <c r="AR802" s="39">
        <f t="shared" si="750"/>
        <v>0</v>
      </c>
      <c r="AS802" s="39">
        <f t="shared" si="751"/>
        <v>0</v>
      </c>
      <c r="AT802" s="39">
        <f t="shared" si="752"/>
        <v>0</v>
      </c>
      <c r="AU802" s="12">
        <f t="shared" si="753"/>
        <v>1</v>
      </c>
      <c r="AV802" s="39">
        <f t="shared" si="754"/>
        <v>956</v>
      </c>
      <c r="AW802" s="39">
        <f t="shared" si="755"/>
        <v>1000</v>
      </c>
      <c r="AX802" s="39">
        <f t="shared" si="756"/>
        <v>1120</v>
      </c>
      <c r="AY802" s="39">
        <f t="shared" si="757"/>
        <v>-44</v>
      </c>
      <c r="AZ802" s="39">
        <f t="shared" si="758"/>
        <v>-120</v>
      </c>
      <c r="BA802" s="12">
        <f t="shared" si="759"/>
        <v>0</v>
      </c>
      <c r="BB802" s="39">
        <f t="shared" si="760"/>
        <v>0</v>
      </c>
      <c r="BC802" s="39">
        <f t="shared" si="761"/>
        <v>0</v>
      </c>
      <c r="BD802" s="39">
        <f t="shared" si="762"/>
        <v>0</v>
      </c>
      <c r="BE802" s="12">
        <f t="shared" si="763"/>
        <v>0</v>
      </c>
      <c r="BF802" s="39">
        <f t="shared" si="764"/>
        <v>0</v>
      </c>
      <c r="BG802" s="39">
        <f t="shared" si="765"/>
        <v>0</v>
      </c>
      <c r="BH802" s="39">
        <f t="shared" si="766"/>
        <v>0</v>
      </c>
      <c r="BI802" s="12">
        <f t="shared" si="767"/>
        <v>0</v>
      </c>
      <c r="BJ802" s="39">
        <f t="shared" si="768"/>
        <v>0</v>
      </c>
      <c r="BK802" s="39">
        <f t="shared" si="769"/>
        <v>0</v>
      </c>
      <c r="BL802" s="39">
        <f t="shared" si="770"/>
        <v>0</v>
      </c>
      <c r="BM802" s="12">
        <f t="shared" si="771"/>
        <v>0</v>
      </c>
      <c r="BN802" s="39">
        <f t="shared" si="772"/>
        <v>0</v>
      </c>
      <c r="BO802" s="39">
        <f t="shared" si="773"/>
        <v>0</v>
      </c>
      <c r="BP802" s="39">
        <f t="shared" si="774"/>
        <v>0</v>
      </c>
      <c r="BQ802" s="12">
        <f t="shared" si="775"/>
        <v>0</v>
      </c>
      <c r="BR802" s="39">
        <f t="shared" si="776"/>
        <v>0</v>
      </c>
      <c r="BS802" s="39">
        <f t="shared" si="777"/>
        <v>0</v>
      </c>
      <c r="BT802" s="39">
        <f t="shared" si="778"/>
        <v>0</v>
      </c>
      <c r="BU802" s="104">
        <f>IF(ABS($B802)&lt;0.01,0,VLOOKUP(E802,DollarSteps,4))</f>
        <v>3</v>
      </c>
      <c r="BV802" s="104">
        <f>IF(ABS($B802)&lt;0.01,0,VLOOKUP(G802,DollarSteps,4))</f>
        <v>3</v>
      </c>
      <c r="BW802" s="104">
        <f>IF(ABS($B802)&lt;0.01,0,VLOOKUP(I802,DollarSteps,4))</f>
        <v>4</v>
      </c>
      <c r="BX802" s="104">
        <f>IF(ABS($B802)&lt;0.01,0,IF($J802="","",VLOOKUP($J802,Age_Steps,4)))</f>
        <v>5</v>
      </c>
      <c r="BY802" s="104">
        <f>IF(OR(ABS($B802)&lt;0.01,$E802=0),0,IF($J802="","",VLOOKUP($J802,Age_Steps,4)))</f>
        <v>5</v>
      </c>
      <c r="BZ802" s="104">
        <f>IF(ABS($B802)&lt;0.01,0,IF($J802="","",VLOOKUP($J802-1,Age_Steps,4)))</f>
        <v>4</v>
      </c>
      <c r="CA802" s="104">
        <f>IF(OR(ABS($B802)&lt;0.01,$G802=0),0,IF($J802="","",VLOOKUP($J802-1,Age_Steps,4)))</f>
        <v>4</v>
      </c>
      <c r="CB802" s="104">
        <f>IF(ABS($B802)&lt;0.01,0,IF($J802="","",VLOOKUP($J802-2,Age_Steps,4)))</f>
        <v>4</v>
      </c>
      <c r="CC802" s="104">
        <f>IF(OR(ABS($B802)&lt;0.01,$I802=0),0,IF($J802="","",VLOOKUP($J802-2,Age_Steps,4)))</f>
        <v>4</v>
      </c>
    </row>
    <row r="803" spans="2:81" ht="12.5" customHeight="1">
      <c r="B803" s="6" t="s">
        <v>739</v>
      </c>
      <c r="C803" s="6" t="s">
        <v>740</v>
      </c>
      <c r="D803" s="5">
        <v>0</v>
      </c>
      <c r="E803" s="5">
        <v>20</v>
      </c>
      <c r="F803" s="2">
        <v>500</v>
      </c>
      <c r="G803" s="2">
        <v>500</v>
      </c>
      <c r="H803" s="2">
        <v>50</v>
      </c>
      <c r="I803" s="5">
        <v>170</v>
      </c>
      <c r="J803" s="11">
        <v>64</v>
      </c>
      <c r="K803" s="12">
        <f t="shared" si="723"/>
        <v>0</v>
      </c>
      <c r="L803" s="12">
        <f t="shared" si="723"/>
        <v>1</v>
      </c>
      <c r="M803" s="14">
        <f t="shared" si="724"/>
        <v>-500</v>
      </c>
      <c r="N803" s="12">
        <f t="shared" si="779"/>
        <v>1</v>
      </c>
      <c r="O803" s="14">
        <f t="shared" si="725"/>
        <v>-480</v>
      </c>
      <c r="P803" s="12">
        <f t="shared" si="779"/>
        <v>0</v>
      </c>
      <c r="Q803" s="12">
        <f t="shared" si="726"/>
        <v>0</v>
      </c>
      <c r="R803" s="12">
        <f t="shared" si="727"/>
        <v>0</v>
      </c>
      <c r="S803" s="12">
        <f t="shared" si="728"/>
        <v>1</v>
      </c>
      <c r="T803" s="12">
        <f t="shared" si="729"/>
        <v>1</v>
      </c>
      <c r="U803" s="12">
        <f t="shared" si="730"/>
        <v>0</v>
      </c>
      <c r="V803" s="39">
        <f t="shared" si="731"/>
        <v>0</v>
      </c>
      <c r="W803" s="39">
        <f t="shared" si="732"/>
        <v>0</v>
      </c>
      <c r="X803" s="12">
        <f t="shared" si="780"/>
        <v>1</v>
      </c>
      <c r="Y803" s="12">
        <f t="shared" si="733"/>
        <v>0</v>
      </c>
      <c r="Z803" s="39">
        <f t="shared" si="781"/>
        <v>0</v>
      </c>
      <c r="AA803" s="12">
        <f t="shared" si="734"/>
        <v>0</v>
      </c>
      <c r="AB803" s="39">
        <f t="shared" si="735"/>
        <v>0</v>
      </c>
      <c r="AC803" s="12">
        <f t="shared" si="736"/>
        <v>0</v>
      </c>
      <c r="AD803" s="39">
        <f t="shared" si="737"/>
        <v>0</v>
      </c>
      <c r="AE803" s="39">
        <f t="shared" si="722"/>
        <v>0</v>
      </c>
      <c r="AF803" s="12">
        <f t="shared" si="738"/>
        <v>0</v>
      </c>
      <c r="AG803" s="39">
        <f t="shared" si="739"/>
        <v>0</v>
      </c>
      <c r="AH803" s="12">
        <f t="shared" si="740"/>
        <v>0</v>
      </c>
      <c r="AI803" s="39">
        <f t="shared" si="741"/>
        <v>0</v>
      </c>
      <c r="AJ803" s="39">
        <f t="shared" si="742"/>
        <v>0</v>
      </c>
      <c r="AK803" s="12">
        <f t="shared" si="743"/>
        <v>1</v>
      </c>
      <c r="AL803" s="39">
        <f t="shared" si="744"/>
        <v>20</v>
      </c>
      <c r="AM803" s="39">
        <f t="shared" si="745"/>
        <v>500</v>
      </c>
      <c r="AN803" s="39">
        <f t="shared" si="746"/>
        <v>170</v>
      </c>
      <c r="AO803" s="99">
        <f t="shared" si="747"/>
        <v>2</v>
      </c>
      <c r="AP803" s="99">
        <f t="shared" si="748"/>
        <v>1</v>
      </c>
      <c r="AQ803" s="12">
        <f t="shared" si="749"/>
        <v>0</v>
      </c>
      <c r="AR803" s="39">
        <f t="shared" si="750"/>
        <v>0</v>
      </c>
      <c r="AS803" s="39">
        <f t="shared" si="751"/>
        <v>0</v>
      </c>
      <c r="AT803" s="39">
        <f t="shared" si="752"/>
        <v>0</v>
      </c>
      <c r="AU803" s="12">
        <f t="shared" si="753"/>
        <v>0</v>
      </c>
      <c r="AV803" s="39">
        <f t="shared" si="754"/>
        <v>0</v>
      </c>
      <c r="AW803" s="39">
        <f t="shared" si="755"/>
        <v>0</v>
      </c>
      <c r="AX803" s="39">
        <f t="shared" si="756"/>
        <v>0</v>
      </c>
      <c r="AY803" s="39">
        <f t="shared" si="757"/>
        <v>0</v>
      </c>
      <c r="AZ803" s="39">
        <f t="shared" si="758"/>
        <v>0</v>
      </c>
      <c r="BA803" s="12">
        <f t="shared" si="759"/>
        <v>0</v>
      </c>
      <c r="BB803" s="39">
        <f t="shared" si="760"/>
        <v>0</v>
      </c>
      <c r="BC803" s="39">
        <f t="shared" si="761"/>
        <v>0</v>
      </c>
      <c r="BD803" s="39">
        <f t="shared" si="762"/>
        <v>0</v>
      </c>
      <c r="BE803" s="12">
        <f t="shared" si="763"/>
        <v>1</v>
      </c>
      <c r="BF803" s="39">
        <f t="shared" si="764"/>
        <v>20</v>
      </c>
      <c r="BG803" s="39">
        <f t="shared" si="765"/>
        <v>500</v>
      </c>
      <c r="BH803" s="39">
        <f t="shared" si="766"/>
        <v>170</v>
      </c>
      <c r="BI803" s="12">
        <f t="shared" si="767"/>
        <v>0</v>
      </c>
      <c r="BJ803" s="39">
        <f t="shared" si="768"/>
        <v>0</v>
      </c>
      <c r="BK803" s="39">
        <f t="shared" si="769"/>
        <v>0</v>
      </c>
      <c r="BL803" s="39">
        <f t="shared" si="770"/>
        <v>0</v>
      </c>
      <c r="BM803" s="12">
        <f t="shared" si="771"/>
        <v>0</v>
      </c>
      <c r="BN803" s="39">
        <f t="shared" si="772"/>
        <v>0</v>
      </c>
      <c r="BO803" s="39">
        <f t="shared" si="773"/>
        <v>0</v>
      </c>
      <c r="BP803" s="39">
        <f t="shared" si="774"/>
        <v>0</v>
      </c>
      <c r="BQ803" s="12">
        <f t="shared" si="775"/>
        <v>0</v>
      </c>
      <c r="BR803" s="39">
        <f t="shared" si="776"/>
        <v>0</v>
      </c>
      <c r="BS803" s="39">
        <f t="shared" si="777"/>
        <v>0</v>
      </c>
      <c r="BT803" s="39">
        <f t="shared" si="778"/>
        <v>0</v>
      </c>
      <c r="BU803" s="104">
        <f>IF(ABS($B803)&lt;0.01,0,VLOOKUP(E803,DollarSteps,4))</f>
        <v>2</v>
      </c>
      <c r="BV803" s="104">
        <f>IF(ABS($B803)&lt;0.01,0,VLOOKUP(G803,DollarSteps,4))</f>
        <v>3</v>
      </c>
      <c r="BW803" s="104">
        <f>IF(ABS($B803)&lt;0.01,0,VLOOKUP(I803,DollarSteps,4))</f>
        <v>2</v>
      </c>
      <c r="BX803" s="104">
        <f>IF(ABS($B803)&lt;0.01,0,IF($J803="","",VLOOKUP($J803,Age_Steps,4)))</f>
        <v>6</v>
      </c>
      <c r="BY803" s="104">
        <f>IF(OR(ABS($B803)&lt;0.01,$E803=0),0,IF($J803="","",VLOOKUP($J803,Age_Steps,4)))</f>
        <v>6</v>
      </c>
      <c r="BZ803" s="104">
        <f>IF(ABS($B803)&lt;0.01,0,IF($J803="","",VLOOKUP($J803-1,Age_Steps,4)))</f>
        <v>6</v>
      </c>
      <c r="CA803" s="104">
        <f>IF(OR(ABS($B803)&lt;0.01,$G803=0),0,IF($J803="","",VLOOKUP($J803-1,Age_Steps,4)))</f>
        <v>6</v>
      </c>
      <c r="CB803" s="104">
        <f>IF(ABS($B803)&lt;0.01,0,IF($J803="","",VLOOKUP($J803-2,Age_Steps,4)))</f>
        <v>6</v>
      </c>
      <c r="CC803" s="104">
        <f>IF(OR(ABS($B803)&lt;0.01,$I803=0),0,IF($J803="","",VLOOKUP($J803-2,Age_Steps,4)))</f>
        <v>6</v>
      </c>
    </row>
    <row r="804" spans="2:81" ht="12.5" customHeight="1">
      <c r="B804" s="6" t="s">
        <v>741</v>
      </c>
      <c r="C804" s="7" t="s">
        <v>742</v>
      </c>
      <c r="D804" s="5">
        <v>85</v>
      </c>
      <c r="E804" s="5">
        <v>90</v>
      </c>
      <c r="F804" s="2">
        <v>130</v>
      </c>
      <c r="G804" s="2">
        <v>130</v>
      </c>
      <c r="H804" s="2">
        <v>115</v>
      </c>
      <c r="I804" s="5">
        <v>170</v>
      </c>
      <c r="J804" s="11">
        <v>40</v>
      </c>
      <c r="K804" s="12">
        <f t="shared" si="723"/>
        <v>1</v>
      </c>
      <c r="L804" s="12">
        <f t="shared" si="723"/>
        <v>1</v>
      </c>
      <c r="M804" s="14">
        <f t="shared" si="724"/>
        <v>-45</v>
      </c>
      <c r="N804" s="12">
        <f t="shared" si="779"/>
        <v>0</v>
      </c>
      <c r="O804" s="14">
        <f t="shared" si="725"/>
        <v>-40</v>
      </c>
      <c r="P804" s="12">
        <f t="shared" si="779"/>
        <v>0</v>
      </c>
      <c r="Q804" s="12">
        <f t="shared" si="726"/>
        <v>0</v>
      </c>
      <c r="R804" s="12">
        <f t="shared" si="727"/>
        <v>0</v>
      </c>
      <c r="S804" s="12">
        <f t="shared" si="728"/>
        <v>1</v>
      </c>
      <c r="T804" s="12">
        <f t="shared" si="729"/>
        <v>1</v>
      </c>
      <c r="U804" s="12">
        <f t="shared" si="730"/>
        <v>0</v>
      </c>
      <c r="V804" s="39">
        <f t="shared" si="731"/>
        <v>0</v>
      </c>
      <c r="W804" s="39">
        <f t="shared" si="732"/>
        <v>0</v>
      </c>
      <c r="X804" s="12">
        <f t="shared" si="780"/>
        <v>1</v>
      </c>
      <c r="Y804" s="12">
        <f t="shared" si="733"/>
        <v>0</v>
      </c>
      <c r="Z804" s="39">
        <f t="shared" si="781"/>
        <v>0</v>
      </c>
      <c r="AA804" s="12">
        <f t="shared" si="734"/>
        <v>0</v>
      </c>
      <c r="AB804" s="39">
        <f t="shared" si="735"/>
        <v>0</v>
      </c>
      <c r="AC804" s="12">
        <f t="shared" si="736"/>
        <v>0</v>
      </c>
      <c r="AD804" s="39">
        <f t="shared" si="737"/>
        <v>0</v>
      </c>
      <c r="AE804" s="39">
        <f t="shared" si="722"/>
        <v>0</v>
      </c>
      <c r="AF804" s="12">
        <f t="shared" si="738"/>
        <v>0</v>
      </c>
      <c r="AG804" s="39">
        <f t="shared" si="739"/>
        <v>0</v>
      </c>
      <c r="AH804" s="12">
        <f t="shared" si="740"/>
        <v>0</v>
      </c>
      <c r="AI804" s="39">
        <f t="shared" si="741"/>
        <v>0</v>
      </c>
      <c r="AJ804" s="39">
        <f t="shared" si="742"/>
        <v>0</v>
      </c>
      <c r="AK804" s="12">
        <f t="shared" si="743"/>
        <v>1</v>
      </c>
      <c r="AL804" s="39">
        <f t="shared" si="744"/>
        <v>90</v>
      </c>
      <c r="AM804" s="39">
        <f t="shared" si="745"/>
        <v>130</v>
      </c>
      <c r="AN804" s="39">
        <f t="shared" si="746"/>
        <v>170</v>
      </c>
      <c r="AO804" s="99">
        <f t="shared" si="747"/>
        <v>2</v>
      </c>
      <c r="AP804" s="99">
        <f t="shared" si="748"/>
        <v>2</v>
      </c>
      <c r="AQ804" s="12">
        <f t="shared" si="749"/>
        <v>0</v>
      </c>
      <c r="AR804" s="39">
        <f t="shared" si="750"/>
        <v>0</v>
      </c>
      <c r="AS804" s="39">
        <f t="shared" si="751"/>
        <v>0</v>
      </c>
      <c r="AT804" s="39">
        <f t="shared" si="752"/>
        <v>0</v>
      </c>
      <c r="AU804" s="12">
        <f t="shared" si="753"/>
        <v>1</v>
      </c>
      <c r="AV804" s="39">
        <f t="shared" si="754"/>
        <v>90</v>
      </c>
      <c r="AW804" s="39">
        <f t="shared" si="755"/>
        <v>130</v>
      </c>
      <c r="AX804" s="39">
        <f t="shared" si="756"/>
        <v>170</v>
      </c>
      <c r="AY804" s="39">
        <f t="shared" si="757"/>
        <v>-40</v>
      </c>
      <c r="AZ804" s="39">
        <f t="shared" si="758"/>
        <v>-40</v>
      </c>
      <c r="BA804" s="12">
        <f t="shared" si="759"/>
        <v>0</v>
      </c>
      <c r="BB804" s="39">
        <f t="shared" si="760"/>
        <v>0</v>
      </c>
      <c r="BC804" s="39">
        <f t="shared" si="761"/>
        <v>0</v>
      </c>
      <c r="BD804" s="39">
        <f t="shared" si="762"/>
        <v>0</v>
      </c>
      <c r="BE804" s="12">
        <f t="shared" si="763"/>
        <v>0</v>
      </c>
      <c r="BF804" s="39">
        <f t="shared" si="764"/>
        <v>0</v>
      </c>
      <c r="BG804" s="39">
        <f t="shared" si="765"/>
        <v>0</v>
      </c>
      <c r="BH804" s="39">
        <f t="shared" si="766"/>
        <v>0</v>
      </c>
      <c r="BI804" s="12">
        <f t="shared" si="767"/>
        <v>0</v>
      </c>
      <c r="BJ804" s="39">
        <f t="shared" si="768"/>
        <v>0</v>
      </c>
      <c r="BK804" s="39">
        <f t="shared" si="769"/>
        <v>0</v>
      </c>
      <c r="BL804" s="39">
        <f t="shared" si="770"/>
        <v>0</v>
      </c>
      <c r="BM804" s="12">
        <f t="shared" si="771"/>
        <v>0</v>
      </c>
      <c r="BN804" s="39">
        <f t="shared" si="772"/>
        <v>0</v>
      </c>
      <c r="BO804" s="39">
        <f t="shared" si="773"/>
        <v>0</v>
      </c>
      <c r="BP804" s="39">
        <f t="shared" si="774"/>
        <v>0</v>
      </c>
      <c r="BQ804" s="12">
        <f t="shared" si="775"/>
        <v>0</v>
      </c>
      <c r="BR804" s="39">
        <f t="shared" si="776"/>
        <v>0</v>
      </c>
      <c r="BS804" s="39">
        <f t="shared" si="777"/>
        <v>0</v>
      </c>
      <c r="BT804" s="39">
        <f t="shared" si="778"/>
        <v>0</v>
      </c>
      <c r="BU804" s="104">
        <f>IF(ABS($B804)&lt;0.01,0,VLOOKUP(E804,DollarSteps,4))</f>
        <v>2</v>
      </c>
      <c r="BV804" s="104">
        <f>IF(ABS($B804)&lt;0.01,0,VLOOKUP(G804,DollarSteps,4))</f>
        <v>2</v>
      </c>
      <c r="BW804" s="104">
        <f>IF(ABS($B804)&lt;0.01,0,VLOOKUP(I804,DollarSteps,4))</f>
        <v>2</v>
      </c>
      <c r="BX804" s="104">
        <f>IF(ABS($B804)&lt;0.01,0,IF($J804="","",VLOOKUP($J804,Age_Steps,4)))</f>
        <v>4</v>
      </c>
      <c r="BY804" s="104">
        <f>IF(OR(ABS($B804)&lt;0.01,$E804=0),0,IF($J804="","",VLOOKUP($J804,Age_Steps,4)))</f>
        <v>4</v>
      </c>
      <c r="BZ804" s="104">
        <f>IF(ABS($B804)&lt;0.01,0,IF($J804="","",VLOOKUP($J804-1,Age_Steps,4)))</f>
        <v>3</v>
      </c>
      <c r="CA804" s="104">
        <f>IF(OR(ABS($B804)&lt;0.01,$G804=0),0,IF($J804="","",VLOOKUP($J804-1,Age_Steps,4)))</f>
        <v>3</v>
      </c>
      <c r="CB804" s="104">
        <f>IF(ABS($B804)&lt;0.01,0,IF($J804="","",VLOOKUP($J804-2,Age_Steps,4)))</f>
        <v>3</v>
      </c>
      <c r="CC804" s="104">
        <f>IF(OR(ABS($B804)&lt;0.01,$I804=0),0,IF($J804="","",VLOOKUP($J804-2,Age_Steps,4)))</f>
        <v>3</v>
      </c>
    </row>
    <row r="805" spans="2:81" ht="12.5" customHeight="1">
      <c r="B805" s="6" t="s">
        <v>743</v>
      </c>
      <c r="C805" s="7" t="s">
        <v>744</v>
      </c>
      <c r="D805" s="5">
        <v>1200</v>
      </c>
      <c r="E805" s="5">
        <v>1310</v>
      </c>
      <c r="F805" s="2">
        <v>1220</v>
      </c>
      <c r="G805" s="2">
        <v>1390</v>
      </c>
      <c r="H805" s="2">
        <v>1200</v>
      </c>
      <c r="I805" s="5">
        <v>1405</v>
      </c>
      <c r="J805" s="11">
        <v>88</v>
      </c>
      <c r="K805" s="12">
        <f t="shared" si="723"/>
        <v>1</v>
      </c>
      <c r="L805" s="12">
        <f t="shared" si="723"/>
        <v>1</v>
      </c>
      <c r="M805" s="14">
        <f t="shared" si="724"/>
        <v>-20</v>
      </c>
      <c r="N805" s="12">
        <f t="shared" si="779"/>
        <v>0</v>
      </c>
      <c r="O805" s="14">
        <f t="shared" si="725"/>
        <v>-80</v>
      </c>
      <c r="P805" s="12">
        <f t="shared" si="779"/>
        <v>0</v>
      </c>
      <c r="Q805" s="12">
        <f t="shared" si="726"/>
        <v>0</v>
      </c>
      <c r="R805" s="12">
        <f t="shared" si="727"/>
        <v>0</v>
      </c>
      <c r="S805" s="12">
        <f t="shared" si="728"/>
        <v>1</v>
      </c>
      <c r="T805" s="12">
        <f t="shared" si="729"/>
        <v>1</v>
      </c>
      <c r="U805" s="12">
        <f t="shared" si="730"/>
        <v>0</v>
      </c>
      <c r="V805" s="39">
        <f t="shared" si="731"/>
        <v>0</v>
      </c>
      <c r="W805" s="39">
        <f t="shared" si="732"/>
        <v>0</v>
      </c>
      <c r="X805" s="12">
        <f t="shared" si="780"/>
        <v>1</v>
      </c>
      <c r="Y805" s="12">
        <f t="shared" si="733"/>
        <v>0</v>
      </c>
      <c r="Z805" s="39">
        <f t="shared" si="781"/>
        <v>0</v>
      </c>
      <c r="AA805" s="12">
        <f t="shared" si="734"/>
        <v>0</v>
      </c>
      <c r="AB805" s="39">
        <f t="shared" si="735"/>
        <v>0</v>
      </c>
      <c r="AC805" s="12">
        <f t="shared" si="736"/>
        <v>0</v>
      </c>
      <c r="AD805" s="39">
        <f t="shared" si="737"/>
        <v>0</v>
      </c>
      <c r="AE805" s="39">
        <f t="shared" si="722"/>
        <v>0</v>
      </c>
      <c r="AF805" s="12">
        <f t="shared" si="738"/>
        <v>0</v>
      </c>
      <c r="AG805" s="39">
        <f t="shared" si="739"/>
        <v>0</v>
      </c>
      <c r="AH805" s="12">
        <f t="shared" si="740"/>
        <v>0</v>
      </c>
      <c r="AI805" s="39">
        <f t="shared" si="741"/>
        <v>0</v>
      </c>
      <c r="AJ805" s="39">
        <f t="shared" si="742"/>
        <v>0</v>
      </c>
      <c r="AK805" s="12">
        <f t="shared" si="743"/>
        <v>1</v>
      </c>
      <c r="AL805" s="39">
        <f t="shared" si="744"/>
        <v>1310</v>
      </c>
      <c r="AM805" s="39">
        <f t="shared" si="745"/>
        <v>1390</v>
      </c>
      <c r="AN805" s="39">
        <f t="shared" si="746"/>
        <v>1405</v>
      </c>
      <c r="AO805" s="99">
        <f t="shared" si="747"/>
        <v>2</v>
      </c>
      <c r="AP805" s="99">
        <f t="shared" si="748"/>
        <v>2</v>
      </c>
      <c r="AQ805" s="12">
        <f t="shared" si="749"/>
        <v>0</v>
      </c>
      <c r="AR805" s="39">
        <f t="shared" si="750"/>
        <v>0</v>
      </c>
      <c r="AS805" s="39">
        <f t="shared" si="751"/>
        <v>0</v>
      </c>
      <c r="AT805" s="39">
        <f t="shared" si="752"/>
        <v>0</v>
      </c>
      <c r="AU805" s="12">
        <f t="shared" si="753"/>
        <v>1</v>
      </c>
      <c r="AV805" s="39">
        <f t="shared" si="754"/>
        <v>1310</v>
      </c>
      <c r="AW805" s="39">
        <f t="shared" si="755"/>
        <v>1390</v>
      </c>
      <c r="AX805" s="39">
        <f t="shared" si="756"/>
        <v>1405</v>
      </c>
      <c r="AY805" s="39">
        <f t="shared" si="757"/>
        <v>-80</v>
      </c>
      <c r="AZ805" s="39">
        <f t="shared" si="758"/>
        <v>-15</v>
      </c>
      <c r="BA805" s="12">
        <f t="shared" si="759"/>
        <v>0</v>
      </c>
      <c r="BB805" s="39">
        <f t="shared" si="760"/>
        <v>0</v>
      </c>
      <c r="BC805" s="39">
        <f t="shared" si="761"/>
        <v>0</v>
      </c>
      <c r="BD805" s="39">
        <f t="shared" si="762"/>
        <v>0</v>
      </c>
      <c r="BE805" s="12">
        <f t="shared" si="763"/>
        <v>0</v>
      </c>
      <c r="BF805" s="39">
        <f t="shared" si="764"/>
        <v>0</v>
      </c>
      <c r="BG805" s="39">
        <f t="shared" si="765"/>
        <v>0</v>
      </c>
      <c r="BH805" s="39">
        <f t="shared" si="766"/>
        <v>0</v>
      </c>
      <c r="BI805" s="12">
        <f t="shared" si="767"/>
        <v>0</v>
      </c>
      <c r="BJ805" s="39">
        <f t="shared" si="768"/>
        <v>0</v>
      </c>
      <c r="BK805" s="39">
        <f t="shared" si="769"/>
        <v>0</v>
      </c>
      <c r="BL805" s="39">
        <f t="shared" si="770"/>
        <v>0</v>
      </c>
      <c r="BM805" s="12">
        <f t="shared" si="771"/>
        <v>0</v>
      </c>
      <c r="BN805" s="39">
        <f t="shared" si="772"/>
        <v>0</v>
      </c>
      <c r="BO805" s="39">
        <f t="shared" si="773"/>
        <v>0</v>
      </c>
      <c r="BP805" s="39">
        <f t="shared" si="774"/>
        <v>0</v>
      </c>
      <c r="BQ805" s="12">
        <f t="shared" si="775"/>
        <v>0</v>
      </c>
      <c r="BR805" s="39">
        <f t="shared" si="776"/>
        <v>0</v>
      </c>
      <c r="BS805" s="39">
        <f t="shared" si="777"/>
        <v>0</v>
      </c>
      <c r="BT805" s="39">
        <f t="shared" si="778"/>
        <v>0</v>
      </c>
      <c r="BU805" s="104">
        <f>IF(ABS($B805)&lt;0.01,0,VLOOKUP(E805,DollarSteps,4))</f>
        <v>4</v>
      </c>
      <c r="BV805" s="104">
        <f>IF(ABS($B805)&lt;0.01,0,VLOOKUP(G805,DollarSteps,4))</f>
        <v>4</v>
      </c>
      <c r="BW805" s="104">
        <f>IF(ABS($B805)&lt;0.01,0,VLOOKUP(I805,DollarSteps,4))</f>
        <v>4</v>
      </c>
      <c r="BX805" s="104">
        <f>IF(ABS($B805)&lt;0.01,0,IF($J805="","",VLOOKUP($J805,Age_Steps,4)))</f>
        <v>7</v>
      </c>
      <c r="BY805" s="104">
        <f>IF(OR(ABS($B805)&lt;0.01,$E805=0),0,IF($J805="","",VLOOKUP($J805,Age_Steps,4)))</f>
        <v>7</v>
      </c>
      <c r="BZ805" s="104">
        <f>IF(ABS($B805)&lt;0.01,0,IF($J805="","",VLOOKUP($J805-1,Age_Steps,4)))</f>
        <v>7</v>
      </c>
      <c r="CA805" s="104">
        <f>IF(OR(ABS($B805)&lt;0.01,$G805=0),0,IF($J805="","",VLOOKUP($J805-1,Age_Steps,4)))</f>
        <v>7</v>
      </c>
      <c r="CB805" s="104">
        <f>IF(ABS($B805)&lt;0.01,0,IF($J805="","",VLOOKUP($J805-2,Age_Steps,4)))</f>
        <v>7</v>
      </c>
      <c r="CC805" s="104">
        <f>IF(OR(ABS($B805)&lt;0.01,$I805=0),0,IF($J805="","",VLOOKUP($J805-2,Age_Steps,4)))</f>
        <v>7</v>
      </c>
    </row>
    <row r="806" spans="2:81" ht="12.5" customHeight="1">
      <c r="B806" s="6" t="s">
        <v>745</v>
      </c>
      <c r="C806" s="7" t="s">
        <v>746</v>
      </c>
      <c r="D806" s="5">
        <v>4140</v>
      </c>
      <c r="E806" s="5">
        <v>4715</v>
      </c>
      <c r="F806" s="2">
        <v>4092</v>
      </c>
      <c r="G806" s="2">
        <v>4592</v>
      </c>
      <c r="H806" s="2">
        <v>4100</v>
      </c>
      <c r="I806" s="5">
        <v>4555</v>
      </c>
      <c r="J806" s="11">
        <v>78</v>
      </c>
      <c r="K806" s="12">
        <f t="shared" si="723"/>
        <v>1</v>
      </c>
      <c r="L806" s="12">
        <f t="shared" si="723"/>
        <v>1</v>
      </c>
      <c r="M806" s="14">
        <f t="shared" si="724"/>
        <v>48</v>
      </c>
      <c r="N806" s="12">
        <f t="shared" si="779"/>
        <v>0</v>
      </c>
      <c r="O806" s="14">
        <f t="shared" si="725"/>
        <v>123</v>
      </c>
      <c r="P806" s="12">
        <f t="shared" si="779"/>
        <v>0</v>
      </c>
      <c r="Q806" s="12">
        <f t="shared" si="726"/>
        <v>0</v>
      </c>
      <c r="R806" s="12">
        <f t="shared" si="727"/>
        <v>0</v>
      </c>
      <c r="S806" s="12">
        <f t="shared" si="728"/>
        <v>1</v>
      </c>
      <c r="T806" s="12">
        <f t="shared" si="729"/>
        <v>1</v>
      </c>
      <c r="U806" s="12">
        <f t="shared" si="730"/>
        <v>0</v>
      </c>
      <c r="V806" s="39">
        <f t="shared" si="731"/>
        <v>0</v>
      </c>
      <c r="W806" s="39">
        <f t="shared" si="732"/>
        <v>0</v>
      </c>
      <c r="X806" s="12">
        <f t="shared" si="780"/>
        <v>1</v>
      </c>
      <c r="Y806" s="12">
        <f t="shared" si="733"/>
        <v>0</v>
      </c>
      <c r="Z806" s="39">
        <f t="shared" si="781"/>
        <v>0</v>
      </c>
      <c r="AA806" s="12">
        <f t="shared" si="734"/>
        <v>0</v>
      </c>
      <c r="AB806" s="39">
        <f t="shared" si="735"/>
        <v>0</v>
      </c>
      <c r="AC806" s="12">
        <f t="shared" si="736"/>
        <v>0</v>
      </c>
      <c r="AD806" s="39">
        <f t="shared" si="737"/>
        <v>0</v>
      </c>
      <c r="AE806" s="39">
        <f t="shared" si="722"/>
        <v>0</v>
      </c>
      <c r="AF806" s="12">
        <f t="shared" si="738"/>
        <v>0</v>
      </c>
      <c r="AG806" s="39">
        <f t="shared" si="739"/>
        <v>0</v>
      </c>
      <c r="AH806" s="12">
        <f t="shared" si="740"/>
        <v>0</v>
      </c>
      <c r="AI806" s="39">
        <f t="shared" si="741"/>
        <v>0</v>
      </c>
      <c r="AJ806" s="39">
        <f t="shared" si="742"/>
        <v>0</v>
      </c>
      <c r="AK806" s="12">
        <f t="shared" si="743"/>
        <v>1</v>
      </c>
      <c r="AL806" s="39">
        <f t="shared" si="744"/>
        <v>4715</v>
      </c>
      <c r="AM806" s="39">
        <f t="shared" si="745"/>
        <v>4592</v>
      </c>
      <c r="AN806" s="39">
        <f t="shared" si="746"/>
        <v>4555</v>
      </c>
      <c r="AO806" s="99">
        <f t="shared" si="747"/>
        <v>1</v>
      </c>
      <c r="AP806" s="99">
        <f t="shared" si="748"/>
        <v>1</v>
      </c>
      <c r="AQ806" s="12">
        <f t="shared" si="749"/>
        <v>1</v>
      </c>
      <c r="AR806" s="39">
        <f t="shared" si="750"/>
        <v>4715</v>
      </c>
      <c r="AS806" s="39">
        <f t="shared" si="751"/>
        <v>4592</v>
      </c>
      <c r="AT806" s="39">
        <f t="shared" si="752"/>
        <v>4555</v>
      </c>
      <c r="AU806" s="12">
        <f t="shared" si="753"/>
        <v>0</v>
      </c>
      <c r="AV806" s="39">
        <f t="shared" si="754"/>
        <v>0</v>
      </c>
      <c r="AW806" s="39">
        <f t="shared" si="755"/>
        <v>0</v>
      </c>
      <c r="AX806" s="39">
        <f t="shared" si="756"/>
        <v>0</v>
      </c>
      <c r="AY806" s="39">
        <f t="shared" si="757"/>
        <v>0</v>
      </c>
      <c r="AZ806" s="39">
        <f t="shared" si="758"/>
        <v>0</v>
      </c>
      <c r="BA806" s="12">
        <f t="shared" si="759"/>
        <v>0</v>
      </c>
      <c r="BB806" s="39">
        <f t="shared" si="760"/>
        <v>0</v>
      </c>
      <c r="BC806" s="39">
        <f t="shared" si="761"/>
        <v>0</v>
      </c>
      <c r="BD806" s="39">
        <f t="shared" si="762"/>
        <v>0</v>
      </c>
      <c r="BE806" s="12">
        <f t="shared" si="763"/>
        <v>0</v>
      </c>
      <c r="BF806" s="39">
        <f t="shared" si="764"/>
        <v>0</v>
      </c>
      <c r="BG806" s="39">
        <f t="shared" si="765"/>
        <v>0</v>
      </c>
      <c r="BH806" s="39">
        <f t="shared" si="766"/>
        <v>0</v>
      </c>
      <c r="BI806" s="12">
        <f t="shared" si="767"/>
        <v>0</v>
      </c>
      <c r="BJ806" s="39">
        <f t="shared" si="768"/>
        <v>0</v>
      </c>
      <c r="BK806" s="39">
        <f t="shared" si="769"/>
        <v>0</v>
      </c>
      <c r="BL806" s="39">
        <f t="shared" si="770"/>
        <v>0</v>
      </c>
      <c r="BM806" s="12">
        <f t="shared" si="771"/>
        <v>0</v>
      </c>
      <c r="BN806" s="39">
        <f t="shared" si="772"/>
        <v>0</v>
      </c>
      <c r="BO806" s="39">
        <f t="shared" si="773"/>
        <v>0</v>
      </c>
      <c r="BP806" s="39">
        <f t="shared" si="774"/>
        <v>0</v>
      </c>
      <c r="BQ806" s="12">
        <f t="shared" si="775"/>
        <v>0</v>
      </c>
      <c r="BR806" s="39">
        <f t="shared" si="776"/>
        <v>0</v>
      </c>
      <c r="BS806" s="39">
        <f t="shared" si="777"/>
        <v>0</v>
      </c>
      <c r="BT806" s="39">
        <f t="shared" si="778"/>
        <v>0</v>
      </c>
      <c r="BU806" s="104">
        <f>IF(ABS($B806)&lt;0.01,0,VLOOKUP(E806,DollarSteps,4))</f>
        <v>8</v>
      </c>
      <c r="BV806" s="104">
        <f>IF(ABS($B806)&lt;0.01,0,VLOOKUP(G806,DollarSteps,4))</f>
        <v>8</v>
      </c>
      <c r="BW806" s="104">
        <f>IF(ABS($B806)&lt;0.01,0,VLOOKUP(I806,DollarSteps,4))</f>
        <v>8</v>
      </c>
      <c r="BX806" s="104">
        <f>IF(ABS($B806)&lt;0.01,0,IF($J806="","",VLOOKUP($J806,Age_Steps,4)))</f>
        <v>7</v>
      </c>
      <c r="BY806" s="104">
        <f>IF(OR(ABS($B806)&lt;0.01,$E806=0),0,IF($J806="","",VLOOKUP($J806,Age_Steps,4)))</f>
        <v>7</v>
      </c>
      <c r="BZ806" s="104">
        <f>IF(ABS($B806)&lt;0.01,0,IF($J806="","",VLOOKUP($J806-1,Age_Steps,4)))</f>
        <v>7</v>
      </c>
      <c r="CA806" s="104">
        <f>IF(OR(ABS($B806)&lt;0.01,$G806=0),0,IF($J806="","",VLOOKUP($J806-1,Age_Steps,4)))</f>
        <v>7</v>
      </c>
      <c r="CB806" s="104">
        <f>IF(ABS($B806)&lt;0.01,0,IF($J806="","",VLOOKUP($J806-2,Age_Steps,4)))</f>
        <v>7</v>
      </c>
      <c r="CC806" s="104">
        <f>IF(OR(ABS($B806)&lt;0.01,$I806=0),0,IF($J806="","",VLOOKUP($J806-2,Age_Steps,4)))</f>
        <v>7</v>
      </c>
    </row>
    <row r="807" spans="2:81" ht="12.5" customHeight="1">
      <c r="B807" s="6" t="s">
        <v>747</v>
      </c>
      <c r="C807" s="6" t="s">
        <v>748</v>
      </c>
      <c r="D807" s="5">
        <v>20</v>
      </c>
      <c r="E807" s="5">
        <v>20</v>
      </c>
      <c r="F807" s="2">
        <v>80</v>
      </c>
      <c r="G807" s="2">
        <v>80</v>
      </c>
      <c r="H807" s="2">
        <v>160</v>
      </c>
      <c r="I807" s="5">
        <v>160</v>
      </c>
      <c r="J807" s="11">
        <v>60</v>
      </c>
      <c r="K807" s="12">
        <f t="shared" si="723"/>
        <v>1</v>
      </c>
      <c r="L807" s="12">
        <f t="shared" si="723"/>
        <v>1</v>
      </c>
      <c r="M807" s="14">
        <f t="shared" si="724"/>
        <v>-60</v>
      </c>
      <c r="N807" s="12">
        <f t="shared" si="779"/>
        <v>0</v>
      </c>
      <c r="O807" s="14">
        <f t="shared" si="725"/>
        <v>-60</v>
      </c>
      <c r="P807" s="12">
        <f t="shared" si="779"/>
        <v>0</v>
      </c>
      <c r="Q807" s="12">
        <f t="shared" si="726"/>
        <v>0</v>
      </c>
      <c r="R807" s="12">
        <f t="shared" si="727"/>
        <v>0</v>
      </c>
      <c r="S807" s="12">
        <f t="shared" si="728"/>
        <v>1</v>
      </c>
      <c r="T807" s="12">
        <f t="shared" si="729"/>
        <v>1</v>
      </c>
      <c r="U807" s="12">
        <f t="shared" si="730"/>
        <v>0</v>
      </c>
      <c r="V807" s="39">
        <f t="shared" si="731"/>
        <v>0</v>
      </c>
      <c r="W807" s="39">
        <f t="shared" si="732"/>
        <v>0</v>
      </c>
      <c r="X807" s="12">
        <f t="shared" si="780"/>
        <v>1</v>
      </c>
      <c r="Y807" s="12">
        <f t="shared" si="733"/>
        <v>0</v>
      </c>
      <c r="Z807" s="39">
        <f t="shared" si="781"/>
        <v>0</v>
      </c>
      <c r="AA807" s="12">
        <f t="shared" si="734"/>
        <v>0</v>
      </c>
      <c r="AB807" s="39">
        <f t="shared" si="735"/>
        <v>0</v>
      </c>
      <c r="AC807" s="12">
        <f t="shared" si="736"/>
        <v>0</v>
      </c>
      <c r="AD807" s="39">
        <f t="shared" si="737"/>
        <v>0</v>
      </c>
      <c r="AE807" s="39">
        <f t="shared" si="722"/>
        <v>0</v>
      </c>
      <c r="AF807" s="12">
        <f t="shared" si="738"/>
        <v>0</v>
      </c>
      <c r="AG807" s="39">
        <f t="shared" si="739"/>
        <v>0</v>
      </c>
      <c r="AH807" s="12">
        <f t="shared" si="740"/>
        <v>0</v>
      </c>
      <c r="AI807" s="39">
        <f t="shared" si="741"/>
        <v>0</v>
      </c>
      <c r="AJ807" s="39">
        <f t="shared" si="742"/>
        <v>0</v>
      </c>
      <c r="AK807" s="12">
        <f t="shared" si="743"/>
        <v>1</v>
      </c>
      <c r="AL807" s="39">
        <f t="shared" si="744"/>
        <v>20</v>
      </c>
      <c r="AM807" s="39">
        <f t="shared" si="745"/>
        <v>80</v>
      </c>
      <c r="AN807" s="39">
        <f t="shared" si="746"/>
        <v>160</v>
      </c>
      <c r="AO807" s="99">
        <f t="shared" si="747"/>
        <v>2</v>
      </c>
      <c r="AP807" s="99">
        <f t="shared" si="748"/>
        <v>2</v>
      </c>
      <c r="AQ807" s="12">
        <f t="shared" si="749"/>
        <v>0</v>
      </c>
      <c r="AR807" s="39">
        <f t="shared" si="750"/>
        <v>0</v>
      </c>
      <c r="AS807" s="39">
        <f t="shared" si="751"/>
        <v>0</v>
      </c>
      <c r="AT807" s="39">
        <f t="shared" si="752"/>
        <v>0</v>
      </c>
      <c r="AU807" s="12">
        <f t="shared" si="753"/>
        <v>1</v>
      </c>
      <c r="AV807" s="39">
        <f t="shared" si="754"/>
        <v>20</v>
      </c>
      <c r="AW807" s="39">
        <f t="shared" si="755"/>
        <v>80</v>
      </c>
      <c r="AX807" s="39">
        <f t="shared" si="756"/>
        <v>160</v>
      </c>
      <c r="AY807" s="39">
        <f t="shared" si="757"/>
        <v>-60</v>
      </c>
      <c r="AZ807" s="39">
        <f t="shared" si="758"/>
        <v>-80</v>
      </c>
      <c r="BA807" s="12">
        <f t="shared" si="759"/>
        <v>0</v>
      </c>
      <c r="BB807" s="39">
        <f t="shared" si="760"/>
        <v>0</v>
      </c>
      <c r="BC807" s="39">
        <f t="shared" si="761"/>
        <v>0</v>
      </c>
      <c r="BD807" s="39">
        <f t="shared" si="762"/>
        <v>0</v>
      </c>
      <c r="BE807" s="12">
        <f t="shared" si="763"/>
        <v>0</v>
      </c>
      <c r="BF807" s="39">
        <f t="shared" si="764"/>
        <v>0</v>
      </c>
      <c r="BG807" s="39">
        <f t="shared" si="765"/>
        <v>0</v>
      </c>
      <c r="BH807" s="39">
        <f t="shared" si="766"/>
        <v>0</v>
      </c>
      <c r="BI807" s="12">
        <f t="shared" si="767"/>
        <v>0</v>
      </c>
      <c r="BJ807" s="39">
        <f t="shared" si="768"/>
        <v>0</v>
      </c>
      <c r="BK807" s="39">
        <f t="shared" si="769"/>
        <v>0</v>
      </c>
      <c r="BL807" s="39">
        <f t="shared" si="770"/>
        <v>0</v>
      </c>
      <c r="BM807" s="12">
        <f t="shared" si="771"/>
        <v>0</v>
      </c>
      <c r="BN807" s="39">
        <f t="shared" si="772"/>
        <v>0</v>
      </c>
      <c r="BO807" s="39">
        <f t="shared" si="773"/>
        <v>0</v>
      </c>
      <c r="BP807" s="39">
        <f t="shared" si="774"/>
        <v>0</v>
      </c>
      <c r="BQ807" s="12">
        <f t="shared" si="775"/>
        <v>0</v>
      </c>
      <c r="BR807" s="39">
        <f t="shared" si="776"/>
        <v>0</v>
      </c>
      <c r="BS807" s="39">
        <f t="shared" si="777"/>
        <v>0</v>
      </c>
      <c r="BT807" s="39">
        <f t="shared" si="778"/>
        <v>0</v>
      </c>
      <c r="BU807" s="104">
        <f>IF(ABS($B807)&lt;0.01,0,VLOOKUP(E807,DollarSteps,4))</f>
        <v>2</v>
      </c>
      <c r="BV807" s="104">
        <f>IF(ABS($B807)&lt;0.01,0,VLOOKUP(G807,DollarSteps,4))</f>
        <v>2</v>
      </c>
      <c r="BW807" s="104">
        <f>IF(ABS($B807)&lt;0.01,0,VLOOKUP(I807,DollarSteps,4))</f>
        <v>2</v>
      </c>
      <c r="BX807" s="104">
        <f>IF(ABS($B807)&lt;0.01,0,IF($J807="","",VLOOKUP($J807,Age_Steps,4)))</f>
        <v>6</v>
      </c>
      <c r="BY807" s="104">
        <f>IF(OR(ABS($B807)&lt;0.01,$E807=0),0,IF($J807="","",VLOOKUP($J807,Age_Steps,4)))</f>
        <v>6</v>
      </c>
      <c r="BZ807" s="104">
        <f>IF(ABS($B807)&lt;0.01,0,IF($J807="","",VLOOKUP($J807-1,Age_Steps,4)))</f>
        <v>5</v>
      </c>
      <c r="CA807" s="104">
        <f>IF(OR(ABS($B807)&lt;0.01,$G807=0),0,IF($J807="","",VLOOKUP($J807-1,Age_Steps,4)))</f>
        <v>5</v>
      </c>
      <c r="CB807" s="104">
        <f>IF(ABS($B807)&lt;0.01,0,IF($J807="","",VLOOKUP($J807-2,Age_Steps,4)))</f>
        <v>5</v>
      </c>
      <c r="CC807" s="104">
        <f>IF(OR(ABS($B807)&lt;0.01,$I807=0),0,IF($J807="","",VLOOKUP($J807-2,Age_Steps,4)))</f>
        <v>5</v>
      </c>
    </row>
    <row r="808" spans="2:81" ht="12.5" customHeight="1">
      <c r="B808" s="6" t="s">
        <v>749</v>
      </c>
      <c r="C808" s="7" t="s">
        <v>750</v>
      </c>
      <c r="D808" s="5">
        <v>25</v>
      </c>
      <c r="E808" s="5">
        <v>80</v>
      </c>
      <c r="F808" s="2">
        <v>75</v>
      </c>
      <c r="G808" s="2">
        <v>75</v>
      </c>
      <c r="H808" s="2">
        <v>100</v>
      </c>
      <c r="I808" s="5">
        <v>125</v>
      </c>
      <c r="J808" s="11">
        <v>57</v>
      </c>
      <c r="K808" s="12">
        <f t="shared" si="723"/>
        <v>1</v>
      </c>
      <c r="L808" s="12">
        <f t="shared" si="723"/>
        <v>1</v>
      </c>
      <c r="M808" s="14">
        <f t="shared" si="724"/>
        <v>-50</v>
      </c>
      <c r="N808" s="12">
        <f t="shared" si="779"/>
        <v>0</v>
      </c>
      <c r="O808" s="14">
        <f t="shared" si="725"/>
        <v>5</v>
      </c>
      <c r="P808" s="12">
        <f t="shared" si="779"/>
        <v>0</v>
      </c>
      <c r="Q808" s="12">
        <f t="shared" si="726"/>
        <v>0</v>
      </c>
      <c r="R808" s="12">
        <f t="shared" si="727"/>
        <v>0</v>
      </c>
      <c r="S808" s="12">
        <f t="shared" si="728"/>
        <v>1</v>
      </c>
      <c r="T808" s="12">
        <f t="shared" si="729"/>
        <v>1</v>
      </c>
      <c r="U808" s="12">
        <f t="shared" si="730"/>
        <v>0</v>
      </c>
      <c r="V808" s="39">
        <f t="shared" si="731"/>
        <v>0</v>
      </c>
      <c r="W808" s="39">
        <f t="shared" si="732"/>
        <v>0</v>
      </c>
      <c r="X808" s="12">
        <f t="shared" si="780"/>
        <v>1</v>
      </c>
      <c r="Y808" s="12">
        <f t="shared" si="733"/>
        <v>0</v>
      </c>
      <c r="Z808" s="39">
        <f t="shared" si="781"/>
        <v>0</v>
      </c>
      <c r="AA808" s="12">
        <f t="shared" si="734"/>
        <v>0</v>
      </c>
      <c r="AB808" s="39">
        <f t="shared" si="735"/>
        <v>0</v>
      </c>
      <c r="AC808" s="12">
        <f t="shared" si="736"/>
        <v>0</v>
      </c>
      <c r="AD808" s="39">
        <f t="shared" si="737"/>
        <v>0</v>
      </c>
      <c r="AE808" s="39">
        <f t="shared" si="722"/>
        <v>0</v>
      </c>
      <c r="AF808" s="12">
        <f t="shared" si="738"/>
        <v>0</v>
      </c>
      <c r="AG808" s="39">
        <f t="shared" si="739"/>
        <v>0</v>
      </c>
      <c r="AH808" s="12">
        <f t="shared" si="740"/>
        <v>0</v>
      </c>
      <c r="AI808" s="39">
        <f t="shared" si="741"/>
        <v>0</v>
      </c>
      <c r="AJ808" s="39">
        <f t="shared" si="742"/>
        <v>0</v>
      </c>
      <c r="AK808" s="12">
        <f t="shared" si="743"/>
        <v>1</v>
      </c>
      <c r="AL808" s="39">
        <f t="shared" si="744"/>
        <v>80</v>
      </c>
      <c r="AM808" s="39">
        <f t="shared" si="745"/>
        <v>75</v>
      </c>
      <c r="AN808" s="39">
        <f t="shared" si="746"/>
        <v>125</v>
      </c>
      <c r="AO808" s="99">
        <f t="shared" si="747"/>
        <v>1</v>
      </c>
      <c r="AP808" s="99">
        <f t="shared" si="748"/>
        <v>2</v>
      </c>
      <c r="AQ808" s="12">
        <f t="shared" si="749"/>
        <v>0</v>
      </c>
      <c r="AR808" s="39">
        <f t="shared" si="750"/>
        <v>0</v>
      </c>
      <c r="AS808" s="39">
        <f t="shared" si="751"/>
        <v>0</v>
      </c>
      <c r="AT808" s="39">
        <f t="shared" si="752"/>
        <v>0</v>
      </c>
      <c r="AU808" s="12">
        <f t="shared" si="753"/>
        <v>0</v>
      </c>
      <c r="AV808" s="39">
        <f t="shared" si="754"/>
        <v>0</v>
      </c>
      <c r="AW808" s="39">
        <f t="shared" si="755"/>
        <v>0</v>
      </c>
      <c r="AX808" s="39">
        <f t="shared" si="756"/>
        <v>0</v>
      </c>
      <c r="AY808" s="39">
        <f t="shared" si="757"/>
        <v>0</v>
      </c>
      <c r="AZ808" s="39">
        <f t="shared" si="758"/>
        <v>0</v>
      </c>
      <c r="BA808" s="12">
        <f t="shared" si="759"/>
        <v>1</v>
      </c>
      <c r="BB808" s="39">
        <f t="shared" si="760"/>
        <v>80</v>
      </c>
      <c r="BC808" s="39">
        <f t="shared" si="761"/>
        <v>75</v>
      </c>
      <c r="BD808" s="39">
        <f t="shared" si="762"/>
        <v>125</v>
      </c>
      <c r="BE808" s="12">
        <f t="shared" si="763"/>
        <v>0</v>
      </c>
      <c r="BF808" s="39">
        <f t="shared" si="764"/>
        <v>0</v>
      </c>
      <c r="BG808" s="39">
        <f t="shared" si="765"/>
        <v>0</v>
      </c>
      <c r="BH808" s="39">
        <f t="shared" si="766"/>
        <v>0</v>
      </c>
      <c r="BI808" s="12">
        <f t="shared" si="767"/>
        <v>0</v>
      </c>
      <c r="BJ808" s="39">
        <f t="shared" si="768"/>
        <v>0</v>
      </c>
      <c r="BK808" s="39">
        <f t="shared" si="769"/>
        <v>0</v>
      </c>
      <c r="BL808" s="39">
        <f t="shared" si="770"/>
        <v>0</v>
      </c>
      <c r="BM808" s="12">
        <f t="shared" si="771"/>
        <v>0</v>
      </c>
      <c r="BN808" s="39">
        <f t="shared" si="772"/>
        <v>0</v>
      </c>
      <c r="BO808" s="39">
        <f t="shared" si="773"/>
        <v>0</v>
      </c>
      <c r="BP808" s="39">
        <f t="shared" si="774"/>
        <v>0</v>
      </c>
      <c r="BQ808" s="12">
        <f t="shared" si="775"/>
        <v>0</v>
      </c>
      <c r="BR808" s="39">
        <f t="shared" si="776"/>
        <v>0</v>
      </c>
      <c r="BS808" s="39">
        <f t="shared" si="777"/>
        <v>0</v>
      </c>
      <c r="BT808" s="39">
        <f t="shared" si="778"/>
        <v>0</v>
      </c>
      <c r="BU808" s="104">
        <f>IF(ABS($B808)&lt;0.01,0,VLOOKUP(E808,DollarSteps,4))</f>
        <v>2</v>
      </c>
      <c r="BV808" s="104">
        <f>IF(ABS($B808)&lt;0.01,0,VLOOKUP(G808,DollarSteps,4))</f>
        <v>2</v>
      </c>
      <c r="BW808" s="104">
        <f>IF(ABS($B808)&lt;0.01,0,VLOOKUP(I808,DollarSteps,4))</f>
        <v>2</v>
      </c>
      <c r="BX808" s="104">
        <f>IF(ABS($B808)&lt;0.01,0,IF($J808="","",VLOOKUP($J808,Age_Steps,4)))</f>
        <v>5</v>
      </c>
      <c r="BY808" s="104">
        <f>IF(OR(ABS($B808)&lt;0.01,$E808=0),0,IF($J808="","",VLOOKUP($J808,Age_Steps,4)))</f>
        <v>5</v>
      </c>
      <c r="BZ808" s="104">
        <f>IF(ABS($B808)&lt;0.01,0,IF($J808="","",VLOOKUP($J808-1,Age_Steps,4)))</f>
        <v>5</v>
      </c>
      <c r="CA808" s="104">
        <f>IF(OR(ABS($B808)&lt;0.01,$G808=0),0,IF($J808="","",VLOOKUP($J808-1,Age_Steps,4)))</f>
        <v>5</v>
      </c>
      <c r="CB808" s="104">
        <f>IF(ABS($B808)&lt;0.01,0,IF($J808="","",VLOOKUP($J808-2,Age_Steps,4)))</f>
        <v>5</v>
      </c>
      <c r="CC808" s="104">
        <f>IF(OR(ABS($B808)&lt;0.01,$I808=0),0,IF($J808="","",VLOOKUP($J808-2,Age_Steps,4)))</f>
        <v>5</v>
      </c>
    </row>
    <row r="809" spans="2:81" ht="12.5" customHeight="1">
      <c r="B809" s="6" t="s">
        <v>751</v>
      </c>
      <c r="C809" s="6" t="s">
        <v>752</v>
      </c>
      <c r="D809" s="5">
        <v>0</v>
      </c>
      <c r="E809" s="5">
        <v>0</v>
      </c>
      <c r="F809" s="2">
        <v>0</v>
      </c>
      <c r="G809" s="2">
        <v>0</v>
      </c>
      <c r="H809" s="2">
        <v>100</v>
      </c>
      <c r="I809" s="5">
        <v>113</v>
      </c>
      <c r="J809" s="11">
        <v>93</v>
      </c>
      <c r="K809" s="12">
        <f t="shared" si="723"/>
        <v>0</v>
      </c>
      <c r="L809" s="12">
        <f t="shared" si="723"/>
        <v>0</v>
      </c>
      <c r="M809" s="14">
        <f t="shared" si="724"/>
        <v>0</v>
      </c>
      <c r="N809" s="12">
        <f t="shared" si="779"/>
        <v>0</v>
      </c>
      <c r="O809" s="14">
        <f t="shared" si="725"/>
        <v>0</v>
      </c>
      <c r="P809" s="12">
        <f t="shared" si="779"/>
        <v>0</v>
      </c>
      <c r="Q809" s="12">
        <f t="shared" si="726"/>
        <v>0</v>
      </c>
      <c r="R809" s="12">
        <f t="shared" si="727"/>
        <v>1</v>
      </c>
      <c r="S809" s="12">
        <f t="shared" si="728"/>
        <v>0</v>
      </c>
      <c r="T809" s="12">
        <f t="shared" si="729"/>
        <v>0</v>
      </c>
      <c r="U809" s="12">
        <f t="shared" si="730"/>
        <v>0</v>
      </c>
      <c r="V809" s="39">
        <f t="shared" si="731"/>
        <v>0</v>
      </c>
      <c r="W809" s="39">
        <f t="shared" si="732"/>
        <v>0</v>
      </c>
      <c r="X809" s="12">
        <f t="shared" si="780"/>
        <v>1</v>
      </c>
      <c r="Y809" s="12">
        <f t="shared" si="733"/>
        <v>1</v>
      </c>
      <c r="Z809" s="39">
        <f t="shared" si="781"/>
        <v>113</v>
      </c>
      <c r="AA809" s="12">
        <f t="shared" si="734"/>
        <v>0</v>
      </c>
      <c r="AB809" s="39">
        <f t="shared" si="735"/>
        <v>0</v>
      </c>
      <c r="AC809" s="12">
        <f t="shared" si="736"/>
        <v>0</v>
      </c>
      <c r="AD809" s="39">
        <f t="shared" si="737"/>
        <v>0</v>
      </c>
      <c r="AE809" s="39">
        <f t="shared" si="722"/>
        <v>0</v>
      </c>
      <c r="AF809" s="12">
        <f t="shared" si="738"/>
        <v>0</v>
      </c>
      <c r="AG809" s="39">
        <f t="shared" si="739"/>
        <v>0</v>
      </c>
      <c r="AH809" s="12">
        <f t="shared" si="740"/>
        <v>0</v>
      </c>
      <c r="AI809" s="39">
        <f t="shared" si="741"/>
        <v>0</v>
      </c>
      <c r="AJ809" s="39">
        <f t="shared" si="742"/>
        <v>0</v>
      </c>
      <c r="AK809" s="12">
        <f t="shared" si="743"/>
        <v>0</v>
      </c>
      <c r="AL809" s="39">
        <f t="shared" si="744"/>
        <v>0</v>
      </c>
      <c r="AM809" s="39">
        <f t="shared" si="745"/>
        <v>0</v>
      </c>
      <c r="AN809" s="39">
        <f t="shared" si="746"/>
        <v>0</v>
      </c>
      <c r="AO809" s="99">
        <f t="shared" si="747"/>
        <v>0</v>
      </c>
      <c r="AP809" s="99">
        <f t="shared" si="748"/>
        <v>0</v>
      </c>
      <c r="AQ809" s="12">
        <f t="shared" si="749"/>
        <v>0</v>
      </c>
      <c r="AR809" s="39">
        <f t="shared" si="750"/>
        <v>0</v>
      </c>
      <c r="AS809" s="39">
        <f t="shared" si="751"/>
        <v>0</v>
      </c>
      <c r="AT809" s="39">
        <f t="shared" si="752"/>
        <v>0</v>
      </c>
      <c r="AU809" s="12">
        <f t="shared" si="753"/>
        <v>0</v>
      </c>
      <c r="AV809" s="39">
        <f t="shared" si="754"/>
        <v>0</v>
      </c>
      <c r="AW809" s="39">
        <f t="shared" si="755"/>
        <v>0</v>
      </c>
      <c r="AX809" s="39">
        <f t="shared" si="756"/>
        <v>0</v>
      </c>
      <c r="AY809" s="39">
        <f t="shared" si="757"/>
        <v>0</v>
      </c>
      <c r="AZ809" s="39">
        <f t="shared" si="758"/>
        <v>0</v>
      </c>
      <c r="BA809" s="12">
        <f t="shared" si="759"/>
        <v>0</v>
      </c>
      <c r="BB809" s="39">
        <f t="shared" si="760"/>
        <v>0</v>
      </c>
      <c r="BC809" s="39">
        <f t="shared" si="761"/>
        <v>0</v>
      </c>
      <c r="BD809" s="39">
        <f t="shared" si="762"/>
        <v>0</v>
      </c>
      <c r="BE809" s="12">
        <f t="shared" si="763"/>
        <v>0</v>
      </c>
      <c r="BF809" s="39">
        <f t="shared" si="764"/>
        <v>0</v>
      </c>
      <c r="BG809" s="39">
        <f t="shared" si="765"/>
        <v>0</v>
      </c>
      <c r="BH809" s="39">
        <f t="shared" si="766"/>
        <v>0</v>
      </c>
      <c r="BI809" s="12">
        <f t="shared" si="767"/>
        <v>0</v>
      </c>
      <c r="BJ809" s="39">
        <f t="shared" si="768"/>
        <v>0</v>
      </c>
      <c r="BK809" s="39">
        <f t="shared" si="769"/>
        <v>0</v>
      </c>
      <c r="BL809" s="39">
        <f t="shared" si="770"/>
        <v>0</v>
      </c>
      <c r="BM809" s="12">
        <f t="shared" si="771"/>
        <v>0</v>
      </c>
      <c r="BN809" s="39">
        <f t="shared" si="772"/>
        <v>0</v>
      </c>
      <c r="BO809" s="39">
        <f t="shared" si="773"/>
        <v>0</v>
      </c>
      <c r="BP809" s="39">
        <f t="shared" si="774"/>
        <v>0</v>
      </c>
      <c r="BQ809" s="12">
        <f t="shared" si="775"/>
        <v>0</v>
      </c>
      <c r="BR809" s="39">
        <f t="shared" si="776"/>
        <v>0</v>
      </c>
      <c r="BS809" s="39">
        <f t="shared" si="777"/>
        <v>0</v>
      </c>
      <c r="BT809" s="39">
        <f t="shared" si="778"/>
        <v>0</v>
      </c>
      <c r="BU809" s="104">
        <f>IF(ABS($B809)&lt;0.01,0,VLOOKUP(E809,DollarSteps,4))</f>
        <v>1</v>
      </c>
      <c r="BV809" s="104">
        <f>IF(ABS($B809)&lt;0.01,0,VLOOKUP(G809,DollarSteps,4))</f>
        <v>1</v>
      </c>
      <c r="BW809" s="104">
        <f>IF(ABS($B809)&lt;0.01,0,VLOOKUP(I809,DollarSteps,4))</f>
        <v>2</v>
      </c>
      <c r="BX809" s="104">
        <f>IF(ABS($B809)&lt;0.01,0,IF($J809="","",VLOOKUP($J809,Age_Steps,4)))</f>
        <v>7</v>
      </c>
      <c r="BY809" s="104">
        <f>IF(OR(ABS($B809)&lt;0.01,$E809=0),0,IF($J809="","",VLOOKUP($J809,Age_Steps,4)))</f>
        <v>0</v>
      </c>
      <c r="BZ809" s="104">
        <f>IF(ABS($B809)&lt;0.01,0,IF($J809="","",VLOOKUP($J809-1,Age_Steps,4)))</f>
        <v>7</v>
      </c>
      <c r="CA809" s="104">
        <f>IF(OR(ABS($B809)&lt;0.01,$G809=0),0,IF($J809="","",VLOOKUP($J809-1,Age_Steps,4)))</f>
        <v>0</v>
      </c>
      <c r="CB809" s="104">
        <f>IF(ABS($B809)&lt;0.01,0,IF($J809="","",VLOOKUP($J809-2,Age_Steps,4)))</f>
        <v>7</v>
      </c>
      <c r="CC809" s="104">
        <f>IF(OR(ABS($B809)&lt;0.01,$I809=0),0,IF($J809="","",VLOOKUP($J809-2,Age_Steps,4)))</f>
        <v>7</v>
      </c>
    </row>
    <row r="810" spans="2:81" ht="12.5" customHeight="1">
      <c r="B810" s="6" t="s">
        <v>753</v>
      </c>
      <c r="C810" s="7" t="s">
        <v>754</v>
      </c>
      <c r="D810" s="5">
        <v>51</v>
      </c>
      <c r="E810" s="5">
        <v>57</v>
      </c>
      <c r="F810" s="2">
        <v>76</v>
      </c>
      <c r="G810" s="2">
        <v>76</v>
      </c>
      <c r="H810" s="2">
        <v>73</v>
      </c>
      <c r="I810" s="5">
        <v>78</v>
      </c>
      <c r="J810" s="11">
        <v>44</v>
      </c>
      <c r="K810" s="12">
        <f t="shared" si="723"/>
        <v>1</v>
      </c>
      <c r="L810" s="12">
        <f t="shared" si="723"/>
        <v>1</v>
      </c>
      <c r="M810" s="14">
        <f t="shared" si="724"/>
        <v>-25</v>
      </c>
      <c r="N810" s="12">
        <f t="shared" si="779"/>
        <v>0</v>
      </c>
      <c r="O810" s="14">
        <f t="shared" si="725"/>
        <v>-19</v>
      </c>
      <c r="P810" s="12">
        <f t="shared" si="779"/>
        <v>0</v>
      </c>
      <c r="Q810" s="12">
        <f t="shared" si="726"/>
        <v>0</v>
      </c>
      <c r="R810" s="12">
        <f t="shared" si="727"/>
        <v>0</v>
      </c>
      <c r="S810" s="12">
        <f t="shared" si="728"/>
        <v>1</v>
      </c>
      <c r="T810" s="12">
        <f t="shared" si="729"/>
        <v>1</v>
      </c>
      <c r="U810" s="12">
        <f t="shared" si="730"/>
        <v>0</v>
      </c>
      <c r="V810" s="39">
        <f t="shared" si="731"/>
        <v>0</v>
      </c>
      <c r="W810" s="39">
        <f t="shared" si="732"/>
        <v>0</v>
      </c>
      <c r="X810" s="12">
        <f t="shared" si="780"/>
        <v>1</v>
      </c>
      <c r="Y810" s="12">
        <f t="shared" si="733"/>
        <v>0</v>
      </c>
      <c r="Z810" s="39">
        <f t="shared" si="781"/>
        <v>0</v>
      </c>
      <c r="AA810" s="12">
        <f t="shared" si="734"/>
        <v>0</v>
      </c>
      <c r="AB810" s="39">
        <f t="shared" si="735"/>
        <v>0</v>
      </c>
      <c r="AC810" s="12">
        <f t="shared" si="736"/>
        <v>0</v>
      </c>
      <c r="AD810" s="39">
        <f t="shared" si="737"/>
        <v>0</v>
      </c>
      <c r="AE810" s="39">
        <f t="shared" si="722"/>
        <v>0</v>
      </c>
      <c r="AF810" s="12">
        <f t="shared" si="738"/>
        <v>0</v>
      </c>
      <c r="AG810" s="39">
        <f t="shared" si="739"/>
        <v>0</v>
      </c>
      <c r="AH810" s="12">
        <f t="shared" si="740"/>
        <v>0</v>
      </c>
      <c r="AI810" s="39">
        <f t="shared" si="741"/>
        <v>0</v>
      </c>
      <c r="AJ810" s="39">
        <f t="shared" si="742"/>
        <v>0</v>
      </c>
      <c r="AK810" s="12">
        <f t="shared" si="743"/>
        <v>1</v>
      </c>
      <c r="AL810" s="39">
        <f t="shared" si="744"/>
        <v>57</v>
      </c>
      <c r="AM810" s="39">
        <f t="shared" si="745"/>
        <v>76</v>
      </c>
      <c r="AN810" s="39">
        <f t="shared" si="746"/>
        <v>78</v>
      </c>
      <c r="AO810" s="99">
        <f t="shared" si="747"/>
        <v>2</v>
      </c>
      <c r="AP810" s="99">
        <f t="shared" si="748"/>
        <v>2</v>
      </c>
      <c r="AQ810" s="12">
        <f t="shared" si="749"/>
        <v>0</v>
      </c>
      <c r="AR810" s="39">
        <f t="shared" si="750"/>
        <v>0</v>
      </c>
      <c r="AS810" s="39">
        <f t="shared" si="751"/>
        <v>0</v>
      </c>
      <c r="AT810" s="39">
        <f t="shared" si="752"/>
        <v>0</v>
      </c>
      <c r="AU810" s="12">
        <f t="shared" si="753"/>
        <v>1</v>
      </c>
      <c r="AV810" s="39">
        <f t="shared" si="754"/>
        <v>57</v>
      </c>
      <c r="AW810" s="39">
        <f t="shared" si="755"/>
        <v>76</v>
      </c>
      <c r="AX810" s="39">
        <f t="shared" si="756"/>
        <v>78</v>
      </c>
      <c r="AY810" s="39">
        <f t="shared" si="757"/>
        <v>-19</v>
      </c>
      <c r="AZ810" s="39">
        <f t="shared" si="758"/>
        <v>-2</v>
      </c>
      <c r="BA810" s="12">
        <f t="shared" si="759"/>
        <v>0</v>
      </c>
      <c r="BB810" s="39">
        <f t="shared" si="760"/>
        <v>0</v>
      </c>
      <c r="BC810" s="39">
        <f t="shared" si="761"/>
        <v>0</v>
      </c>
      <c r="BD810" s="39">
        <f t="shared" si="762"/>
        <v>0</v>
      </c>
      <c r="BE810" s="12">
        <f t="shared" si="763"/>
        <v>0</v>
      </c>
      <c r="BF810" s="39">
        <f t="shared" si="764"/>
        <v>0</v>
      </c>
      <c r="BG810" s="39">
        <f t="shared" si="765"/>
        <v>0</v>
      </c>
      <c r="BH810" s="39">
        <f t="shared" si="766"/>
        <v>0</v>
      </c>
      <c r="BI810" s="12">
        <f t="shared" si="767"/>
        <v>0</v>
      </c>
      <c r="BJ810" s="39">
        <f t="shared" si="768"/>
        <v>0</v>
      </c>
      <c r="BK810" s="39">
        <f t="shared" si="769"/>
        <v>0</v>
      </c>
      <c r="BL810" s="39">
        <f t="shared" si="770"/>
        <v>0</v>
      </c>
      <c r="BM810" s="12">
        <f t="shared" si="771"/>
        <v>0</v>
      </c>
      <c r="BN810" s="39">
        <f t="shared" si="772"/>
        <v>0</v>
      </c>
      <c r="BO810" s="39">
        <f t="shared" si="773"/>
        <v>0</v>
      </c>
      <c r="BP810" s="39">
        <f t="shared" si="774"/>
        <v>0</v>
      </c>
      <c r="BQ810" s="12">
        <f t="shared" si="775"/>
        <v>0</v>
      </c>
      <c r="BR810" s="39">
        <f t="shared" si="776"/>
        <v>0</v>
      </c>
      <c r="BS810" s="39">
        <f t="shared" si="777"/>
        <v>0</v>
      </c>
      <c r="BT810" s="39">
        <f t="shared" si="778"/>
        <v>0</v>
      </c>
      <c r="BU810" s="104">
        <f>IF(ABS($B810)&lt;0.01,0,VLOOKUP(E810,DollarSteps,4))</f>
        <v>2</v>
      </c>
      <c r="BV810" s="104">
        <f>IF(ABS($B810)&lt;0.01,0,VLOOKUP(G810,DollarSteps,4))</f>
        <v>2</v>
      </c>
      <c r="BW810" s="104">
        <f>IF(ABS($B810)&lt;0.01,0,VLOOKUP(I810,DollarSteps,4))</f>
        <v>2</v>
      </c>
      <c r="BX810" s="104">
        <f>IF(ABS($B810)&lt;0.01,0,IF($J810="","",VLOOKUP($J810,Age_Steps,4)))</f>
        <v>4</v>
      </c>
      <c r="BY810" s="104">
        <f>IF(OR(ABS($B810)&lt;0.01,$E810=0),0,IF($J810="","",VLOOKUP($J810,Age_Steps,4)))</f>
        <v>4</v>
      </c>
      <c r="BZ810" s="104">
        <f>IF(ABS($B810)&lt;0.01,0,IF($J810="","",VLOOKUP($J810-1,Age_Steps,4)))</f>
        <v>4</v>
      </c>
      <c r="CA810" s="104">
        <f>IF(OR(ABS($B810)&lt;0.01,$G810=0),0,IF($J810="","",VLOOKUP($J810-1,Age_Steps,4)))</f>
        <v>4</v>
      </c>
      <c r="CB810" s="104">
        <f>IF(ABS($B810)&lt;0.01,0,IF($J810="","",VLOOKUP($J810-2,Age_Steps,4)))</f>
        <v>4</v>
      </c>
      <c r="CC810" s="104">
        <f>IF(OR(ABS($B810)&lt;0.01,$I810=0),0,IF($J810="","",VLOOKUP($J810-2,Age_Steps,4)))</f>
        <v>4</v>
      </c>
    </row>
    <row r="811" spans="2:81" ht="12.5" customHeight="1">
      <c r="B811" s="6" t="s">
        <v>755</v>
      </c>
      <c r="C811" s="7" t="s">
        <v>756</v>
      </c>
      <c r="D811" s="5">
        <v>0</v>
      </c>
      <c r="E811" s="5">
        <v>0</v>
      </c>
      <c r="F811" s="2">
        <v>220</v>
      </c>
      <c r="G811" s="2">
        <v>220</v>
      </c>
      <c r="H811" s="2">
        <v>140</v>
      </c>
      <c r="I811" s="5">
        <v>140</v>
      </c>
      <c r="J811" s="11">
        <v>62</v>
      </c>
      <c r="K811" s="12">
        <f t="shared" si="723"/>
        <v>0</v>
      </c>
      <c r="L811" s="12">
        <f t="shared" si="723"/>
        <v>0</v>
      </c>
      <c r="M811" s="14">
        <f t="shared" si="724"/>
        <v>-220</v>
      </c>
      <c r="N811" s="12">
        <f t="shared" si="779"/>
        <v>0</v>
      </c>
      <c r="O811" s="14">
        <f t="shared" si="725"/>
        <v>-220</v>
      </c>
      <c r="P811" s="12">
        <f t="shared" si="779"/>
        <v>0</v>
      </c>
      <c r="Q811" s="12">
        <f t="shared" si="726"/>
        <v>0</v>
      </c>
      <c r="R811" s="12">
        <f t="shared" si="727"/>
        <v>1</v>
      </c>
      <c r="S811" s="12">
        <f t="shared" si="728"/>
        <v>0</v>
      </c>
      <c r="T811" s="12">
        <f t="shared" si="729"/>
        <v>1</v>
      </c>
      <c r="U811" s="12">
        <f t="shared" si="730"/>
        <v>1</v>
      </c>
      <c r="V811" s="39">
        <f t="shared" si="731"/>
        <v>220</v>
      </c>
      <c r="W811" s="39">
        <f t="shared" si="732"/>
        <v>140</v>
      </c>
      <c r="X811" s="12">
        <f t="shared" si="780"/>
        <v>1</v>
      </c>
      <c r="Y811" s="12">
        <f t="shared" si="733"/>
        <v>0</v>
      </c>
      <c r="Z811" s="39">
        <f t="shared" si="781"/>
        <v>0</v>
      </c>
      <c r="AA811" s="12">
        <f t="shared" si="734"/>
        <v>0</v>
      </c>
      <c r="AB811" s="39">
        <f t="shared" si="735"/>
        <v>0</v>
      </c>
      <c r="AC811" s="12">
        <f t="shared" si="736"/>
        <v>0</v>
      </c>
      <c r="AD811" s="39">
        <f t="shared" si="737"/>
        <v>0</v>
      </c>
      <c r="AE811" s="39">
        <f t="shared" si="722"/>
        <v>0</v>
      </c>
      <c r="AF811" s="12">
        <f t="shared" si="738"/>
        <v>0</v>
      </c>
      <c r="AG811" s="39">
        <f t="shared" si="739"/>
        <v>0</v>
      </c>
      <c r="AH811" s="12">
        <f t="shared" si="740"/>
        <v>0</v>
      </c>
      <c r="AI811" s="39">
        <f t="shared" si="741"/>
        <v>0</v>
      </c>
      <c r="AJ811" s="39">
        <f t="shared" si="742"/>
        <v>0</v>
      </c>
      <c r="AK811" s="12">
        <f t="shared" si="743"/>
        <v>0</v>
      </c>
      <c r="AL811" s="39">
        <f t="shared" si="744"/>
        <v>0</v>
      </c>
      <c r="AM811" s="39">
        <f t="shared" si="745"/>
        <v>0</v>
      </c>
      <c r="AN811" s="39">
        <f t="shared" si="746"/>
        <v>0</v>
      </c>
      <c r="AO811" s="99">
        <f t="shared" si="747"/>
        <v>0</v>
      </c>
      <c r="AP811" s="99">
        <f t="shared" si="748"/>
        <v>0</v>
      </c>
      <c r="AQ811" s="12">
        <f t="shared" si="749"/>
        <v>0</v>
      </c>
      <c r="AR811" s="39">
        <f t="shared" si="750"/>
        <v>0</v>
      </c>
      <c r="AS811" s="39">
        <f t="shared" si="751"/>
        <v>0</v>
      </c>
      <c r="AT811" s="39">
        <f t="shared" si="752"/>
        <v>0</v>
      </c>
      <c r="AU811" s="12">
        <f t="shared" si="753"/>
        <v>0</v>
      </c>
      <c r="AV811" s="39">
        <f t="shared" si="754"/>
        <v>0</v>
      </c>
      <c r="AW811" s="39">
        <f t="shared" si="755"/>
        <v>0</v>
      </c>
      <c r="AX811" s="39">
        <f t="shared" si="756"/>
        <v>0</v>
      </c>
      <c r="AY811" s="39">
        <f t="shared" si="757"/>
        <v>0</v>
      </c>
      <c r="AZ811" s="39">
        <f t="shared" si="758"/>
        <v>0</v>
      </c>
      <c r="BA811" s="12">
        <f t="shared" si="759"/>
        <v>0</v>
      </c>
      <c r="BB811" s="39">
        <f t="shared" si="760"/>
        <v>0</v>
      </c>
      <c r="BC811" s="39">
        <f t="shared" si="761"/>
        <v>0</v>
      </c>
      <c r="BD811" s="39">
        <f t="shared" si="762"/>
        <v>0</v>
      </c>
      <c r="BE811" s="12">
        <f t="shared" si="763"/>
        <v>0</v>
      </c>
      <c r="BF811" s="39">
        <f t="shared" si="764"/>
        <v>0</v>
      </c>
      <c r="BG811" s="39">
        <f t="shared" si="765"/>
        <v>0</v>
      </c>
      <c r="BH811" s="39">
        <f t="shared" si="766"/>
        <v>0</v>
      </c>
      <c r="BI811" s="12">
        <f t="shared" si="767"/>
        <v>0</v>
      </c>
      <c r="BJ811" s="39">
        <f t="shared" si="768"/>
        <v>0</v>
      </c>
      <c r="BK811" s="39">
        <f t="shared" si="769"/>
        <v>0</v>
      </c>
      <c r="BL811" s="39">
        <f t="shared" si="770"/>
        <v>0</v>
      </c>
      <c r="BM811" s="12">
        <f t="shared" si="771"/>
        <v>0</v>
      </c>
      <c r="BN811" s="39">
        <f t="shared" si="772"/>
        <v>0</v>
      </c>
      <c r="BO811" s="39">
        <f t="shared" si="773"/>
        <v>0</v>
      </c>
      <c r="BP811" s="39">
        <f t="shared" si="774"/>
        <v>0</v>
      </c>
      <c r="BQ811" s="12">
        <f t="shared" si="775"/>
        <v>0</v>
      </c>
      <c r="BR811" s="39">
        <f t="shared" si="776"/>
        <v>0</v>
      </c>
      <c r="BS811" s="39">
        <f t="shared" si="777"/>
        <v>0</v>
      </c>
      <c r="BT811" s="39">
        <f t="shared" si="778"/>
        <v>0</v>
      </c>
      <c r="BU811" s="104">
        <f>IF(ABS($B811)&lt;0.01,0,VLOOKUP(E811,DollarSteps,4))</f>
        <v>1</v>
      </c>
      <c r="BV811" s="104">
        <f>IF(ABS($B811)&lt;0.01,0,VLOOKUP(G811,DollarSteps,4))</f>
        <v>2</v>
      </c>
      <c r="BW811" s="104">
        <f>IF(ABS($B811)&lt;0.01,0,VLOOKUP(I811,DollarSteps,4))</f>
        <v>2</v>
      </c>
      <c r="BX811" s="104">
        <f>IF(ABS($B811)&lt;0.01,0,IF($J811="","",VLOOKUP($J811,Age_Steps,4)))</f>
        <v>6</v>
      </c>
      <c r="BY811" s="104">
        <f>IF(OR(ABS($B811)&lt;0.01,$E811=0),0,IF($J811="","",VLOOKUP($J811,Age_Steps,4)))</f>
        <v>0</v>
      </c>
      <c r="BZ811" s="104">
        <f>IF(ABS($B811)&lt;0.01,0,IF($J811="","",VLOOKUP($J811-1,Age_Steps,4)))</f>
        <v>6</v>
      </c>
      <c r="CA811" s="104">
        <f>IF(OR(ABS($B811)&lt;0.01,$G811=0),0,IF($J811="","",VLOOKUP($J811-1,Age_Steps,4)))</f>
        <v>6</v>
      </c>
      <c r="CB811" s="104">
        <f>IF(ABS($B811)&lt;0.01,0,IF($J811="","",VLOOKUP($J811-2,Age_Steps,4)))</f>
        <v>6</v>
      </c>
      <c r="CC811" s="104">
        <f>IF(OR(ABS($B811)&lt;0.01,$I811=0),0,IF($J811="","",VLOOKUP($J811-2,Age_Steps,4)))</f>
        <v>6</v>
      </c>
    </row>
    <row r="812" spans="2:81" ht="12.5" customHeight="1">
      <c r="B812" s="6" t="s">
        <v>757</v>
      </c>
      <c r="C812" s="6" t="s">
        <v>758</v>
      </c>
      <c r="D812" s="5">
        <v>600</v>
      </c>
      <c r="E812" s="5">
        <v>675</v>
      </c>
      <c r="F812" s="2">
        <v>630</v>
      </c>
      <c r="G812" s="2">
        <v>665</v>
      </c>
      <c r="H812" s="2">
        <v>600</v>
      </c>
      <c r="I812" s="5">
        <v>630</v>
      </c>
      <c r="J812" s="11">
        <v>83</v>
      </c>
      <c r="K812" s="12">
        <f t="shared" si="723"/>
        <v>1</v>
      </c>
      <c r="L812" s="12">
        <f t="shared" si="723"/>
        <v>1</v>
      </c>
      <c r="M812" s="14">
        <f t="shared" si="724"/>
        <v>-30</v>
      </c>
      <c r="N812" s="12">
        <f t="shared" si="779"/>
        <v>0</v>
      </c>
      <c r="O812" s="14">
        <f t="shared" si="725"/>
        <v>10</v>
      </c>
      <c r="P812" s="12">
        <f t="shared" si="779"/>
        <v>0</v>
      </c>
      <c r="Q812" s="12">
        <f t="shared" si="726"/>
        <v>0</v>
      </c>
      <c r="R812" s="12">
        <f t="shared" si="727"/>
        <v>0</v>
      </c>
      <c r="S812" s="12">
        <f t="shared" si="728"/>
        <v>1</v>
      </c>
      <c r="T812" s="12">
        <f t="shared" si="729"/>
        <v>1</v>
      </c>
      <c r="U812" s="12">
        <f t="shared" si="730"/>
        <v>0</v>
      </c>
      <c r="V812" s="39">
        <f t="shared" si="731"/>
        <v>0</v>
      </c>
      <c r="W812" s="39">
        <f t="shared" si="732"/>
        <v>0</v>
      </c>
      <c r="X812" s="12">
        <f t="shared" si="780"/>
        <v>1</v>
      </c>
      <c r="Y812" s="12">
        <f t="shared" si="733"/>
        <v>0</v>
      </c>
      <c r="Z812" s="39">
        <f t="shared" si="781"/>
        <v>0</v>
      </c>
      <c r="AA812" s="12">
        <f t="shared" si="734"/>
        <v>0</v>
      </c>
      <c r="AB812" s="39">
        <f t="shared" si="735"/>
        <v>0</v>
      </c>
      <c r="AC812" s="12">
        <f t="shared" si="736"/>
        <v>0</v>
      </c>
      <c r="AD812" s="39">
        <f t="shared" si="737"/>
        <v>0</v>
      </c>
      <c r="AE812" s="39">
        <f t="shared" si="722"/>
        <v>0</v>
      </c>
      <c r="AF812" s="12">
        <f t="shared" si="738"/>
        <v>0</v>
      </c>
      <c r="AG812" s="39">
        <f t="shared" si="739"/>
        <v>0</v>
      </c>
      <c r="AH812" s="12">
        <f t="shared" si="740"/>
        <v>0</v>
      </c>
      <c r="AI812" s="39">
        <f t="shared" si="741"/>
        <v>0</v>
      </c>
      <c r="AJ812" s="39">
        <f t="shared" si="742"/>
        <v>0</v>
      </c>
      <c r="AK812" s="12">
        <f t="shared" si="743"/>
        <v>1</v>
      </c>
      <c r="AL812" s="39">
        <f t="shared" si="744"/>
        <v>675</v>
      </c>
      <c r="AM812" s="39">
        <f t="shared" si="745"/>
        <v>665</v>
      </c>
      <c r="AN812" s="39">
        <f t="shared" si="746"/>
        <v>630</v>
      </c>
      <c r="AO812" s="99">
        <f t="shared" si="747"/>
        <v>1</v>
      </c>
      <c r="AP812" s="99">
        <f t="shared" si="748"/>
        <v>1</v>
      </c>
      <c r="AQ812" s="12">
        <f t="shared" si="749"/>
        <v>1</v>
      </c>
      <c r="AR812" s="39">
        <f t="shared" si="750"/>
        <v>675</v>
      </c>
      <c r="AS812" s="39">
        <f t="shared" si="751"/>
        <v>665</v>
      </c>
      <c r="AT812" s="39">
        <f t="shared" si="752"/>
        <v>630</v>
      </c>
      <c r="AU812" s="12">
        <f t="shared" si="753"/>
        <v>0</v>
      </c>
      <c r="AV812" s="39">
        <f t="shared" si="754"/>
        <v>0</v>
      </c>
      <c r="AW812" s="39">
        <f t="shared" si="755"/>
        <v>0</v>
      </c>
      <c r="AX812" s="39">
        <f t="shared" si="756"/>
        <v>0</v>
      </c>
      <c r="AY812" s="39">
        <f t="shared" si="757"/>
        <v>0</v>
      </c>
      <c r="AZ812" s="39">
        <f t="shared" si="758"/>
        <v>0</v>
      </c>
      <c r="BA812" s="12">
        <f t="shared" si="759"/>
        <v>0</v>
      </c>
      <c r="BB812" s="39">
        <f t="shared" si="760"/>
        <v>0</v>
      </c>
      <c r="BC812" s="39">
        <f t="shared" si="761"/>
        <v>0</v>
      </c>
      <c r="BD812" s="39">
        <f t="shared" si="762"/>
        <v>0</v>
      </c>
      <c r="BE812" s="12">
        <f t="shared" si="763"/>
        <v>0</v>
      </c>
      <c r="BF812" s="39">
        <f t="shared" si="764"/>
        <v>0</v>
      </c>
      <c r="BG812" s="39">
        <f t="shared" si="765"/>
        <v>0</v>
      </c>
      <c r="BH812" s="39">
        <f t="shared" si="766"/>
        <v>0</v>
      </c>
      <c r="BI812" s="12">
        <f t="shared" si="767"/>
        <v>0</v>
      </c>
      <c r="BJ812" s="39">
        <f t="shared" si="768"/>
        <v>0</v>
      </c>
      <c r="BK812" s="39">
        <f t="shared" si="769"/>
        <v>0</v>
      </c>
      <c r="BL812" s="39">
        <f t="shared" si="770"/>
        <v>0</v>
      </c>
      <c r="BM812" s="12">
        <f t="shared" si="771"/>
        <v>0</v>
      </c>
      <c r="BN812" s="39">
        <f t="shared" si="772"/>
        <v>0</v>
      </c>
      <c r="BO812" s="39">
        <f t="shared" si="773"/>
        <v>0</v>
      </c>
      <c r="BP812" s="39">
        <f t="shared" si="774"/>
        <v>0</v>
      </c>
      <c r="BQ812" s="12">
        <f t="shared" si="775"/>
        <v>0</v>
      </c>
      <c r="BR812" s="39">
        <f t="shared" si="776"/>
        <v>0</v>
      </c>
      <c r="BS812" s="39">
        <f t="shared" si="777"/>
        <v>0</v>
      </c>
      <c r="BT812" s="39">
        <f t="shared" si="778"/>
        <v>0</v>
      </c>
      <c r="BU812" s="104">
        <f>IF(ABS($B812)&lt;0.01,0,VLOOKUP(E812,DollarSteps,4))</f>
        <v>3</v>
      </c>
      <c r="BV812" s="104">
        <f>IF(ABS($B812)&lt;0.01,0,VLOOKUP(G812,DollarSteps,4))</f>
        <v>3</v>
      </c>
      <c r="BW812" s="104">
        <f>IF(ABS($B812)&lt;0.01,0,VLOOKUP(I812,DollarSteps,4))</f>
        <v>3</v>
      </c>
      <c r="BX812" s="104">
        <f>IF(ABS($B812)&lt;0.01,0,IF($J812="","",VLOOKUP($J812,Age_Steps,4)))</f>
        <v>7</v>
      </c>
      <c r="BY812" s="104">
        <f>IF(OR(ABS($B812)&lt;0.01,$E812=0),0,IF($J812="","",VLOOKUP($J812,Age_Steps,4)))</f>
        <v>7</v>
      </c>
      <c r="BZ812" s="104">
        <f>IF(ABS($B812)&lt;0.01,0,IF($J812="","",VLOOKUP($J812-1,Age_Steps,4)))</f>
        <v>7</v>
      </c>
      <c r="CA812" s="104">
        <f>IF(OR(ABS($B812)&lt;0.01,$G812=0),0,IF($J812="","",VLOOKUP($J812-1,Age_Steps,4)))</f>
        <v>7</v>
      </c>
      <c r="CB812" s="104">
        <f>IF(ABS($B812)&lt;0.01,0,IF($J812="","",VLOOKUP($J812-2,Age_Steps,4)))</f>
        <v>7</v>
      </c>
      <c r="CC812" s="104">
        <f>IF(OR(ABS($B812)&lt;0.01,$I812=0),0,IF($J812="","",VLOOKUP($J812-2,Age_Steps,4)))</f>
        <v>7</v>
      </c>
    </row>
    <row r="813" spans="2:81" ht="12.5" customHeight="1">
      <c r="B813" s="6" t="s">
        <v>759</v>
      </c>
      <c r="C813" s="6" t="s">
        <v>760</v>
      </c>
      <c r="D813" s="5">
        <v>100</v>
      </c>
      <c r="E813" s="5">
        <v>120</v>
      </c>
      <c r="F813" s="2">
        <v>100</v>
      </c>
      <c r="G813" s="2">
        <v>100</v>
      </c>
      <c r="H813" s="2">
        <v>100</v>
      </c>
      <c r="I813" s="5">
        <v>100</v>
      </c>
      <c r="J813" s="11">
        <v>55</v>
      </c>
      <c r="K813" s="12">
        <f t="shared" si="723"/>
        <v>1</v>
      </c>
      <c r="L813" s="12">
        <f t="shared" si="723"/>
        <v>1</v>
      </c>
      <c r="M813" s="14">
        <f t="shared" si="724"/>
        <v>0</v>
      </c>
      <c r="N813" s="12">
        <f t="shared" si="779"/>
        <v>0</v>
      </c>
      <c r="O813" s="14">
        <f t="shared" si="725"/>
        <v>20</v>
      </c>
      <c r="P813" s="12">
        <f t="shared" si="779"/>
        <v>0</v>
      </c>
      <c r="Q813" s="12">
        <f t="shared" si="726"/>
        <v>0</v>
      </c>
      <c r="R813" s="12">
        <f t="shared" si="727"/>
        <v>0</v>
      </c>
      <c r="S813" s="12">
        <f t="shared" si="728"/>
        <v>1</v>
      </c>
      <c r="T813" s="12">
        <f t="shared" si="729"/>
        <v>1</v>
      </c>
      <c r="U813" s="12">
        <f t="shared" si="730"/>
        <v>0</v>
      </c>
      <c r="V813" s="39">
        <f t="shared" si="731"/>
        <v>0</v>
      </c>
      <c r="W813" s="39">
        <f t="shared" si="732"/>
        <v>0</v>
      </c>
      <c r="X813" s="12">
        <f t="shared" si="780"/>
        <v>1</v>
      </c>
      <c r="Y813" s="12">
        <f t="shared" si="733"/>
        <v>0</v>
      </c>
      <c r="Z813" s="39">
        <f t="shared" si="781"/>
        <v>0</v>
      </c>
      <c r="AA813" s="12">
        <f t="shared" si="734"/>
        <v>0</v>
      </c>
      <c r="AB813" s="39">
        <f t="shared" si="735"/>
        <v>0</v>
      </c>
      <c r="AC813" s="12">
        <f t="shared" si="736"/>
        <v>0</v>
      </c>
      <c r="AD813" s="39">
        <f t="shared" si="737"/>
        <v>0</v>
      </c>
      <c r="AE813" s="39">
        <f t="shared" si="722"/>
        <v>0</v>
      </c>
      <c r="AF813" s="12">
        <f t="shared" si="738"/>
        <v>0</v>
      </c>
      <c r="AG813" s="39">
        <f t="shared" si="739"/>
        <v>0</v>
      </c>
      <c r="AH813" s="12">
        <f t="shared" si="740"/>
        <v>0</v>
      </c>
      <c r="AI813" s="39">
        <f t="shared" si="741"/>
        <v>0</v>
      </c>
      <c r="AJ813" s="39">
        <f t="shared" si="742"/>
        <v>0</v>
      </c>
      <c r="AK813" s="12">
        <f t="shared" si="743"/>
        <v>1</v>
      </c>
      <c r="AL813" s="39">
        <f t="shared" si="744"/>
        <v>120</v>
      </c>
      <c r="AM813" s="39">
        <f t="shared" si="745"/>
        <v>100</v>
      </c>
      <c r="AN813" s="39">
        <f t="shared" si="746"/>
        <v>100</v>
      </c>
      <c r="AO813" s="99">
        <f t="shared" si="747"/>
        <v>1</v>
      </c>
      <c r="AP813" s="99">
        <f t="shared" si="748"/>
        <v>3</v>
      </c>
      <c r="AQ813" s="12">
        <f t="shared" si="749"/>
        <v>0</v>
      </c>
      <c r="AR813" s="39">
        <f t="shared" si="750"/>
        <v>0</v>
      </c>
      <c r="AS813" s="39">
        <f t="shared" si="751"/>
        <v>0</v>
      </c>
      <c r="AT813" s="39">
        <f t="shared" si="752"/>
        <v>0</v>
      </c>
      <c r="AU813" s="12">
        <f t="shared" si="753"/>
        <v>0</v>
      </c>
      <c r="AV813" s="39">
        <f t="shared" si="754"/>
        <v>0</v>
      </c>
      <c r="AW813" s="39">
        <f t="shared" si="755"/>
        <v>0</v>
      </c>
      <c r="AX813" s="39">
        <f t="shared" si="756"/>
        <v>0</v>
      </c>
      <c r="AY813" s="39">
        <f t="shared" si="757"/>
        <v>0</v>
      </c>
      <c r="AZ813" s="39">
        <f t="shared" si="758"/>
        <v>0</v>
      </c>
      <c r="BA813" s="12">
        <f t="shared" si="759"/>
        <v>0</v>
      </c>
      <c r="BB813" s="39">
        <f t="shared" si="760"/>
        <v>0</v>
      </c>
      <c r="BC813" s="39">
        <f t="shared" si="761"/>
        <v>0</v>
      </c>
      <c r="BD813" s="39">
        <f t="shared" si="762"/>
        <v>0</v>
      </c>
      <c r="BE813" s="12">
        <f t="shared" si="763"/>
        <v>0</v>
      </c>
      <c r="BF813" s="39">
        <f t="shared" si="764"/>
        <v>0</v>
      </c>
      <c r="BG813" s="39">
        <f t="shared" si="765"/>
        <v>0</v>
      </c>
      <c r="BH813" s="39">
        <f t="shared" si="766"/>
        <v>0</v>
      </c>
      <c r="BI813" s="12">
        <f t="shared" si="767"/>
        <v>1</v>
      </c>
      <c r="BJ813" s="39">
        <f t="shared" si="768"/>
        <v>120</v>
      </c>
      <c r="BK813" s="39">
        <f t="shared" si="769"/>
        <v>100</v>
      </c>
      <c r="BL813" s="39">
        <f t="shared" si="770"/>
        <v>100</v>
      </c>
      <c r="BM813" s="12">
        <f t="shared" si="771"/>
        <v>0</v>
      </c>
      <c r="BN813" s="39">
        <f t="shared" si="772"/>
        <v>0</v>
      </c>
      <c r="BO813" s="39">
        <f t="shared" si="773"/>
        <v>0</v>
      </c>
      <c r="BP813" s="39">
        <f t="shared" si="774"/>
        <v>0</v>
      </c>
      <c r="BQ813" s="12">
        <f t="shared" si="775"/>
        <v>0</v>
      </c>
      <c r="BR813" s="39">
        <f t="shared" si="776"/>
        <v>0</v>
      </c>
      <c r="BS813" s="39">
        <f t="shared" si="777"/>
        <v>0</v>
      </c>
      <c r="BT813" s="39">
        <f t="shared" si="778"/>
        <v>0</v>
      </c>
      <c r="BU813" s="104">
        <f>IF(ABS($B813)&lt;0.01,0,VLOOKUP(E813,DollarSteps,4))</f>
        <v>2</v>
      </c>
      <c r="BV813" s="104">
        <f>IF(ABS($B813)&lt;0.01,0,VLOOKUP(G813,DollarSteps,4))</f>
        <v>2</v>
      </c>
      <c r="BW813" s="104">
        <f>IF(ABS($B813)&lt;0.01,0,VLOOKUP(I813,DollarSteps,4))</f>
        <v>2</v>
      </c>
      <c r="BX813" s="104">
        <f>IF(ABS($B813)&lt;0.01,0,IF($J813="","",VLOOKUP($J813,Age_Steps,4)))</f>
        <v>5</v>
      </c>
      <c r="BY813" s="104">
        <f>IF(OR(ABS($B813)&lt;0.01,$E813=0),0,IF($J813="","",VLOOKUP($J813,Age_Steps,4)))</f>
        <v>5</v>
      </c>
      <c r="BZ813" s="104">
        <f>IF(ABS($B813)&lt;0.01,0,IF($J813="","",VLOOKUP($J813-1,Age_Steps,4)))</f>
        <v>5</v>
      </c>
      <c r="CA813" s="104">
        <f>IF(OR(ABS($B813)&lt;0.01,$G813=0),0,IF($J813="","",VLOOKUP($J813-1,Age_Steps,4)))</f>
        <v>5</v>
      </c>
      <c r="CB813" s="104">
        <f>IF(ABS($B813)&lt;0.01,0,IF($J813="","",VLOOKUP($J813-2,Age_Steps,4)))</f>
        <v>5</v>
      </c>
      <c r="CC813" s="104">
        <f>IF(OR(ABS($B813)&lt;0.01,$I813=0),0,IF($J813="","",VLOOKUP($J813-2,Age_Steps,4)))</f>
        <v>5</v>
      </c>
    </row>
    <row r="814" spans="2:81" ht="12.5" customHeight="1">
      <c r="B814" s="6" t="s">
        <v>761</v>
      </c>
      <c r="C814" s="6" t="s">
        <v>762</v>
      </c>
      <c r="D814" s="5">
        <v>170</v>
      </c>
      <c r="E814" s="5">
        <v>170</v>
      </c>
      <c r="F814" s="2">
        <v>310</v>
      </c>
      <c r="G814" s="2">
        <v>317</v>
      </c>
      <c r="H814" s="2">
        <v>712</v>
      </c>
      <c r="I814" s="5">
        <v>712</v>
      </c>
      <c r="J814" s="11">
        <v>49</v>
      </c>
      <c r="K814" s="12">
        <f t="shared" si="723"/>
        <v>1</v>
      </c>
      <c r="L814" s="12">
        <f t="shared" si="723"/>
        <v>1</v>
      </c>
      <c r="M814" s="14">
        <f t="shared" si="724"/>
        <v>-140</v>
      </c>
      <c r="N814" s="12">
        <f t="shared" si="779"/>
        <v>0</v>
      </c>
      <c r="O814" s="14">
        <f t="shared" si="725"/>
        <v>-147</v>
      </c>
      <c r="P814" s="12">
        <f t="shared" si="779"/>
        <v>0</v>
      </c>
      <c r="Q814" s="12">
        <f t="shared" si="726"/>
        <v>0</v>
      </c>
      <c r="R814" s="12">
        <f t="shared" si="727"/>
        <v>0</v>
      </c>
      <c r="S814" s="12">
        <f t="shared" si="728"/>
        <v>1</v>
      </c>
      <c r="T814" s="12">
        <f t="shared" si="729"/>
        <v>1</v>
      </c>
      <c r="U814" s="12">
        <f t="shared" si="730"/>
        <v>0</v>
      </c>
      <c r="V814" s="39">
        <f t="shared" si="731"/>
        <v>0</v>
      </c>
      <c r="W814" s="39">
        <f t="shared" si="732"/>
        <v>0</v>
      </c>
      <c r="X814" s="12">
        <f t="shared" si="780"/>
        <v>1</v>
      </c>
      <c r="Y814" s="12">
        <f t="shared" si="733"/>
        <v>0</v>
      </c>
      <c r="Z814" s="39">
        <f t="shared" si="781"/>
        <v>0</v>
      </c>
      <c r="AA814" s="12">
        <f t="shared" si="734"/>
        <v>0</v>
      </c>
      <c r="AB814" s="39">
        <f t="shared" si="735"/>
        <v>0</v>
      </c>
      <c r="AC814" s="12">
        <f t="shared" si="736"/>
        <v>0</v>
      </c>
      <c r="AD814" s="39">
        <f t="shared" si="737"/>
        <v>0</v>
      </c>
      <c r="AE814" s="39">
        <f t="shared" si="722"/>
        <v>0</v>
      </c>
      <c r="AF814" s="12">
        <f t="shared" si="738"/>
        <v>0</v>
      </c>
      <c r="AG814" s="39">
        <f t="shared" si="739"/>
        <v>0</v>
      </c>
      <c r="AH814" s="12">
        <f t="shared" si="740"/>
        <v>0</v>
      </c>
      <c r="AI814" s="39">
        <f t="shared" si="741"/>
        <v>0</v>
      </c>
      <c r="AJ814" s="39">
        <f t="shared" si="742"/>
        <v>0</v>
      </c>
      <c r="AK814" s="12">
        <f t="shared" si="743"/>
        <v>1</v>
      </c>
      <c r="AL814" s="39">
        <f t="shared" si="744"/>
        <v>170</v>
      </c>
      <c r="AM814" s="39">
        <f t="shared" si="745"/>
        <v>317</v>
      </c>
      <c r="AN814" s="39">
        <f t="shared" si="746"/>
        <v>712</v>
      </c>
      <c r="AO814" s="99">
        <f t="shared" si="747"/>
        <v>2</v>
      </c>
      <c r="AP814" s="99">
        <f t="shared" si="748"/>
        <v>2</v>
      </c>
      <c r="AQ814" s="12">
        <f t="shared" si="749"/>
        <v>0</v>
      </c>
      <c r="AR814" s="39">
        <f t="shared" si="750"/>
        <v>0</v>
      </c>
      <c r="AS814" s="39">
        <f t="shared" si="751"/>
        <v>0</v>
      </c>
      <c r="AT814" s="39">
        <f t="shared" si="752"/>
        <v>0</v>
      </c>
      <c r="AU814" s="12">
        <f t="shared" si="753"/>
        <v>1</v>
      </c>
      <c r="AV814" s="39">
        <f t="shared" si="754"/>
        <v>170</v>
      </c>
      <c r="AW814" s="39">
        <f t="shared" si="755"/>
        <v>317</v>
      </c>
      <c r="AX814" s="39">
        <f t="shared" si="756"/>
        <v>712</v>
      </c>
      <c r="AY814" s="39">
        <f t="shared" si="757"/>
        <v>-147</v>
      </c>
      <c r="AZ814" s="39">
        <f t="shared" si="758"/>
        <v>-395</v>
      </c>
      <c r="BA814" s="12">
        <f t="shared" si="759"/>
        <v>0</v>
      </c>
      <c r="BB814" s="39">
        <f t="shared" si="760"/>
        <v>0</v>
      </c>
      <c r="BC814" s="39">
        <f t="shared" si="761"/>
        <v>0</v>
      </c>
      <c r="BD814" s="39">
        <f t="shared" si="762"/>
        <v>0</v>
      </c>
      <c r="BE814" s="12">
        <f t="shared" si="763"/>
        <v>0</v>
      </c>
      <c r="BF814" s="39">
        <f t="shared" si="764"/>
        <v>0</v>
      </c>
      <c r="BG814" s="39">
        <f t="shared" si="765"/>
        <v>0</v>
      </c>
      <c r="BH814" s="39">
        <f t="shared" si="766"/>
        <v>0</v>
      </c>
      <c r="BI814" s="12">
        <f t="shared" si="767"/>
        <v>0</v>
      </c>
      <c r="BJ814" s="39">
        <f t="shared" si="768"/>
        <v>0</v>
      </c>
      <c r="BK814" s="39">
        <f t="shared" si="769"/>
        <v>0</v>
      </c>
      <c r="BL814" s="39">
        <f t="shared" si="770"/>
        <v>0</v>
      </c>
      <c r="BM814" s="12">
        <f t="shared" si="771"/>
        <v>0</v>
      </c>
      <c r="BN814" s="39">
        <f t="shared" si="772"/>
        <v>0</v>
      </c>
      <c r="BO814" s="39">
        <f t="shared" si="773"/>
        <v>0</v>
      </c>
      <c r="BP814" s="39">
        <f t="shared" si="774"/>
        <v>0</v>
      </c>
      <c r="BQ814" s="12">
        <f t="shared" si="775"/>
        <v>0</v>
      </c>
      <c r="BR814" s="39">
        <f t="shared" si="776"/>
        <v>0</v>
      </c>
      <c r="BS814" s="39">
        <f t="shared" si="777"/>
        <v>0</v>
      </c>
      <c r="BT814" s="39">
        <f t="shared" si="778"/>
        <v>0</v>
      </c>
      <c r="BU814" s="104">
        <f>IF(ABS($B814)&lt;0.01,0,VLOOKUP(E814,DollarSteps,4))</f>
        <v>2</v>
      </c>
      <c r="BV814" s="104">
        <f>IF(ABS($B814)&lt;0.01,0,VLOOKUP(G814,DollarSteps,4))</f>
        <v>3</v>
      </c>
      <c r="BW814" s="104">
        <f>IF(ABS($B814)&lt;0.01,0,VLOOKUP(I814,DollarSteps,4))</f>
        <v>3</v>
      </c>
      <c r="BX814" s="104">
        <f>IF(ABS($B814)&lt;0.01,0,IF($J814="","",VLOOKUP($J814,Age_Steps,4)))</f>
        <v>4</v>
      </c>
      <c r="BY814" s="104">
        <f>IF(OR(ABS($B814)&lt;0.01,$E814=0),0,IF($J814="","",VLOOKUP($J814,Age_Steps,4)))</f>
        <v>4</v>
      </c>
      <c r="BZ814" s="104">
        <f>IF(ABS($B814)&lt;0.01,0,IF($J814="","",VLOOKUP($J814-1,Age_Steps,4)))</f>
        <v>4</v>
      </c>
      <c r="CA814" s="104">
        <f>IF(OR(ABS($B814)&lt;0.01,$G814=0),0,IF($J814="","",VLOOKUP($J814-1,Age_Steps,4)))</f>
        <v>4</v>
      </c>
      <c r="CB814" s="104">
        <f>IF(ABS($B814)&lt;0.01,0,IF($J814="","",VLOOKUP($J814-2,Age_Steps,4)))</f>
        <v>4</v>
      </c>
      <c r="CC814" s="104">
        <f>IF(OR(ABS($B814)&lt;0.01,$I814=0),0,IF($J814="","",VLOOKUP($J814-2,Age_Steps,4)))</f>
        <v>4</v>
      </c>
    </row>
    <row r="815" spans="2:81" ht="12.5" customHeight="1">
      <c r="B815" s="6" t="s">
        <v>763</v>
      </c>
      <c r="C815" s="7" t="s">
        <v>764</v>
      </c>
      <c r="D815" s="5">
        <v>1670</v>
      </c>
      <c r="E815" s="5">
        <v>1778</v>
      </c>
      <c r="F815" s="2">
        <v>2200</v>
      </c>
      <c r="G815" s="2">
        <v>2315</v>
      </c>
      <c r="H815" s="2">
        <v>1620</v>
      </c>
      <c r="I815" s="5">
        <v>1740</v>
      </c>
      <c r="J815" s="11">
        <v>44</v>
      </c>
      <c r="K815" s="12">
        <f t="shared" si="723"/>
        <v>1</v>
      </c>
      <c r="L815" s="12">
        <f t="shared" si="723"/>
        <v>1</v>
      </c>
      <c r="M815" s="14">
        <f t="shared" si="724"/>
        <v>-530</v>
      </c>
      <c r="N815" s="12">
        <f t="shared" si="779"/>
        <v>1</v>
      </c>
      <c r="O815" s="14">
        <f t="shared" si="725"/>
        <v>-537</v>
      </c>
      <c r="P815" s="12">
        <f t="shared" si="779"/>
        <v>1</v>
      </c>
      <c r="Q815" s="12">
        <f t="shared" si="726"/>
        <v>0</v>
      </c>
      <c r="R815" s="12">
        <f t="shared" si="727"/>
        <v>0</v>
      </c>
      <c r="S815" s="12">
        <f t="shared" si="728"/>
        <v>1</v>
      </c>
      <c r="T815" s="12">
        <f t="shared" si="729"/>
        <v>1</v>
      </c>
      <c r="U815" s="12">
        <f t="shared" si="730"/>
        <v>0</v>
      </c>
      <c r="V815" s="39">
        <f t="shared" si="731"/>
        <v>0</v>
      </c>
      <c r="W815" s="39">
        <f t="shared" si="732"/>
        <v>0</v>
      </c>
      <c r="X815" s="12">
        <f t="shared" si="780"/>
        <v>1</v>
      </c>
      <c r="Y815" s="12">
        <f t="shared" si="733"/>
        <v>0</v>
      </c>
      <c r="Z815" s="39">
        <f t="shared" si="781"/>
        <v>0</v>
      </c>
      <c r="AA815" s="12">
        <f t="shared" si="734"/>
        <v>0</v>
      </c>
      <c r="AB815" s="39">
        <f t="shared" si="735"/>
        <v>0</v>
      </c>
      <c r="AC815" s="12">
        <f t="shared" si="736"/>
        <v>0</v>
      </c>
      <c r="AD815" s="39">
        <f t="shared" si="737"/>
        <v>0</v>
      </c>
      <c r="AE815" s="39">
        <f t="shared" si="722"/>
        <v>0</v>
      </c>
      <c r="AF815" s="12">
        <f t="shared" si="738"/>
        <v>0</v>
      </c>
      <c r="AG815" s="39">
        <f t="shared" si="739"/>
        <v>0</v>
      </c>
      <c r="AH815" s="12">
        <f t="shared" si="740"/>
        <v>0</v>
      </c>
      <c r="AI815" s="39">
        <f t="shared" si="741"/>
        <v>0</v>
      </c>
      <c r="AJ815" s="39">
        <f t="shared" si="742"/>
        <v>0</v>
      </c>
      <c r="AK815" s="12">
        <f t="shared" si="743"/>
        <v>1</v>
      </c>
      <c r="AL815" s="39">
        <f t="shared" si="744"/>
        <v>1778</v>
      </c>
      <c r="AM815" s="39">
        <f t="shared" si="745"/>
        <v>2315</v>
      </c>
      <c r="AN815" s="39">
        <f t="shared" si="746"/>
        <v>1740</v>
      </c>
      <c r="AO815" s="99">
        <f t="shared" si="747"/>
        <v>2</v>
      </c>
      <c r="AP815" s="99">
        <f t="shared" si="748"/>
        <v>1</v>
      </c>
      <c r="AQ815" s="12">
        <f t="shared" si="749"/>
        <v>0</v>
      </c>
      <c r="AR815" s="39">
        <f t="shared" si="750"/>
        <v>0</v>
      </c>
      <c r="AS815" s="39">
        <f t="shared" si="751"/>
        <v>0</v>
      </c>
      <c r="AT815" s="39">
        <f t="shared" si="752"/>
        <v>0</v>
      </c>
      <c r="AU815" s="12">
        <f t="shared" si="753"/>
        <v>0</v>
      </c>
      <c r="AV815" s="39">
        <f t="shared" si="754"/>
        <v>0</v>
      </c>
      <c r="AW815" s="39">
        <f t="shared" si="755"/>
        <v>0</v>
      </c>
      <c r="AX815" s="39">
        <f t="shared" si="756"/>
        <v>0</v>
      </c>
      <c r="AY815" s="39">
        <f t="shared" si="757"/>
        <v>0</v>
      </c>
      <c r="AZ815" s="39">
        <f t="shared" si="758"/>
        <v>0</v>
      </c>
      <c r="BA815" s="12">
        <f t="shared" si="759"/>
        <v>0</v>
      </c>
      <c r="BB815" s="39">
        <f t="shared" si="760"/>
        <v>0</v>
      </c>
      <c r="BC815" s="39">
        <f t="shared" si="761"/>
        <v>0</v>
      </c>
      <c r="BD815" s="39">
        <f t="shared" si="762"/>
        <v>0</v>
      </c>
      <c r="BE815" s="12">
        <f t="shared" si="763"/>
        <v>1</v>
      </c>
      <c r="BF815" s="39">
        <f t="shared" si="764"/>
        <v>1778</v>
      </c>
      <c r="BG815" s="39">
        <f t="shared" si="765"/>
        <v>2315</v>
      </c>
      <c r="BH815" s="39">
        <f t="shared" si="766"/>
        <v>1740</v>
      </c>
      <c r="BI815" s="12">
        <f t="shared" si="767"/>
        <v>0</v>
      </c>
      <c r="BJ815" s="39">
        <f t="shared" si="768"/>
        <v>0</v>
      </c>
      <c r="BK815" s="39">
        <f t="shared" si="769"/>
        <v>0</v>
      </c>
      <c r="BL815" s="39">
        <f t="shared" si="770"/>
        <v>0</v>
      </c>
      <c r="BM815" s="12">
        <f t="shared" si="771"/>
        <v>0</v>
      </c>
      <c r="BN815" s="39">
        <f t="shared" si="772"/>
        <v>0</v>
      </c>
      <c r="BO815" s="39">
        <f t="shared" si="773"/>
        <v>0</v>
      </c>
      <c r="BP815" s="39">
        <f t="shared" si="774"/>
        <v>0</v>
      </c>
      <c r="BQ815" s="12">
        <f t="shared" si="775"/>
        <v>0</v>
      </c>
      <c r="BR815" s="39">
        <f t="shared" si="776"/>
        <v>0</v>
      </c>
      <c r="BS815" s="39">
        <f t="shared" si="777"/>
        <v>0</v>
      </c>
      <c r="BT815" s="39">
        <f t="shared" si="778"/>
        <v>0</v>
      </c>
      <c r="BU815" s="104">
        <f>IF(ABS($B815)&lt;0.01,0,VLOOKUP(E815,DollarSteps,4))</f>
        <v>5</v>
      </c>
      <c r="BV815" s="104">
        <f>IF(ABS($B815)&lt;0.01,0,VLOOKUP(G815,DollarSteps,4))</f>
        <v>6</v>
      </c>
      <c r="BW815" s="104">
        <f>IF(ABS($B815)&lt;0.01,0,VLOOKUP(I815,DollarSteps,4))</f>
        <v>5</v>
      </c>
      <c r="BX815" s="104">
        <f>IF(ABS($B815)&lt;0.01,0,IF($J815="","",VLOOKUP($J815,Age_Steps,4)))</f>
        <v>4</v>
      </c>
      <c r="BY815" s="104">
        <f>IF(OR(ABS($B815)&lt;0.01,$E815=0),0,IF($J815="","",VLOOKUP($J815,Age_Steps,4)))</f>
        <v>4</v>
      </c>
      <c r="BZ815" s="104">
        <f>IF(ABS($B815)&lt;0.01,0,IF($J815="","",VLOOKUP($J815-1,Age_Steps,4)))</f>
        <v>4</v>
      </c>
      <c r="CA815" s="104">
        <f>IF(OR(ABS($B815)&lt;0.01,$G815=0),0,IF($J815="","",VLOOKUP($J815-1,Age_Steps,4)))</f>
        <v>4</v>
      </c>
      <c r="CB815" s="104">
        <f>IF(ABS($B815)&lt;0.01,0,IF($J815="","",VLOOKUP($J815-2,Age_Steps,4)))</f>
        <v>4</v>
      </c>
      <c r="CC815" s="104">
        <f>IF(OR(ABS($B815)&lt;0.01,$I815=0),0,IF($J815="","",VLOOKUP($J815-2,Age_Steps,4)))</f>
        <v>4</v>
      </c>
    </row>
    <row r="816" spans="2:81" ht="12.5" customHeight="1">
      <c r="B816" s="6" t="s">
        <v>765</v>
      </c>
      <c r="C816" s="7" t="s">
        <v>766</v>
      </c>
      <c r="D816" s="5">
        <v>320</v>
      </c>
      <c r="E816" s="5">
        <v>340</v>
      </c>
      <c r="F816" s="2">
        <v>340</v>
      </c>
      <c r="G816" s="2">
        <v>360</v>
      </c>
      <c r="H816" s="2">
        <v>190</v>
      </c>
      <c r="I816" s="5">
        <v>190</v>
      </c>
      <c r="J816" s="11">
        <v>66</v>
      </c>
      <c r="K816" s="12">
        <f t="shared" si="723"/>
        <v>1</v>
      </c>
      <c r="L816" s="12">
        <f t="shared" si="723"/>
        <v>1</v>
      </c>
      <c r="M816" s="14">
        <f t="shared" si="724"/>
        <v>-20</v>
      </c>
      <c r="N816" s="12">
        <f t="shared" si="779"/>
        <v>0</v>
      </c>
      <c r="O816" s="14">
        <f t="shared" si="725"/>
        <v>-20</v>
      </c>
      <c r="P816" s="12">
        <f t="shared" si="779"/>
        <v>0</v>
      </c>
      <c r="Q816" s="12">
        <f t="shared" si="726"/>
        <v>0</v>
      </c>
      <c r="R816" s="12">
        <f t="shared" si="727"/>
        <v>0</v>
      </c>
      <c r="S816" s="12">
        <f t="shared" si="728"/>
        <v>1</v>
      </c>
      <c r="T816" s="12">
        <f t="shared" si="729"/>
        <v>1</v>
      </c>
      <c r="U816" s="12">
        <f t="shared" si="730"/>
        <v>0</v>
      </c>
      <c r="V816" s="39">
        <f t="shared" si="731"/>
        <v>0</v>
      </c>
      <c r="W816" s="39">
        <f t="shared" si="732"/>
        <v>0</v>
      </c>
      <c r="X816" s="12">
        <f t="shared" si="780"/>
        <v>1</v>
      </c>
      <c r="Y816" s="12">
        <f t="shared" si="733"/>
        <v>0</v>
      </c>
      <c r="Z816" s="39">
        <f t="shared" si="781"/>
        <v>0</v>
      </c>
      <c r="AA816" s="12">
        <f t="shared" si="734"/>
        <v>0</v>
      </c>
      <c r="AB816" s="39">
        <f t="shared" si="735"/>
        <v>0</v>
      </c>
      <c r="AC816" s="12">
        <f t="shared" si="736"/>
        <v>0</v>
      </c>
      <c r="AD816" s="39">
        <f t="shared" si="737"/>
        <v>0</v>
      </c>
      <c r="AE816" s="39">
        <f t="shared" si="722"/>
        <v>0</v>
      </c>
      <c r="AF816" s="12">
        <f t="shared" si="738"/>
        <v>0</v>
      </c>
      <c r="AG816" s="39">
        <f t="shared" si="739"/>
        <v>0</v>
      </c>
      <c r="AH816" s="12">
        <f t="shared" si="740"/>
        <v>0</v>
      </c>
      <c r="AI816" s="39">
        <f t="shared" si="741"/>
        <v>0</v>
      </c>
      <c r="AJ816" s="39">
        <f t="shared" si="742"/>
        <v>0</v>
      </c>
      <c r="AK816" s="12">
        <f t="shared" si="743"/>
        <v>1</v>
      </c>
      <c r="AL816" s="39">
        <f t="shared" si="744"/>
        <v>340</v>
      </c>
      <c r="AM816" s="39">
        <f t="shared" si="745"/>
        <v>360</v>
      </c>
      <c r="AN816" s="39">
        <f t="shared" si="746"/>
        <v>190</v>
      </c>
      <c r="AO816" s="99">
        <f t="shared" si="747"/>
        <v>2</v>
      </c>
      <c r="AP816" s="99">
        <f t="shared" si="748"/>
        <v>1</v>
      </c>
      <c r="AQ816" s="12">
        <f t="shared" si="749"/>
        <v>0</v>
      </c>
      <c r="AR816" s="39">
        <f t="shared" si="750"/>
        <v>0</v>
      </c>
      <c r="AS816" s="39">
        <f t="shared" si="751"/>
        <v>0</v>
      </c>
      <c r="AT816" s="39">
        <f t="shared" si="752"/>
        <v>0</v>
      </c>
      <c r="AU816" s="12">
        <f t="shared" si="753"/>
        <v>0</v>
      </c>
      <c r="AV816" s="39">
        <f t="shared" si="754"/>
        <v>0</v>
      </c>
      <c r="AW816" s="39">
        <f t="shared" si="755"/>
        <v>0</v>
      </c>
      <c r="AX816" s="39">
        <f t="shared" si="756"/>
        <v>0</v>
      </c>
      <c r="AY816" s="39">
        <f t="shared" si="757"/>
        <v>0</v>
      </c>
      <c r="AZ816" s="39">
        <f t="shared" si="758"/>
        <v>0</v>
      </c>
      <c r="BA816" s="12">
        <f t="shared" si="759"/>
        <v>0</v>
      </c>
      <c r="BB816" s="39">
        <f t="shared" si="760"/>
        <v>0</v>
      </c>
      <c r="BC816" s="39">
        <f t="shared" si="761"/>
        <v>0</v>
      </c>
      <c r="BD816" s="39">
        <f t="shared" si="762"/>
        <v>0</v>
      </c>
      <c r="BE816" s="12">
        <f t="shared" si="763"/>
        <v>1</v>
      </c>
      <c r="BF816" s="39">
        <f t="shared" si="764"/>
        <v>340</v>
      </c>
      <c r="BG816" s="39">
        <f t="shared" si="765"/>
        <v>360</v>
      </c>
      <c r="BH816" s="39">
        <f t="shared" si="766"/>
        <v>190</v>
      </c>
      <c r="BI816" s="12">
        <f t="shared" si="767"/>
        <v>0</v>
      </c>
      <c r="BJ816" s="39">
        <f t="shared" si="768"/>
        <v>0</v>
      </c>
      <c r="BK816" s="39">
        <f t="shared" si="769"/>
        <v>0</v>
      </c>
      <c r="BL816" s="39">
        <f t="shared" si="770"/>
        <v>0</v>
      </c>
      <c r="BM816" s="12">
        <f t="shared" si="771"/>
        <v>0</v>
      </c>
      <c r="BN816" s="39">
        <f t="shared" si="772"/>
        <v>0</v>
      </c>
      <c r="BO816" s="39">
        <f t="shared" si="773"/>
        <v>0</v>
      </c>
      <c r="BP816" s="39">
        <f t="shared" si="774"/>
        <v>0</v>
      </c>
      <c r="BQ816" s="12">
        <f t="shared" si="775"/>
        <v>0</v>
      </c>
      <c r="BR816" s="39">
        <f t="shared" si="776"/>
        <v>0</v>
      </c>
      <c r="BS816" s="39">
        <f t="shared" si="777"/>
        <v>0</v>
      </c>
      <c r="BT816" s="39">
        <f t="shared" si="778"/>
        <v>0</v>
      </c>
      <c r="BU816" s="104">
        <f>IF(ABS($B816)&lt;0.01,0,VLOOKUP(E816,DollarSteps,4))</f>
        <v>3</v>
      </c>
      <c r="BV816" s="104">
        <f>IF(ABS($B816)&lt;0.01,0,VLOOKUP(G816,DollarSteps,4))</f>
        <v>3</v>
      </c>
      <c r="BW816" s="104">
        <f>IF(ABS($B816)&lt;0.01,0,VLOOKUP(I816,DollarSteps,4))</f>
        <v>2</v>
      </c>
      <c r="BX816" s="104">
        <f>IF(ABS($B816)&lt;0.01,0,IF($J816="","",VLOOKUP($J816,Age_Steps,4)))</f>
        <v>6</v>
      </c>
      <c r="BY816" s="104">
        <f>IF(OR(ABS($B816)&lt;0.01,$E816=0),0,IF($J816="","",VLOOKUP($J816,Age_Steps,4)))</f>
        <v>6</v>
      </c>
      <c r="BZ816" s="104">
        <f>IF(ABS($B816)&lt;0.01,0,IF($J816="","",VLOOKUP($J816-1,Age_Steps,4)))</f>
        <v>6</v>
      </c>
      <c r="CA816" s="104">
        <f>IF(OR(ABS($B816)&lt;0.01,$G816=0),0,IF($J816="","",VLOOKUP($J816-1,Age_Steps,4)))</f>
        <v>6</v>
      </c>
      <c r="CB816" s="104">
        <f>IF(ABS($B816)&lt;0.01,0,IF($J816="","",VLOOKUP($J816-2,Age_Steps,4)))</f>
        <v>6</v>
      </c>
      <c r="CC816" s="104">
        <f>IF(OR(ABS($B816)&lt;0.01,$I816=0),0,IF($J816="","",VLOOKUP($J816-2,Age_Steps,4)))</f>
        <v>6</v>
      </c>
    </row>
    <row r="817" spans="2:81" ht="12.5" customHeight="1">
      <c r="B817" s="6" t="s">
        <v>767</v>
      </c>
      <c r="C817" s="7" t="s">
        <v>768</v>
      </c>
      <c r="D817" s="5">
        <v>25</v>
      </c>
      <c r="E817" s="5">
        <v>25</v>
      </c>
      <c r="F817" s="2">
        <v>30</v>
      </c>
      <c r="G817" s="2">
        <v>30</v>
      </c>
      <c r="H817" s="2">
        <v>100</v>
      </c>
      <c r="I817" s="5">
        <v>100</v>
      </c>
      <c r="J817" s="11">
        <v>44</v>
      </c>
      <c r="K817" s="12">
        <f t="shared" si="723"/>
        <v>1</v>
      </c>
      <c r="L817" s="12">
        <f t="shared" si="723"/>
        <v>1</v>
      </c>
      <c r="M817" s="14">
        <f t="shared" si="724"/>
        <v>-5</v>
      </c>
      <c r="N817" s="12">
        <f t="shared" si="779"/>
        <v>0</v>
      </c>
      <c r="O817" s="14">
        <f t="shared" si="725"/>
        <v>-5</v>
      </c>
      <c r="P817" s="12">
        <f t="shared" si="779"/>
        <v>0</v>
      </c>
      <c r="Q817" s="12">
        <f t="shared" si="726"/>
        <v>0</v>
      </c>
      <c r="R817" s="12">
        <f t="shared" si="727"/>
        <v>0</v>
      </c>
      <c r="S817" s="12">
        <f t="shared" si="728"/>
        <v>1</v>
      </c>
      <c r="T817" s="12">
        <f t="shared" si="729"/>
        <v>1</v>
      </c>
      <c r="U817" s="12">
        <f t="shared" si="730"/>
        <v>0</v>
      </c>
      <c r="V817" s="39">
        <f t="shared" si="731"/>
        <v>0</v>
      </c>
      <c r="W817" s="39">
        <f t="shared" si="732"/>
        <v>0</v>
      </c>
      <c r="X817" s="12">
        <f t="shared" si="780"/>
        <v>1</v>
      </c>
      <c r="Y817" s="12">
        <f t="shared" si="733"/>
        <v>0</v>
      </c>
      <c r="Z817" s="39">
        <f t="shared" si="781"/>
        <v>0</v>
      </c>
      <c r="AA817" s="12">
        <f t="shared" si="734"/>
        <v>0</v>
      </c>
      <c r="AB817" s="39">
        <f t="shared" si="735"/>
        <v>0</v>
      </c>
      <c r="AC817" s="12">
        <f t="shared" si="736"/>
        <v>0</v>
      </c>
      <c r="AD817" s="39">
        <f t="shared" si="737"/>
        <v>0</v>
      </c>
      <c r="AE817" s="39">
        <f t="shared" si="722"/>
        <v>0</v>
      </c>
      <c r="AF817" s="12">
        <f t="shared" si="738"/>
        <v>0</v>
      </c>
      <c r="AG817" s="39">
        <f t="shared" si="739"/>
        <v>0</v>
      </c>
      <c r="AH817" s="12">
        <f t="shared" si="740"/>
        <v>0</v>
      </c>
      <c r="AI817" s="39">
        <f t="shared" si="741"/>
        <v>0</v>
      </c>
      <c r="AJ817" s="39">
        <f t="shared" si="742"/>
        <v>0</v>
      </c>
      <c r="AK817" s="12">
        <f t="shared" si="743"/>
        <v>1</v>
      </c>
      <c r="AL817" s="39">
        <f t="shared" si="744"/>
        <v>25</v>
      </c>
      <c r="AM817" s="39">
        <f t="shared" si="745"/>
        <v>30</v>
      </c>
      <c r="AN817" s="39">
        <f t="shared" si="746"/>
        <v>100</v>
      </c>
      <c r="AO817" s="99">
        <f t="shared" si="747"/>
        <v>2</v>
      </c>
      <c r="AP817" s="99">
        <f t="shared" si="748"/>
        <v>2</v>
      </c>
      <c r="AQ817" s="12">
        <f t="shared" si="749"/>
        <v>0</v>
      </c>
      <c r="AR817" s="39">
        <f t="shared" si="750"/>
        <v>0</v>
      </c>
      <c r="AS817" s="39">
        <f t="shared" si="751"/>
        <v>0</v>
      </c>
      <c r="AT817" s="39">
        <f t="shared" si="752"/>
        <v>0</v>
      </c>
      <c r="AU817" s="12">
        <f t="shared" si="753"/>
        <v>1</v>
      </c>
      <c r="AV817" s="39">
        <f t="shared" si="754"/>
        <v>25</v>
      </c>
      <c r="AW817" s="39">
        <f t="shared" si="755"/>
        <v>30</v>
      </c>
      <c r="AX817" s="39">
        <f t="shared" si="756"/>
        <v>100</v>
      </c>
      <c r="AY817" s="39">
        <f t="shared" si="757"/>
        <v>-5</v>
      </c>
      <c r="AZ817" s="39">
        <f t="shared" si="758"/>
        <v>-70</v>
      </c>
      <c r="BA817" s="12">
        <f t="shared" si="759"/>
        <v>0</v>
      </c>
      <c r="BB817" s="39">
        <f t="shared" si="760"/>
        <v>0</v>
      </c>
      <c r="BC817" s="39">
        <f t="shared" si="761"/>
        <v>0</v>
      </c>
      <c r="BD817" s="39">
        <f t="shared" si="762"/>
        <v>0</v>
      </c>
      <c r="BE817" s="12">
        <f t="shared" si="763"/>
        <v>0</v>
      </c>
      <c r="BF817" s="39">
        <f t="shared" si="764"/>
        <v>0</v>
      </c>
      <c r="BG817" s="39">
        <f t="shared" si="765"/>
        <v>0</v>
      </c>
      <c r="BH817" s="39">
        <f t="shared" si="766"/>
        <v>0</v>
      </c>
      <c r="BI817" s="12">
        <f t="shared" si="767"/>
        <v>0</v>
      </c>
      <c r="BJ817" s="39">
        <f t="shared" si="768"/>
        <v>0</v>
      </c>
      <c r="BK817" s="39">
        <f t="shared" si="769"/>
        <v>0</v>
      </c>
      <c r="BL817" s="39">
        <f t="shared" si="770"/>
        <v>0</v>
      </c>
      <c r="BM817" s="12">
        <f t="shared" si="771"/>
        <v>0</v>
      </c>
      <c r="BN817" s="39">
        <f t="shared" si="772"/>
        <v>0</v>
      </c>
      <c r="BO817" s="39">
        <f t="shared" si="773"/>
        <v>0</v>
      </c>
      <c r="BP817" s="39">
        <f t="shared" si="774"/>
        <v>0</v>
      </c>
      <c r="BQ817" s="12">
        <f t="shared" si="775"/>
        <v>0</v>
      </c>
      <c r="BR817" s="39">
        <f t="shared" si="776"/>
        <v>0</v>
      </c>
      <c r="BS817" s="39">
        <f t="shared" si="777"/>
        <v>0</v>
      </c>
      <c r="BT817" s="39">
        <f t="shared" si="778"/>
        <v>0</v>
      </c>
      <c r="BU817" s="104">
        <f>IF(ABS($B817)&lt;0.01,0,VLOOKUP(E817,DollarSteps,4))</f>
        <v>2</v>
      </c>
      <c r="BV817" s="104">
        <f>IF(ABS($B817)&lt;0.01,0,VLOOKUP(G817,DollarSteps,4))</f>
        <v>2</v>
      </c>
      <c r="BW817" s="104">
        <f>IF(ABS($B817)&lt;0.01,0,VLOOKUP(I817,DollarSteps,4))</f>
        <v>2</v>
      </c>
      <c r="BX817" s="104">
        <f>IF(ABS($B817)&lt;0.01,0,IF($J817="","",VLOOKUP($J817,Age_Steps,4)))</f>
        <v>4</v>
      </c>
      <c r="BY817" s="104">
        <f>IF(OR(ABS($B817)&lt;0.01,$E817=0),0,IF($J817="","",VLOOKUP($J817,Age_Steps,4)))</f>
        <v>4</v>
      </c>
      <c r="BZ817" s="104">
        <f>IF(ABS($B817)&lt;0.01,0,IF($J817="","",VLOOKUP($J817-1,Age_Steps,4)))</f>
        <v>4</v>
      </c>
      <c r="CA817" s="104">
        <f>IF(OR(ABS($B817)&lt;0.01,$G817=0),0,IF($J817="","",VLOOKUP($J817-1,Age_Steps,4)))</f>
        <v>4</v>
      </c>
      <c r="CB817" s="104">
        <f>IF(ABS($B817)&lt;0.01,0,IF($J817="","",VLOOKUP($J817-2,Age_Steps,4)))</f>
        <v>4</v>
      </c>
      <c r="CC817" s="104">
        <f>IF(OR(ABS($B817)&lt;0.01,$I817=0),0,IF($J817="","",VLOOKUP($J817-2,Age_Steps,4)))</f>
        <v>4</v>
      </c>
    </row>
    <row r="818" spans="2:81" ht="12.5" customHeight="1">
      <c r="B818" s="6" t="s">
        <v>769</v>
      </c>
      <c r="C818" s="6" t="s">
        <v>770</v>
      </c>
      <c r="D818" s="5">
        <v>1100</v>
      </c>
      <c r="E818" s="5">
        <v>1100</v>
      </c>
      <c r="F818" s="2">
        <v>2310</v>
      </c>
      <c r="G818" s="2">
        <v>2310</v>
      </c>
      <c r="H818" s="2">
        <v>2100</v>
      </c>
      <c r="I818" s="5">
        <v>2100</v>
      </c>
      <c r="K818" s="12">
        <f t="shared" si="723"/>
        <v>1</v>
      </c>
      <c r="L818" s="12">
        <f t="shared" si="723"/>
        <v>1</v>
      </c>
      <c r="M818" s="14">
        <f t="shared" si="724"/>
        <v>-1210</v>
      </c>
      <c r="N818" s="12">
        <f t="shared" si="779"/>
        <v>1</v>
      </c>
      <c r="O818" s="14">
        <f t="shared" si="725"/>
        <v>-1210</v>
      </c>
      <c r="P818" s="12">
        <f t="shared" si="779"/>
        <v>1</v>
      </c>
      <c r="Q818" s="12">
        <f t="shared" si="726"/>
        <v>0</v>
      </c>
      <c r="R818" s="12">
        <f t="shared" si="727"/>
        <v>0</v>
      </c>
      <c r="S818" s="12">
        <f t="shared" si="728"/>
        <v>1</v>
      </c>
      <c r="T818" s="12">
        <f t="shared" si="729"/>
        <v>1</v>
      </c>
      <c r="U818" s="12">
        <f t="shared" si="730"/>
        <v>0</v>
      </c>
      <c r="V818" s="39">
        <f t="shared" si="731"/>
        <v>0</v>
      </c>
      <c r="W818" s="39">
        <f t="shared" si="732"/>
        <v>0</v>
      </c>
      <c r="X818" s="12">
        <f t="shared" si="780"/>
        <v>1</v>
      </c>
      <c r="Y818" s="12">
        <f t="shared" si="733"/>
        <v>0</v>
      </c>
      <c r="Z818" s="39">
        <f t="shared" si="781"/>
        <v>0</v>
      </c>
      <c r="AA818" s="12">
        <f t="shared" si="734"/>
        <v>0</v>
      </c>
      <c r="AB818" s="39">
        <f t="shared" si="735"/>
        <v>0</v>
      </c>
      <c r="AC818" s="12">
        <f t="shared" si="736"/>
        <v>0</v>
      </c>
      <c r="AD818" s="39">
        <f t="shared" si="737"/>
        <v>0</v>
      </c>
      <c r="AE818" s="39">
        <f t="shared" si="722"/>
        <v>0</v>
      </c>
      <c r="AF818" s="12">
        <f t="shared" si="738"/>
        <v>0</v>
      </c>
      <c r="AG818" s="39">
        <f t="shared" si="739"/>
        <v>0</v>
      </c>
      <c r="AH818" s="12">
        <f t="shared" si="740"/>
        <v>0</v>
      </c>
      <c r="AI818" s="39">
        <f t="shared" si="741"/>
        <v>0</v>
      </c>
      <c r="AJ818" s="39">
        <f t="shared" si="742"/>
        <v>0</v>
      </c>
      <c r="AK818" s="12">
        <f t="shared" si="743"/>
        <v>1</v>
      </c>
      <c r="AL818" s="39">
        <f t="shared" si="744"/>
        <v>1100</v>
      </c>
      <c r="AM818" s="39">
        <f t="shared" si="745"/>
        <v>2310</v>
      </c>
      <c r="AN818" s="39">
        <f t="shared" si="746"/>
        <v>2100</v>
      </c>
      <c r="AO818" s="99">
        <f t="shared" si="747"/>
        <v>2</v>
      </c>
      <c r="AP818" s="99">
        <f t="shared" si="748"/>
        <v>1</v>
      </c>
      <c r="AQ818" s="12">
        <f t="shared" si="749"/>
        <v>0</v>
      </c>
      <c r="AR818" s="39">
        <f t="shared" si="750"/>
        <v>0</v>
      </c>
      <c r="AS818" s="39">
        <f t="shared" si="751"/>
        <v>0</v>
      </c>
      <c r="AT818" s="39">
        <f t="shared" si="752"/>
        <v>0</v>
      </c>
      <c r="AU818" s="12">
        <f t="shared" si="753"/>
        <v>0</v>
      </c>
      <c r="AV818" s="39">
        <f t="shared" si="754"/>
        <v>0</v>
      </c>
      <c r="AW818" s="39">
        <f t="shared" si="755"/>
        <v>0</v>
      </c>
      <c r="AX818" s="39">
        <f t="shared" si="756"/>
        <v>0</v>
      </c>
      <c r="AY818" s="39">
        <f t="shared" si="757"/>
        <v>0</v>
      </c>
      <c r="AZ818" s="39">
        <f t="shared" si="758"/>
        <v>0</v>
      </c>
      <c r="BA818" s="12">
        <f t="shared" si="759"/>
        <v>0</v>
      </c>
      <c r="BB818" s="39">
        <f t="shared" si="760"/>
        <v>0</v>
      </c>
      <c r="BC818" s="39">
        <f t="shared" si="761"/>
        <v>0</v>
      </c>
      <c r="BD818" s="39">
        <f t="shared" si="762"/>
        <v>0</v>
      </c>
      <c r="BE818" s="12">
        <f t="shared" si="763"/>
        <v>1</v>
      </c>
      <c r="BF818" s="39">
        <f t="shared" si="764"/>
        <v>1100</v>
      </c>
      <c r="BG818" s="39">
        <f t="shared" si="765"/>
        <v>2310</v>
      </c>
      <c r="BH818" s="39">
        <f t="shared" si="766"/>
        <v>2100</v>
      </c>
      <c r="BI818" s="12">
        <f t="shared" si="767"/>
        <v>0</v>
      </c>
      <c r="BJ818" s="39">
        <f t="shared" si="768"/>
        <v>0</v>
      </c>
      <c r="BK818" s="39">
        <f t="shared" si="769"/>
        <v>0</v>
      </c>
      <c r="BL818" s="39">
        <f t="shared" si="770"/>
        <v>0</v>
      </c>
      <c r="BM818" s="12">
        <f t="shared" si="771"/>
        <v>0</v>
      </c>
      <c r="BN818" s="39">
        <f t="shared" si="772"/>
        <v>0</v>
      </c>
      <c r="BO818" s="39">
        <f t="shared" si="773"/>
        <v>0</v>
      </c>
      <c r="BP818" s="39">
        <f t="shared" si="774"/>
        <v>0</v>
      </c>
      <c r="BQ818" s="12">
        <f t="shared" si="775"/>
        <v>0</v>
      </c>
      <c r="BR818" s="39">
        <f t="shared" si="776"/>
        <v>0</v>
      </c>
      <c r="BS818" s="39">
        <f t="shared" si="777"/>
        <v>0</v>
      </c>
      <c r="BT818" s="39">
        <f t="shared" si="778"/>
        <v>0</v>
      </c>
      <c r="BU818" s="104">
        <f>IF(ABS($B818)&lt;0.01,0,VLOOKUP(E818,DollarSteps,4))</f>
        <v>4</v>
      </c>
      <c r="BV818" s="104">
        <f>IF(ABS($B818)&lt;0.01,0,VLOOKUP(G818,DollarSteps,4))</f>
        <v>6</v>
      </c>
      <c r="BW818" s="104">
        <f>IF(ABS($B818)&lt;0.01,0,VLOOKUP(I818,DollarSteps,4))</f>
        <v>6</v>
      </c>
      <c r="BX818" s="104" t="str">
        <f>IF(ABS($B818)&lt;0.01,0,IF($J818="","",VLOOKUP($J818,Age_Steps,4)))</f>
        <v/>
      </c>
      <c r="BY818" s="104" t="str">
        <f>IF(OR(ABS($B818)&lt;0.01,$E818=0),0,IF($J818="","",VLOOKUP($J818,Age_Steps,4)))</f>
        <v/>
      </c>
      <c r="BZ818" s="104" t="str">
        <f>IF(ABS($B818)&lt;0.01,0,IF($J818="","",VLOOKUP($J818-1,Age_Steps,4)))</f>
        <v/>
      </c>
      <c r="CA818" s="104" t="str">
        <f>IF(OR(ABS($B818)&lt;0.01,$G818=0),0,IF($J818="","",VLOOKUP($J818-1,Age_Steps,4)))</f>
        <v/>
      </c>
      <c r="CB818" s="104" t="str">
        <f>IF(ABS($B818)&lt;0.01,0,IF($J818="","",VLOOKUP($J818-2,Age_Steps,4)))</f>
        <v/>
      </c>
      <c r="CC818" s="104" t="str">
        <f>IF(OR(ABS($B818)&lt;0.01,$I818=0),0,IF($J818="","",VLOOKUP($J818-2,Age_Steps,4)))</f>
        <v/>
      </c>
    </row>
    <row r="819" spans="2:81" ht="12.5" customHeight="1">
      <c r="B819" s="6" t="s">
        <v>771</v>
      </c>
      <c r="C819" s="7" t="s">
        <v>772</v>
      </c>
      <c r="D819" s="5">
        <v>420</v>
      </c>
      <c r="E819" s="5">
        <v>480</v>
      </c>
      <c r="F819" s="2">
        <v>680</v>
      </c>
      <c r="G819" s="2">
        <v>680</v>
      </c>
      <c r="H819" s="2">
        <v>0</v>
      </c>
      <c r="I819" s="5">
        <v>0</v>
      </c>
      <c r="J819" s="11">
        <v>39</v>
      </c>
      <c r="K819" s="12">
        <f t="shared" si="723"/>
        <v>1</v>
      </c>
      <c r="L819" s="12">
        <f t="shared" si="723"/>
        <v>1</v>
      </c>
      <c r="M819" s="14">
        <f t="shared" si="724"/>
        <v>-260</v>
      </c>
      <c r="N819" s="12">
        <f t="shared" si="779"/>
        <v>0</v>
      </c>
      <c r="O819" s="14">
        <f t="shared" si="725"/>
        <v>-200</v>
      </c>
      <c r="P819" s="12">
        <f t="shared" si="779"/>
        <v>0</v>
      </c>
      <c r="Q819" s="12">
        <f t="shared" si="726"/>
        <v>0</v>
      </c>
      <c r="R819" s="12">
        <f t="shared" si="727"/>
        <v>0</v>
      </c>
      <c r="S819" s="12">
        <f t="shared" si="728"/>
        <v>1</v>
      </c>
      <c r="T819" s="12">
        <f t="shared" si="729"/>
        <v>1</v>
      </c>
      <c r="U819" s="12">
        <f t="shared" si="730"/>
        <v>0</v>
      </c>
      <c r="V819" s="39">
        <f t="shared" si="731"/>
        <v>0</v>
      </c>
      <c r="W819" s="39">
        <f t="shared" si="732"/>
        <v>0</v>
      </c>
      <c r="X819" s="12">
        <f t="shared" si="780"/>
        <v>0</v>
      </c>
      <c r="Y819" s="12">
        <f t="shared" si="733"/>
        <v>0</v>
      </c>
      <c r="Z819" s="39">
        <f t="shared" si="781"/>
        <v>0</v>
      </c>
      <c r="AA819" s="12">
        <f t="shared" si="734"/>
        <v>0</v>
      </c>
      <c r="AB819" s="39">
        <f t="shared" si="735"/>
        <v>0</v>
      </c>
      <c r="AC819" s="12">
        <f t="shared" si="736"/>
        <v>1</v>
      </c>
      <c r="AD819" s="39">
        <f t="shared" si="737"/>
        <v>480</v>
      </c>
      <c r="AE819" s="39">
        <f t="shared" si="722"/>
        <v>680</v>
      </c>
      <c r="AF819" s="12">
        <f t="shared" si="738"/>
        <v>0</v>
      </c>
      <c r="AG819" s="39">
        <f t="shared" si="739"/>
        <v>0</v>
      </c>
      <c r="AH819" s="12">
        <f t="shared" si="740"/>
        <v>0</v>
      </c>
      <c r="AI819" s="39">
        <f t="shared" si="741"/>
        <v>0</v>
      </c>
      <c r="AJ819" s="39">
        <f t="shared" si="742"/>
        <v>0</v>
      </c>
      <c r="AK819" s="12">
        <f t="shared" si="743"/>
        <v>0</v>
      </c>
      <c r="AL819" s="39">
        <f t="shared" si="744"/>
        <v>0</v>
      </c>
      <c r="AM819" s="39">
        <f t="shared" si="745"/>
        <v>0</v>
      </c>
      <c r="AN819" s="39">
        <f t="shared" si="746"/>
        <v>0</v>
      </c>
      <c r="AO819" s="99">
        <f t="shared" si="747"/>
        <v>0</v>
      </c>
      <c r="AP819" s="99">
        <f t="shared" si="748"/>
        <v>0</v>
      </c>
      <c r="AQ819" s="12">
        <f t="shared" si="749"/>
        <v>0</v>
      </c>
      <c r="AR819" s="39">
        <f t="shared" si="750"/>
        <v>0</v>
      </c>
      <c r="AS819" s="39">
        <f t="shared" si="751"/>
        <v>0</v>
      </c>
      <c r="AT819" s="39">
        <f t="shared" si="752"/>
        <v>0</v>
      </c>
      <c r="AU819" s="12">
        <f t="shared" si="753"/>
        <v>0</v>
      </c>
      <c r="AV819" s="39">
        <f t="shared" si="754"/>
        <v>0</v>
      </c>
      <c r="AW819" s="39">
        <f t="shared" si="755"/>
        <v>0</v>
      </c>
      <c r="AX819" s="39">
        <f t="shared" si="756"/>
        <v>0</v>
      </c>
      <c r="AY819" s="39">
        <f t="shared" si="757"/>
        <v>0</v>
      </c>
      <c r="AZ819" s="39">
        <f t="shared" si="758"/>
        <v>0</v>
      </c>
      <c r="BA819" s="12">
        <f t="shared" si="759"/>
        <v>0</v>
      </c>
      <c r="BB819" s="39">
        <f t="shared" si="760"/>
        <v>0</v>
      </c>
      <c r="BC819" s="39">
        <f t="shared" si="761"/>
        <v>0</v>
      </c>
      <c r="BD819" s="39">
        <f t="shared" si="762"/>
        <v>0</v>
      </c>
      <c r="BE819" s="12">
        <f t="shared" si="763"/>
        <v>0</v>
      </c>
      <c r="BF819" s="39">
        <f t="shared" si="764"/>
        <v>0</v>
      </c>
      <c r="BG819" s="39">
        <f t="shared" si="765"/>
        <v>0</v>
      </c>
      <c r="BH819" s="39">
        <f t="shared" si="766"/>
        <v>0</v>
      </c>
      <c r="BI819" s="12">
        <f t="shared" si="767"/>
        <v>0</v>
      </c>
      <c r="BJ819" s="39">
        <f t="shared" si="768"/>
        <v>0</v>
      </c>
      <c r="BK819" s="39">
        <f t="shared" si="769"/>
        <v>0</v>
      </c>
      <c r="BL819" s="39">
        <f t="shared" si="770"/>
        <v>0</v>
      </c>
      <c r="BM819" s="12">
        <f t="shared" si="771"/>
        <v>0</v>
      </c>
      <c r="BN819" s="39">
        <f t="shared" si="772"/>
        <v>0</v>
      </c>
      <c r="BO819" s="39">
        <f t="shared" si="773"/>
        <v>0</v>
      </c>
      <c r="BP819" s="39">
        <f t="shared" si="774"/>
        <v>0</v>
      </c>
      <c r="BQ819" s="12">
        <f t="shared" si="775"/>
        <v>0</v>
      </c>
      <c r="BR819" s="39">
        <f t="shared" si="776"/>
        <v>0</v>
      </c>
      <c r="BS819" s="39">
        <f t="shared" si="777"/>
        <v>0</v>
      </c>
      <c r="BT819" s="39">
        <f t="shared" si="778"/>
        <v>0</v>
      </c>
      <c r="BU819" s="104">
        <f>IF(ABS($B819)&lt;0.01,0,VLOOKUP(E819,DollarSteps,4))</f>
        <v>3</v>
      </c>
      <c r="BV819" s="104">
        <f>IF(ABS($B819)&lt;0.01,0,VLOOKUP(G819,DollarSteps,4))</f>
        <v>3</v>
      </c>
      <c r="BW819" s="104">
        <f>IF(ABS($B819)&lt;0.01,0,VLOOKUP(I819,DollarSteps,4))</f>
        <v>1</v>
      </c>
      <c r="BX819" s="104">
        <f>IF(ABS($B819)&lt;0.01,0,IF($J819="","",VLOOKUP($J819,Age_Steps,4)))</f>
        <v>3</v>
      </c>
      <c r="BY819" s="104">
        <f>IF(OR(ABS($B819)&lt;0.01,$E819=0),0,IF($J819="","",VLOOKUP($J819,Age_Steps,4)))</f>
        <v>3</v>
      </c>
      <c r="BZ819" s="104">
        <f>IF(ABS($B819)&lt;0.01,0,IF($J819="","",VLOOKUP($J819-1,Age_Steps,4)))</f>
        <v>3</v>
      </c>
      <c r="CA819" s="104">
        <f>IF(OR(ABS($B819)&lt;0.01,$G819=0),0,IF($J819="","",VLOOKUP($J819-1,Age_Steps,4)))</f>
        <v>3</v>
      </c>
      <c r="CB819" s="104">
        <f>IF(ABS($B819)&lt;0.01,0,IF($J819="","",VLOOKUP($J819-2,Age_Steps,4)))</f>
        <v>3</v>
      </c>
      <c r="CC819" s="104">
        <f>IF(OR(ABS($B819)&lt;0.01,$I819=0),0,IF($J819="","",VLOOKUP($J819-2,Age_Steps,4)))</f>
        <v>0</v>
      </c>
    </row>
    <row r="820" spans="2:81" ht="12.5" customHeight="1">
      <c r="B820" s="6" t="s">
        <v>773</v>
      </c>
      <c r="C820" s="6" t="s">
        <v>774</v>
      </c>
      <c r="D820" s="5">
        <v>1910</v>
      </c>
      <c r="E820" s="5">
        <v>2130</v>
      </c>
      <c r="F820" s="2">
        <v>1735</v>
      </c>
      <c r="G820" s="2">
        <v>1905</v>
      </c>
      <c r="H820" s="2">
        <v>1730</v>
      </c>
      <c r="I820" s="5">
        <v>1905</v>
      </c>
      <c r="J820" s="11">
        <v>77</v>
      </c>
      <c r="K820" s="12">
        <f t="shared" si="723"/>
        <v>1</v>
      </c>
      <c r="L820" s="12">
        <f t="shared" si="723"/>
        <v>1</v>
      </c>
      <c r="M820" s="14">
        <f t="shared" si="724"/>
        <v>175</v>
      </c>
      <c r="N820" s="12">
        <f t="shared" si="779"/>
        <v>0</v>
      </c>
      <c r="O820" s="14">
        <f t="shared" si="725"/>
        <v>225</v>
      </c>
      <c r="P820" s="12">
        <f t="shared" si="779"/>
        <v>0</v>
      </c>
      <c r="Q820" s="12">
        <f t="shared" si="726"/>
        <v>0</v>
      </c>
      <c r="R820" s="12">
        <f t="shared" si="727"/>
        <v>0</v>
      </c>
      <c r="S820" s="12">
        <f t="shared" si="728"/>
        <v>1</v>
      </c>
      <c r="T820" s="12">
        <f t="shared" si="729"/>
        <v>1</v>
      </c>
      <c r="U820" s="12">
        <f t="shared" si="730"/>
        <v>0</v>
      </c>
      <c r="V820" s="39">
        <f t="shared" si="731"/>
        <v>0</v>
      </c>
      <c r="W820" s="39">
        <f t="shared" si="732"/>
        <v>0</v>
      </c>
      <c r="X820" s="12">
        <f t="shared" si="780"/>
        <v>1</v>
      </c>
      <c r="Y820" s="12">
        <f t="shared" si="733"/>
        <v>0</v>
      </c>
      <c r="Z820" s="39">
        <f t="shared" si="781"/>
        <v>0</v>
      </c>
      <c r="AA820" s="12">
        <f t="shared" si="734"/>
        <v>0</v>
      </c>
      <c r="AB820" s="39">
        <f t="shared" si="735"/>
        <v>0</v>
      </c>
      <c r="AC820" s="12">
        <f t="shared" si="736"/>
        <v>0</v>
      </c>
      <c r="AD820" s="39">
        <f t="shared" si="737"/>
        <v>0</v>
      </c>
      <c r="AE820" s="39">
        <f t="shared" si="722"/>
        <v>0</v>
      </c>
      <c r="AF820" s="12">
        <f t="shared" si="738"/>
        <v>0</v>
      </c>
      <c r="AG820" s="39">
        <f t="shared" si="739"/>
        <v>0</v>
      </c>
      <c r="AH820" s="12">
        <f t="shared" si="740"/>
        <v>0</v>
      </c>
      <c r="AI820" s="39">
        <f t="shared" si="741"/>
        <v>0</v>
      </c>
      <c r="AJ820" s="39">
        <f t="shared" si="742"/>
        <v>0</v>
      </c>
      <c r="AK820" s="12">
        <f t="shared" si="743"/>
        <v>1</v>
      </c>
      <c r="AL820" s="39">
        <f t="shared" si="744"/>
        <v>2130</v>
      </c>
      <c r="AM820" s="39">
        <f t="shared" si="745"/>
        <v>1905</v>
      </c>
      <c r="AN820" s="39">
        <f t="shared" si="746"/>
        <v>1905</v>
      </c>
      <c r="AO820" s="99">
        <f t="shared" si="747"/>
        <v>1</v>
      </c>
      <c r="AP820" s="99">
        <f t="shared" si="748"/>
        <v>3</v>
      </c>
      <c r="AQ820" s="12">
        <f t="shared" si="749"/>
        <v>0</v>
      </c>
      <c r="AR820" s="39">
        <f t="shared" si="750"/>
        <v>0</v>
      </c>
      <c r="AS820" s="39">
        <f t="shared" si="751"/>
        <v>0</v>
      </c>
      <c r="AT820" s="39">
        <f t="shared" si="752"/>
        <v>0</v>
      </c>
      <c r="AU820" s="12">
        <f t="shared" si="753"/>
        <v>0</v>
      </c>
      <c r="AV820" s="39">
        <f t="shared" si="754"/>
        <v>0</v>
      </c>
      <c r="AW820" s="39">
        <f t="shared" si="755"/>
        <v>0</v>
      </c>
      <c r="AX820" s="39">
        <f t="shared" si="756"/>
        <v>0</v>
      </c>
      <c r="AY820" s="39">
        <f t="shared" si="757"/>
        <v>0</v>
      </c>
      <c r="AZ820" s="39">
        <f t="shared" si="758"/>
        <v>0</v>
      </c>
      <c r="BA820" s="12">
        <f t="shared" si="759"/>
        <v>0</v>
      </c>
      <c r="BB820" s="39">
        <f t="shared" si="760"/>
        <v>0</v>
      </c>
      <c r="BC820" s="39">
        <f t="shared" si="761"/>
        <v>0</v>
      </c>
      <c r="BD820" s="39">
        <f t="shared" si="762"/>
        <v>0</v>
      </c>
      <c r="BE820" s="12">
        <f t="shared" si="763"/>
        <v>0</v>
      </c>
      <c r="BF820" s="39">
        <f t="shared" si="764"/>
        <v>0</v>
      </c>
      <c r="BG820" s="39">
        <f t="shared" si="765"/>
        <v>0</v>
      </c>
      <c r="BH820" s="39">
        <f t="shared" si="766"/>
        <v>0</v>
      </c>
      <c r="BI820" s="12">
        <f t="shared" si="767"/>
        <v>1</v>
      </c>
      <c r="BJ820" s="39">
        <f t="shared" si="768"/>
        <v>2130</v>
      </c>
      <c r="BK820" s="39">
        <f t="shared" si="769"/>
        <v>1905</v>
      </c>
      <c r="BL820" s="39">
        <f t="shared" si="770"/>
        <v>1905</v>
      </c>
      <c r="BM820" s="12">
        <f t="shared" si="771"/>
        <v>0</v>
      </c>
      <c r="BN820" s="39">
        <f t="shared" si="772"/>
        <v>0</v>
      </c>
      <c r="BO820" s="39">
        <f t="shared" si="773"/>
        <v>0</v>
      </c>
      <c r="BP820" s="39">
        <f t="shared" si="774"/>
        <v>0</v>
      </c>
      <c r="BQ820" s="12">
        <f t="shared" si="775"/>
        <v>0</v>
      </c>
      <c r="BR820" s="39">
        <f t="shared" si="776"/>
        <v>0</v>
      </c>
      <c r="BS820" s="39">
        <f t="shared" si="777"/>
        <v>0</v>
      </c>
      <c r="BT820" s="39">
        <f t="shared" si="778"/>
        <v>0</v>
      </c>
      <c r="BU820" s="104">
        <f>IF(ABS($B820)&lt;0.01,0,VLOOKUP(E820,DollarSteps,4))</f>
        <v>6</v>
      </c>
      <c r="BV820" s="104">
        <f>IF(ABS($B820)&lt;0.01,0,VLOOKUP(G820,DollarSteps,4))</f>
        <v>5</v>
      </c>
      <c r="BW820" s="104">
        <f>IF(ABS($B820)&lt;0.01,0,VLOOKUP(I820,DollarSteps,4))</f>
        <v>5</v>
      </c>
      <c r="BX820" s="104">
        <f>IF(ABS($B820)&lt;0.01,0,IF($J820="","",VLOOKUP($J820,Age_Steps,4)))</f>
        <v>7</v>
      </c>
      <c r="BY820" s="104">
        <f>IF(OR(ABS($B820)&lt;0.01,$E820=0),0,IF($J820="","",VLOOKUP($J820,Age_Steps,4)))</f>
        <v>7</v>
      </c>
      <c r="BZ820" s="104">
        <f>IF(ABS($B820)&lt;0.01,0,IF($J820="","",VLOOKUP($J820-1,Age_Steps,4)))</f>
        <v>7</v>
      </c>
      <c r="CA820" s="104">
        <f>IF(OR(ABS($B820)&lt;0.01,$G820=0),0,IF($J820="","",VLOOKUP($J820-1,Age_Steps,4)))</f>
        <v>7</v>
      </c>
      <c r="CB820" s="104">
        <f>IF(ABS($B820)&lt;0.01,0,IF($J820="","",VLOOKUP($J820-2,Age_Steps,4)))</f>
        <v>7</v>
      </c>
      <c r="CC820" s="104">
        <f>IF(OR(ABS($B820)&lt;0.01,$I820=0),0,IF($J820="","",VLOOKUP($J820-2,Age_Steps,4)))</f>
        <v>7</v>
      </c>
    </row>
    <row r="821" spans="2:81" ht="12.5" customHeight="1">
      <c r="B821" s="6" t="s">
        <v>775</v>
      </c>
      <c r="C821" s="6" t="s">
        <v>776</v>
      </c>
      <c r="D821" s="5">
        <v>100</v>
      </c>
      <c r="E821" s="5">
        <v>100</v>
      </c>
      <c r="F821" s="2">
        <v>100</v>
      </c>
      <c r="G821" s="2">
        <v>100</v>
      </c>
      <c r="H821" s="2">
        <v>350</v>
      </c>
      <c r="I821" s="5">
        <v>350</v>
      </c>
      <c r="J821" s="11">
        <v>77</v>
      </c>
      <c r="K821" s="12">
        <f t="shared" si="723"/>
        <v>1</v>
      </c>
      <c r="L821" s="12">
        <f t="shared" si="723"/>
        <v>1</v>
      </c>
      <c r="M821" s="14">
        <f t="shared" si="724"/>
        <v>0</v>
      </c>
      <c r="N821" s="12">
        <f t="shared" si="779"/>
        <v>0</v>
      </c>
      <c r="O821" s="14">
        <f t="shared" si="725"/>
        <v>0</v>
      </c>
      <c r="P821" s="12">
        <f t="shared" si="779"/>
        <v>0</v>
      </c>
      <c r="Q821" s="12">
        <f t="shared" si="726"/>
        <v>0</v>
      </c>
      <c r="R821" s="12">
        <f t="shared" si="727"/>
        <v>0</v>
      </c>
      <c r="S821" s="12">
        <f t="shared" si="728"/>
        <v>1</v>
      </c>
      <c r="T821" s="12">
        <f t="shared" si="729"/>
        <v>1</v>
      </c>
      <c r="U821" s="12">
        <f t="shared" si="730"/>
        <v>0</v>
      </c>
      <c r="V821" s="39">
        <f t="shared" si="731"/>
        <v>0</v>
      </c>
      <c r="W821" s="39">
        <f t="shared" si="732"/>
        <v>0</v>
      </c>
      <c r="X821" s="12">
        <f t="shared" si="780"/>
        <v>1</v>
      </c>
      <c r="Y821" s="12">
        <f t="shared" si="733"/>
        <v>0</v>
      </c>
      <c r="Z821" s="39">
        <f t="shared" si="781"/>
        <v>0</v>
      </c>
      <c r="AA821" s="12">
        <f t="shared" si="734"/>
        <v>0</v>
      </c>
      <c r="AB821" s="39">
        <f t="shared" si="735"/>
        <v>0</v>
      </c>
      <c r="AC821" s="12">
        <f t="shared" si="736"/>
        <v>0</v>
      </c>
      <c r="AD821" s="39">
        <f t="shared" si="737"/>
        <v>0</v>
      </c>
      <c r="AE821" s="39">
        <f t="shared" si="722"/>
        <v>0</v>
      </c>
      <c r="AF821" s="12">
        <f t="shared" si="738"/>
        <v>0</v>
      </c>
      <c r="AG821" s="39">
        <f t="shared" si="739"/>
        <v>0</v>
      </c>
      <c r="AH821" s="12">
        <f t="shared" si="740"/>
        <v>0</v>
      </c>
      <c r="AI821" s="39">
        <f t="shared" si="741"/>
        <v>0</v>
      </c>
      <c r="AJ821" s="39">
        <f t="shared" si="742"/>
        <v>0</v>
      </c>
      <c r="AK821" s="12">
        <f t="shared" si="743"/>
        <v>1</v>
      </c>
      <c r="AL821" s="39">
        <f t="shared" si="744"/>
        <v>100</v>
      </c>
      <c r="AM821" s="39">
        <f t="shared" si="745"/>
        <v>100</v>
      </c>
      <c r="AN821" s="39">
        <f t="shared" si="746"/>
        <v>350</v>
      </c>
      <c r="AO821" s="99">
        <f t="shared" si="747"/>
        <v>3</v>
      </c>
      <c r="AP821" s="99">
        <f t="shared" si="748"/>
        <v>2</v>
      </c>
      <c r="AQ821" s="12">
        <f t="shared" si="749"/>
        <v>0</v>
      </c>
      <c r="AR821" s="39">
        <f t="shared" si="750"/>
        <v>0</v>
      </c>
      <c r="AS821" s="39">
        <f t="shared" si="751"/>
        <v>0</v>
      </c>
      <c r="AT821" s="39">
        <f t="shared" si="752"/>
        <v>0</v>
      </c>
      <c r="AU821" s="12">
        <f t="shared" si="753"/>
        <v>0</v>
      </c>
      <c r="AV821" s="39">
        <f t="shared" si="754"/>
        <v>0</v>
      </c>
      <c r="AW821" s="39">
        <f t="shared" si="755"/>
        <v>0</v>
      </c>
      <c r="AX821" s="39">
        <f t="shared" si="756"/>
        <v>0</v>
      </c>
      <c r="AY821" s="39">
        <f t="shared" si="757"/>
        <v>0</v>
      </c>
      <c r="AZ821" s="39">
        <f t="shared" si="758"/>
        <v>0</v>
      </c>
      <c r="BA821" s="12">
        <f t="shared" si="759"/>
        <v>1</v>
      </c>
      <c r="BB821" s="39">
        <f t="shared" si="760"/>
        <v>100</v>
      </c>
      <c r="BC821" s="39">
        <f t="shared" si="761"/>
        <v>100</v>
      </c>
      <c r="BD821" s="39">
        <f t="shared" si="762"/>
        <v>350</v>
      </c>
      <c r="BE821" s="12">
        <f t="shared" si="763"/>
        <v>0</v>
      </c>
      <c r="BF821" s="39">
        <f t="shared" si="764"/>
        <v>0</v>
      </c>
      <c r="BG821" s="39">
        <f t="shared" si="765"/>
        <v>0</v>
      </c>
      <c r="BH821" s="39">
        <f t="shared" si="766"/>
        <v>0</v>
      </c>
      <c r="BI821" s="12">
        <f t="shared" si="767"/>
        <v>0</v>
      </c>
      <c r="BJ821" s="39">
        <f t="shared" si="768"/>
        <v>0</v>
      </c>
      <c r="BK821" s="39">
        <f t="shared" si="769"/>
        <v>0</v>
      </c>
      <c r="BL821" s="39">
        <f t="shared" si="770"/>
        <v>0</v>
      </c>
      <c r="BM821" s="12">
        <f t="shared" si="771"/>
        <v>0</v>
      </c>
      <c r="BN821" s="39">
        <f t="shared" si="772"/>
        <v>0</v>
      </c>
      <c r="BO821" s="39">
        <f t="shared" si="773"/>
        <v>0</v>
      </c>
      <c r="BP821" s="39">
        <f t="shared" si="774"/>
        <v>0</v>
      </c>
      <c r="BQ821" s="12">
        <f t="shared" si="775"/>
        <v>0</v>
      </c>
      <c r="BR821" s="39">
        <f t="shared" si="776"/>
        <v>0</v>
      </c>
      <c r="BS821" s="39">
        <f t="shared" si="777"/>
        <v>0</v>
      </c>
      <c r="BT821" s="39">
        <f t="shared" si="778"/>
        <v>0</v>
      </c>
      <c r="BU821" s="104">
        <f>IF(ABS($B821)&lt;0.01,0,VLOOKUP(E821,DollarSteps,4))</f>
        <v>2</v>
      </c>
      <c r="BV821" s="104">
        <f>IF(ABS($B821)&lt;0.01,0,VLOOKUP(G821,DollarSteps,4))</f>
        <v>2</v>
      </c>
      <c r="BW821" s="104">
        <f>IF(ABS($B821)&lt;0.01,0,VLOOKUP(I821,DollarSteps,4))</f>
        <v>3</v>
      </c>
      <c r="BX821" s="104">
        <f>IF(ABS($B821)&lt;0.01,0,IF($J821="","",VLOOKUP($J821,Age_Steps,4)))</f>
        <v>7</v>
      </c>
      <c r="BY821" s="104">
        <f>IF(OR(ABS($B821)&lt;0.01,$E821=0),0,IF($J821="","",VLOOKUP($J821,Age_Steps,4)))</f>
        <v>7</v>
      </c>
      <c r="BZ821" s="104">
        <f>IF(ABS($B821)&lt;0.01,0,IF($J821="","",VLOOKUP($J821-1,Age_Steps,4)))</f>
        <v>7</v>
      </c>
      <c r="CA821" s="104">
        <f>IF(OR(ABS($B821)&lt;0.01,$G821=0),0,IF($J821="","",VLOOKUP($J821-1,Age_Steps,4)))</f>
        <v>7</v>
      </c>
      <c r="CB821" s="104">
        <f>IF(ABS($B821)&lt;0.01,0,IF($J821="","",VLOOKUP($J821-2,Age_Steps,4)))</f>
        <v>7</v>
      </c>
      <c r="CC821" s="104">
        <f>IF(OR(ABS($B821)&lt;0.01,$I821=0),0,IF($J821="","",VLOOKUP($J821-2,Age_Steps,4)))</f>
        <v>7</v>
      </c>
    </row>
    <row r="822" spans="2:81" ht="12.5" customHeight="1">
      <c r="B822" s="6" t="s">
        <v>777</v>
      </c>
      <c r="C822" s="7" t="s">
        <v>778</v>
      </c>
      <c r="D822" s="5">
        <v>25</v>
      </c>
      <c r="E822" s="5">
        <v>50</v>
      </c>
      <c r="F822" s="2">
        <v>25</v>
      </c>
      <c r="G822" s="2">
        <v>50</v>
      </c>
      <c r="H822" s="2">
        <v>45</v>
      </c>
      <c r="I822" s="5">
        <v>95</v>
      </c>
      <c r="J822" s="11">
        <v>59</v>
      </c>
      <c r="K822" s="12">
        <f t="shared" si="723"/>
        <v>1</v>
      </c>
      <c r="L822" s="12">
        <f t="shared" si="723"/>
        <v>1</v>
      </c>
      <c r="M822" s="14">
        <f t="shared" si="724"/>
        <v>0</v>
      </c>
      <c r="N822" s="12">
        <f t="shared" si="779"/>
        <v>0</v>
      </c>
      <c r="O822" s="14">
        <f t="shared" si="725"/>
        <v>0</v>
      </c>
      <c r="P822" s="12">
        <f t="shared" si="779"/>
        <v>0</v>
      </c>
      <c r="Q822" s="12">
        <f t="shared" si="726"/>
        <v>0</v>
      </c>
      <c r="R822" s="12">
        <f t="shared" si="727"/>
        <v>0</v>
      </c>
      <c r="S822" s="12">
        <f t="shared" si="728"/>
        <v>1</v>
      </c>
      <c r="T822" s="12">
        <f t="shared" si="729"/>
        <v>1</v>
      </c>
      <c r="U822" s="12">
        <f t="shared" si="730"/>
        <v>0</v>
      </c>
      <c r="V822" s="39">
        <f t="shared" si="731"/>
        <v>0</v>
      </c>
      <c r="W822" s="39">
        <f t="shared" si="732"/>
        <v>0</v>
      </c>
      <c r="X822" s="12">
        <f t="shared" si="780"/>
        <v>1</v>
      </c>
      <c r="Y822" s="12">
        <f t="shared" si="733"/>
        <v>0</v>
      </c>
      <c r="Z822" s="39">
        <f t="shared" si="781"/>
        <v>0</v>
      </c>
      <c r="AA822" s="12">
        <f t="shared" si="734"/>
        <v>0</v>
      </c>
      <c r="AB822" s="39">
        <f t="shared" si="735"/>
        <v>0</v>
      </c>
      <c r="AC822" s="12">
        <f t="shared" si="736"/>
        <v>0</v>
      </c>
      <c r="AD822" s="39">
        <f t="shared" si="737"/>
        <v>0</v>
      </c>
      <c r="AE822" s="39">
        <f t="shared" si="722"/>
        <v>0</v>
      </c>
      <c r="AF822" s="12">
        <f t="shared" si="738"/>
        <v>0</v>
      </c>
      <c r="AG822" s="39">
        <f t="shared" si="739"/>
        <v>0</v>
      </c>
      <c r="AH822" s="12">
        <f t="shared" si="740"/>
        <v>0</v>
      </c>
      <c r="AI822" s="39">
        <f t="shared" si="741"/>
        <v>0</v>
      </c>
      <c r="AJ822" s="39">
        <f t="shared" si="742"/>
        <v>0</v>
      </c>
      <c r="AK822" s="12">
        <f t="shared" si="743"/>
        <v>1</v>
      </c>
      <c r="AL822" s="39">
        <f t="shared" si="744"/>
        <v>50</v>
      </c>
      <c r="AM822" s="39">
        <f t="shared" si="745"/>
        <v>50</v>
      </c>
      <c r="AN822" s="39">
        <f t="shared" si="746"/>
        <v>95</v>
      </c>
      <c r="AO822" s="99">
        <f t="shared" si="747"/>
        <v>3</v>
      </c>
      <c r="AP822" s="99">
        <f t="shared" si="748"/>
        <v>2</v>
      </c>
      <c r="AQ822" s="12">
        <f t="shared" si="749"/>
        <v>0</v>
      </c>
      <c r="AR822" s="39">
        <f t="shared" si="750"/>
        <v>0</v>
      </c>
      <c r="AS822" s="39">
        <f t="shared" si="751"/>
        <v>0</v>
      </c>
      <c r="AT822" s="39">
        <f t="shared" si="752"/>
        <v>0</v>
      </c>
      <c r="AU822" s="12">
        <f t="shared" si="753"/>
        <v>0</v>
      </c>
      <c r="AV822" s="39">
        <f t="shared" si="754"/>
        <v>0</v>
      </c>
      <c r="AW822" s="39">
        <f t="shared" si="755"/>
        <v>0</v>
      </c>
      <c r="AX822" s="39">
        <f t="shared" si="756"/>
        <v>0</v>
      </c>
      <c r="AY822" s="39">
        <f t="shared" si="757"/>
        <v>0</v>
      </c>
      <c r="AZ822" s="39">
        <f t="shared" si="758"/>
        <v>0</v>
      </c>
      <c r="BA822" s="12">
        <f t="shared" si="759"/>
        <v>1</v>
      </c>
      <c r="BB822" s="39">
        <f t="shared" si="760"/>
        <v>50</v>
      </c>
      <c r="BC822" s="39">
        <f t="shared" si="761"/>
        <v>50</v>
      </c>
      <c r="BD822" s="39">
        <f t="shared" si="762"/>
        <v>95</v>
      </c>
      <c r="BE822" s="12">
        <f t="shared" si="763"/>
        <v>0</v>
      </c>
      <c r="BF822" s="39">
        <f t="shared" si="764"/>
        <v>0</v>
      </c>
      <c r="BG822" s="39">
        <f t="shared" si="765"/>
        <v>0</v>
      </c>
      <c r="BH822" s="39">
        <f t="shared" si="766"/>
        <v>0</v>
      </c>
      <c r="BI822" s="12">
        <f t="shared" si="767"/>
        <v>0</v>
      </c>
      <c r="BJ822" s="39">
        <f t="shared" si="768"/>
        <v>0</v>
      </c>
      <c r="BK822" s="39">
        <f t="shared" si="769"/>
        <v>0</v>
      </c>
      <c r="BL822" s="39">
        <f t="shared" si="770"/>
        <v>0</v>
      </c>
      <c r="BM822" s="12">
        <f t="shared" si="771"/>
        <v>0</v>
      </c>
      <c r="BN822" s="39">
        <f t="shared" si="772"/>
        <v>0</v>
      </c>
      <c r="BO822" s="39">
        <f t="shared" si="773"/>
        <v>0</v>
      </c>
      <c r="BP822" s="39">
        <f t="shared" si="774"/>
        <v>0</v>
      </c>
      <c r="BQ822" s="12">
        <f t="shared" si="775"/>
        <v>0</v>
      </c>
      <c r="BR822" s="39">
        <f t="shared" si="776"/>
        <v>0</v>
      </c>
      <c r="BS822" s="39">
        <f t="shared" si="777"/>
        <v>0</v>
      </c>
      <c r="BT822" s="39">
        <f t="shared" si="778"/>
        <v>0</v>
      </c>
      <c r="BU822" s="104">
        <f>IF(ABS($B822)&lt;0.01,0,VLOOKUP(E822,DollarSteps,4))</f>
        <v>2</v>
      </c>
      <c r="BV822" s="104">
        <f>IF(ABS($B822)&lt;0.01,0,VLOOKUP(G822,DollarSteps,4))</f>
        <v>2</v>
      </c>
      <c r="BW822" s="104">
        <f>IF(ABS($B822)&lt;0.01,0,VLOOKUP(I822,DollarSteps,4))</f>
        <v>2</v>
      </c>
      <c r="BX822" s="104">
        <f>IF(ABS($B822)&lt;0.01,0,IF($J822="","",VLOOKUP($J822,Age_Steps,4)))</f>
        <v>5</v>
      </c>
      <c r="BY822" s="104">
        <f>IF(OR(ABS($B822)&lt;0.01,$E822=0),0,IF($J822="","",VLOOKUP($J822,Age_Steps,4)))</f>
        <v>5</v>
      </c>
      <c r="BZ822" s="104">
        <f>IF(ABS($B822)&lt;0.01,0,IF($J822="","",VLOOKUP($J822-1,Age_Steps,4)))</f>
        <v>5</v>
      </c>
      <c r="CA822" s="104">
        <f>IF(OR(ABS($B822)&lt;0.01,$G822=0),0,IF($J822="","",VLOOKUP($J822-1,Age_Steps,4)))</f>
        <v>5</v>
      </c>
      <c r="CB822" s="104">
        <f>IF(ABS($B822)&lt;0.01,0,IF($J822="","",VLOOKUP($J822-2,Age_Steps,4)))</f>
        <v>5</v>
      </c>
      <c r="CC822" s="104">
        <f>IF(OR(ABS($B822)&lt;0.01,$I822=0),0,IF($J822="","",VLOOKUP($J822-2,Age_Steps,4)))</f>
        <v>5</v>
      </c>
    </row>
    <row r="823" spans="2:81" ht="12.5" customHeight="1">
      <c r="B823" s="6" t="s">
        <v>779</v>
      </c>
      <c r="C823" s="6" t="s">
        <v>780</v>
      </c>
      <c r="D823" s="5">
        <v>1425</v>
      </c>
      <c r="E823" s="5">
        <v>1525</v>
      </c>
      <c r="F823" s="2">
        <v>1225</v>
      </c>
      <c r="G823" s="2">
        <v>1225</v>
      </c>
      <c r="H823" s="2">
        <v>1375</v>
      </c>
      <c r="I823" s="5">
        <v>1480</v>
      </c>
      <c r="J823" s="11">
        <v>85</v>
      </c>
      <c r="K823" s="12">
        <f t="shared" si="723"/>
        <v>1</v>
      </c>
      <c r="L823" s="12">
        <f t="shared" si="723"/>
        <v>1</v>
      </c>
      <c r="M823" s="14">
        <f t="shared" si="724"/>
        <v>200</v>
      </c>
      <c r="N823" s="12">
        <f t="shared" si="779"/>
        <v>0</v>
      </c>
      <c r="O823" s="14">
        <f t="shared" si="725"/>
        <v>300</v>
      </c>
      <c r="P823" s="12">
        <f t="shared" si="779"/>
        <v>0</v>
      </c>
      <c r="Q823" s="12">
        <f t="shared" si="726"/>
        <v>0</v>
      </c>
      <c r="R823" s="12">
        <f t="shared" si="727"/>
        <v>0</v>
      </c>
      <c r="S823" s="12">
        <f t="shared" si="728"/>
        <v>1</v>
      </c>
      <c r="T823" s="12">
        <f t="shared" si="729"/>
        <v>1</v>
      </c>
      <c r="U823" s="12">
        <f t="shared" si="730"/>
        <v>0</v>
      </c>
      <c r="V823" s="39">
        <f t="shared" si="731"/>
        <v>0</v>
      </c>
      <c r="W823" s="39">
        <f t="shared" si="732"/>
        <v>0</v>
      </c>
      <c r="X823" s="12">
        <f t="shared" si="780"/>
        <v>1</v>
      </c>
      <c r="Y823" s="12">
        <f t="shared" si="733"/>
        <v>0</v>
      </c>
      <c r="Z823" s="39">
        <f t="shared" si="781"/>
        <v>0</v>
      </c>
      <c r="AA823" s="12">
        <f t="shared" si="734"/>
        <v>0</v>
      </c>
      <c r="AB823" s="39">
        <f t="shared" si="735"/>
        <v>0</v>
      </c>
      <c r="AC823" s="12">
        <f t="shared" si="736"/>
        <v>0</v>
      </c>
      <c r="AD823" s="39">
        <f t="shared" si="737"/>
        <v>0</v>
      </c>
      <c r="AE823" s="39">
        <f t="shared" si="722"/>
        <v>0</v>
      </c>
      <c r="AF823" s="12">
        <f t="shared" si="738"/>
        <v>0</v>
      </c>
      <c r="AG823" s="39">
        <f t="shared" si="739"/>
        <v>0</v>
      </c>
      <c r="AH823" s="12">
        <f t="shared" si="740"/>
        <v>0</v>
      </c>
      <c r="AI823" s="39">
        <f t="shared" si="741"/>
        <v>0</v>
      </c>
      <c r="AJ823" s="39">
        <f t="shared" si="742"/>
        <v>0</v>
      </c>
      <c r="AK823" s="12">
        <f t="shared" si="743"/>
        <v>1</v>
      </c>
      <c r="AL823" s="39">
        <f t="shared" si="744"/>
        <v>1525</v>
      </c>
      <c r="AM823" s="39">
        <f t="shared" si="745"/>
        <v>1225</v>
      </c>
      <c r="AN823" s="39">
        <f t="shared" si="746"/>
        <v>1480</v>
      </c>
      <c r="AO823" s="99">
        <f t="shared" si="747"/>
        <v>1</v>
      </c>
      <c r="AP823" s="99">
        <f t="shared" si="748"/>
        <v>2</v>
      </c>
      <c r="AQ823" s="12">
        <f t="shared" si="749"/>
        <v>0</v>
      </c>
      <c r="AR823" s="39">
        <f t="shared" si="750"/>
        <v>0</v>
      </c>
      <c r="AS823" s="39">
        <f t="shared" si="751"/>
        <v>0</v>
      </c>
      <c r="AT823" s="39">
        <f t="shared" si="752"/>
        <v>0</v>
      </c>
      <c r="AU823" s="12">
        <f t="shared" si="753"/>
        <v>0</v>
      </c>
      <c r="AV823" s="39">
        <f t="shared" si="754"/>
        <v>0</v>
      </c>
      <c r="AW823" s="39">
        <f t="shared" si="755"/>
        <v>0</v>
      </c>
      <c r="AX823" s="39">
        <f t="shared" si="756"/>
        <v>0</v>
      </c>
      <c r="AY823" s="39">
        <f t="shared" si="757"/>
        <v>0</v>
      </c>
      <c r="AZ823" s="39">
        <f t="shared" si="758"/>
        <v>0</v>
      </c>
      <c r="BA823" s="12">
        <f t="shared" si="759"/>
        <v>1</v>
      </c>
      <c r="BB823" s="39">
        <f t="shared" si="760"/>
        <v>1525</v>
      </c>
      <c r="BC823" s="39">
        <f t="shared" si="761"/>
        <v>1225</v>
      </c>
      <c r="BD823" s="39">
        <f t="shared" si="762"/>
        <v>1480</v>
      </c>
      <c r="BE823" s="12">
        <f t="shared" si="763"/>
        <v>0</v>
      </c>
      <c r="BF823" s="39">
        <f t="shared" si="764"/>
        <v>0</v>
      </c>
      <c r="BG823" s="39">
        <f t="shared" si="765"/>
        <v>0</v>
      </c>
      <c r="BH823" s="39">
        <f t="shared" si="766"/>
        <v>0</v>
      </c>
      <c r="BI823" s="12">
        <f t="shared" si="767"/>
        <v>0</v>
      </c>
      <c r="BJ823" s="39">
        <f t="shared" si="768"/>
        <v>0</v>
      </c>
      <c r="BK823" s="39">
        <f t="shared" si="769"/>
        <v>0</v>
      </c>
      <c r="BL823" s="39">
        <f t="shared" si="770"/>
        <v>0</v>
      </c>
      <c r="BM823" s="12">
        <f t="shared" si="771"/>
        <v>0</v>
      </c>
      <c r="BN823" s="39">
        <f t="shared" si="772"/>
        <v>0</v>
      </c>
      <c r="BO823" s="39">
        <f t="shared" si="773"/>
        <v>0</v>
      </c>
      <c r="BP823" s="39">
        <f t="shared" si="774"/>
        <v>0</v>
      </c>
      <c r="BQ823" s="12">
        <f t="shared" si="775"/>
        <v>0</v>
      </c>
      <c r="BR823" s="39">
        <f t="shared" si="776"/>
        <v>0</v>
      </c>
      <c r="BS823" s="39">
        <f t="shared" si="777"/>
        <v>0</v>
      </c>
      <c r="BT823" s="39">
        <f t="shared" si="778"/>
        <v>0</v>
      </c>
      <c r="BU823" s="104">
        <f>IF(ABS($B823)&lt;0.01,0,VLOOKUP(E823,DollarSteps,4))</f>
        <v>4</v>
      </c>
      <c r="BV823" s="104">
        <f>IF(ABS($B823)&lt;0.01,0,VLOOKUP(G823,DollarSteps,4))</f>
        <v>4</v>
      </c>
      <c r="BW823" s="104">
        <f>IF(ABS($B823)&lt;0.01,0,VLOOKUP(I823,DollarSteps,4))</f>
        <v>4</v>
      </c>
      <c r="BX823" s="104">
        <f>IF(ABS($B823)&lt;0.01,0,IF($J823="","",VLOOKUP($J823,Age_Steps,4)))</f>
        <v>7</v>
      </c>
      <c r="BY823" s="104">
        <f>IF(OR(ABS($B823)&lt;0.01,$E823=0),0,IF($J823="","",VLOOKUP($J823,Age_Steps,4)))</f>
        <v>7</v>
      </c>
      <c r="BZ823" s="104">
        <f>IF(ABS($B823)&lt;0.01,0,IF($J823="","",VLOOKUP($J823-1,Age_Steps,4)))</f>
        <v>7</v>
      </c>
      <c r="CA823" s="104">
        <f>IF(OR(ABS($B823)&lt;0.01,$G823=0),0,IF($J823="","",VLOOKUP($J823-1,Age_Steps,4)))</f>
        <v>7</v>
      </c>
      <c r="CB823" s="104">
        <f>IF(ABS($B823)&lt;0.01,0,IF($J823="","",VLOOKUP($J823-2,Age_Steps,4)))</f>
        <v>7</v>
      </c>
      <c r="CC823" s="104">
        <f>IF(OR(ABS($B823)&lt;0.01,$I823=0),0,IF($J823="","",VLOOKUP($J823-2,Age_Steps,4)))</f>
        <v>7</v>
      </c>
    </row>
    <row r="824" spans="2:81" ht="12.5" customHeight="1">
      <c r="B824" s="6" t="s">
        <v>781</v>
      </c>
      <c r="C824" s="6" t="s">
        <v>782</v>
      </c>
      <c r="D824" s="5">
        <v>0</v>
      </c>
      <c r="E824" s="5">
        <v>0</v>
      </c>
      <c r="F824" s="2">
        <v>0</v>
      </c>
      <c r="G824" s="2">
        <v>0</v>
      </c>
      <c r="H824" s="2">
        <v>0</v>
      </c>
      <c r="I824" s="5">
        <v>0</v>
      </c>
      <c r="J824" s="11">
        <v>41</v>
      </c>
      <c r="K824" s="12">
        <f t="shared" si="723"/>
        <v>0</v>
      </c>
      <c r="L824" s="12">
        <f t="shared" si="723"/>
        <v>0</v>
      </c>
      <c r="M824" s="14">
        <f t="shared" si="724"/>
        <v>0</v>
      </c>
      <c r="N824" s="12">
        <f t="shared" si="779"/>
        <v>0</v>
      </c>
      <c r="O824" s="14">
        <f t="shared" si="725"/>
        <v>0</v>
      </c>
      <c r="P824" s="12">
        <f t="shared" si="779"/>
        <v>0</v>
      </c>
      <c r="Q824" s="12">
        <f t="shared" si="726"/>
        <v>1</v>
      </c>
      <c r="R824" s="12">
        <f t="shared" si="727"/>
        <v>0</v>
      </c>
      <c r="S824" s="12">
        <f t="shared" si="728"/>
        <v>0</v>
      </c>
      <c r="T824" s="12">
        <f t="shared" si="729"/>
        <v>0</v>
      </c>
      <c r="U824" s="12">
        <f t="shared" si="730"/>
        <v>0</v>
      </c>
      <c r="V824" s="39">
        <f t="shared" si="731"/>
        <v>0</v>
      </c>
      <c r="W824" s="39">
        <f t="shared" si="732"/>
        <v>0</v>
      </c>
      <c r="X824" s="12">
        <f t="shared" si="780"/>
        <v>0</v>
      </c>
      <c r="Y824" s="12">
        <f t="shared" si="733"/>
        <v>0</v>
      </c>
      <c r="Z824" s="39">
        <f t="shared" si="781"/>
        <v>0</v>
      </c>
      <c r="AA824" s="12">
        <f t="shared" si="734"/>
        <v>0</v>
      </c>
      <c r="AB824" s="39">
        <f t="shared" si="735"/>
        <v>0</v>
      </c>
      <c r="AC824" s="12">
        <f t="shared" si="736"/>
        <v>0</v>
      </c>
      <c r="AD824" s="39">
        <f t="shared" si="737"/>
        <v>0</v>
      </c>
      <c r="AE824" s="39">
        <f t="shared" si="722"/>
        <v>0</v>
      </c>
      <c r="AF824" s="12">
        <f t="shared" si="738"/>
        <v>0</v>
      </c>
      <c r="AG824" s="39">
        <f t="shared" si="739"/>
        <v>0</v>
      </c>
      <c r="AH824" s="12">
        <f t="shared" si="740"/>
        <v>0</v>
      </c>
      <c r="AI824" s="39">
        <f t="shared" si="741"/>
        <v>0</v>
      </c>
      <c r="AJ824" s="39">
        <f t="shared" si="742"/>
        <v>0</v>
      </c>
      <c r="AK824" s="12">
        <f t="shared" si="743"/>
        <v>0</v>
      </c>
      <c r="AL824" s="39">
        <f t="shared" si="744"/>
        <v>0</v>
      </c>
      <c r="AM824" s="39">
        <f t="shared" si="745"/>
        <v>0</v>
      </c>
      <c r="AN824" s="39">
        <f t="shared" si="746"/>
        <v>0</v>
      </c>
      <c r="AO824" s="99">
        <f t="shared" si="747"/>
        <v>0</v>
      </c>
      <c r="AP824" s="99">
        <f t="shared" si="748"/>
        <v>0</v>
      </c>
      <c r="AQ824" s="12">
        <f t="shared" si="749"/>
        <v>0</v>
      </c>
      <c r="AR824" s="39">
        <f t="shared" si="750"/>
        <v>0</v>
      </c>
      <c r="AS824" s="39">
        <f t="shared" si="751"/>
        <v>0</v>
      </c>
      <c r="AT824" s="39">
        <f t="shared" si="752"/>
        <v>0</v>
      </c>
      <c r="AU824" s="12">
        <f t="shared" si="753"/>
        <v>0</v>
      </c>
      <c r="AV824" s="39">
        <f t="shared" si="754"/>
        <v>0</v>
      </c>
      <c r="AW824" s="39">
        <f t="shared" si="755"/>
        <v>0</v>
      </c>
      <c r="AX824" s="39">
        <f t="shared" si="756"/>
        <v>0</v>
      </c>
      <c r="AY824" s="39">
        <f t="shared" si="757"/>
        <v>0</v>
      </c>
      <c r="AZ824" s="39">
        <f t="shared" si="758"/>
        <v>0</v>
      </c>
      <c r="BA824" s="12">
        <f t="shared" si="759"/>
        <v>0</v>
      </c>
      <c r="BB824" s="39">
        <f t="shared" si="760"/>
        <v>0</v>
      </c>
      <c r="BC824" s="39">
        <f t="shared" si="761"/>
        <v>0</v>
      </c>
      <c r="BD824" s="39">
        <f t="shared" si="762"/>
        <v>0</v>
      </c>
      <c r="BE824" s="12">
        <f t="shared" si="763"/>
        <v>0</v>
      </c>
      <c r="BF824" s="39">
        <f t="shared" si="764"/>
        <v>0</v>
      </c>
      <c r="BG824" s="39">
        <f t="shared" si="765"/>
        <v>0</v>
      </c>
      <c r="BH824" s="39">
        <f t="shared" si="766"/>
        <v>0</v>
      </c>
      <c r="BI824" s="12">
        <f t="shared" si="767"/>
        <v>0</v>
      </c>
      <c r="BJ824" s="39">
        <f t="shared" si="768"/>
        <v>0</v>
      </c>
      <c r="BK824" s="39">
        <f t="shared" si="769"/>
        <v>0</v>
      </c>
      <c r="BL824" s="39">
        <f t="shared" si="770"/>
        <v>0</v>
      </c>
      <c r="BM824" s="12">
        <f t="shared" si="771"/>
        <v>0</v>
      </c>
      <c r="BN824" s="39">
        <f t="shared" si="772"/>
        <v>0</v>
      </c>
      <c r="BO824" s="39">
        <f t="shared" si="773"/>
        <v>0</v>
      </c>
      <c r="BP824" s="39">
        <f t="shared" si="774"/>
        <v>0</v>
      </c>
      <c r="BQ824" s="12">
        <f t="shared" si="775"/>
        <v>0</v>
      </c>
      <c r="BR824" s="39">
        <f t="shared" si="776"/>
        <v>0</v>
      </c>
      <c r="BS824" s="39">
        <f t="shared" si="777"/>
        <v>0</v>
      </c>
      <c r="BT824" s="39">
        <f t="shared" si="778"/>
        <v>0</v>
      </c>
      <c r="BU824" s="104">
        <f>IF(ABS($B824)&lt;0.01,0,VLOOKUP(E824,DollarSteps,4))</f>
        <v>1</v>
      </c>
      <c r="BV824" s="104">
        <f>IF(ABS($B824)&lt;0.01,0,VLOOKUP(G824,DollarSteps,4))</f>
        <v>1</v>
      </c>
      <c r="BW824" s="104">
        <f>IF(ABS($B824)&lt;0.01,0,VLOOKUP(I824,DollarSteps,4))</f>
        <v>1</v>
      </c>
      <c r="BX824" s="104">
        <f>IF(ABS($B824)&lt;0.01,0,IF($J824="","",VLOOKUP($J824,Age_Steps,4)))</f>
        <v>4</v>
      </c>
      <c r="BY824" s="104">
        <f>IF(OR(ABS($B824)&lt;0.01,$E824=0),0,IF($J824="","",VLOOKUP($J824,Age_Steps,4)))</f>
        <v>0</v>
      </c>
      <c r="BZ824" s="104">
        <f>IF(ABS($B824)&lt;0.01,0,IF($J824="","",VLOOKUP($J824-1,Age_Steps,4)))</f>
        <v>4</v>
      </c>
      <c r="CA824" s="104">
        <f>IF(OR(ABS($B824)&lt;0.01,$G824=0),0,IF($J824="","",VLOOKUP($J824-1,Age_Steps,4)))</f>
        <v>0</v>
      </c>
      <c r="CB824" s="104">
        <f>IF(ABS($B824)&lt;0.01,0,IF($J824="","",VLOOKUP($J824-2,Age_Steps,4)))</f>
        <v>3</v>
      </c>
      <c r="CC824" s="104">
        <f>IF(OR(ABS($B824)&lt;0.01,$I824=0),0,IF($J824="","",VLOOKUP($J824-2,Age_Steps,4)))</f>
        <v>0</v>
      </c>
    </row>
    <row r="825" spans="2:81" ht="12.5" customHeight="1">
      <c r="B825" s="6" t="s">
        <v>783</v>
      </c>
      <c r="C825" s="6" t="s">
        <v>784</v>
      </c>
      <c r="D825" s="5">
        <v>200</v>
      </c>
      <c r="E825" s="5">
        <v>200</v>
      </c>
      <c r="F825" s="2">
        <v>100</v>
      </c>
      <c r="G825" s="2">
        <v>100</v>
      </c>
      <c r="H825" s="2">
        <v>1980</v>
      </c>
      <c r="I825" s="5">
        <v>2090</v>
      </c>
      <c r="J825" s="11">
        <v>65</v>
      </c>
      <c r="K825" s="12">
        <f t="shared" si="723"/>
        <v>1</v>
      </c>
      <c r="L825" s="12">
        <f t="shared" si="723"/>
        <v>1</v>
      </c>
      <c r="M825" s="14">
        <f t="shared" si="724"/>
        <v>100</v>
      </c>
      <c r="N825" s="12">
        <f t="shared" si="779"/>
        <v>0</v>
      </c>
      <c r="O825" s="14">
        <f t="shared" si="725"/>
        <v>100</v>
      </c>
      <c r="P825" s="12">
        <f t="shared" si="779"/>
        <v>0</v>
      </c>
      <c r="Q825" s="12">
        <f t="shared" si="726"/>
        <v>0</v>
      </c>
      <c r="R825" s="12">
        <f t="shared" si="727"/>
        <v>0</v>
      </c>
      <c r="S825" s="12">
        <f t="shared" si="728"/>
        <v>1</v>
      </c>
      <c r="T825" s="12">
        <f t="shared" si="729"/>
        <v>1</v>
      </c>
      <c r="U825" s="12">
        <f t="shared" si="730"/>
        <v>0</v>
      </c>
      <c r="V825" s="39">
        <f t="shared" si="731"/>
        <v>0</v>
      </c>
      <c r="W825" s="39">
        <f t="shared" si="732"/>
        <v>0</v>
      </c>
      <c r="X825" s="12">
        <f t="shared" si="780"/>
        <v>1</v>
      </c>
      <c r="Y825" s="12">
        <f t="shared" si="733"/>
        <v>0</v>
      </c>
      <c r="Z825" s="39">
        <f t="shared" si="781"/>
        <v>0</v>
      </c>
      <c r="AA825" s="12">
        <f t="shared" si="734"/>
        <v>0</v>
      </c>
      <c r="AB825" s="39">
        <f t="shared" si="735"/>
        <v>0</v>
      </c>
      <c r="AC825" s="12">
        <f t="shared" si="736"/>
        <v>0</v>
      </c>
      <c r="AD825" s="39">
        <f t="shared" si="737"/>
        <v>0</v>
      </c>
      <c r="AE825" s="39">
        <f t="shared" si="722"/>
        <v>0</v>
      </c>
      <c r="AF825" s="12">
        <f t="shared" si="738"/>
        <v>0</v>
      </c>
      <c r="AG825" s="39">
        <f t="shared" si="739"/>
        <v>0</v>
      </c>
      <c r="AH825" s="12">
        <f t="shared" si="740"/>
        <v>0</v>
      </c>
      <c r="AI825" s="39">
        <f t="shared" si="741"/>
        <v>0</v>
      </c>
      <c r="AJ825" s="39">
        <f t="shared" si="742"/>
        <v>0</v>
      </c>
      <c r="AK825" s="12">
        <f t="shared" si="743"/>
        <v>1</v>
      </c>
      <c r="AL825" s="39">
        <f t="shared" si="744"/>
        <v>200</v>
      </c>
      <c r="AM825" s="39">
        <f t="shared" si="745"/>
        <v>100</v>
      </c>
      <c r="AN825" s="39">
        <f t="shared" si="746"/>
        <v>2090</v>
      </c>
      <c r="AO825" s="99">
        <f t="shared" si="747"/>
        <v>1</v>
      </c>
      <c r="AP825" s="99">
        <f t="shared" si="748"/>
        <v>2</v>
      </c>
      <c r="AQ825" s="12">
        <f t="shared" si="749"/>
        <v>0</v>
      </c>
      <c r="AR825" s="39">
        <f t="shared" si="750"/>
        <v>0</v>
      </c>
      <c r="AS825" s="39">
        <f t="shared" si="751"/>
        <v>0</v>
      </c>
      <c r="AT825" s="39">
        <f t="shared" si="752"/>
        <v>0</v>
      </c>
      <c r="AU825" s="12">
        <f t="shared" si="753"/>
        <v>0</v>
      </c>
      <c r="AV825" s="39">
        <f t="shared" si="754"/>
        <v>0</v>
      </c>
      <c r="AW825" s="39">
        <f t="shared" si="755"/>
        <v>0</v>
      </c>
      <c r="AX825" s="39">
        <f t="shared" si="756"/>
        <v>0</v>
      </c>
      <c r="AY825" s="39">
        <f t="shared" si="757"/>
        <v>0</v>
      </c>
      <c r="AZ825" s="39">
        <f t="shared" si="758"/>
        <v>0</v>
      </c>
      <c r="BA825" s="12">
        <f t="shared" si="759"/>
        <v>1</v>
      </c>
      <c r="BB825" s="39">
        <f t="shared" si="760"/>
        <v>200</v>
      </c>
      <c r="BC825" s="39">
        <f t="shared" si="761"/>
        <v>100</v>
      </c>
      <c r="BD825" s="39">
        <f t="shared" si="762"/>
        <v>2090</v>
      </c>
      <c r="BE825" s="12">
        <f t="shared" si="763"/>
        <v>0</v>
      </c>
      <c r="BF825" s="39">
        <f t="shared" si="764"/>
        <v>0</v>
      </c>
      <c r="BG825" s="39">
        <f t="shared" si="765"/>
        <v>0</v>
      </c>
      <c r="BH825" s="39">
        <f t="shared" si="766"/>
        <v>0</v>
      </c>
      <c r="BI825" s="12">
        <f t="shared" si="767"/>
        <v>0</v>
      </c>
      <c r="BJ825" s="39">
        <f t="shared" si="768"/>
        <v>0</v>
      </c>
      <c r="BK825" s="39">
        <f t="shared" si="769"/>
        <v>0</v>
      </c>
      <c r="BL825" s="39">
        <f t="shared" si="770"/>
        <v>0</v>
      </c>
      <c r="BM825" s="12">
        <f t="shared" si="771"/>
        <v>0</v>
      </c>
      <c r="BN825" s="39">
        <f t="shared" si="772"/>
        <v>0</v>
      </c>
      <c r="BO825" s="39">
        <f t="shared" si="773"/>
        <v>0</v>
      </c>
      <c r="BP825" s="39">
        <f t="shared" si="774"/>
        <v>0</v>
      </c>
      <c r="BQ825" s="12">
        <f t="shared" si="775"/>
        <v>0</v>
      </c>
      <c r="BR825" s="39">
        <f t="shared" si="776"/>
        <v>0</v>
      </c>
      <c r="BS825" s="39">
        <f t="shared" si="777"/>
        <v>0</v>
      </c>
      <c r="BT825" s="39">
        <f t="shared" si="778"/>
        <v>0</v>
      </c>
      <c r="BU825" s="104">
        <f>IF(ABS($B825)&lt;0.01,0,VLOOKUP(E825,DollarSteps,4))</f>
        <v>2</v>
      </c>
      <c r="BV825" s="104">
        <f>IF(ABS($B825)&lt;0.01,0,VLOOKUP(G825,DollarSteps,4))</f>
        <v>2</v>
      </c>
      <c r="BW825" s="104">
        <f>IF(ABS($B825)&lt;0.01,0,VLOOKUP(I825,DollarSteps,4))</f>
        <v>6</v>
      </c>
      <c r="BX825" s="104">
        <f>IF(ABS($B825)&lt;0.01,0,IF($J825="","",VLOOKUP($J825,Age_Steps,4)))</f>
        <v>6</v>
      </c>
      <c r="BY825" s="104">
        <f>IF(OR(ABS($B825)&lt;0.01,$E825=0),0,IF($J825="","",VLOOKUP($J825,Age_Steps,4)))</f>
        <v>6</v>
      </c>
      <c r="BZ825" s="104">
        <f>IF(ABS($B825)&lt;0.01,0,IF($J825="","",VLOOKUP($J825-1,Age_Steps,4)))</f>
        <v>6</v>
      </c>
      <c r="CA825" s="104">
        <f>IF(OR(ABS($B825)&lt;0.01,$G825=0),0,IF($J825="","",VLOOKUP($J825-1,Age_Steps,4)))</f>
        <v>6</v>
      </c>
      <c r="CB825" s="104">
        <f>IF(ABS($B825)&lt;0.01,0,IF($J825="","",VLOOKUP($J825-2,Age_Steps,4)))</f>
        <v>6</v>
      </c>
      <c r="CC825" s="104">
        <f>IF(OR(ABS($B825)&lt;0.01,$I825=0),0,IF($J825="","",VLOOKUP($J825-2,Age_Steps,4)))</f>
        <v>6</v>
      </c>
    </row>
    <row r="826" spans="2:81" ht="12.5" customHeight="1">
      <c r="B826" s="6" t="s">
        <v>785</v>
      </c>
      <c r="C826" s="7" t="s">
        <v>786</v>
      </c>
      <c r="D826" s="5">
        <v>1050</v>
      </c>
      <c r="E826" s="5">
        <v>1108</v>
      </c>
      <c r="F826" s="2">
        <v>800</v>
      </c>
      <c r="G826" s="2">
        <v>800</v>
      </c>
      <c r="H826" s="2">
        <v>1305</v>
      </c>
      <c r="I826" s="5">
        <v>1305</v>
      </c>
      <c r="J826" s="11">
        <v>61</v>
      </c>
      <c r="K826" s="12">
        <f t="shared" si="723"/>
        <v>1</v>
      </c>
      <c r="L826" s="12">
        <f t="shared" si="723"/>
        <v>1</v>
      </c>
      <c r="M826" s="14">
        <f t="shared" si="724"/>
        <v>250</v>
      </c>
      <c r="N826" s="12">
        <f t="shared" si="779"/>
        <v>0</v>
      </c>
      <c r="O826" s="14">
        <f t="shared" si="725"/>
        <v>308</v>
      </c>
      <c r="P826" s="12">
        <f t="shared" si="779"/>
        <v>0</v>
      </c>
      <c r="Q826" s="12">
        <f t="shared" si="726"/>
        <v>0</v>
      </c>
      <c r="R826" s="12">
        <f t="shared" si="727"/>
        <v>0</v>
      </c>
      <c r="S826" s="12">
        <f t="shared" si="728"/>
        <v>1</v>
      </c>
      <c r="T826" s="12">
        <f t="shared" si="729"/>
        <v>1</v>
      </c>
      <c r="U826" s="12">
        <f t="shared" si="730"/>
        <v>0</v>
      </c>
      <c r="V826" s="39">
        <f t="shared" si="731"/>
        <v>0</v>
      </c>
      <c r="W826" s="39">
        <f t="shared" si="732"/>
        <v>0</v>
      </c>
      <c r="X826" s="12">
        <f t="shared" si="780"/>
        <v>1</v>
      </c>
      <c r="Y826" s="12">
        <f t="shared" si="733"/>
        <v>0</v>
      </c>
      <c r="Z826" s="39">
        <f t="shared" si="781"/>
        <v>0</v>
      </c>
      <c r="AA826" s="12">
        <f t="shared" si="734"/>
        <v>0</v>
      </c>
      <c r="AB826" s="39">
        <f t="shared" si="735"/>
        <v>0</v>
      </c>
      <c r="AC826" s="12">
        <f t="shared" si="736"/>
        <v>0</v>
      </c>
      <c r="AD826" s="39">
        <f t="shared" si="737"/>
        <v>0</v>
      </c>
      <c r="AE826" s="39">
        <f t="shared" si="722"/>
        <v>0</v>
      </c>
      <c r="AF826" s="12">
        <f t="shared" si="738"/>
        <v>0</v>
      </c>
      <c r="AG826" s="39">
        <f t="shared" si="739"/>
        <v>0</v>
      </c>
      <c r="AH826" s="12">
        <f t="shared" si="740"/>
        <v>0</v>
      </c>
      <c r="AI826" s="39">
        <f t="shared" si="741"/>
        <v>0</v>
      </c>
      <c r="AJ826" s="39">
        <f t="shared" si="742"/>
        <v>0</v>
      </c>
      <c r="AK826" s="12">
        <f t="shared" si="743"/>
        <v>1</v>
      </c>
      <c r="AL826" s="39">
        <f t="shared" si="744"/>
        <v>1108</v>
      </c>
      <c r="AM826" s="39">
        <f t="shared" si="745"/>
        <v>800</v>
      </c>
      <c r="AN826" s="39">
        <f t="shared" si="746"/>
        <v>1305</v>
      </c>
      <c r="AO826" s="99">
        <f t="shared" si="747"/>
        <v>1</v>
      </c>
      <c r="AP826" s="99">
        <f t="shared" si="748"/>
        <v>2</v>
      </c>
      <c r="AQ826" s="12">
        <f t="shared" si="749"/>
        <v>0</v>
      </c>
      <c r="AR826" s="39">
        <f t="shared" si="750"/>
        <v>0</v>
      </c>
      <c r="AS826" s="39">
        <f t="shared" si="751"/>
        <v>0</v>
      </c>
      <c r="AT826" s="39">
        <f t="shared" si="752"/>
        <v>0</v>
      </c>
      <c r="AU826" s="12">
        <f t="shared" si="753"/>
        <v>0</v>
      </c>
      <c r="AV826" s="39">
        <f t="shared" si="754"/>
        <v>0</v>
      </c>
      <c r="AW826" s="39">
        <f t="shared" si="755"/>
        <v>0</v>
      </c>
      <c r="AX826" s="39">
        <f t="shared" si="756"/>
        <v>0</v>
      </c>
      <c r="AY826" s="39">
        <f t="shared" si="757"/>
        <v>0</v>
      </c>
      <c r="AZ826" s="39">
        <f t="shared" si="758"/>
        <v>0</v>
      </c>
      <c r="BA826" s="12">
        <f t="shared" si="759"/>
        <v>1</v>
      </c>
      <c r="BB826" s="39">
        <f t="shared" si="760"/>
        <v>1108</v>
      </c>
      <c r="BC826" s="39">
        <f t="shared" si="761"/>
        <v>800</v>
      </c>
      <c r="BD826" s="39">
        <f t="shared" si="762"/>
        <v>1305</v>
      </c>
      <c r="BE826" s="12">
        <f t="shared" si="763"/>
        <v>0</v>
      </c>
      <c r="BF826" s="39">
        <f t="shared" si="764"/>
        <v>0</v>
      </c>
      <c r="BG826" s="39">
        <f t="shared" si="765"/>
        <v>0</v>
      </c>
      <c r="BH826" s="39">
        <f t="shared" si="766"/>
        <v>0</v>
      </c>
      <c r="BI826" s="12">
        <f t="shared" si="767"/>
        <v>0</v>
      </c>
      <c r="BJ826" s="39">
        <f t="shared" si="768"/>
        <v>0</v>
      </c>
      <c r="BK826" s="39">
        <f t="shared" si="769"/>
        <v>0</v>
      </c>
      <c r="BL826" s="39">
        <f t="shared" si="770"/>
        <v>0</v>
      </c>
      <c r="BM826" s="12">
        <f t="shared" si="771"/>
        <v>0</v>
      </c>
      <c r="BN826" s="39">
        <f t="shared" si="772"/>
        <v>0</v>
      </c>
      <c r="BO826" s="39">
        <f t="shared" si="773"/>
        <v>0</v>
      </c>
      <c r="BP826" s="39">
        <f t="shared" si="774"/>
        <v>0</v>
      </c>
      <c r="BQ826" s="12">
        <f t="shared" si="775"/>
        <v>0</v>
      </c>
      <c r="BR826" s="39">
        <f t="shared" si="776"/>
        <v>0</v>
      </c>
      <c r="BS826" s="39">
        <f t="shared" si="777"/>
        <v>0</v>
      </c>
      <c r="BT826" s="39">
        <f t="shared" si="778"/>
        <v>0</v>
      </c>
      <c r="BU826" s="104">
        <f>IF(ABS($B826)&lt;0.01,0,VLOOKUP(E826,DollarSteps,4))</f>
        <v>4</v>
      </c>
      <c r="BV826" s="104">
        <f>IF(ABS($B826)&lt;0.01,0,VLOOKUP(G826,DollarSteps,4))</f>
        <v>3</v>
      </c>
      <c r="BW826" s="104">
        <f>IF(ABS($B826)&lt;0.01,0,VLOOKUP(I826,DollarSteps,4))</f>
        <v>4</v>
      </c>
      <c r="BX826" s="104">
        <f>IF(ABS($B826)&lt;0.01,0,IF($J826="","",VLOOKUP($J826,Age_Steps,4)))</f>
        <v>6</v>
      </c>
      <c r="BY826" s="104">
        <f>IF(OR(ABS($B826)&lt;0.01,$E826=0),0,IF($J826="","",VLOOKUP($J826,Age_Steps,4)))</f>
        <v>6</v>
      </c>
      <c r="BZ826" s="104">
        <f>IF(ABS($B826)&lt;0.01,0,IF($J826="","",VLOOKUP($J826-1,Age_Steps,4)))</f>
        <v>6</v>
      </c>
      <c r="CA826" s="104">
        <f>IF(OR(ABS($B826)&lt;0.01,$G826=0),0,IF($J826="","",VLOOKUP($J826-1,Age_Steps,4)))</f>
        <v>6</v>
      </c>
      <c r="CB826" s="104">
        <f>IF(ABS($B826)&lt;0.01,0,IF($J826="","",VLOOKUP($J826-2,Age_Steps,4)))</f>
        <v>5</v>
      </c>
      <c r="CC826" s="104">
        <f>IF(OR(ABS($B826)&lt;0.01,$I826=0),0,IF($J826="","",VLOOKUP($J826-2,Age_Steps,4)))</f>
        <v>5</v>
      </c>
    </row>
    <row r="827" spans="2:81" ht="12.5" customHeight="1">
      <c r="B827" s="6" t="s">
        <v>787</v>
      </c>
      <c r="C827" s="6" t="s">
        <v>788</v>
      </c>
      <c r="D827" s="5">
        <v>1300</v>
      </c>
      <c r="E827" s="5">
        <v>1336</v>
      </c>
      <c r="F827" s="2">
        <v>1600</v>
      </c>
      <c r="G827" s="2">
        <v>1625</v>
      </c>
      <c r="H827" s="2">
        <v>1450</v>
      </c>
      <c r="I827" s="5">
        <v>1625</v>
      </c>
      <c r="J827" s="11">
        <v>68</v>
      </c>
      <c r="K827" s="12">
        <f t="shared" si="723"/>
        <v>1</v>
      </c>
      <c r="L827" s="12">
        <f t="shared" si="723"/>
        <v>1</v>
      </c>
      <c r="M827" s="14">
        <f t="shared" si="724"/>
        <v>-300</v>
      </c>
      <c r="N827" s="12">
        <f t="shared" si="779"/>
        <v>0</v>
      </c>
      <c r="O827" s="14">
        <f t="shared" si="725"/>
        <v>-289</v>
      </c>
      <c r="P827" s="12">
        <f t="shared" si="779"/>
        <v>0</v>
      </c>
      <c r="Q827" s="12">
        <f t="shared" si="726"/>
        <v>0</v>
      </c>
      <c r="R827" s="12">
        <f t="shared" si="727"/>
        <v>0</v>
      </c>
      <c r="S827" s="12">
        <f t="shared" si="728"/>
        <v>1</v>
      </c>
      <c r="T827" s="12">
        <f t="shared" si="729"/>
        <v>1</v>
      </c>
      <c r="U827" s="12">
        <f t="shared" si="730"/>
        <v>0</v>
      </c>
      <c r="V827" s="39">
        <f t="shared" si="731"/>
        <v>0</v>
      </c>
      <c r="W827" s="39">
        <f t="shared" si="732"/>
        <v>0</v>
      </c>
      <c r="X827" s="12">
        <f t="shared" si="780"/>
        <v>1</v>
      </c>
      <c r="Y827" s="12">
        <f t="shared" si="733"/>
        <v>0</v>
      </c>
      <c r="Z827" s="39">
        <f t="shared" si="781"/>
        <v>0</v>
      </c>
      <c r="AA827" s="12">
        <f t="shared" si="734"/>
        <v>0</v>
      </c>
      <c r="AB827" s="39">
        <f t="shared" si="735"/>
        <v>0</v>
      </c>
      <c r="AC827" s="12">
        <f t="shared" si="736"/>
        <v>0</v>
      </c>
      <c r="AD827" s="39">
        <f t="shared" si="737"/>
        <v>0</v>
      </c>
      <c r="AE827" s="39">
        <f t="shared" si="722"/>
        <v>0</v>
      </c>
      <c r="AF827" s="12">
        <f t="shared" si="738"/>
        <v>0</v>
      </c>
      <c r="AG827" s="39">
        <f t="shared" si="739"/>
        <v>0</v>
      </c>
      <c r="AH827" s="12">
        <f t="shared" si="740"/>
        <v>0</v>
      </c>
      <c r="AI827" s="39">
        <f t="shared" si="741"/>
        <v>0</v>
      </c>
      <c r="AJ827" s="39">
        <f t="shared" si="742"/>
        <v>0</v>
      </c>
      <c r="AK827" s="12">
        <f t="shared" si="743"/>
        <v>1</v>
      </c>
      <c r="AL827" s="39">
        <f t="shared" si="744"/>
        <v>1336</v>
      </c>
      <c r="AM827" s="39">
        <f t="shared" si="745"/>
        <v>1625</v>
      </c>
      <c r="AN827" s="39">
        <f t="shared" si="746"/>
        <v>1625</v>
      </c>
      <c r="AO827" s="99">
        <f t="shared" si="747"/>
        <v>2</v>
      </c>
      <c r="AP827" s="99">
        <f t="shared" si="748"/>
        <v>3</v>
      </c>
      <c r="AQ827" s="12">
        <f t="shared" si="749"/>
        <v>0</v>
      </c>
      <c r="AR827" s="39">
        <f t="shared" si="750"/>
        <v>0</v>
      </c>
      <c r="AS827" s="39">
        <f t="shared" si="751"/>
        <v>0</v>
      </c>
      <c r="AT827" s="39">
        <f t="shared" si="752"/>
        <v>0</v>
      </c>
      <c r="AU827" s="12">
        <f t="shared" si="753"/>
        <v>0</v>
      </c>
      <c r="AV827" s="39">
        <f t="shared" si="754"/>
        <v>0</v>
      </c>
      <c r="AW827" s="39">
        <f t="shared" si="755"/>
        <v>0</v>
      </c>
      <c r="AX827" s="39">
        <f t="shared" si="756"/>
        <v>0</v>
      </c>
      <c r="AY827" s="39">
        <f t="shared" si="757"/>
        <v>0</v>
      </c>
      <c r="AZ827" s="39">
        <f t="shared" si="758"/>
        <v>0</v>
      </c>
      <c r="BA827" s="12">
        <f t="shared" si="759"/>
        <v>0</v>
      </c>
      <c r="BB827" s="39">
        <f t="shared" si="760"/>
        <v>0</v>
      </c>
      <c r="BC827" s="39">
        <f t="shared" si="761"/>
        <v>0</v>
      </c>
      <c r="BD827" s="39">
        <f t="shared" si="762"/>
        <v>0</v>
      </c>
      <c r="BE827" s="12">
        <f t="shared" si="763"/>
        <v>1</v>
      </c>
      <c r="BF827" s="39">
        <f t="shared" si="764"/>
        <v>1336</v>
      </c>
      <c r="BG827" s="39">
        <f t="shared" si="765"/>
        <v>1625</v>
      </c>
      <c r="BH827" s="39">
        <f t="shared" si="766"/>
        <v>1625</v>
      </c>
      <c r="BI827" s="12">
        <f t="shared" si="767"/>
        <v>0</v>
      </c>
      <c r="BJ827" s="39">
        <f t="shared" si="768"/>
        <v>0</v>
      </c>
      <c r="BK827" s="39">
        <f t="shared" si="769"/>
        <v>0</v>
      </c>
      <c r="BL827" s="39">
        <f t="shared" si="770"/>
        <v>0</v>
      </c>
      <c r="BM827" s="12">
        <f t="shared" si="771"/>
        <v>0</v>
      </c>
      <c r="BN827" s="39">
        <f t="shared" si="772"/>
        <v>0</v>
      </c>
      <c r="BO827" s="39">
        <f t="shared" si="773"/>
        <v>0</v>
      </c>
      <c r="BP827" s="39">
        <f t="shared" si="774"/>
        <v>0</v>
      </c>
      <c r="BQ827" s="12">
        <f t="shared" si="775"/>
        <v>0</v>
      </c>
      <c r="BR827" s="39">
        <f t="shared" si="776"/>
        <v>0</v>
      </c>
      <c r="BS827" s="39">
        <f t="shared" si="777"/>
        <v>0</v>
      </c>
      <c r="BT827" s="39">
        <f t="shared" si="778"/>
        <v>0</v>
      </c>
      <c r="BU827" s="104">
        <f>IF(ABS($B827)&lt;0.01,0,VLOOKUP(E827,DollarSteps,4))</f>
        <v>4</v>
      </c>
      <c r="BV827" s="104">
        <f>IF(ABS($B827)&lt;0.01,0,VLOOKUP(G827,DollarSteps,4))</f>
        <v>5</v>
      </c>
      <c r="BW827" s="104">
        <f>IF(ABS($B827)&lt;0.01,0,VLOOKUP(I827,DollarSteps,4))</f>
        <v>5</v>
      </c>
      <c r="BX827" s="104">
        <f>IF(ABS($B827)&lt;0.01,0,IF($J827="","",VLOOKUP($J827,Age_Steps,4)))</f>
        <v>6</v>
      </c>
      <c r="BY827" s="104">
        <f>IF(OR(ABS($B827)&lt;0.01,$E827=0),0,IF($J827="","",VLOOKUP($J827,Age_Steps,4)))</f>
        <v>6</v>
      </c>
      <c r="BZ827" s="104">
        <f>IF(ABS($B827)&lt;0.01,0,IF($J827="","",VLOOKUP($J827-1,Age_Steps,4)))</f>
        <v>6</v>
      </c>
      <c r="CA827" s="104">
        <f>IF(OR(ABS($B827)&lt;0.01,$G827=0),0,IF($J827="","",VLOOKUP($J827-1,Age_Steps,4)))</f>
        <v>6</v>
      </c>
      <c r="CB827" s="104">
        <f>IF(ABS($B827)&lt;0.01,0,IF($J827="","",VLOOKUP($J827-2,Age_Steps,4)))</f>
        <v>6</v>
      </c>
      <c r="CC827" s="104">
        <f>IF(OR(ABS($B827)&lt;0.01,$I827=0),0,IF($J827="","",VLOOKUP($J827-2,Age_Steps,4)))</f>
        <v>6</v>
      </c>
    </row>
    <row r="828" spans="2:81" ht="12.5" customHeight="1">
      <c r="B828" s="6" t="s">
        <v>789</v>
      </c>
      <c r="C828" s="7" t="s">
        <v>790</v>
      </c>
      <c r="D828" s="5">
        <v>2380</v>
      </c>
      <c r="E828" s="5">
        <v>2658</v>
      </c>
      <c r="F828" s="2">
        <v>2455</v>
      </c>
      <c r="G828" s="2">
        <v>2515</v>
      </c>
      <c r="H828" s="2">
        <v>2350</v>
      </c>
      <c r="I828" s="5">
        <v>2527</v>
      </c>
      <c r="K828" s="12">
        <f t="shared" si="723"/>
        <v>1</v>
      </c>
      <c r="L828" s="12">
        <f t="shared" si="723"/>
        <v>1</v>
      </c>
      <c r="M828" s="14">
        <f t="shared" si="724"/>
        <v>-75</v>
      </c>
      <c r="N828" s="12">
        <f t="shared" si="779"/>
        <v>0</v>
      </c>
      <c r="O828" s="14">
        <f t="shared" si="725"/>
        <v>143</v>
      </c>
      <c r="P828" s="12">
        <f t="shared" si="779"/>
        <v>0</v>
      </c>
      <c r="Q828" s="12">
        <f t="shared" si="726"/>
        <v>0</v>
      </c>
      <c r="R828" s="12">
        <f t="shared" si="727"/>
        <v>0</v>
      </c>
      <c r="S828" s="12">
        <f t="shared" si="728"/>
        <v>1</v>
      </c>
      <c r="T828" s="12">
        <f t="shared" si="729"/>
        <v>1</v>
      </c>
      <c r="U828" s="12">
        <f t="shared" si="730"/>
        <v>0</v>
      </c>
      <c r="V828" s="39">
        <f t="shared" si="731"/>
        <v>0</v>
      </c>
      <c r="W828" s="39">
        <f t="shared" si="732"/>
        <v>0</v>
      </c>
      <c r="X828" s="12">
        <f t="shared" si="780"/>
        <v>1</v>
      </c>
      <c r="Y828" s="12">
        <f t="shared" si="733"/>
        <v>0</v>
      </c>
      <c r="Z828" s="39">
        <f t="shared" si="781"/>
        <v>0</v>
      </c>
      <c r="AA828" s="12">
        <f t="shared" si="734"/>
        <v>0</v>
      </c>
      <c r="AB828" s="39">
        <f t="shared" si="735"/>
        <v>0</v>
      </c>
      <c r="AC828" s="12">
        <f t="shared" si="736"/>
        <v>0</v>
      </c>
      <c r="AD828" s="39">
        <f t="shared" si="737"/>
        <v>0</v>
      </c>
      <c r="AE828" s="39">
        <f t="shared" si="722"/>
        <v>0</v>
      </c>
      <c r="AF828" s="12">
        <f t="shared" si="738"/>
        <v>0</v>
      </c>
      <c r="AG828" s="39">
        <f t="shared" si="739"/>
        <v>0</v>
      </c>
      <c r="AH828" s="12">
        <f t="shared" si="740"/>
        <v>0</v>
      </c>
      <c r="AI828" s="39">
        <f t="shared" si="741"/>
        <v>0</v>
      </c>
      <c r="AJ828" s="39">
        <f t="shared" si="742"/>
        <v>0</v>
      </c>
      <c r="AK828" s="12">
        <f t="shared" si="743"/>
        <v>1</v>
      </c>
      <c r="AL828" s="39">
        <f t="shared" si="744"/>
        <v>2658</v>
      </c>
      <c r="AM828" s="39">
        <f t="shared" si="745"/>
        <v>2515</v>
      </c>
      <c r="AN828" s="39">
        <f t="shared" si="746"/>
        <v>2527</v>
      </c>
      <c r="AO828" s="99">
        <f t="shared" si="747"/>
        <v>1</v>
      </c>
      <c r="AP828" s="99">
        <f t="shared" si="748"/>
        <v>2</v>
      </c>
      <c r="AQ828" s="12">
        <f t="shared" si="749"/>
        <v>0</v>
      </c>
      <c r="AR828" s="39">
        <f t="shared" si="750"/>
        <v>0</v>
      </c>
      <c r="AS828" s="39">
        <f t="shared" si="751"/>
        <v>0</v>
      </c>
      <c r="AT828" s="39">
        <f t="shared" si="752"/>
        <v>0</v>
      </c>
      <c r="AU828" s="12">
        <f t="shared" si="753"/>
        <v>0</v>
      </c>
      <c r="AV828" s="39">
        <f t="shared" si="754"/>
        <v>0</v>
      </c>
      <c r="AW828" s="39">
        <f t="shared" si="755"/>
        <v>0</v>
      </c>
      <c r="AX828" s="39">
        <f t="shared" si="756"/>
        <v>0</v>
      </c>
      <c r="AY828" s="39">
        <f t="shared" si="757"/>
        <v>0</v>
      </c>
      <c r="AZ828" s="39">
        <f t="shared" si="758"/>
        <v>0</v>
      </c>
      <c r="BA828" s="12">
        <f t="shared" si="759"/>
        <v>1</v>
      </c>
      <c r="BB828" s="39">
        <f t="shared" si="760"/>
        <v>2658</v>
      </c>
      <c r="BC828" s="39">
        <f t="shared" si="761"/>
        <v>2515</v>
      </c>
      <c r="BD828" s="39">
        <f t="shared" si="762"/>
        <v>2527</v>
      </c>
      <c r="BE828" s="12">
        <f t="shared" si="763"/>
        <v>0</v>
      </c>
      <c r="BF828" s="39">
        <f t="shared" si="764"/>
        <v>0</v>
      </c>
      <c r="BG828" s="39">
        <f t="shared" si="765"/>
        <v>0</v>
      </c>
      <c r="BH828" s="39">
        <f t="shared" si="766"/>
        <v>0</v>
      </c>
      <c r="BI828" s="12">
        <f t="shared" si="767"/>
        <v>0</v>
      </c>
      <c r="BJ828" s="39">
        <f t="shared" si="768"/>
        <v>0</v>
      </c>
      <c r="BK828" s="39">
        <f t="shared" si="769"/>
        <v>0</v>
      </c>
      <c r="BL828" s="39">
        <f t="shared" si="770"/>
        <v>0</v>
      </c>
      <c r="BM828" s="12">
        <f t="shared" si="771"/>
        <v>0</v>
      </c>
      <c r="BN828" s="39">
        <f t="shared" si="772"/>
        <v>0</v>
      </c>
      <c r="BO828" s="39">
        <f t="shared" si="773"/>
        <v>0</v>
      </c>
      <c r="BP828" s="39">
        <f t="shared" si="774"/>
        <v>0</v>
      </c>
      <c r="BQ828" s="12">
        <f t="shared" si="775"/>
        <v>0</v>
      </c>
      <c r="BR828" s="39">
        <f t="shared" si="776"/>
        <v>0</v>
      </c>
      <c r="BS828" s="39">
        <f t="shared" si="777"/>
        <v>0</v>
      </c>
      <c r="BT828" s="39">
        <f t="shared" si="778"/>
        <v>0</v>
      </c>
      <c r="BU828" s="104">
        <f>IF(ABS($B828)&lt;0.01,0,VLOOKUP(E828,DollarSteps,4))</f>
        <v>7</v>
      </c>
      <c r="BV828" s="104">
        <f>IF(ABS($B828)&lt;0.01,0,VLOOKUP(G828,DollarSteps,4))</f>
        <v>6</v>
      </c>
      <c r="BW828" s="104">
        <f>IF(ABS($B828)&lt;0.01,0,VLOOKUP(I828,DollarSteps,4))</f>
        <v>6</v>
      </c>
      <c r="BX828" s="104" t="str">
        <f>IF(ABS($B828)&lt;0.01,0,IF($J828="","",VLOOKUP($J828,Age_Steps,4)))</f>
        <v/>
      </c>
      <c r="BY828" s="104" t="str">
        <f>IF(OR(ABS($B828)&lt;0.01,$E828=0),0,IF($J828="","",VLOOKUP($J828,Age_Steps,4)))</f>
        <v/>
      </c>
      <c r="BZ828" s="104" t="str">
        <f>IF(ABS($B828)&lt;0.01,0,IF($J828="","",VLOOKUP($J828-1,Age_Steps,4)))</f>
        <v/>
      </c>
      <c r="CA828" s="104" t="str">
        <f>IF(OR(ABS($B828)&lt;0.01,$G828=0),0,IF($J828="","",VLOOKUP($J828-1,Age_Steps,4)))</f>
        <v/>
      </c>
      <c r="CB828" s="104" t="str">
        <f>IF(ABS($B828)&lt;0.01,0,IF($J828="","",VLOOKUP($J828-2,Age_Steps,4)))</f>
        <v/>
      </c>
      <c r="CC828" s="104" t="str">
        <f>IF(OR(ABS($B828)&lt;0.01,$I828=0),0,IF($J828="","",VLOOKUP($J828-2,Age_Steps,4)))</f>
        <v/>
      </c>
    </row>
    <row r="829" spans="2:81" ht="12.5" customHeight="1">
      <c r="B829" s="6" t="s">
        <v>791</v>
      </c>
      <c r="C829" s="6" t="s">
        <v>792</v>
      </c>
      <c r="D829" s="5">
        <v>5</v>
      </c>
      <c r="E829" s="5">
        <v>36</v>
      </c>
      <c r="F829" s="2">
        <v>10</v>
      </c>
      <c r="G829" s="2">
        <v>10</v>
      </c>
      <c r="H829" s="2">
        <v>20</v>
      </c>
      <c r="I829" s="5">
        <v>20</v>
      </c>
      <c r="K829" s="12">
        <f t="shared" si="723"/>
        <v>1</v>
      </c>
      <c r="L829" s="12">
        <f t="shared" si="723"/>
        <v>1</v>
      </c>
      <c r="M829" s="14">
        <f t="shared" si="724"/>
        <v>-5</v>
      </c>
      <c r="N829" s="12">
        <f t="shared" si="779"/>
        <v>0</v>
      </c>
      <c r="O829" s="14">
        <f t="shared" si="725"/>
        <v>26</v>
      </c>
      <c r="P829" s="12">
        <f t="shared" si="779"/>
        <v>0</v>
      </c>
      <c r="Q829" s="12">
        <f t="shared" si="726"/>
        <v>0</v>
      </c>
      <c r="R829" s="12">
        <f t="shared" si="727"/>
        <v>0</v>
      </c>
      <c r="S829" s="12">
        <f t="shared" si="728"/>
        <v>1</v>
      </c>
      <c r="T829" s="12">
        <f t="shared" si="729"/>
        <v>1</v>
      </c>
      <c r="U829" s="12">
        <f t="shared" si="730"/>
        <v>0</v>
      </c>
      <c r="V829" s="39">
        <f t="shared" si="731"/>
        <v>0</v>
      </c>
      <c r="W829" s="39">
        <f t="shared" si="732"/>
        <v>0</v>
      </c>
      <c r="X829" s="12">
        <f t="shared" si="780"/>
        <v>1</v>
      </c>
      <c r="Y829" s="12">
        <f t="shared" si="733"/>
        <v>0</v>
      </c>
      <c r="Z829" s="39">
        <f t="shared" si="781"/>
        <v>0</v>
      </c>
      <c r="AA829" s="12">
        <f t="shared" si="734"/>
        <v>0</v>
      </c>
      <c r="AB829" s="39">
        <f t="shared" si="735"/>
        <v>0</v>
      </c>
      <c r="AC829" s="12">
        <f t="shared" si="736"/>
        <v>0</v>
      </c>
      <c r="AD829" s="39">
        <f t="shared" si="737"/>
        <v>0</v>
      </c>
      <c r="AE829" s="39">
        <f t="shared" si="722"/>
        <v>0</v>
      </c>
      <c r="AF829" s="12">
        <f t="shared" si="738"/>
        <v>0</v>
      </c>
      <c r="AG829" s="39">
        <f t="shared" si="739"/>
        <v>0</v>
      </c>
      <c r="AH829" s="12">
        <f t="shared" si="740"/>
        <v>0</v>
      </c>
      <c r="AI829" s="39">
        <f t="shared" si="741"/>
        <v>0</v>
      </c>
      <c r="AJ829" s="39">
        <f t="shared" si="742"/>
        <v>0</v>
      </c>
      <c r="AK829" s="12">
        <f t="shared" si="743"/>
        <v>1</v>
      </c>
      <c r="AL829" s="39">
        <f t="shared" si="744"/>
        <v>36</v>
      </c>
      <c r="AM829" s="39">
        <f t="shared" si="745"/>
        <v>10</v>
      </c>
      <c r="AN829" s="39">
        <f t="shared" si="746"/>
        <v>20</v>
      </c>
      <c r="AO829" s="99">
        <f t="shared" si="747"/>
        <v>1</v>
      </c>
      <c r="AP829" s="99">
        <f t="shared" si="748"/>
        <v>2</v>
      </c>
      <c r="AQ829" s="12">
        <f t="shared" si="749"/>
        <v>0</v>
      </c>
      <c r="AR829" s="39">
        <f t="shared" si="750"/>
        <v>0</v>
      </c>
      <c r="AS829" s="39">
        <f t="shared" si="751"/>
        <v>0</v>
      </c>
      <c r="AT829" s="39">
        <f t="shared" si="752"/>
        <v>0</v>
      </c>
      <c r="AU829" s="12">
        <f t="shared" si="753"/>
        <v>0</v>
      </c>
      <c r="AV829" s="39">
        <f t="shared" si="754"/>
        <v>0</v>
      </c>
      <c r="AW829" s="39">
        <f t="shared" si="755"/>
        <v>0</v>
      </c>
      <c r="AX829" s="39">
        <f t="shared" si="756"/>
        <v>0</v>
      </c>
      <c r="AY829" s="39">
        <f t="shared" si="757"/>
        <v>0</v>
      </c>
      <c r="AZ829" s="39">
        <f t="shared" si="758"/>
        <v>0</v>
      </c>
      <c r="BA829" s="12">
        <f t="shared" si="759"/>
        <v>1</v>
      </c>
      <c r="BB829" s="39">
        <f t="shared" si="760"/>
        <v>36</v>
      </c>
      <c r="BC829" s="39">
        <f t="shared" si="761"/>
        <v>10</v>
      </c>
      <c r="BD829" s="39">
        <f t="shared" si="762"/>
        <v>20</v>
      </c>
      <c r="BE829" s="12">
        <f t="shared" si="763"/>
        <v>0</v>
      </c>
      <c r="BF829" s="39">
        <f t="shared" si="764"/>
        <v>0</v>
      </c>
      <c r="BG829" s="39">
        <f t="shared" si="765"/>
        <v>0</v>
      </c>
      <c r="BH829" s="39">
        <f t="shared" si="766"/>
        <v>0</v>
      </c>
      <c r="BI829" s="12">
        <f t="shared" si="767"/>
        <v>0</v>
      </c>
      <c r="BJ829" s="39">
        <f t="shared" si="768"/>
        <v>0</v>
      </c>
      <c r="BK829" s="39">
        <f t="shared" si="769"/>
        <v>0</v>
      </c>
      <c r="BL829" s="39">
        <f t="shared" si="770"/>
        <v>0</v>
      </c>
      <c r="BM829" s="12">
        <f t="shared" si="771"/>
        <v>0</v>
      </c>
      <c r="BN829" s="39">
        <f t="shared" si="772"/>
        <v>0</v>
      </c>
      <c r="BO829" s="39">
        <f t="shared" si="773"/>
        <v>0</v>
      </c>
      <c r="BP829" s="39">
        <f t="shared" si="774"/>
        <v>0</v>
      </c>
      <c r="BQ829" s="12">
        <f t="shared" si="775"/>
        <v>0</v>
      </c>
      <c r="BR829" s="39">
        <f t="shared" si="776"/>
        <v>0</v>
      </c>
      <c r="BS829" s="39">
        <f t="shared" si="777"/>
        <v>0</v>
      </c>
      <c r="BT829" s="39">
        <f t="shared" si="778"/>
        <v>0</v>
      </c>
      <c r="BU829" s="104">
        <f>IF(ABS($B829)&lt;0.01,0,VLOOKUP(E829,DollarSteps,4))</f>
        <v>2</v>
      </c>
      <c r="BV829" s="104">
        <f>IF(ABS($B829)&lt;0.01,0,VLOOKUP(G829,DollarSteps,4))</f>
        <v>2</v>
      </c>
      <c r="BW829" s="104">
        <f>IF(ABS($B829)&lt;0.01,0,VLOOKUP(I829,DollarSteps,4))</f>
        <v>2</v>
      </c>
      <c r="BX829" s="104" t="str">
        <f>IF(ABS($B829)&lt;0.01,0,IF($J829="","",VLOOKUP($J829,Age_Steps,4)))</f>
        <v/>
      </c>
      <c r="BY829" s="104" t="str">
        <f>IF(OR(ABS($B829)&lt;0.01,$E829=0),0,IF($J829="","",VLOOKUP($J829,Age_Steps,4)))</f>
        <v/>
      </c>
      <c r="BZ829" s="104" t="str">
        <f>IF(ABS($B829)&lt;0.01,0,IF($J829="","",VLOOKUP($J829-1,Age_Steps,4)))</f>
        <v/>
      </c>
      <c r="CA829" s="104" t="str">
        <f>IF(OR(ABS($B829)&lt;0.01,$G829=0),0,IF($J829="","",VLOOKUP($J829-1,Age_Steps,4)))</f>
        <v/>
      </c>
      <c r="CB829" s="104" t="str">
        <f>IF(ABS($B829)&lt;0.01,0,IF($J829="","",VLOOKUP($J829-2,Age_Steps,4)))</f>
        <v/>
      </c>
      <c r="CC829" s="104" t="str">
        <f>IF(OR(ABS($B829)&lt;0.01,$I829=0),0,IF($J829="","",VLOOKUP($J829-2,Age_Steps,4)))</f>
        <v/>
      </c>
    </row>
    <row r="830" spans="2:81" ht="12.5" customHeight="1">
      <c r="B830" s="6" t="s">
        <v>793</v>
      </c>
      <c r="C830" s="7" t="s">
        <v>794</v>
      </c>
      <c r="D830" s="5">
        <v>3650</v>
      </c>
      <c r="E830" s="5">
        <v>3841</v>
      </c>
      <c r="F830" s="2">
        <v>3360</v>
      </c>
      <c r="G830" s="2">
        <v>3460</v>
      </c>
      <c r="H830" s="2">
        <v>3650.8</v>
      </c>
      <c r="I830" s="5">
        <v>3735.8</v>
      </c>
      <c r="J830" s="11">
        <v>75</v>
      </c>
      <c r="K830" s="12">
        <f t="shared" si="723"/>
        <v>1</v>
      </c>
      <c r="L830" s="12">
        <f t="shared" si="723"/>
        <v>1</v>
      </c>
      <c r="M830" s="14">
        <f t="shared" si="724"/>
        <v>290</v>
      </c>
      <c r="N830" s="12">
        <f t="shared" si="779"/>
        <v>0</v>
      </c>
      <c r="O830" s="14">
        <f t="shared" si="725"/>
        <v>381</v>
      </c>
      <c r="P830" s="12">
        <f t="shared" si="779"/>
        <v>0</v>
      </c>
      <c r="Q830" s="12">
        <f t="shared" si="726"/>
        <v>0</v>
      </c>
      <c r="R830" s="12">
        <f t="shared" si="727"/>
        <v>0</v>
      </c>
      <c r="S830" s="12">
        <f t="shared" si="728"/>
        <v>1</v>
      </c>
      <c r="T830" s="12">
        <f t="shared" si="729"/>
        <v>1</v>
      </c>
      <c r="U830" s="12">
        <f t="shared" si="730"/>
        <v>0</v>
      </c>
      <c r="V830" s="39">
        <f t="shared" si="731"/>
        <v>0</v>
      </c>
      <c r="W830" s="39">
        <f t="shared" si="732"/>
        <v>0</v>
      </c>
      <c r="X830" s="12">
        <f t="shared" si="780"/>
        <v>1</v>
      </c>
      <c r="Y830" s="12">
        <f t="shared" si="733"/>
        <v>0</v>
      </c>
      <c r="Z830" s="39">
        <f t="shared" si="781"/>
        <v>0</v>
      </c>
      <c r="AA830" s="12">
        <f t="shared" si="734"/>
        <v>0</v>
      </c>
      <c r="AB830" s="39">
        <f t="shared" si="735"/>
        <v>0</v>
      </c>
      <c r="AC830" s="12">
        <f t="shared" si="736"/>
        <v>0</v>
      </c>
      <c r="AD830" s="39">
        <f t="shared" si="737"/>
        <v>0</v>
      </c>
      <c r="AE830" s="39">
        <f t="shared" si="722"/>
        <v>0</v>
      </c>
      <c r="AF830" s="12">
        <f t="shared" si="738"/>
        <v>0</v>
      </c>
      <c r="AG830" s="39">
        <f t="shared" si="739"/>
        <v>0</v>
      </c>
      <c r="AH830" s="12">
        <f t="shared" si="740"/>
        <v>0</v>
      </c>
      <c r="AI830" s="39">
        <f t="shared" si="741"/>
        <v>0</v>
      </c>
      <c r="AJ830" s="39">
        <f t="shared" si="742"/>
        <v>0</v>
      </c>
      <c r="AK830" s="12">
        <f t="shared" si="743"/>
        <v>1</v>
      </c>
      <c r="AL830" s="39">
        <f t="shared" si="744"/>
        <v>3841</v>
      </c>
      <c r="AM830" s="39">
        <f t="shared" si="745"/>
        <v>3460</v>
      </c>
      <c r="AN830" s="39">
        <f t="shared" si="746"/>
        <v>3735.8</v>
      </c>
      <c r="AO830" s="99">
        <f t="shared" si="747"/>
        <v>1</v>
      </c>
      <c r="AP830" s="99">
        <f t="shared" si="748"/>
        <v>2</v>
      </c>
      <c r="AQ830" s="12">
        <f t="shared" si="749"/>
        <v>0</v>
      </c>
      <c r="AR830" s="39">
        <f t="shared" si="750"/>
        <v>0</v>
      </c>
      <c r="AS830" s="39">
        <f t="shared" si="751"/>
        <v>0</v>
      </c>
      <c r="AT830" s="39">
        <f t="shared" si="752"/>
        <v>0</v>
      </c>
      <c r="AU830" s="12">
        <f t="shared" si="753"/>
        <v>0</v>
      </c>
      <c r="AV830" s="39">
        <f t="shared" si="754"/>
        <v>0</v>
      </c>
      <c r="AW830" s="39">
        <f t="shared" si="755"/>
        <v>0</v>
      </c>
      <c r="AX830" s="39">
        <f t="shared" si="756"/>
        <v>0</v>
      </c>
      <c r="AY830" s="39">
        <f t="shared" si="757"/>
        <v>0</v>
      </c>
      <c r="AZ830" s="39">
        <f t="shared" si="758"/>
        <v>0</v>
      </c>
      <c r="BA830" s="12">
        <f t="shared" si="759"/>
        <v>1</v>
      </c>
      <c r="BB830" s="39">
        <f t="shared" si="760"/>
        <v>3841</v>
      </c>
      <c r="BC830" s="39">
        <f t="shared" si="761"/>
        <v>3460</v>
      </c>
      <c r="BD830" s="39">
        <f t="shared" si="762"/>
        <v>3735.8</v>
      </c>
      <c r="BE830" s="12">
        <f t="shared" si="763"/>
        <v>0</v>
      </c>
      <c r="BF830" s="39">
        <f t="shared" si="764"/>
        <v>0</v>
      </c>
      <c r="BG830" s="39">
        <f t="shared" si="765"/>
        <v>0</v>
      </c>
      <c r="BH830" s="39">
        <f t="shared" si="766"/>
        <v>0</v>
      </c>
      <c r="BI830" s="12">
        <f t="shared" si="767"/>
        <v>0</v>
      </c>
      <c r="BJ830" s="39">
        <f t="shared" si="768"/>
        <v>0</v>
      </c>
      <c r="BK830" s="39">
        <f t="shared" si="769"/>
        <v>0</v>
      </c>
      <c r="BL830" s="39">
        <f t="shared" si="770"/>
        <v>0</v>
      </c>
      <c r="BM830" s="12">
        <f t="shared" si="771"/>
        <v>0</v>
      </c>
      <c r="BN830" s="39">
        <f t="shared" si="772"/>
        <v>0</v>
      </c>
      <c r="BO830" s="39">
        <f t="shared" si="773"/>
        <v>0</v>
      </c>
      <c r="BP830" s="39">
        <f t="shared" si="774"/>
        <v>0</v>
      </c>
      <c r="BQ830" s="12">
        <f t="shared" si="775"/>
        <v>0</v>
      </c>
      <c r="BR830" s="39">
        <f t="shared" si="776"/>
        <v>0</v>
      </c>
      <c r="BS830" s="39">
        <f t="shared" si="777"/>
        <v>0</v>
      </c>
      <c r="BT830" s="39">
        <f t="shared" si="778"/>
        <v>0</v>
      </c>
      <c r="BU830" s="104">
        <f>IF(ABS($B830)&lt;0.01,0,VLOOKUP(E830,DollarSteps,4))</f>
        <v>7</v>
      </c>
      <c r="BV830" s="104">
        <f>IF(ABS($B830)&lt;0.01,0,VLOOKUP(G830,DollarSteps,4))</f>
        <v>7</v>
      </c>
      <c r="BW830" s="104">
        <f>IF(ABS($B830)&lt;0.01,0,VLOOKUP(I830,DollarSteps,4))</f>
        <v>7</v>
      </c>
      <c r="BX830" s="104">
        <f>IF(ABS($B830)&lt;0.01,0,IF($J830="","",VLOOKUP($J830,Age_Steps,4)))</f>
        <v>7</v>
      </c>
      <c r="BY830" s="104">
        <f>IF(OR(ABS($B830)&lt;0.01,$E830=0),0,IF($J830="","",VLOOKUP($J830,Age_Steps,4)))</f>
        <v>7</v>
      </c>
      <c r="BZ830" s="104">
        <f>IF(ABS($B830)&lt;0.01,0,IF($J830="","",VLOOKUP($J830-1,Age_Steps,4)))</f>
        <v>7</v>
      </c>
      <c r="CA830" s="104">
        <f>IF(OR(ABS($B830)&lt;0.01,$G830=0),0,IF($J830="","",VLOOKUP($J830-1,Age_Steps,4)))</f>
        <v>7</v>
      </c>
      <c r="CB830" s="104">
        <f>IF(ABS($B830)&lt;0.01,0,IF($J830="","",VLOOKUP($J830-2,Age_Steps,4)))</f>
        <v>7</v>
      </c>
      <c r="CC830" s="104">
        <f>IF(OR(ABS($B830)&lt;0.01,$I830=0),0,IF($J830="","",VLOOKUP($J830-2,Age_Steps,4)))</f>
        <v>7</v>
      </c>
    </row>
    <row r="831" spans="2:81" ht="12.5" customHeight="1">
      <c r="B831" s="6" t="s">
        <v>795</v>
      </c>
      <c r="C831" s="6" t="s">
        <v>796</v>
      </c>
      <c r="D831" s="5">
        <v>0</v>
      </c>
      <c r="E831" s="5">
        <v>0</v>
      </c>
      <c r="F831" s="2">
        <v>0</v>
      </c>
      <c r="G831" s="2">
        <v>0</v>
      </c>
      <c r="H831" s="2">
        <v>0</v>
      </c>
      <c r="I831" s="5">
        <v>50</v>
      </c>
      <c r="J831" s="11">
        <v>42</v>
      </c>
      <c r="K831" s="12">
        <f t="shared" si="723"/>
        <v>0</v>
      </c>
      <c r="L831" s="12">
        <f t="shared" si="723"/>
        <v>0</v>
      </c>
      <c r="M831" s="14">
        <f t="shared" si="724"/>
        <v>0</v>
      </c>
      <c r="N831" s="12">
        <f t="shared" si="779"/>
        <v>0</v>
      </c>
      <c r="O831" s="14">
        <f t="shared" si="725"/>
        <v>0</v>
      </c>
      <c r="P831" s="12">
        <f t="shared" si="779"/>
        <v>0</v>
      </c>
      <c r="Q831" s="12">
        <f t="shared" si="726"/>
        <v>0</v>
      </c>
      <c r="R831" s="12">
        <f t="shared" si="727"/>
        <v>1</v>
      </c>
      <c r="S831" s="12">
        <f t="shared" si="728"/>
        <v>0</v>
      </c>
      <c r="T831" s="12">
        <f t="shared" si="729"/>
        <v>0</v>
      </c>
      <c r="U831" s="12">
        <f t="shared" si="730"/>
        <v>0</v>
      </c>
      <c r="V831" s="39">
        <f t="shared" si="731"/>
        <v>0</v>
      </c>
      <c r="W831" s="39">
        <f t="shared" si="732"/>
        <v>0</v>
      </c>
      <c r="X831" s="12">
        <f t="shared" si="780"/>
        <v>1</v>
      </c>
      <c r="Y831" s="12">
        <f t="shared" si="733"/>
        <v>1</v>
      </c>
      <c r="Z831" s="39">
        <f t="shared" si="781"/>
        <v>50</v>
      </c>
      <c r="AA831" s="12">
        <f t="shared" si="734"/>
        <v>0</v>
      </c>
      <c r="AB831" s="39">
        <f t="shared" si="735"/>
        <v>0</v>
      </c>
      <c r="AC831" s="12">
        <f t="shared" si="736"/>
        <v>0</v>
      </c>
      <c r="AD831" s="39">
        <f t="shared" si="737"/>
        <v>0</v>
      </c>
      <c r="AE831" s="39">
        <f t="shared" si="722"/>
        <v>0</v>
      </c>
      <c r="AF831" s="12">
        <f t="shared" si="738"/>
        <v>0</v>
      </c>
      <c r="AG831" s="39">
        <f t="shared" si="739"/>
        <v>0</v>
      </c>
      <c r="AH831" s="12">
        <f t="shared" si="740"/>
        <v>0</v>
      </c>
      <c r="AI831" s="39">
        <f t="shared" si="741"/>
        <v>0</v>
      </c>
      <c r="AJ831" s="39">
        <f t="shared" si="742"/>
        <v>0</v>
      </c>
      <c r="AK831" s="12">
        <f t="shared" si="743"/>
        <v>0</v>
      </c>
      <c r="AL831" s="39">
        <f t="shared" si="744"/>
        <v>0</v>
      </c>
      <c r="AM831" s="39">
        <f t="shared" si="745"/>
        <v>0</v>
      </c>
      <c r="AN831" s="39">
        <f t="shared" si="746"/>
        <v>0</v>
      </c>
      <c r="AO831" s="99">
        <f t="shared" si="747"/>
        <v>0</v>
      </c>
      <c r="AP831" s="99">
        <f t="shared" si="748"/>
        <v>0</v>
      </c>
      <c r="AQ831" s="12">
        <f t="shared" si="749"/>
        <v>0</v>
      </c>
      <c r="AR831" s="39">
        <f t="shared" si="750"/>
        <v>0</v>
      </c>
      <c r="AS831" s="39">
        <f t="shared" si="751"/>
        <v>0</v>
      </c>
      <c r="AT831" s="39">
        <f t="shared" si="752"/>
        <v>0</v>
      </c>
      <c r="AU831" s="12">
        <f t="shared" si="753"/>
        <v>0</v>
      </c>
      <c r="AV831" s="39">
        <f t="shared" si="754"/>
        <v>0</v>
      </c>
      <c r="AW831" s="39">
        <f t="shared" si="755"/>
        <v>0</v>
      </c>
      <c r="AX831" s="39">
        <f t="shared" si="756"/>
        <v>0</v>
      </c>
      <c r="AY831" s="39">
        <f t="shared" si="757"/>
        <v>0</v>
      </c>
      <c r="AZ831" s="39">
        <f t="shared" si="758"/>
        <v>0</v>
      </c>
      <c r="BA831" s="12">
        <f t="shared" si="759"/>
        <v>0</v>
      </c>
      <c r="BB831" s="39">
        <f t="shared" si="760"/>
        <v>0</v>
      </c>
      <c r="BC831" s="39">
        <f t="shared" si="761"/>
        <v>0</v>
      </c>
      <c r="BD831" s="39">
        <f t="shared" si="762"/>
        <v>0</v>
      </c>
      <c r="BE831" s="12">
        <f t="shared" si="763"/>
        <v>0</v>
      </c>
      <c r="BF831" s="39">
        <f t="shared" si="764"/>
        <v>0</v>
      </c>
      <c r="BG831" s="39">
        <f t="shared" si="765"/>
        <v>0</v>
      </c>
      <c r="BH831" s="39">
        <f t="shared" si="766"/>
        <v>0</v>
      </c>
      <c r="BI831" s="12">
        <f t="shared" si="767"/>
        <v>0</v>
      </c>
      <c r="BJ831" s="39">
        <f t="shared" si="768"/>
        <v>0</v>
      </c>
      <c r="BK831" s="39">
        <f t="shared" si="769"/>
        <v>0</v>
      </c>
      <c r="BL831" s="39">
        <f t="shared" si="770"/>
        <v>0</v>
      </c>
      <c r="BM831" s="12">
        <f t="shared" si="771"/>
        <v>0</v>
      </c>
      <c r="BN831" s="39">
        <f t="shared" si="772"/>
        <v>0</v>
      </c>
      <c r="BO831" s="39">
        <f t="shared" si="773"/>
        <v>0</v>
      </c>
      <c r="BP831" s="39">
        <f t="shared" si="774"/>
        <v>0</v>
      </c>
      <c r="BQ831" s="12">
        <f t="shared" si="775"/>
        <v>0</v>
      </c>
      <c r="BR831" s="39">
        <f t="shared" si="776"/>
        <v>0</v>
      </c>
      <c r="BS831" s="39">
        <f t="shared" si="777"/>
        <v>0</v>
      </c>
      <c r="BT831" s="39">
        <f t="shared" si="778"/>
        <v>0</v>
      </c>
      <c r="BU831" s="104">
        <f>IF(ABS($B831)&lt;0.01,0,VLOOKUP(E831,DollarSteps,4))</f>
        <v>1</v>
      </c>
      <c r="BV831" s="104">
        <f>IF(ABS($B831)&lt;0.01,0,VLOOKUP(G831,DollarSteps,4))</f>
        <v>1</v>
      </c>
      <c r="BW831" s="104">
        <f>IF(ABS($B831)&lt;0.01,0,VLOOKUP(I831,DollarSteps,4))</f>
        <v>2</v>
      </c>
      <c r="BX831" s="104">
        <f>IF(ABS($B831)&lt;0.01,0,IF($J831="","",VLOOKUP($J831,Age_Steps,4)))</f>
        <v>4</v>
      </c>
      <c r="BY831" s="104">
        <f>IF(OR(ABS($B831)&lt;0.01,$E831=0),0,IF($J831="","",VLOOKUP($J831,Age_Steps,4)))</f>
        <v>0</v>
      </c>
      <c r="BZ831" s="104">
        <f>IF(ABS($B831)&lt;0.01,0,IF($J831="","",VLOOKUP($J831-1,Age_Steps,4)))</f>
        <v>4</v>
      </c>
      <c r="CA831" s="104">
        <f>IF(OR(ABS($B831)&lt;0.01,$G831=0),0,IF($J831="","",VLOOKUP($J831-1,Age_Steps,4)))</f>
        <v>0</v>
      </c>
      <c r="CB831" s="104">
        <f>IF(ABS($B831)&lt;0.01,0,IF($J831="","",VLOOKUP($J831-2,Age_Steps,4)))</f>
        <v>4</v>
      </c>
      <c r="CC831" s="104">
        <f>IF(OR(ABS($B831)&lt;0.01,$I831=0),0,IF($J831="","",VLOOKUP($J831-2,Age_Steps,4)))</f>
        <v>4</v>
      </c>
    </row>
    <row r="832" spans="2:81" ht="12.5" customHeight="1">
      <c r="B832" s="6" t="s">
        <v>797</v>
      </c>
      <c r="C832" s="7" t="s">
        <v>798</v>
      </c>
      <c r="D832" s="5">
        <v>520</v>
      </c>
      <c r="E832" s="5">
        <v>540</v>
      </c>
      <c r="F832" s="2">
        <v>530</v>
      </c>
      <c r="G832" s="2">
        <v>531</v>
      </c>
      <c r="H832" s="2">
        <v>290</v>
      </c>
      <c r="I832" s="5">
        <v>290</v>
      </c>
      <c r="J832" s="11">
        <v>70</v>
      </c>
      <c r="K832" s="12">
        <f t="shared" si="723"/>
        <v>1</v>
      </c>
      <c r="L832" s="12">
        <f t="shared" si="723"/>
        <v>1</v>
      </c>
      <c r="M832" s="14">
        <f t="shared" si="724"/>
        <v>-10</v>
      </c>
      <c r="N832" s="12">
        <f t="shared" si="779"/>
        <v>0</v>
      </c>
      <c r="O832" s="14">
        <f t="shared" si="725"/>
        <v>9</v>
      </c>
      <c r="P832" s="12">
        <f t="shared" si="779"/>
        <v>0</v>
      </c>
      <c r="Q832" s="12">
        <f t="shared" si="726"/>
        <v>0</v>
      </c>
      <c r="R832" s="12">
        <f t="shared" si="727"/>
        <v>0</v>
      </c>
      <c r="S832" s="12">
        <f t="shared" si="728"/>
        <v>1</v>
      </c>
      <c r="T832" s="12">
        <f t="shared" si="729"/>
        <v>1</v>
      </c>
      <c r="U832" s="12">
        <f t="shared" si="730"/>
        <v>0</v>
      </c>
      <c r="V832" s="39">
        <f t="shared" si="731"/>
        <v>0</v>
      </c>
      <c r="W832" s="39">
        <f t="shared" si="732"/>
        <v>0</v>
      </c>
      <c r="X832" s="12">
        <f t="shared" si="780"/>
        <v>1</v>
      </c>
      <c r="Y832" s="12">
        <f t="shared" si="733"/>
        <v>0</v>
      </c>
      <c r="Z832" s="39">
        <f t="shared" si="781"/>
        <v>0</v>
      </c>
      <c r="AA832" s="12">
        <f t="shared" si="734"/>
        <v>0</v>
      </c>
      <c r="AB832" s="39">
        <f t="shared" si="735"/>
        <v>0</v>
      </c>
      <c r="AC832" s="12">
        <f t="shared" si="736"/>
        <v>0</v>
      </c>
      <c r="AD832" s="39">
        <f t="shared" si="737"/>
        <v>0</v>
      </c>
      <c r="AE832" s="39">
        <f t="shared" si="722"/>
        <v>0</v>
      </c>
      <c r="AF832" s="12">
        <f t="shared" si="738"/>
        <v>0</v>
      </c>
      <c r="AG832" s="39">
        <f t="shared" si="739"/>
        <v>0</v>
      </c>
      <c r="AH832" s="12">
        <f t="shared" si="740"/>
        <v>0</v>
      </c>
      <c r="AI832" s="39">
        <f t="shared" si="741"/>
        <v>0</v>
      </c>
      <c r="AJ832" s="39">
        <f t="shared" si="742"/>
        <v>0</v>
      </c>
      <c r="AK832" s="12">
        <f t="shared" si="743"/>
        <v>1</v>
      </c>
      <c r="AL832" s="39">
        <f t="shared" si="744"/>
        <v>540</v>
      </c>
      <c r="AM832" s="39">
        <f t="shared" si="745"/>
        <v>531</v>
      </c>
      <c r="AN832" s="39">
        <f t="shared" si="746"/>
        <v>290</v>
      </c>
      <c r="AO832" s="99">
        <f t="shared" si="747"/>
        <v>1</v>
      </c>
      <c r="AP832" s="99">
        <f t="shared" si="748"/>
        <v>1</v>
      </c>
      <c r="AQ832" s="12">
        <f t="shared" si="749"/>
        <v>1</v>
      </c>
      <c r="AR832" s="39">
        <f t="shared" si="750"/>
        <v>540</v>
      </c>
      <c r="AS832" s="39">
        <f t="shared" si="751"/>
        <v>531</v>
      </c>
      <c r="AT832" s="39">
        <f t="shared" si="752"/>
        <v>290</v>
      </c>
      <c r="AU832" s="12">
        <f t="shared" si="753"/>
        <v>0</v>
      </c>
      <c r="AV832" s="39">
        <f t="shared" si="754"/>
        <v>0</v>
      </c>
      <c r="AW832" s="39">
        <f t="shared" si="755"/>
        <v>0</v>
      </c>
      <c r="AX832" s="39">
        <f t="shared" si="756"/>
        <v>0</v>
      </c>
      <c r="AY832" s="39">
        <f t="shared" si="757"/>
        <v>0</v>
      </c>
      <c r="AZ832" s="39">
        <f t="shared" si="758"/>
        <v>0</v>
      </c>
      <c r="BA832" s="12">
        <f t="shared" si="759"/>
        <v>0</v>
      </c>
      <c r="BB832" s="39">
        <f t="shared" si="760"/>
        <v>0</v>
      </c>
      <c r="BC832" s="39">
        <f t="shared" si="761"/>
        <v>0</v>
      </c>
      <c r="BD832" s="39">
        <f t="shared" si="762"/>
        <v>0</v>
      </c>
      <c r="BE832" s="12">
        <f t="shared" si="763"/>
        <v>0</v>
      </c>
      <c r="BF832" s="39">
        <f t="shared" si="764"/>
        <v>0</v>
      </c>
      <c r="BG832" s="39">
        <f t="shared" si="765"/>
        <v>0</v>
      </c>
      <c r="BH832" s="39">
        <f t="shared" si="766"/>
        <v>0</v>
      </c>
      <c r="BI832" s="12">
        <f t="shared" si="767"/>
        <v>0</v>
      </c>
      <c r="BJ832" s="39">
        <f t="shared" si="768"/>
        <v>0</v>
      </c>
      <c r="BK832" s="39">
        <f t="shared" si="769"/>
        <v>0</v>
      </c>
      <c r="BL832" s="39">
        <f t="shared" si="770"/>
        <v>0</v>
      </c>
      <c r="BM832" s="12">
        <f t="shared" si="771"/>
        <v>0</v>
      </c>
      <c r="BN832" s="39">
        <f t="shared" si="772"/>
        <v>0</v>
      </c>
      <c r="BO832" s="39">
        <f t="shared" si="773"/>
        <v>0</v>
      </c>
      <c r="BP832" s="39">
        <f t="shared" si="774"/>
        <v>0</v>
      </c>
      <c r="BQ832" s="12">
        <f t="shared" si="775"/>
        <v>0</v>
      </c>
      <c r="BR832" s="39">
        <f t="shared" si="776"/>
        <v>0</v>
      </c>
      <c r="BS832" s="39">
        <f t="shared" si="777"/>
        <v>0</v>
      </c>
      <c r="BT832" s="39">
        <f t="shared" si="778"/>
        <v>0</v>
      </c>
      <c r="BU832" s="104">
        <f>IF(ABS($B832)&lt;0.01,0,VLOOKUP(E832,DollarSteps,4))</f>
        <v>3</v>
      </c>
      <c r="BV832" s="104">
        <f>IF(ABS($B832)&lt;0.01,0,VLOOKUP(G832,DollarSteps,4))</f>
        <v>3</v>
      </c>
      <c r="BW832" s="104">
        <f>IF(ABS($B832)&lt;0.01,0,VLOOKUP(I832,DollarSteps,4))</f>
        <v>3</v>
      </c>
      <c r="BX832" s="104">
        <f>IF(ABS($B832)&lt;0.01,0,IF($J832="","",VLOOKUP($J832,Age_Steps,4)))</f>
        <v>7</v>
      </c>
      <c r="BY832" s="104">
        <f>IF(OR(ABS($B832)&lt;0.01,$E832=0),0,IF($J832="","",VLOOKUP($J832,Age_Steps,4)))</f>
        <v>7</v>
      </c>
      <c r="BZ832" s="104">
        <f>IF(ABS($B832)&lt;0.01,0,IF($J832="","",VLOOKUP($J832-1,Age_Steps,4)))</f>
        <v>6</v>
      </c>
      <c r="CA832" s="104">
        <f>IF(OR(ABS($B832)&lt;0.01,$G832=0),0,IF($J832="","",VLOOKUP($J832-1,Age_Steps,4)))</f>
        <v>6</v>
      </c>
      <c r="CB832" s="104">
        <f>IF(ABS($B832)&lt;0.01,0,IF($J832="","",VLOOKUP($J832-2,Age_Steps,4)))</f>
        <v>6</v>
      </c>
      <c r="CC832" s="104">
        <f>IF(OR(ABS($B832)&lt;0.01,$I832=0),0,IF($J832="","",VLOOKUP($J832-2,Age_Steps,4)))</f>
        <v>6</v>
      </c>
    </row>
    <row r="833" spans="2:81" ht="12.5" customHeight="1">
      <c r="B833" s="6" t="s">
        <v>799</v>
      </c>
      <c r="C833" s="7" t="s">
        <v>800</v>
      </c>
      <c r="D833" s="5">
        <v>400</v>
      </c>
      <c r="E833" s="5">
        <v>400</v>
      </c>
      <c r="F833" s="2">
        <v>500</v>
      </c>
      <c r="G833" s="2">
        <v>500</v>
      </c>
      <c r="H833" s="2">
        <v>700</v>
      </c>
      <c r="I833" s="5">
        <v>700</v>
      </c>
      <c r="J833" s="11">
        <v>64</v>
      </c>
      <c r="K833" s="12">
        <f t="shared" si="723"/>
        <v>1</v>
      </c>
      <c r="L833" s="12">
        <f t="shared" si="723"/>
        <v>1</v>
      </c>
      <c r="M833" s="14">
        <f t="shared" si="724"/>
        <v>-100</v>
      </c>
      <c r="N833" s="12">
        <f t="shared" si="779"/>
        <v>0</v>
      </c>
      <c r="O833" s="14">
        <f t="shared" si="725"/>
        <v>-100</v>
      </c>
      <c r="P833" s="12">
        <f t="shared" si="779"/>
        <v>0</v>
      </c>
      <c r="Q833" s="12">
        <f t="shared" si="726"/>
        <v>0</v>
      </c>
      <c r="R833" s="12">
        <f t="shared" si="727"/>
        <v>0</v>
      </c>
      <c r="S833" s="12">
        <f t="shared" si="728"/>
        <v>1</v>
      </c>
      <c r="T833" s="12">
        <f t="shared" si="729"/>
        <v>1</v>
      </c>
      <c r="U833" s="12">
        <f t="shared" si="730"/>
        <v>0</v>
      </c>
      <c r="V833" s="39">
        <f t="shared" si="731"/>
        <v>0</v>
      </c>
      <c r="W833" s="39">
        <f t="shared" si="732"/>
        <v>0</v>
      </c>
      <c r="X833" s="12">
        <f t="shared" si="780"/>
        <v>1</v>
      </c>
      <c r="Y833" s="12">
        <f t="shared" si="733"/>
        <v>0</v>
      </c>
      <c r="Z833" s="39">
        <f t="shared" si="781"/>
        <v>0</v>
      </c>
      <c r="AA833" s="12">
        <f t="shared" si="734"/>
        <v>0</v>
      </c>
      <c r="AB833" s="39">
        <f t="shared" si="735"/>
        <v>0</v>
      </c>
      <c r="AC833" s="12">
        <f t="shared" si="736"/>
        <v>0</v>
      </c>
      <c r="AD833" s="39">
        <f t="shared" si="737"/>
        <v>0</v>
      </c>
      <c r="AE833" s="39">
        <f t="shared" si="722"/>
        <v>0</v>
      </c>
      <c r="AF833" s="12">
        <f t="shared" si="738"/>
        <v>0</v>
      </c>
      <c r="AG833" s="39">
        <f t="shared" si="739"/>
        <v>0</v>
      </c>
      <c r="AH833" s="12">
        <f t="shared" si="740"/>
        <v>0</v>
      </c>
      <c r="AI833" s="39">
        <f t="shared" si="741"/>
        <v>0</v>
      </c>
      <c r="AJ833" s="39">
        <f t="shared" si="742"/>
        <v>0</v>
      </c>
      <c r="AK833" s="12">
        <f t="shared" si="743"/>
        <v>1</v>
      </c>
      <c r="AL833" s="39">
        <f t="shared" si="744"/>
        <v>400</v>
      </c>
      <c r="AM833" s="39">
        <f t="shared" si="745"/>
        <v>500</v>
      </c>
      <c r="AN833" s="39">
        <f t="shared" si="746"/>
        <v>700</v>
      </c>
      <c r="AO833" s="99">
        <f t="shared" si="747"/>
        <v>2</v>
      </c>
      <c r="AP833" s="99">
        <f t="shared" si="748"/>
        <v>2</v>
      </c>
      <c r="AQ833" s="12">
        <f t="shared" si="749"/>
        <v>0</v>
      </c>
      <c r="AR833" s="39">
        <f t="shared" si="750"/>
        <v>0</v>
      </c>
      <c r="AS833" s="39">
        <f t="shared" si="751"/>
        <v>0</v>
      </c>
      <c r="AT833" s="39">
        <f t="shared" si="752"/>
        <v>0</v>
      </c>
      <c r="AU833" s="12">
        <f t="shared" si="753"/>
        <v>1</v>
      </c>
      <c r="AV833" s="39">
        <f t="shared" si="754"/>
        <v>400</v>
      </c>
      <c r="AW833" s="39">
        <f t="shared" si="755"/>
        <v>500</v>
      </c>
      <c r="AX833" s="39">
        <f t="shared" si="756"/>
        <v>700</v>
      </c>
      <c r="AY833" s="39">
        <f t="shared" si="757"/>
        <v>-100</v>
      </c>
      <c r="AZ833" s="39">
        <f t="shared" si="758"/>
        <v>-200</v>
      </c>
      <c r="BA833" s="12">
        <f t="shared" si="759"/>
        <v>0</v>
      </c>
      <c r="BB833" s="39">
        <f t="shared" si="760"/>
        <v>0</v>
      </c>
      <c r="BC833" s="39">
        <f t="shared" si="761"/>
        <v>0</v>
      </c>
      <c r="BD833" s="39">
        <f t="shared" si="762"/>
        <v>0</v>
      </c>
      <c r="BE833" s="12">
        <f t="shared" si="763"/>
        <v>0</v>
      </c>
      <c r="BF833" s="39">
        <f t="shared" si="764"/>
        <v>0</v>
      </c>
      <c r="BG833" s="39">
        <f t="shared" si="765"/>
        <v>0</v>
      </c>
      <c r="BH833" s="39">
        <f t="shared" si="766"/>
        <v>0</v>
      </c>
      <c r="BI833" s="12">
        <f t="shared" si="767"/>
        <v>0</v>
      </c>
      <c r="BJ833" s="39">
        <f t="shared" si="768"/>
        <v>0</v>
      </c>
      <c r="BK833" s="39">
        <f t="shared" si="769"/>
        <v>0</v>
      </c>
      <c r="BL833" s="39">
        <f t="shared" si="770"/>
        <v>0</v>
      </c>
      <c r="BM833" s="12">
        <f t="shared" si="771"/>
        <v>0</v>
      </c>
      <c r="BN833" s="39">
        <f t="shared" si="772"/>
        <v>0</v>
      </c>
      <c r="BO833" s="39">
        <f t="shared" si="773"/>
        <v>0</v>
      </c>
      <c r="BP833" s="39">
        <f t="shared" si="774"/>
        <v>0</v>
      </c>
      <c r="BQ833" s="12">
        <f t="shared" si="775"/>
        <v>0</v>
      </c>
      <c r="BR833" s="39">
        <f t="shared" si="776"/>
        <v>0</v>
      </c>
      <c r="BS833" s="39">
        <f t="shared" si="777"/>
        <v>0</v>
      </c>
      <c r="BT833" s="39">
        <f t="shared" si="778"/>
        <v>0</v>
      </c>
      <c r="BU833" s="104">
        <f>IF(ABS($B833)&lt;0.01,0,VLOOKUP(E833,DollarSteps,4))</f>
        <v>3</v>
      </c>
      <c r="BV833" s="104">
        <f>IF(ABS($B833)&lt;0.01,0,VLOOKUP(G833,DollarSteps,4))</f>
        <v>3</v>
      </c>
      <c r="BW833" s="104">
        <f>IF(ABS($B833)&lt;0.01,0,VLOOKUP(I833,DollarSteps,4))</f>
        <v>3</v>
      </c>
      <c r="BX833" s="104">
        <f>IF(ABS($B833)&lt;0.01,0,IF($J833="","",VLOOKUP($J833,Age_Steps,4)))</f>
        <v>6</v>
      </c>
      <c r="BY833" s="104">
        <f>IF(OR(ABS($B833)&lt;0.01,$E833=0),0,IF($J833="","",VLOOKUP($J833,Age_Steps,4)))</f>
        <v>6</v>
      </c>
      <c r="BZ833" s="104">
        <f>IF(ABS($B833)&lt;0.01,0,IF($J833="","",VLOOKUP($J833-1,Age_Steps,4)))</f>
        <v>6</v>
      </c>
      <c r="CA833" s="104">
        <f>IF(OR(ABS($B833)&lt;0.01,$G833=0),0,IF($J833="","",VLOOKUP($J833-1,Age_Steps,4)))</f>
        <v>6</v>
      </c>
      <c r="CB833" s="104">
        <f>IF(ABS($B833)&lt;0.01,0,IF($J833="","",VLOOKUP($J833-2,Age_Steps,4)))</f>
        <v>6</v>
      </c>
      <c r="CC833" s="104">
        <f>IF(OR(ABS($B833)&lt;0.01,$I833=0),0,IF($J833="","",VLOOKUP($J833-2,Age_Steps,4)))</f>
        <v>6</v>
      </c>
    </row>
    <row r="834" spans="2:81" ht="12.5" customHeight="1">
      <c r="B834" s="6" t="s">
        <v>801</v>
      </c>
      <c r="C834" s="7" t="s">
        <v>802</v>
      </c>
      <c r="D834" s="5">
        <v>0</v>
      </c>
      <c r="E834" s="5">
        <v>0</v>
      </c>
      <c r="F834" s="2">
        <v>20</v>
      </c>
      <c r="G834" s="2">
        <v>40</v>
      </c>
      <c r="H834" s="2">
        <v>20</v>
      </c>
      <c r="I834" s="5">
        <v>40</v>
      </c>
      <c r="J834" s="11">
        <v>53</v>
      </c>
      <c r="K834" s="12">
        <f t="shared" si="723"/>
        <v>0</v>
      </c>
      <c r="L834" s="12">
        <f t="shared" si="723"/>
        <v>0</v>
      </c>
      <c r="M834" s="14">
        <f t="shared" si="724"/>
        <v>-20</v>
      </c>
      <c r="N834" s="12">
        <f t="shared" si="779"/>
        <v>0</v>
      </c>
      <c r="O834" s="14">
        <f t="shared" si="725"/>
        <v>-40</v>
      </c>
      <c r="P834" s="12">
        <f t="shared" si="779"/>
        <v>0</v>
      </c>
      <c r="Q834" s="12">
        <f t="shared" si="726"/>
        <v>0</v>
      </c>
      <c r="R834" s="12">
        <f t="shared" si="727"/>
        <v>1</v>
      </c>
      <c r="S834" s="12">
        <f t="shared" si="728"/>
        <v>0</v>
      </c>
      <c r="T834" s="12">
        <f t="shared" si="729"/>
        <v>1</v>
      </c>
      <c r="U834" s="12">
        <f t="shared" si="730"/>
        <v>1</v>
      </c>
      <c r="V834" s="39">
        <f t="shared" si="731"/>
        <v>40</v>
      </c>
      <c r="W834" s="39">
        <f t="shared" si="732"/>
        <v>40</v>
      </c>
      <c r="X834" s="12">
        <f t="shared" si="780"/>
        <v>1</v>
      </c>
      <c r="Y834" s="12">
        <f t="shared" si="733"/>
        <v>0</v>
      </c>
      <c r="Z834" s="39">
        <f t="shared" si="781"/>
        <v>0</v>
      </c>
      <c r="AA834" s="12">
        <f t="shared" si="734"/>
        <v>0</v>
      </c>
      <c r="AB834" s="39">
        <f t="shared" si="735"/>
        <v>0</v>
      </c>
      <c r="AC834" s="12">
        <f t="shared" si="736"/>
        <v>0</v>
      </c>
      <c r="AD834" s="39">
        <f t="shared" si="737"/>
        <v>0</v>
      </c>
      <c r="AE834" s="39">
        <f t="shared" si="722"/>
        <v>0</v>
      </c>
      <c r="AF834" s="12">
        <f t="shared" si="738"/>
        <v>0</v>
      </c>
      <c r="AG834" s="39">
        <f t="shared" si="739"/>
        <v>0</v>
      </c>
      <c r="AH834" s="12">
        <f t="shared" si="740"/>
        <v>0</v>
      </c>
      <c r="AI834" s="39">
        <f t="shared" si="741"/>
        <v>0</v>
      </c>
      <c r="AJ834" s="39">
        <f t="shared" si="742"/>
        <v>0</v>
      </c>
      <c r="AK834" s="12">
        <f t="shared" si="743"/>
        <v>0</v>
      </c>
      <c r="AL834" s="39">
        <f t="shared" si="744"/>
        <v>0</v>
      </c>
      <c r="AM834" s="39">
        <f t="shared" si="745"/>
        <v>0</v>
      </c>
      <c r="AN834" s="39">
        <f t="shared" si="746"/>
        <v>0</v>
      </c>
      <c r="AO834" s="99">
        <f t="shared" si="747"/>
        <v>0</v>
      </c>
      <c r="AP834" s="99">
        <f t="shared" si="748"/>
        <v>0</v>
      </c>
      <c r="AQ834" s="12">
        <f t="shared" si="749"/>
        <v>0</v>
      </c>
      <c r="AR834" s="39">
        <f t="shared" si="750"/>
        <v>0</v>
      </c>
      <c r="AS834" s="39">
        <f t="shared" si="751"/>
        <v>0</v>
      </c>
      <c r="AT834" s="39">
        <f t="shared" si="752"/>
        <v>0</v>
      </c>
      <c r="AU834" s="12">
        <f t="shared" si="753"/>
        <v>0</v>
      </c>
      <c r="AV834" s="39">
        <f t="shared" si="754"/>
        <v>0</v>
      </c>
      <c r="AW834" s="39">
        <f t="shared" si="755"/>
        <v>0</v>
      </c>
      <c r="AX834" s="39">
        <f t="shared" si="756"/>
        <v>0</v>
      </c>
      <c r="AY834" s="39">
        <f t="shared" si="757"/>
        <v>0</v>
      </c>
      <c r="AZ834" s="39">
        <f t="shared" si="758"/>
        <v>0</v>
      </c>
      <c r="BA834" s="12">
        <f t="shared" si="759"/>
        <v>0</v>
      </c>
      <c r="BB834" s="39">
        <f t="shared" si="760"/>
        <v>0</v>
      </c>
      <c r="BC834" s="39">
        <f t="shared" si="761"/>
        <v>0</v>
      </c>
      <c r="BD834" s="39">
        <f t="shared" si="762"/>
        <v>0</v>
      </c>
      <c r="BE834" s="12">
        <f t="shared" si="763"/>
        <v>0</v>
      </c>
      <c r="BF834" s="39">
        <f t="shared" si="764"/>
        <v>0</v>
      </c>
      <c r="BG834" s="39">
        <f t="shared" si="765"/>
        <v>0</v>
      </c>
      <c r="BH834" s="39">
        <f t="shared" si="766"/>
        <v>0</v>
      </c>
      <c r="BI834" s="12">
        <f t="shared" si="767"/>
        <v>0</v>
      </c>
      <c r="BJ834" s="39">
        <f t="shared" si="768"/>
        <v>0</v>
      </c>
      <c r="BK834" s="39">
        <f t="shared" si="769"/>
        <v>0</v>
      </c>
      <c r="BL834" s="39">
        <f t="shared" si="770"/>
        <v>0</v>
      </c>
      <c r="BM834" s="12">
        <f t="shared" si="771"/>
        <v>0</v>
      </c>
      <c r="BN834" s="39">
        <f t="shared" si="772"/>
        <v>0</v>
      </c>
      <c r="BO834" s="39">
        <f t="shared" si="773"/>
        <v>0</v>
      </c>
      <c r="BP834" s="39">
        <f t="shared" si="774"/>
        <v>0</v>
      </c>
      <c r="BQ834" s="12">
        <f t="shared" si="775"/>
        <v>0</v>
      </c>
      <c r="BR834" s="39">
        <f t="shared" si="776"/>
        <v>0</v>
      </c>
      <c r="BS834" s="39">
        <f t="shared" si="777"/>
        <v>0</v>
      </c>
      <c r="BT834" s="39">
        <f t="shared" si="778"/>
        <v>0</v>
      </c>
      <c r="BU834" s="104">
        <f>IF(ABS($B834)&lt;0.01,0,VLOOKUP(E834,DollarSteps,4))</f>
        <v>1</v>
      </c>
      <c r="BV834" s="104">
        <f>IF(ABS($B834)&lt;0.01,0,VLOOKUP(G834,DollarSteps,4))</f>
        <v>2</v>
      </c>
      <c r="BW834" s="104">
        <f>IF(ABS($B834)&lt;0.01,0,VLOOKUP(I834,DollarSteps,4))</f>
        <v>2</v>
      </c>
      <c r="BX834" s="104">
        <f>IF(ABS($B834)&lt;0.01,0,IF($J834="","",VLOOKUP($J834,Age_Steps,4)))</f>
        <v>5</v>
      </c>
      <c r="BY834" s="104">
        <f>IF(OR(ABS($B834)&lt;0.01,$E834=0),0,IF($J834="","",VLOOKUP($J834,Age_Steps,4)))</f>
        <v>0</v>
      </c>
      <c r="BZ834" s="104">
        <f>IF(ABS($B834)&lt;0.01,0,IF($J834="","",VLOOKUP($J834-1,Age_Steps,4)))</f>
        <v>5</v>
      </c>
      <c r="CA834" s="104">
        <f>IF(OR(ABS($B834)&lt;0.01,$G834=0),0,IF($J834="","",VLOOKUP($J834-1,Age_Steps,4)))</f>
        <v>5</v>
      </c>
      <c r="CB834" s="104">
        <f>IF(ABS($B834)&lt;0.01,0,IF($J834="","",VLOOKUP($J834-2,Age_Steps,4)))</f>
        <v>5</v>
      </c>
      <c r="CC834" s="104">
        <f>IF(OR(ABS($B834)&lt;0.01,$I834=0),0,IF($J834="","",VLOOKUP($J834-2,Age_Steps,4)))</f>
        <v>5</v>
      </c>
    </row>
    <row r="835" spans="2:81" ht="12.5" customHeight="1">
      <c r="B835" s="6" t="s">
        <v>803</v>
      </c>
      <c r="C835" s="7" t="s">
        <v>804</v>
      </c>
      <c r="D835" s="5">
        <v>0</v>
      </c>
      <c r="E835" s="5">
        <v>0</v>
      </c>
      <c r="F835" s="2">
        <v>0</v>
      </c>
      <c r="G835" s="2">
        <v>0</v>
      </c>
      <c r="H835" s="2">
        <v>200</v>
      </c>
      <c r="I835" s="5">
        <v>200</v>
      </c>
      <c r="J835" s="11">
        <v>67</v>
      </c>
      <c r="K835" s="12">
        <f t="shared" si="723"/>
        <v>0</v>
      </c>
      <c r="L835" s="12">
        <f t="shared" si="723"/>
        <v>0</v>
      </c>
      <c r="M835" s="14">
        <f t="shared" si="724"/>
        <v>0</v>
      </c>
      <c r="N835" s="12">
        <f t="shared" si="779"/>
        <v>0</v>
      </c>
      <c r="O835" s="14">
        <f t="shared" si="725"/>
        <v>0</v>
      </c>
      <c r="P835" s="12">
        <f t="shared" si="779"/>
        <v>0</v>
      </c>
      <c r="Q835" s="12">
        <f t="shared" si="726"/>
        <v>0</v>
      </c>
      <c r="R835" s="12">
        <f t="shared" si="727"/>
        <v>1</v>
      </c>
      <c r="S835" s="12">
        <f t="shared" si="728"/>
        <v>0</v>
      </c>
      <c r="T835" s="12">
        <f t="shared" si="729"/>
        <v>0</v>
      </c>
      <c r="U835" s="12">
        <f t="shared" si="730"/>
        <v>0</v>
      </c>
      <c r="V835" s="39">
        <f t="shared" si="731"/>
        <v>0</v>
      </c>
      <c r="W835" s="39">
        <f t="shared" si="732"/>
        <v>0</v>
      </c>
      <c r="X835" s="12">
        <f t="shared" si="780"/>
        <v>1</v>
      </c>
      <c r="Y835" s="12">
        <f t="shared" si="733"/>
        <v>1</v>
      </c>
      <c r="Z835" s="39">
        <f t="shared" si="781"/>
        <v>200</v>
      </c>
      <c r="AA835" s="12">
        <f t="shared" si="734"/>
        <v>0</v>
      </c>
      <c r="AB835" s="39">
        <f t="shared" si="735"/>
        <v>0</v>
      </c>
      <c r="AC835" s="12">
        <f t="shared" si="736"/>
        <v>0</v>
      </c>
      <c r="AD835" s="39">
        <f t="shared" si="737"/>
        <v>0</v>
      </c>
      <c r="AE835" s="39">
        <f t="shared" si="722"/>
        <v>0</v>
      </c>
      <c r="AF835" s="12">
        <f t="shared" si="738"/>
        <v>0</v>
      </c>
      <c r="AG835" s="39">
        <f t="shared" si="739"/>
        <v>0</v>
      </c>
      <c r="AH835" s="12">
        <f t="shared" si="740"/>
        <v>0</v>
      </c>
      <c r="AI835" s="39">
        <f t="shared" si="741"/>
        <v>0</v>
      </c>
      <c r="AJ835" s="39">
        <f t="shared" si="742"/>
        <v>0</v>
      </c>
      <c r="AK835" s="12">
        <f t="shared" si="743"/>
        <v>0</v>
      </c>
      <c r="AL835" s="39">
        <f t="shared" si="744"/>
        <v>0</v>
      </c>
      <c r="AM835" s="39">
        <f t="shared" si="745"/>
        <v>0</v>
      </c>
      <c r="AN835" s="39">
        <f t="shared" si="746"/>
        <v>0</v>
      </c>
      <c r="AO835" s="99">
        <f t="shared" si="747"/>
        <v>0</v>
      </c>
      <c r="AP835" s="99">
        <f t="shared" si="748"/>
        <v>0</v>
      </c>
      <c r="AQ835" s="12">
        <f t="shared" si="749"/>
        <v>0</v>
      </c>
      <c r="AR835" s="39">
        <f t="shared" si="750"/>
        <v>0</v>
      </c>
      <c r="AS835" s="39">
        <f t="shared" si="751"/>
        <v>0</v>
      </c>
      <c r="AT835" s="39">
        <f t="shared" si="752"/>
        <v>0</v>
      </c>
      <c r="AU835" s="12">
        <f t="shared" si="753"/>
        <v>0</v>
      </c>
      <c r="AV835" s="39">
        <f t="shared" si="754"/>
        <v>0</v>
      </c>
      <c r="AW835" s="39">
        <f t="shared" si="755"/>
        <v>0</v>
      </c>
      <c r="AX835" s="39">
        <f t="shared" si="756"/>
        <v>0</v>
      </c>
      <c r="AY835" s="39">
        <f t="shared" si="757"/>
        <v>0</v>
      </c>
      <c r="AZ835" s="39">
        <f t="shared" si="758"/>
        <v>0</v>
      </c>
      <c r="BA835" s="12">
        <f t="shared" si="759"/>
        <v>0</v>
      </c>
      <c r="BB835" s="39">
        <f t="shared" si="760"/>
        <v>0</v>
      </c>
      <c r="BC835" s="39">
        <f t="shared" si="761"/>
        <v>0</v>
      </c>
      <c r="BD835" s="39">
        <f t="shared" si="762"/>
        <v>0</v>
      </c>
      <c r="BE835" s="12">
        <f t="shared" si="763"/>
        <v>0</v>
      </c>
      <c r="BF835" s="39">
        <f t="shared" si="764"/>
        <v>0</v>
      </c>
      <c r="BG835" s="39">
        <f t="shared" si="765"/>
        <v>0</v>
      </c>
      <c r="BH835" s="39">
        <f t="shared" si="766"/>
        <v>0</v>
      </c>
      <c r="BI835" s="12">
        <f t="shared" si="767"/>
        <v>0</v>
      </c>
      <c r="BJ835" s="39">
        <f t="shared" si="768"/>
        <v>0</v>
      </c>
      <c r="BK835" s="39">
        <f t="shared" si="769"/>
        <v>0</v>
      </c>
      <c r="BL835" s="39">
        <f t="shared" si="770"/>
        <v>0</v>
      </c>
      <c r="BM835" s="12">
        <f t="shared" si="771"/>
        <v>0</v>
      </c>
      <c r="BN835" s="39">
        <f t="shared" si="772"/>
        <v>0</v>
      </c>
      <c r="BO835" s="39">
        <f t="shared" si="773"/>
        <v>0</v>
      </c>
      <c r="BP835" s="39">
        <f t="shared" si="774"/>
        <v>0</v>
      </c>
      <c r="BQ835" s="12">
        <f t="shared" si="775"/>
        <v>0</v>
      </c>
      <c r="BR835" s="39">
        <f t="shared" si="776"/>
        <v>0</v>
      </c>
      <c r="BS835" s="39">
        <f t="shared" si="777"/>
        <v>0</v>
      </c>
      <c r="BT835" s="39">
        <f t="shared" si="778"/>
        <v>0</v>
      </c>
      <c r="BU835" s="104">
        <f>IF(ABS($B835)&lt;0.01,0,VLOOKUP(E835,DollarSteps,4))</f>
        <v>1</v>
      </c>
      <c r="BV835" s="104">
        <f>IF(ABS($B835)&lt;0.01,0,VLOOKUP(G835,DollarSteps,4))</f>
        <v>1</v>
      </c>
      <c r="BW835" s="104">
        <f>IF(ABS($B835)&lt;0.01,0,VLOOKUP(I835,DollarSteps,4))</f>
        <v>2</v>
      </c>
      <c r="BX835" s="104">
        <f>IF(ABS($B835)&lt;0.01,0,IF($J835="","",VLOOKUP($J835,Age_Steps,4)))</f>
        <v>6</v>
      </c>
      <c r="BY835" s="104">
        <f>IF(OR(ABS($B835)&lt;0.01,$E835=0),0,IF($J835="","",VLOOKUP($J835,Age_Steps,4)))</f>
        <v>0</v>
      </c>
      <c r="BZ835" s="104">
        <f>IF(ABS($B835)&lt;0.01,0,IF($J835="","",VLOOKUP($J835-1,Age_Steps,4)))</f>
        <v>6</v>
      </c>
      <c r="CA835" s="104">
        <f>IF(OR(ABS($B835)&lt;0.01,$G835=0),0,IF($J835="","",VLOOKUP($J835-1,Age_Steps,4)))</f>
        <v>0</v>
      </c>
      <c r="CB835" s="104">
        <f>IF(ABS($B835)&lt;0.01,0,IF($J835="","",VLOOKUP($J835-2,Age_Steps,4)))</f>
        <v>6</v>
      </c>
      <c r="CC835" s="104">
        <f>IF(OR(ABS($B835)&lt;0.01,$I835=0),0,IF($J835="","",VLOOKUP($J835-2,Age_Steps,4)))</f>
        <v>6</v>
      </c>
    </row>
    <row r="836" spans="2:81" ht="12.5" customHeight="1">
      <c r="B836" s="6" t="s">
        <v>805</v>
      </c>
      <c r="C836" s="7" t="s">
        <v>806</v>
      </c>
      <c r="D836" s="5">
        <v>3800</v>
      </c>
      <c r="E836" s="5">
        <v>3800</v>
      </c>
      <c r="F836" s="2">
        <v>3300</v>
      </c>
      <c r="G836" s="2">
        <v>3300</v>
      </c>
      <c r="H836" s="2">
        <v>3600</v>
      </c>
      <c r="I836" s="5">
        <v>4080</v>
      </c>
      <c r="J836" s="11"/>
      <c r="K836" s="12">
        <f t="shared" si="723"/>
        <v>1</v>
      </c>
      <c r="L836" s="12">
        <f t="shared" si="723"/>
        <v>1</v>
      </c>
      <c r="M836" s="14">
        <f t="shared" si="724"/>
        <v>500</v>
      </c>
      <c r="N836" s="12">
        <f t="shared" si="779"/>
        <v>1</v>
      </c>
      <c r="O836" s="14">
        <f t="shared" si="725"/>
        <v>500</v>
      </c>
      <c r="P836" s="12">
        <f t="shared" si="779"/>
        <v>1</v>
      </c>
      <c r="Q836" s="12">
        <f t="shared" si="726"/>
        <v>0</v>
      </c>
      <c r="R836" s="12">
        <f t="shared" si="727"/>
        <v>0</v>
      </c>
      <c r="S836" s="12">
        <f t="shared" si="728"/>
        <v>1</v>
      </c>
      <c r="T836" s="12">
        <f t="shared" si="729"/>
        <v>1</v>
      </c>
      <c r="U836" s="12">
        <f t="shared" si="730"/>
        <v>0</v>
      </c>
      <c r="V836" s="39">
        <f t="shared" si="731"/>
        <v>0</v>
      </c>
      <c r="W836" s="39">
        <f t="shared" si="732"/>
        <v>0</v>
      </c>
      <c r="X836" s="12">
        <f t="shared" si="780"/>
        <v>1</v>
      </c>
      <c r="Y836" s="12">
        <f t="shared" si="733"/>
        <v>0</v>
      </c>
      <c r="Z836" s="39">
        <f t="shared" si="781"/>
        <v>0</v>
      </c>
      <c r="AA836" s="12">
        <f t="shared" si="734"/>
        <v>0</v>
      </c>
      <c r="AB836" s="39">
        <f t="shared" si="735"/>
        <v>0</v>
      </c>
      <c r="AC836" s="12">
        <f t="shared" si="736"/>
        <v>0</v>
      </c>
      <c r="AD836" s="39">
        <f t="shared" si="737"/>
        <v>0</v>
      </c>
      <c r="AE836" s="39">
        <f t="shared" si="722"/>
        <v>0</v>
      </c>
      <c r="AF836" s="12">
        <f t="shared" si="738"/>
        <v>0</v>
      </c>
      <c r="AG836" s="39">
        <f t="shared" si="739"/>
        <v>0</v>
      </c>
      <c r="AH836" s="12">
        <f t="shared" si="740"/>
        <v>0</v>
      </c>
      <c r="AI836" s="39">
        <f t="shared" si="741"/>
        <v>0</v>
      </c>
      <c r="AJ836" s="39">
        <f t="shared" si="742"/>
        <v>0</v>
      </c>
      <c r="AK836" s="12">
        <f t="shared" si="743"/>
        <v>1</v>
      </c>
      <c r="AL836" s="39">
        <f t="shared" si="744"/>
        <v>3800</v>
      </c>
      <c r="AM836" s="39">
        <f t="shared" si="745"/>
        <v>3300</v>
      </c>
      <c r="AN836" s="39">
        <f t="shared" si="746"/>
        <v>4080</v>
      </c>
      <c r="AO836" s="99">
        <f t="shared" si="747"/>
        <v>1</v>
      </c>
      <c r="AP836" s="99">
        <f t="shared" si="748"/>
        <v>2</v>
      </c>
      <c r="AQ836" s="12">
        <f t="shared" si="749"/>
        <v>0</v>
      </c>
      <c r="AR836" s="39">
        <f t="shared" si="750"/>
        <v>0</v>
      </c>
      <c r="AS836" s="39">
        <f t="shared" si="751"/>
        <v>0</v>
      </c>
      <c r="AT836" s="39">
        <f t="shared" si="752"/>
        <v>0</v>
      </c>
      <c r="AU836" s="12">
        <f t="shared" si="753"/>
        <v>0</v>
      </c>
      <c r="AV836" s="39">
        <f t="shared" si="754"/>
        <v>0</v>
      </c>
      <c r="AW836" s="39">
        <f t="shared" si="755"/>
        <v>0</v>
      </c>
      <c r="AX836" s="39">
        <f t="shared" si="756"/>
        <v>0</v>
      </c>
      <c r="AY836" s="39">
        <f t="shared" si="757"/>
        <v>0</v>
      </c>
      <c r="AZ836" s="39">
        <f t="shared" si="758"/>
        <v>0</v>
      </c>
      <c r="BA836" s="12">
        <f t="shared" si="759"/>
        <v>1</v>
      </c>
      <c r="BB836" s="39">
        <f t="shared" si="760"/>
        <v>3800</v>
      </c>
      <c r="BC836" s="39">
        <f t="shared" si="761"/>
        <v>3300</v>
      </c>
      <c r="BD836" s="39">
        <f t="shared" si="762"/>
        <v>4080</v>
      </c>
      <c r="BE836" s="12">
        <f t="shared" si="763"/>
        <v>0</v>
      </c>
      <c r="BF836" s="39">
        <f t="shared" si="764"/>
        <v>0</v>
      </c>
      <c r="BG836" s="39">
        <f t="shared" si="765"/>
        <v>0</v>
      </c>
      <c r="BH836" s="39">
        <f t="shared" si="766"/>
        <v>0</v>
      </c>
      <c r="BI836" s="12">
        <f t="shared" si="767"/>
        <v>0</v>
      </c>
      <c r="BJ836" s="39">
        <f t="shared" si="768"/>
        <v>0</v>
      </c>
      <c r="BK836" s="39">
        <f t="shared" si="769"/>
        <v>0</v>
      </c>
      <c r="BL836" s="39">
        <f t="shared" si="770"/>
        <v>0</v>
      </c>
      <c r="BM836" s="12">
        <f t="shared" si="771"/>
        <v>0</v>
      </c>
      <c r="BN836" s="39">
        <f t="shared" si="772"/>
        <v>0</v>
      </c>
      <c r="BO836" s="39">
        <f t="shared" si="773"/>
        <v>0</v>
      </c>
      <c r="BP836" s="39">
        <f t="shared" si="774"/>
        <v>0</v>
      </c>
      <c r="BQ836" s="12">
        <f t="shared" si="775"/>
        <v>0</v>
      </c>
      <c r="BR836" s="39">
        <f t="shared" si="776"/>
        <v>0</v>
      </c>
      <c r="BS836" s="39">
        <f t="shared" si="777"/>
        <v>0</v>
      </c>
      <c r="BT836" s="39">
        <f t="shared" si="778"/>
        <v>0</v>
      </c>
      <c r="BU836" s="104">
        <f>IF(ABS($B836)&lt;0.01,0,VLOOKUP(E836,DollarSteps,4))</f>
        <v>7</v>
      </c>
      <c r="BV836" s="104">
        <f>IF(ABS($B836)&lt;0.01,0,VLOOKUP(G836,DollarSteps,4))</f>
        <v>7</v>
      </c>
      <c r="BW836" s="104">
        <f>IF(ABS($B836)&lt;0.01,0,VLOOKUP(I836,DollarSteps,4))</f>
        <v>7</v>
      </c>
      <c r="BX836" s="104" t="str">
        <f>IF(ABS($B836)&lt;0.01,0,IF($J836="","",VLOOKUP($J836,Age_Steps,4)))</f>
        <v/>
      </c>
      <c r="BY836" s="104" t="str">
        <f>IF(OR(ABS($B836)&lt;0.01,$E836=0),0,IF($J836="","",VLOOKUP($J836,Age_Steps,4)))</f>
        <v/>
      </c>
      <c r="BZ836" s="104" t="str">
        <f>IF(ABS($B836)&lt;0.01,0,IF($J836="","",VLOOKUP($J836-1,Age_Steps,4)))</f>
        <v/>
      </c>
      <c r="CA836" s="104" t="str">
        <f>IF(OR(ABS($B836)&lt;0.01,$G836=0),0,IF($J836="","",VLOOKUP($J836-1,Age_Steps,4)))</f>
        <v/>
      </c>
      <c r="CB836" s="104" t="str">
        <f>IF(ABS($B836)&lt;0.01,0,IF($J836="","",VLOOKUP($J836-2,Age_Steps,4)))</f>
        <v/>
      </c>
      <c r="CC836" s="104" t="str">
        <f>IF(OR(ABS($B836)&lt;0.01,$I836=0),0,IF($J836="","",VLOOKUP($J836-2,Age_Steps,4)))</f>
        <v/>
      </c>
    </row>
    <row r="837" spans="2:81" ht="12.5" customHeight="1">
      <c r="B837" s="6" t="s">
        <v>807</v>
      </c>
      <c r="C837" s="7" t="s">
        <v>808</v>
      </c>
      <c r="D837" s="5">
        <v>206</v>
      </c>
      <c r="E837" s="5">
        <v>293</v>
      </c>
      <c r="F837" s="2">
        <v>171</v>
      </c>
      <c r="G837" s="2">
        <v>187</v>
      </c>
      <c r="H837" s="2">
        <v>452</v>
      </c>
      <c r="I837" s="5">
        <v>490</v>
      </c>
      <c r="J837" s="11">
        <v>59</v>
      </c>
      <c r="K837" s="12">
        <f t="shared" si="723"/>
        <v>1</v>
      </c>
      <c r="L837" s="12">
        <f t="shared" si="723"/>
        <v>1</v>
      </c>
      <c r="M837" s="14">
        <f t="shared" si="724"/>
        <v>35</v>
      </c>
      <c r="N837" s="12">
        <f t="shared" si="779"/>
        <v>0</v>
      </c>
      <c r="O837" s="14">
        <f t="shared" si="725"/>
        <v>106</v>
      </c>
      <c r="P837" s="12">
        <f t="shared" si="779"/>
        <v>0</v>
      </c>
      <c r="Q837" s="12">
        <f t="shared" si="726"/>
        <v>0</v>
      </c>
      <c r="R837" s="12">
        <f t="shared" si="727"/>
        <v>0</v>
      </c>
      <c r="S837" s="12">
        <f t="shared" si="728"/>
        <v>1</v>
      </c>
      <c r="T837" s="12">
        <f t="shared" si="729"/>
        <v>1</v>
      </c>
      <c r="U837" s="12">
        <f t="shared" si="730"/>
        <v>0</v>
      </c>
      <c r="V837" s="39">
        <f t="shared" si="731"/>
        <v>0</v>
      </c>
      <c r="W837" s="39">
        <f t="shared" si="732"/>
        <v>0</v>
      </c>
      <c r="X837" s="12">
        <f t="shared" si="780"/>
        <v>1</v>
      </c>
      <c r="Y837" s="12">
        <f t="shared" si="733"/>
        <v>0</v>
      </c>
      <c r="Z837" s="39">
        <f t="shared" si="781"/>
        <v>0</v>
      </c>
      <c r="AA837" s="12">
        <f t="shared" si="734"/>
        <v>0</v>
      </c>
      <c r="AB837" s="39">
        <f t="shared" si="735"/>
        <v>0</v>
      </c>
      <c r="AC837" s="12">
        <f t="shared" si="736"/>
        <v>0</v>
      </c>
      <c r="AD837" s="39">
        <f t="shared" si="737"/>
        <v>0</v>
      </c>
      <c r="AE837" s="39">
        <f t="shared" ref="AE837:AE900" si="782">IF(AC837=1,G837,0)</f>
        <v>0</v>
      </c>
      <c r="AF837" s="12">
        <f t="shared" si="738"/>
        <v>0</v>
      </c>
      <c r="AG837" s="39">
        <f t="shared" si="739"/>
        <v>0</v>
      </c>
      <c r="AH837" s="12">
        <f t="shared" si="740"/>
        <v>0</v>
      </c>
      <c r="AI837" s="39">
        <f t="shared" si="741"/>
        <v>0</v>
      </c>
      <c r="AJ837" s="39">
        <f t="shared" si="742"/>
        <v>0</v>
      </c>
      <c r="AK837" s="12">
        <f t="shared" si="743"/>
        <v>1</v>
      </c>
      <c r="AL837" s="39">
        <f t="shared" si="744"/>
        <v>293</v>
      </c>
      <c r="AM837" s="39">
        <f t="shared" si="745"/>
        <v>187</v>
      </c>
      <c r="AN837" s="39">
        <f t="shared" si="746"/>
        <v>490</v>
      </c>
      <c r="AO837" s="99">
        <f t="shared" si="747"/>
        <v>1</v>
      </c>
      <c r="AP837" s="99">
        <f t="shared" si="748"/>
        <v>2</v>
      </c>
      <c r="AQ837" s="12">
        <f t="shared" si="749"/>
        <v>0</v>
      </c>
      <c r="AR837" s="39">
        <f t="shared" si="750"/>
        <v>0</v>
      </c>
      <c r="AS837" s="39">
        <f t="shared" si="751"/>
        <v>0</v>
      </c>
      <c r="AT837" s="39">
        <f t="shared" si="752"/>
        <v>0</v>
      </c>
      <c r="AU837" s="12">
        <f t="shared" si="753"/>
        <v>0</v>
      </c>
      <c r="AV837" s="39">
        <f t="shared" si="754"/>
        <v>0</v>
      </c>
      <c r="AW837" s="39">
        <f t="shared" si="755"/>
        <v>0</v>
      </c>
      <c r="AX837" s="39">
        <f t="shared" si="756"/>
        <v>0</v>
      </c>
      <c r="AY837" s="39">
        <f t="shared" si="757"/>
        <v>0</v>
      </c>
      <c r="AZ837" s="39">
        <f t="shared" si="758"/>
        <v>0</v>
      </c>
      <c r="BA837" s="12">
        <f t="shared" si="759"/>
        <v>1</v>
      </c>
      <c r="BB837" s="39">
        <f t="shared" si="760"/>
        <v>293</v>
      </c>
      <c r="BC837" s="39">
        <f t="shared" si="761"/>
        <v>187</v>
      </c>
      <c r="BD837" s="39">
        <f t="shared" si="762"/>
        <v>490</v>
      </c>
      <c r="BE837" s="12">
        <f t="shared" si="763"/>
        <v>0</v>
      </c>
      <c r="BF837" s="39">
        <f t="shared" si="764"/>
        <v>0</v>
      </c>
      <c r="BG837" s="39">
        <f t="shared" si="765"/>
        <v>0</v>
      </c>
      <c r="BH837" s="39">
        <f t="shared" si="766"/>
        <v>0</v>
      </c>
      <c r="BI837" s="12">
        <f t="shared" si="767"/>
        <v>0</v>
      </c>
      <c r="BJ837" s="39">
        <f t="shared" si="768"/>
        <v>0</v>
      </c>
      <c r="BK837" s="39">
        <f t="shared" si="769"/>
        <v>0</v>
      </c>
      <c r="BL837" s="39">
        <f t="shared" si="770"/>
        <v>0</v>
      </c>
      <c r="BM837" s="12">
        <f t="shared" si="771"/>
        <v>0</v>
      </c>
      <c r="BN837" s="39">
        <f t="shared" si="772"/>
        <v>0</v>
      </c>
      <c r="BO837" s="39">
        <f t="shared" si="773"/>
        <v>0</v>
      </c>
      <c r="BP837" s="39">
        <f t="shared" si="774"/>
        <v>0</v>
      </c>
      <c r="BQ837" s="12">
        <f t="shared" si="775"/>
        <v>0</v>
      </c>
      <c r="BR837" s="39">
        <f t="shared" si="776"/>
        <v>0</v>
      </c>
      <c r="BS837" s="39">
        <f t="shared" si="777"/>
        <v>0</v>
      </c>
      <c r="BT837" s="39">
        <f t="shared" si="778"/>
        <v>0</v>
      </c>
      <c r="BU837" s="104">
        <f>IF(ABS($B837)&lt;0.01,0,VLOOKUP(E837,DollarSteps,4))</f>
        <v>3</v>
      </c>
      <c r="BV837" s="104">
        <f>IF(ABS($B837)&lt;0.01,0,VLOOKUP(G837,DollarSteps,4))</f>
        <v>2</v>
      </c>
      <c r="BW837" s="104">
        <f>IF(ABS($B837)&lt;0.01,0,VLOOKUP(I837,DollarSteps,4))</f>
        <v>3</v>
      </c>
      <c r="BX837" s="104">
        <f>IF(ABS($B837)&lt;0.01,0,IF($J837="","",VLOOKUP($J837,Age_Steps,4)))</f>
        <v>5</v>
      </c>
      <c r="BY837" s="104">
        <f>IF(OR(ABS($B837)&lt;0.01,$E837=0),0,IF($J837="","",VLOOKUP($J837,Age_Steps,4)))</f>
        <v>5</v>
      </c>
      <c r="BZ837" s="104">
        <f>IF(ABS($B837)&lt;0.01,0,IF($J837="","",VLOOKUP($J837-1,Age_Steps,4)))</f>
        <v>5</v>
      </c>
      <c r="CA837" s="104">
        <f>IF(OR(ABS($B837)&lt;0.01,$G837=0),0,IF($J837="","",VLOOKUP($J837-1,Age_Steps,4)))</f>
        <v>5</v>
      </c>
      <c r="CB837" s="104">
        <f>IF(ABS($B837)&lt;0.01,0,IF($J837="","",VLOOKUP($J837-2,Age_Steps,4)))</f>
        <v>5</v>
      </c>
      <c r="CC837" s="104">
        <f>IF(OR(ABS($B837)&lt;0.01,$I837=0),0,IF($J837="","",VLOOKUP($J837-2,Age_Steps,4)))</f>
        <v>5</v>
      </c>
    </row>
    <row r="838" spans="2:81" ht="12.5" customHeight="1">
      <c r="B838" s="6" t="s">
        <v>809</v>
      </c>
      <c r="C838" s="7" t="s">
        <v>810</v>
      </c>
      <c r="D838" s="5">
        <v>1250</v>
      </c>
      <c r="E838" s="5">
        <v>1310</v>
      </c>
      <c r="F838" s="2">
        <v>3075</v>
      </c>
      <c r="G838" s="2">
        <v>3175</v>
      </c>
      <c r="H838" s="2">
        <v>3120</v>
      </c>
      <c r="I838" s="5">
        <v>3400</v>
      </c>
      <c r="J838" s="11">
        <v>71</v>
      </c>
      <c r="K838" s="12">
        <f t="shared" ref="K838:L901" si="783">IF(D838&gt;0.5,1,0)</f>
        <v>1</v>
      </c>
      <c r="L838" s="12">
        <f t="shared" si="783"/>
        <v>1</v>
      </c>
      <c r="M838" s="14">
        <f t="shared" ref="M838:M901" si="784">+D838-F838</f>
        <v>-1825</v>
      </c>
      <c r="N838" s="12">
        <f t="shared" si="779"/>
        <v>1</v>
      </c>
      <c r="O838" s="14">
        <f t="shared" ref="O838:O901" si="785">+E838-G838</f>
        <v>-1865</v>
      </c>
      <c r="P838" s="12">
        <f t="shared" si="779"/>
        <v>1</v>
      </c>
      <c r="Q838" s="12">
        <f t="shared" ref="Q838:Q901" si="786">IF(E838+G838+I838=0,1,0)</f>
        <v>0</v>
      </c>
      <c r="R838" s="12">
        <f t="shared" ref="R838:R901" si="787">IF(AND(Q838=0,E838=0),1,0)</f>
        <v>0</v>
      </c>
      <c r="S838" s="12">
        <f t="shared" ref="S838:S901" si="788">IF(E838=0,0,1)</f>
        <v>1</v>
      </c>
      <c r="T838" s="12">
        <f t="shared" ref="T838:T901" si="789">IF(G838=0,0,1)</f>
        <v>1</v>
      </c>
      <c r="U838" s="12">
        <f t="shared" ref="U838:U901" si="790">IF(AND(T838=1, X838=1,E838=0),1,0)</f>
        <v>0</v>
      </c>
      <c r="V838" s="39">
        <f t="shared" ref="V838:V901" si="791">IF(U838=1,G838,0)</f>
        <v>0</v>
      </c>
      <c r="W838" s="39">
        <f t="shared" ref="W838:W901" si="792">IF(U838=1,I838,0)</f>
        <v>0</v>
      </c>
      <c r="X838" s="12">
        <f t="shared" si="780"/>
        <v>1</v>
      </c>
      <c r="Y838" s="12">
        <f t="shared" ref="Y838:Y901" si="793">IF(AND(X838=1,G838=0,E838=0),1,0)</f>
        <v>0</v>
      </c>
      <c r="Z838" s="39">
        <f t="shared" si="781"/>
        <v>0</v>
      </c>
      <c r="AA838" s="12">
        <f t="shared" ref="AA838:AA901" si="794">IF(AND(S838=1,T838=0,X838=0),1,0)</f>
        <v>0</v>
      </c>
      <c r="AB838" s="39">
        <f t="shared" ref="AB838:AB901" si="795">IF(AA838=1,E838,0)</f>
        <v>0</v>
      </c>
      <c r="AC838" s="12">
        <f t="shared" ref="AC838:AC901" si="796">IF(AND(S838=1,T838=1,X838=0),1,0)</f>
        <v>0</v>
      </c>
      <c r="AD838" s="39">
        <f t="shared" ref="AD838:AD901" si="797">IF(AC838=1,E838,0)</f>
        <v>0</v>
      </c>
      <c r="AE838" s="39">
        <f t="shared" si="782"/>
        <v>0</v>
      </c>
      <c r="AF838" s="12">
        <f t="shared" ref="AF838:AF901" si="798">IF(AND(S838=0,T838=1,X838=0),1,0)</f>
        <v>0</v>
      </c>
      <c r="AG838" s="39">
        <f t="shared" ref="AG838:AG901" si="799">IF(AF838=1,G838,0)</f>
        <v>0</v>
      </c>
      <c r="AH838" s="12">
        <f t="shared" ref="AH838:AH901" si="800">IF(AND(S838=1,T838=0,X838=1),1,0)</f>
        <v>0</v>
      </c>
      <c r="AI838" s="39">
        <f t="shared" ref="AI838:AI901" si="801">IF(AH838=1,E838,0)</f>
        <v>0</v>
      </c>
      <c r="AJ838" s="39">
        <f t="shared" ref="AJ838:AJ901" si="802">IF(AH838=1,I838,0)</f>
        <v>0</v>
      </c>
      <c r="AK838" s="12">
        <f t="shared" ref="AK838:AK901" si="803">IF(AND(S838=1,T838=1,X838=1),1,0)</f>
        <v>1</v>
      </c>
      <c r="AL838" s="39">
        <f t="shared" ref="AL838:AL901" si="804">IF(AK838=1,E838,0)</f>
        <v>1310</v>
      </c>
      <c r="AM838" s="39">
        <f t="shared" ref="AM838:AM901" si="805">IF(AK838=1,G838,0)</f>
        <v>3175</v>
      </c>
      <c r="AN838" s="39">
        <f t="shared" ref="AN838:AN901" si="806">IF(AK838=1,I838,0)</f>
        <v>3400</v>
      </c>
      <c r="AO838" s="99">
        <f t="shared" ref="AO838:AO901" si="807">IF(AK838=1,IF(+AL838-AM838&gt;0,1,IF(+AL838-AM838&lt;0,2,3)),0)</f>
        <v>2</v>
      </c>
      <c r="AP838" s="99">
        <f t="shared" ref="AP838:AP901" si="808">IF(AK838=1,IF(+AM838-AN838&gt;0,1,IF(+AM838-AN838&lt;0,2,3)),0)</f>
        <v>2</v>
      </c>
      <c r="AQ838" s="12">
        <f t="shared" ref="AQ838:AQ901" si="809">IF(AND(AK838=1,AO838=1,AP838=1),1,0)</f>
        <v>0</v>
      </c>
      <c r="AR838" s="39">
        <f t="shared" ref="AR838:AR901" si="810">IF(AND($AO838=1,$AP838=1),E838,0)</f>
        <v>0</v>
      </c>
      <c r="AS838" s="39">
        <f t="shared" ref="AS838:AS901" si="811">IF(AND($AO838=1,$AP838=1),G838,0)</f>
        <v>0</v>
      </c>
      <c r="AT838" s="39">
        <f t="shared" ref="AT838:AT901" si="812">IF(AND($AO838=1,$AP838=1),I838,0)</f>
        <v>0</v>
      </c>
      <c r="AU838" s="12">
        <f t="shared" ref="AU838:AU901" si="813">IF(AND(AK838=1,AO838=2,AP838=2),1,0)</f>
        <v>1</v>
      </c>
      <c r="AV838" s="39">
        <f t="shared" ref="AV838:AV901" si="814">IF(AND($AO838=2,$AP838=2),E838,0)</f>
        <v>1310</v>
      </c>
      <c r="AW838" s="39">
        <f t="shared" ref="AW838:AW901" si="815">IF(AND($AO838=2,$AP838=2),G838,0)</f>
        <v>3175</v>
      </c>
      <c r="AX838" s="39">
        <f t="shared" ref="AX838:AX901" si="816">IF(AND($AO838=2,$AP838=2),I838,0)</f>
        <v>3400</v>
      </c>
      <c r="AY838" s="39">
        <f t="shared" ref="AY838:AY901" si="817">IF(AND(AO838=2,AP838=2),AL838-AM838,0)</f>
        <v>-1865</v>
      </c>
      <c r="AZ838" s="39">
        <f t="shared" ref="AZ838:AZ901" si="818">IF(AND(AO838=2,AP838=2),AM838-AN838,0)</f>
        <v>-225</v>
      </c>
      <c r="BA838" s="12">
        <f t="shared" ref="BA838:BA901" si="819">IF(AND($AK838=1,OR($AO838=1,$AO838=3),$AP838=2),1,0)</f>
        <v>0</v>
      </c>
      <c r="BB838" s="39">
        <f t="shared" ref="BB838:BB901" si="820">IF(AND(OR($AO838=1,$AO838=3),$AP838=2),$E838,0)</f>
        <v>0</v>
      </c>
      <c r="BC838" s="39">
        <f t="shared" ref="BC838:BC901" si="821">IF(AND(OR($AO838=1,$AO838=3),$AP838=2),$G838,0)</f>
        <v>0</v>
      </c>
      <c r="BD838" s="39">
        <f t="shared" ref="BD838:BD901" si="822">IF(AND(OR($AO838=1,$AO838=3),$AP838=2),$I838,0)</f>
        <v>0</v>
      </c>
      <c r="BE838" s="12">
        <f t="shared" ref="BE838:BE901" si="823">IF(AND($AK838=1,$AO838=2,OR($AP838=1,$AP838=3)),1,0)</f>
        <v>0</v>
      </c>
      <c r="BF838" s="39">
        <f t="shared" ref="BF838:BF901" si="824">IF(AND($AO838=2,OR($AP838=1,$AP838=3)),$E838,0)</f>
        <v>0</v>
      </c>
      <c r="BG838" s="39">
        <f t="shared" ref="BG838:BG901" si="825">IF(AND($AO838=2,OR($AP838=1,$AP838=3)),$G838,0)</f>
        <v>0</v>
      </c>
      <c r="BH838" s="39">
        <f t="shared" ref="BH838:BH901" si="826">IF(AND($AO838=2,OR($AP838=1,$AP838=3)),$I838,0)</f>
        <v>0</v>
      </c>
      <c r="BI838" s="12">
        <f t="shared" ref="BI838:BI901" si="827">IF(AND($AK838=1,$AO838=1,$AP838=3),1,0)</f>
        <v>0</v>
      </c>
      <c r="BJ838" s="39">
        <f t="shared" ref="BJ838:BJ901" si="828">IF(AND($AO838=1,$AP838=3),$E838,0)</f>
        <v>0</v>
      </c>
      <c r="BK838" s="39">
        <f t="shared" ref="BK838:BK901" si="829">IF(AND($AO838=1,$AP838=3),$G838,0)</f>
        <v>0</v>
      </c>
      <c r="BL838" s="39">
        <f t="shared" ref="BL838:BL901" si="830">IF(AND($AO838=1,$AP838=3),$I838,0)</f>
        <v>0</v>
      </c>
      <c r="BM838" s="12">
        <f t="shared" ref="BM838:BM901" si="831">IF(AND($AK838=1,$AO838=3,$AP838=1),1,0)</f>
        <v>0</v>
      </c>
      <c r="BN838" s="39">
        <f t="shared" ref="BN838:BN901" si="832">IF(AND($AO838=3,$AP838=1),$E838,0)</f>
        <v>0</v>
      </c>
      <c r="BO838" s="39">
        <f t="shared" ref="BO838:BO901" si="833">IF(AND($AO838=3,$AP838=1),$G838,0)</f>
        <v>0</v>
      </c>
      <c r="BP838" s="39">
        <f t="shared" ref="BP838:BP901" si="834">IF(AND($AO838=3,$AP838=1),$I838,0)</f>
        <v>0</v>
      </c>
      <c r="BQ838" s="12">
        <f t="shared" ref="BQ838:BQ901" si="835">IF(AND($AK838=1,$AO838=3,$AP838=3),1,0)</f>
        <v>0</v>
      </c>
      <c r="BR838" s="39">
        <f t="shared" ref="BR838:BR901" si="836">IF(AND($AO838=3,$AP838=3),$E838,0)</f>
        <v>0</v>
      </c>
      <c r="BS838" s="39">
        <f t="shared" ref="BS838:BS901" si="837">IF(AND($AO838=3,$AP838=3),$G838,0)</f>
        <v>0</v>
      </c>
      <c r="BT838" s="39">
        <f t="shared" ref="BT838:BT901" si="838">IF(AND($AO838=3,$AP838=3),$I838,0)</f>
        <v>0</v>
      </c>
      <c r="BU838" s="104">
        <f>IF(ABS($B838)&lt;0.01,0,VLOOKUP(E838,DollarSteps,4))</f>
        <v>4</v>
      </c>
      <c r="BV838" s="104">
        <f>IF(ABS($B838)&lt;0.01,0,VLOOKUP(G838,DollarSteps,4))</f>
        <v>7</v>
      </c>
      <c r="BW838" s="104">
        <f>IF(ABS($B838)&lt;0.01,0,VLOOKUP(I838,DollarSteps,4))</f>
        <v>7</v>
      </c>
      <c r="BX838" s="104">
        <f>IF(ABS($B838)&lt;0.01,0,IF($J838="","",VLOOKUP($J838,Age_Steps,4)))</f>
        <v>7</v>
      </c>
      <c r="BY838" s="104">
        <f>IF(OR(ABS($B838)&lt;0.01,$E838=0),0,IF($J838="","",VLOOKUP($J838,Age_Steps,4)))</f>
        <v>7</v>
      </c>
      <c r="BZ838" s="104">
        <f>IF(ABS($B838)&lt;0.01,0,IF($J838="","",VLOOKUP($J838-1,Age_Steps,4)))</f>
        <v>7</v>
      </c>
      <c r="CA838" s="104">
        <f>IF(OR(ABS($B838)&lt;0.01,$G838=0),0,IF($J838="","",VLOOKUP($J838-1,Age_Steps,4)))</f>
        <v>7</v>
      </c>
      <c r="CB838" s="104">
        <f>IF(ABS($B838)&lt;0.01,0,IF($J838="","",VLOOKUP($J838-2,Age_Steps,4)))</f>
        <v>6</v>
      </c>
      <c r="CC838" s="104">
        <f>IF(OR(ABS($B838)&lt;0.01,$I838=0),0,IF($J838="","",VLOOKUP($J838-2,Age_Steps,4)))</f>
        <v>6</v>
      </c>
    </row>
    <row r="839" spans="2:81" ht="12.5" customHeight="1">
      <c r="B839" s="6" t="s">
        <v>811</v>
      </c>
      <c r="C839" s="6" t="s">
        <v>812</v>
      </c>
      <c r="D839" s="5">
        <v>0</v>
      </c>
      <c r="E839" s="5">
        <v>0</v>
      </c>
      <c r="F839" s="2">
        <v>40</v>
      </c>
      <c r="G839" s="2">
        <v>40</v>
      </c>
      <c r="H839" s="2">
        <v>20</v>
      </c>
      <c r="I839" s="5">
        <v>20</v>
      </c>
      <c r="J839" s="11">
        <v>54</v>
      </c>
      <c r="K839" s="12">
        <f t="shared" si="783"/>
        <v>0</v>
      </c>
      <c r="L839" s="12">
        <f t="shared" si="783"/>
        <v>0</v>
      </c>
      <c r="M839" s="14">
        <f t="shared" si="784"/>
        <v>-40</v>
      </c>
      <c r="N839" s="12">
        <f t="shared" ref="N839:P902" si="839">IF(OR((M839&gt;=N$3),(M839&lt;=-N$3)),1,0)</f>
        <v>0</v>
      </c>
      <c r="O839" s="14">
        <f t="shared" si="785"/>
        <v>-40</v>
      </c>
      <c r="P839" s="12">
        <f t="shared" si="839"/>
        <v>0</v>
      </c>
      <c r="Q839" s="12">
        <f t="shared" si="786"/>
        <v>0</v>
      </c>
      <c r="R839" s="12">
        <f t="shared" si="787"/>
        <v>1</v>
      </c>
      <c r="S839" s="12">
        <f t="shared" si="788"/>
        <v>0</v>
      </c>
      <c r="T839" s="12">
        <f t="shared" si="789"/>
        <v>1</v>
      </c>
      <c r="U839" s="12">
        <f t="shared" si="790"/>
        <v>1</v>
      </c>
      <c r="V839" s="39">
        <f t="shared" si="791"/>
        <v>40</v>
      </c>
      <c r="W839" s="39">
        <f t="shared" si="792"/>
        <v>20</v>
      </c>
      <c r="X839" s="12">
        <f t="shared" si="780"/>
        <v>1</v>
      </c>
      <c r="Y839" s="12">
        <f t="shared" si="793"/>
        <v>0</v>
      </c>
      <c r="Z839" s="39">
        <f t="shared" si="781"/>
        <v>0</v>
      </c>
      <c r="AA839" s="12">
        <f t="shared" si="794"/>
        <v>0</v>
      </c>
      <c r="AB839" s="39">
        <f t="shared" si="795"/>
        <v>0</v>
      </c>
      <c r="AC839" s="12">
        <f t="shared" si="796"/>
        <v>0</v>
      </c>
      <c r="AD839" s="39">
        <f t="shared" si="797"/>
        <v>0</v>
      </c>
      <c r="AE839" s="39">
        <f t="shared" si="782"/>
        <v>0</v>
      </c>
      <c r="AF839" s="12">
        <f t="shared" si="798"/>
        <v>0</v>
      </c>
      <c r="AG839" s="39">
        <f t="shared" si="799"/>
        <v>0</v>
      </c>
      <c r="AH839" s="12">
        <f t="shared" si="800"/>
        <v>0</v>
      </c>
      <c r="AI839" s="39">
        <f t="shared" si="801"/>
        <v>0</v>
      </c>
      <c r="AJ839" s="39">
        <f t="shared" si="802"/>
        <v>0</v>
      </c>
      <c r="AK839" s="12">
        <f t="shared" si="803"/>
        <v>0</v>
      </c>
      <c r="AL839" s="39">
        <f t="shared" si="804"/>
        <v>0</v>
      </c>
      <c r="AM839" s="39">
        <f t="shared" si="805"/>
        <v>0</v>
      </c>
      <c r="AN839" s="39">
        <f t="shared" si="806"/>
        <v>0</v>
      </c>
      <c r="AO839" s="99">
        <f t="shared" si="807"/>
        <v>0</v>
      </c>
      <c r="AP839" s="99">
        <f t="shared" si="808"/>
        <v>0</v>
      </c>
      <c r="AQ839" s="12">
        <f t="shared" si="809"/>
        <v>0</v>
      </c>
      <c r="AR839" s="39">
        <f t="shared" si="810"/>
        <v>0</v>
      </c>
      <c r="AS839" s="39">
        <f t="shared" si="811"/>
        <v>0</v>
      </c>
      <c r="AT839" s="39">
        <f t="shared" si="812"/>
        <v>0</v>
      </c>
      <c r="AU839" s="12">
        <f t="shared" si="813"/>
        <v>0</v>
      </c>
      <c r="AV839" s="39">
        <f t="shared" si="814"/>
        <v>0</v>
      </c>
      <c r="AW839" s="39">
        <f t="shared" si="815"/>
        <v>0</v>
      </c>
      <c r="AX839" s="39">
        <f t="shared" si="816"/>
        <v>0</v>
      </c>
      <c r="AY839" s="39">
        <f t="shared" si="817"/>
        <v>0</v>
      </c>
      <c r="AZ839" s="39">
        <f t="shared" si="818"/>
        <v>0</v>
      </c>
      <c r="BA839" s="12">
        <f t="shared" si="819"/>
        <v>0</v>
      </c>
      <c r="BB839" s="39">
        <f t="shared" si="820"/>
        <v>0</v>
      </c>
      <c r="BC839" s="39">
        <f t="shared" si="821"/>
        <v>0</v>
      </c>
      <c r="BD839" s="39">
        <f t="shared" si="822"/>
        <v>0</v>
      </c>
      <c r="BE839" s="12">
        <f t="shared" si="823"/>
        <v>0</v>
      </c>
      <c r="BF839" s="39">
        <f t="shared" si="824"/>
        <v>0</v>
      </c>
      <c r="BG839" s="39">
        <f t="shared" si="825"/>
        <v>0</v>
      </c>
      <c r="BH839" s="39">
        <f t="shared" si="826"/>
        <v>0</v>
      </c>
      <c r="BI839" s="12">
        <f t="shared" si="827"/>
        <v>0</v>
      </c>
      <c r="BJ839" s="39">
        <f t="shared" si="828"/>
        <v>0</v>
      </c>
      <c r="BK839" s="39">
        <f t="shared" si="829"/>
        <v>0</v>
      </c>
      <c r="BL839" s="39">
        <f t="shared" si="830"/>
        <v>0</v>
      </c>
      <c r="BM839" s="12">
        <f t="shared" si="831"/>
        <v>0</v>
      </c>
      <c r="BN839" s="39">
        <f t="shared" si="832"/>
        <v>0</v>
      </c>
      <c r="BO839" s="39">
        <f t="shared" si="833"/>
        <v>0</v>
      </c>
      <c r="BP839" s="39">
        <f t="shared" si="834"/>
        <v>0</v>
      </c>
      <c r="BQ839" s="12">
        <f t="shared" si="835"/>
        <v>0</v>
      </c>
      <c r="BR839" s="39">
        <f t="shared" si="836"/>
        <v>0</v>
      </c>
      <c r="BS839" s="39">
        <f t="shared" si="837"/>
        <v>0</v>
      </c>
      <c r="BT839" s="39">
        <f t="shared" si="838"/>
        <v>0</v>
      </c>
      <c r="BU839" s="104">
        <f>IF(ABS($B839)&lt;0.01,0,VLOOKUP(E839,DollarSteps,4))</f>
        <v>1</v>
      </c>
      <c r="BV839" s="104">
        <f>IF(ABS($B839)&lt;0.01,0,VLOOKUP(G839,DollarSteps,4))</f>
        <v>2</v>
      </c>
      <c r="BW839" s="104">
        <f>IF(ABS($B839)&lt;0.01,0,VLOOKUP(I839,DollarSteps,4))</f>
        <v>2</v>
      </c>
      <c r="BX839" s="104">
        <f>IF(ABS($B839)&lt;0.01,0,IF($J839="","",VLOOKUP($J839,Age_Steps,4)))</f>
        <v>5</v>
      </c>
      <c r="BY839" s="104">
        <f>IF(OR(ABS($B839)&lt;0.01,$E839=0),0,IF($J839="","",VLOOKUP($J839,Age_Steps,4)))</f>
        <v>0</v>
      </c>
      <c r="BZ839" s="104">
        <f>IF(ABS($B839)&lt;0.01,0,IF($J839="","",VLOOKUP($J839-1,Age_Steps,4)))</f>
        <v>5</v>
      </c>
      <c r="CA839" s="104">
        <f>IF(OR(ABS($B839)&lt;0.01,$G839=0),0,IF($J839="","",VLOOKUP($J839-1,Age_Steps,4)))</f>
        <v>5</v>
      </c>
      <c r="CB839" s="104">
        <f>IF(ABS($B839)&lt;0.01,0,IF($J839="","",VLOOKUP($J839-2,Age_Steps,4)))</f>
        <v>5</v>
      </c>
      <c r="CC839" s="104">
        <f>IF(OR(ABS($B839)&lt;0.01,$I839=0),0,IF($J839="","",VLOOKUP($J839-2,Age_Steps,4)))</f>
        <v>5</v>
      </c>
    </row>
    <row r="840" spans="2:81" ht="12.5" customHeight="1">
      <c r="B840" s="6" t="s">
        <v>813</v>
      </c>
      <c r="C840" s="6" t="s">
        <v>814</v>
      </c>
      <c r="D840" s="5">
        <v>5490</v>
      </c>
      <c r="E840" s="5">
        <v>5850</v>
      </c>
      <c r="F840" s="2">
        <v>5115</v>
      </c>
      <c r="G840" s="2">
        <v>5375</v>
      </c>
      <c r="H840" s="2">
        <v>5302.33</v>
      </c>
      <c r="I840" s="5">
        <v>5802.33</v>
      </c>
      <c r="J840" s="11">
        <v>79</v>
      </c>
      <c r="K840" s="12">
        <f t="shared" si="783"/>
        <v>1</v>
      </c>
      <c r="L840" s="12">
        <f t="shared" si="783"/>
        <v>1</v>
      </c>
      <c r="M840" s="14">
        <f t="shared" si="784"/>
        <v>375</v>
      </c>
      <c r="N840" s="12">
        <f t="shared" si="839"/>
        <v>0</v>
      </c>
      <c r="O840" s="14">
        <f t="shared" si="785"/>
        <v>475</v>
      </c>
      <c r="P840" s="12">
        <f t="shared" si="839"/>
        <v>0</v>
      </c>
      <c r="Q840" s="12">
        <f t="shared" si="786"/>
        <v>0</v>
      </c>
      <c r="R840" s="12">
        <f t="shared" si="787"/>
        <v>0</v>
      </c>
      <c r="S840" s="12">
        <f t="shared" si="788"/>
        <v>1</v>
      </c>
      <c r="T840" s="12">
        <f t="shared" si="789"/>
        <v>1</v>
      </c>
      <c r="U840" s="12">
        <f t="shared" si="790"/>
        <v>0</v>
      </c>
      <c r="V840" s="39">
        <f t="shared" si="791"/>
        <v>0</v>
      </c>
      <c r="W840" s="39">
        <f t="shared" si="792"/>
        <v>0</v>
      </c>
      <c r="X840" s="12">
        <f t="shared" si="780"/>
        <v>1</v>
      </c>
      <c r="Y840" s="12">
        <f t="shared" si="793"/>
        <v>0</v>
      </c>
      <c r="Z840" s="39">
        <f t="shared" si="781"/>
        <v>0</v>
      </c>
      <c r="AA840" s="12">
        <f t="shared" si="794"/>
        <v>0</v>
      </c>
      <c r="AB840" s="39">
        <f t="shared" si="795"/>
        <v>0</v>
      </c>
      <c r="AC840" s="12">
        <f t="shared" si="796"/>
        <v>0</v>
      </c>
      <c r="AD840" s="39">
        <f t="shared" si="797"/>
        <v>0</v>
      </c>
      <c r="AE840" s="39">
        <f t="shared" si="782"/>
        <v>0</v>
      </c>
      <c r="AF840" s="12">
        <f t="shared" si="798"/>
        <v>0</v>
      </c>
      <c r="AG840" s="39">
        <f t="shared" si="799"/>
        <v>0</v>
      </c>
      <c r="AH840" s="12">
        <f t="shared" si="800"/>
        <v>0</v>
      </c>
      <c r="AI840" s="39">
        <f t="shared" si="801"/>
        <v>0</v>
      </c>
      <c r="AJ840" s="39">
        <f t="shared" si="802"/>
        <v>0</v>
      </c>
      <c r="AK840" s="12">
        <f t="shared" si="803"/>
        <v>1</v>
      </c>
      <c r="AL840" s="39">
        <f t="shared" si="804"/>
        <v>5850</v>
      </c>
      <c r="AM840" s="39">
        <f t="shared" si="805"/>
        <v>5375</v>
      </c>
      <c r="AN840" s="39">
        <f t="shared" si="806"/>
        <v>5802.33</v>
      </c>
      <c r="AO840" s="99">
        <f t="shared" si="807"/>
        <v>1</v>
      </c>
      <c r="AP840" s="99">
        <f t="shared" si="808"/>
        <v>2</v>
      </c>
      <c r="AQ840" s="12">
        <f t="shared" si="809"/>
        <v>0</v>
      </c>
      <c r="AR840" s="39">
        <f t="shared" si="810"/>
        <v>0</v>
      </c>
      <c r="AS840" s="39">
        <f t="shared" si="811"/>
        <v>0</v>
      </c>
      <c r="AT840" s="39">
        <f t="shared" si="812"/>
        <v>0</v>
      </c>
      <c r="AU840" s="12">
        <f t="shared" si="813"/>
        <v>0</v>
      </c>
      <c r="AV840" s="39">
        <f t="shared" si="814"/>
        <v>0</v>
      </c>
      <c r="AW840" s="39">
        <f t="shared" si="815"/>
        <v>0</v>
      </c>
      <c r="AX840" s="39">
        <f t="shared" si="816"/>
        <v>0</v>
      </c>
      <c r="AY840" s="39">
        <f t="shared" si="817"/>
        <v>0</v>
      </c>
      <c r="AZ840" s="39">
        <f t="shared" si="818"/>
        <v>0</v>
      </c>
      <c r="BA840" s="12">
        <f t="shared" si="819"/>
        <v>1</v>
      </c>
      <c r="BB840" s="39">
        <f t="shared" si="820"/>
        <v>5850</v>
      </c>
      <c r="BC840" s="39">
        <f t="shared" si="821"/>
        <v>5375</v>
      </c>
      <c r="BD840" s="39">
        <f t="shared" si="822"/>
        <v>5802.33</v>
      </c>
      <c r="BE840" s="12">
        <f t="shared" si="823"/>
        <v>0</v>
      </c>
      <c r="BF840" s="39">
        <f t="shared" si="824"/>
        <v>0</v>
      </c>
      <c r="BG840" s="39">
        <f t="shared" si="825"/>
        <v>0</v>
      </c>
      <c r="BH840" s="39">
        <f t="shared" si="826"/>
        <v>0</v>
      </c>
      <c r="BI840" s="12">
        <f t="shared" si="827"/>
        <v>0</v>
      </c>
      <c r="BJ840" s="39">
        <f t="shared" si="828"/>
        <v>0</v>
      </c>
      <c r="BK840" s="39">
        <f t="shared" si="829"/>
        <v>0</v>
      </c>
      <c r="BL840" s="39">
        <f t="shared" si="830"/>
        <v>0</v>
      </c>
      <c r="BM840" s="12">
        <f t="shared" si="831"/>
        <v>0</v>
      </c>
      <c r="BN840" s="39">
        <f t="shared" si="832"/>
        <v>0</v>
      </c>
      <c r="BO840" s="39">
        <f t="shared" si="833"/>
        <v>0</v>
      </c>
      <c r="BP840" s="39">
        <f t="shared" si="834"/>
        <v>0</v>
      </c>
      <c r="BQ840" s="12">
        <f t="shared" si="835"/>
        <v>0</v>
      </c>
      <c r="BR840" s="39">
        <f t="shared" si="836"/>
        <v>0</v>
      </c>
      <c r="BS840" s="39">
        <f t="shared" si="837"/>
        <v>0</v>
      </c>
      <c r="BT840" s="39">
        <f t="shared" si="838"/>
        <v>0</v>
      </c>
      <c r="BU840" s="104">
        <f>IF(ABS($B840)&lt;0.01,0,VLOOKUP(E840,DollarSteps,4))</f>
        <v>9</v>
      </c>
      <c r="BV840" s="104">
        <f>IF(ABS($B840)&lt;0.01,0,VLOOKUP(G840,DollarSteps,4))</f>
        <v>9</v>
      </c>
      <c r="BW840" s="104">
        <f>IF(ABS($B840)&lt;0.01,0,VLOOKUP(I840,DollarSteps,4))</f>
        <v>9</v>
      </c>
      <c r="BX840" s="104">
        <f>IF(ABS($B840)&lt;0.01,0,IF($J840="","",VLOOKUP($J840,Age_Steps,4)))</f>
        <v>7</v>
      </c>
      <c r="BY840" s="104">
        <f>IF(OR(ABS($B840)&lt;0.01,$E840=0),0,IF($J840="","",VLOOKUP($J840,Age_Steps,4)))</f>
        <v>7</v>
      </c>
      <c r="BZ840" s="104">
        <f>IF(ABS($B840)&lt;0.01,0,IF($J840="","",VLOOKUP($J840-1,Age_Steps,4)))</f>
        <v>7</v>
      </c>
      <c r="CA840" s="104">
        <f>IF(OR(ABS($B840)&lt;0.01,$G840=0),0,IF($J840="","",VLOOKUP($J840-1,Age_Steps,4)))</f>
        <v>7</v>
      </c>
      <c r="CB840" s="104">
        <f>IF(ABS($B840)&lt;0.01,0,IF($J840="","",VLOOKUP($J840-2,Age_Steps,4)))</f>
        <v>7</v>
      </c>
      <c r="CC840" s="104">
        <f>IF(OR(ABS($B840)&lt;0.01,$I840=0),0,IF($J840="","",VLOOKUP($J840-2,Age_Steps,4)))</f>
        <v>7</v>
      </c>
    </row>
    <row r="841" spans="2:81" ht="12.5" customHeight="1">
      <c r="B841" s="6" t="s">
        <v>815</v>
      </c>
      <c r="C841" s="7" t="s">
        <v>816</v>
      </c>
      <c r="D841" s="5">
        <v>1390</v>
      </c>
      <c r="E841" s="5">
        <v>1460</v>
      </c>
      <c r="F841" s="2">
        <v>1095</v>
      </c>
      <c r="G841" s="2">
        <v>1155</v>
      </c>
      <c r="H841" s="2">
        <v>1540</v>
      </c>
      <c r="I841" s="5">
        <v>1595</v>
      </c>
      <c r="K841" s="12">
        <f t="shared" si="783"/>
        <v>1</v>
      </c>
      <c r="L841" s="12">
        <f t="shared" si="783"/>
        <v>1</v>
      </c>
      <c r="M841" s="14">
        <f t="shared" si="784"/>
        <v>295</v>
      </c>
      <c r="N841" s="12">
        <f t="shared" si="839"/>
        <v>0</v>
      </c>
      <c r="O841" s="14">
        <f t="shared" si="785"/>
        <v>305</v>
      </c>
      <c r="P841" s="12">
        <f t="shared" si="839"/>
        <v>0</v>
      </c>
      <c r="Q841" s="12">
        <f t="shared" si="786"/>
        <v>0</v>
      </c>
      <c r="R841" s="12">
        <f t="shared" si="787"/>
        <v>0</v>
      </c>
      <c r="S841" s="12">
        <f t="shared" si="788"/>
        <v>1</v>
      </c>
      <c r="T841" s="12">
        <f t="shared" si="789"/>
        <v>1</v>
      </c>
      <c r="U841" s="12">
        <f t="shared" si="790"/>
        <v>0</v>
      </c>
      <c r="V841" s="39">
        <f t="shared" si="791"/>
        <v>0</v>
      </c>
      <c r="W841" s="39">
        <f t="shared" si="792"/>
        <v>0</v>
      </c>
      <c r="X841" s="12">
        <f t="shared" si="780"/>
        <v>1</v>
      </c>
      <c r="Y841" s="12">
        <f t="shared" si="793"/>
        <v>0</v>
      </c>
      <c r="Z841" s="39">
        <f t="shared" si="781"/>
        <v>0</v>
      </c>
      <c r="AA841" s="12">
        <f t="shared" si="794"/>
        <v>0</v>
      </c>
      <c r="AB841" s="39">
        <f t="shared" si="795"/>
        <v>0</v>
      </c>
      <c r="AC841" s="12">
        <f t="shared" si="796"/>
        <v>0</v>
      </c>
      <c r="AD841" s="39">
        <f t="shared" si="797"/>
        <v>0</v>
      </c>
      <c r="AE841" s="39">
        <f t="shared" si="782"/>
        <v>0</v>
      </c>
      <c r="AF841" s="12">
        <f t="shared" si="798"/>
        <v>0</v>
      </c>
      <c r="AG841" s="39">
        <f t="shared" si="799"/>
        <v>0</v>
      </c>
      <c r="AH841" s="12">
        <f t="shared" si="800"/>
        <v>0</v>
      </c>
      <c r="AI841" s="39">
        <f t="shared" si="801"/>
        <v>0</v>
      </c>
      <c r="AJ841" s="39">
        <f t="shared" si="802"/>
        <v>0</v>
      </c>
      <c r="AK841" s="12">
        <f t="shared" si="803"/>
        <v>1</v>
      </c>
      <c r="AL841" s="39">
        <f t="shared" si="804"/>
        <v>1460</v>
      </c>
      <c r="AM841" s="39">
        <f t="shared" si="805"/>
        <v>1155</v>
      </c>
      <c r="AN841" s="39">
        <f t="shared" si="806"/>
        <v>1595</v>
      </c>
      <c r="AO841" s="99">
        <f t="shared" si="807"/>
        <v>1</v>
      </c>
      <c r="AP841" s="99">
        <f t="shared" si="808"/>
        <v>2</v>
      </c>
      <c r="AQ841" s="12">
        <f t="shared" si="809"/>
        <v>0</v>
      </c>
      <c r="AR841" s="39">
        <f t="shared" si="810"/>
        <v>0</v>
      </c>
      <c r="AS841" s="39">
        <f t="shared" si="811"/>
        <v>0</v>
      </c>
      <c r="AT841" s="39">
        <f t="shared" si="812"/>
        <v>0</v>
      </c>
      <c r="AU841" s="12">
        <f t="shared" si="813"/>
        <v>0</v>
      </c>
      <c r="AV841" s="39">
        <f t="shared" si="814"/>
        <v>0</v>
      </c>
      <c r="AW841" s="39">
        <f t="shared" si="815"/>
        <v>0</v>
      </c>
      <c r="AX841" s="39">
        <f t="shared" si="816"/>
        <v>0</v>
      </c>
      <c r="AY841" s="39">
        <f t="shared" si="817"/>
        <v>0</v>
      </c>
      <c r="AZ841" s="39">
        <f t="shared" si="818"/>
        <v>0</v>
      </c>
      <c r="BA841" s="12">
        <f t="shared" si="819"/>
        <v>1</v>
      </c>
      <c r="BB841" s="39">
        <f t="shared" si="820"/>
        <v>1460</v>
      </c>
      <c r="BC841" s="39">
        <f t="shared" si="821"/>
        <v>1155</v>
      </c>
      <c r="BD841" s="39">
        <f t="shared" si="822"/>
        <v>1595</v>
      </c>
      <c r="BE841" s="12">
        <f t="shared" si="823"/>
        <v>0</v>
      </c>
      <c r="BF841" s="39">
        <f t="shared" si="824"/>
        <v>0</v>
      </c>
      <c r="BG841" s="39">
        <f t="shared" si="825"/>
        <v>0</v>
      </c>
      <c r="BH841" s="39">
        <f t="shared" si="826"/>
        <v>0</v>
      </c>
      <c r="BI841" s="12">
        <f t="shared" si="827"/>
        <v>0</v>
      </c>
      <c r="BJ841" s="39">
        <f t="shared" si="828"/>
        <v>0</v>
      </c>
      <c r="BK841" s="39">
        <f t="shared" si="829"/>
        <v>0</v>
      </c>
      <c r="BL841" s="39">
        <f t="shared" si="830"/>
        <v>0</v>
      </c>
      <c r="BM841" s="12">
        <f t="shared" si="831"/>
        <v>0</v>
      </c>
      <c r="BN841" s="39">
        <f t="shared" si="832"/>
        <v>0</v>
      </c>
      <c r="BO841" s="39">
        <f t="shared" si="833"/>
        <v>0</v>
      </c>
      <c r="BP841" s="39">
        <f t="shared" si="834"/>
        <v>0</v>
      </c>
      <c r="BQ841" s="12">
        <f t="shared" si="835"/>
        <v>0</v>
      </c>
      <c r="BR841" s="39">
        <f t="shared" si="836"/>
        <v>0</v>
      </c>
      <c r="BS841" s="39">
        <f t="shared" si="837"/>
        <v>0</v>
      </c>
      <c r="BT841" s="39">
        <f t="shared" si="838"/>
        <v>0</v>
      </c>
      <c r="BU841" s="104">
        <f>IF(ABS($B841)&lt;0.01,0,VLOOKUP(E841,DollarSteps,4))</f>
        <v>4</v>
      </c>
      <c r="BV841" s="104">
        <f>IF(ABS($B841)&lt;0.01,0,VLOOKUP(G841,DollarSteps,4))</f>
        <v>4</v>
      </c>
      <c r="BW841" s="104">
        <f>IF(ABS($B841)&lt;0.01,0,VLOOKUP(I841,DollarSteps,4))</f>
        <v>5</v>
      </c>
      <c r="BX841" s="104" t="str">
        <f>IF(ABS($B841)&lt;0.01,0,IF($J841="","",VLOOKUP($J841,Age_Steps,4)))</f>
        <v/>
      </c>
      <c r="BY841" s="104" t="str">
        <f>IF(OR(ABS($B841)&lt;0.01,$E841=0),0,IF($J841="","",VLOOKUP($J841,Age_Steps,4)))</f>
        <v/>
      </c>
      <c r="BZ841" s="104" t="str">
        <f>IF(ABS($B841)&lt;0.01,0,IF($J841="","",VLOOKUP($J841-1,Age_Steps,4)))</f>
        <v/>
      </c>
      <c r="CA841" s="104" t="str">
        <f>IF(OR(ABS($B841)&lt;0.01,$G841=0),0,IF($J841="","",VLOOKUP($J841-1,Age_Steps,4)))</f>
        <v/>
      </c>
      <c r="CB841" s="104" t="str">
        <f>IF(ABS($B841)&lt;0.01,0,IF($J841="","",VLOOKUP($J841-2,Age_Steps,4)))</f>
        <v/>
      </c>
      <c r="CC841" s="104" t="str">
        <f>IF(OR(ABS($B841)&lt;0.01,$I841=0),0,IF($J841="","",VLOOKUP($J841-2,Age_Steps,4)))</f>
        <v/>
      </c>
    </row>
    <row r="842" spans="2:81" ht="12.5" customHeight="1">
      <c r="B842" s="6" t="s">
        <v>817</v>
      </c>
      <c r="C842" s="7" t="s">
        <v>818</v>
      </c>
      <c r="D842" s="5">
        <v>1090</v>
      </c>
      <c r="E842" s="5">
        <v>1107</v>
      </c>
      <c r="F842" s="2">
        <v>1275</v>
      </c>
      <c r="G842" s="2">
        <v>1312</v>
      </c>
      <c r="H842" s="2">
        <v>1300</v>
      </c>
      <c r="I842" s="5">
        <v>1347</v>
      </c>
      <c r="J842" s="11">
        <v>92</v>
      </c>
      <c r="K842" s="12">
        <f t="shared" si="783"/>
        <v>1</v>
      </c>
      <c r="L842" s="12">
        <f t="shared" si="783"/>
        <v>1</v>
      </c>
      <c r="M842" s="14">
        <f t="shared" si="784"/>
        <v>-185</v>
      </c>
      <c r="N842" s="12">
        <f t="shared" si="839"/>
        <v>0</v>
      </c>
      <c r="O842" s="14">
        <f t="shared" si="785"/>
        <v>-205</v>
      </c>
      <c r="P842" s="12">
        <f t="shared" si="839"/>
        <v>0</v>
      </c>
      <c r="Q842" s="12">
        <f t="shared" si="786"/>
        <v>0</v>
      </c>
      <c r="R842" s="12">
        <f t="shared" si="787"/>
        <v>0</v>
      </c>
      <c r="S842" s="12">
        <f t="shared" si="788"/>
        <v>1</v>
      </c>
      <c r="T842" s="12">
        <f t="shared" si="789"/>
        <v>1</v>
      </c>
      <c r="U842" s="12">
        <f t="shared" si="790"/>
        <v>0</v>
      </c>
      <c r="V842" s="39">
        <f t="shared" si="791"/>
        <v>0</v>
      </c>
      <c r="W842" s="39">
        <f t="shared" si="792"/>
        <v>0</v>
      </c>
      <c r="X842" s="12">
        <f t="shared" si="780"/>
        <v>1</v>
      </c>
      <c r="Y842" s="12">
        <f t="shared" si="793"/>
        <v>0</v>
      </c>
      <c r="Z842" s="39">
        <f t="shared" si="781"/>
        <v>0</v>
      </c>
      <c r="AA842" s="12">
        <f t="shared" si="794"/>
        <v>0</v>
      </c>
      <c r="AB842" s="39">
        <f t="shared" si="795"/>
        <v>0</v>
      </c>
      <c r="AC842" s="12">
        <f t="shared" si="796"/>
        <v>0</v>
      </c>
      <c r="AD842" s="39">
        <f t="shared" si="797"/>
        <v>0</v>
      </c>
      <c r="AE842" s="39">
        <f t="shared" si="782"/>
        <v>0</v>
      </c>
      <c r="AF842" s="12">
        <f t="shared" si="798"/>
        <v>0</v>
      </c>
      <c r="AG842" s="39">
        <f t="shared" si="799"/>
        <v>0</v>
      </c>
      <c r="AH842" s="12">
        <f t="shared" si="800"/>
        <v>0</v>
      </c>
      <c r="AI842" s="39">
        <f t="shared" si="801"/>
        <v>0</v>
      </c>
      <c r="AJ842" s="39">
        <f t="shared" si="802"/>
        <v>0</v>
      </c>
      <c r="AK842" s="12">
        <f t="shared" si="803"/>
        <v>1</v>
      </c>
      <c r="AL842" s="39">
        <f t="shared" si="804"/>
        <v>1107</v>
      </c>
      <c r="AM842" s="39">
        <f t="shared" si="805"/>
        <v>1312</v>
      </c>
      <c r="AN842" s="39">
        <f t="shared" si="806"/>
        <v>1347</v>
      </c>
      <c r="AO842" s="99">
        <f t="shared" si="807"/>
        <v>2</v>
      </c>
      <c r="AP842" s="99">
        <f t="shared" si="808"/>
        <v>2</v>
      </c>
      <c r="AQ842" s="12">
        <f t="shared" si="809"/>
        <v>0</v>
      </c>
      <c r="AR842" s="39">
        <f t="shared" si="810"/>
        <v>0</v>
      </c>
      <c r="AS842" s="39">
        <f t="shared" si="811"/>
        <v>0</v>
      </c>
      <c r="AT842" s="39">
        <f t="shared" si="812"/>
        <v>0</v>
      </c>
      <c r="AU842" s="12">
        <f t="shared" si="813"/>
        <v>1</v>
      </c>
      <c r="AV842" s="39">
        <f t="shared" si="814"/>
        <v>1107</v>
      </c>
      <c r="AW842" s="39">
        <f t="shared" si="815"/>
        <v>1312</v>
      </c>
      <c r="AX842" s="39">
        <f t="shared" si="816"/>
        <v>1347</v>
      </c>
      <c r="AY842" s="39">
        <f t="shared" si="817"/>
        <v>-205</v>
      </c>
      <c r="AZ842" s="39">
        <f t="shared" si="818"/>
        <v>-35</v>
      </c>
      <c r="BA842" s="12">
        <f t="shared" si="819"/>
        <v>0</v>
      </c>
      <c r="BB842" s="39">
        <f t="shared" si="820"/>
        <v>0</v>
      </c>
      <c r="BC842" s="39">
        <f t="shared" si="821"/>
        <v>0</v>
      </c>
      <c r="BD842" s="39">
        <f t="shared" si="822"/>
        <v>0</v>
      </c>
      <c r="BE842" s="12">
        <f t="shared" si="823"/>
        <v>0</v>
      </c>
      <c r="BF842" s="39">
        <f t="shared" si="824"/>
        <v>0</v>
      </c>
      <c r="BG842" s="39">
        <f t="shared" si="825"/>
        <v>0</v>
      </c>
      <c r="BH842" s="39">
        <f t="shared" si="826"/>
        <v>0</v>
      </c>
      <c r="BI842" s="12">
        <f t="shared" si="827"/>
        <v>0</v>
      </c>
      <c r="BJ842" s="39">
        <f t="shared" si="828"/>
        <v>0</v>
      </c>
      <c r="BK842" s="39">
        <f t="shared" si="829"/>
        <v>0</v>
      </c>
      <c r="BL842" s="39">
        <f t="shared" si="830"/>
        <v>0</v>
      </c>
      <c r="BM842" s="12">
        <f t="shared" si="831"/>
        <v>0</v>
      </c>
      <c r="BN842" s="39">
        <f t="shared" si="832"/>
        <v>0</v>
      </c>
      <c r="BO842" s="39">
        <f t="shared" si="833"/>
        <v>0</v>
      </c>
      <c r="BP842" s="39">
        <f t="shared" si="834"/>
        <v>0</v>
      </c>
      <c r="BQ842" s="12">
        <f t="shared" si="835"/>
        <v>0</v>
      </c>
      <c r="BR842" s="39">
        <f t="shared" si="836"/>
        <v>0</v>
      </c>
      <c r="BS842" s="39">
        <f t="shared" si="837"/>
        <v>0</v>
      </c>
      <c r="BT842" s="39">
        <f t="shared" si="838"/>
        <v>0</v>
      </c>
      <c r="BU842" s="104">
        <f>IF(ABS($B842)&lt;0.01,0,VLOOKUP(E842,DollarSteps,4))</f>
        <v>4</v>
      </c>
      <c r="BV842" s="104">
        <f>IF(ABS($B842)&lt;0.01,0,VLOOKUP(G842,DollarSteps,4))</f>
        <v>4</v>
      </c>
      <c r="BW842" s="104">
        <f>IF(ABS($B842)&lt;0.01,0,VLOOKUP(I842,DollarSteps,4))</f>
        <v>4</v>
      </c>
      <c r="BX842" s="104">
        <f>IF(ABS($B842)&lt;0.01,0,IF($J842="","",VLOOKUP($J842,Age_Steps,4)))</f>
        <v>7</v>
      </c>
      <c r="BY842" s="104">
        <f>IF(OR(ABS($B842)&lt;0.01,$E842=0),0,IF($J842="","",VLOOKUP($J842,Age_Steps,4)))</f>
        <v>7</v>
      </c>
      <c r="BZ842" s="104">
        <f>IF(ABS($B842)&lt;0.01,0,IF($J842="","",VLOOKUP($J842-1,Age_Steps,4)))</f>
        <v>7</v>
      </c>
      <c r="CA842" s="104">
        <f>IF(OR(ABS($B842)&lt;0.01,$G842=0),0,IF($J842="","",VLOOKUP($J842-1,Age_Steps,4)))</f>
        <v>7</v>
      </c>
      <c r="CB842" s="104">
        <f>IF(ABS($B842)&lt;0.01,0,IF($J842="","",VLOOKUP($J842-2,Age_Steps,4)))</f>
        <v>7</v>
      </c>
      <c r="CC842" s="104">
        <f>IF(OR(ABS($B842)&lt;0.01,$I842=0),0,IF($J842="","",VLOOKUP($J842-2,Age_Steps,4)))</f>
        <v>7</v>
      </c>
    </row>
    <row r="843" spans="2:81" ht="12.5" customHeight="1">
      <c r="B843" s="6" t="s">
        <v>819</v>
      </c>
      <c r="C843" s="7" t="s">
        <v>820</v>
      </c>
      <c r="D843" s="5">
        <v>400</v>
      </c>
      <c r="E843" s="5">
        <v>400</v>
      </c>
      <c r="F843" s="2">
        <v>400</v>
      </c>
      <c r="G843" s="2">
        <v>400</v>
      </c>
      <c r="H843" s="2">
        <v>400</v>
      </c>
      <c r="I843" s="5">
        <v>400</v>
      </c>
      <c r="J843" s="11">
        <v>68</v>
      </c>
      <c r="K843" s="12">
        <f t="shared" si="783"/>
        <v>1</v>
      </c>
      <c r="L843" s="12">
        <f t="shared" si="783"/>
        <v>1</v>
      </c>
      <c r="M843" s="14">
        <f t="shared" si="784"/>
        <v>0</v>
      </c>
      <c r="N843" s="12">
        <f t="shared" si="839"/>
        <v>0</v>
      </c>
      <c r="O843" s="14">
        <f t="shared" si="785"/>
        <v>0</v>
      </c>
      <c r="P843" s="12">
        <f t="shared" si="839"/>
        <v>0</v>
      </c>
      <c r="Q843" s="12">
        <f t="shared" si="786"/>
        <v>0</v>
      </c>
      <c r="R843" s="12">
        <f t="shared" si="787"/>
        <v>0</v>
      </c>
      <c r="S843" s="12">
        <f t="shared" si="788"/>
        <v>1</v>
      </c>
      <c r="T843" s="12">
        <f t="shared" si="789"/>
        <v>1</v>
      </c>
      <c r="U843" s="12">
        <f t="shared" si="790"/>
        <v>0</v>
      </c>
      <c r="V843" s="39">
        <f t="shared" si="791"/>
        <v>0</v>
      </c>
      <c r="W843" s="39">
        <f t="shared" si="792"/>
        <v>0</v>
      </c>
      <c r="X843" s="12">
        <f t="shared" si="780"/>
        <v>1</v>
      </c>
      <c r="Y843" s="12">
        <f t="shared" si="793"/>
        <v>0</v>
      </c>
      <c r="Z843" s="39">
        <f t="shared" si="781"/>
        <v>0</v>
      </c>
      <c r="AA843" s="12">
        <f t="shared" si="794"/>
        <v>0</v>
      </c>
      <c r="AB843" s="39">
        <f t="shared" si="795"/>
        <v>0</v>
      </c>
      <c r="AC843" s="12">
        <f t="shared" si="796"/>
        <v>0</v>
      </c>
      <c r="AD843" s="39">
        <f t="shared" si="797"/>
        <v>0</v>
      </c>
      <c r="AE843" s="39">
        <f t="shared" si="782"/>
        <v>0</v>
      </c>
      <c r="AF843" s="12">
        <f t="shared" si="798"/>
        <v>0</v>
      </c>
      <c r="AG843" s="39">
        <f t="shared" si="799"/>
        <v>0</v>
      </c>
      <c r="AH843" s="12">
        <f t="shared" si="800"/>
        <v>0</v>
      </c>
      <c r="AI843" s="39">
        <f t="shared" si="801"/>
        <v>0</v>
      </c>
      <c r="AJ843" s="39">
        <f t="shared" si="802"/>
        <v>0</v>
      </c>
      <c r="AK843" s="12">
        <f t="shared" si="803"/>
        <v>1</v>
      </c>
      <c r="AL843" s="39">
        <f t="shared" si="804"/>
        <v>400</v>
      </c>
      <c r="AM843" s="39">
        <f t="shared" si="805"/>
        <v>400</v>
      </c>
      <c r="AN843" s="39">
        <f t="shared" si="806"/>
        <v>400</v>
      </c>
      <c r="AO843" s="99">
        <f t="shared" si="807"/>
        <v>3</v>
      </c>
      <c r="AP843" s="99">
        <f t="shared" si="808"/>
        <v>3</v>
      </c>
      <c r="AQ843" s="12">
        <f t="shared" si="809"/>
        <v>0</v>
      </c>
      <c r="AR843" s="39">
        <f t="shared" si="810"/>
        <v>0</v>
      </c>
      <c r="AS843" s="39">
        <f t="shared" si="811"/>
        <v>0</v>
      </c>
      <c r="AT843" s="39">
        <f t="shared" si="812"/>
        <v>0</v>
      </c>
      <c r="AU843" s="12">
        <f t="shared" si="813"/>
        <v>0</v>
      </c>
      <c r="AV843" s="39">
        <f t="shared" si="814"/>
        <v>0</v>
      </c>
      <c r="AW843" s="39">
        <f t="shared" si="815"/>
        <v>0</v>
      </c>
      <c r="AX843" s="39">
        <f t="shared" si="816"/>
        <v>0</v>
      </c>
      <c r="AY843" s="39">
        <f t="shared" si="817"/>
        <v>0</v>
      </c>
      <c r="AZ843" s="39">
        <f t="shared" si="818"/>
        <v>0</v>
      </c>
      <c r="BA843" s="12">
        <f t="shared" si="819"/>
        <v>0</v>
      </c>
      <c r="BB843" s="39">
        <f t="shared" si="820"/>
        <v>0</v>
      </c>
      <c r="BC843" s="39">
        <f t="shared" si="821"/>
        <v>0</v>
      </c>
      <c r="BD843" s="39">
        <f t="shared" si="822"/>
        <v>0</v>
      </c>
      <c r="BE843" s="12">
        <f t="shared" si="823"/>
        <v>0</v>
      </c>
      <c r="BF843" s="39">
        <f t="shared" si="824"/>
        <v>0</v>
      </c>
      <c r="BG843" s="39">
        <f t="shared" si="825"/>
        <v>0</v>
      </c>
      <c r="BH843" s="39">
        <f t="shared" si="826"/>
        <v>0</v>
      </c>
      <c r="BI843" s="12">
        <f t="shared" si="827"/>
        <v>0</v>
      </c>
      <c r="BJ843" s="39">
        <f t="shared" si="828"/>
        <v>0</v>
      </c>
      <c r="BK843" s="39">
        <f t="shared" si="829"/>
        <v>0</v>
      </c>
      <c r="BL843" s="39">
        <f t="shared" si="830"/>
        <v>0</v>
      </c>
      <c r="BM843" s="12">
        <f t="shared" si="831"/>
        <v>0</v>
      </c>
      <c r="BN843" s="39">
        <f t="shared" si="832"/>
        <v>0</v>
      </c>
      <c r="BO843" s="39">
        <f t="shared" si="833"/>
        <v>0</v>
      </c>
      <c r="BP843" s="39">
        <f t="shared" si="834"/>
        <v>0</v>
      </c>
      <c r="BQ843" s="12">
        <f t="shared" si="835"/>
        <v>1</v>
      </c>
      <c r="BR843" s="39">
        <f t="shared" si="836"/>
        <v>400</v>
      </c>
      <c r="BS843" s="39">
        <f t="shared" si="837"/>
        <v>400</v>
      </c>
      <c r="BT843" s="39">
        <f t="shared" si="838"/>
        <v>400</v>
      </c>
      <c r="BU843" s="104">
        <f>IF(ABS($B843)&lt;0.01,0,VLOOKUP(E843,DollarSteps,4))</f>
        <v>3</v>
      </c>
      <c r="BV843" s="104">
        <f>IF(ABS($B843)&lt;0.01,0,VLOOKUP(G843,DollarSteps,4))</f>
        <v>3</v>
      </c>
      <c r="BW843" s="104">
        <f>IF(ABS($B843)&lt;0.01,0,VLOOKUP(I843,DollarSteps,4))</f>
        <v>3</v>
      </c>
      <c r="BX843" s="104">
        <f>IF(ABS($B843)&lt;0.01,0,IF($J843="","",VLOOKUP($J843,Age_Steps,4)))</f>
        <v>6</v>
      </c>
      <c r="BY843" s="104">
        <f>IF(OR(ABS($B843)&lt;0.01,$E843=0),0,IF($J843="","",VLOOKUP($J843,Age_Steps,4)))</f>
        <v>6</v>
      </c>
      <c r="BZ843" s="104">
        <f>IF(ABS($B843)&lt;0.01,0,IF($J843="","",VLOOKUP($J843-1,Age_Steps,4)))</f>
        <v>6</v>
      </c>
      <c r="CA843" s="104">
        <f>IF(OR(ABS($B843)&lt;0.01,$G843=0),0,IF($J843="","",VLOOKUP($J843-1,Age_Steps,4)))</f>
        <v>6</v>
      </c>
      <c r="CB843" s="104">
        <f>IF(ABS($B843)&lt;0.01,0,IF($J843="","",VLOOKUP($J843-2,Age_Steps,4)))</f>
        <v>6</v>
      </c>
      <c r="CC843" s="104">
        <f>IF(OR(ABS($B843)&lt;0.01,$I843=0),0,IF($J843="","",VLOOKUP($J843-2,Age_Steps,4)))</f>
        <v>6</v>
      </c>
    </row>
    <row r="844" spans="2:81" ht="12.5" customHeight="1">
      <c r="B844" s="6" t="s">
        <v>821</v>
      </c>
      <c r="C844" s="7" t="s">
        <v>822</v>
      </c>
      <c r="D844" s="5">
        <v>4825</v>
      </c>
      <c r="E844" s="5">
        <v>4925</v>
      </c>
      <c r="F844" s="2">
        <v>4700</v>
      </c>
      <c r="G844" s="2">
        <v>5200</v>
      </c>
      <c r="H844" s="2">
        <v>10050</v>
      </c>
      <c r="I844" s="5">
        <v>10150</v>
      </c>
      <c r="J844" s="11">
        <v>50</v>
      </c>
      <c r="K844" s="12">
        <f t="shared" si="783"/>
        <v>1</v>
      </c>
      <c r="L844" s="12">
        <f t="shared" si="783"/>
        <v>1</v>
      </c>
      <c r="M844" s="14">
        <f t="shared" si="784"/>
        <v>125</v>
      </c>
      <c r="N844" s="12">
        <f t="shared" si="839"/>
        <v>0</v>
      </c>
      <c r="O844" s="14">
        <f t="shared" si="785"/>
        <v>-275</v>
      </c>
      <c r="P844" s="12">
        <f t="shared" si="839"/>
        <v>0</v>
      </c>
      <c r="Q844" s="12">
        <f t="shared" si="786"/>
        <v>0</v>
      </c>
      <c r="R844" s="12">
        <f t="shared" si="787"/>
        <v>0</v>
      </c>
      <c r="S844" s="12">
        <f t="shared" si="788"/>
        <v>1</v>
      </c>
      <c r="T844" s="12">
        <f t="shared" si="789"/>
        <v>1</v>
      </c>
      <c r="U844" s="12">
        <f t="shared" si="790"/>
        <v>0</v>
      </c>
      <c r="V844" s="39">
        <f t="shared" si="791"/>
        <v>0</v>
      </c>
      <c r="W844" s="39">
        <f t="shared" si="792"/>
        <v>0</v>
      </c>
      <c r="X844" s="12">
        <f t="shared" ref="X844:X907" si="840">IF(I844=0,0,1)</f>
        <v>1</v>
      </c>
      <c r="Y844" s="12">
        <f t="shared" si="793"/>
        <v>0</v>
      </c>
      <c r="Z844" s="39">
        <f t="shared" ref="Z844:Z907" si="841">IF(Y844=1,I844,0)</f>
        <v>0</v>
      </c>
      <c r="AA844" s="12">
        <f t="shared" si="794"/>
        <v>0</v>
      </c>
      <c r="AB844" s="39">
        <f t="shared" si="795"/>
        <v>0</v>
      </c>
      <c r="AC844" s="12">
        <f t="shared" si="796"/>
        <v>0</v>
      </c>
      <c r="AD844" s="39">
        <f t="shared" si="797"/>
        <v>0</v>
      </c>
      <c r="AE844" s="39">
        <f t="shared" si="782"/>
        <v>0</v>
      </c>
      <c r="AF844" s="12">
        <f t="shared" si="798"/>
        <v>0</v>
      </c>
      <c r="AG844" s="39">
        <f t="shared" si="799"/>
        <v>0</v>
      </c>
      <c r="AH844" s="12">
        <f t="shared" si="800"/>
        <v>0</v>
      </c>
      <c r="AI844" s="39">
        <f t="shared" si="801"/>
        <v>0</v>
      </c>
      <c r="AJ844" s="39">
        <f t="shared" si="802"/>
        <v>0</v>
      </c>
      <c r="AK844" s="12">
        <f t="shared" si="803"/>
        <v>1</v>
      </c>
      <c r="AL844" s="39">
        <f t="shared" si="804"/>
        <v>4925</v>
      </c>
      <c r="AM844" s="39">
        <f t="shared" si="805"/>
        <v>5200</v>
      </c>
      <c r="AN844" s="39">
        <f t="shared" si="806"/>
        <v>10150</v>
      </c>
      <c r="AO844" s="99">
        <f t="shared" si="807"/>
        <v>2</v>
      </c>
      <c r="AP844" s="99">
        <f t="shared" si="808"/>
        <v>2</v>
      </c>
      <c r="AQ844" s="12">
        <f t="shared" si="809"/>
        <v>0</v>
      </c>
      <c r="AR844" s="39">
        <f t="shared" si="810"/>
        <v>0</v>
      </c>
      <c r="AS844" s="39">
        <f t="shared" si="811"/>
        <v>0</v>
      </c>
      <c r="AT844" s="39">
        <f t="shared" si="812"/>
        <v>0</v>
      </c>
      <c r="AU844" s="12">
        <f t="shared" si="813"/>
        <v>1</v>
      </c>
      <c r="AV844" s="39">
        <f t="shared" si="814"/>
        <v>4925</v>
      </c>
      <c r="AW844" s="39">
        <f t="shared" si="815"/>
        <v>5200</v>
      </c>
      <c r="AX844" s="39">
        <f t="shared" si="816"/>
        <v>10150</v>
      </c>
      <c r="AY844" s="39">
        <f t="shared" si="817"/>
        <v>-275</v>
      </c>
      <c r="AZ844" s="39">
        <f t="shared" si="818"/>
        <v>-4950</v>
      </c>
      <c r="BA844" s="12">
        <f t="shared" si="819"/>
        <v>0</v>
      </c>
      <c r="BB844" s="39">
        <f t="shared" si="820"/>
        <v>0</v>
      </c>
      <c r="BC844" s="39">
        <f t="shared" si="821"/>
        <v>0</v>
      </c>
      <c r="BD844" s="39">
        <f t="shared" si="822"/>
        <v>0</v>
      </c>
      <c r="BE844" s="12">
        <f t="shared" si="823"/>
        <v>0</v>
      </c>
      <c r="BF844" s="39">
        <f t="shared" si="824"/>
        <v>0</v>
      </c>
      <c r="BG844" s="39">
        <f t="shared" si="825"/>
        <v>0</v>
      </c>
      <c r="BH844" s="39">
        <f t="shared" si="826"/>
        <v>0</v>
      </c>
      <c r="BI844" s="12">
        <f t="shared" si="827"/>
        <v>0</v>
      </c>
      <c r="BJ844" s="39">
        <f t="shared" si="828"/>
        <v>0</v>
      </c>
      <c r="BK844" s="39">
        <f t="shared" si="829"/>
        <v>0</v>
      </c>
      <c r="BL844" s="39">
        <f t="shared" si="830"/>
        <v>0</v>
      </c>
      <c r="BM844" s="12">
        <f t="shared" si="831"/>
        <v>0</v>
      </c>
      <c r="BN844" s="39">
        <f t="shared" si="832"/>
        <v>0</v>
      </c>
      <c r="BO844" s="39">
        <f t="shared" si="833"/>
        <v>0</v>
      </c>
      <c r="BP844" s="39">
        <f t="shared" si="834"/>
        <v>0</v>
      </c>
      <c r="BQ844" s="12">
        <f t="shared" si="835"/>
        <v>0</v>
      </c>
      <c r="BR844" s="39">
        <f t="shared" si="836"/>
        <v>0</v>
      </c>
      <c r="BS844" s="39">
        <f t="shared" si="837"/>
        <v>0</v>
      </c>
      <c r="BT844" s="39">
        <f t="shared" si="838"/>
        <v>0</v>
      </c>
      <c r="BU844" s="104">
        <f>IF(ABS($B844)&lt;0.01,0,VLOOKUP(E844,DollarSteps,4))</f>
        <v>8</v>
      </c>
      <c r="BV844" s="104">
        <f>IF(ABS($B844)&lt;0.01,0,VLOOKUP(G844,DollarSteps,4))</f>
        <v>8</v>
      </c>
      <c r="BW844" s="104">
        <f>IF(ABS($B844)&lt;0.01,0,VLOOKUP(I844,DollarSteps,4))</f>
        <v>9</v>
      </c>
      <c r="BX844" s="104">
        <f>IF(ABS($B844)&lt;0.01,0,IF($J844="","",VLOOKUP($J844,Age_Steps,4)))</f>
        <v>5</v>
      </c>
      <c r="BY844" s="104">
        <f>IF(OR(ABS($B844)&lt;0.01,$E844=0),0,IF($J844="","",VLOOKUP($J844,Age_Steps,4)))</f>
        <v>5</v>
      </c>
      <c r="BZ844" s="104">
        <f>IF(ABS($B844)&lt;0.01,0,IF($J844="","",VLOOKUP($J844-1,Age_Steps,4)))</f>
        <v>4</v>
      </c>
      <c r="CA844" s="104">
        <f>IF(OR(ABS($B844)&lt;0.01,$G844=0),0,IF($J844="","",VLOOKUP($J844-1,Age_Steps,4)))</f>
        <v>4</v>
      </c>
      <c r="CB844" s="104">
        <f>IF(ABS($B844)&lt;0.01,0,IF($J844="","",VLOOKUP($J844-2,Age_Steps,4)))</f>
        <v>4</v>
      </c>
      <c r="CC844" s="104">
        <f>IF(OR(ABS($B844)&lt;0.01,$I844=0),0,IF($J844="","",VLOOKUP($J844-2,Age_Steps,4)))</f>
        <v>4</v>
      </c>
    </row>
    <row r="845" spans="2:81" ht="12.5" customHeight="1">
      <c r="B845" s="6" t="s">
        <v>823</v>
      </c>
      <c r="C845" s="6" t="s">
        <v>824</v>
      </c>
      <c r="D845" s="5">
        <v>1600</v>
      </c>
      <c r="E845" s="5">
        <v>1600</v>
      </c>
      <c r="F845" s="2">
        <v>1875</v>
      </c>
      <c r="G845" s="2">
        <v>1875</v>
      </c>
      <c r="H845" s="2">
        <v>1625</v>
      </c>
      <c r="I845" s="5">
        <v>1625</v>
      </c>
      <c r="J845" s="11">
        <v>87</v>
      </c>
      <c r="K845" s="12">
        <f t="shared" si="783"/>
        <v>1</v>
      </c>
      <c r="L845" s="12">
        <f t="shared" si="783"/>
        <v>1</v>
      </c>
      <c r="M845" s="14">
        <f t="shared" si="784"/>
        <v>-275</v>
      </c>
      <c r="N845" s="12">
        <f t="shared" si="839"/>
        <v>0</v>
      </c>
      <c r="O845" s="14">
        <f t="shared" si="785"/>
        <v>-275</v>
      </c>
      <c r="P845" s="12">
        <f t="shared" si="839"/>
        <v>0</v>
      </c>
      <c r="Q845" s="12">
        <f t="shared" si="786"/>
        <v>0</v>
      </c>
      <c r="R845" s="12">
        <f t="shared" si="787"/>
        <v>0</v>
      </c>
      <c r="S845" s="12">
        <f t="shared" si="788"/>
        <v>1</v>
      </c>
      <c r="T845" s="12">
        <f t="shared" si="789"/>
        <v>1</v>
      </c>
      <c r="U845" s="12">
        <f t="shared" si="790"/>
        <v>0</v>
      </c>
      <c r="V845" s="39">
        <f t="shared" si="791"/>
        <v>0</v>
      </c>
      <c r="W845" s="39">
        <f t="shared" si="792"/>
        <v>0</v>
      </c>
      <c r="X845" s="12">
        <f t="shared" si="840"/>
        <v>1</v>
      </c>
      <c r="Y845" s="12">
        <f t="shared" si="793"/>
        <v>0</v>
      </c>
      <c r="Z845" s="39">
        <f t="shared" si="841"/>
        <v>0</v>
      </c>
      <c r="AA845" s="12">
        <f t="shared" si="794"/>
        <v>0</v>
      </c>
      <c r="AB845" s="39">
        <f t="shared" si="795"/>
        <v>0</v>
      </c>
      <c r="AC845" s="12">
        <f t="shared" si="796"/>
        <v>0</v>
      </c>
      <c r="AD845" s="39">
        <f t="shared" si="797"/>
        <v>0</v>
      </c>
      <c r="AE845" s="39">
        <f t="shared" si="782"/>
        <v>0</v>
      </c>
      <c r="AF845" s="12">
        <f t="shared" si="798"/>
        <v>0</v>
      </c>
      <c r="AG845" s="39">
        <f t="shared" si="799"/>
        <v>0</v>
      </c>
      <c r="AH845" s="12">
        <f t="shared" si="800"/>
        <v>0</v>
      </c>
      <c r="AI845" s="39">
        <f t="shared" si="801"/>
        <v>0</v>
      </c>
      <c r="AJ845" s="39">
        <f t="shared" si="802"/>
        <v>0</v>
      </c>
      <c r="AK845" s="12">
        <f t="shared" si="803"/>
        <v>1</v>
      </c>
      <c r="AL845" s="39">
        <f t="shared" si="804"/>
        <v>1600</v>
      </c>
      <c r="AM845" s="39">
        <f t="shared" si="805"/>
        <v>1875</v>
      </c>
      <c r="AN845" s="39">
        <f t="shared" si="806"/>
        <v>1625</v>
      </c>
      <c r="AO845" s="99">
        <f t="shared" si="807"/>
        <v>2</v>
      </c>
      <c r="AP845" s="99">
        <f t="shared" si="808"/>
        <v>1</v>
      </c>
      <c r="AQ845" s="12">
        <f t="shared" si="809"/>
        <v>0</v>
      </c>
      <c r="AR845" s="39">
        <f t="shared" si="810"/>
        <v>0</v>
      </c>
      <c r="AS845" s="39">
        <f t="shared" si="811"/>
        <v>0</v>
      </c>
      <c r="AT845" s="39">
        <f t="shared" si="812"/>
        <v>0</v>
      </c>
      <c r="AU845" s="12">
        <f t="shared" si="813"/>
        <v>0</v>
      </c>
      <c r="AV845" s="39">
        <f t="shared" si="814"/>
        <v>0</v>
      </c>
      <c r="AW845" s="39">
        <f t="shared" si="815"/>
        <v>0</v>
      </c>
      <c r="AX845" s="39">
        <f t="shared" si="816"/>
        <v>0</v>
      </c>
      <c r="AY845" s="39">
        <f t="shared" si="817"/>
        <v>0</v>
      </c>
      <c r="AZ845" s="39">
        <f t="shared" si="818"/>
        <v>0</v>
      </c>
      <c r="BA845" s="12">
        <f t="shared" si="819"/>
        <v>0</v>
      </c>
      <c r="BB845" s="39">
        <f t="shared" si="820"/>
        <v>0</v>
      </c>
      <c r="BC845" s="39">
        <f t="shared" si="821"/>
        <v>0</v>
      </c>
      <c r="BD845" s="39">
        <f t="shared" si="822"/>
        <v>0</v>
      </c>
      <c r="BE845" s="12">
        <f t="shared" si="823"/>
        <v>1</v>
      </c>
      <c r="BF845" s="39">
        <f t="shared" si="824"/>
        <v>1600</v>
      </c>
      <c r="BG845" s="39">
        <f t="shared" si="825"/>
        <v>1875</v>
      </c>
      <c r="BH845" s="39">
        <f t="shared" si="826"/>
        <v>1625</v>
      </c>
      <c r="BI845" s="12">
        <f t="shared" si="827"/>
        <v>0</v>
      </c>
      <c r="BJ845" s="39">
        <f t="shared" si="828"/>
        <v>0</v>
      </c>
      <c r="BK845" s="39">
        <f t="shared" si="829"/>
        <v>0</v>
      </c>
      <c r="BL845" s="39">
        <f t="shared" si="830"/>
        <v>0</v>
      </c>
      <c r="BM845" s="12">
        <f t="shared" si="831"/>
        <v>0</v>
      </c>
      <c r="BN845" s="39">
        <f t="shared" si="832"/>
        <v>0</v>
      </c>
      <c r="BO845" s="39">
        <f t="shared" si="833"/>
        <v>0</v>
      </c>
      <c r="BP845" s="39">
        <f t="shared" si="834"/>
        <v>0</v>
      </c>
      <c r="BQ845" s="12">
        <f t="shared" si="835"/>
        <v>0</v>
      </c>
      <c r="BR845" s="39">
        <f t="shared" si="836"/>
        <v>0</v>
      </c>
      <c r="BS845" s="39">
        <f t="shared" si="837"/>
        <v>0</v>
      </c>
      <c r="BT845" s="39">
        <f t="shared" si="838"/>
        <v>0</v>
      </c>
      <c r="BU845" s="104">
        <f>IF(ABS($B845)&lt;0.01,0,VLOOKUP(E845,DollarSteps,4))</f>
        <v>5</v>
      </c>
      <c r="BV845" s="104">
        <f>IF(ABS($B845)&lt;0.01,0,VLOOKUP(G845,DollarSteps,4))</f>
        <v>5</v>
      </c>
      <c r="BW845" s="104">
        <f>IF(ABS($B845)&lt;0.01,0,VLOOKUP(I845,DollarSteps,4))</f>
        <v>5</v>
      </c>
      <c r="BX845" s="104">
        <f>IF(ABS($B845)&lt;0.01,0,IF($J845="","",VLOOKUP($J845,Age_Steps,4)))</f>
        <v>7</v>
      </c>
      <c r="BY845" s="104">
        <f>IF(OR(ABS($B845)&lt;0.01,$E845=0),0,IF($J845="","",VLOOKUP($J845,Age_Steps,4)))</f>
        <v>7</v>
      </c>
      <c r="BZ845" s="104">
        <f>IF(ABS($B845)&lt;0.01,0,IF($J845="","",VLOOKUP($J845-1,Age_Steps,4)))</f>
        <v>7</v>
      </c>
      <c r="CA845" s="104">
        <f>IF(OR(ABS($B845)&lt;0.01,$G845=0),0,IF($J845="","",VLOOKUP($J845-1,Age_Steps,4)))</f>
        <v>7</v>
      </c>
      <c r="CB845" s="104">
        <f>IF(ABS($B845)&lt;0.01,0,IF($J845="","",VLOOKUP($J845-2,Age_Steps,4)))</f>
        <v>7</v>
      </c>
      <c r="CC845" s="104">
        <f>IF(OR(ABS($B845)&lt;0.01,$I845=0),0,IF($J845="","",VLOOKUP($J845-2,Age_Steps,4)))</f>
        <v>7</v>
      </c>
    </row>
    <row r="846" spans="2:81" ht="12.5" customHeight="1">
      <c r="B846" s="6" t="s">
        <v>825</v>
      </c>
      <c r="C846" s="6" t="s">
        <v>826</v>
      </c>
      <c r="D846" s="5">
        <v>0</v>
      </c>
      <c r="E846" s="5">
        <v>0</v>
      </c>
      <c r="F846" s="2">
        <v>1000</v>
      </c>
      <c r="G846" s="2">
        <v>1000</v>
      </c>
      <c r="H846" s="2">
        <v>0</v>
      </c>
      <c r="I846" s="5">
        <v>0</v>
      </c>
      <c r="J846" s="11">
        <v>18</v>
      </c>
      <c r="K846" s="12">
        <f t="shared" si="783"/>
        <v>0</v>
      </c>
      <c r="L846" s="12">
        <f t="shared" si="783"/>
        <v>0</v>
      </c>
      <c r="M846" s="14">
        <f t="shared" si="784"/>
        <v>-1000</v>
      </c>
      <c r="N846" s="12">
        <f t="shared" si="839"/>
        <v>1</v>
      </c>
      <c r="O846" s="14">
        <f t="shared" si="785"/>
        <v>-1000</v>
      </c>
      <c r="P846" s="12">
        <f t="shared" si="839"/>
        <v>1</v>
      </c>
      <c r="Q846" s="12">
        <f t="shared" si="786"/>
        <v>0</v>
      </c>
      <c r="R846" s="12">
        <f t="shared" si="787"/>
        <v>1</v>
      </c>
      <c r="S846" s="12">
        <f t="shared" si="788"/>
        <v>0</v>
      </c>
      <c r="T846" s="12">
        <f t="shared" si="789"/>
        <v>1</v>
      </c>
      <c r="U846" s="12">
        <f t="shared" si="790"/>
        <v>0</v>
      </c>
      <c r="V846" s="39">
        <f t="shared" si="791"/>
        <v>0</v>
      </c>
      <c r="W846" s="39">
        <f t="shared" si="792"/>
        <v>0</v>
      </c>
      <c r="X846" s="12">
        <f t="shared" si="840"/>
        <v>0</v>
      </c>
      <c r="Y846" s="12">
        <f t="shared" si="793"/>
        <v>0</v>
      </c>
      <c r="Z846" s="39">
        <f t="shared" si="841"/>
        <v>0</v>
      </c>
      <c r="AA846" s="12">
        <f t="shared" si="794"/>
        <v>0</v>
      </c>
      <c r="AB846" s="39">
        <f t="shared" si="795"/>
        <v>0</v>
      </c>
      <c r="AC846" s="12">
        <f t="shared" si="796"/>
        <v>0</v>
      </c>
      <c r="AD846" s="39">
        <f t="shared" si="797"/>
        <v>0</v>
      </c>
      <c r="AE846" s="39">
        <f t="shared" si="782"/>
        <v>0</v>
      </c>
      <c r="AF846" s="12">
        <f t="shared" si="798"/>
        <v>1</v>
      </c>
      <c r="AG846" s="39">
        <f t="shared" si="799"/>
        <v>1000</v>
      </c>
      <c r="AH846" s="12">
        <f t="shared" si="800"/>
        <v>0</v>
      </c>
      <c r="AI846" s="39">
        <f t="shared" si="801"/>
        <v>0</v>
      </c>
      <c r="AJ846" s="39">
        <f t="shared" si="802"/>
        <v>0</v>
      </c>
      <c r="AK846" s="12">
        <f t="shared" si="803"/>
        <v>0</v>
      </c>
      <c r="AL846" s="39">
        <f t="shared" si="804"/>
        <v>0</v>
      </c>
      <c r="AM846" s="39">
        <f t="shared" si="805"/>
        <v>0</v>
      </c>
      <c r="AN846" s="39">
        <f t="shared" si="806"/>
        <v>0</v>
      </c>
      <c r="AO846" s="99">
        <f t="shared" si="807"/>
        <v>0</v>
      </c>
      <c r="AP846" s="99">
        <f t="shared" si="808"/>
        <v>0</v>
      </c>
      <c r="AQ846" s="12">
        <f t="shared" si="809"/>
        <v>0</v>
      </c>
      <c r="AR846" s="39">
        <f t="shared" si="810"/>
        <v>0</v>
      </c>
      <c r="AS846" s="39">
        <f t="shared" si="811"/>
        <v>0</v>
      </c>
      <c r="AT846" s="39">
        <f t="shared" si="812"/>
        <v>0</v>
      </c>
      <c r="AU846" s="12">
        <f t="shared" si="813"/>
        <v>0</v>
      </c>
      <c r="AV846" s="39">
        <f t="shared" si="814"/>
        <v>0</v>
      </c>
      <c r="AW846" s="39">
        <f t="shared" si="815"/>
        <v>0</v>
      </c>
      <c r="AX846" s="39">
        <f t="shared" si="816"/>
        <v>0</v>
      </c>
      <c r="AY846" s="39">
        <f t="shared" si="817"/>
        <v>0</v>
      </c>
      <c r="AZ846" s="39">
        <f t="shared" si="818"/>
        <v>0</v>
      </c>
      <c r="BA846" s="12">
        <f t="shared" si="819"/>
        <v>0</v>
      </c>
      <c r="BB846" s="39">
        <f t="shared" si="820"/>
        <v>0</v>
      </c>
      <c r="BC846" s="39">
        <f t="shared" si="821"/>
        <v>0</v>
      </c>
      <c r="BD846" s="39">
        <f t="shared" si="822"/>
        <v>0</v>
      </c>
      <c r="BE846" s="12">
        <f t="shared" si="823"/>
        <v>0</v>
      </c>
      <c r="BF846" s="39">
        <f t="shared" si="824"/>
        <v>0</v>
      </c>
      <c r="BG846" s="39">
        <f t="shared" si="825"/>
        <v>0</v>
      </c>
      <c r="BH846" s="39">
        <f t="shared" si="826"/>
        <v>0</v>
      </c>
      <c r="BI846" s="12">
        <f t="shared" si="827"/>
        <v>0</v>
      </c>
      <c r="BJ846" s="39">
        <f t="shared" si="828"/>
        <v>0</v>
      </c>
      <c r="BK846" s="39">
        <f t="shared" si="829"/>
        <v>0</v>
      </c>
      <c r="BL846" s="39">
        <f t="shared" si="830"/>
        <v>0</v>
      </c>
      <c r="BM846" s="12">
        <f t="shared" si="831"/>
        <v>0</v>
      </c>
      <c r="BN846" s="39">
        <f t="shared" si="832"/>
        <v>0</v>
      </c>
      <c r="BO846" s="39">
        <f t="shared" si="833"/>
        <v>0</v>
      </c>
      <c r="BP846" s="39">
        <f t="shared" si="834"/>
        <v>0</v>
      </c>
      <c r="BQ846" s="12">
        <f t="shared" si="835"/>
        <v>0</v>
      </c>
      <c r="BR846" s="39">
        <f t="shared" si="836"/>
        <v>0</v>
      </c>
      <c r="BS846" s="39">
        <f t="shared" si="837"/>
        <v>0</v>
      </c>
      <c r="BT846" s="39">
        <f t="shared" si="838"/>
        <v>0</v>
      </c>
      <c r="BU846" s="104">
        <f>IF(ABS($B846)&lt;0.01,0,VLOOKUP(E846,DollarSteps,4))</f>
        <v>1</v>
      </c>
      <c r="BV846" s="104">
        <f>IF(ABS($B846)&lt;0.01,0,VLOOKUP(G846,DollarSteps,4))</f>
        <v>3</v>
      </c>
      <c r="BW846" s="104">
        <f>IF(ABS($B846)&lt;0.01,0,VLOOKUP(I846,DollarSteps,4))</f>
        <v>1</v>
      </c>
      <c r="BX846" s="104">
        <f>IF(ABS($B846)&lt;0.01,0,IF($J846="","",VLOOKUP($J846,Age_Steps,4)))</f>
        <v>1</v>
      </c>
      <c r="BY846" s="104">
        <f>IF(OR(ABS($B846)&lt;0.01,$E846=0),0,IF($J846="","",VLOOKUP($J846,Age_Steps,4)))</f>
        <v>0</v>
      </c>
      <c r="BZ846" s="104">
        <f>IF(ABS($B846)&lt;0.01,0,IF($J846="","",VLOOKUP($J846-1,Age_Steps,4)))</f>
        <v>1</v>
      </c>
      <c r="CA846" s="104">
        <f>IF(OR(ABS($B846)&lt;0.01,$G846=0),0,IF($J846="","",VLOOKUP($J846-1,Age_Steps,4)))</f>
        <v>1</v>
      </c>
      <c r="CB846" s="104">
        <f>IF(ABS($B846)&lt;0.01,0,IF($J846="","",VLOOKUP($J846-2,Age_Steps,4)))</f>
        <v>1</v>
      </c>
      <c r="CC846" s="104">
        <f>IF(OR(ABS($B846)&lt;0.01,$I846=0),0,IF($J846="","",VLOOKUP($J846-2,Age_Steps,4)))</f>
        <v>0</v>
      </c>
    </row>
    <row r="847" spans="2:81" ht="12.5" customHeight="1">
      <c r="B847" s="6" t="s">
        <v>827</v>
      </c>
      <c r="C847" s="6" t="s">
        <v>828</v>
      </c>
      <c r="D847" s="5">
        <v>0</v>
      </c>
      <c r="E847" s="5">
        <v>0</v>
      </c>
      <c r="F847" s="2">
        <v>0</v>
      </c>
      <c r="G847" s="2">
        <v>0</v>
      </c>
      <c r="H847" s="2">
        <v>0</v>
      </c>
      <c r="I847" s="5">
        <v>0</v>
      </c>
      <c r="J847" s="11">
        <v>18</v>
      </c>
      <c r="K847" s="12">
        <f t="shared" si="783"/>
        <v>0</v>
      </c>
      <c r="L847" s="12">
        <f t="shared" si="783"/>
        <v>0</v>
      </c>
      <c r="M847" s="14">
        <f t="shared" si="784"/>
        <v>0</v>
      </c>
      <c r="N847" s="12">
        <f t="shared" si="839"/>
        <v>0</v>
      </c>
      <c r="O847" s="14">
        <f t="shared" si="785"/>
        <v>0</v>
      </c>
      <c r="P847" s="12">
        <f t="shared" si="839"/>
        <v>0</v>
      </c>
      <c r="Q847" s="12">
        <f t="shared" si="786"/>
        <v>1</v>
      </c>
      <c r="R847" s="12">
        <f t="shared" si="787"/>
        <v>0</v>
      </c>
      <c r="S847" s="12">
        <f t="shared" si="788"/>
        <v>0</v>
      </c>
      <c r="T847" s="12">
        <f t="shared" si="789"/>
        <v>0</v>
      </c>
      <c r="U847" s="12">
        <f t="shared" si="790"/>
        <v>0</v>
      </c>
      <c r="V847" s="39">
        <f t="shared" si="791"/>
        <v>0</v>
      </c>
      <c r="W847" s="39">
        <f t="shared" si="792"/>
        <v>0</v>
      </c>
      <c r="X847" s="12">
        <f t="shared" si="840"/>
        <v>0</v>
      </c>
      <c r="Y847" s="12">
        <f t="shared" si="793"/>
        <v>0</v>
      </c>
      <c r="Z847" s="39">
        <f t="shared" si="841"/>
        <v>0</v>
      </c>
      <c r="AA847" s="12">
        <f t="shared" si="794"/>
        <v>0</v>
      </c>
      <c r="AB847" s="39">
        <f t="shared" si="795"/>
        <v>0</v>
      </c>
      <c r="AC847" s="12">
        <f t="shared" si="796"/>
        <v>0</v>
      </c>
      <c r="AD847" s="39">
        <f t="shared" si="797"/>
        <v>0</v>
      </c>
      <c r="AE847" s="39">
        <f t="shared" si="782"/>
        <v>0</v>
      </c>
      <c r="AF847" s="12">
        <f t="shared" si="798"/>
        <v>0</v>
      </c>
      <c r="AG847" s="39">
        <f t="shared" si="799"/>
        <v>0</v>
      </c>
      <c r="AH847" s="12">
        <f t="shared" si="800"/>
        <v>0</v>
      </c>
      <c r="AI847" s="39">
        <f t="shared" si="801"/>
        <v>0</v>
      </c>
      <c r="AJ847" s="39">
        <f t="shared" si="802"/>
        <v>0</v>
      </c>
      <c r="AK847" s="12">
        <f t="shared" si="803"/>
        <v>0</v>
      </c>
      <c r="AL847" s="39">
        <f t="shared" si="804"/>
        <v>0</v>
      </c>
      <c r="AM847" s="39">
        <f t="shared" si="805"/>
        <v>0</v>
      </c>
      <c r="AN847" s="39">
        <f t="shared" si="806"/>
        <v>0</v>
      </c>
      <c r="AO847" s="99">
        <f t="shared" si="807"/>
        <v>0</v>
      </c>
      <c r="AP847" s="99">
        <f t="shared" si="808"/>
        <v>0</v>
      </c>
      <c r="AQ847" s="12">
        <f t="shared" si="809"/>
        <v>0</v>
      </c>
      <c r="AR847" s="39">
        <f t="shared" si="810"/>
        <v>0</v>
      </c>
      <c r="AS847" s="39">
        <f t="shared" si="811"/>
        <v>0</v>
      </c>
      <c r="AT847" s="39">
        <f t="shared" si="812"/>
        <v>0</v>
      </c>
      <c r="AU847" s="12">
        <f t="shared" si="813"/>
        <v>0</v>
      </c>
      <c r="AV847" s="39">
        <f t="shared" si="814"/>
        <v>0</v>
      </c>
      <c r="AW847" s="39">
        <f t="shared" si="815"/>
        <v>0</v>
      </c>
      <c r="AX847" s="39">
        <f t="shared" si="816"/>
        <v>0</v>
      </c>
      <c r="AY847" s="39">
        <f t="shared" si="817"/>
        <v>0</v>
      </c>
      <c r="AZ847" s="39">
        <f t="shared" si="818"/>
        <v>0</v>
      </c>
      <c r="BA847" s="12">
        <f t="shared" si="819"/>
        <v>0</v>
      </c>
      <c r="BB847" s="39">
        <f t="shared" si="820"/>
        <v>0</v>
      </c>
      <c r="BC847" s="39">
        <f t="shared" si="821"/>
        <v>0</v>
      </c>
      <c r="BD847" s="39">
        <f t="shared" si="822"/>
        <v>0</v>
      </c>
      <c r="BE847" s="12">
        <f t="shared" si="823"/>
        <v>0</v>
      </c>
      <c r="BF847" s="39">
        <f t="shared" si="824"/>
        <v>0</v>
      </c>
      <c r="BG847" s="39">
        <f t="shared" si="825"/>
        <v>0</v>
      </c>
      <c r="BH847" s="39">
        <f t="shared" si="826"/>
        <v>0</v>
      </c>
      <c r="BI847" s="12">
        <f t="shared" si="827"/>
        <v>0</v>
      </c>
      <c r="BJ847" s="39">
        <f t="shared" si="828"/>
        <v>0</v>
      </c>
      <c r="BK847" s="39">
        <f t="shared" si="829"/>
        <v>0</v>
      </c>
      <c r="BL847" s="39">
        <f t="shared" si="830"/>
        <v>0</v>
      </c>
      <c r="BM847" s="12">
        <f t="shared" si="831"/>
        <v>0</v>
      </c>
      <c r="BN847" s="39">
        <f t="shared" si="832"/>
        <v>0</v>
      </c>
      <c r="BO847" s="39">
        <f t="shared" si="833"/>
        <v>0</v>
      </c>
      <c r="BP847" s="39">
        <f t="shared" si="834"/>
        <v>0</v>
      </c>
      <c r="BQ847" s="12">
        <f t="shared" si="835"/>
        <v>0</v>
      </c>
      <c r="BR847" s="39">
        <f t="shared" si="836"/>
        <v>0</v>
      </c>
      <c r="BS847" s="39">
        <f t="shared" si="837"/>
        <v>0</v>
      </c>
      <c r="BT847" s="39">
        <f t="shared" si="838"/>
        <v>0</v>
      </c>
      <c r="BU847" s="104">
        <f>IF(ABS($B847)&lt;0.01,0,VLOOKUP(E847,DollarSteps,4))</f>
        <v>1</v>
      </c>
      <c r="BV847" s="104">
        <f>IF(ABS($B847)&lt;0.01,0,VLOOKUP(G847,DollarSteps,4))</f>
        <v>1</v>
      </c>
      <c r="BW847" s="104">
        <f>IF(ABS($B847)&lt;0.01,0,VLOOKUP(I847,DollarSteps,4))</f>
        <v>1</v>
      </c>
      <c r="BX847" s="104">
        <f>IF(ABS($B847)&lt;0.01,0,IF($J847="","",VLOOKUP($J847,Age_Steps,4)))</f>
        <v>1</v>
      </c>
      <c r="BY847" s="104">
        <f>IF(OR(ABS($B847)&lt;0.01,$E847=0),0,IF($J847="","",VLOOKUP($J847,Age_Steps,4)))</f>
        <v>0</v>
      </c>
      <c r="BZ847" s="104">
        <f>IF(ABS($B847)&lt;0.01,0,IF($J847="","",VLOOKUP($J847-1,Age_Steps,4)))</f>
        <v>1</v>
      </c>
      <c r="CA847" s="104">
        <f>IF(OR(ABS($B847)&lt;0.01,$G847=0),0,IF($J847="","",VLOOKUP($J847-1,Age_Steps,4)))</f>
        <v>0</v>
      </c>
      <c r="CB847" s="104">
        <f>IF(ABS($B847)&lt;0.01,0,IF($J847="","",VLOOKUP($J847-2,Age_Steps,4)))</f>
        <v>1</v>
      </c>
      <c r="CC847" s="104">
        <f>IF(OR(ABS($B847)&lt;0.01,$I847=0),0,IF($J847="","",VLOOKUP($J847-2,Age_Steps,4)))</f>
        <v>0</v>
      </c>
    </row>
    <row r="848" spans="2:81" ht="12.5" customHeight="1">
      <c r="B848" s="6" t="s">
        <v>829</v>
      </c>
      <c r="C848" s="7" t="s">
        <v>830</v>
      </c>
      <c r="D848" s="5">
        <v>2405</v>
      </c>
      <c r="E848" s="5">
        <v>2700</v>
      </c>
      <c r="F848" s="2">
        <v>2410</v>
      </c>
      <c r="G848" s="2">
        <v>2670</v>
      </c>
      <c r="H848" s="2">
        <v>2400</v>
      </c>
      <c r="I848" s="5">
        <v>2790</v>
      </c>
      <c r="J848" s="11">
        <v>74</v>
      </c>
      <c r="K848" s="12">
        <f t="shared" si="783"/>
        <v>1</v>
      </c>
      <c r="L848" s="12">
        <f t="shared" si="783"/>
        <v>1</v>
      </c>
      <c r="M848" s="14">
        <f t="shared" si="784"/>
        <v>-5</v>
      </c>
      <c r="N848" s="12">
        <f t="shared" si="839"/>
        <v>0</v>
      </c>
      <c r="O848" s="14">
        <f t="shared" si="785"/>
        <v>30</v>
      </c>
      <c r="P848" s="12">
        <f t="shared" si="839"/>
        <v>0</v>
      </c>
      <c r="Q848" s="12">
        <f t="shared" si="786"/>
        <v>0</v>
      </c>
      <c r="R848" s="12">
        <f t="shared" si="787"/>
        <v>0</v>
      </c>
      <c r="S848" s="12">
        <f t="shared" si="788"/>
        <v>1</v>
      </c>
      <c r="T848" s="12">
        <f t="shared" si="789"/>
        <v>1</v>
      </c>
      <c r="U848" s="12">
        <f t="shared" si="790"/>
        <v>0</v>
      </c>
      <c r="V848" s="39">
        <f t="shared" si="791"/>
        <v>0</v>
      </c>
      <c r="W848" s="39">
        <f t="shared" si="792"/>
        <v>0</v>
      </c>
      <c r="X848" s="12">
        <f t="shared" si="840"/>
        <v>1</v>
      </c>
      <c r="Y848" s="12">
        <f t="shared" si="793"/>
        <v>0</v>
      </c>
      <c r="Z848" s="39">
        <f t="shared" si="841"/>
        <v>0</v>
      </c>
      <c r="AA848" s="12">
        <f t="shared" si="794"/>
        <v>0</v>
      </c>
      <c r="AB848" s="39">
        <f t="shared" si="795"/>
        <v>0</v>
      </c>
      <c r="AC848" s="12">
        <f t="shared" si="796"/>
        <v>0</v>
      </c>
      <c r="AD848" s="39">
        <f t="shared" si="797"/>
        <v>0</v>
      </c>
      <c r="AE848" s="39">
        <f t="shared" si="782"/>
        <v>0</v>
      </c>
      <c r="AF848" s="12">
        <f t="shared" si="798"/>
        <v>0</v>
      </c>
      <c r="AG848" s="39">
        <f t="shared" si="799"/>
        <v>0</v>
      </c>
      <c r="AH848" s="12">
        <f t="shared" si="800"/>
        <v>0</v>
      </c>
      <c r="AI848" s="39">
        <f t="shared" si="801"/>
        <v>0</v>
      </c>
      <c r="AJ848" s="39">
        <f t="shared" si="802"/>
        <v>0</v>
      </c>
      <c r="AK848" s="12">
        <f t="shared" si="803"/>
        <v>1</v>
      </c>
      <c r="AL848" s="39">
        <f t="shared" si="804"/>
        <v>2700</v>
      </c>
      <c r="AM848" s="39">
        <f t="shared" si="805"/>
        <v>2670</v>
      </c>
      <c r="AN848" s="39">
        <f t="shared" si="806"/>
        <v>2790</v>
      </c>
      <c r="AO848" s="99">
        <f t="shared" si="807"/>
        <v>1</v>
      </c>
      <c r="AP848" s="99">
        <f t="shared" si="808"/>
        <v>2</v>
      </c>
      <c r="AQ848" s="12">
        <f t="shared" si="809"/>
        <v>0</v>
      </c>
      <c r="AR848" s="39">
        <f t="shared" si="810"/>
        <v>0</v>
      </c>
      <c r="AS848" s="39">
        <f t="shared" si="811"/>
        <v>0</v>
      </c>
      <c r="AT848" s="39">
        <f t="shared" si="812"/>
        <v>0</v>
      </c>
      <c r="AU848" s="12">
        <f t="shared" si="813"/>
        <v>0</v>
      </c>
      <c r="AV848" s="39">
        <f t="shared" si="814"/>
        <v>0</v>
      </c>
      <c r="AW848" s="39">
        <f t="shared" si="815"/>
        <v>0</v>
      </c>
      <c r="AX848" s="39">
        <f t="shared" si="816"/>
        <v>0</v>
      </c>
      <c r="AY848" s="39">
        <f t="shared" si="817"/>
        <v>0</v>
      </c>
      <c r="AZ848" s="39">
        <f t="shared" si="818"/>
        <v>0</v>
      </c>
      <c r="BA848" s="12">
        <f t="shared" si="819"/>
        <v>1</v>
      </c>
      <c r="BB848" s="39">
        <f t="shared" si="820"/>
        <v>2700</v>
      </c>
      <c r="BC848" s="39">
        <f t="shared" si="821"/>
        <v>2670</v>
      </c>
      <c r="BD848" s="39">
        <f t="shared" si="822"/>
        <v>2790</v>
      </c>
      <c r="BE848" s="12">
        <f t="shared" si="823"/>
        <v>0</v>
      </c>
      <c r="BF848" s="39">
        <f t="shared" si="824"/>
        <v>0</v>
      </c>
      <c r="BG848" s="39">
        <f t="shared" si="825"/>
        <v>0</v>
      </c>
      <c r="BH848" s="39">
        <f t="shared" si="826"/>
        <v>0</v>
      </c>
      <c r="BI848" s="12">
        <f t="shared" si="827"/>
        <v>0</v>
      </c>
      <c r="BJ848" s="39">
        <f t="shared" si="828"/>
        <v>0</v>
      </c>
      <c r="BK848" s="39">
        <f t="shared" si="829"/>
        <v>0</v>
      </c>
      <c r="BL848" s="39">
        <f t="shared" si="830"/>
        <v>0</v>
      </c>
      <c r="BM848" s="12">
        <f t="shared" si="831"/>
        <v>0</v>
      </c>
      <c r="BN848" s="39">
        <f t="shared" si="832"/>
        <v>0</v>
      </c>
      <c r="BO848" s="39">
        <f t="shared" si="833"/>
        <v>0</v>
      </c>
      <c r="BP848" s="39">
        <f t="shared" si="834"/>
        <v>0</v>
      </c>
      <c r="BQ848" s="12">
        <f t="shared" si="835"/>
        <v>0</v>
      </c>
      <c r="BR848" s="39">
        <f t="shared" si="836"/>
        <v>0</v>
      </c>
      <c r="BS848" s="39">
        <f t="shared" si="837"/>
        <v>0</v>
      </c>
      <c r="BT848" s="39">
        <f t="shared" si="838"/>
        <v>0</v>
      </c>
      <c r="BU848" s="104">
        <f>IF(ABS($B848)&lt;0.01,0,VLOOKUP(E848,DollarSteps,4))</f>
        <v>7</v>
      </c>
      <c r="BV848" s="104">
        <f>IF(ABS($B848)&lt;0.01,0,VLOOKUP(G848,DollarSteps,4))</f>
        <v>7</v>
      </c>
      <c r="BW848" s="104">
        <f>IF(ABS($B848)&lt;0.01,0,VLOOKUP(I848,DollarSteps,4))</f>
        <v>7</v>
      </c>
      <c r="BX848" s="104">
        <f>IF(ABS($B848)&lt;0.01,0,IF($J848="","",VLOOKUP($J848,Age_Steps,4)))</f>
        <v>7</v>
      </c>
      <c r="BY848" s="104">
        <f>IF(OR(ABS($B848)&lt;0.01,$E848=0),0,IF($J848="","",VLOOKUP($J848,Age_Steps,4)))</f>
        <v>7</v>
      </c>
      <c r="BZ848" s="104">
        <f>IF(ABS($B848)&lt;0.01,0,IF($J848="","",VLOOKUP($J848-1,Age_Steps,4)))</f>
        <v>7</v>
      </c>
      <c r="CA848" s="104">
        <f>IF(OR(ABS($B848)&lt;0.01,$G848=0),0,IF($J848="","",VLOOKUP($J848-1,Age_Steps,4)))</f>
        <v>7</v>
      </c>
      <c r="CB848" s="104">
        <f>IF(ABS($B848)&lt;0.01,0,IF($J848="","",VLOOKUP($J848-2,Age_Steps,4)))</f>
        <v>7</v>
      </c>
      <c r="CC848" s="104">
        <f>IF(OR(ABS($B848)&lt;0.01,$I848=0),0,IF($J848="","",VLOOKUP($J848-2,Age_Steps,4)))</f>
        <v>7</v>
      </c>
    </row>
    <row r="849" spans="2:81" ht="12.5" customHeight="1">
      <c r="B849" s="6" t="s">
        <v>831</v>
      </c>
      <c r="C849" s="6" t="s">
        <v>832</v>
      </c>
      <c r="D849" s="5">
        <v>835</v>
      </c>
      <c r="E849" s="5">
        <v>900</v>
      </c>
      <c r="F849" s="2">
        <v>950</v>
      </c>
      <c r="G849" s="2">
        <v>995</v>
      </c>
      <c r="H849" s="2">
        <v>890</v>
      </c>
      <c r="I849" s="5">
        <v>970</v>
      </c>
      <c r="J849" s="11">
        <v>76</v>
      </c>
      <c r="K849" s="12">
        <f t="shared" si="783"/>
        <v>1</v>
      </c>
      <c r="L849" s="12">
        <f t="shared" si="783"/>
        <v>1</v>
      </c>
      <c r="M849" s="14">
        <f t="shared" si="784"/>
        <v>-115</v>
      </c>
      <c r="N849" s="12">
        <f t="shared" si="839"/>
        <v>0</v>
      </c>
      <c r="O849" s="14">
        <f t="shared" si="785"/>
        <v>-95</v>
      </c>
      <c r="P849" s="12">
        <f t="shared" si="839"/>
        <v>0</v>
      </c>
      <c r="Q849" s="12">
        <f t="shared" si="786"/>
        <v>0</v>
      </c>
      <c r="R849" s="12">
        <f t="shared" si="787"/>
        <v>0</v>
      </c>
      <c r="S849" s="12">
        <f t="shared" si="788"/>
        <v>1</v>
      </c>
      <c r="T849" s="12">
        <f t="shared" si="789"/>
        <v>1</v>
      </c>
      <c r="U849" s="12">
        <f t="shared" si="790"/>
        <v>0</v>
      </c>
      <c r="V849" s="39">
        <f t="shared" si="791"/>
        <v>0</v>
      </c>
      <c r="W849" s="39">
        <f t="shared" si="792"/>
        <v>0</v>
      </c>
      <c r="X849" s="12">
        <f t="shared" si="840"/>
        <v>1</v>
      </c>
      <c r="Y849" s="12">
        <f t="shared" si="793"/>
        <v>0</v>
      </c>
      <c r="Z849" s="39">
        <f t="shared" si="841"/>
        <v>0</v>
      </c>
      <c r="AA849" s="12">
        <f t="shared" si="794"/>
        <v>0</v>
      </c>
      <c r="AB849" s="39">
        <f t="shared" si="795"/>
        <v>0</v>
      </c>
      <c r="AC849" s="12">
        <f t="shared" si="796"/>
        <v>0</v>
      </c>
      <c r="AD849" s="39">
        <f t="shared" si="797"/>
        <v>0</v>
      </c>
      <c r="AE849" s="39">
        <f t="shared" si="782"/>
        <v>0</v>
      </c>
      <c r="AF849" s="12">
        <f t="shared" si="798"/>
        <v>0</v>
      </c>
      <c r="AG849" s="39">
        <f t="shared" si="799"/>
        <v>0</v>
      </c>
      <c r="AH849" s="12">
        <f t="shared" si="800"/>
        <v>0</v>
      </c>
      <c r="AI849" s="39">
        <f t="shared" si="801"/>
        <v>0</v>
      </c>
      <c r="AJ849" s="39">
        <f t="shared" si="802"/>
        <v>0</v>
      </c>
      <c r="AK849" s="12">
        <f t="shared" si="803"/>
        <v>1</v>
      </c>
      <c r="AL849" s="39">
        <f t="shared" si="804"/>
        <v>900</v>
      </c>
      <c r="AM849" s="39">
        <f t="shared" si="805"/>
        <v>995</v>
      </c>
      <c r="AN849" s="39">
        <f t="shared" si="806"/>
        <v>970</v>
      </c>
      <c r="AO849" s="99">
        <f t="shared" si="807"/>
        <v>2</v>
      </c>
      <c r="AP849" s="99">
        <f t="shared" si="808"/>
        <v>1</v>
      </c>
      <c r="AQ849" s="12">
        <f t="shared" si="809"/>
        <v>0</v>
      </c>
      <c r="AR849" s="39">
        <f t="shared" si="810"/>
        <v>0</v>
      </c>
      <c r="AS849" s="39">
        <f t="shared" si="811"/>
        <v>0</v>
      </c>
      <c r="AT849" s="39">
        <f t="shared" si="812"/>
        <v>0</v>
      </c>
      <c r="AU849" s="12">
        <f t="shared" si="813"/>
        <v>0</v>
      </c>
      <c r="AV849" s="39">
        <f t="shared" si="814"/>
        <v>0</v>
      </c>
      <c r="AW849" s="39">
        <f t="shared" si="815"/>
        <v>0</v>
      </c>
      <c r="AX849" s="39">
        <f t="shared" si="816"/>
        <v>0</v>
      </c>
      <c r="AY849" s="39">
        <f t="shared" si="817"/>
        <v>0</v>
      </c>
      <c r="AZ849" s="39">
        <f t="shared" si="818"/>
        <v>0</v>
      </c>
      <c r="BA849" s="12">
        <f t="shared" si="819"/>
        <v>0</v>
      </c>
      <c r="BB849" s="39">
        <f t="shared" si="820"/>
        <v>0</v>
      </c>
      <c r="BC849" s="39">
        <f t="shared" si="821"/>
        <v>0</v>
      </c>
      <c r="BD849" s="39">
        <f t="shared" si="822"/>
        <v>0</v>
      </c>
      <c r="BE849" s="12">
        <f t="shared" si="823"/>
        <v>1</v>
      </c>
      <c r="BF849" s="39">
        <f t="shared" si="824"/>
        <v>900</v>
      </c>
      <c r="BG849" s="39">
        <f t="shared" si="825"/>
        <v>995</v>
      </c>
      <c r="BH849" s="39">
        <f t="shared" si="826"/>
        <v>970</v>
      </c>
      <c r="BI849" s="12">
        <f t="shared" si="827"/>
        <v>0</v>
      </c>
      <c r="BJ849" s="39">
        <f t="shared" si="828"/>
        <v>0</v>
      </c>
      <c r="BK849" s="39">
        <f t="shared" si="829"/>
        <v>0</v>
      </c>
      <c r="BL849" s="39">
        <f t="shared" si="830"/>
        <v>0</v>
      </c>
      <c r="BM849" s="12">
        <f t="shared" si="831"/>
        <v>0</v>
      </c>
      <c r="BN849" s="39">
        <f t="shared" si="832"/>
        <v>0</v>
      </c>
      <c r="BO849" s="39">
        <f t="shared" si="833"/>
        <v>0</v>
      </c>
      <c r="BP849" s="39">
        <f t="shared" si="834"/>
        <v>0</v>
      </c>
      <c r="BQ849" s="12">
        <f t="shared" si="835"/>
        <v>0</v>
      </c>
      <c r="BR849" s="39">
        <f t="shared" si="836"/>
        <v>0</v>
      </c>
      <c r="BS849" s="39">
        <f t="shared" si="837"/>
        <v>0</v>
      </c>
      <c r="BT849" s="39">
        <f t="shared" si="838"/>
        <v>0</v>
      </c>
      <c r="BU849" s="104">
        <f>IF(ABS($B849)&lt;0.01,0,VLOOKUP(E849,DollarSteps,4))</f>
        <v>3</v>
      </c>
      <c r="BV849" s="104">
        <f>IF(ABS($B849)&lt;0.01,0,VLOOKUP(G849,DollarSteps,4))</f>
        <v>3</v>
      </c>
      <c r="BW849" s="104">
        <f>IF(ABS($B849)&lt;0.01,0,VLOOKUP(I849,DollarSteps,4))</f>
        <v>3</v>
      </c>
      <c r="BX849" s="104">
        <f>IF(ABS($B849)&lt;0.01,0,IF($J849="","",VLOOKUP($J849,Age_Steps,4)))</f>
        <v>7</v>
      </c>
      <c r="BY849" s="104">
        <f>IF(OR(ABS($B849)&lt;0.01,$E849=0),0,IF($J849="","",VLOOKUP($J849,Age_Steps,4)))</f>
        <v>7</v>
      </c>
      <c r="BZ849" s="104">
        <f>IF(ABS($B849)&lt;0.01,0,IF($J849="","",VLOOKUP($J849-1,Age_Steps,4)))</f>
        <v>7</v>
      </c>
      <c r="CA849" s="104">
        <f>IF(OR(ABS($B849)&lt;0.01,$G849=0),0,IF($J849="","",VLOOKUP($J849-1,Age_Steps,4)))</f>
        <v>7</v>
      </c>
      <c r="CB849" s="104">
        <f>IF(ABS($B849)&lt;0.01,0,IF($J849="","",VLOOKUP($J849-2,Age_Steps,4)))</f>
        <v>7</v>
      </c>
      <c r="CC849" s="104">
        <f>IF(OR(ABS($B849)&lt;0.01,$I849=0),0,IF($J849="","",VLOOKUP($J849-2,Age_Steps,4)))</f>
        <v>7</v>
      </c>
    </row>
    <row r="850" spans="2:81" ht="12.5" customHeight="1">
      <c r="B850" s="6" t="s">
        <v>833</v>
      </c>
      <c r="C850" s="7" t="s">
        <v>834</v>
      </c>
      <c r="D850" s="5">
        <v>300</v>
      </c>
      <c r="E850" s="5">
        <v>350</v>
      </c>
      <c r="F850" s="2">
        <v>500</v>
      </c>
      <c r="G850" s="2">
        <v>500</v>
      </c>
      <c r="H850" s="2">
        <v>890</v>
      </c>
      <c r="I850" s="5">
        <v>1030</v>
      </c>
      <c r="J850" s="11">
        <v>67</v>
      </c>
      <c r="K850" s="12">
        <f t="shared" si="783"/>
        <v>1</v>
      </c>
      <c r="L850" s="12">
        <f t="shared" si="783"/>
        <v>1</v>
      </c>
      <c r="M850" s="14">
        <f t="shared" si="784"/>
        <v>-200</v>
      </c>
      <c r="N850" s="12">
        <f t="shared" si="839"/>
        <v>0</v>
      </c>
      <c r="O850" s="14">
        <f t="shared" si="785"/>
        <v>-150</v>
      </c>
      <c r="P850" s="12">
        <f t="shared" si="839"/>
        <v>0</v>
      </c>
      <c r="Q850" s="12">
        <f t="shared" si="786"/>
        <v>0</v>
      </c>
      <c r="R850" s="12">
        <f t="shared" si="787"/>
        <v>0</v>
      </c>
      <c r="S850" s="12">
        <f t="shared" si="788"/>
        <v>1</v>
      </c>
      <c r="T850" s="12">
        <f t="shared" si="789"/>
        <v>1</v>
      </c>
      <c r="U850" s="12">
        <f t="shared" si="790"/>
        <v>0</v>
      </c>
      <c r="V850" s="39">
        <f t="shared" si="791"/>
        <v>0</v>
      </c>
      <c r="W850" s="39">
        <f t="shared" si="792"/>
        <v>0</v>
      </c>
      <c r="X850" s="12">
        <f t="shared" si="840"/>
        <v>1</v>
      </c>
      <c r="Y850" s="12">
        <f t="shared" si="793"/>
        <v>0</v>
      </c>
      <c r="Z850" s="39">
        <f t="shared" si="841"/>
        <v>0</v>
      </c>
      <c r="AA850" s="12">
        <f t="shared" si="794"/>
        <v>0</v>
      </c>
      <c r="AB850" s="39">
        <f t="shared" si="795"/>
        <v>0</v>
      </c>
      <c r="AC850" s="12">
        <f t="shared" si="796"/>
        <v>0</v>
      </c>
      <c r="AD850" s="39">
        <f t="shared" si="797"/>
        <v>0</v>
      </c>
      <c r="AE850" s="39">
        <f t="shared" si="782"/>
        <v>0</v>
      </c>
      <c r="AF850" s="12">
        <f t="shared" si="798"/>
        <v>0</v>
      </c>
      <c r="AG850" s="39">
        <f t="shared" si="799"/>
        <v>0</v>
      </c>
      <c r="AH850" s="12">
        <f t="shared" si="800"/>
        <v>0</v>
      </c>
      <c r="AI850" s="39">
        <f t="shared" si="801"/>
        <v>0</v>
      </c>
      <c r="AJ850" s="39">
        <f t="shared" si="802"/>
        <v>0</v>
      </c>
      <c r="AK850" s="12">
        <f t="shared" si="803"/>
        <v>1</v>
      </c>
      <c r="AL850" s="39">
        <f t="shared" si="804"/>
        <v>350</v>
      </c>
      <c r="AM850" s="39">
        <f t="shared" si="805"/>
        <v>500</v>
      </c>
      <c r="AN850" s="39">
        <f t="shared" si="806"/>
        <v>1030</v>
      </c>
      <c r="AO850" s="99">
        <f t="shared" si="807"/>
        <v>2</v>
      </c>
      <c r="AP850" s="99">
        <f t="shared" si="808"/>
        <v>2</v>
      </c>
      <c r="AQ850" s="12">
        <f t="shared" si="809"/>
        <v>0</v>
      </c>
      <c r="AR850" s="39">
        <f t="shared" si="810"/>
        <v>0</v>
      </c>
      <c r="AS850" s="39">
        <f t="shared" si="811"/>
        <v>0</v>
      </c>
      <c r="AT850" s="39">
        <f t="shared" si="812"/>
        <v>0</v>
      </c>
      <c r="AU850" s="12">
        <f t="shared" si="813"/>
        <v>1</v>
      </c>
      <c r="AV850" s="39">
        <f t="shared" si="814"/>
        <v>350</v>
      </c>
      <c r="AW850" s="39">
        <f t="shared" si="815"/>
        <v>500</v>
      </c>
      <c r="AX850" s="39">
        <f t="shared" si="816"/>
        <v>1030</v>
      </c>
      <c r="AY850" s="39">
        <f t="shared" si="817"/>
        <v>-150</v>
      </c>
      <c r="AZ850" s="39">
        <f t="shared" si="818"/>
        <v>-530</v>
      </c>
      <c r="BA850" s="12">
        <f t="shared" si="819"/>
        <v>0</v>
      </c>
      <c r="BB850" s="39">
        <f t="shared" si="820"/>
        <v>0</v>
      </c>
      <c r="BC850" s="39">
        <f t="shared" si="821"/>
        <v>0</v>
      </c>
      <c r="BD850" s="39">
        <f t="shared" si="822"/>
        <v>0</v>
      </c>
      <c r="BE850" s="12">
        <f t="shared" si="823"/>
        <v>0</v>
      </c>
      <c r="BF850" s="39">
        <f t="shared" si="824"/>
        <v>0</v>
      </c>
      <c r="BG850" s="39">
        <f t="shared" si="825"/>
        <v>0</v>
      </c>
      <c r="BH850" s="39">
        <f t="shared" si="826"/>
        <v>0</v>
      </c>
      <c r="BI850" s="12">
        <f t="shared" si="827"/>
        <v>0</v>
      </c>
      <c r="BJ850" s="39">
        <f t="shared" si="828"/>
        <v>0</v>
      </c>
      <c r="BK850" s="39">
        <f t="shared" si="829"/>
        <v>0</v>
      </c>
      <c r="BL850" s="39">
        <f t="shared" si="830"/>
        <v>0</v>
      </c>
      <c r="BM850" s="12">
        <f t="shared" si="831"/>
        <v>0</v>
      </c>
      <c r="BN850" s="39">
        <f t="shared" si="832"/>
        <v>0</v>
      </c>
      <c r="BO850" s="39">
        <f t="shared" si="833"/>
        <v>0</v>
      </c>
      <c r="BP850" s="39">
        <f t="shared" si="834"/>
        <v>0</v>
      </c>
      <c r="BQ850" s="12">
        <f t="shared" si="835"/>
        <v>0</v>
      </c>
      <c r="BR850" s="39">
        <f t="shared" si="836"/>
        <v>0</v>
      </c>
      <c r="BS850" s="39">
        <f t="shared" si="837"/>
        <v>0</v>
      </c>
      <c r="BT850" s="39">
        <f t="shared" si="838"/>
        <v>0</v>
      </c>
      <c r="BU850" s="104">
        <f>IF(ABS($B850)&lt;0.01,0,VLOOKUP(E850,DollarSteps,4))</f>
        <v>3</v>
      </c>
      <c r="BV850" s="104">
        <f>IF(ABS($B850)&lt;0.01,0,VLOOKUP(G850,DollarSteps,4))</f>
        <v>3</v>
      </c>
      <c r="BW850" s="104">
        <f>IF(ABS($B850)&lt;0.01,0,VLOOKUP(I850,DollarSteps,4))</f>
        <v>3</v>
      </c>
      <c r="BX850" s="104">
        <f>IF(ABS($B850)&lt;0.01,0,IF($J850="","",VLOOKUP($J850,Age_Steps,4)))</f>
        <v>6</v>
      </c>
      <c r="BY850" s="104">
        <f>IF(OR(ABS($B850)&lt;0.01,$E850=0),0,IF($J850="","",VLOOKUP($J850,Age_Steps,4)))</f>
        <v>6</v>
      </c>
      <c r="BZ850" s="104">
        <f>IF(ABS($B850)&lt;0.01,0,IF($J850="","",VLOOKUP($J850-1,Age_Steps,4)))</f>
        <v>6</v>
      </c>
      <c r="CA850" s="104">
        <f>IF(OR(ABS($B850)&lt;0.01,$G850=0),0,IF($J850="","",VLOOKUP($J850-1,Age_Steps,4)))</f>
        <v>6</v>
      </c>
      <c r="CB850" s="104">
        <f>IF(ABS($B850)&lt;0.01,0,IF($J850="","",VLOOKUP($J850-2,Age_Steps,4)))</f>
        <v>6</v>
      </c>
      <c r="CC850" s="104">
        <f>IF(OR(ABS($B850)&lt;0.01,$I850=0),0,IF($J850="","",VLOOKUP($J850-2,Age_Steps,4)))</f>
        <v>6</v>
      </c>
    </row>
    <row r="851" spans="2:81" ht="12.5" customHeight="1">
      <c r="B851" s="6" t="s">
        <v>835</v>
      </c>
      <c r="C851" s="7" t="s">
        <v>836</v>
      </c>
      <c r="D851" s="5">
        <v>1200</v>
      </c>
      <c r="E851" s="5">
        <v>1200</v>
      </c>
      <c r="F851" s="2">
        <v>1200</v>
      </c>
      <c r="G851" s="2">
        <v>1200</v>
      </c>
      <c r="H851" s="2">
        <v>1200</v>
      </c>
      <c r="I851" s="5">
        <v>1200</v>
      </c>
      <c r="J851" s="11">
        <v>58</v>
      </c>
      <c r="K851" s="12">
        <f t="shared" si="783"/>
        <v>1</v>
      </c>
      <c r="L851" s="12">
        <f t="shared" si="783"/>
        <v>1</v>
      </c>
      <c r="M851" s="14">
        <f t="shared" si="784"/>
        <v>0</v>
      </c>
      <c r="N851" s="12">
        <f t="shared" si="839"/>
        <v>0</v>
      </c>
      <c r="O851" s="14">
        <f t="shared" si="785"/>
        <v>0</v>
      </c>
      <c r="P851" s="12">
        <f t="shared" si="839"/>
        <v>0</v>
      </c>
      <c r="Q851" s="12">
        <f t="shared" si="786"/>
        <v>0</v>
      </c>
      <c r="R851" s="12">
        <f t="shared" si="787"/>
        <v>0</v>
      </c>
      <c r="S851" s="12">
        <f t="shared" si="788"/>
        <v>1</v>
      </c>
      <c r="T851" s="12">
        <f t="shared" si="789"/>
        <v>1</v>
      </c>
      <c r="U851" s="12">
        <f t="shared" si="790"/>
        <v>0</v>
      </c>
      <c r="V851" s="39">
        <f t="shared" si="791"/>
        <v>0</v>
      </c>
      <c r="W851" s="39">
        <f t="shared" si="792"/>
        <v>0</v>
      </c>
      <c r="X851" s="12">
        <f t="shared" si="840"/>
        <v>1</v>
      </c>
      <c r="Y851" s="12">
        <f t="shared" si="793"/>
        <v>0</v>
      </c>
      <c r="Z851" s="39">
        <f t="shared" si="841"/>
        <v>0</v>
      </c>
      <c r="AA851" s="12">
        <f t="shared" si="794"/>
        <v>0</v>
      </c>
      <c r="AB851" s="39">
        <f t="shared" si="795"/>
        <v>0</v>
      </c>
      <c r="AC851" s="12">
        <f t="shared" si="796"/>
        <v>0</v>
      </c>
      <c r="AD851" s="39">
        <f t="shared" si="797"/>
        <v>0</v>
      </c>
      <c r="AE851" s="39">
        <f t="shared" si="782"/>
        <v>0</v>
      </c>
      <c r="AF851" s="12">
        <f t="shared" si="798"/>
        <v>0</v>
      </c>
      <c r="AG851" s="39">
        <f t="shared" si="799"/>
        <v>0</v>
      </c>
      <c r="AH851" s="12">
        <f t="shared" si="800"/>
        <v>0</v>
      </c>
      <c r="AI851" s="39">
        <f t="shared" si="801"/>
        <v>0</v>
      </c>
      <c r="AJ851" s="39">
        <f t="shared" si="802"/>
        <v>0</v>
      </c>
      <c r="AK851" s="12">
        <f t="shared" si="803"/>
        <v>1</v>
      </c>
      <c r="AL851" s="39">
        <f t="shared" si="804"/>
        <v>1200</v>
      </c>
      <c r="AM851" s="39">
        <f t="shared" si="805"/>
        <v>1200</v>
      </c>
      <c r="AN851" s="39">
        <f t="shared" si="806"/>
        <v>1200</v>
      </c>
      <c r="AO851" s="99">
        <f t="shared" si="807"/>
        <v>3</v>
      </c>
      <c r="AP851" s="99">
        <f t="shared" si="808"/>
        <v>3</v>
      </c>
      <c r="AQ851" s="12">
        <f t="shared" si="809"/>
        <v>0</v>
      </c>
      <c r="AR851" s="39">
        <f t="shared" si="810"/>
        <v>0</v>
      </c>
      <c r="AS851" s="39">
        <f t="shared" si="811"/>
        <v>0</v>
      </c>
      <c r="AT851" s="39">
        <f t="shared" si="812"/>
        <v>0</v>
      </c>
      <c r="AU851" s="12">
        <f t="shared" si="813"/>
        <v>0</v>
      </c>
      <c r="AV851" s="39">
        <f t="shared" si="814"/>
        <v>0</v>
      </c>
      <c r="AW851" s="39">
        <f t="shared" si="815"/>
        <v>0</v>
      </c>
      <c r="AX851" s="39">
        <f t="shared" si="816"/>
        <v>0</v>
      </c>
      <c r="AY851" s="39">
        <f t="shared" si="817"/>
        <v>0</v>
      </c>
      <c r="AZ851" s="39">
        <f t="shared" si="818"/>
        <v>0</v>
      </c>
      <c r="BA851" s="12">
        <f t="shared" si="819"/>
        <v>0</v>
      </c>
      <c r="BB851" s="39">
        <f t="shared" si="820"/>
        <v>0</v>
      </c>
      <c r="BC851" s="39">
        <f t="shared" si="821"/>
        <v>0</v>
      </c>
      <c r="BD851" s="39">
        <f t="shared" si="822"/>
        <v>0</v>
      </c>
      <c r="BE851" s="12">
        <f t="shared" si="823"/>
        <v>0</v>
      </c>
      <c r="BF851" s="39">
        <f t="shared" si="824"/>
        <v>0</v>
      </c>
      <c r="BG851" s="39">
        <f t="shared" si="825"/>
        <v>0</v>
      </c>
      <c r="BH851" s="39">
        <f t="shared" si="826"/>
        <v>0</v>
      </c>
      <c r="BI851" s="12">
        <f t="shared" si="827"/>
        <v>0</v>
      </c>
      <c r="BJ851" s="39">
        <f t="shared" si="828"/>
        <v>0</v>
      </c>
      <c r="BK851" s="39">
        <f t="shared" si="829"/>
        <v>0</v>
      </c>
      <c r="BL851" s="39">
        <f t="shared" si="830"/>
        <v>0</v>
      </c>
      <c r="BM851" s="12">
        <f t="shared" si="831"/>
        <v>0</v>
      </c>
      <c r="BN851" s="39">
        <f t="shared" si="832"/>
        <v>0</v>
      </c>
      <c r="BO851" s="39">
        <f t="shared" si="833"/>
        <v>0</v>
      </c>
      <c r="BP851" s="39">
        <f t="shared" si="834"/>
        <v>0</v>
      </c>
      <c r="BQ851" s="12">
        <f t="shared" si="835"/>
        <v>1</v>
      </c>
      <c r="BR851" s="39">
        <f t="shared" si="836"/>
        <v>1200</v>
      </c>
      <c r="BS851" s="39">
        <f t="shared" si="837"/>
        <v>1200</v>
      </c>
      <c r="BT851" s="39">
        <f t="shared" si="838"/>
        <v>1200</v>
      </c>
      <c r="BU851" s="104">
        <f>IF(ABS($B851)&lt;0.01,0,VLOOKUP(E851,DollarSteps,4))</f>
        <v>4</v>
      </c>
      <c r="BV851" s="104">
        <f>IF(ABS($B851)&lt;0.01,0,VLOOKUP(G851,DollarSteps,4))</f>
        <v>4</v>
      </c>
      <c r="BW851" s="104">
        <f>IF(ABS($B851)&lt;0.01,0,VLOOKUP(I851,DollarSteps,4))</f>
        <v>4</v>
      </c>
      <c r="BX851" s="104">
        <f>IF(ABS($B851)&lt;0.01,0,IF($J851="","",VLOOKUP($J851,Age_Steps,4)))</f>
        <v>5</v>
      </c>
      <c r="BY851" s="104">
        <f>IF(OR(ABS($B851)&lt;0.01,$E851=0),0,IF($J851="","",VLOOKUP($J851,Age_Steps,4)))</f>
        <v>5</v>
      </c>
      <c r="BZ851" s="104">
        <f>IF(ABS($B851)&lt;0.01,0,IF($J851="","",VLOOKUP($J851-1,Age_Steps,4)))</f>
        <v>5</v>
      </c>
      <c r="CA851" s="104">
        <f>IF(OR(ABS($B851)&lt;0.01,$G851=0),0,IF($J851="","",VLOOKUP($J851-1,Age_Steps,4)))</f>
        <v>5</v>
      </c>
      <c r="CB851" s="104">
        <f>IF(ABS($B851)&lt;0.01,0,IF($J851="","",VLOOKUP($J851-2,Age_Steps,4)))</f>
        <v>5</v>
      </c>
      <c r="CC851" s="104">
        <f>IF(OR(ABS($B851)&lt;0.01,$I851=0),0,IF($J851="","",VLOOKUP($J851-2,Age_Steps,4)))</f>
        <v>5</v>
      </c>
    </row>
    <row r="852" spans="2:81" ht="12.5" customHeight="1">
      <c r="B852" s="6" t="s">
        <v>837</v>
      </c>
      <c r="C852" s="6" t="s">
        <v>838</v>
      </c>
      <c r="D852" s="5">
        <v>0</v>
      </c>
      <c r="E852" s="5">
        <v>0</v>
      </c>
      <c r="F852" s="2">
        <v>0</v>
      </c>
      <c r="G852" s="2">
        <v>0</v>
      </c>
      <c r="H852" s="2">
        <v>0</v>
      </c>
      <c r="I852" s="5">
        <v>0</v>
      </c>
      <c r="J852" s="11">
        <v>58</v>
      </c>
      <c r="K852" s="12">
        <f t="shared" si="783"/>
        <v>0</v>
      </c>
      <c r="L852" s="12">
        <f t="shared" si="783"/>
        <v>0</v>
      </c>
      <c r="M852" s="14">
        <f t="shared" si="784"/>
        <v>0</v>
      </c>
      <c r="N852" s="12">
        <f t="shared" si="839"/>
        <v>0</v>
      </c>
      <c r="O852" s="14">
        <f t="shared" si="785"/>
        <v>0</v>
      </c>
      <c r="P852" s="12">
        <f t="shared" si="839"/>
        <v>0</v>
      </c>
      <c r="Q852" s="12">
        <f t="shared" si="786"/>
        <v>1</v>
      </c>
      <c r="R852" s="12">
        <f t="shared" si="787"/>
        <v>0</v>
      </c>
      <c r="S852" s="12">
        <f t="shared" si="788"/>
        <v>0</v>
      </c>
      <c r="T852" s="12">
        <f t="shared" si="789"/>
        <v>0</v>
      </c>
      <c r="U852" s="12">
        <f t="shared" si="790"/>
        <v>0</v>
      </c>
      <c r="V852" s="39">
        <f t="shared" si="791"/>
        <v>0</v>
      </c>
      <c r="W852" s="39">
        <f t="shared" si="792"/>
        <v>0</v>
      </c>
      <c r="X852" s="12">
        <f t="shared" si="840"/>
        <v>0</v>
      </c>
      <c r="Y852" s="12">
        <f t="shared" si="793"/>
        <v>0</v>
      </c>
      <c r="Z852" s="39">
        <f t="shared" si="841"/>
        <v>0</v>
      </c>
      <c r="AA852" s="12">
        <f t="shared" si="794"/>
        <v>0</v>
      </c>
      <c r="AB852" s="39">
        <f t="shared" si="795"/>
        <v>0</v>
      </c>
      <c r="AC852" s="12">
        <f t="shared" si="796"/>
        <v>0</v>
      </c>
      <c r="AD852" s="39">
        <f t="shared" si="797"/>
        <v>0</v>
      </c>
      <c r="AE852" s="39">
        <f t="shared" si="782"/>
        <v>0</v>
      </c>
      <c r="AF852" s="12">
        <f t="shared" si="798"/>
        <v>0</v>
      </c>
      <c r="AG852" s="39">
        <f t="shared" si="799"/>
        <v>0</v>
      </c>
      <c r="AH852" s="12">
        <f t="shared" si="800"/>
        <v>0</v>
      </c>
      <c r="AI852" s="39">
        <f t="shared" si="801"/>
        <v>0</v>
      </c>
      <c r="AJ852" s="39">
        <f t="shared" si="802"/>
        <v>0</v>
      </c>
      <c r="AK852" s="12">
        <f t="shared" si="803"/>
        <v>0</v>
      </c>
      <c r="AL852" s="39">
        <f t="shared" si="804"/>
        <v>0</v>
      </c>
      <c r="AM852" s="39">
        <f t="shared" si="805"/>
        <v>0</v>
      </c>
      <c r="AN852" s="39">
        <f t="shared" si="806"/>
        <v>0</v>
      </c>
      <c r="AO852" s="99">
        <f t="shared" si="807"/>
        <v>0</v>
      </c>
      <c r="AP852" s="99">
        <f t="shared" si="808"/>
        <v>0</v>
      </c>
      <c r="AQ852" s="12">
        <f t="shared" si="809"/>
        <v>0</v>
      </c>
      <c r="AR852" s="39">
        <f t="shared" si="810"/>
        <v>0</v>
      </c>
      <c r="AS852" s="39">
        <f t="shared" si="811"/>
        <v>0</v>
      </c>
      <c r="AT852" s="39">
        <f t="shared" si="812"/>
        <v>0</v>
      </c>
      <c r="AU852" s="12">
        <f t="shared" si="813"/>
        <v>0</v>
      </c>
      <c r="AV852" s="39">
        <f t="shared" si="814"/>
        <v>0</v>
      </c>
      <c r="AW852" s="39">
        <f t="shared" si="815"/>
        <v>0</v>
      </c>
      <c r="AX852" s="39">
        <f t="shared" si="816"/>
        <v>0</v>
      </c>
      <c r="AY852" s="39">
        <f t="shared" si="817"/>
        <v>0</v>
      </c>
      <c r="AZ852" s="39">
        <f t="shared" si="818"/>
        <v>0</v>
      </c>
      <c r="BA852" s="12">
        <f t="shared" si="819"/>
        <v>0</v>
      </c>
      <c r="BB852" s="39">
        <f t="shared" si="820"/>
        <v>0</v>
      </c>
      <c r="BC852" s="39">
        <f t="shared" si="821"/>
        <v>0</v>
      </c>
      <c r="BD852" s="39">
        <f t="shared" si="822"/>
        <v>0</v>
      </c>
      <c r="BE852" s="12">
        <f t="shared" si="823"/>
        <v>0</v>
      </c>
      <c r="BF852" s="39">
        <f t="shared" si="824"/>
        <v>0</v>
      </c>
      <c r="BG852" s="39">
        <f t="shared" si="825"/>
        <v>0</v>
      </c>
      <c r="BH852" s="39">
        <f t="shared" si="826"/>
        <v>0</v>
      </c>
      <c r="BI852" s="12">
        <f t="shared" si="827"/>
        <v>0</v>
      </c>
      <c r="BJ852" s="39">
        <f t="shared" si="828"/>
        <v>0</v>
      </c>
      <c r="BK852" s="39">
        <f t="shared" si="829"/>
        <v>0</v>
      </c>
      <c r="BL852" s="39">
        <f t="shared" si="830"/>
        <v>0</v>
      </c>
      <c r="BM852" s="12">
        <f t="shared" si="831"/>
        <v>0</v>
      </c>
      <c r="BN852" s="39">
        <f t="shared" si="832"/>
        <v>0</v>
      </c>
      <c r="BO852" s="39">
        <f t="shared" si="833"/>
        <v>0</v>
      </c>
      <c r="BP852" s="39">
        <f t="shared" si="834"/>
        <v>0</v>
      </c>
      <c r="BQ852" s="12">
        <f t="shared" si="835"/>
        <v>0</v>
      </c>
      <c r="BR852" s="39">
        <f t="shared" si="836"/>
        <v>0</v>
      </c>
      <c r="BS852" s="39">
        <f t="shared" si="837"/>
        <v>0</v>
      </c>
      <c r="BT852" s="39">
        <f t="shared" si="838"/>
        <v>0</v>
      </c>
      <c r="BU852" s="104">
        <f>IF(ABS($B852)&lt;0.01,0,VLOOKUP(E852,DollarSteps,4))</f>
        <v>1</v>
      </c>
      <c r="BV852" s="104">
        <f>IF(ABS($B852)&lt;0.01,0,VLOOKUP(G852,DollarSteps,4))</f>
        <v>1</v>
      </c>
      <c r="BW852" s="104">
        <f>IF(ABS($B852)&lt;0.01,0,VLOOKUP(I852,DollarSteps,4))</f>
        <v>1</v>
      </c>
      <c r="BX852" s="104">
        <f>IF(ABS($B852)&lt;0.01,0,IF($J852="","",VLOOKUP($J852,Age_Steps,4)))</f>
        <v>5</v>
      </c>
      <c r="BY852" s="104">
        <f>IF(OR(ABS($B852)&lt;0.01,$E852=0),0,IF($J852="","",VLOOKUP($J852,Age_Steps,4)))</f>
        <v>0</v>
      </c>
      <c r="BZ852" s="104">
        <f>IF(ABS($B852)&lt;0.01,0,IF($J852="","",VLOOKUP($J852-1,Age_Steps,4)))</f>
        <v>5</v>
      </c>
      <c r="CA852" s="104">
        <f>IF(OR(ABS($B852)&lt;0.01,$G852=0),0,IF($J852="","",VLOOKUP($J852-1,Age_Steps,4)))</f>
        <v>0</v>
      </c>
      <c r="CB852" s="104">
        <f>IF(ABS($B852)&lt;0.01,0,IF($J852="","",VLOOKUP($J852-2,Age_Steps,4)))</f>
        <v>5</v>
      </c>
      <c r="CC852" s="104">
        <f>IF(OR(ABS($B852)&lt;0.01,$I852=0),0,IF($J852="","",VLOOKUP($J852-2,Age_Steps,4)))</f>
        <v>0</v>
      </c>
    </row>
    <row r="853" spans="2:81" ht="12.5" customHeight="1">
      <c r="B853" s="6" t="s">
        <v>839</v>
      </c>
      <c r="C853" s="6" t="s">
        <v>840</v>
      </c>
      <c r="D853" s="5">
        <v>0</v>
      </c>
      <c r="E853" s="5">
        <v>0</v>
      </c>
      <c r="F853" s="2">
        <v>0</v>
      </c>
      <c r="G853" s="2">
        <v>0</v>
      </c>
      <c r="H853" s="2">
        <v>0</v>
      </c>
      <c r="I853" s="5">
        <v>0</v>
      </c>
      <c r="J853" s="11">
        <v>22</v>
      </c>
      <c r="K853" s="12">
        <f t="shared" si="783"/>
        <v>0</v>
      </c>
      <c r="L853" s="12">
        <f t="shared" si="783"/>
        <v>0</v>
      </c>
      <c r="M853" s="14">
        <f t="shared" si="784"/>
        <v>0</v>
      </c>
      <c r="N853" s="12">
        <f t="shared" si="839"/>
        <v>0</v>
      </c>
      <c r="O853" s="14">
        <f t="shared" si="785"/>
        <v>0</v>
      </c>
      <c r="P853" s="12">
        <f t="shared" si="839"/>
        <v>0</v>
      </c>
      <c r="Q853" s="12">
        <f t="shared" si="786"/>
        <v>1</v>
      </c>
      <c r="R853" s="12">
        <f t="shared" si="787"/>
        <v>0</v>
      </c>
      <c r="S853" s="12">
        <f t="shared" si="788"/>
        <v>0</v>
      </c>
      <c r="T853" s="12">
        <f t="shared" si="789"/>
        <v>0</v>
      </c>
      <c r="U853" s="12">
        <f t="shared" si="790"/>
        <v>0</v>
      </c>
      <c r="V853" s="39">
        <f t="shared" si="791"/>
        <v>0</v>
      </c>
      <c r="W853" s="39">
        <f t="shared" si="792"/>
        <v>0</v>
      </c>
      <c r="X853" s="12">
        <f t="shared" si="840"/>
        <v>0</v>
      </c>
      <c r="Y853" s="12">
        <f t="shared" si="793"/>
        <v>0</v>
      </c>
      <c r="Z853" s="39">
        <f t="shared" si="841"/>
        <v>0</v>
      </c>
      <c r="AA853" s="12">
        <f t="shared" si="794"/>
        <v>0</v>
      </c>
      <c r="AB853" s="39">
        <f t="shared" si="795"/>
        <v>0</v>
      </c>
      <c r="AC853" s="12">
        <f t="shared" si="796"/>
        <v>0</v>
      </c>
      <c r="AD853" s="39">
        <f t="shared" si="797"/>
        <v>0</v>
      </c>
      <c r="AE853" s="39">
        <f t="shared" si="782"/>
        <v>0</v>
      </c>
      <c r="AF853" s="12">
        <f t="shared" si="798"/>
        <v>0</v>
      </c>
      <c r="AG853" s="39">
        <f t="shared" si="799"/>
        <v>0</v>
      </c>
      <c r="AH853" s="12">
        <f t="shared" si="800"/>
        <v>0</v>
      </c>
      <c r="AI853" s="39">
        <f t="shared" si="801"/>
        <v>0</v>
      </c>
      <c r="AJ853" s="39">
        <f t="shared" si="802"/>
        <v>0</v>
      </c>
      <c r="AK853" s="12">
        <f t="shared" si="803"/>
        <v>0</v>
      </c>
      <c r="AL853" s="39">
        <f t="shared" si="804"/>
        <v>0</v>
      </c>
      <c r="AM853" s="39">
        <f t="shared" si="805"/>
        <v>0</v>
      </c>
      <c r="AN853" s="39">
        <f t="shared" si="806"/>
        <v>0</v>
      </c>
      <c r="AO853" s="99">
        <f t="shared" si="807"/>
        <v>0</v>
      </c>
      <c r="AP853" s="99">
        <f t="shared" si="808"/>
        <v>0</v>
      </c>
      <c r="AQ853" s="12">
        <f t="shared" si="809"/>
        <v>0</v>
      </c>
      <c r="AR853" s="39">
        <f t="shared" si="810"/>
        <v>0</v>
      </c>
      <c r="AS853" s="39">
        <f t="shared" si="811"/>
        <v>0</v>
      </c>
      <c r="AT853" s="39">
        <f t="shared" si="812"/>
        <v>0</v>
      </c>
      <c r="AU853" s="12">
        <f t="shared" si="813"/>
        <v>0</v>
      </c>
      <c r="AV853" s="39">
        <f t="shared" si="814"/>
        <v>0</v>
      </c>
      <c r="AW853" s="39">
        <f t="shared" si="815"/>
        <v>0</v>
      </c>
      <c r="AX853" s="39">
        <f t="shared" si="816"/>
        <v>0</v>
      </c>
      <c r="AY853" s="39">
        <f t="shared" si="817"/>
        <v>0</v>
      </c>
      <c r="AZ853" s="39">
        <f t="shared" si="818"/>
        <v>0</v>
      </c>
      <c r="BA853" s="12">
        <f t="shared" si="819"/>
        <v>0</v>
      </c>
      <c r="BB853" s="39">
        <f t="shared" si="820"/>
        <v>0</v>
      </c>
      <c r="BC853" s="39">
        <f t="shared" si="821"/>
        <v>0</v>
      </c>
      <c r="BD853" s="39">
        <f t="shared" si="822"/>
        <v>0</v>
      </c>
      <c r="BE853" s="12">
        <f t="shared" si="823"/>
        <v>0</v>
      </c>
      <c r="BF853" s="39">
        <f t="shared" si="824"/>
        <v>0</v>
      </c>
      <c r="BG853" s="39">
        <f t="shared" si="825"/>
        <v>0</v>
      </c>
      <c r="BH853" s="39">
        <f t="shared" si="826"/>
        <v>0</v>
      </c>
      <c r="BI853" s="12">
        <f t="shared" si="827"/>
        <v>0</v>
      </c>
      <c r="BJ853" s="39">
        <f t="shared" si="828"/>
        <v>0</v>
      </c>
      <c r="BK853" s="39">
        <f t="shared" si="829"/>
        <v>0</v>
      </c>
      <c r="BL853" s="39">
        <f t="shared" si="830"/>
        <v>0</v>
      </c>
      <c r="BM853" s="12">
        <f t="shared" si="831"/>
        <v>0</v>
      </c>
      <c r="BN853" s="39">
        <f t="shared" si="832"/>
        <v>0</v>
      </c>
      <c r="BO853" s="39">
        <f t="shared" si="833"/>
        <v>0</v>
      </c>
      <c r="BP853" s="39">
        <f t="shared" si="834"/>
        <v>0</v>
      </c>
      <c r="BQ853" s="12">
        <f t="shared" si="835"/>
        <v>0</v>
      </c>
      <c r="BR853" s="39">
        <f t="shared" si="836"/>
        <v>0</v>
      </c>
      <c r="BS853" s="39">
        <f t="shared" si="837"/>
        <v>0</v>
      </c>
      <c r="BT853" s="39">
        <f t="shared" si="838"/>
        <v>0</v>
      </c>
      <c r="BU853" s="104">
        <f>IF(ABS($B853)&lt;0.01,0,VLOOKUP(E853,DollarSteps,4))</f>
        <v>1</v>
      </c>
      <c r="BV853" s="104">
        <f>IF(ABS($B853)&lt;0.01,0,VLOOKUP(G853,DollarSteps,4))</f>
        <v>1</v>
      </c>
      <c r="BW853" s="104">
        <f>IF(ABS($B853)&lt;0.01,0,VLOOKUP(I853,DollarSteps,4))</f>
        <v>1</v>
      </c>
      <c r="BX853" s="104">
        <f>IF(ABS($B853)&lt;0.01,0,IF($J853="","",VLOOKUP($J853,Age_Steps,4)))</f>
        <v>2</v>
      </c>
      <c r="BY853" s="104">
        <f>IF(OR(ABS($B853)&lt;0.01,$E853=0),0,IF($J853="","",VLOOKUP($J853,Age_Steps,4)))</f>
        <v>0</v>
      </c>
      <c r="BZ853" s="104">
        <f>IF(ABS($B853)&lt;0.01,0,IF($J853="","",VLOOKUP($J853-1,Age_Steps,4)))</f>
        <v>2</v>
      </c>
      <c r="CA853" s="104">
        <f>IF(OR(ABS($B853)&lt;0.01,$G853=0),0,IF($J853="","",VLOOKUP($J853-1,Age_Steps,4)))</f>
        <v>0</v>
      </c>
      <c r="CB853" s="104">
        <f>IF(ABS($B853)&lt;0.01,0,IF($J853="","",VLOOKUP($J853-2,Age_Steps,4)))</f>
        <v>2</v>
      </c>
      <c r="CC853" s="104">
        <f>IF(OR(ABS($B853)&lt;0.01,$I853=0),0,IF($J853="","",VLOOKUP($J853-2,Age_Steps,4)))</f>
        <v>0</v>
      </c>
    </row>
    <row r="854" spans="2:81" ht="12.5" customHeight="1">
      <c r="B854" s="6" t="s">
        <v>841</v>
      </c>
      <c r="C854" s="7" t="s">
        <v>842</v>
      </c>
      <c r="D854" s="5">
        <v>30</v>
      </c>
      <c r="E854" s="5">
        <v>30</v>
      </c>
      <c r="F854" s="2">
        <v>140</v>
      </c>
      <c r="G854" s="2">
        <v>240</v>
      </c>
      <c r="H854" s="2">
        <v>830</v>
      </c>
      <c r="I854" s="5">
        <v>860</v>
      </c>
      <c r="J854" s="11">
        <v>64</v>
      </c>
      <c r="K854" s="12">
        <f t="shared" si="783"/>
        <v>1</v>
      </c>
      <c r="L854" s="12">
        <f t="shared" si="783"/>
        <v>1</v>
      </c>
      <c r="M854" s="14">
        <f t="shared" si="784"/>
        <v>-110</v>
      </c>
      <c r="N854" s="12">
        <f t="shared" si="839"/>
        <v>0</v>
      </c>
      <c r="O854" s="14">
        <f t="shared" si="785"/>
        <v>-210</v>
      </c>
      <c r="P854" s="12">
        <f t="shared" si="839"/>
        <v>0</v>
      </c>
      <c r="Q854" s="12">
        <f t="shared" si="786"/>
        <v>0</v>
      </c>
      <c r="R854" s="12">
        <f t="shared" si="787"/>
        <v>0</v>
      </c>
      <c r="S854" s="12">
        <f t="shared" si="788"/>
        <v>1</v>
      </c>
      <c r="T854" s="12">
        <f t="shared" si="789"/>
        <v>1</v>
      </c>
      <c r="U854" s="12">
        <f t="shared" si="790"/>
        <v>0</v>
      </c>
      <c r="V854" s="39">
        <f t="shared" si="791"/>
        <v>0</v>
      </c>
      <c r="W854" s="39">
        <f t="shared" si="792"/>
        <v>0</v>
      </c>
      <c r="X854" s="12">
        <f t="shared" si="840"/>
        <v>1</v>
      </c>
      <c r="Y854" s="12">
        <f t="shared" si="793"/>
        <v>0</v>
      </c>
      <c r="Z854" s="39">
        <f t="shared" si="841"/>
        <v>0</v>
      </c>
      <c r="AA854" s="12">
        <f t="shared" si="794"/>
        <v>0</v>
      </c>
      <c r="AB854" s="39">
        <f t="shared" si="795"/>
        <v>0</v>
      </c>
      <c r="AC854" s="12">
        <f t="shared" si="796"/>
        <v>0</v>
      </c>
      <c r="AD854" s="39">
        <f t="shared" si="797"/>
        <v>0</v>
      </c>
      <c r="AE854" s="39">
        <f t="shared" si="782"/>
        <v>0</v>
      </c>
      <c r="AF854" s="12">
        <f t="shared" si="798"/>
        <v>0</v>
      </c>
      <c r="AG854" s="39">
        <f t="shared" si="799"/>
        <v>0</v>
      </c>
      <c r="AH854" s="12">
        <f t="shared" si="800"/>
        <v>0</v>
      </c>
      <c r="AI854" s="39">
        <f t="shared" si="801"/>
        <v>0</v>
      </c>
      <c r="AJ854" s="39">
        <f t="shared" si="802"/>
        <v>0</v>
      </c>
      <c r="AK854" s="12">
        <f t="shared" si="803"/>
        <v>1</v>
      </c>
      <c r="AL854" s="39">
        <f t="shared" si="804"/>
        <v>30</v>
      </c>
      <c r="AM854" s="39">
        <f t="shared" si="805"/>
        <v>240</v>
      </c>
      <c r="AN854" s="39">
        <f t="shared" si="806"/>
        <v>860</v>
      </c>
      <c r="AO854" s="99">
        <f t="shared" si="807"/>
        <v>2</v>
      </c>
      <c r="AP854" s="99">
        <f t="shared" si="808"/>
        <v>2</v>
      </c>
      <c r="AQ854" s="12">
        <f t="shared" si="809"/>
        <v>0</v>
      </c>
      <c r="AR854" s="39">
        <f t="shared" si="810"/>
        <v>0</v>
      </c>
      <c r="AS854" s="39">
        <f t="shared" si="811"/>
        <v>0</v>
      </c>
      <c r="AT854" s="39">
        <f t="shared" si="812"/>
        <v>0</v>
      </c>
      <c r="AU854" s="12">
        <f t="shared" si="813"/>
        <v>1</v>
      </c>
      <c r="AV854" s="39">
        <f t="shared" si="814"/>
        <v>30</v>
      </c>
      <c r="AW854" s="39">
        <f t="shared" si="815"/>
        <v>240</v>
      </c>
      <c r="AX854" s="39">
        <f t="shared" si="816"/>
        <v>860</v>
      </c>
      <c r="AY854" s="39">
        <f t="shared" si="817"/>
        <v>-210</v>
      </c>
      <c r="AZ854" s="39">
        <f t="shared" si="818"/>
        <v>-620</v>
      </c>
      <c r="BA854" s="12">
        <f t="shared" si="819"/>
        <v>0</v>
      </c>
      <c r="BB854" s="39">
        <f t="shared" si="820"/>
        <v>0</v>
      </c>
      <c r="BC854" s="39">
        <f t="shared" si="821"/>
        <v>0</v>
      </c>
      <c r="BD854" s="39">
        <f t="shared" si="822"/>
        <v>0</v>
      </c>
      <c r="BE854" s="12">
        <f t="shared" si="823"/>
        <v>0</v>
      </c>
      <c r="BF854" s="39">
        <f t="shared" si="824"/>
        <v>0</v>
      </c>
      <c r="BG854" s="39">
        <f t="shared" si="825"/>
        <v>0</v>
      </c>
      <c r="BH854" s="39">
        <f t="shared" si="826"/>
        <v>0</v>
      </c>
      <c r="BI854" s="12">
        <f t="shared" si="827"/>
        <v>0</v>
      </c>
      <c r="BJ854" s="39">
        <f t="shared" si="828"/>
        <v>0</v>
      </c>
      <c r="BK854" s="39">
        <f t="shared" si="829"/>
        <v>0</v>
      </c>
      <c r="BL854" s="39">
        <f t="shared" si="830"/>
        <v>0</v>
      </c>
      <c r="BM854" s="12">
        <f t="shared" si="831"/>
        <v>0</v>
      </c>
      <c r="BN854" s="39">
        <f t="shared" si="832"/>
        <v>0</v>
      </c>
      <c r="BO854" s="39">
        <f t="shared" si="833"/>
        <v>0</v>
      </c>
      <c r="BP854" s="39">
        <f t="shared" si="834"/>
        <v>0</v>
      </c>
      <c r="BQ854" s="12">
        <f t="shared" si="835"/>
        <v>0</v>
      </c>
      <c r="BR854" s="39">
        <f t="shared" si="836"/>
        <v>0</v>
      </c>
      <c r="BS854" s="39">
        <f t="shared" si="837"/>
        <v>0</v>
      </c>
      <c r="BT854" s="39">
        <f t="shared" si="838"/>
        <v>0</v>
      </c>
      <c r="BU854" s="104">
        <f>IF(ABS($B854)&lt;0.01,0,VLOOKUP(E854,DollarSteps,4))</f>
        <v>2</v>
      </c>
      <c r="BV854" s="104">
        <f>IF(ABS($B854)&lt;0.01,0,VLOOKUP(G854,DollarSteps,4))</f>
        <v>2</v>
      </c>
      <c r="BW854" s="104">
        <f>IF(ABS($B854)&lt;0.01,0,VLOOKUP(I854,DollarSteps,4))</f>
        <v>3</v>
      </c>
      <c r="BX854" s="104">
        <f>IF(ABS($B854)&lt;0.01,0,IF($J854="","",VLOOKUP($J854,Age_Steps,4)))</f>
        <v>6</v>
      </c>
      <c r="BY854" s="104">
        <f>IF(OR(ABS($B854)&lt;0.01,$E854=0),0,IF($J854="","",VLOOKUP($J854,Age_Steps,4)))</f>
        <v>6</v>
      </c>
      <c r="BZ854" s="104">
        <f>IF(ABS($B854)&lt;0.01,0,IF($J854="","",VLOOKUP($J854-1,Age_Steps,4)))</f>
        <v>6</v>
      </c>
      <c r="CA854" s="104">
        <f>IF(OR(ABS($B854)&lt;0.01,$G854=0),0,IF($J854="","",VLOOKUP($J854-1,Age_Steps,4)))</f>
        <v>6</v>
      </c>
      <c r="CB854" s="104">
        <f>IF(ABS($B854)&lt;0.01,0,IF($J854="","",VLOOKUP($J854-2,Age_Steps,4)))</f>
        <v>6</v>
      </c>
      <c r="CC854" s="104">
        <f>IF(OR(ABS($B854)&lt;0.01,$I854=0),0,IF($J854="","",VLOOKUP($J854-2,Age_Steps,4)))</f>
        <v>6</v>
      </c>
    </row>
    <row r="855" spans="2:81" ht="12.5" customHeight="1">
      <c r="B855" s="6" t="s">
        <v>843</v>
      </c>
      <c r="C855" s="6" t="s">
        <v>844</v>
      </c>
      <c r="D855" s="5">
        <v>785</v>
      </c>
      <c r="E855" s="5">
        <v>785</v>
      </c>
      <c r="F855" s="2">
        <v>790</v>
      </c>
      <c r="G855" s="2">
        <v>815</v>
      </c>
      <c r="H855" s="2">
        <v>1040</v>
      </c>
      <c r="I855" s="5">
        <v>1065</v>
      </c>
      <c r="K855" s="12">
        <f t="shared" si="783"/>
        <v>1</v>
      </c>
      <c r="L855" s="12">
        <f t="shared" si="783"/>
        <v>1</v>
      </c>
      <c r="M855" s="14">
        <f t="shared" si="784"/>
        <v>-5</v>
      </c>
      <c r="N855" s="12">
        <f t="shared" si="839"/>
        <v>0</v>
      </c>
      <c r="O855" s="14">
        <f t="shared" si="785"/>
        <v>-30</v>
      </c>
      <c r="P855" s="12">
        <f t="shared" si="839"/>
        <v>0</v>
      </c>
      <c r="Q855" s="12">
        <f t="shared" si="786"/>
        <v>0</v>
      </c>
      <c r="R855" s="12">
        <f t="shared" si="787"/>
        <v>0</v>
      </c>
      <c r="S855" s="12">
        <f t="shared" si="788"/>
        <v>1</v>
      </c>
      <c r="T855" s="12">
        <f t="shared" si="789"/>
        <v>1</v>
      </c>
      <c r="U855" s="12">
        <f t="shared" si="790"/>
        <v>0</v>
      </c>
      <c r="V855" s="39">
        <f t="shared" si="791"/>
        <v>0</v>
      </c>
      <c r="W855" s="39">
        <f t="shared" si="792"/>
        <v>0</v>
      </c>
      <c r="X855" s="12">
        <f t="shared" si="840"/>
        <v>1</v>
      </c>
      <c r="Y855" s="12">
        <f t="shared" si="793"/>
        <v>0</v>
      </c>
      <c r="Z855" s="39">
        <f t="shared" si="841"/>
        <v>0</v>
      </c>
      <c r="AA855" s="12">
        <f t="shared" si="794"/>
        <v>0</v>
      </c>
      <c r="AB855" s="39">
        <f t="shared" si="795"/>
        <v>0</v>
      </c>
      <c r="AC855" s="12">
        <f t="shared" si="796"/>
        <v>0</v>
      </c>
      <c r="AD855" s="39">
        <f t="shared" si="797"/>
        <v>0</v>
      </c>
      <c r="AE855" s="39">
        <f t="shared" si="782"/>
        <v>0</v>
      </c>
      <c r="AF855" s="12">
        <f t="shared" si="798"/>
        <v>0</v>
      </c>
      <c r="AG855" s="39">
        <f t="shared" si="799"/>
        <v>0</v>
      </c>
      <c r="AH855" s="12">
        <f t="shared" si="800"/>
        <v>0</v>
      </c>
      <c r="AI855" s="39">
        <f t="shared" si="801"/>
        <v>0</v>
      </c>
      <c r="AJ855" s="39">
        <f t="shared" si="802"/>
        <v>0</v>
      </c>
      <c r="AK855" s="12">
        <f t="shared" si="803"/>
        <v>1</v>
      </c>
      <c r="AL855" s="39">
        <f t="shared" si="804"/>
        <v>785</v>
      </c>
      <c r="AM855" s="39">
        <f t="shared" si="805"/>
        <v>815</v>
      </c>
      <c r="AN855" s="39">
        <f t="shared" si="806"/>
        <v>1065</v>
      </c>
      <c r="AO855" s="99">
        <f t="shared" si="807"/>
        <v>2</v>
      </c>
      <c r="AP855" s="99">
        <f t="shared" si="808"/>
        <v>2</v>
      </c>
      <c r="AQ855" s="12">
        <f t="shared" si="809"/>
        <v>0</v>
      </c>
      <c r="AR855" s="39">
        <f t="shared" si="810"/>
        <v>0</v>
      </c>
      <c r="AS855" s="39">
        <f t="shared" si="811"/>
        <v>0</v>
      </c>
      <c r="AT855" s="39">
        <f t="shared" si="812"/>
        <v>0</v>
      </c>
      <c r="AU855" s="12">
        <f t="shared" si="813"/>
        <v>1</v>
      </c>
      <c r="AV855" s="39">
        <f t="shared" si="814"/>
        <v>785</v>
      </c>
      <c r="AW855" s="39">
        <f t="shared" si="815"/>
        <v>815</v>
      </c>
      <c r="AX855" s="39">
        <f t="shared" si="816"/>
        <v>1065</v>
      </c>
      <c r="AY855" s="39">
        <f t="shared" si="817"/>
        <v>-30</v>
      </c>
      <c r="AZ855" s="39">
        <f t="shared" si="818"/>
        <v>-250</v>
      </c>
      <c r="BA855" s="12">
        <f t="shared" si="819"/>
        <v>0</v>
      </c>
      <c r="BB855" s="39">
        <f t="shared" si="820"/>
        <v>0</v>
      </c>
      <c r="BC855" s="39">
        <f t="shared" si="821"/>
        <v>0</v>
      </c>
      <c r="BD855" s="39">
        <f t="shared" si="822"/>
        <v>0</v>
      </c>
      <c r="BE855" s="12">
        <f t="shared" si="823"/>
        <v>0</v>
      </c>
      <c r="BF855" s="39">
        <f t="shared" si="824"/>
        <v>0</v>
      </c>
      <c r="BG855" s="39">
        <f t="shared" si="825"/>
        <v>0</v>
      </c>
      <c r="BH855" s="39">
        <f t="shared" si="826"/>
        <v>0</v>
      </c>
      <c r="BI855" s="12">
        <f t="shared" si="827"/>
        <v>0</v>
      </c>
      <c r="BJ855" s="39">
        <f t="shared" si="828"/>
        <v>0</v>
      </c>
      <c r="BK855" s="39">
        <f t="shared" si="829"/>
        <v>0</v>
      </c>
      <c r="BL855" s="39">
        <f t="shared" si="830"/>
        <v>0</v>
      </c>
      <c r="BM855" s="12">
        <f t="shared" si="831"/>
        <v>0</v>
      </c>
      <c r="BN855" s="39">
        <f t="shared" si="832"/>
        <v>0</v>
      </c>
      <c r="BO855" s="39">
        <f t="shared" si="833"/>
        <v>0</v>
      </c>
      <c r="BP855" s="39">
        <f t="shared" si="834"/>
        <v>0</v>
      </c>
      <c r="BQ855" s="12">
        <f t="shared" si="835"/>
        <v>0</v>
      </c>
      <c r="BR855" s="39">
        <f t="shared" si="836"/>
        <v>0</v>
      </c>
      <c r="BS855" s="39">
        <f t="shared" si="837"/>
        <v>0</v>
      </c>
      <c r="BT855" s="39">
        <f t="shared" si="838"/>
        <v>0</v>
      </c>
      <c r="BU855" s="104">
        <f>IF(ABS($B855)&lt;0.01,0,VLOOKUP(E855,DollarSteps,4))</f>
        <v>3</v>
      </c>
      <c r="BV855" s="104">
        <f>IF(ABS($B855)&lt;0.01,0,VLOOKUP(G855,DollarSteps,4))</f>
        <v>3</v>
      </c>
      <c r="BW855" s="104">
        <f>IF(ABS($B855)&lt;0.01,0,VLOOKUP(I855,DollarSteps,4))</f>
        <v>4</v>
      </c>
      <c r="BX855" s="104" t="str">
        <f>IF(ABS($B855)&lt;0.01,0,IF($J855="","",VLOOKUP($J855,Age_Steps,4)))</f>
        <v/>
      </c>
      <c r="BY855" s="104" t="str">
        <f>IF(OR(ABS($B855)&lt;0.01,$E855=0),0,IF($J855="","",VLOOKUP($J855,Age_Steps,4)))</f>
        <v/>
      </c>
      <c r="BZ855" s="104" t="str">
        <f>IF(ABS($B855)&lt;0.01,0,IF($J855="","",VLOOKUP($J855-1,Age_Steps,4)))</f>
        <v/>
      </c>
      <c r="CA855" s="104" t="str">
        <f>IF(OR(ABS($B855)&lt;0.01,$G855=0),0,IF($J855="","",VLOOKUP($J855-1,Age_Steps,4)))</f>
        <v/>
      </c>
      <c r="CB855" s="104" t="str">
        <f>IF(ABS($B855)&lt;0.01,0,IF($J855="","",VLOOKUP($J855-2,Age_Steps,4)))</f>
        <v/>
      </c>
      <c r="CC855" s="104" t="str">
        <f>IF(OR(ABS($B855)&lt;0.01,$I855=0),0,IF($J855="","",VLOOKUP($J855-2,Age_Steps,4)))</f>
        <v/>
      </c>
    </row>
    <row r="856" spans="2:81" ht="12.5" customHeight="1">
      <c r="B856" s="6" t="s">
        <v>845</v>
      </c>
      <c r="C856" s="7" t="s">
        <v>846</v>
      </c>
      <c r="D856" s="5">
        <v>1620</v>
      </c>
      <c r="E856" s="5">
        <v>1620</v>
      </c>
      <c r="F856" s="2">
        <v>1530</v>
      </c>
      <c r="G856" s="2">
        <v>1640</v>
      </c>
      <c r="H856" s="2">
        <v>1205</v>
      </c>
      <c r="I856" s="5">
        <v>1345</v>
      </c>
      <c r="J856" s="11">
        <v>77</v>
      </c>
      <c r="K856" s="12">
        <f t="shared" si="783"/>
        <v>1</v>
      </c>
      <c r="L856" s="12">
        <f t="shared" si="783"/>
        <v>1</v>
      </c>
      <c r="M856" s="14">
        <f t="shared" si="784"/>
        <v>90</v>
      </c>
      <c r="N856" s="12">
        <f t="shared" si="839"/>
        <v>0</v>
      </c>
      <c r="O856" s="14">
        <f t="shared" si="785"/>
        <v>-20</v>
      </c>
      <c r="P856" s="12">
        <f t="shared" si="839"/>
        <v>0</v>
      </c>
      <c r="Q856" s="12">
        <f t="shared" si="786"/>
        <v>0</v>
      </c>
      <c r="R856" s="12">
        <f t="shared" si="787"/>
        <v>0</v>
      </c>
      <c r="S856" s="12">
        <f t="shared" si="788"/>
        <v>1</v>
      </c>
      <c r="T856" s="12">
        <f t="shared" si="789"/>
        <v>1</v>
      </c>
      <c r="U856" s="12">
        <f t="shared" si="790"/>
        <v>0</v>
      </c>
      <c r="V856" s="39">
        <f t="shared" si="791"/>
        <v>0</v>
      </c>
      <c r="W856" s="39">
        <f t="shared" si="792"/>
        <v>0</v>
      </c>
      <c r="X856" s="12">
        <f t="shared" si="840"/>
        <v>1</v>
      </c>
      <c r="Y856" s="12">
        <f t="shared" si="793"/>
        <v>0</v>
      </c>
      <c r="Z856" s="39">
        <f t="shared" si="841"/>
        <v>0</v>
      </c>
      <c r="AA856" s="12">
        <f t="shared" si="794"/>
        <v>0</v>
      </c>
      <c r="AB856" s="39">
        <f t="shared" si="795"/>
        <v>0</v>
      </c>
      <c r="AC856" s="12">
        <f t="shared" si="796"/>
        <v>0</v>
      </c>
      <c r="AD856" s="39">
        <f t="shared" si="797"/>
        <v>0</v>
      </c>
      <c r="AE856" s="39">
        <f t="shared" si="782"/>
        <v>0</v>
      </c>
      <c r="AF856" s="12">
        <f t="shared" si="798"/>
        <v>0</v>
      </c>
      <c r="AG856" s="39">
        <f t="shared" si="799"/>
        <v>0</v>
      </c>
      <c r="AH856" s="12">
        <f t="shared" si="800"/>
        <v>0</v>
      </c>
      <c r="AI856" s="39">
        <f t="shared" si="801"/>
        <v>0</v>
      </c>
      <c r="AJ856" s="39">
        <f t="shared" si="802"/>
        <v>0</v>
      </c>
      <c r="AK856" s="12">
        <f t="shared" si="803"/>
        <v>1</v>
      </c>
      <c r="AL856" s="39">
        <f t="shared" si="804"/>
        <v>1620</v>
      </c>
      <c r="AM856" s="39">
        <f t="shared" si="805"/>
        <v>1640</v>
      </c>
      <c r="AN856" s="39">
        <f t="shared" si="806"/>
        <v>1345</v>
      </c>
      <c r="AO856" s="99">
        <f t="shared" si="807"/>
        <v>2</v>
      </c>
      <c r="AP856" s="99">
        <f t="shared" si="808"/>
        <v>1</v>
      </c>
      <c r="AQ856" s="12">
        <f t="shared" si="809"/>
        <v>0</v>
      </c>
      <c r="AR856" s="39">
        <f t="shared" si="810"/>
        <v>0</v>
      </c>
      <c r="AS856" s="39">
        <f t="shared" si="811"/>
        <v>0</v>
      </c>
      <c r="AT856" s="39">
        <f t="shared" si="812"/>
        <v>0</v>
      </c>
      <c r="AU856" s="12">
        <f t="shared" si="813"/>
        <v>0</v>
      </c>
      <c r="AV856" s="39">
        <f t="shared" si="814"/>
        <v>0</v>
      </c>
      <c r="AW856" s="39">
        <f t="shared" si="815"/>
        <v>0</v>
      </c>
      <c r="AX856" s="39">
        <f t="shared" si="816"/>
        <v>0</v>
      </c>
      <c r="AY856" s="39">
        <f t="shared" si="817"/>
        <v>0</v>
      </c>
      <c r="AZ856" s="39">
        <f t="shared" si="818"/>
        <v>0</v>
      </c>
      <c r="BA856" s="12">
        <f t="shared" si="819"/>
        <v>0</v>
      </c>
      <c r="BB856" s="39">
        <f t="shared" si="820"/>
        <v>0</v>
      </c>
      <c r="BC856" s="39">
        <f t="shared" si="821"/>
        <v>0</v>
      </c>
      <c r="BD856" s="39">
        <f t="shared" si="822"/>
        <v>0</v>
      </c>
      <c r="BE856" s="12">
        <f t="shared" si="823"/>
        <v>1</v>
      </c>
      <c r="BF856" s="39">
        <f t="shared" si="824"/>
        <v>1620</v>
      </c>
      <c r="BG856" s="39">
        <f t="shared" si="825"/>
        <v>1640</v>
      </c>
      <c r="BH856" s="39">
        <f t="shared" si="826"/>
        <v>1345</v>
      </c>
      <c r="BI856" s="12">
        <f t="shared" si="827"/>
        <v>0</v>
      </c>
      <c r="BJ856" s="39">
        <f t="shared" si="828"/>
        <v>0</v>
      </c>
      <c r="BK856" s="39">
        <f t="shared" si="829"/>
        <v>0</v>
      </c>
      <c r="BL856" s="39">
        <f t="shared" si="830"/>
        <v>0</v>
      </c>
      <c r="BM856" s="12">
        <f t="shared" si="831"/>
        <v>0</v>
      </c>
      <c r="BN856" s="39">
        <f t="shared" si="832"/>
        <v>0</v>
      </c>
      <c r="BO856" s="39">
        <f t="shared" si="833"/>
        <v>0</v>
      </c>
      <c r="BP856" s="39">
        <f t="shared" si="834"/>
        <v>0</v>
      </c>
      <c r="BQ856" s="12">
        <f t="shared" si="835"/>
        <v>0</v>
      </c>
      <c r="BR856" s="39">
        <f t="shared" si="836"/>
        <v>0</v>
      </c>
      <c r="BS856" s="39">
        <f t="shared" si="837"/>
        <v>0</v>
      </c>
      <c r="BT856" s="39">
        <f t="shared" si="838"/>
        <v>0</v>
      </c>
      <c r="BU856" s="104">
        <f>IF(ABS($B856)&lt;0.01,0,VLOOKUP(E856,DollarSteps,4))</f>
        <v>5</v>
      </c>
      <c r="BV856" s="104">
        <f>IF(ABS($B856)&lt;0.01,0,VLOOKUP(G856,DollarSteps,4))</f>
        <v>5</v>
      </c>
      <c r="BW856" s="104">
        <f>IF(ABS($B856)&lt;0.01,0,VLOOKUP(I856,DollarSteps,4))</f>
        <v>4</v>
      </c>
      <c r="BX856" s="104">
        <f>IF(ABS($B856)&lt;0.01,0,IF($J856="","",VLOOKUP($J856,Age_Steps,4)))</f>
        <v>7</v>
      </c>
      <c r="BY856" s="104">
        <f>IF(OR(ABS($B856)&lt;0.01,$E856=0),0,IF($J856="","",VLOOKUP($J856,Age_Steps,4)))</f>
        <v>7</v>
      </c>
      <c r="BZ856" s="104">
        <f>IF(ABS($B856)&lt;0.01,0,IF($J856="","",VLOOKUP($J856-1,Age_Steps,4)))</f>
        <v>7</v>
      </c>
      <c r="CA856" s="104">
        <f>IF(OR(ABS($B856)&lt;0.01,$G856=0),0,IF($J856="","",VLOOKUP($J856-1,Age_Steps,4)))</f>
        <v>7</v>
      </c>
      <c r="CB856" s="104">
        <f>IF(ABS($B856)&lt;0.01,0,IF($J856="","",VLOOKUP($J856-2,Age_Steps,4)))</f>
        <v>7</v>
      </c>
      <c r="CC856" s="104">
        <f>IF(OR(ABS($B856)&lt;0.01,$I856=0),0,IF($J856="","",VLOOKUP($J856-2,Age_Steps,4)))</f>
        <v>7</v>
      </c>
    </row>
    <row r="857" spans="2:81" ht="12.5" customHeight="1">
      <c r="B857" s="6" t="s">
        <v>847</v>
      </c>
      <c r="C857" s="7" t="s">
        <v>848</v>
      </c>
      <c r="D857" s="5">
        <v>25</v>
      </c>
      <c r="E857" s="5">
        <v>45</v>
      </c>
      <c r="F857" s="2">
        <v>65</v>
      </c>
      <c r="G857" s="2">
        <v>65</v>
      </c>
      <c r="H857" s="2">
        <v>125</v>
      </c>
      <c r="I857" s="5">
        <v>135</v>
      </c>
      <c r="J857" s="11">
        <v>64</v>
      </c>
      <c r="K857" s="12">
        <f t="shared" si="783"/>
        <v>1</v>
      </c>
      <c r="L857" s="12">
        <f t="shared" si="783"/>
        <v>1</v>
      </c>
      <c r="M857" s="14">
        <f t="shared" si="784"/>
        <v>-40</v>
      </c>
      <c r="N857" s="12">
        <f t="shared" si="839"/>
        <v>0</v>
      </c>
      <c r="O857" s="14">
        <f t="shared" si="785"/>
        <v>-20</v>
      </c>
      <c r="P857" s="12">
        <f t="shared" si="839"/>
        <v>0</v>
      </c>
      <c r="Q857" s="12">
        <f t="shared" si="786"/>
        <v>0</v>
      </c>
      <c r="R857" s="12">
        <f t="shared" si="787"/>
        <v>0</v>
      </c>
      <c r="S857" s="12">
        <f t="shared" si="788"/>
        <v>1</v>
      </c>
      <c r="T857" s="12">
        <f t="shared" si="789"/>
        <v>1</v>
      </c>
      <c r="U857" s="12">
        <f t="shared" si="790"/>
        <v>0</v>
      </c>
      <c r="V857" s="39">
        <f t="shared" si="791"/>
        <v>0</v>
      </c>
      <c r="W857" s="39">
        <f t="shared" si="792"/>
        <v>0</v>
      </c>
      <c r="X857" s="12">
        <f t="shared" si="840"/>
        <v>1</v>
      </c>
      <c r="Y857" s="12">
        <f t="shared" si="793"/>
        <v>0</v>
      </c>
      <c r="Z857" s="39">
        <f t="shared" si="841"/>
        <v>0</v>
      </c>
      <c r="AA857" s="12">
        <f t="shared" si="794"/>
        <v>0</v>
      </c>
      <c r="AB857" s="39">
        <f t="shared" si="795"/>
        <v>0</v>
      </c>
      <c r="AC857" s="12">
        <f t="shared" si="796"/>
        <v>0</v>
      </c>
      <c r="AD857" s="39">
        <f t="shared" si="797"/>
        <v>0</v>
      </c>
      <c r="AE857" s="39">
        <f t="shared" si="782"/>
        <v>0</v>
      </c>
      <c r="AF857" s="12">
        <f t="shared" si="798"/>
        <v>0</v>
      </c>
      <c r="AG857" s="39">
        <f t="shared" si="799"/>
        <v>0</v>
      </c>
      <c r="AH857" s="12">
        <f t="shared" si="800"/>
        <v>0</v>
      </c>
      <c r="AI857" s="39">
        <f t="shared" si="801"/>
        <v>0</v>
      </c>
      <c r="AJ857" s="39">
        <f t="shared" si="802"/>
        <v>0</v>
      </c>
      <c r="AK857" s="12">
        <f t="shared" si="803"/>
        <v>1</v>
      </c>
      <c r="AL857" s="39">
        <f t="shared" si="804"/>
        <v>45</v>
      </c>
      <c r="AM857" s="39">
        <f t="shared" si="805"/>
        <v>65</v>
      </c>
      <c r="AN857" s="39">
        <f t="shared" si="806"/>
        <v>135</v>
      </c>
      <c r="AO857" s="99">
        <f t="shared" si="807"/>
        <v>2</v>
      </c>
      <c r="AP857" s="99">
        <f t="shared" si="808"/>
        <v>2</v>
      </c>
      <c r="AQ857" s="12">
        <f t="shared" si="809"/>
        <v>0</v>
      </c>
      <c r="AR857" s="39">
        <f t="shared" si="810"/>
        <v>0</v>
      </c>
      <c r="AS857" s="39">
        <f t="shared" si="811"/>
        <v>0</v>
      </c>
      <c r="AT857" s="39">
        <f t="shared" si="812"/>
        <v>0</v>
      </c>
      <c r="AU857" s="12">
        <f t="shared" si="813"/>
        <v>1</v>
      </c>
      <c r="AV857" s="39">
        <f t="shared" si="814"/>
        <v>45</v>
      </c>
      <c r="AW857" s="39">
        <f t="shared" si="815"/>
        <v>65</v>
      </c>
      <c r="AX857" s="39">
        <f t="shared" si="816"/>
        <v>135</v>
      </c>
      <c r="AY857" s="39">
        <f t="shared" si="817"/>
        <v>-20</v>
      </c>
      <c r="AZ857" s="39">
        <f t="shared" si="818"/>
        <v>-70</v>
      </c>
      <c r="BA857" s="12">
        <f t="shared" si="819"/>
        <v>0</v>
      </c>
      <c r="BB857" s="39">
        <f t="shared" si="820"/>
        <v>0</v>
      </c>
      <c r="BC857" s="39">
        <f t="shared" si="821"/>
        <v>0</v>
      </c>
      <c r="BD857" s="39">
        <f t="shared" si="822"/>
        <v>0</v>
      </c>
      <c r="BE857" s="12">
        <f t="shared" si="823"/>
        <v>0</v>
      </c>
      <c r="BF857" s="39">
        <f t="shared" si="824"/>
        <v>0</v>
      </c>
      <c r="BG857" s="39">
        <f t="shared" si="825"/>
        <v>0</v>
      </c>
      <c r="BH857" s="39">
        <f t="shared" si="826"/>
        <v>0</v>
      </c>
      <c r="BI857" s="12">
        <f t="shared" si="827"/>
        <v>0</v>
      </c>
      <c r="BJ857" s="39">
        <f t="shared" si="828"/>
        <v>0</v>
      </c>
      <c r="BK857" s="39">
        <f t="shared" si="829"/>
        <v>0</v>
      </c>
      <c r="BL857" s="39">
        <f t="shared" si="830"/>
        <v>0</v>
      </c>
      <c r="BM857" s="12">
        <f t="shared" si="831"/>
        <v>0</v>
      </c>
      <c r="BN857" s="39">
        <f t="shared" si="832"/>
        <v>0</v>
      </c>
      <c r="BO857" s="39">
        <f t="shared" si="833"/>
        <v>0</v>
      </c>
      <c r="BP857" s="39">
        <f t="shared" si="834"/>
        <v>0</v>
      </c>
      <c r="BQ857" s="12">
        <f t="shared" si="835"/>
        <v>0</v>
      </c>
      <c r="BR857" s="39">
        <f t="shared" si="836"/>
        <v>0</v>
      </c>
      <c r="BS857" s="39">
        <f t="shared" si="837"/>
        <v>0</v>
      </c>
      <c r="BT857" s="39">
        <f t="shared" si="838"/>
        <v>0</v>
      </c>
      <c r="BU857" s="104">
        <f>IF(ABS($B857)&lt;0.01,0,VLOOKUP(E857,DollarSteps,4))</f>
        <v>2</v>
      </c>
      <c r="BV857" s="104">
        <f>IF(ABS($B857)&lt;0.01,0,VLOOKUP(G857,DollarSteps,4))</f>
        <v>2</v>
      </c>
      <c r="BW857" s="104">
        <f>IF(ABS($B857)&lt;0.01,0,VLOOKUP(I857,DollarSteps,4))</f>
        <v>2</v>
      </c>
      <c r="BX857" s="104">
        <f>IF(ABS($B857)&lt;0.01,0,IF($J857="","",VLOOKUP($J857,Age_Steps,4)))</f>
        <v>6</v>
      </c>
      <c r="BY857" s="104">
        <f>IF(OR(ABS($B857)&lt;0.01,$E857=0),0,IF($J857="","",VLOOKUP($J857,Age_Steps,4)))</f>
        <v>6</v>
      </c>
      <c r="BZ857" s="104">
        <f>IF(ABS($B857)&lt;0.01,0,IF($J857="","",VLOOKUP($J857-1,Age_Steps,4)))</f>
        <v>6</v>
      </c>
      <c r="CA857" s="104">
        <f>IF(OR(ABS($B857)&lt;0.01,$G857=0),0,IF($J857="","",VLOOKUP($J857-1,Age_Steps,4)))</f>
        <v>6</v>
      </c>
      <c r="CB857" s="104">
        <f>IF(ABS($B857)&lt;0.01,0,IF($J857="","",VLOOKUP($J857-2,Age_Steps,4)))</f>
        <v>6</v>
      </c>
      <c r="CC857" s="104">
        <f>IF(OR(ABS($B857)&lt;0.01,$I857=0),0,IF($J857="","",VLOOKUP($J857-2,Age_Steps,4)))</f>
        <v>6</v>
      </c>
    </row>
    <row r="858" spans="2:81" ht="12.5" customHeight="1">
      <c r="B858" s="6" t="s">
        <v>849</v>
      </c>
      <c r="C858" s="7" t="s">
        <v>850</v>
      </c>
      <c r="D858" s="5">
        <v>112000</v>
      </c>
      <c r="E858" s="5">
        <v>123635</v>
      </c>
      <c r="F858" s="2">
        <v>125000</v>
      </c>
      <c r="G858" s="2">
        <v>131360</v>
      </c>
      <c r="H858" s="2">
        <v>135000</v>
      </c>
      <c r="I858" s="5">
        <v>145800</v>
      </c>
      <c r="J858" s="11">
        <v>81</v>
      </c>
      <c r="K858" s="12">
        <f t="shared" si="783"/>
        <v>1</v>
      </c>
      <c r="L858" s="12">
        <f t="shared" si="783"/>
        <v>1</v>
      </c>
      <c r="M858" s="14">
        <f t="shared" si="784"/>
        <v>-13000</v>
      </c>
      <c r="N858" s="12">
        <f t="shared" si="839"/>
        <v>1</v>
      </c>
      <c r="O858" s="14">
        <f t="shared" si="785"/>
        <v>-7725</v>
      </c>
      <c r="P858" s="12">
        <f t="shared" si="839"/>
        <v>1</v>
      </c>
      <c r="Q858" s="12">
        <f t="shared" si="786"/>
        <v>0</v>
      </c>
      <c r="R858" s="12">
        <f t="shared" si="787"/>
        <v>0</v>
      </c>
      <c r="S858" s="12">
        <f t="shared" si="788"/>
        <v>1</v>
      </c>
      <c r="T858" s="12">
        <f t="shared" si="789"/>
        <v>1</v>
      </c>
      <c r="U858" s="12">
        <f t="shared" si="790"/>
        <v>0</v>
      </c>
      <c r="V858" s="39">
        <f t="shared" si="791"/>
        <v>0</v>
      </c>
      <c r="W858" s="39">
        <f t="shared" si="792"/>
        <v>0</v>
      </c>
      <c r="X858" s="12">
        <f t="shared" si="840"/>
        <v>1</v>
      </c>
      <c r="Y858" s="12">
        <f t="shared" si="793"/>
        <v>0</v>
      </c>
      <c r="Z858" s="39">
        <f t="shared" si="841"/>
        <v>0</v>
      </c>
      <c r="AA858" s="12">
        <f t="shared" si="794"/>
        <v>0</v>
      </c>
      <c r="AB858" s="39">
        <f t="shared" si="795"/>
        <v>0</v>
      </c>
      <c r="AC858" s="12">
        <f t="shared" si="796"/>
        <v>0</v>
      </c>
      <c r="AD858" s="39">
        <f t="shared" si="797"/>
        <v>0</v>
      </c>
      <c r="AE858" s="39">
        <f t="shared" si="782"/>
        <v>0</v>
      </c>
      <c r="AF858" s="12">
        <f t="shared" si="798"/>
        <v>0</v>
      </c>
      <c r="AG858" s="39">
        <f t="shared" si="799"/>
        <v>0</v>
      </c>
      <c r="AH858" s="12">
        <f t="shared" si="800"/>
        <v>0</v>
      </c>
      <c r="AI858" s="39">
        <f t="shared" si="801"/>
        <v>0</v>
      </c>
      <c r="AJ858" s="39">
        <f t="shared" si="802"/>
        <v>0</v>
      </c>
      <c r="AK858" s="12">
        <f t="shared" si="803"/>
        <v>1</v>
      </c>
      <c r="AL858" s="39">
        <f t="shared" si="804"/>
        <v>123635</v>
      </c>
      <c r="AM858" s="39">
        <f t="shared" si="805"/>
        <v>131360</v>
      </c>
      <c r="AN858" s="39">
        <f t="shared" si="806"/>
        <v>145800</v>
      </c>
      <c r="AO858" s="99">
        <f t="shared" si="807"/>
        <v>2</v>
      </c>
      <c r="AP858" s="99">
        <f t="shared" si="808"/>
        <v>2</v>
      </c>
      <c r="AQ858" s="12">
        <f t="shared" si="809"/>
        <v>0</v>
      </c>
      <c r="AR858" s="39">
        <f t="shared" si="810"/>
        <v>0</v>
      </c>
      <c r="AS858" s="39">
        <f t="shared" si="811"/>
        <v>0</v>
      </c>
      <c r="AT858" s="39">
        <f t="shared" si="812"/>
        <v>0</v>
      </c>
      <c r="AU858" s="12">
        <f t="shared" si="813"/>
        <v>1</v>
      </c>
      <c r="AV858" s="39">
        <f t="shared" si="814"/>
        <v>123635</v>
      </c>
      <c r="AW858" s="39">
        <f t="shared" si="815"/>
        <v>131360</v>
      </c>
      <c r="AX858" s="39">
        <f t="shared" si="816"/>
        <v>145800</v>
      </c>
      <c r="AY858" s="39">
        <f t="shared" si="817"/>
        <v>-7725</v>
      </c>
      <c r="AZ858" s="39">
        <f t="shared" si="818"/>
        <v>-14440</v>
      </c>
      <c r="BA858" s="12">
        <f t="shared" si="819"/>
        <v>0</v>
      </c>
      <c r="BB858" s="39">
        <f t="shared" si="820"/>
        <v>0</v>
      </c>
      <c r="BC858" s="39">
        <f t="shared" si="821"/>
        <v>0</v>
      </c>
      <c r="BD858" s="39">
        <f t="shared" si="822"/>
        <v>0</v>
      </c>
      <c r="BE858" s="12">
        <f t="shared" si="823"/>
        <v>0</v>
      </c>
      <c r="BF858" s="39">
        <f t="shared" si="824"/>
        <v>0</v>
      </c>
      <c r="BG858" s="39">
        <f t="shared" si="825"/>
        <v>0</v>
      </c>
      <c r="BH858" s="39">
        <f t="shared" si="826"/>
        <v>0</v>
      </c>
      <c r="BI858" s="12">
        <f t="shared" si="827"/>
        <v>0</v>
      </c>
      <c r="BJ858" s="39">
        <f t="shared" si="828"/>
        <v>0</v>
      </c>
      <c r="BK858" s="39">
        <f t="shared" si="829"/>
        <v>0</v>
      </c>
      <c r="BL858" s="39">
        <f t="shared" si="830"/>
        <v>0</v>
      </c>
      <c r="BM858" s="12">
        <f t="shared" si="831"/>
        <v>0</v>
      </c>
      <c r="BN858" s="39">
        <f t="shared" si="832"/>
        <v>0</v>
      </c>
      <c r="BO858" s="39">
        <f t="shared" si="833"/>
        <v>0</v>
      </c>
      <c r="BP858" s="39">
        <f t="shared" si="834"/>
        <v>0</v>
      </c>
      <c r="BQ858" s="12">
        <f t="shared" si="835"/>
        <v>0</v>
      </c>
      <c r="BR858" s="39">
        <f t="shared" si="836"/>
        <v>0</v>
      </c>
      <c r="BS858" s="39">
        <f t="shared" si="837"/>
        <v>0</v>
      </c>
      <c r="BT858" s="39">
        <f t="shared" si="838"/>
        <v>0</v>
      </c>
      <c r="BU858" s="104">
        <f>IF(ABS($B858)&lt;0.01,0,VLOOKUP(E858,DollarSteps,4))</f>
        <v>9</v>
      </c>
      <c r="BV858" s="104">
        <f>IF(ABS($B858)&lt;0.01,0,VLOOKUP(G858,DollarSteps,4))</f>
        <v>9</v>
      </c>
      <c r="BW858" s="104">
        <f>IF(ABS($B858)&lt;0.01,0,VLOOKUP(I858,DollarSteps,4))</f>
        <v>9</v>
      </c>
      <c r="BX858" s="104">
        <f>IF(ABS($B858)&lt;0.01,0,IF($J858="","",VLOOKUP($J858,Age_Steps,4)))</f>
        <v>7</v>
      </c>
      <c r="BY858" s="104">
        <f>IF(OR(ABS($B858)&lt;0.01,$E858=0),0,IF($J858="","",VLOOKUP($J858,Age_Steps,4)))</f>
        <v>7</v>
      </c>
      <c r="BZ858" s="104">
        <f>IF(ABS($B858)&lt;0.01,0,IF($J858="","",VLOOKUP($J858-1,Age_Steps,4)))</f>
        <v>7</v>
      </c>
      <c r="CA858" s="104">
        <f>IF(OR(ABS($B858)&lt;0.01,$G858=0),0,IF($J858="","",VLOOKUP($J858-1,Age_Steps,4)))</f>
        <v>7</v>
      </c>
      <c r="CB858" s="104">
        <f>IF(ABS($B858)&lt;0.01,0,IF($J858="","",VLOOKUP($J858-2,Age_Steps,4)))</f>
        <v>7</v>
      </c>
      <c r="CC858" s="104">
        <f>IF(OR(ABS($B858)&lt;0.01,$I858=0),0,IF($J858="","",VLOOKUP($J858-2,Age_Steps,4)))</f>
        <v>7</v>
      </c>
    </row>
    <row r="859" spans="2:81" ht="12.5" customHeight="1">
      <c r="B859" s="6" t="s">
        <v>851</v>
      </c>
      <c r="C859" s="6" t="s">
        <v>852</v>
      </c>
      <c r="D859" s="5">
        <v>10</v>
      </c>
      <c r="E859" s="5">
        <v>10</v>
      </c>
      <c r="F859" s="2">
        <v>0</v>
      </c>
      <c r="G859" s="2">
        <v>0</v>
      </c>
      <c r="H859" s="2">
        <v>11</v>
      </c>
      <c r="I859" s="5">
        <v>11</v>
      </c>
      <c r="J859" s="11">
        <v>56</v>
      </c>
      <c r="K859" s="12">
        <f t="shared" si="783"/>
        <v>1</v>
      </c>
      <c r="L859" s="12">
        <f t="shared" si="783"/>
        <v>1</v>
      </c>
      <c r="M859" s="14">
        <f t="shared" si="784"/>
        <v>10</v>
      </c>
      <c r="N859" s="12">
        <f t="shared" si="839"/>
        <v>0</v>
      </c>
      <c r="O859" s="14">
        <f t="shared" si="785"/>
        <v>10</v>
      </c>
      <c r="P859" s="12">
        <f t="shared" si="839"/>
        <v>0</v>
      </c>
      <c r="Q859" s="12">
        <f t="shared" si="786"/>
        <v>0</v>
      </c>
      <c r="R859" s="12">
        <f t="shared" si="787"/>
        <v>0</v>
      </c>
      <c r="S859" s="12">
        <f t="shared" si="788"/>
        <v>1</v>
      </c>
      <c r="T859" s="12">
        <f t="shared" si="789"/>
        <v>0</v>
      </c>
      <c r="U859" s="12">
        <f t="shared" si="790"/>
        <v>0</v>
      </c>
      <c r="V859" s="39">
        <f t="shared" si="791"/>
        <v>0</v>
      </c>
      <c r="W859" s="39">
        <f t="shared" si="792"/>
        <v>0</v>
      </c>
      <c r="X859" s="12">
        <f t="shared" si="840"/>
        <v>1</v>
      </c>
      <c r="Y859" s="12">
        <f t="shared" si="793"/>
        <v>0</v>
      </c>
      <c r="Z859" s="39">
        <f t="shared" si="841"/>
        <v>0</v>
      </c>
      <c r="AA859" s="12">
        <f t="shared" si="794"/>
        <v>0</v>
      </c>
      <c r="AB859" s="39">
        <f t="shared" si="795"/>
        <v>0</v>
      </c>
      <c r="AC859" s="12">
        <f t="shared" si="796"/>
        <v>0</v>
      </c>
      <c r="AD859" s="39">
        <f t="shared" si="797"/>
        <v>0</v>
      </c>
      <c r="AE859" s="39">
        <f t="shared" si="782"/>
        <v>0</v>
      </c>
      <c r="AF859" s="12">
        <f t="shared" si="798"/>
        <v>0</v>
      </c>
      <c r="AG859" s="39">
        <f t="shared" si="799"/>
        <v>0</v>
      </c>
      <c r="AH859" s="12">
        <f t="shared" si="800"/>
        <v>1</v>
      </c>
      <c r="AI859" s="39">
        <f t="shared" si="801"/>
        <v>10</v>
      </c>
      <c r="AJ859" s="39">
        <f t="shared" si="802"/>
        <v>11</v>
      </c>
      <c r="AK859" s="12">
        <f t="shared" si="803"/>
        <v>0</v>
      </c>
      <c r="AL859" s="39">
        <f t="shared" si="804"/>
        <v>0</v>
      </c>
      <c r="AM859" s="39">
        <f t="shared" si="805"/>
        <v>0</v>
      </c>
      <c r="AN859" s="39">
        <f t="shared" si="806"/>
        <v>0</v>
      </c>
      <c r="AO859" s="99">
        <f t="shared" si="807"/>
        <v>0</v>
      </c>
      <c r="AP859" s="99">
        <f t="shared" si="808"/>
        <v>0</v>
      </c>
      <c r="AQ859" s="12">
        <f t="shared" si="809"/>
        <v>0</v>
      </c>
      <c r="AR859" s="39">
        <f t="shared" si="810"/>
        <v>0</v>
      </c>
      <c r="AS859" s="39">
        <f t="shared" si="811"/>
        <v>0</v>
      </c>
      <c r="AT859" s="39">
        <f t="shared" si="812"/>
        <v>0</v>
      </c>
      <c r="AU859" s="12">
        <f t="shared" si="813"/>
        <v>0</v>
      </c>
      <c r="AV859" s="39">
        <f t="shared" si="814"/>
        <v>0</v>
      </c>
      <c r="AW859" s="39">
        <f t="shared" si="815"/>
        <v>0</v>
      </c>
      <c r="AX859" s="39">
        <f t="shared" si="816"/>
        <v>0</v>
      </c>
      <c r="AY859" s="39">
        <f t="shared" si="817"/>
        <v>0</v>
      </c>
      <c r="AZ859" s="39">
        <f t="shared" si="818"/>
        <v>0</v>
      </c>
      <c r="BA859" s="12">
        <f t="shared" si="819"/>
        <v>0</v>
      </c>
      <c r="BB859" s="39">
        <f t="shared" si="820"/>
        <v>0</v>
      </c>
      <c r="BC859" s="39">
        <f t="shared" si="821"/>
        <v>0</v>
      </c>
      <c r="BD859" s="39">
        <f t="shared" si="822"/>
        <v>0</v>
      </c>
      <c r="BE859" s="12">
        <f t="shared" si="823"/>
        <v>0</v>
      </c>
      <c r="BF859" s="39">
        <f t="shared" si="824"/>
        <v>0</v>
      </c>
      <c r="BG859" s="39">
        <f t="shared" si="825"/>
        <v>0</v>
      </c>
      <c r="BH859" s="39">
        <f t="shared" si="826"/>
        <v>0</v>
      </c>
      <c r="BI859" s="12">
        <f t="shared" si="827"/>
        <v>0</v>
      </c>
      <c r="BJ859" s="39">
        <f t="shared" si="828"/>
        <v>0</v>
      </c>
      <c r="BK859" s="39">
        <f t="shared" si="829"/>
        <v>0</v>
      </c>
      <c r="BL859" s="39">
        <f t="shared" si="830"/>
        <v>0</v>
      </c>
      <c r="BM859" s="12">
        <f t="shared" si="831"/>
        <v>0</v>
      </c>
      <c r="BN859" s="39">
        <f t="shared" si="832"/>
        <v>0</v>
      </c>
      <c r="BO859" s="39">
        <f t="shared" si="833"/>
        <v>0</v>
      </c>
      <c r="BP859" s="39">
        <f t="shared" si="834"/>
        <v>0</v>
      </c>
      <c r="BQ859" s="12">
        <f t="shared" si="835"/>
        <v>0</v>
      </c>
      <c r="BR859" s="39">
        <f t="shared" si="836"/>
        <v>0</v>
      </c>
      <c r="BS859" s="39">
        <f t="shared" si="837"/>
        <v>0</v>
      </c>
      <c r="BT859" s="39">
        <f t="shared" si="838"/>
        <v>0</v>
      </c>
      <c r="BU859" s="104">
        <f>IF(ABS($B859)&lt;0.01,0,VLOOKUP(E859,DollarSteps,4))</f>
        <v>2</v>
      </c>
      <c r="BV859" s="104">
        <f>IF(ABS($B859)&lt;0.01,0,VLOOKUP(G859,DollarSteps,4))</f>
        <v>1</v>
      </c>
      <c r="BW859" s="104">
        <f>IF(ABS($B859)&lt;0.01,0,VLOOKUP(I859,DollarSteps,4))</f>
        <v>2</v>
      </c>
      <c r="BX859" s="104">
        <f>IF(ABS($B859)&lt;0.01,0,IF($J859="","",VLOOKUP($J859,Age_Steps,4)))</f>
        <v>5</v>
      </c>
      <c r="BY859" s="104">
        <f>IF(OR(ABS($B859)&lt;0.01,$E859=0),0,IF($J859="","",VLOOKUP($J859,Age_Steps,4)))</f>
        <v>5</v>
      </c>
      <c r="BZ859" s="104">
        <f>IF(ABS($B859)&lt;0.01,0,IF($J859="","",VLOOKUP($J859-1,Age_Steps,4)))</f>
        <v>5</v>
      </c>
      <c r="CA859" s="104">
        <f>IF(OR(ABS($B859)&lt;0.01,$G859=0),0,IF($J859="","",VLOOKUP($J859-1,Age_Steps,4)))</f>
        <v>0</v>
      </c>
      <c r="CB859" s="104">
        <f>IF(ABS($B859)&lt;0.01,0,IF($J859="","",VLOOKUP($J859-2,Age_Steps,4)))</f>
        <v>5</v>
      </c>
      <c r="CC859" s="104">
        <f>IF(OR(ABS($B859)&lt;0.01,$I859=0),0,IF($J859="","",VLOOKUP($J859-2,Age_Steps,4)))</f>
        <v>5</v>
      </c>
    </row>
    <row r="860" spans="2:81" ht="12.5" customHeight="1">
      <c r="B860" s="6" t="s">
        <v>853</v>
      </c>
      <c r="C860" s="7" t="s">
        <v>854</v>
      </c>
      <c r="D860" s="5">
        <v>1322</v>
      </c>
      <c r="E860" s="5">
        <v>1387</v>
      </c>
      <c r="F860" s="2">
        <v>1290</v>
      </c>
      <c r="G860" s="2">
        <v>1310</v>
      </c>
      <c r="H860" s="2">
        <v>1280</v>
      </c>
      <c r="I860" s="5">
        <v>1369</v>
      </c>
      <c r="K860" s="12">
        <f t="shared" si="783"/>
        <v>1</v>
      </c>
      <c r="L860" s="12">
        <f t="shared" si="783"/>
        <v>1</v>
      </c>
      <c r="M860" s="14">
        <f t="shared" si="784"/>
        <v>32</v>
      </c>
      <c r="N860" s="12">
        <f t="shared" si="839"/>
        <v>0</v>
      </c>
      <c r="O860" s="14">
        <f t="shared" si="785"/>
        <v>77</v>
      </c>
      <c r="P860" s="12">
        <f t="shared" si="839"/>
        <v>0</v>
      </c>
      <c r="Q860" s="12">
        <f t="shared" si="786"/>
        <v>0</v>
      </c>
      <c r="R860" s="12">
        <f t="shared" si="787"/>
        <v>0</v>
      </c>
      <c r="S860" s="12">
        <f t="shared" si="788"/>
        <v>1</v>
      </c>
      <c r="T860" s="12">
        <f t="shared" si="789"/>
        <v>1</v>
      </c>
      <c r="U860" s="12">
        <f t="shared" si="790"/>
        <v>0</v>
      </c>
      <c r="V860" s="39">
        <f t="shared" si="791"/>
        <v>0</v>
      </c>
      <c r="W860" s="39">
        <f t="shared" si="792"/>
        <v>0</v>
      </c>
      <c r="X860" s="12">
        <f t="shared" si="840"/>
        <v>1</v>
      </c>
      <c r="Y860" s="12">
        <f t="shared" si="793"/>
        <v>0</v>
      </c>
      <c r="Z860" s="39">
        <f t="shared" si="841"/>
        <v>0</v>
      </c>
      <c r="AA860" s="12">
        <f t="shared" si="794"/>
        <v>0</v>
      </c>
      <c r="AB860" s="39">
        <f t="shared" si="795"/>
        <v>0</v>
      </c>
      <c r="AC860" s="12">
        <f t="shared" si="796"/>
        <v>0</v>
      </c>
      <c r="AD860" s="39">
        <f t="shared" si="797"/>
        <v>0</v>
      </c>
      <c r="AE860" s="39">
        <f t="shared" si="782"/>
        <v>0</v>
      </c>
      <c r="AF860" s="12">
        <f t="shared" si="798"/>
        <v>0</v>
      </c>
      <c r="AG860" s="39">
        <f t="shared" si="799"/>
        <v>0</v>
      </c>
      <c r="AH860" s="12">
        <f t="shared" si="800"/>
        <v>0</v>
      </c>
      <c r="AI860" s="39">
        <f t="shared" si="801"/>
        <v>0</v>
      </c>
      <c r="AJ860" s="39">
        <f t="shared" si="802"/>
        <v>0</v>
      </c>
      <c r="AK860" s="12">
        <f t="shared" si="803"/>
        <v>1</v>
      </c>
      <c r="AL860" s="39">
        <f t="shared" si="804"/>
        <v>1387</v>
      </c>
      <c r="AM860" s="39">
        <f t="shared" si="805"/>
        <v>1310</v>
      </c>
      <c r="AN860" s="39">
        <f t="shared" si="806"/>
        <v>1369</v>
      </c>
      <c r="AO860" s="99">
        <f t="shared" si="807"/>
        <v>1</v>
      </c>
      <c r="AP860" s="99">
        <f t="shared" si="808"/>
        <v>2</v>
      </c>
      <c r="AQ860" s="12">
        <f t="shared" si="809"/>
        <v>0</v>
      </c>
      <c r="AR860" s="39">
        <f t="shared" si="810"/>
        <v>0</v>
      </c>
      <c r="AS860" s="39">
        <f t="shared" si="811"/>
        <v>0</v>
      </c>
      <c r="AT860" s="39">
        <f t="shared" si="812"/>
        <v>0</v>
      </c>
      <c r="AU860" s="12">
        <f t="shared" si="813"/>
        <v>0</v>
      </c>
      <c r="AV860" s="39">
        <f t="shared" si="814"/>
        <v>0</v>
      </c>
      <c r="AW860" s="39">
        <f t="shared" si="815"/>
        <v>0</v>
      </c>
      <c r="AX860" s="39">
        <f t="shared" si="816"/>
        <v>0</v>
      </c>
      <c r="AY860" s="39">
        <f t="shared" si="817"/>
        <v>0</v>
      </c>
      <c r="AZ860" s="39">
        <f t="shared" si="818"/>
        <v>0</v>
      </c>
      <c r="BA860" s="12">
        <f t="shared" si="819"/>
        <v>1</v>
      </c>
      <c r="BB860" s="39">
        <f t="shared" si="820"/>
        <v>1387</v>
      </c>
      <c r="BC860" s="39">
        <f t="shared" si="821"/>
        <v>1310</v>
      </c>
      <c r="BD860" s="39">
        <f t="shared" si="822"/>
        <v>1369</v>
      </c>
      <c r="BE860" s="12">
        <f t="shared" si="823"/>
        <v>0</v>
      </c>
      <c r="BF860" s="39">
        <f t="shared" si="824"/>
        <v>0</v>
      </c>
      <c r="BG860" s="39">
        <f t="shared" si="825"/>
        <v>0</v>
      </c>
      <c r="BH860" s="39">
        <f t="shared" si="826"/>
        <v>0</v>
      </c>
      <c r="BI860" s="12">
        <f t="shared" si="827"/>
        <v>0</v>
      </c>
      <c r="BJ860" s="39">
        <f t="shared" si="828"/>
        <v>0</v>
      </c>
      <c r="BK860" s="39">
        <f t="shared" si="829"/>
        <v>0</v>
      </c>
      <c r="BL860" s="39">
        <f t="shared" si="830"/>
        <v>0</v>
      </c>
      <c r="BM860" s="12">
        <f t="shared" si="831"/>
        <v>0</v>
      </c>
      <c r="BN860" s="39">
        <f t="shared" si="832"/>
        <v>0</v>
      </c>
      <c r="BO860" s="39">
        <f t="shared" si="833"/>
        <v>0</v>
      </c>
      <c r="BP860" s="39">
        <f t="shared" si="834"/>
        <v>0</v>
      </c>
      <c r="BQ860" s="12">
        <f t="shared" si="835"/>
        <v>0</v>
      </c>
      <c r="BR860" s="39">
        <f t="shared" si="836"/>
        <v>0</v>
      </c>
      <c r="BS860" s="39">
        <f t="shared" si="837"/>
        <v>0</v>
      </c>
      <c r="BT860" s="39">
        <f t="shared" si="838"/>
        <v>0</v>
      </c>
      <c r="BU860" s="104">
        <f>IF(ABS($B860)&lt;0.01,0,VLOOKUP(E860,DollarSteps,4))</f>
        <v>4</v>
      </c>
      <c r="BV860" s="104">
        <f>IF(ABS($B860)&lt;0.01,0,VLOOKUP(G860,DollarSteps,4))</f>
        <v>4</v>
      </c>
      <c r="BW860" s="104">
        <f>IF(ABS($B860)&lt;0.01,0,VLOOKUP(I860,DollarSteps,4))</f>
        <v>4</v>
      </c>
      <c r="BX860" s="104" t="str">
        <f>IF(ABS($B860)&lt;0.01,0,IF($J860="","",VLOOKUP($J860,Age_Steps,4)))</f>
        <v/>
      </c>
      <c r="BY860" s="104" t="str">
        <f>IF(OR(ABS($B860)&lt;0.01,$E860=0),0,IF($J860="","",VLOOKUP($J860,Age_Steps,4)))</f>
        <v/>
      </c>
      <c r="BZ860" s="104" t="str">
        <f>IF(ABS($B860)&lt;0.01,0,IF($J860="","",VLOOKUP($J860-1,Age_Steps,4)))</f>
        <v/>
      </c>
      <c r="CA860" s="104" t="str">
        <f>IF(OR(ABS($B860)&lt;0.01,$G860=0),0,IF($J860="","",VLOOKUP($J860-1,Age_Steps,4)))</f>
        <v/>
      </c>
      <c r="CB860" s="104" t="str">
        <f>IF(ABS($B860)&lt;0.01,0,IF($J860="","",VLOOKUP($J860-2,Age_Steps,4)))</f>
        <v/>
      </c>
      <c r="CC860" s="104" t="str">
        <f>IF(OR(ABS($B860)&lt;0.01,$I860=0),0,IF($J860="","",VLOOKUP($J860-2,Age_Steps,4)))</f>
        <v/>
      </c>
    </row>
    <row r="861" spans="2:81" ht="12.5" customHeight="1">
      <c r="B861" s="6" t="s">
        <v>855</v>
      </c>
      <c r="C861" s="6" t="s">
        <v>856</v>
      </c>
      <c r="D861" s="5">
        <v>360</v>
      </c>
      <c r="E861" s="5">
        <v>360</v>
      </c>
      <c r="F861" s="2">
        <v>230</v>
      </c>
      <c r="G861" s="2">
        <v>270</v>
      </c>
      <c r="H861" s="2">
        <v>455</v>
      </c>
      <c r="I861" s="5">
        <v>455</v>
      </c>
      <c r="J861" s="11">
        <v>72</v>
      </c>
      <c r="K861" s="12">
        <f t="shared" si="783"/>
        <v>1</v>
      </c>
      <c r="L861" s="12">
        <f t="shared" si="783"/>
        <v>1</v>
      </c>
      <c r="M861" s="14">
        <f t="shared" si="784"/>
        <v>130</v>
      </c>
      <c r="N861" s="12">
        <f t="shared" si="839"/>
        <v>0</v>
      </c>
      <c r="O861" s="14">
        <f t="shared" si="785"/>
        <v>90</v>
      </c>
      <c r="P861" s="12">
        <f t="shared" si="839"/>
        <v>0</v>
      </c>
      <c r="Q861" s="12">
        <f t="shared" si="786"/>
        <v>0</v>
      </c>
      <c r="R861" s="12">
        <f t="shared" si="787"/>
        <v>0</v>
      </c>
      <c r="S861" s="12">
        <f t="shared" si="788"/>
        <v>1</v>
      </c>
      <c r="T861" s="12">
        <f t="shared" si="789"/>
        <v>1</v>
      </c>
      <c r="U861" s="12">
        <f t="shared" si="790"/>
        <v>0</v>
      </c>
      <c r="V861" s="39">
        <f t="shared" si="791"/>
        <v>0</v>
      </c>
      <c r="W861" s="39">
        <f t="shared" si="792"/>
        <v>0</v>
      </c>
      <c r="X861" s="12">
        <f t="shared" si="840"/>
        <v>1</v>
      </c>
      <c r="Y861" s="12">
        <f t="shared" si="793"/>
        <v>0</v>
      </c>
      <c r="Z861" s="39">
        <f t="shared" si="841"/>
        <v>0</v>
      </c>
      <c r="AA861" s="12">
        <f t="shared" si="794"/>
        <v>0</v>
      </c>
      <c r="AB861" s="39">
        <f t="shared" si="795"/>
        <v>0</v>
      </c>
      <c r="AC861" s="12">
        <f t="shared" si="796"/>
        <v>0</v>
      </c>
      <c r="AD861" s="39">
        <f t="shared" si="797"/>
        <v>0</v>
      </c>
      <c r="AE861" s="39">
        <f t="shared" si="782"/>
        <v>0</v>
      </c>
      <c r="AF861" s="12">
        <f t="shared" si="798"/>
        <v>0</v>
      </c>
      <c r="AG861" s="39">
        <f t="shared" si="799"/>
        <v>0</v>
      </c>
      <c r="AH861" s="12">
        <f t="shared" si="800"/>
        <v>0</v>
      </c>
      <c r="AI861" s="39">
        <f t="shared" si="801"/>
        <v>0</v>
      </c>
      <c r="AJ861" s="39">
        <f t="shared" si="802"/>
        <v>0</v>
      </c>
      <c r="AK861" s="12">
        <f t="shared" si="803"/>
        <v>1</v>
      </c>
      <c r="AL861" s="39">
        <f t="shared" si="804"/>
        <v>360</v>
      </c>
      <c r="AM861" s="39">
        <f t="shared" si="805"/>
        <v>270</v>
      </c>
      <c r="AN861" s="39">
        <f t="shared" si="806"/>
        <v>455</v>
      </c>
      <c r="AO861" s="99">
        <f t="shared" si="807"/>
        <v>1</v>
      </c>
      <c r="AP861" s="99">
        <f t="shared" si="808"/>
        <v>2</v>
      </c>
      <c r="AQ861" s="12">
        <f t="shared" si="809"/>
        <v>0</v>
      </c>
      <c r="AR861" s="39">
        <f t="shared" si="810"/>
        <v>0</v>
      </c>
      <c r="AS861" s="39">
        <f t="shared" si="811"/>
        <v>0</v>
      </c>
      <c r="AT861" s="39">
        <f t="shared" si="812"/>
        <v>0</v>
      </c>
      <c r="AU861" s="12">
        <f t="shared" si="813"/>
        <v>0</v>
      </c>
      <c r="AV861" s="39">
        <f t="shared" si="814"/>
        <v>0</v>
      </c>
      <c r="AW861" s="39">
        <f t="shared" si="815"/>
        <v>0</v>
      </c>
      <c r="AX861" s="39">
        <f t="shared" si="816"/>
        <v>0</v>
      </c>
      <c r="AY861" s="39">
        <f t="shared" si="817"/>
        <v>0</v>
      </c>
      <c r="AZ861" s="39">
        <f t="shared" si="818"/>
        <v>0</v>
      </c>
      <c r="BA861" s="12">
        <f t="shared" si="819"/>
        <v>1</v>
      </c>
      <c r="BB861" s="39">
        <f t="shared" si="820"/>
        <v>360</v>
      </c>
      <c r="BC861" s="39">
        <f t="shared" si="821"/>
        <v>270</v>
      </c>
      <c r="BD861" s="39">
        <f t="shared" si="822"/>
        <v>455</v>
      </c>
      <c r="BE861" s="12">
        <f t="shared" si="823"/>
        <v>0</v>
      </c>
      <c r="BF861" s="39">
        <f t="shared" si="824"/>
        <v>0</v>
      </c>
      <c r="BG861" s="39">
        <f t="shared" si="825"/>
        <v>0</v>
      </c>
      <c r="BH861" s="39">
        <f t="shared" si="826"/>
        <v>0</v>
      </c>
      <c r="BI861" s="12">
        <f t="shared" si="827"/>
        <v>0</v>
      </c>
      <c r="BJ861" s="39">
        <f t="shared" si="828"/>
        <v>0</v>
      </c>
      <c r="BK861" s="39">
        <f t="shared" si="829"/>
        <v>0</v>
      </c>
      <c r="BL861" s="39">
        <f t="shared" si="830"/>
        <v>0</v>
      </c>
      <c r="BM861" s="12">
        <f t="shared" si="831"/>
        <v>0</v>
      </c>
      <c r="BN861" s="39">
        <f t="shared" si="832"/>
        <v>0</v>
      </c>
      <c r="BO861" s="39">
        <f t="shared" si="833"/>
        <v>0</v>
      </c>
      <c r="BP861" s="39">
        <f t="shared" si="834"/>
        <v>0</v>
      </c>
      <c r="BQ861" s="12">
        <f t="shared" si="835"/>
        <v>0</v>
      </c>
      <c r="BR861" s="39">
        <f t="shared" si="836"/>
        <v>0</v>
      </c>
      <c r="BS861" s="39">
        <f t="shared" si="837"/>
        <v>0</v>
      </c>
      <c r="BT861" s="39">
        <f t="shared" si="838"/>
        <v>0</v>
      </c>
      <c r="BU861" s="104">
        <f>IF(ABS($B861)&lt;0.01,0,VLOOKUP(E861,DollarSteps,4))</f>
        <v>3</v>
      </c>
      <c r="BV861" s="104">
        <f>IF(ABS($B861)&lt;0.01,0,VLOOKUP(G861,DollarSteps,4))</f>
        <v>3</v>
      </c>
      <c r="BW861" s="104">
        <f>IF(ABS($B861)&lt;0.01,0,VLOOKUP(I861,DollarSteps,4))</f>
        <v>3</v>
      </c>
      <c r="BX861" s="104">
        <f>IF(ABS($B861)&lt;0.01,0,IF($J861="","",VLOOKUP($J861,Age_Steps,4)))</f>
        <v>7</v>
      </c>
      <c r="BY861" s="104">
        <f>IF(OR(ABS($B861)&lt;0.01,$E861=0),0,IF($J861="","",VLOOKUP($J861,Age_Steps,4)))</f>
        <v>7</v>
      </c>
      <c r="BZ861" s="104">
        <f>IF(ABS($B861)&lt;0.01,0,IF($J861="","",VLOOKUP($J861-1,Age_Steps,4)))</f>
        <v>7</v>
      </c>
      <c r="CA861" s="104">
        <f>IF(OR(ABS($B861)&lt;0.01,$G861=0),0,IF($J861="","",VLOOKUP($J861-1,Age_Steps,4)))</f>
        <v>7</v>
      </c>
      <c r="CB861" s="104">
        <f>IF(ABS($B861)&lt;0.01,0,IF($J861="","",VLOOKUP($J861-2,Age_Steps,4)))</f>
        <v>7</v>
      </c>
      <c r="CC861" s="104">
        <f>IF(OR(ABS($B861)&lt;0.01,$I861=0),0,IF($J861="","",VLOOKUP($J861-2,Age_Steps,4)))</f>
        <v>7</v>
      </c>
    </row>
    <row r="862" spans="2:81" ht="12.5" customHeight="1">
      <c r="B862" s="6" t="s">
        <v>857</v>
      </c>
      <c r="C862" s="7" t="s">
        <v>858</v>
      </c>
      <c r="D862" s="5">
        <v>10040</v>
      </c>
      <c r="E862" s="5">
        <v>11523</v>
      </c>
      <c r="F862" s="2">
        <v>10505</v>
      </c>
      <c r="G862" s="2">
        <v>10985</v>
      </c>
      <c r="H862" s="2">
        <v>9775</v>
      </c>
      <c r="I862" s="5">
        <v>10385</v>
      </c>
      <c r="J862" s="11">
        <v>84</v>
      </c>
      <c r="K862" s="12">
        <f t="shared" si="783"/>
        <v>1</v>
      </c>
      <c r="L862" s="12">
        <f t="shared" si="783"/>
        <v>1</v>
      </c>
      <c r="M862" s="14">
        <f t="shared" si="784"/>
        <v>-465</v>
      </c>
      <c r="N862" s="12">
        <f t="shared" si="839"/>
        <v>0</v>
      </c>
      <c r="O862" s="14">
        <f t="shared" si="785"/>
        <v>538</v>
      </c>
      <c r="P862" s="12">
        <f t="shared" si="839"/>
        <v>1</v>
      </c>
      <c r="Q862" s="12">
        <f t="shared" si="786"/>
        <v>0</v>
      </c>
      <c r="R862" s="12">
        <f t="shared" si="787"/>
        <v>0</v>
      </c>
      <c r="S862" s="12">
        <f t="shared" si="788"/>
        <v>1</v>
      </c>
      <c r="T862" s="12">
        <f t="shared" si="789"/>
        <v>1</v>
      </c>
      <c r="U862" s="12">
        <f t="shared" si="790"/>
        <v>0</v>
      </c>
      <c r="V862" s="39">
        <f t="shared" si="791"/>
        <v>0</v>
      </c>
      <c r="W862" s="39">
        <f t="shared" si="792"/>
        <v>0</v>
      </c>
      <c r="X862" s="12">
        <f t="shared" si="840"/>
        <v>1</v>
      </c>
      <c r="Y862" s="12">
        <f t="shared" si="793"/>
        <v>0</v>
      </c>
      <c r="Z862" s="39">
        <f t="shared" si="841"/>
        <v>0</v>
      </c>
      <c r="AA862" s="12">
        <f t="shared" si="794"/>
        <v>0</v>
      </c>
      <c r="AB862" s="39">
        <f t="shared" si="795"/>
        <v>0</v>
      </c>
      <c r="AC862" s="12">
        <f t="shared" si="796"/>
        <v>0</v>
      </c>
      <c r="AD862" s="39">
        <f t="shared" si="797"/>
        <v>0</v>
      </c>
      <c r="AE862" s="39">
        <f t="shared" si="782"/>
        <v>0</v>
      </c>
      <c r="AF862" s="12">
        <f t="shared" si="798"/>
        <v>0</v>
      </c>
      <c r="AG862" s="39">
        <f t="shared" si="799"/>
        <v>0</v>
      </c>
      <c r="AH862" s="12">
        <f t="shared" si="800"/>
        <v>0</v>
      </c>
      <c r="AI862" s="39">
        <f t="shared" si="801"/>
        <v>0</v>
      </c>
      <c r="AJ862" s="39">
        <f t="shared" si="802"/>
        <v>0</v>
      </c>
      <c r="AK862" s="12">
        <f t="shared" si="803"/>
        <v>1</v>
      </c>
      <c r="AL862" s="39">
        <f t="shared" si="804"/>
        <v>11523</v>
      </c>
      <c r="AM862" s="39">
        <f t="shared" si="805"/>
        <v>10985</v>
      </c>
      <c r="AN862" s="39">
        <f t="shared" si="806"/>
        <v>10385</v>
      </c>
      <c r="AO862" s="99">
        <f t="shared" si="807"/>
        <v>1</v>
      </c>
      <c r="AP862" s="99">
        <f t="shared" si="808"/>
        <v>1</v>
      </c>
      <c r="AQ862" s="12">
        <f t="shared" si="809"/>
        <v>1</v>
      </c>
      <c r="AR862" s="39">
        <f t="shared" si="810"/>
        <v>11523</v>
      </c>
      <c r="AS862" s="39">
        <f t="shared" si="811"/>
        <v>10985</v>
      </c>
      <c r="AT862" s="39">
        <f t="shared" si="812"/>
        <v>10385</v>
      </c>
      <c r="AU862" s="12">
        <f t="shared" si="813"/>
        <v>0</v>
      </c>
      <c r="AV862" s="39">
        <f t="shared" si="814"/>
        <v>0</v>
      </c>
      <c r="AW862" s="39">
        <f t="shared" si="815"/>
        <v>0</v>
      </c>
      <c r="AX862" s="39">
        <f t="shared" si="816"/>
        <v>0</v>
      </c>
      <c r="AY862" s="39">
        <f t="shared" si="817"/>
        <v>0</v>
      </c>
      <c r="AZ862" s="39">
        <f t="shared" si="818"/>
        <v>0</v>
      </c>
      <c r="BA862" s="12">
        <f t="shared" si="819"/>
        <v>0</v>
      </c>
      <c r="BB862" s="39">
        <f t="shared" si="820"/>
        <v>0</v>
      </c>
      <c r="BC862" s="39">
        <f t="shared" si="821"/>
        <v>0</v>
      </c>
      <c r="BD862" s="39">
        <f t="shared" si="822"/>
        <v>0</v>
      </c>
      <c r="BE862" s="12">
        <f t="shared" si="823"/>
        <v>0</v>
      </c>
      <c r="BF862" s="39">
        <f t="shared" si="824"/>
        <v>0</v>
      </c>
      <c r="BG862" s="39">
        <f t="shared" si="825"/>
        <v>0</v>
      </c>
      <c r="BH862" s="39">
        <f t="shared" si="826"/>
        <v>0</v>
      </c>
      <c r="BI862" s="12">
        <f t="shared" si="827"/>
        <v>0</v>
      </c>
      <c r="BJ862" s="39">
        <f t="shared" si="828"/>
        <v>0</v>
      </c>
      <c r="BK862" s="39">
        <f t="shared" si="829"/>
        <v>0</v>
      </c>
      <c r="BL862" s="39">
        <f t="shared" si="830"/>
        <v>0</v>
      </c>
      <c r="BM862" s="12">
        <f t="shared" si="831"/>
        <v>0</v>
      </c>
      <c r="BN862" s="39">
        <f t="shared" si="832"/>
        <v>0</v>
      </c>
      <c r="BO862" s="39">
        <f t="shared" si="833"/>
        <v>0</v>
      </c>
      <c r="BP862" s="39">
        <f t="shared" si="834"/>
        <v>0</v>
      </c>
      <c r="BQ862" s="12">
        <f t="shared" si="835"/>
        <v>0</v>
      </c>
      <c r="BR862" s="39">
        <f t="shared" si="836"/>
        <v>0</v>
      </c>
      <c r="BS862" s="39">
        <f t="shared" si="837"/>
        <v>0</v>
      </c>
      <c r="BT862" s="39">
        <f t="shared" si="838"/>
        <v>0</v>
      </c>
      <c r="BU862" s="104">
        <f>IF(ABS($B862)&lt;0.01,0,VLOOKUP(E862,DollarSteps,4))</f>
        <v>9</v>
      </c>
      <c r="BV862" s="104">
        <f>IF(ABS($B862)&lt;0.01,0,VLOOKUP(G862,DollarSteps,4))</f>
        <v>9</v>
      </c>
      <c r="BW862" s="104">
        <f>IF(ABS($B862)&lt;0.01,0,VLOOKUP(I862,DollarSteps,4))</f>
        <v>9</v>
      </c>
      <c r="BX862" s="104">
        <f>IF(ABS($B862)&lt;0.01,0,IF($J862="","",VLOOKUP($J862,Age_Steps,4)))</f>
        <v>7</v>
      </c>
      <c r="BY862" s="104">
        <f>IF(OR(ABS($B862)&lt;0.01,$E862=0),0,IF($J862="","",VLOOKUP($J862,Age_Steps,4)))</f>
        <v>7</v>
      </c>
      <c r="BZ862" s="104">
        <f>IF(ABS($B862)&lt;0.01,0,IF($J862="","",VLOOKUP($J862-1,Age_Steps,4)))</f>
        <v>7</v>
      </c>
      <c r="CA862" s="104">
        <f>IF(OR(ABS($B862)&lt;0.01,$G862=0),0,IF($J862="","",VLOOKUP($J862-1,Age_Steps,4)))</f>
        <v>7</v>
      </c>
      <c r="CB862" s="104">
        <f>IF(ABS($B862)&lt;0.01,0,IF($J862="","",VLOOKUP($J862-2,Age_Steps,4)))</f>
        <v>7</v>
      </c>
      <c r="CC862" s="104">
        <f>IF(OR(ABS($B862)&lt;0.01,$I862=0),0,IF($J862="","",VLOOKUP($J862-2,Age_Steps,4)))</f>
        <v>7</v>
      </c>
    </row>
    <row r="863" spans="2:81" ht="12.5" customHeight="1">
      <c r="B863" s="6" t="s">
        <v>859</v>
      </c>
      <c r="C863" s="7" t="s">
        <v>860</v>
      </c>
      <c r="D863" s="5">
        <v>50</v>
      </c>
      <c r="E863" s="5">
        <v>50</v>
      </c>
      <c r="F863" s="2">
        <v>300</v>
      </c>
      <c r="G863" s="2">
        <v>300</v>
      </c>
      <c r="H863" s="2">
        <v>500</v>
      </c>
      <c r="I863" s="5">
        <v>525</v>
      </c>
      <c r="J863" s="11">
        <v>62</v>
      </c>
      <c r="K863" s="12">
        <f t="shared" si="783"/>
        <v>1</v>
      </c>
      <c r="L863" s="12">
        <f t="shared" si="783"/>
        <v>1</v>
      </c>
      <c r="M863" s="14">
        <f t="shared" si="784"/>
        <v>-250</v>
      </c>
      <c r="N863" s="12">
        <f t="shared" si="839"/>
        <v>0</v>
      </c>
      <c r="O863" s="14">
        <f t="shared" si="785"/>
        <v>-250</v>
      </c>
      <c r="P863" s="12">
        <f t="shared" si="839"/>
        <v>0</v>
      </c>
      <c r="Q863" s="12">
        <f t="shared" si="786"/>
        <v>0</v>
      </c>
      <c r="R863" s="12">
        <f t="shared" si="787"/>
        <v>0</v>
      </c>
      <c r="S863" s="12">
        <f t="shared" si="788"/>
        <v>1</v>
      </c>
      <c r="T863" s="12">
        <f t="shared" si="789"/>
        <v>1</v>
      </c>
      <c r="U863" s="12">
        <f t="shared" si="790"/>
        <v>0</v>
      </c>
      <c r="V863" s="39">
        <f t="shared" si="791"/>
        <v>0</v>
      </c>
      <c r="W863" s="39">
        <f t="shared" si="792"/>
        <v>0</v>
      </c>
      <c r="X863" s="12">
        <f t="shared" si="840"/>
        <v>1</v>
      </c>
      <c r="Y863" s="12">
        <f t="shared" si="793"/>
        <v>0</v>
      </c>
      <c r="Z863" s="39">
        <f t="shared" si="841"/>
        <v>0</v>
      </c>
      <c r="AA863" s="12">
        <f t="shared" si="794"/>
        <v>0</v>
      </c>
      <c r="AB863" s="39">
        <f t="shared" si="795"/>
        <v>0</v>
      </c>
      <c r="AC863" s="12">
        <f t="shared" si="796"/>
        <v>0</v>
      </c>
      <c r="AD863" s="39">
        <f t="shared" si="797"/>
        <v>0</v>
      </c>
      <c r="AE863" s="39">
        <f t="shared" si="782"/>
        <v>0</v>
      </c>
      <c r="AF863" s="12">
        <f t="shared" si="798"/>
        <v>0</v>
      </c>
      <c r="AG863" s="39">
        <f t="shared" si="799"/>
        <v>0</v>
      </c>
      <c r="AH863" s="12">
        <f t="shared" si="800"/>
        <v>0</v>
      </c>
      <c r="AI863" s="39">
        <f t="shared" si="801"/>
        <v>0</v>
      </c>
      <c r="AJ863" s="39">
        <f t="shared" si="802"/>
        <v>0</v>
      </c>
      <c r="AK863" s="12">
        <f t="shared" si="803"/>
        <v>1</v>
      </c>
      <c r="AL863" s="39">
        <f t="shared" si="804"/>
        <v>50</v>
      </c>
      <c r="AM863" s="39">
        <f t="shared" si="805"/>
        <v>300</v>
      </c>
      <c r="AN863" s="39">
        <f t="shared" si="806"/>
        <v>525</v>
      </c>
      <c r="AO863" s="99">
        <f t="shared" si="807"/>
        <v>2</v>
      </c>
      <c r="AP863" s="99">
        <f t="shared" si="808"/>
        <v>2</v>
      </c>
      <c r="AQ863" s="12">
        <f t="shared" si="809"/>
        <v>0</v>
      </c>
      <c r="AR863" s="39">
        <f t="shared" si="810"/>
        <v>0</v>
      </c>
      <c r="AS863" s="39">
        <f t="shared" si="811"/>
        <v>0</v>
      </c>
      <c r="AT863" s="39">
        <f t="shared" si="812"/>
        <v>0</v>
      </c>
      <c r="AU863" s="12">
        <f t="shared" si="813"/>
        <v>1</v>
      </c>
      <c r="AV863" s="39">
        <f t="shared" si="814"/>
        <v>50</v>
      </c>
      <c r="AW863" s="39">
        <f t="shared" si="815"/>
        <v>300</v>
      </c>
      <c r="AX863" s="39">
        <f t="shared" si="816"/>
        <v>525</v>
      </c>
      <c r="AY863" s="39">
        <f t="shared" si="817"/>
        <v>-250</v>
      </c>
      <c r="AZ863" s="39">
        <f t="shared" si="818"/>
        <v>-225</v>
      </c>
      <c r="BA863" s="12">
        <f t="shared" si="819"/>
        <v>0</v>
      </c>
      <c r="BB863" s="39">
        <f t="shared" si="820"/>
        <v>0</v>
      </c>
      <c r="BC863" s="39">
        <f t="shared" si="821"/>
        <v>0</v>
      </c>
      <c r="BD863" s="39">
        <f t="shared" si="822"/>
        <v>0</v>
      </c>
      <c r="BE863" s="12">
        <f t="shared" si="823"/>
        <v>0</v>
      </c>
      <c r="BF863" s="39">
        <f t="shared" si="824"/>
        <v>0</v>
      </c>
      <c r="BG863" s="39">
        <f t="shared" si="825"/>
        <v>0</v>
      </c>
      <c r="BH863" s="39">
        <f t="shared" si="826"/>
        <v>0</v>
      </c>
      <c r="BI863" s="12">
        <f t="shared" si="827"/>
        <v>0</v>
      </c>
      <c r="BJ863" s="39">
        <f t="shared" si="828"/>
        <v>0</v>
      </c>
      <c r="BK863" s="39">
        <f t="shared" si="829"/>
        <v>0</v>
      </c>
      <c r="BL863" s="39">
        <f t="shared" si="830"/>
        <v>0</v>
      </c>
      <c r="BM863" s="12">
        <f t="shared" si="831"/>
        <v>0</v>
      </c>
      <c r="BN863" s="39">
        <f t="shared" si="832"/>
        <v>0</v>
      </c>
      <c r="BO863" s="39">
        <f t="shared" si="833"/>
        <v>0</v>
      </c>
      <c r="BP863" s="39">
        <f t="shared" si="834"/>
        <v>0</v>
      </c>
      <c r="BQ863" s="12">
        <f t="shared" si="835"/>
        <v>0</v>
      </c>
      <c r="BR863" s="39">
        <f t="shared" si="836"/>
        <v>0</v>
      </c>
      <c r="BS863" s="39">
        <f t="shared" si="837"/>
        <v>0</v>
      </c>
      <c r="BT863" s="39">
        <f t="shared" si="838"/>
        <v>0</v>
      </c>
      <c r="BU863" s="104">
        <f>IF(ABS($B863)&lt;0.01,0,VLOOKUP(E863,DollarSteps,4))</f>
        <v>2</v>
      </c>
      <c r="BV863" s="104">
        <f>IF(ABS($B863)&lt;0.01,0,VLOOKUP(G863,DollarSteps,4))</f>
        <v>3</v>
      </c>
      <c r="BW863" s="104">
        <f>IF(ABS($B863)&lt;0.01,0,VLOOKUP(I863,DollarSteps,4))</f>
        <v>3</v>
      </c>
      <c r="BX863" s="104">
        <f>IF(ABS($B863)&lt;0.01,0,IF($J863="","",VLOOKUP($J863,Age_Steps,4)))</f>
        <v>6</v>
      </c>
      <c r="BY863" s="104">
        <f>IF(OR(ABS($B863)&lt;0.01,$E863=0),0,IF($J863="","",VLOOKUP($J863,Age_Steps,4)))</f>
        <v>6</v>
      </c>
      <c r="BZ863" s="104">
        <f>IF(ABS($B863)&lt;0.01,0,IF($J863="","",VLOOKUP($J863-1,Age_Steps,4)))</f>
        <v>6</v>
      </c>
      <c r="CA863" s="104">
        <f>IF(OR(ABS($B863)&lt;0.01,$G863=0),0,IF($J863="","",VLOOKUP($J863-1,Age_Steps,4)))</f>
        <v>6</v>
      </c>
      <c r="CB863" s="104">
        <f>IF(ABS($B863)&lt;0.01,0,IF($J863="","",VLOOKUP($J863-2,Age_Steps,4)))</f>
        <v>6</v>
      </c>
      <c r="CC863" s="104">
        <f>IF(OR(ABS($B863)&lt;0.01,$I863=0),0,IF($J863="","",VLOOKUP($J863-2,Age_Steps,4)))</f>
        <v>6</v>
      </c>
    </row>
    <row r="864" spans="2:81" ht="12.5" customHeight="1">
      <c r="B864" s="6" t="s">
        <v>861</v>
      </c>
      <c r="C864" s="6" t="s">
        <v>862</v>
      </c>
      <c r="D864" s="5">
        <v>0</v>
      </c>
      <c r="E864" s="5">
        <v>0</v>
      </c>
      <c r="F864" s="2">
        <v>310</v>
      </c>
      <c r="G864" s="2">
        <v>320</v>
      </c>
      <c r="H864" s="2">
        <v>0</v>
      </c>
      <c r="I864" s="5">
        <v>0</v>
      </c>
      <c r="J864" s="11">
        <v>85</v>
      </c>
      <c r="K864" s="12">
        <f t="shared" si="783"/>
        <v>0</v>
      </c>
      <c r="L864" s="12">
        <f t="shared" si="783"/>
        <v>0</v>
      </c>
      <c r="M864" s="14">
        <f t="shared" si="784"/>
        <v>-310</v>
      </c>
      <c r="N864" s="12">
        <f t="shared" si="839"/>
        <v>0</v>
      </c>
      <c r="O864" s="14">
        <f t="shared" si="785"/>
        <v>-320</v>
      </c>
      <c r="P864" s="12">
        <f t="shared" si="839"/>
        <v>0</v>
      </c>
      <c r="Q864" s="12">
        <f t="shared" si="786"/>
        <v>0</v>
      </c>
      <c r="R864" s="12">
        <f t="shared" si="787"/>
        <v>1</v>
      </c>
      <c r="S864" s="12">
        <f t="shared" si="788"/>
        <v>0</v>
      </c>
      <c r="T864" s="12">
        <f t="shared" si="789"/>
        <v>1</v>
      </c>
      <c r="U864" s="12">
        <f t="shared" si="790"/>
        <v>0</v>
      </c>
      <c r="V864" s="39">
        <f t="shared" si="791"/>
        <v>0</v>
      </c>
      <c r="W864" s="39">
        <f t="shared" si="792"/>
        <v>0</v>
      </c>
      <c r="X864" s="12">
        <f t="shared" si="840"/>
        <v>0</v>
      </c>
      <c r="Y864" s="12">
        <f t="shared" si="793"/>
        <v>0</v>
      </c>
      <c r="Z864" s="39">
        <f t="shared" si="841"/>
        <v>0</v>
      </c>
      <c r="AA864" s="12">
        <f t="shared" si="794"/>
        <v>0</v>
      </c>
      <c r="AB864" s="39">
        <f t="shared" si="795"/>
        <v>0</v>
      </c>
      <c r="AC864" s="12">
        <f t="shared" si="796"/>
        <v>0</v>
      </c>
      <c r="AD864" s="39">
        <f t="shared" si="797"/>
        <v>0</v>
      </c>
      <c r="AE864" s="39">
        <f t="shared" si="782"/>
        <v>0</v>
      </c>
      <c r="AF864" s="12">
        <f t="shared" si="798"/>
        <v>1</v>
      </c>
      <c r="AG864" s="39">
        <f t="shared" si="799"/>
        <v>320</v>
      </c>
      <c r="AH864" s="12">
        <f t="shared" si="800"/>
        <v>0</v>
      </c>
      <c r="AI864" s="39">
        <f t="shared" si="801"/>
        <v>0</v>
      </c>
      <c r="AJ864" s="39">
        <f t="shared" si="802"/>
        <v>0</v>
      </c>
      <c r="AK864" s="12">
        <f t="shared" si="803"/>
        <v>0</v>
      </c>
      <c r="AL864" s="39">
        <f t="shared" si="804"/>
        <v>0</v>
      </c>
      <c r="AM864" s="39">
        <f t="shared" si="805"/>
        <v>0</v>
      </c>
      <c r="AN864" s="39">
        <f t="shared" si="806"/>
        <v>0</v>
      </c>
      <c r="AO864" s="99">
        <f t="shared" si="807"/>
        <v>0</v>
      </c>
      <c r="AP864" s="99">
        <f t="shared" si="808"/>
        <v>0</v>
      </c>
      <c r="AQ864" s="12">
        <f t="shared" si="809"/>
        <v>0</v>
      </c>
      <c r="AR864" s="39">
        <f t="shared" si="810"/>
        <v>0</v>
      </c>
      <c r="AS864" s="39">
        <f t="shared" si="811"/>
        <v>0</v>
      </c>
      <c r="AT864" s="39">
        <f t="shared" si="812"/>
        <v>0</v>
      </c>
      <c r="AU864" s="12">
        <f t="shared" si="813"/>
        <v>0</v>
      </c>
      <c r="AV864" s="39">
        <f t="shared" si="814"/>
        <v>0</v>
      </c>
      <c r="AW864" s="39">
        <f t="shared" si="815"/>
        <v>0</v>
      </c>
      <c r="AX864" s="39">
        <f t="shared" si="816"/>
        <v>0</v>
      </c>
      <c r="AY864" s="39">
        <f t="shared" si="817"/>
        <v>0</v>
      </c>
      <c r="AZ864" s="39">
        <f t="shared" si="818"/>
        <v>0</v>
      </c>
      <c r="BA864" s="12">
        <f t="shared" si="819"/>
        <v>0</v>
      </c>
      <c r="BB864" s="39">
        <f t="shared" si="820"/>
        <v>0</v>
      </c>
      <c r="BC864" s="39">
        <f t="shared" si="821"/>
        <v>0</v>
      </c>
      <c r="BD864" s="39">
        <f t="shared" si="822"/>
        <v>0</v>
      </c>
      <c r="BE864" s="12">
        <f t="shared" si="823"/>
        <v>0</v>
      </c>
      <c r="BF864" s="39">
        <f t="shared" si="824"/>
        <v>0</v>
      </c>
      <c r="BG864" s="39">
        <f t="shared" si="825"/>
        <v>0</v>
      </c>
      <c r="BH864" s="39">
        <f t="shared" si="826"/>
        <v>0</v>
      </c>
      <c r="BI864" s="12">
        <f t="shared" si="827"/>
        <v>0</v>
      </c>
      <c r="BJ864" s="39">
        <f t="shared" si="828"/>
        <v>0</v>
      </c>
      <c r="BK864" s="39">
        <f t="shared" si="829"/>
        <v>0</v>
      </c>
      <c r="BL864" s="39">
        <f t="shared" si="830"/>
        <v>0</v>
      </c>
      <c r="BM864" s="12">
        <f t="shared" si="831"/>
        <v>0</v>
      </c>
      <c r="BN864" s="39">
        <f t="shared" si="832"/>
        <v>0</v>
      </c>
      <c r="BO864" s="39">
        <f t="shared" si="833"/>
        <v>0</v>
      </c>
      <c r="BP864" s="39">
        <f t="shared" si="834"/>
        <v>0</v>
      </c>
      <c r="BQ864" s="12">
        <f t="shared" si="835"/>
        <v>0</v>
      </c>
      <c r="BR864" s="39">
        <f t="shared" si="836"/>
        <v>0</v>
      </c>
      <c r="BS864" s="39">
        <f t="shared" si="837"/>
        <v>0</v>
      </c>
      <c r="BT864" s="39">
        <f t="shared" si="838"/>
        <v>0</v>
      </c>
      <c r="BU864" s="104">
        <f>IF(ABS($B864)&lt;0.01,0,VLOOKUP(E864,DollarSteps,4))</f>
        <v>1</v>
      </c>
      <c r="BV864" s="104">
        <f>IF(ABS($B864)&lt;0.01,0,VLOOKUP(G864,DollarSteps,4))</f>
        <v>3</v>
      </c>
      <c r="BW864" s="104">
        <f>IF(ABS($B864)&lt;0.01,0,VLOOKUP(I864,DollarSteps,4))</f>
        <v>1</v>
      </c>
      <c r="BX864" s="104">
        <f>IF(ABS($B864)&lt;0.01,0,IF($J864="","",VLOOKUP($J864,Age_Steps,4)))</f>
        <v>7</v>
      </c>
      <c r="BY864" s="104">
        <f>IF(OR(ABS($B864)&lt;0.01,$E864=0),0,IF($J864="","",VLOOKUP($J864,Age_Steps,4)))</f>
        <v>0</v>
      </c>
      <c r="BZ864" s="104">
        <f>IF(ABS($B864)&lt;0.01,0,IF($J864="","",VLOOKUP($J864-1,Age_Steps,4)))</f>
        <v>7</v>
      </c>
      <c r="CA864" s="104">
        <f>IF(OR(ABS($B864)&lt;0.01,$G864=0),0,IF($J864="","",VLOOKUP($J864-1,Age_Steps,4)))</f>
        <v>7</v>
      </c>
      <c r="CB864" s="104">
        <f>IF(ABS($B864)&lt;0.01,0,IF($J864="","",VLOOKUP($J864-2,Age_Steps,4)))</f>
        <v>7</v>
      </c>
      <c r="CC864" s="104">
        <f>IF(OR(ABS($B864)&lt;0.01,$I864=0),0,IF($J864="","",VLOOKUP($J864-2,Age_Steps,4)))</f>
        <v>0</v>
      </c>
    </row>
    <row r="865" spans="2:81" ht="12.5" customHeight="1">
      <c r="B865" s="6" t="s">
        <v>863</v>
      </c>
      <c r="C865" s="6" t="s">
        <v>864</v>
      </c>
      <c r="D865" s="5">
        <v>305</v>
      </c>
      <c r="E865" s="5">
        <v>310</v>
      </c>
      <c r="F865" s="2">
        <v>326</v>
      </c>
      <c r="G865" s="2">
        <v>326</v>
      </c>
      <c r="H865" s="2">
        <v>310</v>
      </c>
      <c r="I865" s="5">
        <v>315</v>
      </c>
      <c r="J865" s="11">
        <v>61</v>
      </c>
      <c r="K865" s="12">
        <f t="shared" si="783"/>
        <v>1</v>
      </c>
      <c r="L865" s="12">
        <f t="shared" si="783"/>
        <v>1</v>
      </c>
      <c r="M865" s="14">
        <f t="shared" si="784"/>
        <v>-21</v>
      </c>
      <c r="N865" s="12">
        <f t="shared" si="839"/>
        <v>0</v>
      </c>
      <c r="O865" s="14">
        <f t="shared" si="785"/>
        <v>-16</v>
      </c>
      <c r="P865" s="12">
        <f t="shared" si="839"/>
        <v>0</v>
      </c>
      <c r="Q865" s="12">
        <f t="shared" si="786"/>
        <v>0</v>
      </c>
      <c r="R865" s="12">
        <f t="shared" si="787"/>
        <v>0</v>
      </c>
      <c r="S865" s="12">
        <f t="shared" si="788"/>
        <v>1</v>
      </c>
      <c r="T865" s="12">
        <f t="shared" si="789"/>
        <v>1</v>
      </c>
      <c r="U865" s="12">
        <f t="shared" si="790"/>
        <v>0</v>
      </c>
      <c r="V865" s="39">
        <f t="shared" si="791"/>
        <v>0</v>
      </c>
      <c r="W865" s="39">
        <f t="shared" si="792"/>
        <v>0</v>
      </c>
      <c r="X865" s="12">
        <f t="shared" si="840"/>
        <v>1</v>
      </c>
      <c r="Y865" s="12">
        <f t="shared" si="793"/>
        <v>0</v>
      </c>
      <c r="Z865" s="39">
        <f t="shared" si="841"/>
        <v>0</v>
      </c>
      <c r="AA865" s="12">
        <f t="shared" si="794"/>
        <v>0</v>
      </c>
      <c r="AB865" s="39">
        <f t="shared" si="795"/>
        <v>0</v>
      </c>
      <c r="AC865" s="12">
        <f t="shared" si="796"/>
        <v>0</v>
      </c>
      <c r="AD865" s="39">
        <f t="shared" si="797"/>
        <v>0</v>
      </c>
      <c r="AE865" s="39">
        <f t="shared" si="782"/>
        <v>0</v>
      </c>
      <c r="AF865" s="12">
        <f t="shared" si="798"/>
        <v>0</v>
      </c>
      <c r="AG865" s="39">
        <f t="shared" si="799"/>
        <v>0</v>
      </c>
      <c r="AH865" s="12">
        <f t="shared" si="800"/>
        <v>0</v>
      </c>
      <c r="AI865" s="39">
        <f t="shared" si="801"/>
        <v>0</v>
      </c>
      <c r="AJ865" s="39">
        <f t="shared" si="802"/>
        <v>0</v>
      </c>
      <c r="AK865" s="12">
        <f t="shared" si="803"/>
        <v>1</v>
      </c>
      <c r="AL865" s="39">
        <f t="shared" si="804"/>
        <v>310</v>
      </c>
      <c r="AM865" s="39">
        <f t="shared" si="805"/>
        <v>326</v>
      </c>
      <c r="AN865" s="39">
        <f t="shared" si="806"/>
        <v>315</v>
      </c>
      <c r="AO865" s="99">
        <f t="shared" si="807"/>
        <v>2</v>
      </c>
      <c r="AP865" s="99">
        <f t="shared" si="808"/>
        <v>1</v>
      </c>
      <c r="AQ865" s="12">
        <f t="shared" si="809"/>
        <v>0</v>
      </c>
      <c r="AR865" s="39">
        <f t="shared" si="810"/>
        <v>0</v>
      </c>
      <c r="AS865" s="39">
        <f t="shared" si="811"/>
        <v>0</v>
      </c>
      <c r="AT865" s="39">
        <f t="shared" si="812"/>
        <v>0</v>
      </c>
      <c r="AU865" s="12">
        <f t="shared" si="813"/>
        <v>0</v>
      </c>
      <c r="AV865" s="39">
        <f t="shared" si="814"/>
        <v>0</v>
      </c>
      <c r="AW865" s="39">
        <f t="shared" si="815"/>
        <v>0</v>
      </c>
      <c r="AX865" s="39">
        <f t="shared" si="816"/>
        <v>0</v>
      </c>
      <c r="AY865" s="39">
        <f t="shared" si="817"/>
        <v>0</v>
      </c>
      <c r="AZ865" s="39">
        <f t="shared" si="818"/>
        <v>0</v>
      </c>
      <c r="BA865" s="12">
        <f t="shared" si="819"/>
        <v>0</v>
      </c>
      <c r="BB865" s="39">
        <f t="shared" si="820"/>
        <v>0</v>
      </c>
      <c r="BC865" s="39">
        <f t="shared" si="821"/>
        <v>0</v>
      </c>
      <c r="BD865" s="39">
        <f t="shared" si="822"/>
        <v>0</v>
      </c>
      <c r="BE865" s="12">
        <f t="shared" si="823"/>
        <v>1</v>
      </c>
      <c r="BF865" s="39">
        <f t="shared" si="824"/>
        <v>310</v>
      </c>
      <c r="BG865" s="39">
        <f t="shared" si="825"/>
        <v>326</v>
      </c>
      <c r="BH865" s="39">
        <f t="shared" si="826"/>
        <v>315</v>
      </c>
      <c r="BI865" s="12">
        <f t="shared" si="827"/>
        <v>0</v>
      </c>
      <c r="BJ865" s="39">
        <f t="shared" si="828"/>
        <v>0</v>
      </c>
      <c r="BK865" s="39">
        <f t="shared" si="829"/>
        <v>0</v>
      </c>
      <c r="BL865" s="39">
        <f t="shared" si="830"/>
        <v>0</v>
      </c>
      <c r="BM865" s="12">
        <f t="shared" si="831"/>
        <v>0</v>
      </c>
      <c r="BN865" s="39">
        <f t="shared" si="832"/>
        <v>0</v>
      </c>
      <c r="BO865" s="39">
        <f t="shared" si="833"/>
        <v>0</v>
      </c>
      <c r="BP865" s="39">
        <f t="shared" si="834"/>
        <v>0</v>
      </c>
      <c r="BQ865" s="12">
        <f t="shared" si="835"/>
        <v>0</v>
      </c>
      <c r="BR865" s="39">
        <f t="shared" si="836"/>
        <v>0</v>
      </c>
      <c r="BS865" s="39">
        <f t="shared" si="837"/>
        <v>0</v>
      </c>
      <c r="BT865" s="39">
        <f t="shared" si="838"/>
        <v>0</v>
      </c>
      <c r="BU865" s="104">
        <f>IF(ABS($B865)&lt;0.01,0,VLOOKUP(E865,DollarSteps,4))</f>
        <v>3</v>
      </c>
      <c r="BV865" s="104">
        <f>IF(ABS($B865)&lt;0.01,0,VLOOKUP(G865,DollarSteps,4))</f>
        <v>3</v>
      </c>
      <c r="BW865" s="104">
        <f>IF(ABS($B865)&lt;0.01,0,VLOOKUP(I865,DollarSteps,4))</f>
        <v>3</v>
      </c>
      <c r="BX865" s="104">
        <f>IF(ABS($B865)&lt;0.01,0,IF($J865="","",VLOOKUP($J865,Age_Steps,4)))</f>
        <v>6</v>
      </c>
      <c r="BY865" s="104">
        <f>IF(OR(ABS($B865)&lt;0.01,$E865=0),0,IF($J865="","",VLOOKUP($J865,Age_Steps,4)))</f>
        <v>6</v>
      </c>
      <c r="BZ865" s="104">
        <f>IF(ABS($B865)&lt;0.01,0,IF($J865="","",VLOOKUP($J865-1,Age_Steps,4)))</f>
        <v>6</v>
      </c>
      <c r="CA865" s="104">
        <f>IF(OR(ABS($B865)&lt;0.01,$G865=0),0,IF($J865="","",VLOOKUP($J865-1,Age_Steps,4)))</f>
        <v>6</v>
      </c>
      <c r="CB865" s="104">
        <f>IF(ABS($B865)&lt;0.01,0,IF($J865="","",VLOOKUP($J865-2,Age_Steps,4)))</f>
        <v>5</v>
      </c>
      <c r="CC865" s="104">
        <f>IF(OR(ABS($B865)&lt;0.01,$I865=0),0,IF($J865="","",VLOOKUP($J865-2,Age_Steps,4)))</f>
        <v>5</v>
      </c>
    </row>
    <row r="866" spans="2:81" ht="12.5" customHeight="1">
      <c r="B866" s="6" t="s">
        <v>865</v>
      </c>
      <c r="C866" s="7" t="s">
        <v>866</v>
      </c>
      <c r="D866" s="5">
        <v>1250</v>
      </c>
      <c r="E866" s="5">
        <v>1250</v>
      </c>
      <c r="F866" s="2">
        <v>1175</v>
      </c>
      <c r="G866" s="2">
        <v>1215</v>
      </c>
      <c r="H866" s="2">
        <v>1100</v>
      </c>
      <c r="I866" s="5">
        <v>1145</v>
      </c>
      <c r="J866" s="11">
        <v>70</v>
      </c>
      <c r="K866" s="12">
        <f t="shared" si="783"/>
        <v>1</v>
      </c>
      <c r="L866" s="12">
        <f t="shared" si="783"/>
        <v>1</v>
      </c>
      <c r="M866" s="14">
        <f t="shared" si="784"/>
        <v>75</v>
      </c>
      <c r="N866" s="12">
        <f t="shared" si="839"/>
        <v>0</v>
      </c>
      <c r="O866" s="14">
        <f t="shared" si="785"/>
        <v>35</v>
      </c>
      <c r="P866" s="12">
        <f t="shared" si="839"/>
        <v>0</v>
      </c>
      <c r="Q866" s="12">
        <f t="shared" si="786"/>
        <v>0</v>
      </c>
      <c r="R866" s="12">
        <f t="shared" si="787"/>
        <v>0</v>
      </c>
      <c r="S866" s="12">
        <f t="shared" si="788"/>
        <v>1</v>
      </c>
      <c r="T866" s="12">
        <f t="shared" si="789"/>
        <v>1</v>
      </c>
      <c r="U866" s="12">
        <f t="shared" si="790"/>
        <v>0</v>
      </c>
      <c r="V866" s="39">
        <f t="shared" si="791"/>
        <v>0</v>
      </c>
      <c r="W866" s="39">
        <f t="shared" si="792"/>
        <v>0</v>
      </c>
      <c r="X866" s="12">
        <f t="shared" si="840"/>
        <v>1</v>
      </c>
      <c r="Y866" s="12">
        <f t="shared" si="793"/>
        <v>0</v>
      </c>
      <c r="Z866" s="39">
        <f t="shared" si="841"/>
        <v>0</v>
      </c>
      <c r="AA866" s="12">
        <f t="shared" si="794"/>
        <v>0</v>
      </c>
      <c r="AB866" s="39">
        <f t="shared" si="795"/>
        <v>0</v>
      </c>
      <c r="AC866" s="12">
        <f t="shared" si="796"/>
        <v>0</v>
      </c>
      <c r="AD866" s="39">
        <f t="shared" si="797"/>
        <v>0</v>
      </c>
      <c r="AE866" s="39">
        <f t="shared" si="782"/>
        <v>0</v>
      </c>
      <c r="AF866" s="12">
        <f t="shared" si="798"/>
        <v>0</v>
      </c>
      <c r="AG866" s="39">
        <f t="shared" si="799"/>
        <v>0</v>
      </c>
      <c r="AH866" s="12">
        <f t="shared" si="800"/>
        <v>0</v>
      </c>
      <c r="AI866" s="39">
        <f t="shared" si="801"/>
        <v>0</v>
      </c>
      <c r="AJ866" s="39">
        <f t="shared" si="802"/>
        <v>0</v>
      </c>
      <c r="AK866" s="12">
        <f t="shared" si="803"/>
        <v>1</v>
      </c>
      <c r="AL866" s="39">
        <f t="shared" si="804"/>
        <v>1250</v>
      </c>
      <c r="AM866" s="39">
        <f t="shared" si="805"/>
        <v>1215</v>
      </c>
      <c r="AN866" s="39">
        <f t="shared" si="806"/>
        <v>1145</v>
      </c>
      <c r="AO866" s="99">
        <f t="shared" si="807"/>
        <v>1</v>
      </c>
      <c r="AP866" s="99">
        <f t="shared" si="808"/>
        <v>1</v>
      </c>
      <c r="AQ866" s="12">
        <f t="shared" si="809"/>
        <v>1</v>
      </c>
      <c r="AR866" s="39">
        <f t="shared" si="810"/>
        <v>1250</v>
      </c>
      <c r="AS866" s="39">
        <f t="shared" si="811"/>
        <v>1215</v>
      </c>
      <c r="AT866" s="39">
        <f t="shared" si="812"/>
        <v>1145</v>
      </c>
      <c r="AU866" s="12">
        <f t="shared" si="813"/>
        <v>0</v>
      </c>
      <c r="AV866" s="39">
        <f t="shared" si="814"/>
        <v>0</v>
      </c>
      <c r="AW866" s="39">
        <f t="shared" si="815"/>
        <v>0</v>
      </c>
      <c r="AX866" s="39">
        <f t="shared" si="816"/>
        <v>0</v>
      </c>
      <c r="AY866" s="39">
        <f t="shared" si="817"/>
        <v>0</v>
      </c>
      <c r="AZ866" s="39">
        <f t="shared" si="818"/>
        <v>0</v>
      </c>
      <c r="BA866" s="12">
        <f t="shared" si="819"/>
        <v>0</v>
      </c>
      <c r="BB866" s="39">
        <f t="shared" si="820"/>
        <v>0</v>
      </c>
      <c r="BC866" s="39">
        <f t="shared" si="821"/>
        <v>0</v>
      </c>
      <c r="BD866" s="39">
        <f t="shared" si="822"/>
        <v>0</v>
      </c>
      <c r="BE866" s="12">
        <f t="shared" si="823"/>
        <v>0</v>
      </c>
      <c r="BF866" s="39">
        <f t="shared" si="824"/>
        <v>0</v>
      </c>
      <c r="BG866" s="39">
        <f t="shared" si="825"/>
        <v>0</v>
      </c>
      <c r="BH866" s="39">
        <f t="shared" si="826"/>
        <v>0</v>
      </c>
      <c r="BI866" s="12">
        <f t="shared" si="827"/>
        <v>0</v>
      </c>
      <c r="BJ866" s="39">
        <f t="shared" si="828"/>
        <v>0</v>
      </c>
      <c r="BK866" s="39">
        <f t="shared" si="829"/>
        <v>0</v>
      </c>
      <c r="BL866" s="39">
        <f t="shared" si="830"/>
        <v>0</v>
      </c>
      <c r="BM866" s="12">
        <f t="shared" si="831"/>
        <v>0</v>
      </c>
      <c r="BN866" s="39">
        <f t="shared" si="832"/>
        <v>0</v>
      </c>
      <c r="BO866" s="39">
        <f t="shared" si="833"/>
        <v>0</v>
      </c>
      <c r="BP866" s="39">
        <f t="shared" si="834"/>
        <v>0</v>
      </c>
      <c r="BQ866" s="12">
        <f t="shared" si="835"/>
        <v>0</v>
      </c>
      <c r="BR866" s="39">
        <f t="shared" si="836"/>
        <v>0</v>
      </c>
      <c r="BS866" s="39">
        <f t="shared" si="837"/>
        <v>0</v>
      </c>
      <c r="BT866" s="39">
        <f t="shared" si="838"/>
        <v>0</v>
      </c>
      <c r="BU866" s="104">
        <f>IF(ABS($B866)&lt;0.01,0,VLOOKUP(E866,DollarSteps,4))</f>
        <v>4</v>
      </c>
      <c r="BV866" s="104">
        <f>IF(ABS($B866)&lt;0.01,0,VLOOKUP(G866,DollarSteps,4))</f>
        <v>4</v>
      </c>
      <c r="BW866" s="104">
        <f>IF(ABS($B866)&lt;0.01,0,VLOOKUP(I866,DollarSteps,4))</f>
        <v>4</v>
      </c>
      <c r="BX866" s="104">
        <f>IF(ABS($B866)&lt;0.01,0,IF($J866="","",VLOOKUP($J866,Age_Steps,4)))</f>
        <v>7</v>
      </c>
      <c r="BY866" s="104">
        <f>IF(OR(ABS($B866)&lt;0.01,$E866=0),0,IF($J866="","",VLOOKUP($J866,Age_Steps,4)))</f>
        <v>7</v>
      </c>
      <c r="BZ866" s="104">
        <f>IF(ABS($B866)&lt;0.01,0,IF($J866="","",VLOOKUP($J866-1,Age_Steps,4)))</f>
        <v>6</v>
      </c>
      <c r="CA866" s="104">
        <f>IF(OR(ABS($B866)&lt;0.01,$G866=0),0,IF($J866="","",VLOOKUP($J866-1,Age_Steps,4)))</f>
        <v>6</v>
      </c>
      <c r="CB866" s="104">
        <f>IF(ABS($B866)&lt;0.01,0,IF($J866="","",VLOOKUP($J866-2,Age_Steps,4)))</f>
        <v>6</v>
      </c>
      <c r="CC866" s="104">
        <f>IF(OR(ABS($B866)&lt;0.01,$I866=0),0,IF($J866="","",VLOOKUP($J866-2,Age_Steps,4)))</f>
        <v>6</v>
      </c>
    </row>
    <row r="867" spans="2:81" ht="12.5" customHeight="1">
      <c r="B867" s="6" t="s">
        <v>867</v>
      </c>
      <c r="C867" s="7" t="s">
        <v>868</v>
      </c>
      <c r="D867" s="5">
        <v>0</v>
      </c>
      <c r="E867" s="5">
        <v>0</v>
      </c>
      <c r="F867" s="2">
        <v>21</v>
      </c>
      <c r="G867" s="2">
        <v>21</v>
      </c>
      <c r="H867" s="2">
        <v>10</v>
      </c>
      <c r="I867" s="5">
        <v>10</v>
      </c>
      <c r="J867" s="11">
        <v>43</v>
      </c>
      <c r="K867" s="12">
        <f t="shared" si="783"/>
        <v>0</v>
      </c>
      <c r="L867" s="12">
        <f t="shared" si="783"/>
        <v>0</v>
      </c>
      <c r="M867" s="14">
        <f t="shared" si="784"/>
        <v>-21</v>
      </c>
      <c r="N867" s="12">
        <f t="shared" si="839"/>
        <v>0</v>
      </c>
      <c r="O867" s="14">
        <f t="shared" si="785"/>
        <v>-21</v>
      </c>
      <c r="P867" s="12">
        <f t="shared" si="839"/>
        <v>0</v>
      </c>
      <c r="Q867" s="12">
        <f t="shared" si="786"/>
        <v>0</v>
      </c>
      <c r="R867" s="12">
        <f t="shared" si="787"/>
        <v>1</v>
      </c>
      <c r="S867" s="12">
        <f t="shared" si="788"/>
        <v>0</v>
      </c>
      <c r="T867" s="12">
        <f t="shared" si="789"/>
        <v>1</v>
      </c>
      <c r="U867" s="12">
        <f t="shared" si="790"/>
        <v>1</v>
      </c>
      <c r="V867" s="39">
        <f t="shared" si="791"/>
        <v>21</v>
      </c>
      <c r="W867" s="39">
        <f t="shared" si="792"/>
        <v>10</v>
      </c>
      <c r="X867" s="12">
        <f t="shared" si="840"/>
        <v>1</v>
      </c>
      <c r="Y867" s="12">
        <f t="shared" si="793"/>
        <v>0</v>
      </c>
      <c r="Z867" s="39">
        <f t="shared" si="841"/>
        <v>0</v>
      </c>
      <c r="AA867" s="12">
        <f t="shared" si="794"/>
        <v>0</v>
      </c>
      <c r="AB867" s="39">
        <f t="shared" si="795"/>
        <v>0</v>
      </c>
      <c r="AC867" s="12">
        <f t="shared" si="796"/>
        <v>0</v>
      </c>
      <c r="AD867" s="39">
        <f t="shared" si="797"/>
        <v>0</v>
      </c>
      <c r="AE867" s="39">
        <f t="shared" si="782"/>
        <v>0</v>
      </c>
      <c r="AF867" s="12">
        <f t="shared" si="798"/>
        <v>0</v>
      </c>
      <c r="AG867" s="39">
        <f t="shared" si="799"/>
        <v>0</v>
      </c>
      <c r="AH867" s="12">
        <f t="shared" si="800"/>
        <v>0</v>
      </c>
      <c r="AI867" s="39">
        <f t="shared" si="801"/>
        <v>0</v>
      </c>
      <c r="AJ867" s="39">
        <f t="shared" si="802"/>
        <v>0</v>
      </c>
      <c r="AK867" s="12">
        <f t="shared" si="803"/>
        <v>0</v>
      </c>
      <c r="AL867" s="39">
        <f t="shared" si="804"/>
        <v>0</v>
      </c>
      <c r="AM867" s="39">
        <f t="shared" si="805"/>
        <v>0</v>
      </c>
      <c r="AN867" s="39">
        <f t="shared" si="806"/>
        <v>0</v>
      </c>
      <c r="AO867" s="99">
        <f t="shared" si="807"/>
        <v>0</v>
      </c>
      <c r="AP867" s="99">
        <f t="shared" si="808"/>
        <v>0</v>
      </c>
      <c r="AQ867" s="12">
        <f t="shared" si="809"/>
        <v>0</v>
      </c>
      <c r="AR867" s="39">
        <f t="shared" si="810"/>
        <v>0</v>
      </c>
      <c r="AS867" s="39">
        <f t="shared" si="811"/>
        <v>0</v>
      </c>
      <c r="AT867" s="39">
        <f t="shared" si="812"/>
        <v>0</v>
      </c>
      <c r="AU867" s="12">
        <f t="shared" si="813"/>
        <v>0</v>
      </c>
      <c r="AV867" s="39">
        <f t="shared" si="814"/>
        <v>0</v>
      </c>
      <c r="AW867" s="39">
        <f t="shared" si="815"/>
        <v>0</v>
      </c>
      <c r="AX867" s="39">
        <f t="shared" si="816"/>
        <v>0</v>
      </c>
      <c r="AY867" s="39">
        <f t="shared" si="817"/>
        <v>0</v>
      </c>
      <c r="AZ867" s="39">
        <f t="shared" si="818"/>
        <v>0</v>
      </c>
      <c r="BA867" s="12">
        <f t="shared" si="819"/>
        <v>0</v>
      </c>
      <c r="BB867" s="39">
        <f t="shared" si="820"/>
        <v>0</v>
      </c>
      <c r="BC867" s="39">
        <f t="shared" si="821"/>
        <v>0</v>
      </c>
      <c r="BD867" s="39">
        <f t="shared" si="822"/>
        <v>0</v>
      </c>
      <c r="BE867" s="12">
        <f t="shared" si="823"/>
        <v>0</v>
      </c>
      <c r="BF867" s="39">
        <f t="shared" si="824"/>
        <v>0</v>
      </c>
      <c r="BG867" s="39">
        <f t="shared" si="825"/>
        <v>0</v>
      </c>
      <c r="BH867" s="39">
        <f t="shared" si="826"/>
        <v>0</v>
      </c>
      <c r="BI867" s="12">
        <f t="shared" si="827"/>
        <v>0</v>
      </c>
      <c r="BJ867" s="39">
        <f t="shared" si="828"/>
        <v>0</v>
      </c>
      <c r="BK867" s="39">
        <f t="shared" si="829"/>
        <v>0</v>
      </c>
      <c r="BL867" s="39">
        <f t="shared" si="830"/>
        <v>0</v>
      </c>
      <c r="BM867" s="12">
        <f t="shared" si="831"/>
        <v>0</v>
      </c>
      <c r="BN867" s="39">
        <f t="shared" si="832"/>
        <v>0</v>
      </c>
      <c r="BO867" s="39">
        <f t="shared" si="833"/>
        <v>0</v>
      </c>
      <c r="BP867" s="39">
        <f t="shared" si="834"/>
        <v>0</v>
      </c>
      <c r="BQ867" s="12">
        <f t="shared" si="835"/>
        <v>0</v>
      </c>
      <c r="BR867" s="39">
        <f t="shared" si="836"/>
        <v>0</v>
      </c>
      <c r="BS867" s="39">
        <f t="shared" si="837"/>
        <v>0</v>
      </c>
      <c r="BT867" s="39">
        <f t="shared" si="838"/>
        <v>0</v>
      </c>
      <c r="BU867" s="104">
        <f>IF(ABS($B867)&lt;0.01,0,VLOOKUP(E867,DollarSteps,4))</f>
        <v>1</v>
      </c>
      <c r="BV867" s="104">
        <f>IF(ABS($B867)&lt;0.01,0,VLOOKUP(G867,DollarSteps,4))</f>
        <v>2</v>
      </c>
      <c r="BW867" s="104">
        <f>IF(ABS($B867)&lt;0.01,0,VLOOKUP(I867,DollarSteps,4))</f>
        <v>2</v>
      </c>
      <c r="BX867" s="104">
        <f>IF(ABS($B867)&lt;0.01,0,IF($J867="","",VLOOKUP($J867,Age_Steps,4)))</f>
        <v>4</v>
      </c>
      <c r="BY867" s="104">
        <f>IF(OR(ABS($B867)&lt;0.01,$E867=0),0,IF($J867="","",VLOOKUP($J867,Age_Steps,4)))</f>
        <v>0</v>
      </c>
      <c r="BZ867" s="104">
        <f>IF(ABS($B867)&lt;0.01,0,IF($J867="","",VLOOKUP($J867-1,Age_Steps,4)))</f>
        <v>4</v>
      </c>
      <c r="CA867" s="104">
        <f>IF(OR(ABS($B867)&lt;0.01,$G867=0),0,IF($J867="","",VLOOKUP($J867-1,Age_Steps,4)))</f>
        <v>4</v>
      </c>
      <c r="CB867" s="104">
        <f>IF(ABS($B867)&lt;0.01,0,IF($J867="","",VLOOKUP($J867-2,Age_Steps,4)))</f>
        <v>4</v>
      </c>
      <c r="CC867" s="104">
        <f>IF(OR(ABS($B867)&lt;0.01,$I867=0),0,IF($J867="","",VLOOKUP($J867-2,Age_Steps,4)))</f>
        <v>4</v>
      </c>
    </row>
    <row r="868" spans="2:81" ht="12.5" customHeight="1">
      <c r="B868" s="6" t="s">
        <v>869</v>
      </c>
      <c r="C868" s="7" t="s">
        <v>870</v>
      </c>
      <c r="D868" s="5">
        <v>256</v>
      </c>
      <c r="E868" s="5">
        <v>301</v>
      </c>
      <c r="F868" s="2">
        <v>183</v>
      </c>
      <c r="G868" s="2">
        <v>220</v>
      </c>
      <c r="H868" s="2">
        <v>300</v>
      </c>
      <c r="I868" s="5">
        <v>300</v>
      </c>
      <c r="J868" s="11">
        <v>59</v>
      </c>
      <c r="K868" s="12">
        <f t="shared" si="783"/>
        <v>1</v>
      </c>
      <c r="L868" s="12">
        <f t="shared" si="783"/>
        <v>1</v>
      </c>
      <c r="M868" s="14">
        <f t="shared" si="784"/>
        <v>73</v>
      </c>
      <c r="N868" s="12">
        <f t="shared" si="839"/>
        <v>0</v>
      </c>
      <c r="O868" s="14">
        <f t="shared" si="785"/>
        <v>81</v>
      </c>
      <c r="P868" s="12">
        <f t="shared" si="839"/>
        <v>0</v>
      </c>
      <c r="Q868" s="12">
        <f t="shared" si="786"/>
        <v>0</v>
      </c>
      <c r="R868" s="12">
        <f t="shared" si="787"/>
        <v>0</v>
      </c>
      <c r="S868" s="12">
        <f t="shared" si="788"/>
        <v>1</v>
      </c>
      <c r="T868" s="12">
        <f t="shared" si="789"/>
        <v>1</v>
      </c>
      <c r="U868" s="12">
        <f t="shared" si="790"/>
        <v>0</v>
      </c>
      <c r="V868" s="39">
        <f t="shared" si="791"/>
        <v>0</v>
      </c>
      <c r="W868" s="39">
        <f t="shared" si="792"/>
        <v>0</v>
      </c>
      <c r="X868" s="12">
        <f t="shared" si="840"/>
        <v>1</v>
      </c>
      <c r="Y868" s="12">
        <f t="shared" si="793"/>
        <v>0</v>
      </c>
      <c r="Z868" s="39">
        <f t="shared" si="841"/>
        <v>0</v>
      </c>
      <c r="AA868" s="12">
        <f t="shared" si="794"/>
        <v>0</v>
      </c>
      <c r="AB868" s="39">
        <f t="shared" si="795"/>
        <v>0</v>
      </c>
      <c r="AC868" s="12">
        <f t="shared" si="796"/>
        <v>0</v>
      </c>
      <c r="AD868" s="39">
        <f t="shared" si="797"/>
        <v>0</v>
      </c>
      <c r="AE868" s="39">
        <f t="shared" si="782"/>
        <v>0</v>
      </c>
      <c r="AF868" s="12">
        <f t="shared" si="798"/>
        <v>0</v>
      </c>
      <c r="AG868" s="39">
        <f t="shared" si="799"/>
        <v>0</v>
      </c>
      <c r="AH868" s="12">
        <f t="shared" si="800"/>
        <v>0</v>
      </c>
      <c r="AI868" s="39">
        <f t="shared" si="801"/>
        <v>0</v>
      </c>
      <c r="AJ868" s="39">
        <f t="shared" si="802"/>
        <v>0</v>
      </c>
      <c r="AK868" s="12">
        <f t="shared" si="803"/>
        <v>1</v>
      </c>
      <c r="AL868" s="39">
        <f t="shared" si="804"/>
        <v>301</v>
      </c>
      <c r="AM868" s="39">
        <f t="shared" si="805"/>
        <v>220</v>
      </c>
      <c r="AN868" s="39">
        <f t="shared" si="806"/>
        <v>300</v>
      </c>
      <c r="AO868" s="99">
        <f t="shared" si="807"/>
        <v>1</v>
      </c>
      <c r="AP868" s="99">
        <f t="shared" si="808"/>
        <v>2</v>
      </c>
      <c r="AQ868" s="12">
        <f t="shared" si="809"/>
        <v>0</v>
      </c>
      <c r="AR868" s="39">
        <f t="shared" si="810"/>
        <v>0</v>
      </c>
      <c r="AS868" s="39">
        <f t="shared" si="811"/>
        <v>0</v>
      </c>
      <c r="AT868" s="39">
        <f t="shared" si="812"/>
        <v>0</v>
      </c>
      <c r="AU868" s="12">
        <f t="shared" si="813"/>
        <v>0</v>
      </c>
      <c r="AV868" s="39">
        <f t="shared" si="814"/>
        <v>0</v>
      </c>
      <c r="AW868" s="39">
        <f t="shared" si="815"/>
        <v>0</v>
      </c>
      <c r="AX868" s="39">
        <f t="shared" si="816"/>
        <v>0</v>
      </c>
      <c r="AY868" s="39">
        <f t="shared" si="817"/>
        <v>0</v>
      </c>
      <c r="AZ868" s="39">
        <f t="shared" si="818"/>
        <v>0</v>
      </c>
      <c r="BA868" s="12">
        <f t="shared" si="819"/>
        <v>1</v>
      </c>
      <c r="BB868" s="39">
        <f t="shared" si="820"/>
        <v>301</v>
      </c>
      <c r="BC868" s="39">
        <f t="shared" si="821"/>
        <v>220</v>
      </c>
      <c r="BD868" s="39">
        <f t="shared" si="822"/>
        <v>300</v>
      </c>
      <c r="BE868" s="12">
        <f t="shared" si="823"/>
        <v>0</v>
      </c>
      <c r="BF868" s="39">
        <f t="shared" si="824"/>
        <v>0</v>
      </c>
      <c r="BG868" s="39">
        <f t="shared" si="825"/>
        <v>0</v>
      </c>
      <c r="BH868" s="39">
        <f t="shared" si="826"/>
        <v>0</v>
      </c>
      <c r="BI868" s="12">
        <f t="shared" si="827"/>
        <v>0</v>
      </c>
      <c r="BJ868" s="39">
        <f t="shared" si="828"/>
        <v>0</v>
      </c>
      <c r="BK868" s="39">
        <f t="shared" si="829"/>
        <v>0</v>
      </c>
      <c r="BL868" s="39">
        <f t="shared" si="830"/>
        <v>0</v>
      </c>
      <c r="BM868" s="12">
        <f t="shared" si="831"/>
        <v>0</v>
      </c>
      <c r="BN868" s="39">
        <f t="shared" si="832"/>
        <v>0</v>
      </c>
      <c r="BO868" s="39">
        <f t="shared" si="833"/>
        <v>0</v>
      </c>
      <c r="BP868" s="39">
        <f t="shared" si="834"/>
        <v>0</v>
      </c>
      <c r="BQ868" s="12">
        <f t="shared" si="835"/>
        <v>0</v>
      </c>
      <c r="BR868" s="39">
        <f t="shared" si="836"/>
        <v>0</v>
      </c>
      <c r="BS868" s="39">
        <f t="shared" si="837"/>
        <v>0</v>
      </c>
      <c r="BT868" s="39">
        <f t="shared" si="838"/>
        <v>0</v>
      </c>
      <c r="BU868" s="104">
        <f>IF(ABS($B868)&lt;0.01,0,VLOOKUP(E868,DollarSteps,4))</f>
        <v>3</v>
      </c>
      <c r="BV868" s="104">
        <f>IF(ABS($B868)&lt;0.01,0,VLOOKUP(G868,DollarSteps,4))</f>
        <v>2</v>
      </c>
      <c r="BW868" s="104">
        <f>IF(ABS($B868)&lt;0.01,0,VLOOKUP(I868,DollarSteps,4))</f>
        <v>3</v>
      </c>
      <c r="BX868" s="104">
        <f>IF(ABS($B868)&lt;0.01,0,IF($J868="","",VLOOKUP($J868,Age_Steps,4)))</f>
        <v>5</v>
      </c>
      <c r="BY868" s="104">
        <f>IF(OR(ABS($B868)&lt;0.01,$E868=0),0,IF($J868="","",VLOOKUP($J868,Age_Steps,4)))</f>
        <v>5</v>
      </c>
      <c r="BZ868" s="104">
        <f>IF(ABS($B868)&lt;0.01,0,IF($J868="","",VLOOKUP($J868-1,Age_Steps,4)))</f>
        <v>5</v>
      </c>
      <c r="CA868" s="104">
        <f>IF(OR(ABS($B868)&lt;0.01,$G868=0),0,IF($J868="","",VLOOKUP($J868-1,Age_Steps,4)))</f>
        <v>5</v>
      </c>
      <c r="CB868" s="104">
        <f>IF(ABS($B868)&lt;0.01,0,IF($J868="","",VLOOKUP($J868-2,Age_Steps,4)))</f>
        <v>5</v>
      </c>
      <c r="CC868" s="104">
        <f>IF(OR(ABS($B868)&lt;0.01,$I868=0),0,IF($J868="","",VLOOKUP($J868-2,Age_Steps,4)))</f>
        <v>5</v>
      </c>
    </row>
    <row r="869" spans="2:81" ht="12.5" customHeight="1">
      <c r="B869" s="6" t="s">
        <v>871</v>
      </c>
      <c r="C869" s="6" t="s">
        <v>872</v>
      </c>
      <c r="D869" s="5">
        <v>650</v>
      </c>
      <c r="E869" s="5">
        <v>650</v>
      </c>
      <c r="F869" s="2">
        <v>640</v>
      </c>
      <c r="G869" s="2">
        <v>640</v>
      </c>
      <c r="H869" s="2">
        <v>600</v>
      </c>
      <c r="I869" s="5">
        <v>615</v>
      </c>
      <c r="J869" s="11">
        <v>44</v>
      </c>
      <c r="K869" s="12">
        <f t="shared" si="783"/>
        <v>1</v>
      </c>
      <c r="L869" s="12">
        <f t="shared" si="783"/>
        <v>1</v>
      </c>
      <c r="M869" s="14">
        <f t="shared" si="784"/>
        <v>10</v>
      </c>
      <c r="N869" s="12">
        <f t="shared" si="839"/>
        <v>0</v>
      </c>
      <c r="O869" s="14">
        <f t="shared" si="785"/>
        <v>10</v>
      </c>
      <c r="P869" s="12">
        <f t="shared" si="839"/>
        <v>0</v>
      </c>
      <c r="Q869" s="12">
        <f t="shared" si="786"/>
        <v>0</v>
      </c>
      <c r="R869" s="12">
        <f t="shared" si="787"/>
        <v>0</v>
      </c>
      <c r="S869" s="12">
        <f t="shared" si="788"/>
        <v>1</v>
      </c>
      <c r="T869" s="12">
        <f t="shared" si="789"/>
        <v>1</v>
      </c>
      <c r="U869" s="12">
        <f t="shared" si="790"/>
        <v>0</v>
      </c>
      <c r="V869" s="39">
        <f t="shared" si="791"/>
        <v>0</v>
      </c>
      <c r="W869" s="39">
        <f t="shared" si="792"/>
        <v>0</v>
      </c>
      <c r="X869" s="12">
        <f t="shared" si="840"/>
        <v>1</v>
      </c>
      <c r="Y869" s="12">
        <f t="shared" si="793"/>
        <v>0</v>
      </c>
      <c r="Z869" s="39">
        <f t="shared" si="841"/>
        <v>0</v>
      </c>
      <c r="AA869" s="12">
        <f t="shared" si="794"/>
        <v>0</v>
      </c>
      <c r="AB869" s="39">
        <f t="shared" si="795"/>
        <v>0</v>
      </c>
      <c r="AC869" s="12">
        <f t="shared" si="796"/>
        <v>0</v>
      </c>
      <c r="AD869" s="39">
        <f t="shared" si="797"/>
        <v>0</v>
      </c>
      <c r="AE869" s="39">
        <f t="shared" si="782"/>
        <v>0</v>
      </c>
      <c r="AF869" s="12">
        <f t="shared" si="798"/>
        <v>0</v>
      </c>
      <c r="AG869" s="39">
        <f t="shared" si="799"/>
        <v>0</v>
      </c>
      <c r="AH869" s="12">
        <f t="shared" si="800"/>
        <v>0</v>
      </c>
      <c r="AI869" s="39">
        <f t="shared" si="801"/>
        <v>0</v>
      </c>
      <c r="AJ869" s="39">
        <f t="shared" si="802"/>
        <v>0</v>
      </c>
      <c r="AK869" s="12">
        <f t="shared" si="803"/>
        <v>1</v>
      </c>
      <c r="AL869" s="39">
        <f t="shared" si="804"/>
        <v>650</v>
      </c>
      <c r="AM869" s="39">
        <f t="shared" si="805"/>
        <v>640</v>
      </c>
      <c r="AN869" s="39">
        <f t="shared" si="806"/>
        <v>615</v>
      </c>
      <c r="AO869" s="99">
        <f t="shared" si="807"/>
        <v>1</v>
      </c>
      <c r="AP869" s="99">
        <f t="shared" si="808"/>
        <v>1</v>
      </c>
      <c r="AQ869" s="12">
        <f t="shared" si="809"/>
        <v>1</v>
      </c>
      <c r="AR869" s="39">
        <f t="shared" si="810"/>
        <v>650</v>
      </c>
      <c r="AS869" s="39">
        <f t="shared" si="811"/>
        <v>640</v>
      </c>
      <c r="AT869" s="39">
        <f t="shared" si="812"/>
        <v>615</v>
      </c>
      <c r="AU869" s="12">
        <f t="shared" si="813"/>
        <v>0</v>
      </c>
      <c r="AV869" s="39">
        <f t="shared" si="814"/>
        <v>0</v>
      </c>
      <c r="AW869" s="39">
        <f t="shared" si="815"/>
        <v>0</v>
      </c>
      <c r="AX869" s="39">
        <f t="shared" si="816"/>
        <v>0</v>
      </c>
      <c r="AY869" s="39">
        <f t="shared" si="817"/>
        <v>0</v>
      </c>
      <c r="AZ869" s="39">
        <f t="shared" si="818"/>
        <v>0</v>
      </c>
      <c r="BA869" s="12">
        <f t="shared" si="819"/>
        <v>0</v>
      </c>
      <c r="BB869" s="39">
        <f t="shared" si="820"/>
        <v>0</v>
      </c>
      <c r="BC869" s="39">
        <f t="shared" si="821"/>
        <v>0</v>
      </c>
      <c r="BD869" s="39">
        <f t="shared" si="822"/>
        <v>0</v>
      </c>
      <c r="BE869" s="12">
        <f t="shared" si="823"/>
        <v>0</v>
      </c>
      <c r="BF869" s="39">
        <f t="shared" si="824"/>
        <v>0</v>
      </c>
      <c r="BG869" s="39">
        <f t="shared" si="825"/>
        <v>0</v>
      </c>
      <c r="BH869" s="39">
        <f t="shared" si="826"/>
        <v>0</v>
      </c>
      <c r="BI869" s="12">
        <f t="shared" si="827"/>
        <v>0</v>
      </c>
      <c r="BJ869" s="39">
        <f t="shared" si="828"/>
        <v>0</v>
      </c>
      <c r="BK869" s="39">
        <f t="shared" si="829"/>
        <v>0</v>
      </c>
      <c r="BL869" s="39">
        <f t="shared" si="830"/>
        <v>0</v>
      </c>
      <c r="BM869" s="12">
        <f t="shared" si="831"/>
        <v>0</v>
      </c>
      <c r="BN869" s="39">
        <f t="shared" si="832"/>
        <v>0</v>
      </c>
      <c r="BO869" s="39">
        <f t="shared" si="833"/>
        <v>0</v>
      </c>
      <c r="BP869" s="39">
        <f t="shared" si="834"/>
        <v>0</v>
      </c>
      <c r="BQ869" s="12">
        <f t="shared" si="835"/>
        <v>0</v>
      </c>
      <c r="BR869" s="39">
        <f t="shared" si="836"/>
        <v>0</v>
      </c>
      <c r="BS869" s="39">
        <f t="shared" si="837"/>
        <v>0</v>
      </c>
      <c r="BT869" s="39">
        <f t="shared" si="838"/>
        <v>0</v>
      </c>
      <c r="BU869" s="104">
        <f>IF(ABS($B869)&lt;0.01,0,VLOOKUP(E869,DollarSteps,4))</f>
        <v>3</v>
      </c>
      <c r="BV869" s="104">
        <f>IF(ABS($B869)&lt;0.01,0,VLOOKUP(G869,DollarSteps,4))</f>
        <v>3</v>
      </c>
      <c r="BW869" s="104">
        <f>IF(ABS($B869)&lt;0.01,0,VLOOKUP(I869,DollarSteps,4))</f>
        <v>3</v>
      </c>
      <c r="BX869" s="104">
        <f>IF(ABS($B869)&lt;0.01,0,IF($J869="","",VLOOKUP($J869,Age_Steps,4)))</f>
        <v>4</v>
      </c>
      <c r="BY869" s="104">
        <f>IF(OR(ABS($B869)&lt;0.01,$E869=0),0,IF($J869="","",VLOOKUP($J869,Age_Steps,4)))</f>
        <v>4</v>
      </c>
      <c r="BZ869" s="104">
        <f>IF(ABS($B869)&lt;0.01,0,IF($J869="","",VLOOKUP($J869-1,Age_Steps,4)))</f>
        <v>4</v>
      </c>
      <c r="CA869" s="104">
        <f>IF(OR(ABS($B869)&lt;0.01,$G869=0),0,IF($J869="","",VLOOKUP($J869-1,Age_Steps,4)))</f>
        <v>4</v>
      </c>
      <c r="CB869" s="104">
        <f>IF(ABS($B869)&lt;0.01,0,IF($J869="","",VLOOKUP($J869-2,Age_Steps,4)))</f>
        <v>4</v>
      </c>
      <c r="CC869" s="104">
        <f>IF(OR(ABS($B869)&lt;0.01,$I869=0),0,IF($J869="","",VLOOKUP($J869-2,Age_Steps,4)))</f>
        <v>4</v>
      </c>
    </row>
    <row r="870" spans="2:81" ht="12.5" customHeight="1">
      <c r="B870" s="6" t="s">
        <v>873</v>
      </c>
      <c r="C870" s="7" t="s">
        <v>874</v>
      </c>
      <c r="D870" s="5">
        <v>100</v>
      </c>
      <c r="E870" s="5">
        <v>100</v>
      </c>
      <c r="F870" s="2">
        <v>190</v>
      </c>
      <c r="G870" s="2">
        <v>190</v>
      </c>
      <c r="H870" s="2">
        <v>530</v>
      </c>
      <c r="I870" s="5">
        <v>730</v>
      </c>
      <c r="J870" s="11">
        <v>66</v>
      </c>
      <c r="K870" s="12">
        <f t="shared" si="783"/>
        <v>1</v>
      </c>
      <c r="L870" s="12">
        <f t="shared" si="783"/>
        <v>1</v>
      </c>
      <c r="M870" s="14">
        <f t="shared" si="784"/>
        <v>-90</v>
      </c>
      <c r="N870" s="12">
        <f t="shared" si="839"/>
        <v>0</v>
      </c>
      <c r="O870" s="14">
        <f t="shared" si="785"/>
        <v>-90</v>
      </c>
      <c r="P870" s="12">
        <f t="shared" si="839"/>
        <v>0</v>
      </c>
      <c r="Q870" s="12">
        <f t="shared" si="786"/>
        <v>0</v>
      </c>
      <c r="R870" s="12">
        <f t="shared" si="787"/>
        <v>0</v>
      </c>
      <c r="S870" s="12">
        <f t="shared" si="788"/>
        <v>1</v>
      </c>
      <c r="T870" s="12">
        <f t="shared" si="789"/>
        <v>1</v>
      </c>
      <c r="U870" s="12">
        <f t="shared" si="790"/>
        <v>0</v>
      </c>
      <c r="V870" s="39">
        <f t="shared" si="791"/>
        <v>0</v>
      </c>
      <c r="W870" s="39">
        <f t="shared" si="792"/>
        <v>0</v>
      </c>
      <c r="X870" s="12">
        <f t="shared" si="840"/>
        <v>1</v>
      </c>
      <c r="Y870" s="12">
        <f t="shared" si="793"/>
        <v>0</v>
      </c>
      <c r="Z870" s="39">
        <f t="shared" si="841"/>
        <v>0</v>
      </c>
      <c r="AA870" s="12">
        <f t="shared" si="794"/>
        <v>0</v>
      </c>
      <c r="AB870" s="39">
        <f t="shared" si="795"/>
        <v>0</v>
      </c>
      <c r="AC870" s="12">
        <f t="shared" si="796"/>
        <v>0</v>
      </c>
      <c r="AD870" s="39">
        <f t="shared" si="797"/>
        <v>0</v>
      </c>
      <c r="AE870" s="39">
        <f t="shared" si="782"/>
        <v>0</v>
      </c>
      <c r="AF870" s="12">
        <f t="shared" si="798"/>
        <v>0</v>
      </c>
      <c r="AG870" s="39">
        <f t="shared" si="799"/>
        <v>0</v>
      </c>
      <c r="AH870" s="12">
        <f t="shared" si="800"/>
        <v>0</v>
      </c>
      <c r="AI870" s="39">
        <f t="shared" si="801"/>
        <v>0</v>
      </c>
      <c r="AJ870" s="39">
        <f t="shared" si="802"/>
        <v>0</v>
      </c>
      <c r="AK870" s="12">
        <f t="shared" si="803"/>
        <v>1</v>
      </c>
      <c r="AL870" s="39">
        <f t="shared" si="804"/>
        <v>100</v>
      </c>
      <c r="AM870" s="39">
        <f t="shared" si="805"/>
        <v>190</v>
      </c>
      <c r="AN870" s="39">
        <f t="shared" si="806"/>
        <v>730</v>
      </c>
      <c r="AO870" s="99">
        <f t="shared" si="807"/>
        <v>2</v>
      </c>
      <c r="AP870" s="99">
        <f t="shared" si="808"/>
        <v>2</v>
      </c>
      <c r="AQ870" s="12">
        <f t="shared" si="809"/>
        <v>0</v>
      </c>
      <c r="AR870" s="39">
        <f t="shared" si="810"/>
        <v>0</v>
      </c>
      <c r="AS870" s="39">
        <f t="shared" si="811"/>
        <v>0</v>
      </c>
      <c r="AT870" s="39">
        <f t="shared" si="812"/>
        <v>0</v>
      </c>
      <c r="AU870" s="12">
        <f t="shared" si="813"/>
        <v>1</v>
      </c>
      <c r="AV870" s="39">
        <f t="shared" si="814"/>
        <v>100</v>
      </c>
      <c r="AW870" s="39">
        <f t="shared" si="815"/>
        <v>190</v>
      </c>
      <c r="AX870" s="39">
        <f t="shared" si="816"/>
        <v>730</v>
      </c>
      <c r="AY870" s="39">
        <f t="shared" si="817"/>
        <v>-90</v>
      </c>
      <c r="AZ870" s="39">
        <f t="shared" si="818"/>
        <v>-540</v>
      </c>
      <c r="BA870" s="12">
        <f t="shared" si="819"/>
        <v>0</v>
      </c>
      <c r="BB870" s="39">
        <f t="shared" si="820"/>
        <v>0</v>
      </c>
      <c r="BC870" s="39">
        <f t="shared" si="821"/>
        <v>0</v>
      </c>
      <c r="BD870" s="39">
        <f t="shared" si="822"/>
        <v>0</v>
      </c>
      <c r="BE870" s="12">
        <f t="shared" si="823"/>
        <v>0</v>
      </c>
      <c r="BF870" s="39">
        <f t="shared" si="824"/>
        <v>0</v>
      </c>
      <c r="BG870" s="39">
        <f t="shared" si="825"/>
        <v>0</v>
      </c>
      <c r="BH870" s="39">
        <f t="shared" si="826"/>
        <v>0</v>
      </c>
      <c r="BI870" s="12">
        <f t="shared" si="827"/>
        <v>0</v>
      </c>
      <c r="BJ870" s="39">
        <f t="shared" si="828"/>
        <v>0</v>
      </c>
      <c r="BK870" s="39">
        <f t="shared" si="829"/>
        <v>0</v>
      </c>
      <c r="BL870" s="39">
        <f t="shared" si="830"/>
        <v>0</v>
      </c>
      <c r="BM870" s="12">
        <f t="shared" si="831"/>
        <v>0</v>
      </c>
      <c r="BN870" s="39">
        <f t="shared" si="832"/>
        <v>0</v>
      </c>
      <c r="BO870" s="39">
        <f t="shared" si="833"/>
        <v>0</v>
      </c>
      <c r="BP870" s="39">
        <f t="shared" si="834"/>
        <v>0</v>
      </c>
      <c r="BQ870" s="12">
        <f t="shared" si="835"/>
        <v>0</v>
      </c>
      <c r="BR870" s="39">
        <f t="shared" si="836"/>
        <v>0</v>
      </c>
      <c r="BS870" s="39">
        <f t="shared" si="837"/>
        <v>0</v>
      </c>
      <c r="BT870" s="39">
        <f t="shared" si="838"/>
        <v>0</v>
      </c>
      <c r="BU870" s="104">
        <f>IF(ABS($B870)&lt;0.01,0,VLOOKUP(E870,DollarSteps,4))</f>
        <v>2</v>
      </c>
      <c r="BV870" s="104">
        <f>IF(ABS($B870)&lt;0.01,0,VLOOKUP(G870,DollarSteps,4))</f>
        <v>2</v>
      </c>
      <c r="BW870" s="104">
        <f>IF(ABS($B870)&lt;0.01,0,VLOOKUP(I870,DollarSteps,4))</f>
        <v>3</v>
      </c>
      <c r="BX870" s="104">
        <f>IF(ABS($B870)&lt;0.01,0,IF($J870="","",VLOOKUP($J870,Age_Steps,4)))</f>
        <v>6</v>
      </c>
      <c r="BY870" s="104">
        <f>IF(OR(ABS($B870)&lt;0.01,$E870=0),0,IF($J870="","",VLOOKUP($J870,Age_Steps,4)))</f>
        <v>6</v>
      </c>
      <c r="BZ870" s="104">
        <f>IF(ABS($B870)&lt;0.01,0,IF($J870="","",VLOOKUP($J870-1,Age_Steps,4)))</f>
        <v>6</v>
      </c>
      <c r="CA870" s="104">
        <f>IF(OR(ABS($B870)&lt;0.01,$G870=0),0,IF($J870="","",VLOOKUP($J870-1,Age_Steps,4)))</f>
        <v>6</v>
      </c>
      <c r="CB870" s="104">
        <f>IF(ABS($B870)&lt;0.01,0,IF($J870="","",VLOOKUP($J870-2,Age_Steps,4)))</f>
        <v>6</v>
      </c>
      <c r="CC870" s="104">
        <f>IF(OR(ABS($B870)&lt;0.01,$I870=0),0,IF($J870="","",VLOOKUP($J870-2,Age_Steps,4)))</f>
        <v>6</v>
      </c>
    </row>
    <row r="871" spans="2:81" ht="12.5" customHeight="1">
      <c r="B871" s="6" t="s">
        <v>875</v>
      </c>
      <c r="C871" s="7" t="s">
        <v>876</v>
      </c>
      <c r="D871" s="5">
        <v>2550</v>
      </c>
      <c r="E871" s="5">
        <v>2750</v>
      </c>
      <c r="F871" s="2">
        <v>1200</v>
      </c>
      <c r="G871" s="2">
        <v>1250</v>
      </c>
      <c r="H871" s="2">
        <v>950</v>
      </c>
      <c r="I871" s="5">
        <v>1202.48</v>
      </c>
      <c r="J871" s="11">
        <v>48</v>
      </c>
      <c r="K871" s="12">
        <f t="shared" si="783"/>
        <v>1</v>
      </c>
      <c r="L871" s="12">
        <f t="shared" si="783"/>
        <v>1</v>
      </c>
      <c r="M871" s="14">
        <f t="shared" si="784"/>
        <v>1350</v>
      </c>
      <c r="N871" s="12">
        <f t="shared" si="839"/>
        <v>1</v>
      </c>
      <c r="O871" s="14">
        <f t="shared" si="785"/>
        <v>1500</v>
      </c>
      <c r="P871" s="12">
        <f t="shared" si="839"/>
        <v>1</v>
      </c>
      <c r="Q871" s="12">
        <f t="shared" si="786"/>
        <v>0</v>
      </c>
      <c r="R871" s="12">
        <f t="shared" si="787"/>
        <v>0</v>
      </c>
      <c r="S871" s="12">
        <f t="shared" si="788"/>
        <v>1</v>
      </c>
      <c r="T871" s="12">
        <f t="shared" si="789"/>
        <v>1</v>
      </c>
      <c r="U871" s="12">
        <f t="shared" si="790"/>
        <v>0</v>
      </c>
      <c r="V871" s="39">
        <f t="shared" si="791"/>
        <v>0</v>
      </c>
      <c r="W871" s="39">
        <f t="shared" si="792"/>
        <v>0</v>
      </c>
      <c r="X871" s="12">
        <f t="shared" si="840"/>
        <v>1</v>
      </c>
      <c r="Y871" s="12">
        <f t="shared" si="793"/>
        <v>0</v>
      </c>
      <c r="Z871" s="39">
        <f t="shared" si="841"/>
        <v>0</v>
      </c>
      <c r="AA871" s="12">
        <f t="shared" si="794"/>
        <v>0</v>
      </c>
      <c r="AB871" s="39">
        <f t="shared" si="795"/>
        <v>0</v>
      </c>
      <c r="AC871" s="12">
        <f t="shared" si="796"/>
        <v>0</v>
      </c>
      <c r="AD871" s="39">
        <f t="shared" si="797"/>
        <v>0</v>
      </c>
      <c r="AE871" s="39">
        <f t="shared" si="782"/>
        <v>0</v>
      </c>
      <c r="AF871" s="12">
        <f t="shared" si="798"/>
        <v>0</v>
      </c>
      <c r="AG871" s="39">
        <f t="shared" si="799"/>
        <v>0</v>
      </c>
      <c r="AH871" s="12">
        <f t="shared" si="800"/>
        <v>0</v>
      </c>
      <c r="AI871" s="39">
        <f t="shared" si="801"/>
        <v>0</v>
      </c>
      <c r="AJ871" s="39">
        <f t="shared" si="802"/>
        <v>0</v>
      </c>
      <c r="AK871" s="12">
        <f t="shared" si="803"/>
        <v>1</v>
      </c>
      <c r="AL871" s="39">
        <f t="shared" si="804"/>
        <v>2750</v>
      </c>
      <c r="AM871" s="39">
        <f t="shared" si="805"/>
        <v>1250</v>
      </c>
      <c r="AN871" s="39">
        <f t="shared" si="806"/>
        <v>1202.48</v>
      </c>
      <c r="AO871" s="99">
        <f t="shared" si="807"/>
        <v>1</v>
      </c>
      <c r="AP871" s="99">
        <f t="shared" si="808"/>
        <v>1</v>
      </c>
      <c r="AQ871" s="12">
        <f t="shared" si="809"/>
        <v>1</v>
      </c>
      <c r="AR871" s="39">
        <f t="shared" si="810"/>
        <v>2750</v>
      </c>
      <c r="AS871" s="39">
        <f t="shared" si="811"/>
        <v>1250</v>
      </c>
      <c r="AT871" s="39">
        <f t="shared" si="812"/>
        <v>1202.48</v>
      </c>
      <c r="AU871" s="12">
        <f t="shared" si="813"/>
        <v>0</v>
      </c>
      <c r="AV871" s="39">
        <f t="shared" si="814"/>
        <v>0</v>
      </c>
      <c r="AW871" s="39">
        <f t="shared" si="815"/>
        <v>0</v>
      </c>
      <c r="AX871" s="39">
        <f t="shared" si="816"/>
        <v>0</v>
      </c>
      <c r="AY871" s="39">
        <f t="shared" si="817"/>
        <v>0</v>
      </c>
      <c r="AZ871" s="39">
        <f t="shared" si="818"/>
        <v>0</v>
      </c>
      <c r="BA871" s="12">
        <f t="shared" si="819"/>
        <v>0</v>
      </c>
      <c r="BB871" s="39">
        <f t="shared" si="820"/>
        <v>0</v>
      </c>
      <c r="BC871" s="39">
        <f t="shared" si="821"/>
        <v>0</v>
      </c>
      <c r="BD871" s="39">
        <f t="shared" si="822"/>
        <v>0</v>
      </c>
      <c r="BE871" s="12">
        <f t="shared" si="823"/>
        <v>0</v>
      </c>
      <c r="BF871" s="39">
        <f t="shared" si="824"/>
        <v>0</v>
      </c>
      <c r="BG871" s="39">
        <f t="shared" si="825"/>
        <v>0</v>
      </c>
      <c r="BH871" s="39">
        <f t="shared" si="826"/>
        <v>0</v>
      </c>
      <c r="BI871" s="12">
        <f t="shared" si="827"/>
        <v>0</v>
      </c>
      <c r="BJ871" s="39">
        <f t="shared" si="828"/>
        <v>0</v>
      </c>
      <c r="BK871" s="39">
        <f t="shared" si="829"/>
        <v>0</v>
      </c>
      <c r="BL871" s="39">
        <f t="shared" si="830"/>
        <v>0</v>
      </c>
      <c r="BM871" s="12">
        <f t="shared" si="831"/>
        <v>0</v>
      </c>
      <c r="BN871" s="39">
        <f t="shared" si="832"/>
        <v>0</v>
      </c>
      <c r="BO871" s="39">
        <f t="shared" si="833"/>
        <v>0</v>
      </c>
      <c r="BP871" s="39">
        <f t="shared" si="834"/>
        <v>0</v>
      </c>
      <c r="BQ871" s="12">
        <f t="shared" si="835"/>
        <v>0</v>
      </c>
      <c r="BR871" s="39">
        <f t="shared" si="836"/>
        <v>0</v>
      </c>
      <c r="BS871" s="39">
        <f t="shared" si="837"/>
        <v>0</v>
      </c>
      <c r="BT871" s="39">
        <f t="shared" si="838"/>
        <v>0</v>
      </c>
      <c r="BU871" s="104">
        <f>IF(ABS($B871)&lt;0.01,0,VLOOKUP(E871,DollarSteps,4))</f>
        <v>7</v>
      </c>
      <c r="BV871" s="104">
        <f>IF(ABS($B871)&lt;0.01,0,VLOOKUP(G871,DollarSteps,4))</f>
        <v>4</v>
      </c>
      <c r="BW871" s="104">
        <f>IF(ABS($B871)&lt;0.01,0,VLOOKUP(I871,DollarSteps,4))</f>
        <v>4</v>
      </c>
      <c r="BX871" s="104">
        <f>IF(ABS($B871)&lt;0.01,0,IF($J871="","",VLOOKUP($J871,Age_Steps,4)))</f>
        <v>4</v>
      </c>
      <c r="BY871" s="104">
        <f>IF(OR(ABS($B871)&lt;0.01,$E871=0),0,IF($J871="","",VLOOKUP($J871,Age_Steps,4)))</f>
        <v>4</v>
      </c>
      <c r="BZ871" s="104">
        <f>IF(ABS($B871)&lt;0.01,0,IF($J871="","",VLOOKUP($J871-1,Age_Steps,4)))</f>
        <v>4</v>
      </c>
      <c r="CA871" s="104">
        <f>IF(OR(ABS($B871)&lt;0.01,$G871=0),0,IF($J871="","",VLOOKUP($J871-1,Age_Steps,4)))</f>
        <v>4</v>
      </c>
      <c r="CB871" s="104">
        <f>IF(ABS($B871)&lt;0.01,0,IF($J871="","",VLOOKUP($J871-2,Age_Steps,4)))</f>
        <v>4</v>
      </c>
      <c r="CC871" s="104">
        <f>IF(OR(ABS($B871)&lt;0.01,$I871=0),0,IF($J871="","",VLOOKUP($J871-2,Age_Steps,4)))</f>
        <v>4</v>
      </c>
    </row>
    <row r="872" spans="2:81" ht="12.5" customHeight="1">
      <c r="B872" s="6" t="s">
        <v>877</v>
      </c>
      <c r="C872" s="7" t="s">
        <v>878</v>
      </c>
      <c r="D872" s="5">
        <v>0</v>
      </c>
      <c r="E872" s="5">
        <v>0</v>
      </c>
      <c r="F872" s="2">
        <v>1500</v>
      </c>
      <c r="G872" s="2">
        <v>1500</v>
      </c>
      <c r="H872" s="2">
        <v>2800</v>
      </c>
      <c r="I872" s="5">
        <v>2800</v>
      </c>
      <c r="J872" s="11">
        <v>64</v>
      </c>
      <c r="K872" s="12">
        <f t="shared" si="783"/>
        <v>0</v>
      </c>
      <c r="L872" s="12">
        <f t="shared" si="783"/>
        <v>0</v>
      </c>
      <c r="M872" s="14">
        <f t="shared" si="784"/>
        <v>-1500</v>
      </c>
      <c r="N872" s="12">
        <f t="shared" si="839"/>
        <v>1</v>
      </c>
      <c r="O872" s="14">
        <f t="shared" si="785"/>
        <v>-1500</v>
      </c>
      <c r="P872" s="12">
        <f t="shared" si="839"/>
        <v>1</v>
      </c>
      <c r="Q872" s="12">
        <f t="shared" si="786"/>
        <v>0</v>
      </c>
      <c r="R872" s="12">
        <f t="shared" si="787"/>
        <v>1</v>
      </c>
      <c r="S872" s="12">
        <f t="shared" si="788"/>
        <v>0</v>
      </c>
      <c r="T872" s="12">
        <f t="shared" si="789"/>
        <v>1</v>
      </c>
      <c r="U872" s="12">
        <f t="shared" si="790"/>
        <v>1</v>
      </c>
      <c r="V872" s="39">
        <f t="shared" si="791"/>
        <v>1500</v>
      </c>
      <c r="W872" s="39">
        <f t="shared" si="792"/>
        <v>2800</v>
      </c>
      <c r="X872" s="12">
        <f t="shared" si="840"/>
        <v>1</v>
      </c>
      <c r="Y872" s="12">
        <f t="shared" si="793"/>
        <v>0</v>
      </c>
      <c r="Z872" s="39">
        <f t="shared" si="841"/>
        <v>0</v>
      </c>
      <c r="AA872" s="12">
        <f t="shared" si="794"/>
        <v>0</v>
      </c>
      <c r="AB872" s="39">
        <f t="shared" si="795"/>
        <v>0</v>
      </c>
      <c r="AC872" s="12">
        <f t="shared" si="796"/>
        <v>0</v>
      </c>
      <c r="AD872" s="39">
        <f t="shared" si="797"/>
        <v>0</v>
      </c>
      <c r="AE872" s="39">
        <f t="shared" si="782"/>
        <v>0</v>
      </c>
      <c r="AF872" s="12">
        <f t="shared" si="798"/>
        <v>0</v>
      </c>
      <c r="AG872" s="39">
        <f t="shared" si="799"/>
        <v>0</v>
      </c>
      <c r="AH872" s="12">
        <f t="shared" si="800"/>
        <v>0</v>
      </c>
      <c r="AI872" s="39">
        <f t="shared" si="801"/>
        <v>0</v>
      </c>
      <c r="AJ872" s="39">
        <f t="shared" si="802"/>
        <v>0</v>
      </c>
      <c r="AK872" s="12">
        <f t="shared" si="803"/>
        <v>0</v>
      </c>
      <c r="AL872" s="39">
        <f t="shared" si="804"/>
        <v>0</v>
      </c>
      <c r="AM872" s="39">
        <f t="shared" si="805"/>
        <v>0</v>
      </c>
      <c r="AN872" s="39">
        <f t="shared" si="806"/>
        <v>0</v>
      </c>
      <c r="AO872" s="99">
        <f t="shared" si="807"/>
        <v>0</v>
      </c>
      <c r="AP872" s="99">
        <f t="shared" si="808"/>
        <v>0</v>
      </c>
      <c r="AQ872" s="12">
        <f t="shared" si="809"/>
        <v>0</v>
      </c>
      <c r="AR872" s="39">
        <f t="shared" si="810"/>
        <v>0</v>
      </c>
      <c r="AS872" s="39">
        <f t="shared" si="811"/>
        <v>0</v>
      </c>
      <c r="AT872" s="39">
        <f t="shared" si="812"/>
        <v>0</v>
      </c>
      <c r="AU872" s="12">
        <f t="shared" si="813"/>
        <v>0</v>
      </c>
      <c r="AV872" s="39">
        <f t="shared" si="814"/>
        <v>0</v>
      </c>
      <c r="AW872" s="39">
        <f t="shared" si="815"/>
        <v>0</v>
      </c>
      <c r="AX872" s="39">
        <f t="shared" si="816"/>
        <v>0</v>
      </c>
      <c r="AY872" s="39">
        <f t="shared" si="817"/>
        <v>0</v>
      </c>
      <c r="AZ872" s="39">
        <f t="shared" si="818"/>
        <v>0</v>
      </c>
      <c r="BA872" s="12">
        <f t="shared" si="819"/>
        <v>0</v>
      </c>
      <c r="BB872" s="39">
        <f t="shared" si="820"/>
        <v>0</v>
      </c>
      <c r="BC872" s="39">
        <f t="shared" si="821"/>
        <v>0</v>
      </c>
      <c r="BD872" s="39">
        <f t="shared" si="822"/>
        <v>0</v>
      </c>
      <c r="BE872" s="12">
        <f t="shared" si="823"/>
        <v>0</v>
      </c>
      <c r="BF872" s="39">
        <f t="shared" si="824"/>
        <v>0</v>
      </c>
      <c r="BG872" s="39">
        <f t="shared" si="825"/>
        <v>0</v>
      </c>
      <c r="BH872" s="39">
        <f t="shared" si="826"/>
        <v>0</v>
      </c>
      <c r="BI872" s="12">
        <f t="shared" si="827"/>
        <v>0</v>
      </c>
      <c r="BJ872" s="39">
        <f t="shared" si="828"/>
        <v>0</v>
      </c>
      <c r="BK872" s="39">
        <f t="shared" si="829"/>
        <v>0</v>
      </c>
      <c r="BL872" s="39">
        <f t="shared" si="830"/>
        <v>0</v>
      </c>
      <c r="BM872" s="12">
        <f t="shared" si="831"/>
        <v>0</v>
      </c>
      <c r="BN872" s="39">
        <f t="shared" si="832"/>
        <v>0</v>
      </c>
      <c r="BO872" s="39">
        <f t="shared" si="833"/>
        <v>0</v>
      </c>
      <c r="BP872" s="39">
        <f t="shared" si="834"/>
        <v>0</v>
      </c>
      <c r="BQ872" s="12">
        <f t="shared" si="835"/>
        <v>0</v>
      </c>
      <c r="BR872" s="39">
        <f t="shared" si="836"/>
        <v>0</v>
      </c>
      <c r="BS872" s="39">
        <f t="shared" si="837"/>
        <v>0</v>
      </c>
      <c r="BT872" s="39">
        <f t="shared" si="838"/>
        <v>0</v>
      </c>
      <c r="BU872" s="104">
        <f>IF(ABS($B872)&lt;0.01,0,VLOOKUP(E872,DollarSteps,4))</f>
        <v>1</v>
      </c>
      <c r="BV872" s="104">
        <f>IF(ABS($B872)&lt;0.01,0,VLOOKUP(G872,DollarSteps,4))</f>
        <v>4</v>
      </c>
      <c r="BW872" s="104">
        <f>IF(ABS($B872)&lt;0.01,0,VLOOKUP(I872,DollarSteps,4))</f>
        <v>7</v>
      </c>
      <c r="BX872" s="104">
        <f>IF(ABS($B872)&lt;0.01,0,IF($J872="","",VLOOKUP($J872,Age_Steps,4)))</f>
        <v>6</v>
      </c>
      <c r="BY872" s="104">
        <f>IF(OR(ABS($B872)&lt;0.01,$E872=0),0,IF($J872="","",VLOOKUP($J872,Age_Steps,4)))</f>
        <v>0</v>
      </c>
      <c r="BZ872" s="104">
        <f>IF(ABS($B872)&lt;0.01,0,IF($J872="","",VLOOKUP($J872-1,Age_Steps,4)))</f>
        <v>6</v>
      </c>
      <c r="CA872" s="104">
        <f>IF(OR(ABS($B872)&lt;0.01,$G872=0),0,IF($J872="","",VLOOKUP($J872-1,Age_Steps,4)))</f>
        <v>6</v>
      </c>
      <c r="CB872" s="104">
        <f>IF(ABS($B872)&lt;0.01,0,IF($J872="","",VLOOKUP($J872-2,Age_Steps,4)))</f>
        <v>6</v>
      </c>
      <c r="CC872" s="104">
        <f>IF(OR(ABS($B872)&lt;0.01,$I872=0),0,IF($J872="","",VLOOKUP($J872-2,Age_Steps,4)))</f>
        <v>6</v>
      </c>
    </row>
    <row r="873" spans="2:81" ht="12.5" customHeight="1">
      <c r="B873" s="6" t="s">
        <v>879</v>
      </c>
      <c r="C873" s="6" t="s">
        <v>880</v>
      </c>
      <c r="D873" s="5">
        <v>1040</v>
      </c>
      <c r="E873" s="5">
        <v>1040</v>
      </c>
      <c r="F873" s="2">
        <v>530</v>
      </c>
      <c r="G873" s="2">
        <v>595</v>
      </c>
      <c r="H873" s="2">
        <v>635</v>
      </c>
      <c r="I873" s="5">
        <v>715</v>
      </c>
      <c r="J873" s="11">
        <v>56</v>
      </c>
      <c r="K873" s="12">
        <f t="shared" si="783"/>
        <v>1</v>
      </c>
      <c r="L873" s="12">
        <f t="shared" si="783"/>
        <v>1</v>
      </c>
      <c r="M873" s="14">
        <f t="shared" si="784"/>
        <v>510</v>
      </c>
      <c r="N873" s="12">
        <f t="shared" si="839"/>
        <v>1</v>
      </c>
      <c r="O873" s="14">
        <f t="shared" si="785"/>
        <v>445</v>
      </c>
      <c r="P873" s="12">
        <f t="shared" si="839"/>
        <v>0</v>
      </c>
      <c r="Q873" s="12">
        <f t="shared" si="786"/>
        <v>0</v>
      </c>
      <c r="R873" s="12">
        <f t="shared" si="787"/>
        <v>0</v>
      </c>
      <c r="S873" s="12">
        <f t="shared" si="788"/>
        <v>1</v>
      </c>
      <c r="T873" s="12">
        <f t="shared" si="789"/>
        <v>1</v>
      </c>
      <c r="U873" s="12">
        <f t="shared" si="790"/>
        <v>0</v>
      </c>
      <c r="V873" s="39">
        <f t="shared" si="791"/>
        <v>0</v>
      </c>
      <c r="W873" s="39">
        <f t="shared" si="792"/>
        <v>0</v>
      </c>
      <c r="X873" s="12">
        <f t="shared" si="840"/>
        <v>1</v>
      </c>
      <c r="Y873" s="12">
        <f t="shared" si="793"/>
        <v>0</v>
      </c>
      <c r="Z873" s="39">
        <f t="shared" si="841"/>
        <v>0</v>
      </c>
      <c r="AA873" s="12">
        <f t="shared" si="794"/>
        <v>0</v>
      </c>
      <c r="AB873" s="39">
        <f t="shared" si="795"/>
        <v>0</v>
      </c>
      <c r="AC873" s="12">
        <f t="shared" si="796"/>
        <v>0</v>
      </c>
      <c r="AD873" s="39">
        <f t="shared" si="797"/>
        <v>0</v>
      </c>
      <c r="AE873" s="39">
        <f t="shared" si="782"/>
        <v>0</v>
      </c>
      <c r="AF873" s="12">
        <f t="shared" si="798"/>
        <v>0</v>
      </c>
      <c r="AG873" s="39">
        <f t="shared" si="799"/>
        <v>0</v>
      </c>
      <c r="AH873" s="12">
        <f t="shared" si="800"/>
        <v>0</v>
      </c>
      <c r="AI873" s="39">
        <f t="shared" si="801"/>
        <v>0</v>
      </c>
      <c r="AJ873" s="39">
        <f t="shared" si="802"/>
        <v>0</v>
      </c>
      <c r="AK873" s="12">
        <f t="shared" si="803"/>
        <v>1</v>
      </c>
      <c r="AL873" s="39">
        <f t="shared" si="804"/>
        <v>1040</v>
      </c>
      <c r="AM873" s="39">
        <f t="shared" si="805"/>
        <v>595</v>
      </c>
      <c r="AN873" s="39">
        <f t="shared" si="806"/>
        <v>715</v>
      </c>
      <c r="AO873" s="99">
        <f t="shared" si="807"/>
        <v>1</v>
      </c>
      <c r="AP873" s="99">
        <f t="shared" si="808"/>
        <v>2</v>
      </c>
      <c r="AQ873" s="12">
        <f t="shared" si="809"/>
        <v>0</v>
      </c>
      <c r="AR873" s="39">
        <f t="shared" si="810"/>
        <v>0</v>
      </c>
      <c r="AS873" s="39">
        <f t="shared" si="811"/>
        <v>0</v>
      </c>
      <c r="AT873" s="39">
        <f t="shared" si="812"/>
        <v>0</v>
      </c>
      <c r="AU873" s="12">
        <f t="shared" si="813"/>
        <v>0</v>
      </c>
      <c r="AV873" s="39">
        <f t="shared" si="814"/>
        <v>0</v>
      </c>
      <c r="AW873" s="39">
        <f t="shared" si="815"/>
        <v>0</v>
      </c>
      <c r="AX873" s="39">
        <f t="shared" si="816"/>
        <v>0</v>
      </c>
      <c r="AY873" s="39">
        <f t="shared" si="817"/>
        <v>0</v>
      </c>
      <c r="AZ873" s="39">
        <f t="shared" si="818"/>
        <v>0</v>
      </c>
      <c r="BA873" s="12">
        <f t="shared" si="819"/>
        <v>1</v>
      </c>
      <c r="BB873" s="39">
        <f t="shared" si="820"/>
        <v>1040</v>
      </c>
      <c r="BC873" s="39">
        <f t="shared" si="821"/>
        <v>595</v>
      </c>
      <c r="BD873" s="39">
        <f t="shared" si="822"/>
        <v>715</v>
      </c>
      <c r="BE873" s="12">
        <f t="shared" si="823"/>
        <v>0</v>
      </c>
      <c r="BF873" s="39">
        <f t="shared" si="824"/>
        <v>0</v>
      </c>
      <c r="BG873" s="39">
        <f t="shared" si="825"/>
        <v>0</v>
      </c>
      <c r="BH873" s="39">
        <f t="shared" si="826"/>
        <v>0</v>
      </c>
      <c r="BI873" s="12">
        <f t="shared" si="827"/>
        <v>0</v>
      </c>
      <c r="BJ873" s="39">
        <f t="shared" si="828"/>
        <v>0</v>
      </c>
      <c r="BK873" s="39">
        <f t="shared" si="829"/>
        <v>0</v>
      </c>
      <c r="BL873" s="39">
        <f t="shared" si="830"/>
        <v>0</v>
      </c>
      <c r="BM873" s="12">
        <f t="shared" si="831"/>
        <v>0</v>
      </c>
      <c r="BN873" s="39">
        <f t="shared" si="832"/>
        <v>0</v>
      </c>
      <c r="BO873" s="39">
        <f t="shared" si="833"/>
        <v>0</v>
      </c>
      <c r="BP873" s="39">
        <f t="shared" si="834"/>
        <v>0</v>
      </c>
      <c r="BQ873" s="12">
        <f t="shared" si="835"/>
        <v>0</v>
      </c>
      <c r="BR873" s="39">
        <f t="shared" si="836"/>
        <v>0</v>
      </c>
      <c r="BS873" s="39">
        <f t="shared" si="837"/>
        <v>0</v>
      </c>
      <c r="BT873" s="39">
        <f t="shared" si="838"/>
        <v>0</v>
      </c>
      <c r="BU873" s="104">
        <f>IF(ABS($B873)&lt;0.01,0,VLOOKUP(E873,DollarSteps,4))</f>
        <v>3</v>
      </c>
      <c r="BV873" s="104">
        <f>IF(ABS($B873)&lt;0.01,0,VLOOKUP(G873,DollarSteps,4))</f>
        <v>3</v>
      </c>
      <c r="BW873" s="104">
        <f>IF(ABS($B873)&lt;0.01,0,VLOOKUP(I873,DollarSteps,4))</f>
        <v>3</v>
      </c>
      <c r="BX873" s="104">
        <f>IF(ABS($B873)&lt;0.01,0,IF($J873="","",VLOOKUP($J873,Age_Steps,4)))</f>
        <v>5</v>
      </c>
      <c r="BY873" s="104">
        <f>IF(OR(ABS($B873)&lt;0.01,$E873=0),0,IF($J873="","",VLOOKUP($J873,Age_Steps,4)))</f>
        <v>5</v>
      </c>
      <c r="BZ873" s="104">
        <f>IF(ABS($B873)&lt;0.01,0,IF($J873="","",VLOOKUP($J873-1,Age_Steps,4)))</f>
        <v>5</v>
      </c>
      <c r="CA873" s="104">
        <f>IF(OR(ABS($B873)&lt;0.01,$G873=0),0,IF($J873="","",VLOOKUP($J873-1,Age_Steps,4)))</f>
        <v>5</v>
      </c>
      <c r="CB873" s="104">
        <f>IF(ABS($B873)&lt;0.01,0,IF($J873="","",VLOOKUP($J873-2,Age_Steps,4)))</f>
        <v>5</v>
      </c>
      <c r="CC873" s="104">
        <f>IF(OR(ABS($B873)&lt;0.01,$I873=0),0,IF($J873="","",VLOOKUP($J873-2,Age_Steps,4)))</f>
        <v>5</v>
      </c>
    </row>
    <row r="874" spans="2:81" ht="12.5" customHeight="1">
      <c r="B874" s="6" t="s">
        <v>881</v>
      </c>
      <c r="C874" s="6" t="s">
        <v>882</v>
      </c>
      <c r="D874" s="5">
        <v>0</v>
      </c>
      <c r="E874" s="5">
        <v>0</v>
      </c>
      <c r="F874" s="2">
        <v>0</v>
      </c>
      <c r="G874" s="2">
        <v>0</v>
      </c>
      <c r="H874" s="2">
        <v>0</v>
      </c>
      <c r="I874" s="5">
        <v>0</v>
      </c>
      <c r="J874" s="11">
        <v>17</v>
      </c>
      <c r="K874" s="12">
        <f t="shared" si="783"/>
        <v>0</v>
      </c>
      <c r="L874" s="12">
        <f t="shared" si="783"/>
        <v>0</v>
      </c>
      <c r="M874" s="14">
        <f t="shared" si="784"/>
        <v>0</v>
      </c>
      <c r="N874" s="12">
        <f t="shared" si="839"/>
        <v>0</v>
      </c>
      <c r="O874" s="14">
        <f t="shared" si="785"/>
        <v>0</v>
      </c>
      <c r="P874" s="12">
        <f t="shared" si="839"/>
        <v>0</v>
      </c>
      <c r="Q874" s="12">
        <f t="shared" si="786"/>
        <v>1</v>
      </c>
      <c r="R874" s="12">
        <f t="shared" si="787"/>
        <v>0</v>
      </c>
      <c r="S874" s="12">
        <f t="shared" si="788"/>
        <v>0</v>
      </c>
      <c r="T874" s="12">
        <f t="shared" si="789"/>
        <v>0</v>
      </c>
      <c r="U874" s="12">
        <f t="shared" si="790"/>
        <v>0</v>
      </c>
      <c r="V874" s="39">
        <f t="shared" si="791"/>
        <v>0</v>
      </c>
      <c r="W874" s="39">
        <f t="shared" si="792"/>
        <v>0</v>
      </c>
      <c r="X874" s="12">
        <f t="shared" si="840"/>
        <v>0</v>
      </c>
      <c r="Y874" s="12">
        <f t="shared" si="793"/>
        <v>0</v>
      </c>
      <c r="Z874" s="39">
        <f t="shared" si="841"/>
        <v>0</v>
      </c>
      <c r="AA874" s="12">
        <f t="shared" si="794"/>
        <v>0</v>
      </c>
      <c r="AB874" s="39">
        <f t="shared" si="795"/>
        <v>0</v>
      </c>
      <c r="AC874" s="12">
        <f t="shared" si="796"/>
        <v>0</v>
      </c>
      <c r="AD874" s="39">
        <f t="shared" si="797"/>
        <v>0</v>
      </c>
      <c r="AE874" s="39">
        <f t="shared" si="782"/>
        <v>0</v>
      </c>
      <c r="AF874" s="12">
        <f t="shared" si="798"/>
        <v>0</v>
      </c>
      <c r="AG874" s="39">
        <f t="shared" si="799"/>
        <v>0</v>
      </c>
      <c r="AH874" s="12">
        <f t="shared" si="800"/>
        <v>0</v>
      </c>
      <c r="AI874" s="39">
        <f t="shared" si="801"/>
        <v>0</v>
      </c>
      <c r="AJ874" s="39">
        <f t="shared" si="802"/>
        <v>0</v>
      </c>
      <c r="AK874" s="12">
        <f t="shared" si="803"/>
        <v>0</v>
      </c>
      <c r="AL874" s="39">
        <f t="shared" si="804"/>
        <v>0</v>
      </c>
      <c r="AM874" s="39">
        <f t="shared" si="805"/>
        <v>0</v>
      </c>
      <c r="AN874" s="39">
        <f t="shared" si="806"/>
        <v>0</v>
      </c>
      <c r="AO874" s="99">
        <f t="shared" si="807"/>
        <v>0</v>
      </c>
      <c r="AP874" s="99">
        <f t="shared" si="808"/>
        <v>0</v>
      </c>
      <c r="AQ874" s="12">
        <f t="shared" si="809"/>
        <v>0</v>
      </c>
      <c r="AR874" s="39">
        <f t="shared" si="810"/>
        <v>0</v>
      </c>
      <c r="AS874" s="39">
        <f t="shared" si="811"/>
        <v>0</v>
      </c>
      <c r="AT874" s="39">
        <f t="shared" si="812"/>
        <v>0</v>
      </c>
      <c r="AU874" s="12">
        <f t="shared" si="813"/>
        <v>0</v>
      </c>
      <c r="AV874" s="39">
        <f t="shared" si="814"/>
        <v>0</v>
      </c>
      <c r="AW874" s="39">
        <f t="shared" si="815"/>
        <v>0</v>
      </c>
      <c r="AX874" s="39">
        <f t="shared" si="816"/>
        <v>0</v>
      </c>
      <c r="AY874" s="39">
        <f t="shared" si="817"/>
        <v>0</v>
      </c>
      <c r="AZ874" s="39">
        <f t="shared" si="818"/>
        <v>0</v>
      </c>
      <c r="BA874" s="12">
        <f t="shared" si="819"/>
        <v>0</v>
      </c>
      <c r="BB874" s="39">
        <f t="shared" si="820"/>
        <v>0</v>
      </c>
      <c r="BC874" s="39">
        <f t="shared" si="821"/>
        <v>0</v>
      </c>
      <c r="BD874" s="39">
        <f t="shared" si="822"/>
        <v>0</v>
      </c>
      <c r="BE874" s="12">
        <f t="shared" si="823"/>
        <v>0</v>
      </c>
      <c r="BF874" s="39">
        <f t="shared" si="824"/>
        <v>0</v>
      </c>
      <c r="BG874" s="39">
        <f t="shared" si="825"/>
        <v>0</v>
      </c>
      <c r="BH874" s="39">
        <f t="shared" si="826"/>
        <v>0</v>
      </c>
      <c r="BI874" s="12">
        <f t="shared" si="827"/>
        <v>0</v>
      </c>
      <c r="BJ874" s="39">
        <f t="shared" si="828"/>
        <v>0</v>
      </c>
      <c r="BK874" s="39">
        <f t="shared" si="829"/>
        <v>0</v>
      </c>
      <c r="BL874" s="39">
        <f t="shared" si="830"/>
        <v>0</v>
      </c>
      <c r="BM874" s="12">
        <f t="shared" si="831"/>
        <v>0</v>
      </c>
      <c r="BN874" s="39">
        <f t="shared" si="832"/>
        <v>0</v>
      </c>
      <c r="BO874" s="39">
        <f t="shared" si="833"/>
        <v>0</v>
      </c>
      <c r="BP874" s="39">
        <f t="shared" si="834"/>
        <v>0</v>
      </c>
      <c r="BQ874" s="12">
        <f t="shared" si="835"/>
        <v>0</v>
      </c>
      <c r="BR874" s="39">
        <f t="shared" si="836"/>
        <v>0</v>
      </c>
      <c r="BS874" s="39">
        <f t="shared" si="837"/>
        <v>0</v>
      </c>
      <c r="BT874" s="39">
        <f t="shared" si="838"/>
        <v>0</v>
      </c>
      <c r="BU874" s="104">
        <f>IF(ABS($B874)&lt;0.01,0,VLOOKUP(E874,DollarSteps,4))</f>
        <v>1</v>
      </c>
      <c r="BV874" s="104">
        <f>IF(ABS($B874)&lt;0.01,0,VLOOKUP(G874,DollarSteps,4))</f>
        <v>1</v>
      </c>
      <c r="BW874" s="104">
        <f>IF(ABS($B874)&lt;0.01,0,VLOOKUP(I874,DollarSteps,4))</f>
        <v>1</v>
      </c>
      <c r="BX874" s="104">
        <f>IF(ABS($B874)&lt;0.01,0,IF($J874="","",VLOOKUP($J874,Age_Steps,4)))</f>
        <v>1</v>
      </c>
      <c r="BY874" s="104">
        <f>IF(OR(ABS($B874)&lt;0.01,$E874=0),0,IF($J874="","",VLOOKUP($J874,Age_Steps,4)))</f>
        <v>0</v>
      </c>
      <c r="BZ874" s="104">
        <f>IF(ABS($B874)&lt;0.01,0,IF($J874="","",VLOOKUP($J874-1,Age_Steps,4)))</f>
        <v>1</v>
      </c>
      <c r="CA874" s="104">
        <f>IF(OR(ABS($B874)&lt;0.01,$G874=0),0,IF($J874="","",VLOOKUP($J874-1,Age_Steps,4)))</f>
        <v>0</v>
      </c>
      <c r="CB874" s="104">
        <f>IF(ABS($B874)&lt;0.01,0,IF($J874="","",VLOOKUP($J874-2,Age_Steps,4)))</f>
        <v>1</v>
      </c>
      <c r="CC874" s="104">
        <f>IF(OR(ABS($B874)&lt;0.01,$I874=0),0,IF($J874="","",VLOOKUP($J874-2,Age_Steps,4)))</f>
        <v>0</v>
      </c>
    </row>
    <row r="875" spans="2:81" ht="12.5" customHeight="1">
      <c r="B875" s="6" t="s">
        <v>883</v>
      </c>
      <c r="C875" s="7" t="s">
        <v>884</v>
      </c>
      <c r="D875" s="5">
        <v>0</v>
      </c>
      <c r="E875" s="5">
        <v>0</v>
      </c>
      <c r="F875" s="2">
        <v>200</v>
      </c>
      <c r="G875" s="2">
        <v>200</v>
      </c>
      <c r="H875" s="2">
        <v>2425</v>
      </c>
      <c r="I875" s="5">
        <v>2670</v>
      </c>
      <c r="J875" s="11">
        <v>76</v>
      </c>
      <c r="K875" s="12">
        <f t="shared" si="783"/>
        <v>0</v>
      </c>
      <c r="L875" s="12">
        <f t="shared" si="783"/>
        <v>0</v>
      </c>
      <c r="M875" s="14">
        <f t="shared" si="784"/>
        <v>-200</v>
      </c>
      <c r="N875" s="12">
        <f t="shared" si="839"/>
        <v>0</v>
      </c>
      <c r="O875" s="14">
        <f t="shared" si="785"/>
        <v>-200</v>
      </c>
      <c r="P875" s="12">
        <f t="shared" si="839"/>
        <v>0</v>
      </c>
      <c r="Q875" s="12">
        <f t="shared" si="786"/>
        <v>0</v>
      </c>
      <c r="R875" s="12">
        <f t="shared" si="787"/>
        <v>1</v>
      </c>
      <c r="S875" s="12">
        <f t="shared" si="788"/>
        <v>0</v>
      </c>
      <c r="T875" s="12">
        <f t="shared" si="789"/>
        <v>1</v>
      </c>
      <c r="U875" s="12">
        <f t="shared" si="790"/>
        <v>1</v>
      </c>
      <c r="V875" s="39">
        <f t="shared" si="791"/>
        <v>200</v>
      </c>
      <c r="W875" s="39">
        <f t="shared" si="792"/>
        <v>2670</v>
      </c>
      <c r="X875" s="12">
        <f t="shared" si="840"/>
        <v>1</v>
      </c>
      <c r="Y875" s="12">
        <f t="shared" si="793"/>
        <v>0</v>
      </c>
      <c r="Z875" s="39">
        <f t="shared" si="841"/>
        <v>0</v>
      </c>
      <c r="AA875" s="12">
        <f t="shared" si="794"/>
        <v>0</v>
      </c>
      <c r="AB875" s="39">
        <f t="shared" si="795"/>
        <v>0</v>
      </c>
      <c r="AC875" s="12">
        <f t="shared" si="796"/>
        <v>0</v>
      </c>
      <c r="AD875" s="39">
        <f t="shared" si="797"/>
        <v>0</v>
      </c>
      <c r="AE875" s="39">
        <f t="shared" si="782"/>
        <v>0</v>
      </c>
      <c r="AF875" s="12">
        <f t="shared" si="798"/>
        <v>0</v>
      </c>
      <c r="AG875" s="39">
        <f t="shared" si="799"/>
        <v>0</v>
      </c>
      <c r="AH875" s="12">
        <f t="shared" si="800"/>
        <v>0</v>
      </c>
      <c r="AI875" s="39">
        <f t="shared" si="801"/>
        <v>0</v>
      </c>
      <c r="AJ875" s="39">
        <f t="shared" si="802"/>
        <v>0</v>
      </c>
      <c r="AK875" s="12">
        <f t="shared" si="803"/>
        <v>0</v>
      </c>
      <c r="AL875" s="39">
        <f t="shared" si="804"/>
        <v>0</v>
      </c>
      <c r="AM875" s="39">
        <f t="shared" si="805"/>
        <v>0</v>
      </c>
      <c r="AN875" s="39">
        <f t="shared" si="806"/>
        <v>0</v>
      </c>
      <c r="AO875" s="99">
        <f t="shared" si="807"/>
        <v>0</v>
      </c>
      <c r="AP875" s="99">
        <f t="shared" si="808"/>
        <v>0</v>
      </c>
      <c r="AQ875" s="12">
        <f t="shared" si="809"/>
        <v>0</v>
      </c>
      <c r="AR875" s="39">
        <f t="shared" si="810"/>
        <v>0</v>
      </c>
      <c r="AS875" s="39">
        <f t="shared" si="811"/>
        <v>0</v>
      </c>
      <c r="AT875" s="39">
        <f t="shared" si="812"/>
        <v>0</v>
      </c>
      <c r="AU875" s="12">
        <f t="shared" si="813"/>
        <v>0</v>
      </c>
      <c r="AV875" s="39">
        <f t="shared" si="814"/>
        <v>0</v>
      </c>
      <c r="AW875" s="39">
        <f t="shared" si="815"/>
        <v>0</v>
      </c>
      <c r="AX875" s="39">
        <f t="shared" si="816"/>
        <v>0</v>
      </c>
      <c r="AY875" s="39">
        <f t="shared" si="817"/>
        <v>0</v>
      </c>
      <c r="AZ875" s="39">
        <f t="shared" si="818"/>
        <v>0</v>
      </c>
      <c r="BA875" s="12">
        <f t="shared" si="819"/>
        <v>0</v>
      </c>
      <c r="BB875" s="39">
        <f t="shared" si="820"/>
        <v>0</v>
      </c>
      <c r="BC875" s="39">
        <f t="shared" si="821"/>
        <v>0</v>
      </c>
      <c r="BD875" s="39">
        <f t="shared" si="822"/>
        <v>0</v>
      </c>
      <c r="BE875" s="12">
        <f t="shared" si="823"/>
        <v>0</v>
      </c>
      <c r="BF875" s="39">
        <f t="shared" si="824"/>
        <v>0</v>
      </c>
      <c r="BG875" s="39">
        <f t="shared" si="825"/>
        <v>0</v>
      </c>
      <c r="BH875" s="39">
        <f t="shared" si="826"/>
        <v>0</v>
      </c>
      <c r="BI875" s="12">
        <f t="shared" si="827"/>
        <v>0</v>
      </c>
      <c r="BJ875" s="39">
        <f t="shared" si="828"/>
        <v>0</v>
      </c>
      <c r="BK875" s="39">
        <f t="shared" si="829"/>
        <v>0</v>
      </c>
      <c r="BL875" s="39">
        <f t="shared" si="830"/>
        <v>0</v>
      </c>
      <c r="BM875" s="12">
        <f t="shared" si="831"/>
        <v>0</v>
      </c>
      <c r="BN875" s="39">
        <f t="shared" si="832"/>
        <v>0</v>
      </c>
      <c r="BO875" s="39">
        <f t="shared" si="833"/>
        <v>0</v>
      </c>
      <c r="BP875" s="39">
        <f t="shared" si="834"/>
        <v>0</v>
      </c>
      <c r="BQ875" s="12">
        <f t="shared" si="835"/>
        <v>0</v>
      </c>
      <c r="BR875" s="39">
        <f t="shared" si="836"/>
        <v>0</v>
      </c>
      <c r="BS875" s="39">
        <f t="shared" si="837"/>
        <v>0</v>
      </c>
      <c r="BT875" s="39">
        <f t="shared" si="838"/>
        <v>0</v>
      </c>
      <c r="BU875" s="104">
        <f>IF(ABS($B875)&lt;0.01,0,VLOOKUP(E875,DollarSteps,4))</f>
        <v>1</v>
      </c>
      <c r="BV875" s="104">
        <f>IF(ABS($B875)&lt;0.01,0,VLOOKUP(G875,DollarSteps,4))</f>
        <v>2</v>
      </c>
      <c r="BW875" s="104">
        <f>IF(ABS($B875)&lt;0.01,0,VLOOKUP(I875,DollarSteps,4))</f>
        <v>7</v>
      </c>
      <c r="BX875" s="104">
        <f>IF(ABS($B875)&lt;0.01,0,IF($J875="","",VLOOKUP($J875,Age_Steps,4)))</f>
        <v>7</v>
      </c>
      <c r="BY875" s="104">
        <f>IF(OR(ABS($B875)&lt;0.01,$E875=0),0,IF($J875="","",VLOOKUP($J875,Age_Steps,4)))</f>
        <v>0</v>
      </c>
      <c r="BZ875" s="104">
        <f>IF(ABS($B875)&lt;0.01,0,IF($J875="","",VLOOKUP($J875-1,Age_Steps,4)))</f>
        <v>7</v>
      </c>
      <c r="CA875" s="104">
        <f>IF(OR(ABS($B875)&lt;0.01,$G875=0),0,IF($J875="","",VLOOKUP($J875-1,Age_Steps,4)))</f>
        <v>7</v>
      </c>
      <c r="CB875" s="104">
        <f>IF(ABS($B875)&lt;0.01,0,IF($J875="","",VLOOKUP($J875-2,Age_Steps,4)))</f>
        <v>7</v>
      </c>
      <c r="CC875" s="104">
        <f>IF(OR(ABS($B875)&lt;0.01,$I875=0),0,IF($J875="","",VLOOKUP($J875-2,Age_Steps,4)))</f>
        <v>7</v>
      </c>
    </row>
    <row r="876" spans="2:81" ht="12.5" customHeight="1">
      <c r="B876" s="6" t="s">
        <v>885</v>
      </c>
      <c r="C876" s="6" t="s">
        <v>886</v>
      </c>
      <c r="D876" s="5">
        <v>0</v>
      </c>
      <c r="E876" s="5">
        <v>0</v>
      </c>
      <c r="F876" s="2">
        <v>100</v>
      </c>
      <c r="G876" s="2">
        <v>100</v>
      </c>
      <c r="H876" s="2">
        <v>0</v>
      </c>
      <c r="I876" s="5">
        <v>0</v>
      </c>
      <c r="J876" s="11">
        <v>18</v>
      </c>
      <c r="K876" s="12">
        <f t="shared" si="783"/>
        <v>0</v>
      </c>
      <c r="L876" s="12">
        <f t="shared" si="783"/>
        <v>0</v>
      </c>
      <c r="M876" s="14">
        <f t="shared" si="784"/>
        <v>-100</v>
      </c>
      <c r="N876" s="12">
        <f t="shared" si="839"/>
        <v>0</v>
      </c>
      <c r="O876" s="14">
        <f t="shared" si="785"/>
        <v>-100</v>
      </c>
      <c r="P876" s="12">
        <f t="shared" si="839"/>
        <v>0</v>
      </c>
      <c r="Q876" s="12">
        <f t="shared" si="786"/>
        <v>0</v>
      </c>
      <c r="R876" s="12">
        <f t="shared" si="787"/>
        <v>1</v>
      </c>
      <c r="S876" s="12">
        <f t="shared" si="788"/>
        <v>0</v>
      </c>
      <c r="T876" s="12">
        <f t="shared" si="789"/>
        <v>1</v>
      </c>
      <c r="U876" s="12">
        <f t="shared" si="790"/>
        <v>0</v>
      </c>
      <c r="V876" s="39">
        <f t="shared" si="791"/>
        <v>0</v>
      </c>
      <c r="W876" s="39">
        <f t="shared" si="792"/>
        <v>0</v>
      </c>
      <c r="X876" s="12">
        <f t="shared" si="840"/>
        <v>0</v>
      </c>
      <c r="Y876" s="12">
        <f t="shared" si="793"/>
        <v>0</v>
      </c>
      <c r="Z876" s="39">
        <f t="shared" si="841"/>
        <v>0</v>
      </c>
      <c r="AA876" s="12">
        <f t="shared" si="794"/>
        <v>0</v>
      </c>
      <c r="AB876" s="39">
        <f t="shared" si="795"/>
        <v>0</v>
      </c>
      <c r="AC876" s="12">
        <f t="shared" si="796"/>
        <v>0</v>
      </c>
      <c r="AD876" s="39">
        <f t="shared" si="797"/>
        <v>0</v>
      </c>
      <c r="AE876" s="39">
        <f t="shared" si="782"/>
        <v>0</v>
      </c>
      <c r="AF876" s="12">
        <f t="shared" si="798"/>
        <v>1</v>
      </c>
      <c r="AG876" s="39">
        <f t="shared" si="799"/>
        <v>100</v>
      </c>
      <c r="AH876" s="12">
        <f t="shared" si="800"/>
        <v>0</v>
      </c>
      <c r="AI876" s="39">
        <f t="shared" si="801"/>
        <v>0</v>
      </c>
      <c r="AJ876" s="39">
        <f t="shared" si="802"/>
        <v>0</v>
      </c>
      <c r="AK876" s="12">
        <f t="shared" si="803"/>
        <v>0</v>
      </c>
      <c r="AL876" s="39">
        <f t="shared" si="804"/>
        <v>0</v>
      </c>
      <c r="AM876" s="39">
        <f t="shared" si="805"/>
        <v>0</v>
      </c>
      <c r="AN876" s="39">
        <f t="shared" si="806"/>
        <v>0</v>
      </c>
      <c r="AO876" s="99">
        <f t="shared" si="807"/>
        <v>0</v>
      </c>
      <c r="AP876" s="99">
        <f t="shared" si="808"/>
        <v>0</v>
      </c>
      <c r="AQ876" s="12">
        <f t="shared" si="809"/>
        <v>0</v>
      </c>
      <c r="AR876" s="39">
        <f t="shared" si="810"/>
        <v>0</v>
      </c>
      <c r="AS876" s="39">
        <f t="shared" si="811"/>
        <v>0</v>
      </c>
      <c r="AT876" s="39">
        <f t="shared" si="812"/>
        <v>0</v>
      </c>
      <c r="AU876" s="12">
        <f t="shared" si="813"/>
        <v>0</v>
      </c>
      <c r="AV876" s="39">
        <f t="shared" si="814"/>
        <v>0</v>
      </c>
      <c r="AW876" s="39">
        <f t="shared" si="815"/>
        <v>0</v>
      </c>
      <c r="AX876" s="39">
        <f t="shared" si="816"/>
        <v>0</v>
      </c>
      <c r="AY876" s="39">
        <f t="shared" si="817"/>
        <v>0</v>
      </c>
      <c r="AZ876" s="39">
        <f t="shared" si="818"/>
        <v>0</v>
      </c>
      <c r="BA876" s="12">
        <f t="shared" si="819"/>
        <v>0</v>
      </c>
      <c r="BB876" s="39">
        <f t="shared" si="820"/>
        <v>0</v>
      </c>
      <c r="BC876" s="39">
        <f t="shared" si="821"/>
        <v>0</v>
      </c>
      <c r="BD876" s="39">
        <f t="shared" si="822"/>
        <v>0</v>
      </c>
      <c r="BE876" s="12">
        <f t="shared" si="823"/>
        <v>0</v>
      </c>
      <c r="BF876" s="39">
        <f t="shared" si="824"/>
        <v>0</v>
      </c>
      <c r="BG876" s="39">
        <f t="shared" si="825"/>
        <v>0</v>
      </c>
      <c r="BH876" s="39">
        <f t="shared" si="826"/>
        <v>0</v>
      </c>
      <c r="BI876" s="12">
        <f t="shared" si="827"/>
        <v>0</v>
      </c>
      <c r="BJ876" s="39">
        <f t="shared" si="828"/>
        <v>0</v>
      </c>
      <c r="BK876" s="39">
        <f t="shared" si="829"/>
        <v>0</v>
      </c>
      <c r="BL876" s="39">
        <f t="shared" si="830"/>
        <v>0</v>
      </c>
      <c r="BM876" s="12">
        <f t="shared" si="831"/>
        <v>0</v>
      </c>
      <c r="BN876" s="39">
        <f t="shared" si="832"/>
        <v>0</v>
      </c>
      <c r="BO876" s="39">
        <f t="shared" si="833"/>
        <v>0</v>
      </c>
      <c r="BP876" s="39">
        <f t="shared" si="834"/>
        <v>0</v>
      </c>
      <c r="BQ876" s="12">
        <f t="shared" si="835"/>
        <v>0</v>
      </c>
      <c r="BR876" s="39">
        <f t="shared" si="836"/>
        <v>0</v>
      </c>
      <c r="BS876" s="39">
        <f t="shared" si="837"/>
        <v>0</v>
      </c>
      <c r="BT876" s="39">
        <f t="shared" si="838"/>
        <v>0</v>
      </c>
      <c r="BU876" s="104">
        <f>IF(ABS($B876)&lt;0.01,0,VLOOKUP(E876,DollarSteps,4))</f>
        <v>1</v>
      </c>
      <c r="BV876" s="104">
        <f>IF(ABS($B876)&lt;0.01,0,VLOOKUP(G876,DollarSteps,4))</f>
        <v>2</v>
      </c>
      <c r="BW876" s="104">
        <f>IF(ABS($B876)&lt;0.01,0,VLOOKUP(I876,DollarSteps,4))</f>
        <v>1</v>
      </c>
      <c r="BX876" s="104">
        <f>IF(ABS($B876)&lt;0.01,0,IF($J876="","",VLOOKUP($J876,Age_Steps,4)))</f>
        <v>1</v>
      </c>
      <c r="BY876" s="104">
        <f>IF(OR(ABS($B876)&lt;0.01,$E876=0),0,IF($J876="","",VLOOKUP($J876,Age_Steps,4)))</f>
        <v>0</v>
      </c>
      <c r="BZ876" s="104">
        <f>IF(ABS($B876)&lt;0.01,0,IF($J876="","",VLOOKUP($J876-1,Age_Steps,4)))</f>
        <v>1</v>
      </c>
      <c r="CA876" s="104">
        <f>IF(OR(ABS($B876)&lt;0.01,$G876=0),0,IF($J876="","",VLOOKUP($J876-1,Age_Steps,4)))</f>
        <v>1</v>
      </c>
      <c r="CB876" s="104">
        <f>IF(ABS($B876)&lt;0.01,0,IF($J876="","",VLOOKUP($J876-2,Age_Steps,4)))</f>
        <v>1</v>
      </c>
      <c r="CC876" s="104">
        <f>IF(OR(ABS($B876)&lt;0.01,$I876=0),0,IF($J876="","",VLOOKUP($J876-2,Age_Steps,4)))</f>
        <v>0</v>
      </c>
    </row>
    <row r="877" spans="2:81" ht="12.5" customHeight="1">
      <c r="B877" s="6" t="s">
        <v>887</v>
      </c>
      <c r="C877" s="6" t="s">
        <v>888</v>
      </c>
      <c r="D877" s="5">
        <v>910</v>
      </c>
      <c r="E877" s="5">
        <v>910</v>
      </c>
      <c r="F877" s="2">
        <v>945</v>
      </c>
      <c r="G877" s="2">
        <v>945</v>
      </c>
      <c r="H877" s="2">
        <v>885</v>
      </c>
      <c r="I877" s="5">
        <v>975</v>
      </c>
      <c r="J877" s="11">
        <v>51</v>
      </c>
      <c r="K877" s="12">
        <f t="shared" si="783"/>
        <v>1</v>
      </c>
      <c r="L877" s="12">
        <f t="shared" si="783"/>
        <v>1</v>
      </c>
      <c r="M877" s="14">
        <f t="shared" si="784"/>
        <v>-35</v>
      </c>
      <c r="N877" s="12">
        <f t="shared" si="839"/>
        <v>0</v>
      </c>
      <c r="O877" s="14">
        <f t="shared" si="785"/>
        <v>-35</v>
      </c>
      <c r="P877" s="12">
        <f t="shared" si="839"/>
        <v>0</v>
      </c>
      <c r="Q877" s="12">
        <f t="shared" si="786"/>
        <v>0</v>
      </c>
      <c r="R877" s="12">
        <f t="shared" si="787"/>
        <v>0</v>
      </c>
      <c r="S877" s="12">
        <f t="shared" si="788"/>
        <v>1</v>
      </c>
      <c r="T877" s="12">
        <f t="shared" si="789"/>
        <v>1</v>
      </c>
      <c r="U877" s="12">
        <f t="shared" si="790"/>
        <v>0</v>
      </c>
      <c r="V877" s="39">
        <f t="shared" si="791"/>
        <v>0</v>
      </c>
      <c r="W877" s="39">
        <f t="shared" si="792"/>
        <v>0</v>
      </c>
      <c r="X877" s="12">
        <f t="shared" si="840"/>
        <v>1</v>
      </c>
      <c r="Y877" s="12">
        <f t="shared" si="793"/>
        <v>0</v>
      </c>
      <c r="Z877" s="39">
        <f t="shared" si="841"/>
        <v>0</v>
      </c>
      <c r="AA877" s="12">
        <f t="shared" si="794"/>
        <v>0</v>
      </c>
      <c r="AB877" s="39">
        <f t="shared" si="795"/>
        <v>0</v>
      </c>
      <c r="AC877" s="12">
        <f t="shared" si="796"/>
        <v>0</v>
      </c>
      <c r="AD877" s="39">
        <f t="shared" si="797"/>
        <v>0</v>
      </c>
      <c r="AE877" s="39">
        <f t="shared" si="782"/>
        <v>0</v>
      </c>
      <c r="AF877" s="12">
        <f t="shared" si="798"/>
        <v>0</v>
      </c>
      <c r="AG877" s="39">
        <f t="shared" si="799"/>
        <v>0</v>
      </c>
      <c r="AH877" s="12">
        <f t="shared" si="800"/>
        <v>0</v>
      </c>
      <c r="AI877" s="39">
        <f t="shared" si="801"/>
        <v>0</v>
      </c>
      <c r="AJ877" s="39">
        <f t="shared" si="802"/>
        <v>0</v>
      </c>
      <c r="AK877" s="12">
        <f t="shared" si="803"/>
        <v>1</v>
      </c>
      <c r="AL877" s="39">
        <f t="shared" si="804"/>
        <v>910</v>
      </c>
      <c r="AM877" s="39">
        <f t="shared" si="805"/>
        <v>945</v>
      </c>
      <c r="AN877" s="39">
        <f t="shared" si="806"/>
        <v>975</v>
      </c>
      <c r="AO877" s="99">
        <f t="shared" si="807"/>
        <v>2</v>
      </c>
      <c r="AP877" s="99">
        <f t="shared" si="808"/>
        <v>2</v>
      </c>
      <c r="AQ877" s="12">
        <f t="shared" si="809"/>
        <v>0</v>
      </c>
      <c r="AR877" s="39">
        <f t="shared" si="810"/>
        <v>0</v>
      </c>
      <c r="AS877" s="39">
        <f t="shared" si="811"/>
        <v>0</v>
      </c>
      <c r="AT877" s="39">
        <f t="shared" si="812"/>
        <v>0</v>
      </c>
      <c r="AU877" s="12">
        <f t="shared" si="813"/>
        <v>1</v>
      </c>
      <c r="AV877" s="39">
        <f t="shared" si="814"/>
        <v>910</v>
      </c>
      <c r="AW877" s="39">
        <f t="shared" si="815"/>
        <v>945</v>
      </c>
      <c r="AX877" s="39">
        <f t="shared" si="816"/>
        <v>975</v>
      </c>
      <c r="AY877" s="39">
        <f t="shared" si="817"/>
        <v>-35</v>
      </c>
      <c r="AZ877" s="39">
        <f t="shared" si="818"/>
        <v>-30</v>
      </c>
      <c r="BA877" s="12">
        <f t="shared" si="819"/>
        <v>0</v>
      </c>
      <c r="BB877" s="39">
        <f t="shared" si="820"/>
        <v>0</v>
      </c>
      <c r="BC877" s="39">
        <f t="shared" si="821"/>
        <v>0</v>
      </c>
      <c r="BD877" s="39">
        <f t="shared" si="822"/>
        <v>0</v>
      </c>
      <c r="BE877" s="12">
        <f t="shared" si="823"/>
        <v>0</v>
      </c>
      <c r="BF877" s="39">
        <f t="shared" si="824"/>
        <v>0</v>
      </c>
      <c r="BG877" s="39">
        <f t="shared" si="825"/>
        <v>0</v>
      </c>
      <c r="BH877" s="39">
        <f t="shared" si="826"/>
        <v>0</v>
      </c>
      <c r="BI877" s="12">
        <f t="shared" si="827"/>
        <v>0</v>
      </c>
      <c r="BJ877" s="39">
        <f t="shared" si="828"/>
        <v>0</v>
      </c>
      <c r="BK877" s="39">
        <f t="shared" si="829"/>
        <v>0</v>
      </c>
      <c r="BL877" s="39">
        <f t="shared" si="830"/>
        <v>0</v>
      </c>
      <c r="BM877" s="12">
        <f t="shared" si="831"/>
        <v>0</v>
      </c>
      <c r="BN877" s="39">
        <f t="shared" si="832"/>
        <v>0</v>
      </c>
      <c r="BO877" s="39">
        <f t="shared" si="833"/>
        <v>0</v>
      </c>
      <c r="BP877" s="39">
        <f t="shared" si="834"/>
        <v>0</v>
      </c>
      <c r="BQ877" s="12">
        <f t="shared" si="835"/>
        <v>0</v>
      </c>
      <c r="BR877" s="39">
        <f t="shared" si="836"/>
        <v>0</v>
      </c>
      <c r="BS877" s="39">
        <f t="shared" si="837"/>
        <v>0</v>
      </c>
      <c r="BT877" s="39">
        <f t="shared" si="838"/>
        <v>0</v>
      </c>
      <c r="BU877" s="104">
        <f>IF(ABS($B877)&lt;0.01,0,VLOOKUP(E877,DollarSteps,4))</f>
        <v>3</v>
      </c>
      <c r="BV877" s="104">
        <f>IF(ABS($B877)&lt;0.01,0,VLOOKUP(G877,DollarSteps,4))</f>
        <v>3</v>
      </c>
      <c r="BW877" s="104">
        <f>IF(ABS($B877)&lt;0.01,0,VLOOKUP(I877,DollarSteps,4))</f>
        <v>3</v>
      </c>
      <c r="BX877" s="104">
        <f>IF(ABS($B877)&lt;0.01,0,IF($J877="","",VLOOKUP($J877,Age_Steps,4)))</f>
        <v>5</v>
      </c>
      <c r="BY877" s="104">
        <f>IF(OR(ABS($B877)&lt;0.01,$E877=0),0,IF($J877="","",VLOOKUP($J877,Age_Steps,4)))</f>
        <v>5</v>
      </c>
      <c r="BZ877" s="104">
        <f>IF(ABS($B877)&lt;0.01,0,IF($J877="","",VLOOKUP($J877-1,Age_Steps,4)))</f>
        <v>5</v>
      </c>
      <c r="CA877" s="104">
        <f>IF(OR(ABS($B877)&lt;0.01,$G877=0),0,IF($J877="","",VLOOKUP($J877-1,Age_Steps,4)))</f>
        <v>5</v>
      </c>
      <c r="CB877" s="104">
        <f>IF(ABS($B877)&lt;0.01,0,IF($J877="","",VLOOKUP($J877-2,Age_Steps,4)))</f>
        <v>4</v>
      </c>
      <c r="CC877" s="104">
        <f>IF(OR(ABS($B877)&lt;0.01,$I877=0),0,IF($J877="","",VLOOKUP($J877-2,Age_Steps,4)))</f>
        <v>4</v>
      </c>
    </row>
    <row r="878" spans="2:81" ht="12.5" customHeight="1">
      <c r="B878" s="6" t="s">
        <v>889</v>
      </c>
      <c r="C878" s="7" t="s">
        <v>890</v>
      </c>
      <c r="D878" s="5">
        <v>0</v>
      </c>
      <c r="E878" s="5">
        <v>0</v>
      </c>
      <c r="F878" s="2">
        <v>110</v>
      </c>
      <c r="G878" s="2">
        <v>120</v>
      </c>
      <c r="H878" s="2">
        <v>170</v>
      </c>
      <c r="I878" s="5">
        <v>220</v>
      </c>
      <c r="J878" s="11">
        <v>39</v>
      </c>
      <c r="K878" s="12">
        <f t="shared" si="783"/>
        <v>0</v>
      </c>
      <c r="L878" s="12">
        <f t="shared" si="783"/>
        <v>0</v>
      </c>
      <c r="M878" s="14">
        <f t="shared" si="784"/>
        <v>-110</v>
      </c>
      <c r="N878" s="12">
        <f t="shared" si="839"/>
        <v>0</v>
      </c>
      <c r="O878" s="14">
        <f t="shared" si="785"/>
        <v>-120</v>
      </c>
      <c r="P878" s="12">
        <f t="shared" si="839"/>
        <v>0</v>
      </c>
      <c r="Q878" s="12">
        <f t="shared" si="786"/>
        <v>0</v>
      </c>
      <c r="R878" s="12">
        <f t="shared" si="787"/>
        <v>1</v>
      </c>
      <c r="S878" s="12">
        <f t="shared" si="788"/>
        <v>0</v>
      </c>
      <c r="T878" s="12">
        <f t="shared" si="789"/>
        <v>1</v>
      </c>
      <c r="U878" s="12">
        <f t="shared" si="790"/>
        <v>1</v>
      </c>
      <c r="V878" s="39">
        <f t="shared" si="791"/>
        <v>120</v>
      </c>
      <c r="W878" s="39">
        <f t="shared" si="792"/>
        <v>220</v>
      </c>
      <c r="X878" s="12">
        <f t="shared" si="840"/>
        <v>1</v>
      </c>
      <c r="Y878" s="12">
        <f t="shared" si="793"/>
        <v>0</v>
      </c>
      <c r="Z878" s="39">
        <f t="shared" si="841"/>
        <v>0</v>
      </c>
      <c r="AA878" s="12">
        <f t="shared" si="794"/>
        <v>0</v>
      </c>
      <c r="AB878" s="39">
        <f t="shared" si="795"/>
        <v>0</v>
      </c>
      <c r="AC878" s="12">
        <f t="shared" si="796"/>
        <v>0</v>
      </c>
      <c r="AD878" s="39">
        <f t="shared" si="797"/>
        <v>0</v>
      </c>
      <c r="AE878" s="39">
        <f t="shared" si="782"/>
        <v>0</v>
      </c>
      <c r="AF878" s="12">
        <f t="shared" si="798"/>
        <v>0</v>
      </c>
      <c r="AG878" s="39">
        <f t="shared" si="799"/>
        <v>0</v>
      </c>
      <c r="AH878" s="12">
        <f t="shared" si="800"/>
        <v>0</v>
      </c>
      <c r="AI878" s="39">
        <f t="shared" si="801"/>
        <v>0</v>
      </c>
      <c r="AJ878" s="39">
        <f t="shared" si="802"/>
        <v>0</v>
      </c>
      <c r="AK878" s="12">
        <f t="shared" si="803"/>
        <v>0</v>
      </c>
      <c r="AL878" s="39">
        <f t="shared" si="804"/>
        <v>0</v>
      </c>
      <c r="AM878" s="39">
        <f t="shared" si="805"/>
        <v>0</v>
      </c>
      <c r="AN878" s="39">
        <f t="shared" si="806"/>
        <v>0</v>
      </c>
      <c r="AO878" s="99">
        <f t="shared" si="807"/>
        <v>0</v>
      </c>
      <c r="AP878" s="99">
        <f t="shared" si="808"/>
        <v>0</v>
      </c>
      <c r="AQ878" s="12">
        <f t="shared" si="809"/>
        <v>0</v>
      </c>
      <c r="AR878" s="39">
        <f t="shared" si="810"/>
        <v>0</v>
      </c>
      <c r="AS878" s="39">
        <f t="shared" si="811"/>
        <v>0</v>
      </c>
      <c r="AT878" s="39">
        <f t="shared" si="812"/>
        <v>0</v>
      </c>
      <c r="AU878" s="12">
        <f t="shared" si="813"/>
        <v>0</v>
      </c>
      <c r="AV878" s="39">
        <f t="shared" si="814"/>
        <v>0</v>
      </c>
      <c r="AW878" s="39">
        <f t="shared" si="815"/>
        <v>0</v>
      </c>
      <c r="AX878" s="39">
        <f t="shared" si="816"/>
        <v>0</v>
      </c>
      <c r="AY878" s="39">
        <f t="shared" si="817"/>
        <v>0</v>
      </c>
      <c r="AZ878" s="39">
        <f t="shared" si="818"/>
        <v>0</v>
      </c>
      <c r="BA878" s="12">
        <f t="shared" si="819"/>
        <v>0</v>
      </c>
      <c r="BB878" s="39">
        <f t="shared" si="820"/>
        <v>0</v>
      </c>
      <c r="BC878" s="39">
        <f t="shared" si="821"/>
        <v>0</v>
      </c>
      <c r="BD878" s="39">
        <f t="shared" si="822"/>
        <v>0</v>
      </c>
      <c r="BE878" s="12">
        <f t="shared" si="823"/>
        <v>0</v>
      </c>
      <c r="BF878" s="39">
        <f t="shared" si="824"/>
        <v>0</v>
      </c>
      <c r="BG878" s="39">
        <f t="shared" si="825"/>
        <v>0</v>
      </c>
      <c r="BH878" s="39">
        <f t="shared" si="826"/>
        <v>0</v>
      </c>
      <c r="BI878" s="12">
        <f t="shared" si="827"/>
        <v>0</v>
      </c>
      <c r="BJ878" s="39">
        <f t="shared" si="828"/>
        <v>0</v>
      </c>
      <c r="BK878" s="39">
        <f t="shared" si="829"/>
        <v>0</v>
      </c>
      <c r="BL878" s="39">
        <f t="shared" si="830"/>
        <v>0</v>
      </c>
      <c r="BM878" s="12">
        <f t="shared" si="831"/>
        <v>0</v>
      </c>
      <c r="BN878" s="39">
        <f t="shared" si="832"/>
        <v>0</v>
      </c>
      <c r="BO878" s="39">
        <f t="shared" si="833"/>
        <v>0</v>
      </c>
      <c r="BP878" s="39">
        <f t="shared" si="834"/>
        <v>0</v>
      </c>
      <c r="BQ878" s="12">
        <f t="shared" si="835"/>
        <v>0</v>
      </c>
      <c r="BR878" s="39">
        <f t="shared" si="836"/>
        <v>0</v>
      </c>
      <c r="BS878" s="39">
        <f t="shared" si="837"/>
        <v>0</v>
      </c>
      <c r="BT878" s="39">
        <f t="shared" si="838"/>
        <v>0</v>
      </c>
      <c r="BU878" s="104">
        <f>IF(ABS($B878)&lt;0.01,0,VLOOKUP(E878,DollarSteps,4))</f>
        <v>1</v>
      </c>
      <c r="BV878" s="104">
        <f>IF(ABS($B878)&lt;0.01,0,VLOOKUP(G878,DollarSteps,4))</f>
        <v>2</v>
      </c>
      <c r="BW878" s="104">
        <f>IF(ABS($B878)&lt;0.01,0,VLOOKUP(I878,DollarSteps,4))</f>
        <v>2</v>
      </c>
      <c r="BX878" s="104">
        <f>IF(ABS($B878)&lt;0.01,0,IF($J878="","",VLOOKUP($J878,Age_Steps,4)))</f>
        <v>3</v>
      </c>
      <c r="BY878" s="104">
        <f>IF(OR(ABS($B878)&lt;0.01,$E878=0),0,IF($J878="","",VLOOKUP($J878,Age_Steps,4)))</f>
        <v>0</v>
      </c>
      <c r="BZ878" s="104">
        <f>IF(ABS($B878)&lt;0.01,0,IF($J878="","",VLOOKUP($J878-1,Age_Steps,4)))</f>
        <v>3</v>
      </c>
      <c r="CA878" s="104">
        <f>IF(OR(ABS($B878)&lt;0.01,$G878=0),0,IF($J878="","",VLOOKUP($J878-1,Age_Steps,4)))</f>
        <v>3</v>
      </c>
      <c r="CB878" s="104">
        <f>IF(ABS($B878)&lt;0.01,0,IF($J878="","",VLOOKUP($J878-2,Age_Steps,4)))</f>
        <v>3</v>
      </c>
      <c r="CC878" s="104">
        <f>IF(OR(ABS($B878)&lt;0.01,$I878=0),0,IF($J878="","",VLOOKUP($J878-2,Age_Steps,4)))</f>
        <v>3</v>
      </c>
    </row>
    <row r="879" spans="2:81" ht="12.5" customHeight="1">
      <c r="B879" s="6" t="s">
        <v>891</v>
      </c>
      <c r="C879" s="6" t="s">
        <v>892</v>
      </c>
      <c r="D879" s="5">
        <v>0</v>
      </c>
      <c r="E879" s="5">
        <v>100</v>
      </c>
      <c r="F879" s="2">
        <v>60</v>
      </c>
      <c r="G879" s="2">
        <v>105</v>
      </c>
      <c r="H879" s="2">
        <v>0</v>
      </c>
      <c r="I879" s="5">
        <v>100</v>
      </c>
      <c r="J879" s="11">
        <v>70</v>
      </c>
      <c r="K879" s="12">
        <f t="shared" si="783"/>
        <v>0</v>
      </c>
      <c r="L879" s="12">
        <f t="shared" si="783"/>
        <v>1</v>
      </c>
      <c r="M879" s="14">
        <f t="shared" si="784"/>
        <v>-60</v>
      </c>
      <c r="N879" s="12">
        <f t="shared" si="839"/>
        <v>0</v>
      </c>
      <c r="O879" s="14">
        <f t="shared" si="785"/>
        <v>-5</v>
      </c>
      <c r="P879" s="12">
        <f t="shared" si="839"/>
        <v>0</v>
      </c>
      <c r="Q879" s="12">
        <f t="shared" si="786"/>
        <v>0</v>
      </c>
      <c r="R879" s="12">
        <f t="shared" si="787"/>
        <v>0</v>
      </c>
      <c r="S879" s="12">
        <f t="shared" si="788"/>
        <v>1</v>
      </c>
      <c r="T879" s="12">
        <f t="shared" si="789"/>
        <v>1</v>
      </c>
      <c r="U879" s="12">
        <f t="shared" si="790"/>
        <v>0</v>
      </c>
      <c r="V879" s="39">
        <f t="shared" si="791"/>
        <v>0</v>
      </c>
      <c r="W879" s="39">
        <f t="shared" si="792"/>
        <v>0</v>
      </c>
      <c r="X879" s="12">
        <f t="shared" si="840"/>
        <v>1</v>
      </c>
      <c r="Y879" s="12">
        <f t="shared" si="793"/>
        <v>0</v>
      </c>
      <c r="Z879" s="39">
        <f t="shared" si="841"/>
        <v>0</v>
      </c>
      <c r="AA879" s="12">
        <f t="shared" si="794"/>
        <v>0</v>
      </c>
      <c r="AB879" s="39">
        <f t="shared" si="795"/>
        <v>0</v>
      </c>
      <c r="AC879" s="12">
        <f t="shared" si="796"/>
        <v>0</v>
      </c>
      <c r="AD879" s="39">
        <f t="shared" si="797"/>
        <v>0</v>
      </c>
      <c r="AE879" s="39">
        <f t="shared" si="782"/>
        <v>0</v>
      </c>
      <c r="AF879" s="12">
        <f t="shared" si="798"/>
        <v>0</v>
      </c>
      <c r="AG879" s="39">
        <f t="shared" si="799"/>
        <v>0</v>
      </c>
      <c r="AH879" s="12">
        <f t="shared" si="800"/>
        <v>0</v>
      </c>
      <c r="AI879" s="39">
        <f t="shared" si="801"/>
        <v>0</v>
      </c>
      <c r="AJ879" s="39">
        <f t="shared" si="802"/>
        <v>0</v>
      </c>
      <c r="AK879" s="12">
        <f t="shared" si="803"/>
        <v>1</v>
      </c>
      <c r="AL879" s="39">
        <f t="shared" si="804"/>
        <v>100</v>
      </c>
      <c r="AM879" s="39">
        <f t="shared" si="805"/>
        <v>105</v>
      </c>
      <c r="AN879" s="39">
        <f t="shared" si="806"/>
        <v>100</v>
      </c>
      <c r="AO879" s="99">
        <f t="shared" si="807"/>
        <v>2</v>
      </c>
      <c r="AP879" s="99">
        <f t="shared" si="808"/>
        <v>1</v>
      </c>
      <c r="AQ879" s="12">
        <f t="shared" si="809"/>
        <v>0</v>
      </c>
      <c r="AR879" s="39">
        <f t="shared" si="810"/>
        <v>0</v>
      </c>
      <c r="AS879" s="39">
        <f t="shared" si="811"/>
        <v>0</v>
      </c>
      <c r="AT879" s="39">
        <f t="shared" si="812"/>
        <v>0</v>
      </c>
      <c r="AU879" s="12">
        <f t="shared" si="813"/>
        <v>0</v>
      </c>
      <c r="AV879" s="39">
        <f t="shared" si="814"/>
        <v>0</v>
      </c>
      <c r="AW879" s="39">
        <f t="shared" si="815"/>
        <v>0</v>
      </c>
      <c r="AX879" s="39">
        <f t="shared" si="816"/>
        <v>0</v>
      </c>
      <c r="AY879" s="39">
        <f t="shared" si="817"/>
        <v>0</v>
      </c>
      <c r="AZ879" s="39">
        <f t="shared" si="818"/>
        <v>0</v>
      </c>
      <c r="BA879" s="12">
        <f t="shared" si="819"/>
        <v>0</v>
      </c>
      <c r="BB879" s="39">
        <f t="shared" si="820"/>
        <v>0</v>
      </c>
      <c r="BC879" s="39">
        <f t="shared" si="821"/>
        <v>0</v>
      </c>
      <c r="BD879" s="39">
        <f t="shared" si="822"/>
        <v>0</v>
      </c>
      <c r="BE879" s="12">
        <f t="shared" si="823"/>
        <v>1</v>
      </c>
      <c r="BF879" s="39">
        <f t="shared" si="824"/>
        <v>100</v>
      </c>
      <c r="BG879" s="39">
        <f t="shared" si="825"/>
        <v>105</v>
      </c>
      <c r="BH879" s="39">
        <f t="shared" si="826"/>
        <v>100</v>
      </c>
      <c r="BI879" s="12">
        <f t="shared" si="827"/>
        <v>0</v>
      </c>
      <c r="BJ879" s="39">
        <f t="shared" si="828"/>
        <v>0</v>
      </c>
      <c r="BK879" s="39">
        <f t="shared" si="829"/>
        <v>0</v>
      </c>
      <c r="BL879" s="39">
        <f t="shared" si="830"/>
        <v>0</v>
      </c>
      <c r="BM879" s="12">
        <f t="shared" si="831"/>
        <v>0</v>
      </c>
      <c r="BN879" s="39">
        <f t="shared" si="832"/>
        <v>0</v>
      </c>
      <c r="BO879" s="39">
        <f t="shared" si="833"/>
        <v>0</v>
      </c>
      <c r="BP879" s="39">
        <f t="shared" si="834"/>
        <v>0</v>
      </c>
      <c r="BQ879" s="12">
        <f t="shared" si="835"/>
        <v>0</v>
      </c>
      <c r="BR879" s="39">
        <f t="shared" si="836"/>
        <v>0</v>
      </c>
      <c r="BS879" s="39">
        <f t="shared" si="837"/>
        <v>0</v>
      </c>
      <c r="BT879" s="39">
        <f t="shared" si="838"/>
        <v>0</v>
      </c>
      <c r="BU879" s="104">
        <f>IF(ABS($B879)&lt;0.01,0,VLOOKUP(E879,DollarSteps,4))</f>
        <v>2</v>
      </c>
      <c r="BV879" s="104">
        <f>IF(ABS($B879)&lt;0.01,0,VLOOKUP(G879,DollarSteps,4))</f>
        <v>2</v>
      </c>
      <c r="BW879" s="104">
        <f>IF(ABS($B879)&lt;0.01,0,VLOOKUP(I879,DollarSteps,4))</f>
        <v>2</v>
      </c>
      <c r="BX879" s="104">
        <f>IF(ABS($B879)&lt;0.01,0,IF($J879="","",VLOOKUP($J879,Age_Steps,4)))</f>
        <v>7</v>
      </c>
      <c r="BY879" s="104">
        <f>IF(OR(ABS($B879)&lt;0.01,$E879=0),0,IF($J879="","",VLOOKUP($J879,Age_Steps,4)))</f>
        <v>7</v>
      </c>
      <c r="BZ879" s="104">
        <f>IF(ABS($B879)&lt;0.01,0,IF($J879="","",VLOOKUP($J879-1,Age_Steps,4)))</f>
        <v>6</v>
      </c>
      <c r="CA879" s="104">
        <f>IF(OR(ABS($B879)&lt;0.01,$G879=0),0,IF($J879="","",VLOOKUP($J879-1,Age_Steps,4)))</f>
        <v>6</v>
      </c>
      <c r="CB879" s="104">
        <f>IF(ABS($B879)&lt;0.01,0,IF($J879="","",VLOOKUP($J879-2,Age_Steps,4)))</f>
        <v>6</v>
      </c>
      <c r="CC879" s="104">
        <f>IF(OR(ABS($B879)&lt;0.01,$I879=0),0,IF($J879="","",VLOOKUP($J879-2,Age_Steps,4)))</f>
        <v>6</v>
      </c>
    </row>
    <row r="880" spans="2:81" ht="12.5" customHeight="1">
      <c r="B880" s="6" t="s">
        <v>893</v>
      </c>
      <c r="C880" s="6" t="s">
        <v>894</v>
      </c>
      <c r="D880" s="5">
        <v>146</v>
      </c>
      <c r="E880" s="5">
        <v>161</v>
      </c>
      <c r="F880" s="2">
        <v>173</v>
      </c>
      <c r="G880" s="2">
        <v>183</v>
      </c>
      <c r="H880" s="2">
        <v>199</v>
      </c>
      <c r="I880" s="5">
        <v>229</v>
      </c>
      <c r="J880" s="11">
        <v>47</v>
      </c>
      <c r="K880" s="12">
        <f t="shared" si="783"/>
        <v>1</v>
      </c>
      <c r="L880" s="12">
        <f t="shared" si="783"/>
        <v>1</v>
      </c>
      <c r="M880" s="14">
        <f t="shared" si="784"/>
        <v>-27</v>
      </c>
      <c r="N880" s="12">
        <f t="shared" si="839"/>
        <v>0</v>
      </c>
      <c r="O880" s="14">
        <f t="shared" si="785"/>
        <v>-22</v>
      </c>
      <c r="P880" s="12">
        <f t="shared" si="839"/>
        <v>0</v>
      </c>
      <c r="Q880" s="12">
        <f t="shared" si="786"/>
        <v>0</v>
      </c>
      <c r="R880" s="12">
        <f t="shared" si="787"/>
        <v>0</v>
      </c>
      <c r="S880" s="12">
        <f t="shared" si="788"/>
        <v>1</v>
      </c>
      <c r="T880" s="12">
        <f t="shared" si="789"/>
        <v>1</v>
      </c>
      <c r="U880" s="12">
        <f t="shared" si="790"/>
        <v>0</v>
      </c>
      <c r="V880" s="39">
        <f t="shared" si="791"/>
        <v>0</v>
      </c>
      <c r="W880" s="39">
        <f t="shared" si="792"/>
        <v>0</v>
      </c>
      <c r="X880" s="12">
        <f t="shared" si="840"/>
        <v>1</v>
      </c>
      <c r="Y880" s="12">
        <f t="shared" si="793"/>
        <v>0</v>
      </c>
      <c r="Z880" s="39">
        <f t="shared" si="841"/>
        <v>0</v>
      </c>
      <c r="AA880" s="12">
        <f t="shared" si="794"/>
        <v>0</v>
      </c>
      <c r="AB880" s="39">
        <f t="shared" si="795"/>
        <v>0</v>
      </c>
      <c r="AC880" s="12">
        <f t="shared" si="796"/>
        <v>0</v>
      </c>
      <c r="AD880" s="39">
        <f t="shared" si="797"/>
        <v>0</v>
      </c>
      <c r="AE880" s="39">
        <f t="shared" si="782"/>
        <v>0</v>
      </c>
      <c r="AF880" s="12">
        <f t="shared" si="798"/>
        <v>0</v>
      </c>
      <c r="AG880" s="39">
        <f t="shared" si="799"/>
        <v>0</v>
      </c>
      <c r="AH880" s="12">
        <f t="shared" si="800"/>
        <v>0</v>
      </c>
      <c r="AI880" s="39">
        <f t="shared" si="801"/>
        <v>0</v>
      </c>
      <c r="AJ880" s="39">
        <f t="shared" si="802"/>
        <v>0</v>
      </c>
      <c r="AK880" s="12">
        <f t="shared" si="803"/>
        <v>1</v>
      </c>
      <c r="AL880" s="39">
        <f t="shared" si="804"/>
        <v>161</v>
      </c>
      <c r="AM880" s="39">
        <f t="shared" si="805"/>
        <v>183</v>
      </c>
      <c r="AN880" s="39">
        <f t="shared" si="806"/>
        <v>229</v>
      </c>
      <c r="AO880" s="99">
        <f t="shared" si="807"/>
        <v>2</v>
      </c>
      <c r="AP880" s="99">
        <f t="shared" si="808"/>
        <v>2</v>
      </c>
      <c r="AQ880" s="12">
        <f t="shared" si="809"/>
        <v>0</v>
      </c>
      <c r="AR880" s="39">
        <f t="shared" si="810"/>
        <v>0</v>
      </c>
      <c r="AS880" s="39">
        <f t="shared" si="811"/>
        <v>0</v>
      </c>
      <c r="AT880" s="39">
        <f t="shared" si="812"/>
        <v>0</v>
      </c>
      <c r="AU880" s="12">
        <f t="shared" si="813"/>
        <v>1</v>
      </c>
      <c r="AV880" s="39">
        <f t="shared" si="814"/>
        <v>161</v>
      </c>
      <c r="AW880" s="39">
        <f t="shared" si="815"/>
        <v>183</v>
      </c>
      <c r="AX880" s="39">
        <f t="shared" si="816"/>
        <v>229</v>
      </c>
      <c r="AY880" s="39">
        <f t="shared" si="817"/>
        <v>-22</v>
      </c>
      <c r="AZ880" s="39">
        <f t="shared" si="818"/>
        <v>-46</v>
      </c>
      <c r="BA880" s="12">
        <f t="shared" si="819"/>
        <v>0</v>
      </c>
      <c r="BB880" s="39">
        <f t="shared" si="820"/>
        <v>0</v>
      </c>
      <c r="BC880" s="39">
        <f t="shared" si="821"/>
        <v>0</v>
      </c>
      <c r="BD880" s="39">
        <f t="shared" si="822"/>
        <v>0</v>
      </c>
      <c r="BE880" s="12">
        <f t="shared" si="823"/>
        <v>0</v>
      </c>
      <c r="BF880" s="39">
        <f t="shared" si="824"/>
        <v>0</v>
      </c>
      <c r="BG880" s="39">
        <f t="shared" si="825"/>
        <v>0</v>
      </c>
      <c r="BH880" s="39">
        <f t="shared" si="826"/>
        <v>0</v>
      </c>
      <c r="BI880" s="12">
        <f t="shared" si="827"/>
        <v>0</v>
      </c>
      <c r="BJ880" s="39">
        <f t="shared" si="828"/>
        <v>0</v>
      </c>
      <c r="BK880" s="39">
        <f t="shared" si="829"/>
        <v>0</v>
      </c>
      <c r="BL880" s="39">
        <f t="shared" si="830"/>
        <v>0</v>
      </c>
      <c r="BM880" s="12">
        <f t="shared" si="831"/>
        <v>0</v>
      </c>
      <c r="BN880" s="39">
        <f t="shared" si="832"/>
        <v>0</v>
      </c>
      <c r="BO880" s="39">
        <f t="shared" si="833"/>
        <v>0</v>
      </c>
      <c r="BP880" s="39">
        <f t="shared" si="834"/>
        <v>0</v>
      </c>
      <c r="BQ880" s="12">
        <f t="shared" si="835"/>
        <v>0</v>
      </c>
      <c r="BR880" s="39">
        <f t="shared" si="836"/>
        <v>0</v>
      </c>
      <c r="BS880" s="39">
        <f t="shared" si="837"/>
        <v>0</v>
      </c>
      <c r="BT880" s="39">
        <f t="shared" si="838"/>
        <v>0</v>
      </c>
      <c r="BU880" s="104">
        <f>IF(ABS($B880)&lt;0.01,0,VLOOKUP(E880,DollarSteps,4))</f>
        <v>2</v>
      </c>
      <c r="BV880" s="104">
        <f>IF(ABS($B880)&lt;0.01,0,VLOOKUP(G880,DollarSteps,4))</f>
        <v>2</v>
      </c>
      <c r="BW880" s="104">
        <f>IF(ABS($B880)&lt;0.01,0,VLOOKUP(I880,DollarSteps,4))</f>
        <v>2</v>
      </c>
      <c r="BX880" s="104">
        <f>IF(ABS($B880)&lt;0.01,0,IF($J880="","",VLOOKUP($J880,Age_Steps,4)))</f>
        <v>4</v>
      </c>
      <c r="BY880" s="104">
        <f>IF(OR(ABS($B880)&lt;0.01,$E880=0),0,IF($J880="","",VLOOKUP($J880,Age_Steps,4)))</f>
        <v>4</v>
      </c>
      <c r="BZ880" s="104">
        <f>IF(ABS($B880)&lt;0.01,0,IF($J880="","",VLOOKUP($J880-1,Age_Steps,4)))</f>
        <v>4</v>
      </c>
      <c r="CA880" s="104">
        <f>IF(OR(ABS($B880)&lt;0.01,$G880=0),0,IF($J880="","",VLOOKUP($J880-1,Age_Steps,4)))</f>
        <v>4</v>
      </c>
      <c r="CB880" s="104">
        <f>IF(ABS($B880)&lt;0.01,0,IF($J880="","",VLOOKUP($J880-2,Age_Steps,4)))</f>
        <v>4</v>
      </c>
      <c r="CC880" s="104">
        <f>IF(OR(ABS($B880)&lt;0.01,$I880=0),0,IF($J880="","",VLOOKUP($J880-2,Age_Steps,4)))</f>
        <v>4</v>
      </c>
    </row>
    <row r="881" spans="2:81" ht="12.5" customHeight="1">
      <c r="B881" s="6" t="s">
        <v>895</v>
      </c>
      <c r="C881" s="6" t="s">
        <v>896</v>
      </c>
      <c r="D881" s="5">
        <v>2100</v>
      </c>
      <c r="E881" s="5">
        <v>2195</v>
      </c>
      <c r="F881" s="2">
        <v>2550</v>
      </c>
      <c r="G881" s="2">
        <v>2670</v>
      </c>
      <c r="H881" s="2">
        <v>1450</v>
      </c>
      <c r="I881" s="5">
        <v>1525</v>
      </c>
      <c r="K881" s="12">
        <f t="shared" si="783"/>
        <v>1</v>
      </c>
      <c r="L881" s="12">
        <f t="shared" si="783"/>
        <v>1</v>
      </c>
      <c r="M881" s="14">
        <f t="shared" si="784"/>
        <v>-450</v>
      </c>
      <c r="N881" s="12">
        <f t="shared" si="839"/>
        <v>0</v>
      </c>
      <c r="O881" s="14">
        <f t="shared" si="785"/>
        <v>-475</v>
      </c>
      <c r="P881" s="12">
        <f t="shared" si="839"/>
        <v>0</v>
      </c>
      <c r="Q881" s="12">
        <f t="shared" si="786"/>
        <v>0</v>
      </c>
      <c r="R881" s="12">
        <f t="shared" si="787"/>
        <v>0</v>
      </c>
      <c r="S881" s="12">
        <f t="shared" si="788"/>
        <v>1</v>
      </c>
      <c r="T881" s="12">
        <f t="shared" si="789"/>
        <v>1</v>
      </c>
      <c r="U881" s="12">
        <f t="shared" si="790"/>
        <v>0</v>
      </c>
      <c r="V881" s="39">
        <f t="shared" si="791"/>
        <v>0</v>
      </c>
      <c r="W881" s="39">
        <f t="shared" si="792"/>
        <v>0</v>
      </c>
      <c r="X881" s="12">
        <f t="shared" si="840"/>
        <v>1</v>
      </c>
      <c r="Y881" s="12">
        <f t="shared" si="793"/>
        <v>0</v>
      </c>
      <c r="Z881" s="39">
        <f t="shared" si="841"/>
        <v>0</v>
      </c>
      <c r="AA881" s="12">
        <f t="shared" si="794"/>
        <v>0</v>
      </c>
      <c r="AB881" s="39">
        <f t="shared" si="795"/>
        <v>0</v>
      </c>
      <c r="AC881" s="12">
        <f t="shared" si="796"/>
        <v>0</v>
      </c>
      <c r="AD881" s="39">
        <f t="shared" si="797"/>
        <v>0</v>
      </c>
      <c r="AE881" s="39">
        <f t="shared" si="782"/>
        <v>0</v>
      </c>
      <c r="AF881" s="12">
        <f t="shared" si="798"/>
        <v>0</v>
      </c>
      <c r="AG881" s="39">
        <f t="shared" si="799"/>
        <v>0</v>
      </c>
      <c r="AH881" s="12">
        <f t="shared" si="800"/>
        <v>0</v>
      </c>
      <c r="AI881" s="39">
        <f t="shared" si="801"/>
        <v>0</v>
      </c>
      <c r="AJ881" s="39">
        <f t="shared" si="802"/>
        <v>0</v>
      </c>
      <c r="AK881" s="12">
        <f t="shared" si="803"/>
        <v>1</v>
      </c>
      <c r="AL881" s="39">
        <f t="shared" si="804"/>
        <v>2195</v>
      </c>
      <c r="AM881" s="39">
        <f t="shared" si="805"/>
        <v>2670</v>
      </c>
      <c r="AN881" s="39">
        <f t="shared" si="806"/>
        <v>1525</v>
      </c>
      <c r="AO881" s="99">
        <f t="shared" si="807"/>
        <v>2</v>
      </c>
      <c r="AP881" s="99">
        <f t="shared" si="808"/>
        <v>1</v>
      </c>
      <c r="AQ881" s="12">
        <f t="shared" si="809"/>
        <v>0</v>
      </c>
      <c r="AR881" s="39">
        <f t="shared" si="810"/>
        <v>0</v>
      </c>
      <c r="AS881" s="39">
        <f t="shared" si="811"/>
        <v>0</v>
      </c>
      <c r="AT881" s="39">
        <f t="shared" si="812"/>
        <v>0</v>
      </c>
      <c r="AU881" s="12">
        <f t="shared" si="813"/>
        <v>0</v>
      </c>
      <c r="AV881" s="39">
        <f t="shared" si="814"/>
        <v>0</v>
      </c>
      <c r="AW881" s="39">
        <f t="shared" si="815"/>
        <v>0</v>
      </c>
      <c r="AX881" s="39">
        <f t="shared" si="816"/>
        <v>0</v>
      </c>
      <c r="AY881" s="39">
        <f t="shared" si="817"/>
        <v>0</v>
      </c>
      <c r="AZ881" s="39">
        <f t="shared" si="818"/>
        <v>0</v>
      </c>
      <c r="BA881" s="12">
        <f t="shared" si="819"/>
        <v>0</v>
      </c>
      <c r="BB881" s="39">
        <f t="shared" si="820"/>
        <v>0</v>
      </c>
      <c r="BC881" s="39">
        <f t="shared" si="821"/>
        <v>0</v>
      </c>
      <c r="BD881" s="39">
        <f t="shared" si="822"/>
        <v>0</v>
      </c>
      <c r="BE881" s="12">
        <f t="shared" si="823"/>
        <v>1</v>
      </c>
      <c r="BF881" s="39">
        <f t="shared" si="824"/>
        <v>2195</v>
      </c>
      <c r="BG881" s="39">
        <f t="shared" si="825"/>
        <v>2670</v>
      </c>
      <c r="BH881" s="39">
        <f t="shared" si="826"/>
        <v>1525</v>
      </c>
      <c r="BI881" s="12">
        <f t="shared" si="827"/>
        <v>0</v>
      </c>
      <c r="BJ881" s="39">
        <f t="shared" si="828"/>
        <v>0</v>
      </c>
      <c r="BK881" s="39">
        <f t="shared" si="829"/>
        <v>0</v>
      </c>
      <c r="BL881" s="39">
        <f t="shared" si="830"/>
        <v>0</v>
      </c>
      <c r="BM881" s="12">
        <f t="shared" si="831"/>
        <v>0</v>
      </c>
      <c r="BN881" s="39">
        <f t="shared" si="832"/>
        <v>0</v>
      </c>
      <c r="BO881" s="39">
        <f t="shared" si="833"/>
        <v>0</v>
      </c>
      <c r="BP881" s="39">
        <f t="shared" si="834"/>
        <v>0</v>
      </c>
      <c r="BQ881" s="12">
        <f t="shared" si="835"/>
        <v>0</v>
      </c>
      <c r="BR881" s="39">
        <f t="shared" si="836"/>
        <v>0</v>
      </c>
      <c r="BS881" s="39">
        <f t="shared" si="837"/>
        <v>0</v>
      </c>
      <c r="BT881" s="39">
        <f t="shared" si="838"/>
        <v>0</v>
      </c>
      <c r="BU881" s="104">
        <f>IF(ABS($B881)&lt;0.01,0,VLOOKUP(E881,DollarSteps,4))</f>
        <v>6</v>
      </c>
      <c r="BV881" s="104">
        <f>IF(ABS($B881)&lt;0.01,0,VLOOKUP(G881,DollarSteps,4))</f>
        <v>7</v>
      </c>
      <c r="BW881" s="104">
        <f>IF(ABS($B881)&lt;0.01,0,VLOOKUP(I881,DollarSteps,4))</f>
        <v>4</v>
      </c>
      <c r="BX881" s="104" t="str">
        <f>IF(ABS($B881)&lt;0.01,0,IF($J881="","",VLOOKUP($J881,Age_Steps,4)))</f>
        <v/>
      </c>
      <c r="BY881" s="104" t="str">
        <f>IF(OR(ABS($B881)&lt;0.01,$E881=0),0,IF($J881="","",VLOOKUP($J881,Age_Steps,4)))</f>
        <v/>
      </c>
      <c r="BZ881" s="104" t="str">
        <f>IF(ABS($B881)&lt;0.01,0,IF($J881="","",VLOOKUP($J881-1,Age_Steps,4)))</f>
        <v/>
      </c>
      <c r="CA881" s="104" t="str">
        <f>IF(OR(ABS($B881)&lt;0.01,$G881=0),0,IF($J881="","",VLOOKUP($J881-1,Age_Steps,4)))</f>
        <v/>
      </c>
      <c r="CB881" s="104" t="str">
        <f>IF(ABS($B881)&lt;0.01,0,IF($J881="","",VLOOKUP($J881-2,Age_Steps,4)))</f>
        <v/>
      </c>
      <c r="CC881" s="104" t="str">
        <f>IF(OR(ABS($B881)&lt;0.01,$I881=0),0,IF($J881="","",VLOOKUP($J881-2,Age_Steps,4)))</f>
        <v/>
      </c>
    </row>
    <row r="882" spans="2:81" ht="12.5" customHeight="1">
      <c r="B882" s="6" t="s">
        <v>897</v>
      </c>
      <c r="C882" s="6" t="s">
        <v>898</v>
      </c>
      <c r="D882" s="5">
        <v>1100</v>
      </c>
      <c r="E882" s="5">
        <v>1100</v>
      </c>
      <c r="F882" s="2">
        <v>1000</v>
      </c>
      <c r="G882" s="2">
        <v>1000</v>
      </c>
      <c r="H882" s="2">
        <v>1100</v>
      </c>
      <c r="I882" s="5">
        <v>1100</v>
      </c>
      <c r="J882" s="11">
        <v>48</v>
      </c>
      <c r="K882" s="12">
        <f t="shared" si="783"/>
        <v>1</v>
      </c>
      <c r="L882" s="12">
        <f t="shared" si="783"/>
        <v>1</v>
      </c>
      <c r="M882" s="14">
        <f t="shared" si="784"/>
        <v>100</v>
      </c>
      <c r="N882" s="12">
        <f t="shared" si="839"/>
        <v>0</v>
      </c>
      <c r="O882" s="14">
        <f t="shared" si="785"/>
        <v>100</v>
      </c>
      <c r="P882" s="12">
        <f t="shared" si="839"/>
        <v>0</v>
      </c>
      <c r="Q882" s="12">
        <f t="shared" si="786"/>
        <v>0</v>
      </c>
      <c r="R882" s="12">
        <f t="shared" si="787"/>
        <v>0</v>
      </c>
      <c r="S882" s="12">
        <f t="shared" si="788"/>
        <v>1</v>
      </c>
      <c r="T882" s="12">
        <f t="shared" si="789"/>
        <v>1</v>
      </c>
      <c r="U882" s="12">
        <f t="shared" si="790"/>
        <v>0</v>
      </c>
      <c r="V882" s="39">
        <f t="shared" si="791"/>
        <v>0</v>
      </c>
      <c r="W882" s="39">
        <f t="shared" si="792"/>
        <v>0</v>
      </c>
      <c r="X882" s="12">
        <f t="shared" si="840"/>
        <v>1</v>
      </c>
      <c r="Y882" s="12">
        <f t="shared" si="793"/>
        <v>0</v>
      </c>
      <c r="Z882" s="39">
        <f t="shared" si="841"/>
        <v>0</v>
      </c>
      <c r="AA882" s="12">
        <f t="shared" si="794"/>
        <v>0</v>
      </c>
      <c r="AB882" s="39">
        <f t="shared" si="795"/>
        <v>0</v>
      </c>
      <c r="AC882" s="12">
        <f t="shared" si="796"/>
        <v>0</v>
      </c>
      <c r="AD882" s="39">
        <f t="shared" si="797"/>
        <v>0</v>
      </c>
      <c r="AE882" s="39">
        <f t="shared" si="782"/>
        <v>0</v>
      </c>
      <c r="AF882" s="12">
        <f t="shared" si="798"/>
        <v>0</v>
      </c>
      <c r="AG882" s="39">
        <f t="shared" si="799"/>
        <v>0</v>
      </c>
      <c r="AH882" s="12">
        <f t="shared" si="800"/>
        <v>0</v>
      </c>
      <c r="AI882" s="39">
        <f t="shared" si="801"/>
        <v>0</v>
      </c>
      <c r="AJ882" s="39">
        <f t="shared" si="802"/>
        <v>0</v>
      </c>
      <c r="AK882" s="12">
        <f t="shared" si="803"/>
        <v>1</v>
      </c>
      <c r="AL882" s="39">
        <f t="shared" si="804"/>
        <v>1100</v>
      </c>
      <c r="AM882" s="39">
        <f t="shared" si="805"/>
        <v>1000</v>
      </c>
      <c r="AN882" s="39">
        <f t="shared" si="806"/>
        <v>1100</v>
      </c>
      <c r="AO882" s="99">
        <f t="shared" si="807"/>
        <v>1</v>
      </c>
      <c r="AP882" s="99">
        <f t="shared" si="808"/>
        <v>2</v>
      </c>
      <c r="AQ882" s="12">
        <f t="shared" si="809"/>
        <v>0</v>
      </c>
      <c r="AR882" s="39">
        <f t="shared" si="810"/>
        <v>0</v>
      </c>
      <c r="AS882" s="39">
        <f t="shared" si="811"/>
        <v>0</v>
      </c>
      <c r="AT882" s="39">
        <f t="shared" si="812"/>
        <v>0</v>
      </c>
      <c r="AU882" s="12">
        <f t="shared" si="813"/>
        <v>0</v>
      </c>
      <c r="AV882" s="39">
        <f t="shared" si="814"/>
        <v>0</v>
      </c>
      <c r="AW882" s="39">
        <f t="shared" si="815"/>
        <v>0</v>
      </c>
      <c r="AX882" s="39">
        <f t="shared" si="816"/>
        <v>0</v>
      </c>
      <c r="AY882" s="39">
        <f t="shared" si="817"/>
        <v>0</v>
      </c>
      <c r="AZ882" s="39">
        <f t="shared" si="818"/>
        <v>0</v>
      </c>
      <c r="BA882" s="12">
        <f t="shared" si="819"/>
        <v>1</v>
      </c>
      <c r="BB882" s="39">
        <f t="shared" si="820"/>
        <v>1100</v>
      </c>
      <c r="BC882" s="39">
        <f t="shared" si="821"/>
        <v>1000</v>
      </c>
      <c r="BD882" s="39">
        <f t="shared" si="822"/>
        <v>1100</v>
      </c>
      <c r="BE882" s="12">
        <f t="shared" si="823"/>
        <v>0</v>
      </c>
      <c r="BF882" s="39">
        <f t="shared" si="824"/>
        <v>0</v>
      </c>
      <c r="BG882" s="39">
        <f t="shared" si="825"/>
        <v>0</v>
      </c>
      <c r="BH882" s="39">
        <f t="shared" si="826"/>
        <v>0</v>
      </c>
      <c r="BI882" s="12">
        <f t="shared" si="827"/>
        <v>0</v>
      </c>
      <c r="BJ882" s="39">
        <f t="shared" si="828"/>
        <v>0</v>
      </c>
      <c r="BK882" s="39">
        <f t="shared" si="829"/>
        <v>0</v>
      </c>
      <c r="BL882" s="39">
        <f t="shared" si="830"/>
        <v>0</v>
      </c>
      <c r="BM882" s="12">
        <f t="shared" si="831"/>
        <v>0</v>
      </c>
      <c r="BN882" s="39">
        <f t="shared" si="832"/>
        <v>0</v>
      </c>
      <c r="BO882" s="39">
        <f t="shared" si="833"/>
        <v>0</v>
      </c>
      <c r="BP882" s="39">
        <f t="shared" si="834"/>
        <v>0</v>
      </c>
      <c r="BQ882" s="12">
        <f t="shared" si="835"/>
        <v>0</v>
      </c>
      <c r="BR882" s="39">
        <f t="shared" si="836"/>
        <v>0</v>
      </c>
      <c r="BS882" s="39">
        <f t="shared" si="837"/>
        <v>0</v>
      </c>
      <c r="BT882" s="39">
        <f t="shared" si="838"/>
        <v>0</v>
      </c>
      <c r="BU882" s="104">
        <f>IF(ABS($B882)&lt;0.01,0,VLOOKUP(E882,DollarSteps,4))</f>
        <v>4</v>
      </c>
      <c r="BV882" s="104">
        <f>IF(ABS($B882)&lt;0.01,0,VLOOKUP(G882,DollarSteps,4))</f>
        <v>3</v>
      </c>
      <c r="BW882" s="104">
        <f>IF(ABS($B882)&lt;0.01,0,VLOOKUP(I882,DollarSteps,4))</f>
        <v>4</v>
      </c>
      <c r="BX882" s="104">
        <f>IF(ABS($B882)&lt;0.01,0,IF($J882="","",VLOOKUP($J882,Age_Steps,4)))</f>
        <v>4</v>
      </c>
      <c r="BY882" s="104">
        <f>IF(OR(ABS($B882)&lt;0.01,$E882=0),0,IF($J882="","",VLOOKUP($J882,Age_Steps,4)))</f>
        <v>4</v>
      </c>
      <c r="BZ882" s="104">
        <f>IF(ABS($B882)&lt;0.01,0,IF($J882="","",VLOOKUP($J882-1,Age_Steps,4)))</f>
        <v>4</v>
      </c>
      <c r="CA882" s="104">
        <f>IF(OR(ABS($B882)&lt;0.01,$G882=0),0,IF($J882="","",VLOOKUP($J882-1,Age_Steps,4)))</f>
        <v>4</v>
      </c>
      <c r="CB882" s="104">
        <f>IF(ABS($B882)&lt;0.01,0,IF($J882="","",VLOOKUP($J882-2,Age_Steps,4)))</f>
        <v>4</v>
      </c>
      <c r="CC882" s="104">
        <f>IF(OR(ABS($B882)&lt;0.01,$I882=0),0,IF($J882="","",VLOOKUP($J882-2,Age_Steps,4)))</f>
        <v>4</v>
      </c>
    </row>
    <row r="883" spans="2:81" ht="12.5" customHeight="1">
      <c r="B883" s="6" t="s">
        <v>899</v>
      </c>
      <c r="C883" s="6" t="s">
        <v>900</v>
      </c>
      <c r="D883" s="5">
        <v>50</v>
      </c>
      <c r="E883" s="5">
        <v>50</v>
      </c>
      <c r="F883" s="2">
        <v>40</v>
      </c>
      <c r="G883" s="2">
        <v>40</v>
      </c>
      <c r="H883" s="2">
        <v>45</v>
      </c>
      <c r="I883" s="5">
        <v>55</v>
      </c>
      <c r="J883" s="11">
        <v>29</v>
      </c>
      <c r="K883" s="12">
        <f t="shared" si="783"/>
        <v>1</v>
      </c>
      <c r="L883" s="12">
        <f t="shared" si="783"/>
        <v>1</v>
      </c>
      <c r="M883" s="14">
        <f t="shared" si="784"/>
        <v>10</v>
      </c>
      <c r="N883" s="12">
        <f t="shared" si="839"/>
        <v>0</v>
      </c>
      <c r="O883" s="14">
        <f t="shared" si="785"/>
        <v>10</v>
      </c>
      <c r="P883" s="12">
        <f t="shared" si="839"/>
        <v>0</v>
      </c>
      <c r="Q883" s="12">
        <f t="shared" si="786"/>
        <v>0</v>
      </c>
      <c r="R883" s="12">
        <f t="shared" si="787"/>
        <v>0</v>
      </c>
      <c r="S883" s="12">
        <f t="shared" si="788"/>
        <v>1</v>
      </c>
      <c r="T883" s="12">
        <f t="shared" si="789"/>
        <v>1</v>
      </c>
      <c r="U883" s="12">
        <f t="shared" si="790"/>
        <v>0</v>
      </c>
      <c r="V883" s="39">
        <f t="shared" si="791"/>
        <v>0</v>
      </c>
      <c r="W883" s="39">
        <f t="shared" si="792"/>
        <v>0</v>
      </c>
      <c r="X883" s="12">
        <f t="shared" si="840"/>
        <v>1</v>
      </c>
      <c r="Y883" s="12">
        <f t="shared" si="793"/>
        <v>0</v>
      </c>
      <c r="Z883" s="39">
        <f t="shared" si="841"/>
        <v>0</v>
      </c>
      <c r="AA883" s="12">
        <f t="shared" si="794"/>
        <v>0</v>
      </c>
      <c r="AB883" s="39">
        <f t="shared" si="795"/>
        <v>0</v>
      </c>
      <c r="AC883" s="12">
        <f t="shared" si="796"/>
        <v>0</v>
      </c>
      <c r="AD883" s="39">
        <f t="shared" si="797"/>
        <v>0</v>
      </c>
      <c r="AE883" s="39">
        <f t="shared" si="782"/>
        <v>0</v>
      </c>
      <c r="AF883" s="12">
        <f t="shared" si="798"/>
        <v>0</v>
      </c>
      <c r="AG883" s="39">
        <f t="shared" si="799"/>
        <v>0</v>
      </c>
      <c r="AH883" s="12">
        <f t="shared" si="800"/>
        <v>0</v>
      </c>
      <c r="AI883" s="39">
        <f t="shared" si="801"/>
        <v>0</v>
      </c>
      <c r="AJ883" s="39">
        <f t="shared" si="802"/>
        <v>0</v>
      </c>
      <c r="AK883" s="12">
        <f t="shared" si="803"/>
        <v>1</v>
      </c>
      <c r="AL883" s="39">
        <f t="shared" si="804"/>
        <v>50</v>
      </c>
      <c r="AM883" s="39">
        <f t="shared" si="805"/>
        <v>40</v>
      </c>
      <c r="AN883" s="39">
        <f t="shared" si="806"/>
        <v>55</v>
      </c>
      <c r="AO883" s="99">
        <f t="shared" si="807"/>
        <v>1</v>
      </c>
      <c r="AP883" s="99">
        <f t="shared" si="808"/>
        <v>2</v>
      </c>
      <c r="AQ883" s="12">
        <f t="shared" si="809"/>
        <v>0</v>
      </c>
      <c r="AR883" s="39">
        <f t="shared" si="810"/>
        <v>0</v>
      </c>
      <c r="AS883" s="39">
        <f t="shared" si="811"/>
        <v>0</v>
      </c>
      <c r="AT883" s="39">
        <f t="shared" si="812"/>
        <v>0</v>
      </c>
      <c r="AU883" s="12">
        <f t="shared" si="813"/>
        <v>0</v>
      </c>
      <c r="AV883" s="39">
        <f t="shared" si="814"/>
        <v>0</v>
      </c>
      <c r="AW883" s="39">
        <f t="shared" si="815"/>
        <v>0</v>
      </c>
      <c r="AX883" s="39">
        <f t="shared" si="816"/>
        <v>0</v>
      </c>
      <c r="AY883" s="39">
        <f t="shared" si="817"/>
        <v>0</v>
      </c>
      <c r="AZ883" s="39">
        <f t="shared" si="818"/>
        <v>0</v>
      </c>
      <c r="BA883" s="12">
        <f t="shared" si="819"/>
        <v>1</v>
      </c>
      <c r="BB883" s="39">
        <f t="shared" si="820"/>
        <v>50</v>
      </c>
      <c r="BC883" s="39">
        <f t="shared" si="821"/>
        <v>40</v>
      </c>
      <c r="BD883" s="39">
        <f t="shared" si="822"/>
        <v>55</v>
      </c>
      <c r="BE883" s="12">
        <f t="shared" si="823"/>
        <v>0</v>
      </c>
      <c r="BF883" s="39">
        <f t="shared" si="824"/>
        <v>0</v>
      </c>
      <c r="BG883" s="39">
        <f t="shared" si="825"/>
        <v>0</v>
      </c>
      <c r="BH883" s="39">
        <f t="shared" si="826"/>
        <v>0</v>
      </c>
      <c r="BI883" s="12">
        <f t="shared" si="827"/>
        <v>0</v>
      </c>
      <c r="BJ883" s="39">
        <f t="shared" si="828"/>
        <v>0</v>
      </c>
      <c r="BK883" s="39">
        <f t="shared" si="829"/>
        <v>0</v>
      </c>
      <c r="BL883" s="39">
        <f t="shared" si="830"/>
        <v>0</v>
      </c>
      <c r="BM883" s="12">
        <f t="shared" si="831"/>
        <v>0</v>
      </c>
      <c r="BN883" s="39">
        <f t="shared" si="832"/>
        <v>0</v>
      </c>
      <c r="BO883" s="39">
        <f t="shared" si="833"/>
        <v>0</v>
      </c>
      <c r="BP883" s="39">
        <f t="shared" si="834"/>
        <v>0</v>
      </c>
      <c r="BQ883" s="12">
        <f t="shared" si="835"/>
        <v>0</v>
      </c>
      <c r="BR883" s="39">
        <f t="shared" si="836"/>
        <v>0</v>
      </c>
      <c r="BS883" s="39">
        <f t="shared" si="837"/>
        <v>0</v>
      </c>
      <c r="BT883" s="39">
        <f t="shared" si="838"/>
        <v>0</v>
      </c>
      <c r="BU883" s="104">
        <f>IF(ABS($B883)&lt;0.01,0,VLOOKUP(E883,DollarSteps,4))</f>
        <v>2</v>
      </c>
      <c r="BV883" s="104">
        <f>IF(ABS($B883)&lt;0.01,0,VLOOKUP(G883,DollarSteps,4))</f>
        <v>2</v>
      </c>
      <c r="BW883" s="104">
        <f>IF(ABS($B883)&lt;0.01,0,VLOOKUP(I883,DollarSteps,4))</f>
        <v>2</v>
      </c>
      <c r="BX883" s="104">
        <f>IF(ABS($B883)&lt;0.01,0,IF($J883="","",VLOOKUP($J883,Age_Steps,4)))</f>
        <v>2</v>
      </c>
      <c r="BY883" s="104">
        <f>IF(OR(ABS($B883)&lt;0.01,$E883=0),0,IF($J883="","",VLOOKUP($J883,Age_Steps,4)))</f>
        <v>2</v>
      </c>
      <c r="BZ883" s="104">
        <f>IF(ABS($B883)&lt;0.01,0,IF($J883="","",VLOOKUP($J883-1,Age_Steps,4)))</f>
        <v>2</v>
      </c>
      <c r="CA883" s="104">
        <f>IF(OR(ABS($B883)&lt;0.01,$G883=0),0,IF($J883="","",VLOOKUP($J883-1,Age_Steps,4)))</f>
        <v>2</v>
      </c>
      <c r="CB883" s="104">
        <f>IF(ABS($B883)&lt;0.01,0,IF($J883="","",VLOOKUP($J883-2,Age_Steps,4)))</f>
        <v>2</v>
      </c>
      <c r="CC883" s="104">
        <f>IF(OR(ABS($B883)&lt;0.01,$I883=0),0,IF($J883="","",VLOOKUP($J883-2,Age_Steps,4)))</f>
        <v>2</v>
      </c>
    </row>
    <row r="884" spans="2:81" ht="12.5" customHeight="1">
      <c r="B884" s="6" t="s">
        <v>901</v>
      </c>
      <c r="C884" s="7" t="s">
        <v>902</v>
      </c>
      <c r="D884" s="5">
        <v>50</v>
      </c>
      <c r="E884" s="5">
        <v>50</v>
      </c>
      <c r="F884" s="2">
        <v>200</v>
      </c>
      <c r="G884" s="2">
        <v>200</v>
      </c>
      <c r="H884" s="2">
        <v>5050</v>
      </c>
      <c r="I884" s="5">
        <v>5050</v>
      </c>
      <c r="K884" s="12">
        <f t="shared" si="783"/>
        <v>1</v>
      </c>
      <c r="L884" s="12">
        <f t="shared" si="783"/>
        <v>1</v>
      </c>
      <c r="M884" s="14">
        <f t="shared" si="784"/>
        <v>-150</v>
      </c>
      <c r="N884" s="12">
        <f t="shared" si="839"/>
        <v>0</v>
      </c>
      <c r="O884" s="14">
        <f t="shared" si="785"/>
        <v>-150</v>
      </c>
      <c r="P884" s="12">
        <f t="shared" si="839"/>
        <v>0</v>
      </c>
      <c r="Q884" s="12">
        <f t="shared" si="786"/>
        <v>0</v>
      </c>
      <c r="R884" s="12">
        <f t="shared" si="787"/>
        <v>0</v>
      </c>
      <c r="S884" s="12">
        <f t="shared" si="788"/>
        <v>1</v>
      </c>
      <c r="T884" s="12">
        <f t="shared" si="789"/>
        <v>1</v>
      </c>
      <c r="U884" s="12">
        <f t="shared" si="790"/>
        <v>0</v>
      </c>
      <c r="V884" s="39">
        <f t="shared" si="791"/>
        <v>0</v>
      </c>
      <c r="W884" s="39">
        <f t="shared" si="792"/>
        <v>0</v>
      </c>
      <c r="X884" s="12">
        <f t="shared" si="840"/>
        <v>1</v>
      </c>
      <c r="Y884" s="12">
        <f t="shared" si="793"/>
        <v>0</v>
      </c>
      <c r="Z884" s="39">
        <f t="shared" si="841"/>
        <v>0</v>
      </c>
      <c r="AA884" s="12">
        <f t="shared" si="794"/>
        <v>0</v>
      </c>
      <c r="AB884" s="39">
        <f t="shared" si="795"/>
        <v>0</v>
      </c>
      <c r="AC884" s="12">
        <f t="shared" si="796"/>
        <v>0</v>
      </c>
      <c r="AD884" s="39">
        <f t="shared" si="797"/>
        <v>0</v>
      </c>
      <c r="AE884" s="39">
        <f t="shared" si="782"/>
        <v>0</v>
      </c>
      <c r="AF884" s="12">
        <f t="shared" si="798"/>
        <v>0</v>
      </c>
      <c r="AG884" s="39">
        <f t="shared" si="799"/>
        <v>0</v>
      </c>
      <c r="AH884" s="12">
        <f t="shared" si="800"/>
        <v>0</v>
      </c>
      <c r="AI884" s="39">
        <f t="shared" si="801"/>
        <v>0</v>
      </c>
      <c r="AJ884" s="39">
        <f t="shared" si="802"/>
        <v>0</v>
      </c>
      <c r="AK884" s="12">
        <f t="shared" si="803"/>
        <v>1</v>
      </c>
      <c r="AL884" s="39">
        <f t="shared" si="804"/>
        <v>50</v>
      </c>
      <c r="AM884" s="39">
        <f t="shared" si="805"/>
        <v>200</v>
      </c>
      <c r="AN884" s="39">
        <f t="shared" si="806"/>
        <v>5050</v>
      </c>
      <c r="AO884" s="99">
        <f t="shared" si="807"/>
        <v>2</v>
      </c>
      <c r="AP884" s="99">
        <f t="shared" si="808"/>
        <v>2</v>
      </c>
      <c r="AQ884" s="12">
        <f t="shared" si="809"/>
        <v>0</v>
      </c>
      <c r="AR884" s="39">
        <f t="shared" si="810"/>
        <v>0</v>
      </c>
      <c r="AS884" s="39">
        <f t="shared" si="811"/>
        <v>0</v>
      </c>
      <c r="AT884" s="39">
        <f t="shared" si="812"/>
        <v>0</v>
      </c>
      <c r="AU884" s="12">
        <f t="shared" si="813"/>
        <v>1</v>
      </c>
      <c r="AV884" s="39">
        <f t="shared" si="814"/>
        <v>50</v>
      </c>
      <c r="AW884" s="39">
        <f t="shared" si="815"/>
        <v>200</v>
      </c>
      <c r="AX884" s="39">
        <f t="shared" si="816"/>
        <v>5050</v>
      </c>
      <c r="AY884" s="39">
        <f t="shared" si="817"/>
        <v>-150</v>
      </c>
      <c r="AZ884" s="39">
        <f t="shared" si="818"/>
        <v>-4850</v>
      </c>
      <c r="BA884" s="12">
        <f t="shared" si="819"/>
        <v>0</v>
      </c>
      <c r="BB884" s="39">
        <f t="shared" si="820"/>
        <v>0</v>
      </c>
      <c r="BC884" s="39">
        <f t="shared" si="821"/>
        <v>0</v>
      </c>
      <c r="BD884" s="39">
        <f t="shared" si="822"/>
        <v>0</v>
      </c>
      <c r="BE884" s="12">
        <f t="shared" si="823"/>
        <v>0</v>
      </c>
      <c r="BF884" s="39">
        <f t="shared" si="824"/>
        <v>0</v>
      </c>
      <c r="BG884" s="39">
        <f t="shared" si="825"/>
        <v>0</v>
      </c>
      <c r="BH884" s="39">
        <f t="shared" si="826"/>
        <v>0</v>
      </c>
      <c r="BI884" s="12">
        <f t="shared" si="827"/>
        <v>0</v>
      </c>
      <c r="BJ884" s="39">
        <f t="shared" si="828"/>
        <v>0</v>
      </c>
      <c r="BK884" s="39">
        <f t="shared" si="829"/>
        <v>0</v>
      </c>
      <c r="BL884" s="39">
        <f t="shared" si="830"/>
        <v>0</v>
      </c>
      <c r="BM884" s="12">
        <f t="shared" si="831"/>
        <v>0</v>
      </c>
      <c r="BN884" s="39">
        <f t="shared" si="832"/>
        <v>0</v>
      </c>
      <c r="BO884" s="39">
        <f t="shared" si="833"/>
        <v>0</v>
      </c>
      <c r="BP884" s="39">
        <f t="shared" si="834"/>
        <v>0</v>
      </c>
      <c r="BQ884" s="12">
        <f t="shared" si="835"/>
        <v>0</v>
      </c>
      <c r="BR884" s="39">
        <f t="shared" si="836"/>
        <v>0</v>
      </c>
      <c r="BS884" s="39">
        <f t="shared" si="837"/>
        <v>0</v>
      </c>
      <c r="BT884" s="39">
        <f t="shared" si="838"/>
        <v>0</v>
      </c>
      <c r="BU884" s="104">
        <f>IF(ABS($B884)&lt;0.01,0,VLOOKUP(E884,DollarSteps,4))</f>
        <v>2</v>
      </c>
      <c r="BV884" s="104">
        <f>IF(ABS($B884)&lt;0.01,0,VLOOKUP(G884,DollarSteps,4))</f>
        <v>2</v>
      </c>
      <c r="BW884" s="104">
        <f>IF(ABS($B884)&lt;0.01,0,VLOOKUP(I884,DollarSteps,4))</f>
        <v>8</v>
      </c>
      <c r="BX884" s="104" t="str">
        <f>IF(ABS($B884)&lt;0.01,0,IF($J884="","",VLOOKUP($J884,Age_Steps,4)))</f>
        <v/>
      </c>
      <c r="BY884" s="104" t="str">
        <f>IF(OR(ABS($B884)&lt;0.01,$E884=0),0,IF($J884="","",VLOOKUP($J884,Age_Steps,4)))</f>
        <v/>
      </c>
      <c r="BZ884" s="104" t="str">
        <f>IF(ABS($B884)&lt;0.01,0,IF($J884="","",VLOOKUP($J884-1,Age_Steps,4)))</f>
        <v/>
      </c>
      <c r="CA884" s="104" t="str">
        <f>IF(OR(ABS($B884)&lt;0.01,$G884=0),0,IF($J884="","",VLOOKUP($J884-1,Age_Steps,4)))</f>
        <v/>
      </c>
      <c r="CB884" s="104" t="str">
        <f>IF(ABS($B884)&lt;0.01,0,IF($J884="","",VLOOKUP($J884-2,Age_Steps,4)))</f>
        <v/>
      </c>
      <c r="CC884" s="104" t="str">
        <f>IF(OR(ABS($B884)&lt;0.01,$I884=0),0,IF($J884="","",VLOOKUP($J884-2,Age_Steps,4)))</f>
        <v/>
      </c>
    </row>
    <row r="885" spans="2:81" ht="12.5" customHeight="1">
      <c r="B885" s="6" t="s">
        <v>903</v>
      </c>
      <c r="C885" s="7" t="s">
        <v>904</v>
      </c>
      <c r="D885" s="5">
        <v>950</v>
      </c>
      <c r="E885" s="5">
        <v>950</v>
      </c>
      <c r="F885" s="2">
        <v>1200</v>
      </c>
      <c r="G885" s="2">
        <v>1200</v>
      </c>
      <c r="H885" s="2">
        <v>900</v>
      </c>
      <c r="I885" s="5">
        <v>900</v>
      </c>
      <c r="J885" s="11">
        <v>55</v>
      </c>
      <c r="K885" s="12">
        <f t="shared" si="783"/>
        <v>1</v>
      </c>
      <c r="L885" s="12">
        <f t="shared" si="783"/>
        <v>1</v>
      </c>
      <c r="M885" s="14">
        <f t="shared" si="784"/>
        <v>-250</v>
      </c>
      <c r="N885" s="12">
        <f t="shared" si="839"/>
        <v>0</v>
      </c>
      <c r="O885" s="14">
        <f t="shared" si="785"/>
        <v>-250</v>
      </c>
      <c r="P885" s="12">
        <f t="shared" si="839"/>
        <v>0</v>
      </c>
      <c r="Q885" s="12">
        <f t="shared" si="786"/>
        <v>0</v>
      </c>
      <c r="R885" s="12">
        <f t="shared" si="787"/>
        <v>0</v>
      </c>
      <c r="S885" s="12">
        <f t="shared" si="788"/>
        <v>1</v>
      </c>
      <c r="T885" s="12">
        <f t="shared" si="789"/>
        <v>1</v>
      </c>
      <c r="U885" s="12">
        <f t="shared" si="790"/>
        <v>0</v>
      </c>
      <c r="V885" s="39">
        <f t="shared" si="791"/>
        <v>0</v>
      </c>
      <c r="W885" s="39">
        <f t="shared" si="792"/>
        <v>0</v>
      </c>
      <c r="X885" s="12">
        <f t="shared" si="840"/>
        <v>1</v>
      </c>
      <c r="Y885" s="12">
        <f t="shared" si="793"/>
        <v>0</v>
      </c>
      <c r="Z885" s="39">
        <f t="shared" si="841"/>
        <v>0</v>
      </c>
      <c r="AA885" s="12">
        <f t="shared" si="794"/>
        <v>0</v>
      </c>
      <c r="AB885" s="39">
        <f t="shared" si="795"/>
        <v>0</v>
      </c>
      <c r="AC885" s="12">
        <f t="shared" si="796"/>
        <v>0</v>
      </c>
      <c r="AD885" s="39">
        <f t="shared" si="797"/>
        <v>0</v>
      </c>
      <c r="AE885" s="39">
        <f t="shared" si="782"/>
        <v>0</v>
      </c>
      <c r="AF885" s="12">
        <f t="shared" si="798"/>
        <v>0</v>
      </c>
      <c r="AG885" s="39">
        <f t="shared" si="799"/>
        <v>0</v>
      </c>
      <c r="AH885" s="12">
        <f t="shared" si="800"/>
        <v>0</v>
      </c>
      <c r="AI885" s="39">
        <f t="shared" si="801"/>
        <v>0</v>
      </c>
      <c r="AJ885" s="39">
        <f t="shared" si="802"/>
        <v>0</v>
      </c>
      <c r="AK885" s="12">
        <f t="shared" si="803"/>
        <v>1</v>
      </c>
      <c r="AL885" s="39">
        <f t="shared" si="804"/>
        <v>950</v>
      </c>
      <c r="AM885" s="39">
        <f t="shared" si="805"/>
        <v>1200</v>
      </c>
      <c r="AN885" s="39">
        <f t="shared" si="806"/>
        <v>900</v>
      </c>
      <c r="AO885" s="99">
        <f t="shared" si="807"/>
        <v>2</v>
      </c>
      <c r="AP885" s="99">
        <f t="shared" si="808"/>
        <v>1</v>
      </c>
      <c r="AQ885" s="12">
        <f t="shared" si="809"/>
        <v>0</v>
      </c>
      <c r="AR885" s="39">
        <f t="shared" si="810"/>
        <v>0</v>
      </c>
      <c r="AS885" s="39">
        <f t="shared" si="811"/>
        <v>0</v>
      </c>
      <c r="AT885" s="39">
        <f t="shared" si="812"/>
        <v>0</v>
      </c>
      <c r="AU885" s="12">
        <f t="shared" si="813"/>
        <v>0</v>
      </c>
      <c r="AV885" s="39">
        <f t="shared" si="814"/>
        <v>0</v>
      </c>
      <c r="AW885" s="39">
        <f t="shared" si="815"/>
        <v>0</v>
      </c>
      <c r="AX885" s="39">
        <f t="shared" si="816"/>
        <v>0</v>
      </c>
      <c r="AY885" s="39">
        <f t="shared" si="817"/>
        <v>0</v>
      </c>
      <c r="AZ885" s="39">
        <f t="shared" si="818"/>
        <v>0</v>
      </c>
      <c r="BA885" s="12">
        <f t="shared" si="819"/>
        <v>0</v>
      </c>
      <c r="BB885" s="39">
        <f t="shared" si="820"/>
        <v>0</v>
      </c>
      <c r="BC885" s="39">
        <f t="shared" si="821"/>
        <v>0</v>
      </c>
      <c r="BD885" s="39">
        <f t="shared" si="822"/>
        <v>0</v>
      </c>
      <c r="BE885" s="12">
        <f t="shared" si="823"/>
        <v>1</v>
      </c>
      <c r="BF885" s="39">
        <f t="shared" si="824"/>
        <v>950</v>
      </c>
      <c r="BG885" s="39">
        <f t="shared" si="825"/>
        <v>1200</v>
      </c>
      <c r="BH885" s="39">
        <f t="shared" si="826"/>
        <v>900</v>
      </c>
      <c r="BI885" s="12">
        <f t="shared" si="827"/>
        <v>0</v>
      </c>
      <c r="BJ885" s="39">
        <f t="shared" si="828"/>
        <v>0</v>
      </c>
      <c r="BK885" s="39">
        <f t="shared" si="829"/>
        <v>0</v>
      </c>
      <c r="BL885" s="39">
        <f t="shared" si="830"/>
        <v>0</v>
      </c>
      <c r="BM885" s="12">
        <f t="shared" si="831"/>
        <v>0</v>
      </c>
      <c r="BN885" s="39">
        <f t="shared" si="832"/>
        <v>0</v>
      </c>
      <c r="BO885" s="39">
        <f t="shared" si="833"/>
        <v>0</v>
      </c>
      <c r="BP885" s="39">
        <f t="shared" si="834"/>
        <v>0</v>
      </c>
      <c r="BQ885" s="12">
        <f t="shared" si="835"/>
        <v>0</v>
      </c>
      <c r="BR885" s="39">
        <f t="shared" si="836"/>
        <v>0</v>
      </c>
      <c r="BS885" s="39">
        <f t="shared" si="837"/>
        <v>0</v>
      </c>
      <c r="BT885" s="39">
        <f t="shared" si="838"/>
        <v>0</v>
      </c>
      <c r="BU885" s="104">
        <f>IF(ABS($B885)&lt;0.01,0,VLOOKUP(E885,DollarSteps,4))</f>
        <v>3</v>
      </c>
      <c r="BV885" s="104">
        <f>IF(ABS($B885)&lt;0.01,0,VLOOKUP(G885,DollarSteps,4))</f>
        <v>4</v>
      </c>
      <c r="BW885" s="104">
        <f>IF(ABS($B885)&lt;0.01,0,VLOOKUP(I885,DollarSteps,4))</f>
        <v>3</v>
      </c>
      <c r="BX885" s="104">
        <f>IF(ABS($B885)&lt;0.01,0,IF($J885="","",VLOOKUP($J885,Age_Steps,4)))</f>
        <v>5</v>
      </c>
      <c r="BY885" s="104">
        <f>IF(OR(ABS($B885)&lt;0.01,$E885=0),0,IF($J885="","",VLOOKUP($J885,Age_Steps,4)))</f>
        <v>5</v>
      </c>
      <c r="BZ885" s="104">
        <f>IF(ABS($B885)&lt;0.01,0,IF($J885="","",VLOOKUP($J885-1,Age_Steps,4)))</f>
        <v>5</v>
      </c>
      <c r="CA885" s="104">
        <f>IF(OR(ABS($B885)&lt;0.01,$G885=0),0,IF($J885="","",VLOOKUP($J885-1,Age_Steps,4)))</f>
        <v>5</v>
      </c>
      <c r="CB885" s="104">
        <f>IF(ABS($B885)&lt;0.01,0,IF($J885="","",VLOOKUP($J885-2,Age_Steps,4)))</f>
        <v>5</v>
      </c>
      <c r="CC885" s="104">
        <f>IF(OR(ABS($B885)&lt;0.01,$I885=0),0,IF($J885="","",VLOOKUP($J885-2,Age_Steps,4)))</f>
        <v>5</v>
      </c>
    </row>
    <row r="886" spans="2:81" ht="12.5" customHeight="1">
      <c r="B886" s="6" t="s">
        <v>905</v>
      </c>
      <c r="C886" s="6" t="s">
        <v>906</v>
      </c>
      <c r="D886" s="5">
        <v>1600</v>
      </c>
      <c r="E886" s="5">
        <v>1690</v>
      </c>
      <c r="F886" s="2">
        <v>1480</v>
      </c>
      <c r="G886" s="2">
        <v>1480</v>
      </c>
      <c r="H886" s="2">
        <v>995</v>
      </c>
      <c r="I886" s="5">
        <v>1080</v>
      </c>
      <c r="J886" s="11">
        <v>74</v>
      </c>
      <c r="K886" s="12">
        <f t="shared" si="783"/>
        <v>1</v>
      </c>
      <c r="L886" s="12">
        <f t="shared" si="783"/>
        <v>1</v>
      </c>
      <c r="M886" s="14">
        <f t="shared" si="784"/>
        <v>120</v>
      </c>
      <c r="N886" s="12">
        <f t="shared" si="839"/>
        <v>0</v>
      </c>
      <c r="O886" s="14">
        <f t="shared" si="785"/>
        <v>210</v>
      </c>
      <c r="P886" s="12">
        <f t="shared" si="839"/>
        <v>0</v>
      </c>
      <c r="Q886" s="12">
        <f t="shared" si="786"/>
        <v>0</v>
      </c>
      <c r="R886" s="12">
        <f t="shared" si="787"/>
        <v>0</v>
      </c>
      <c r="S886" s="12">
        <f t="shared" si="788"/>
        <v>1</v>
      </c>
      <c r="T886" s="12">
        <f t="shared" si="789"/>
        <v>1</v>
      </c>
      <c r="U886" s="12">
        <f t="shared" si="790"/>
        <v>0</v>
      </c>
      <c r="V886" s="39">
        <f t="shared" si="791"/>
        <v>0</v>
      </c>
      <c r="W886" s="39">
        <f t="shared" si="792"/>
        <v>0</v>
      </c>
      <c r="X886" s="12">
        <f t="shared" si="840"/>
        <v>1</v>
      </c>
      <c r="Y886" s="12">
        <f t="shared" si="793"/>
        <v>0</v>
      </c>
      <c r="Z886" s="39">
        <f t="shared" si="841"/>
        <v>0</v>
      </c>
      <c r="AA886" s="12">
        <f t="shared" si="794"/>
        <v>0</v>
      </c>
      <c r="AB886" s="39">
        <f t="shared" si="795"/>
        <v>0</v>
      </c>
      <c r="AC886" s="12">
        <f t="shared" si="796"/>
        <v>0</v>
      </c>
      <c r="AD886" s="39">
        <f t="shared" si="797"/>
        <v>0</v>
      </c>
      <c r="AE886" s="39">
        <f t="shared" si="782"/>
        <v>0</v>
      </c>
      <c r="AF886" s="12">
        <f t="shared" si="798"/>
        <v>0</v>
      </c>
      <c r="AG886" s="39">
        <f t="shared" si="799"/>
        <v>0</v>
      </c>
      <c r="AH886" s="12">
        <f t="shared" si="800"/>
        <v>0</v>
      </c>
      <c r="AI886" s="39">
        <f t="shared" si="801"/>
        <v>0</v>
      </c>
      <c r="AJ886" s="39">
        <f t="shared" si="802"/>
        <v>0</v>
      </c>
      <c r="AK886" s="12">
        <f t="shared" si="803"/>
        <v>1</v>
      </c>
      <c r="AL886" s="39">
        <f t="shared" si="804"/>
        <v>1690</v>
      </c>
      <c r="AM886" s="39">
        <f t="shared" si="805"/>
        <v>1480</v>
      </c>
      <c r="AN886" s="39">
        <f t="shared" si="806"/>
        <v>1080</v>
      </c>
      <c r="AO886" s="99">
        <f t="shared" si="807"/>
        <v>1</v>
      </c>
      <c r="AP886" s="99">
        <f t="shared" si="808"/>
        <v>1</v>
      </c>
      <c r="AQ886" s="12">
        <f t="shared" si="809"/>
        <v>1</v>
      </c>
      <c r="AR886" s="39">
        <f t="shared" si="810"/>
        <v>1690</v>
      </c>
      <c r="AS886" s="39">
        <f t="shared" si="811"/>
        <v>1480</v>
      </c>
      <c r="AT886" s="39">
        <f t="shared" si="812"/>
        <v>1080</v>
      </c>
      <c r="AU886" s="12">
        <f t="shared" si="813"/>
        <v>0</v>
      </c>
      <c r="AV886" s="39">
        <f t="shared" si="814"/>
        <v>0</v>
      </c>
      <c r="AW886" s="39">
        <f t="shared" si="815"/>
        <v>0</v>
      </c>
      <c r="AX886" s="39">
        <f t="shared" si="816"/>
        <v>0</v>
      </c>
      <c r="AY886" s="39">
        <f t="shared" si="817"/>
        <v>0</v>
      </c>
      <c r="AZ886" s="39">
        <f t="shared" si="818"/>
        <v>0</v>
      </c>
      <c r="BA886" s="12">
        <f t="shared" si="819"/>
        <v>0</v>
      </c>
      <c r="BB886" s="39">
        <f t="shared" si="820"/>
        <v>0</v>
      </c>
      <c r="BC886" s="39">
        <f t="shared" si="821"/>
        <v>0</v>
      </c>
      <c r="BD886" s="39">
        <f t="shared" si="822"/>
        <v>0</v>
      </c>
      <c r="BE886" s="12">
        <f t="shared" si="823"/>
        <v>0</v>
      </c>
      <c r="BF886" s="39">
        <f t="shared" si="824"/>
        <v>0</v>
      </c>
      <c r="BG886" s="39">
        <f t="shared" si="825"/>
        <v>0</v>
      </c>
      <c r="BH886" s="39">
        <f t="shared" si="826"/>
        <v>0</v>
      </c>
      <c r="BI886" s="12">
        <f t="shared" si="827"/>
        <v>0</v>
      </c>
      <c r="BJ886" s="39">
        <f t="shared" si="828"/>
        <v>0</v>
      </c>
      <c r="BK886" s="39">
        <f t="shared" si="829"/>
        <v>0</v>
      </c>
      <c r="BL886" s="39">
        <f t="shared" si="830"/>
        <v>0</v>
      </c>
      <c r="BM886" s="12">
        <f t="shared" si="831"/>
        <v>0</v>
      </c>
      <c r="BN886" s="39">
        <f t="shared" si="832"/>
        <v>0</v>
      </c>
      <c r="BO886" s="39">
        <f t="shared" si="833"/>
        <v>0</v>
      </c>
      <c r="BP886" s="39">
        <f t="shared" si="834"/>
        <v>0</v>
      </c>
      <c r="BQ886" s="12">
        <f t="shared" si="835"/>
        <v>0</v>
      </c>
      <c r="BR886" s="39">
        <f t="shared" si="836"/>
        <v>0</v>
      </c>
      <c r="BS886" s="39">
        <f t="shared" si="837"/>
        <v>0</v>
      </c>
      <c r="BT886" s="39">
        <f t="shared" si="838"/>
        <v>0</v>
      </c>
      <c r="BU886" s="104">
        <f>IF(ABS($B886)&lt;0.01,0,VLOOKUP(E886,DollarSteps,4))</f>
        <v>5</v>
      </c>
      <c r="BV886" s="104">
        <f>IF(ABS($B886)&lt;0.01,0,VLOOKUP(G886,DollarSteps,4))</f>
        <v>4</v>
      </c>
      <c r="BW886" s="104">
        <f>IF(ABS($B886)&lt;0.01,0,VLOOKUP(I886,DollarSteps,4))</f>
        <v>4</v>
      </c>
      <c r="BX886" s="104">
        <f>IF(ABS($B886)&lt;0.01,0,IF($J886="","",VLOOKUP($J886,Age_Steps,4)))</f>
        <v>7</v>
      </c>
      <c r="BY886" s="104">
        <f>IF(OR(ABS($B886)&lt;0.01,$E886=0),0,IF($J886="","",VLOOKUP($J886,Age_Steps,4)))</f>
        <v>7</v>
      </c>
      <c r="BZ886" s="104">
        <f>IF(ABS($B886)&lt;0.01,0,IF($J886="","",VLOOKUP($J886-1,Age_Steps,4)))</f>
        <v>7</v>
      </c>
      <c r="CA886" s="104">
        <f>IF(OR(ABS($B886)&lt;0.01,$G886=0),0,IF($J886="","",VLOOKUP($J886-1,Age_Steps,4)))</f>
        <v>7</v>
      </c>
      <c r="CB886" s="104">
        <f>IF(ABS($B886)&lt;0.01,0,IF($J886="","",VLOOKUP($J886-2,Age_Steps,4)))</f>
        <v>7</v>
      </c>
      <c r="CC886" s="104">
        <f>IF(OR(ABS($B886)&lt;0.01,$I886=0),0,IF($J886="","",VLOOKUP($J886-2,Age_Steps,4)))</f>
        <v>7</v>
      </c>
    </row>
    <row r="887" spans="2:81" ht="12.5" customHeight="1">
      <c r="B887" s="6" t="s">
        <v>907</v>
      </c>
      <c r="C887" s="6" t="s">
        <v>908</v>
      </c>
      <c r="D887" s="5">
        <v>0</v>
      </c>
      <c r="E887" s="5">
        <v>0</v>
      </c>
      <c r="F887" s="2">
        <v>56</v>
      </c>
      <c r="G887" s="2">
        <v>58</v>
      </c>
      <c r="H887" s="2">
        <v>0</v>
      </c>
      <c r="I887" s="5">
        <v>0</v>
      </c>
      <c r="J887" s="11">
        <v>18</v>
      </c>
      <c r="K887" s="12">
        <f t="shared" si="783"/>
        <v>0</v>
      </c>
      <c r="L887" s="12">
        <f t="shared" si="783"/>
        <v>0</v>
      </c>
      <c r="M887" s="14">
        <f t="shared" si="784"/>
        <v>-56</v>
      </c>
      <c r="N887" s="12">
        <f t="shared" si="839"/>
        <v>0</v>
      </c>
      <c r="O887" s="14">
        <f t="shared" si="785"/>
        <v>-58</v>
      </c>
      <c r="P887" s="12">
        <f t="shared" si="839"/>
        <v>0</v>
      </c>
      <c r="Q887" s="12">
        <f t="shared" si="786"/>
        <v>0</v>
      </c>
      <c r="R887" s="12">
        <f t="shared" si="787"/>
        <v>1</v>
      </c>
      <c r="S887" s="12">
        <f t="shared" si="788"/>
        <v>0</v>
      </c>
      <c r="T887" s="12">
        <f t="shared" si="789"/>
        <v>1</v>
      </c>
      <c r="U887" s="12">
        <f t="shared" si="790"/>
        <v>0</v>
      </c>
      <c r="V887" s="39">
        <f t="shared" si="791"/>
        <v>0</v>
      </c>
      <c r="W887" s="39">
        <f t="shared" si="792"/>
        <v>0</v>
      </c>
      <c r="X887" s="12">
        <f t="shared" si="840"/>
        <v>0</v>
      </c>
      <c r="Y887" s="12">
        <f t="shared" si="793"/>
        <v>0</v>
      </c>
      <c r="Z887" s="39">
        <f t="shared" si="841"/>
        <v>0</v>
      </c>
      <c r="AA887" s="12">
        <f t="shared" si="794"/>
        <v>0</v>
      </c>
      <c r="AB887" s="39">
        <f t="shared" si="795"/>
        <v>0</v>
      </c>
      <c r="AC887" s="12">
        <f t="shared" si="796"/>
        <v>0</v>
      </c>
      <c r="AD887" s="39">
        <f t="shared" si="797"/>
        <v>0</v>
      </c>
      <c r="AE887" s="39">
        <f t="shared" si="782"/>
        <v>0</v>
      </c>
      <c r="AF887" s="12">
        <f t="shared" si="798"/>
        <v>1</v>
      </c>
      <c r="AG887" s="39">
        <f t="shared" si="799"/>
        <v>58</v>
      </c>
      <c r="AH887" s="12">
        <f t="shared" si="800"/>
        <v>0</v>
      </c>
      <c r="AI887" s="39">
        <f t="shared" si="801"/>
        <v>0</v>
      </c>
      <c r="AJ887" s="39">
        <f t="shared" si="802"/>
        <v>0</v>
      </c>
      <c r="AK887" s="12">
        <f t="shared" si="803"/>
        <v>0</v>
      </c>
      <c r="AL887" s="39">
        <f t="shared" si="804"/>
        <v>0</v>
      </c>
      <c r="AM887" s="39">
        <f t="shared" si="805"/>
        <v>0</v>
      </c>
      <c r="AN887" s="39">
        <f t="shared" si="806"/>
        <v>0</v>
      </c>
      <c r="AO887" s="99">
        <f t="shared" si="807"/>
        <v>0</v>
      </c>
      <c r="AP887" s="99">
        <f t="shared" si="808"/>
        <v>0</v>
      </c>
      <c r="AQ887" s="12">
        <f t="shared" si="809"/>
        <v>0</v>
      </c>
      <c r="AR887" s="39">
        <f t="shared" si="810"/>
        <v>0</v>
      </c>
      <c r="AS887" s="39">
        <f t="shared" si="811"/>
        <v>0</v>
      </c>
      <c r="AT887" s="39">
        <f t="shared" si="812"/>
        <v>0</v>
      </c>
      <c r="AU887" s="12">
        <f t="shared" si="813"/>
        <v>0</v>
      </c>
      <c r="AV887" s="39">
        <f t="shared" si="814"/>
        <v>0</v>
      </c>
      <c r="AW887" s="39">
        <f t="shared" si="815"/>
        <v>0</v>
      </c>
      <c r="AX887" s="39">
        <f t="shared" si="816"/>
        <v>0</v>
      </c>
      <c r="AY887" s="39">
        <f t="shared" si="817"/>
        <v>0</v>
      </c>
      <c r="AZ887" s="39">
        <f t="shared" si="818"/>
        <v>0</v>
      </c>
      <c r="BA887" s="12">
        <f t="shared" si="819"/>
        <v>0</v>
      </c>
      <c r="BB887" s="39">
        <f t="shared" si="820"/>
        <v>0</v>
      </c>
      <c r="BC887" s="39">
        <f t="shared" si="821"/>
        <v>0</v>
      </c>
      <c r="BD887" s="39">
        <f t="shared" si="822"/>
        <v>0</v>
      </c>
      <c r="BE887" s="12">
        <f t="shared" si="823"/>
        <v>0</v>
      </c>
      <c r="BF887" s="39">
        <f t="shared" si="824"/>
        <v>0</v>
      </c>
      <c r="BG887" s="39">
        <f t="shared" si="825"/>
        <v>0</v>
      </c>
      <c r="BH887" s="39">
        <f t="shared" si="826"/>
        <v>0</v>
      </c>
      <c r="BI887" s="12">
        <f t="shared" si="827"/>
        <v>0</v>
      </c>
      <c r="BJ887" s="39">
        <f t="shared" si="828"/>
        <v>0</v>
      </c>
      <c r="BK887" s="39">
        <f t="shared" si="829"/>
        <v>0</v>
      </c>
      <c r="BL887" s="39">
        <f t="shared" si="830"/>
        <v>0</v>
      </c>
      <c r="BM887" s="12">
        <f t="shared" si="831"/>
        <v>0</v>
      </c>
      <c r="BN887" s="39">
        <f t="shared" si="832"/>
        <v>0</v>
      </c>
      <c r="BO887" s="39">
        <f t="shared" si="833"/>
        <v>0</v>
      </c>
      <c r="BP887" s="39">
        <f t="shared" si="834"/>
        <v>0</v>
      </c>
      <c r="BQ887" s="12">
        <f t="shared" si="835"/>
        <v>0</v>
      </c>
      <c r="BR887" s="39">
        <f t="shared" si="836"/>
        <v>0</v>
      </c>
      <c r="BS887" s="39">
        <f t="shared" si="837"/>
        <v>0</v>
      </c>
      <c r="BT887" s="39">
        <f t="shared" si="838"/>
        <v>0</v>
      </c>
      <c r="BU887" s="104">
        <f>IF(ABS($B887)&lt;0.01,0,VLOOKUP(E887,DollarSteps,4))</f>
        <v>1</v>
      </c>
      <c r="BV887" s="104">
        <f>IF(ABS($B887)&lt;0.01,0,VLOOKUP(G887,DollarSteps,4))</f>
        <v>2</v>
      </c>
      <c r="BW887" s="104">
        <f>IF(ABS($B887)&lt;0.01,0,VLOOKUP(I887,DollarSteps,4))</f>
        <v>1</v>
      </c>
      <c r="BX887" s="104">
        <f>IF(ABS($B887)&lt;0.01,0,IF($J887="","",VLOOKUP($J887,Age_Steps,4)))</f>
        <v>1</v>
      </c>
      <c r="BY887" s="104">
        <f>IF(OR(ABS($B887)&lt;0.01,$E887=0),0,IF($J887="","",VLOOKUP($J887,Age_Steps,4)))</f>
        <v>0</v>
      </c>
      <c r="BZ887" s="104">
        <f>IF(ABS($B887)&lt;0.01,0,IF($J887="","",VLOOKUP($J887-1,Age_Steps,4)))</f>
        <v>1</v>
      </c>
      <c r="CA887" s="104">
        <f>IF(OR(ABS($B887)&lt;0.01,$G887=0),0,IF($J887="","",VLOOKUP($J887-1,Age_Steps,4)))</f>
        <v>1</v>
      </c>
      <c r="CB887" s="104">
        <f>IF(ABS($B887)&lt;0.01,0,IF($J887="","",VLOOKUP($J887-2,Age_Steps,4)))</f>
        <v>1</v>
      </c>
      <c r="CC887" s="104">
        <f>IF(OR(ABS($B887)&lt;0.01,$I887=0),0,IF($J887="","",VLOOKUP($J887-2,Age_Steps,4)))</f>
        <v>0</v>
      </c>
    </row>
    <row r="888" spans="2:81" ht="12.5" customHeight="1">
      <c r="B888" s="6" t="s">
        <v>909</v>
      </c>
      <c r="C888" s="6" t="s">
        <v>910</v>
      </c>
      <c r="D888" s="5">
        <v>5200</v>
      </c>
      <c r="E888" s="5">
        <v>5385</v>
      </c>
      <c r="F888" s="2">
        <v>5150</v>
      </c>
      <c r="G888" s="2">
        <v>5210</v>
      </c>
      <c r="H888" s="2">
        <v>5275</v>
      </c>
      <c r="I888" s="5">
        <v>5635</v>
      </c>
      <c r="J888" s="11">
        <v>47</v>
      </c>
      <c r="K888" s="12">
        <f t="shared" si="783"/>
        <v>1</v>
      </c>
      <c r="L888" s="12">
        <f t="shared" si="783"/>
        <v>1</v>
      </c>
      <c r="M888" s="14">
        <f t="shared" si="784"/>
        <v>50</v>
      </c>
      <c r="N888" s="12">
        <f t="shared" si="839"/>
        <v>0</v>
      </c>
      <c r="O888" s="14">
        <f t="shared" si="785"/>
        <v>175</v>
      </c>
      <c r="P888" s="12">
        <f t="shared" si="839"/>
        <v>0</v>
      </c>
      <c r="Q888" s="12">
        <f t="shared" si="786"/>
        <v>0</v>
      </c>
      <c r="R888" s="12">
        <f t="shared" si="787"/>
        <v>0</v>
      </c>
      <c r="S888" s="12">
        <f t="shared" si="788"/>
        <v>1</v>
      </c>
      <c r="T888" s="12">
        <f t="shared" si="789"/>
        <v>1</v>
      </c>
      <c r="U888" s="12">
        <f t="shared" si="790"/>
        <v>0</v>
      </c>
      <c r="V888" s="39">
        <f t="shared" si="791"/>
        <v>0</v>
      </c>
      <c r="W888" s="39">
        <f t="shared" si="792"/>
        <v>0</v>
      </c>
      <c r="X888" s="12">
        <f t="shared" si="840"/>
        <v>1</v>
      </c>
      <c r="Y888" s="12">
        <f t="shared" si="793"/>
        <v>0</v>
      </c>
      <c r="Z888" s="39">
        <f t="shared" si="841"/>
        <v>0</v>
      </c>
      <c r="AA888" s="12">
        <f t="shared" si="794"/>
        <v>0</v>
      </c>
      <c r="AB888" s="39">
        <f t="shared" si="795"/>
        <v>0</v>
      </c>
      <c r="AC888" s="12">
        <f t="shared" si="796"/>
        <v>0</v>
      </c>
      <c r="AD888" s="39">
        <f t="shared" si="797"/>
        <v>0</v>
      </c>
      <c r="AE888" s="39">
        <f t="shared" si="782"/>
        <v>0</v>
      </c>
      <c r="AF888" s="12">
        <f t="shared" si="798"/>
        <v>0</v>
      </c>
      <c r="AG888" s="39">
        <f t="shared" si="799"/>
        <v>0</v>
      </c>
      <c r="AH888" s="12">
        <f t="shared" si="800"/>
        <v>0</v>
      </c>
      <c r="AI888" s="39">
        <f t="shared" si="801"/>
        <v>0</v>
      </c>
      <c r="AJ888" s="39">
        <f t="shared" si="802"/>
        <v>0</v>
      </c>
      <c r="AK888" s="12">
        <f t="shared" si="803"/>
        <v>1</v>
      </c>
      <c r="AL888" s="39">
        <f t="shared" si="804"/>
        <v>5385</v>
      </c>
      <c r="AM888" s="39">
        <f t="shared" si="805"/>
        <v>5210</v>
      </c>
      <c r="AN888" s="39">
        <f t="shared" si="806"/>
        <v>5635</v>
      </c>
      <c r="AO888" s="99">
        <f t="shared" si="807"/>
        <v>1</v>
      </c>
      <c r="AP888" s="99">
        <f t="shared" si="808"/>
        <v>2</v>
      </c>
      <c r="AQ888" s="12">
        <f t="shared" si="809"/>
        <v>0</v>
      </c>
      <c r="AR888" s="39">
        <f t="shared" si="810"/>
        <v>0</v>
      </c>
      <c r="AS888" s="39">
        <f t="shared" si="811"/>
        <v>0</v>
      </c>
      <c r="AT888" s="39">
        <f t="shared" si="812"/>
        <v>0</v>
      </c>
      <c r="AU888" s="12">
        <f t="shared" si="813"/>
        <v>0</v>
      </c>
      <c r="AV888" s="39">
        <f t="shared" si="814"/>
        <v>0</v>
      </c>
      <c r="AW888" s="39">
        <f t="shared" si="815"/>
        <v>0</v>
      </c>
      <c r="AX888" s="39">
        <f t="shared" si="816"/>
        <v>0</v>
      </c>
      <c r="AY888" s="39">
        <f t="shared" si="817"/>
        <v>0</v>
      </c>
      <c r="AZ888" s="39">
        <f t="shared" si="818"/>
        <v>0</v>
      </c>
      <c r="BA888" s="12">
        <f t="shared" si="819"/>
        <v>1</v>
      </c>
      <c r="BB888" s="39">
        <f t="shared" si="820"/>
        <v>5385</v>
      </c>
      <c r="BC888" s="39">
        <f t="shared" si="821"/>
        <v>5210</v>
      </c>
      <c r="BD888" s="39">
        <f t="shared" si="822"/>
        <v>5635</v>
      </c>
      <c r="BE888" s="12">
        <f t="shared" si="823"/>
        <v>0</v>
      </c>
      <c r="BF888" s="39">
        <f t="shared" si="824"/>
        <v>0</v>
      </c>
      <c r="BG888" s="39">
        <f t="shared" si="825"/>
        <v>0</v>
      </c>
      <c r="BH888" s="39">
        <f t="shared" si="826"/>
        <v>0</v>
      </c>
      <c r="BI888" s="12">
        <f t="shared" si="827"/>
        <v>0</v>
      </c>
      <c r="BJ888" s="39">
        <f t="shared" si="828"/>
        <v>0</v>
      </c>
      <c r="BK888" s="39">
        <f t="shared" si="829"/>
        <v>0</v>
      </c>
      <c r="BL888" s="39">
        <f t="shared" si="830"/>
        <v>0</v>
      </c>
      <c r="BM888" s="12">
        <f t="shared" si="831"/>
        <v>0</v>
      </c>
      <c r="BN888" s="39">
        <f t="shared" si="832"/>
        <v>0</v>
      </c>
      <c r="BO888" s="39">
        <f t="shared" si="833"/>
        <v>0</v>
      </c>
      <c r="BP888" s="39">
        <f t="shared" si="834"/>
        <v>0</v>
      </c>
      <c r="BQ888" s="12">
        <f t="shared" si="835"/>
        <v>0</v>
      </c>
      <c r="BR888" s="39">
        <f t="shared" si="836"/>
        <v>0</v>
      </c>
      <c r="BS888" s="39">
        <f t="shared" si="837"/>
        <v>0</v>
      </c>
      <c r="BT888" s="39">
        <f t="shared" si="838"/>
        <v>0</v>
      </c>
      <c r="BU888" s="104">
        <f>IF(ABS($B888)&lt;0.01,0,VLOOKUP(E888,DollarSteps,4))</f>
        <v>9</v>
      </c>
      <c r="BV888" s="104">
        <f>IF(ABS($B888)&lt;0.01,0,VLOOKUP(G888,DollarSteps,4))</f>
        <v>9</v>
      </c>
      <c r="BW888" s="104">
        <f>IF(ABS($B888)&lt;0.01,0,VLOOKUP(I888,DollarSteps,4))</f>
        <v>9</v>
      </c>
      <c r="BX888" s="104">
        <f>IF(ABS($B888)&lt;0.01,0,IF($J888="","",VLOOKUP($J888,Age_Steps,4)))</f>
        <v>4</v>
      </c>
      <c r="BY888" s="104">
        <f>IF(OR(ABS($B888)&lt;0.01,$E888=0),0,IF($J888="","",VLOOKUP($J888,Age_Steps,4)))</f>
        <v>4</v>
      </c>
      <c r="BZ888" s="104">
        <f>IF(ABS($B888)&lt;0.01,0,IF($J888="","",VLOOKUP($J888-1,Age_Steps,4)))</f>
        <v>4</v>
      </c>
      <c r="CA888" s="104">
        <f>IF(OR(ABS($B888)&lt;0.01,$G888=0),0,IF($J888="","",VLOOKUP($J888-1,Age_Steps,4)))</f>
        <v>4</v>
      </c>
      <c r="CB888" s="104">
        <f>IF(ABS($B888)&lt;0.01,0,IF($J888="","",VLOOKUP($J888-2,Age_Steps,4)))</f>
        <v>4</v>
      </c>
      <c r="CC888" s="104">
        <f>IF(OR(ABS($B888)&lt;0.01,$I888=0),0,IF($J888="","",VLOOKUP($J888-2,Age_Steps,4)))</f>
        <v>4</v>
      </c>
    </row>
    <row r="889" spans="2:81" ht="12.5" customHeight="1">
      <c r="B889" s="6" t="s">
        <v>911</v>
      </c>
      <c r="C889" s="6" t="s">
        <v>912</v>
      </c>
      <c r="D889" s="5">
        <v>0</v>
      </c>
      <c r="E889" s="5">
        <v>0</v>
      </c>
      <c r="F889" s="2">
        <v>0</v>
      </c>
      <c r="G889" s="2">
        <v>0</v>
      </c>
      <c r="H889" s="2">
        <v>0</v>
      </c>
      <c r="I889" s="5">
        <v>0</v>
      </c>
      <c r="J889" s="11">
        <v>17</v>
      </c>
      <c r="K889" s="12">
        <f t="shared" si="783"/>
        <v>0</v>
      </c>
      <c r="L889" s="12">
        <f t="shared" si="783"/>
        <v>0</v>
      </c>
      <c r="M889" s="14">
        <f t="shared" si="784"/>
        <v>0</v>
      </c>
      <c r="N889" s="12">
        <f t="shared" si="839"/>
        <v>0</v>
      </c>
      <c r="O889" s="14">
        <f t="shared" si="785"/>
        <v>0</v>
      </c>
      <c r="P889" s="12">
        <f t="shared" si="839"/>
        <v>0</v>
      </c>
      <c r="Q889" s="12">
        <f t="shared" si="786"/>
        <v>1</v>
      </c>
      <c r="R889" s="12">
        <f t="shared" si="787"/>
        <v>0</v>
      </c>
      <c r="S889" s="12">
        <f t="shared" si="788"/>
        <v>0</v>
      </c>
      <c r="T889" s="12">
        <f t="shared" si="789"/>
        <v>0</v>
      </c>
      <c r="U889" s="12">
        <f t="shared" si="790"/>
        <v>0</v>
      </c>
      <c r="V889" s="39">
        <f t="shared" si="791"/>
        <v>0</v>
      </c>
      <c r="W889" s="39">
        <f t="shared" si="792"/>
        <v>0</v>
      </c>
      <c r="X889" s="12">
        <f t="shared" si="840"/>
        <v>0</v>
      </c>
      <c r="Y889" s="12">
        <f t="shared" si="793"/>
        <v>0</v>
      </c>
      <c r="Z889" s="39">
        <f t="shared" si="841"/>
        <v>0</v>
      </c>
      <c r="AA889" s="12">
        <f t="shared" si="794"/>
        <v>0</v>
      </c>
      <c r="AB889" s="39">
        <f t="shared" si="795"/>
        <v>0</v>
      </c>
      <c r="AC889" s="12">
        <f t="shared" si="796"/>
        <v>0</v>
      </c>
      <c r="AD889" s="39">
        <f t="shared" si="797"/>
        <v>0</v>
      </c>
      <c r="AE889" s="39">
        <f t="shared" si="782"/>
        <v>0</v>
      </c>
      <c r="AF889" s="12">
        <f t="shared" si="798"/>
        <v>0</v>
      </c>
      <c r="AG889" s="39">
        <f t="shared" si="799"/>
        <v>0</v>
      </c>
      <c r="AH889" s="12">
        <f t="shared" si="800"/>
        <v>0</v>
      </c>
      <c r="AI889" s="39">
        <f t="shared" si="801"/>
        <v>0</v>
      </c>
      <c r="AJ889" s="39">
        <f t="shared" si="802"/>
        <v>0</v>
      </c>
      <c r="AK889" s="12">
        <f t="shared" si="803"/>
        <v>0</v>
      </c>
      <c r="AL889" s="39">
        <f t="shared" si="804"/>
        <v>0</v>
      </c>
      <c r="AM889" s="39">
        <f t="shared" si="805"/>
        <v>0</v>
      </c>
      <c r="AN889" s="39">
        <f t="shared" si="806"/>
        <v>0</v>
      </c>
      <c r="AO889" s="99">
        <f t="shared" si="807"/>
        <v>0</v>
      </c>
      <c r="AP889" s="99">
        <f t="shared" si="808"/>
        <v>0</v>
      </c>
      <c r="AQ889" s="12">
        <f t="shared" si="809"/>
        <v>0</v>
      </c>
      <c r="AR889" s="39">
        <f t="shared" si="810"/>
        <v>0</v>
      </c>
      <c r="AS889" s="39">
        <f t="shared" si="811"/>
        <v>0</v>
      </c>
      <c r="AT889" s="39">
        <f t="shared" si="812"/>
        <v>0</v>
      </c>
      <c r="AU889" s="12">
        <f t="shared" si="813"/>
        <v>0</v>
      </c>
      <c r="AV889" s="39">
        <f t="shared" si="814"/>
        <v>0</v>
      </c>
      <c r="AW889" s="39">
        <f t="shared" si="815"/>
        <v>0</v>
      </c>
      <c r="AX889" s="39">
        <f t="shared" si="816"/>
        <v>0</v>
      </c>
      <c r="AY889" s="39">
        <f t="shared" si="817"/>
        <v>0</v>
      </c>
      <c r="AZ889" s="39">
        <f t="shared" si="818"/>
        <v>0</v>
      </c>
      <c r="BA889" s="12">
        <f t="shared" si="819"/>
        <v>0</v>
      </c>
      <c r="BB889" s="39">
        <f t="shared" si="820"/>
        <v>0</v>
      </c>
      <c r="BC889" s="39">
        <f t="shared" si="821"/>
        <v>0</v>
      </c>
      <c r="BD889" s="39">
        <f t="shared" si="822"/>
        <v>0</v>
      </c>
      <c r="BE889" s="12">
        <f t="shared" si="823"/>
        <v>0</v>
      </c>
      <c r="BF889" s="39">
        <f t="shared" si="824"/>
        <v>0</v>
      </c>
      <c r="BG889" s="39">
        <f t="shared" si="825"/>
        <v>0</v>
      </c>
      <c r="BH889" s="39">
        <f t="shared" si="826"/>
        <v>0</v>
      </c>
      <c r="BI889" s="12">
        <f t="shared" si="827"/>
        <v>0</v>
      </c>
      <c r="BJ889" s="39">
        <f t="shared" si="828"/>
        <v>0</v>
      </c>
      <c r="BK889" s="39">
        <f t="shared" si="829"/>
        <v>0</v>
      </c>
      <c r="BL889" s="39">
        <f t="shared" si="830"/>
        <v>0</v>
      </c>
      <c r="BM889" s="12">
        <f t="shared" si="831"/>
        <v>0</v>
      </c>
      <c r="BN889" s="39">
        <f t="shared" si="832"/>
        <v>0</v>
      </c>
      <c r="BO889" s="39">
        <f t="shared" si="833"/>
        <v>0</v>
      </c>
      <c r="BP889" s="39">
        <f t="shared" si="834"/>
        <v>0</v>
      </c>
      <c r="BQ889" s="12">
        <f t="shared" si="835"/>
        <v>0</v>
      </c>
      <c r="BR889" s="39">
        <f t="shared" si="836"/>
        <v>0</v>
      </c>
      <c r="BS889" s="39">
        <f t="shared" si="837"/>
        <v>0</v>
      </c>
      <c r="BT889" s="39">
        <f t="shared" si="838"/>
        <v>0</v>
      </c>
      <c r="BU889" s="104">
        <f>IF(ABS($B889)&lt;0.01,0,VLOOKUP(E889,DollarSteps,4))</f>
        <v>1</v>
      </c>
      <c r="BV889" s="104">
        <f>IF(ABS($B889)&lt;0.01,0,VLOOKUP(G889,DollarSteps,4))</f>
        <v>1</v>
      </c>
      <c r="BW889" s="104">
        <f>IF(ABS($B889)&lt;0.01,0,VLOOKUP(I889,DollarSteps,4))</f>
        <v>1</v>
      </c>
      <c r="BX889" s="104">
        <f>IF(ABS($B889)&lt;0.01,0,IF($J889="","",VLOOKUP($J889,Age_Steps,4)))</f>
        <v>1</v>
      </c>
      <c r="BY889" s="104">
        <f>IF(OR(ABS($B889)&lt;0.01,$E889=0),0,IF($J889="","",VLOOKUP($J889,Age_Steps,4)))</f>
        <v>0</v>
      </c>
      <c r="BZ889" s="104">
        <f>IF(ABS($B889)&lt;0.01,0,IF($J889="","",VLOOKUP($J889-1,Age_Steps,4)))</f>
        <v>1</v>
      </c>
      <c r="CA889" s="104">
        <f>IF(OR(ABS($B889)&lt;0.01,$G889=0),0,IF($J889="","",VLOOKUP($J889-1,Age_Steps,4)))</f>
        <v>0</v>
      </c>
      <c r="CB889" s="104">
        <f>IF(ABS($B889)&lt;0.01,0,IF($J889="","",VLOOKUP($J889-2,Age_Steps,4)))</f>
        <v>1</v>
      </c>
      <c r="CC889" s="104">
        <f>IF(OR(ABS($B889)&lt;0.01,$I889=0),0,IF($J889="","",VLOOKUP($J889-2,Age_Steps,4)))</f>
        <v>0</v>
      </c>
    </row>
    <row r="890" spans="2:81" ht="12.5" customHeight="1">
      <c r="B890" s="6" t="s">
        <v>913</v>
      </c>
      <c r="C890" s="7" t="s">
        <v>914</v>
      </c>
      <c r="D890" s="5">
        <v>0</v>
      </c>
      <c r="E890" s="5">
        <v>0</v>
      </c>
      <c r="F890" s="2">
        <v>0</v>
      </c>
      <c r="G890" s="2">
        <v>0</v>
      </c>
      <c r="H890" s="2">
        <v>0</v>
      </c>
      <c r="I890" s="5">
        <v>0</v>
      </c>
      <c r="K890" s="12">
        <f t="shared" si="783"/>
        <v>0</v>
      </c>
      <c r="L890" s="12">
        <f t="shared" si="783"/>
        <v>0</v>
      </c>
      <c r="M890" s="14">
        <f t="shared" si="784"/>
        <v>0</v>
      </c>
      <c r="N890" s="12">
        <f t="shared" si="839"/>
        <v>0</v>
      </c>
      <c r="O890" s="14">
        <f t="shared" si="785"/>
        <v>0</v>
      </c>
      <c r="P890" s="12">
        <f t="shared" si="839"/>
        <v>0</v>
      </c>
      <c r="Q890" s="12">
        <f t="shared" si="786"/>
        <v>1</v>
      </c>
      <c r="R890" s="12">
        <f t="shared" si="787"/>
        <v>0</v>
      </c>
      <c r="S890" s="12">
        <f t="shared" si="788"/>
        <v>0</v>
      </c>
      <c r="T890" s="12">
        <f t="shared" si="789"/>
        <v>0</v>
      </c>
      <c r="U890" s="12">
        <f t="shared" si="790"/>
        <v>0</v>
      </c>
      <c r="V890" s="39">
        <f t="shared" si="791"/>
        <v>0</v>
      </c>
      <c r="W890" s="39">
        <f t="shared" si="792"/>
        <v>0</v>
      </c>
      <c r="X890" s="12">
        <f t="shared" si="840"/>
        <v>0</v>
      </c>
      <c r="Y890" s="12">
        <f t="shared" si="793"/>
        <v>0</v>
      </c>
      <c r="Z890" s="39">
        <f t="shared" si="841"/>
        <v>0</v>
      </c>
      <c r="AA890" s="12">
        <f t="shared" si="794"/>
        <v>0</v>
      </c>
      <c r="AB890" s="39">
        <f t="shared" si="795"/>
        <v>0</v>
      </c>
      <c r="AC890" s="12">
        <f t="shared" si="796"/>
        <v>0</v>
      </c>
      <c r="AD890" s="39">
        <f t="shared" si="797"/>
        <v>0</v>
      </c>
      <c r="AE890" s="39">
        <f t="shared" si="782"/>
        <v>0</v>
      </c>
      <c r="AF890" s="12">
        <f t="shared" si="798"/>
        <v>0</v>
      </c>
      <c r="AG890" s="39">
        <f t="shared" si="799"/>
        <v>0</v>
      </c>
      <c r="AH890" s="12">
        <f t="shared" si="800"/>
        <v>0</v>
      </c>
      <c r="AI890" s="39">
        <f t="shared" si="801"/>
        <v>0</v>
      </c>
      <c r="AJ890" s="39">
        <f t="shared" si="802"/>
        <v>0</v>
      </c>
      <c r="AK890" s="12">
        <f t="shared" si="803"/>
        <v>0</v>
      </c>
      <c r="AL890" s="39">
        <f t="shared" si="804"/>
        <v>0</v>
      </c>
      <c r="AM890" s="39">
        <f t="shared" si="805"/>
        <v>0</v>
      </c>
      <c r="AN890" s="39">
        <f t="shared" si="806"/>
        <v>0</v>
      </c>
      <c r="AO890" s="99">
        <f t="shared" si="807"/>
        <v>0</v>
      </c>
      <c r="AP890" s="99">
        <f t="shared" si="808"/>
        <v>0</v>
      </c>
      <c r="AQ890" s="12">
        <f t="shared" si="809"/>
        <v>0</v>
      </c>
      <c r="AR890" s="39">
        <f t="shared" si="810"/>
        <v>0</v>
      </c>
      <c r="AS890" s="39">
        <f t="shared" si="811"/>
        <v>0</v>
      </c>
      <c r="AT890" s="39">
        <f t="shared" si="812"/>
        <v>0</v>
      </c>
      <c r="AU890" s="12">
        <f t="shared" si="813"/>
        <v>0</v>
      </c>
      <c r="AV890" s="39">
        <f t="shared" si="814"/>
        <v>0</v>
      </c>
      <c r="AW890" s="39">
        <f t="shared" si="815"/>
        <v>0</v>
      </c>
      <c r="AX890" s="39">
        <f t="shared" si="816"/>
        <v>0</v>
      </c>
      <c r="AY890" s="39">
        <f t="shared" si="817"/>
        <v>0</v>
      </c>
      <c r="AZ890" s="39">
        <f t="shared" si="818"/>
        <v>0</v>
      </c>
      <c r="BA890" s="12">
        <f t="shared" si="819"/>
        <v>0</v>
      </c>
      <c r="BB890" s="39">
        <f t="shared" si="820"/>
        <v>0</v>
      </c>
      <c r="BC890" s="39">
        <f t="shared" si="821"/>
        <v>0</v>
      </c>
      <c r="BD890" s="39">
        <f t="shared" si="822"/>
        <v>0</v>
      </c>
      <c r="BE890" s="12">
        <f t="shared" si="823"/>
        <v>0</v>
      </c>
      <c r="BF890" s="39">
        <f t="shared" si="824"/>
        <v>0</v>
      </c>
      <c r="BG890" s="39">
        <f t="shared" si="825"/>
        <v>0</v>
      </c>
      <c r="BH890" s="39">
        <f t="shared" si="826"/>
        <v>0</v>
      </c>
      <c r="BI890" s="12">
        <f t="shared" si="827"/>
        <v>0</v>
      </c>
      <c r="BJ890" s="39">
        <f t="shared" si="828"/>
        <v>0</v>
      </c>
      <c r="BK890" s="39">
        <f t="shared" si="829"/>
        <v>0</v>
      </c>
      <c r="BL890" s="39">
        <f t="shared" si="830"/>
        <v>0</v>
      </c>
      <c r="BM890" s="12">
        <f t="shared" si="831"/>
        <v>0</v>
      </c>
      <c r="BN890" s="39">
        <f t="shared" si="832"/>
        <v>0</v>
      </c>
      <c r="BO890" s="39">
        <f t="shared" si="833"/>
        <v>0</v>
      </c>
      <c r="BP890" s="39">
        <f t="shared" si="834"/>
        <v>0</v>
      </c>
      <c r="BQ890" s="12">
        <f t="shared" si="835"/>
        <v>0</v>
      </c>
      <c r="BR890" s="39">
        <f t="shared" si="836"/>
        <v>0</v>
      </c>
      <c r="BS890" s="39">
        <f t="shared" si="837"/>
        <v>0</v>
      </c>
      <c r="BT890" s="39">
        <f t="shared" si="838"/>
        <v>0</v>
      </c>
      <c r="BU890" s="104">
        <f>IF(ABS($B890)&lt;0.01,0,VLOOKUP(E890,DollarSteps,4))</f>
        <v>1</v>
      </c>
      <c r="BV890" s="104">
        <f>IF(ABS($B890)&lt;0.01,0,VLOOKUP(G890,DollarSteps,4))</f>
        <v>1</v>
      </c>
      <c r="BW890" s="104">
        <f>IF(ABS($B890)&lt;0.01,0,VLOOKUP(I890,DollarSteps,4))</f>
        <v>1</v>
      </c>
      <c r="BX890" s="104" t="str">
        <f>IF(ABS($B890)&lt;0.01,0,IF($J890="","",VLOOKUP($J890,Age_Steps,4)))</f>
        <v/>
      </c>
      <c r="BY890" s="104">
        <f>IF(OR(ABS($B890)&lt;0.01,$E890=0),0,IF($J890="","",VLOOKUP($J890,Age_Steps,4)))</f>
        <v>0</v>
      </c>
      <c r="BZ890" s="104" t="str">
        <f>IF(ABS($B890)&lt;0.01,0,IF($J890="","",VLOOKUP($J890-1,Age_Steps,4)))</f>
        <v/>
      </c>
      <c r="CA890" s="104">
        <f>IF(OR(ABS($B890)&lt;0.01,$G890=0),0,IF($J890="","",VLOOKUP($J890-1,Age_Steps,4)))</f>
        <v>0</v>
      </c>
      <c r="CB890" s="104" t="str">
        <f>IF(ABS($B890)&lt;0.01,0,IF($J890="","",VLOOKUP($J890-2,Age_Steps,4)))</f>
        <v/>
      </c>
      <c r="CC890" s="104">
        <f>IF(OR(ABS($B890)&lt;0.01,$I890=0),0,IF($J890="","",VLOOKUP($J890-2,Age_Steps,4)))</f>
        <v>0</v>
      </c>
    </row>
    <row r="891" spans="2:81" ht="12.5" customHeight="1">
      <c r="B891" s="6" t="s">
        <v>915</v>
      </c>
      <c r="C891" s="7" t="s">
        <v>916</v>
      </c>
      <c r="D891" s="5">
        <v>0</v>
      </c>
      <c r="E891" s="5">
        <v>0</v>
      </c>
      <c r="F891" s="2">
        <v>0</v>
      </c>
      <c r="G891" s="2">
        <v>0</v>
      </c>
      <c r="H891" s="2">
        <v>0</v>
      </c>
      <c r="I891" s="5">
        <v>0</v>
      </c>
      <c r="J891" s="11">
        <v>52</v>
      </c>
      <c r="K891" s="12">
        <f t="shared" si="783"/>
        <v>0</v>
      </c>
      <c r="L891" s="12">
        <f t="shared" si="783"/>
        <v>0</v>
      </c>
      <c r="M891" s="14">
        <f t="shared" si="784"/>
        <v>0</v>
      </c>
      <c r="N891" s="12">
        <f t="shared" si="839"/>
        <v>0</v>
      </c>
      <c r="O891" s="14">
        <f t="shared" si="785"/>
        <v>0</v>
      </c>
      <c r="P891" s="12">
        <f t="shared" si="839"/>
        <v>0</v>
      </c>
      <c r="Q891" s="12">
        <f t="shared" si="786"/>
        <v>1</v>
      </c>
      <c r="R891" s="12">
        <f t="shared" si="787"/>
        <v>0</v>
      </c>
      <c r="S891" s="12">
        <f t="shared" si="788"/>
        <v>0</v>
      </c>
      <c r="T891" s="12">
        <f t="shared" si="789"/>
        <v>0</v>
      </c>
      <c r="U891" s="12">
        <f t="shared" si="790"/>
        <v>0</v>
      </c>
      <c r="V891" s="39">
        <f t="shared" si="791"/>
        <v>0</v>
      </c>
      <c r="W891" s="39">
        <f t="shared" si="792"/>
        <v>0</v>
      </c>
      <c r="X891" s="12">
        <f t="shared" si="840"/>
        <v>0</v>
      </c>
      <c r="Y891" s="12">
        <f t="shared" si="793"/>
        <v>0</v>
      </c>
      <c r="Z891" s="39">
        <f t="shared" si="841"/>
        <v>0</v>
      </c>
      <c r="AA891" s="12">
        <f t="shared" si="794"/>
        <v>0</v>
      </c>
      <c r="AB891" s="39">
        <f t="shared" si="795"/>
        <v>0</v>
      </c>
      <c r="AC891" s="12">
        <f t="shared" si="796"/>
        <v>0</v>
      </c>
      <c r="AD891" s="39">
        <f t="shared" si="797"/>
        <v>0</v>
      </c>
      <c r="AE891" s="39">
        <f t="shared" si="782"/>
        <v>0</v>
      </c>
      <c r="AF891" s="12">
        <f t="shared" si="798"/>
        <v>0</v>
      </c>
      <c r="AG891" s="39">
        <f t="shared" si="799"/>
        <v>0</v>
      </c>
      <c r="AH891" s="12">
        <f t="shared" si="800"/>
        <v>0</v>
      </c>
      <c r="AI891" s="39">
        <f t="shared" si="801"/>
        <v>0</v>
      </c>
      <c r="AJ891" s="39">
        <f t="shared" si="802"/>
        <v>0</v>
      </c>
      <c r="AK891" s="12">
        <f t="shared" si="803"/>
        <v>0</v>
      </c>
      <c r="AL891" s="39">
        <f t="shared" si="804"/>
        <v>0</v>
      </c>
      <c r="AM891" s="39">
        <f t="shared" si="805"/>
        <v>0</v>
      </c>
      <c r="AN891" s="39">
        <f t="shared" si="806"/>
        <v>0</v>
      </c>
      <c r="AO891" s="99">
        <f t="shared" si="807"/>
        <v>0</v>
      </c>
      <c r="AP891" s="99">
        <f t="shared" si="808"/>
        <v>0</v>
      </c>
      <c r="AQ891" s="12">
        <f t="shared" si="809"/>
        <v>0</v>
      </c>
      <c r="AR891" s="39">
        <f t="shared" si="810"/>
        <v>0</v>
      </c>
      <c r="AS891" s="39">
        <f t="shared" si="811"/>
        <v>0</v>
      </c>
      <c r="AT891" s="39">
        <f t="shared" si="812"/>
        <v>0</v>
      </c>
      <c r="AU891" s="12">
        <f t="shared" si="813"/>
        <v>0</v>
      </c>
      <c r="AV891" s="39">
        <f t="shared" si="814"/>
        <v>0</v>
      </c>
      <c r="AW891" s="39">
        <f t="shared" si="815"/>
        <v>0</v>
      </c>
      <c r="AX891" s="39">
        <f t="shared" si="816"/>
        <v>0</v>
      </c>
      <c r="AY891" s="39">
        <f t="shared" si="817"/>
        <v>0</v>
      </c>
      <c r="AZ891" s="39">
        <f t="shared" si="818"/>
        <v>0</v>
      </c>
      <c r="BA891" s="12">
        <f t="shared" si="819"/>
        <v>0</v>
      </c>
      <c r="BB891" s="39">
        <f t="shared" si="820"/>
        <v>0</v>
      </c>
      <c r="BC891" s="39">
        <f t="shared" si="821"/>
        <v>0</v>
      </c>
      <c r="BD891" s="39">
        <f t="shared" si="822"/>
        <v>0</v>
      </c>
      <c r="BE891" s="12">
        <f t="shared" si="823"/>
        <v>0</v>
      </c>
      <c r="BF891" s="39">
        <f t="shared" si="824"/>
        <v>0</v>
      </c>
      <c r="BG891" s="39">
        <f t="shared" si="825"/>
        <v>0</v>
      </c>
      <c r="BH891" s="39">
        <f t="shared" si="826"/>
        <v>0</v>
      </c>
      <c r="BI891" s="12">
        <f t="shared" si="827"/>
        <v>0</v>
      </c>
      <c r="BJ891" s="39">
        <f t="shared" si="828"/>
        <v>0</v>
      </c>
      <c r="BK891" s="39">
        <f t="shared" si="829"/>
        <v>0</v>
      </c>
      <c r="BL891" s="39">
        <f t="shared" si="830"/>
        <v>0</v>
      </c>
      <c r="BM891" s="12">
        <f t="shared" si="831"/>
        <v>0</v>
      </c>
      <c r="BN891" s="39">
        <f t="shared" si="832"/>
        <v>0</v>
      </c>
      <c r="BO891" s="39">
        <f t="shared" si="833"/>
        <v>0</v>
      </c>
      <c r="BP891" s="39">
        <f t="shared" si="834"/>
        <v>0</v>
      </c>
      <c r="BQ891" s="12">
        <f t="shared" si="835"/>
        <v>0</v>
      </c>
      <c r="BR891" s="39">
        <f t="shared" si="836"/>
        <v>0</v>
      </c>
      <c r="BS891" s="39">
        <f t="shared" si="837"/>
        <v>0</v>
      </c>
      <c r="BT891" s="39">
        <f t="shared" si="838"/>
        <v>0</v>
      </c>
      <c r="BU891" s="104">
        <f>IF(ABS($B891)&lt;0.01,0,VLOOKUP(E891,DollarSteps,4))</f>
        <v>1</v>
      </c>
      <c r="BV891" s="104">
        <f>IF(ABS($B891)&lt;0.01,0,VLOOKUP(G891,DollarSteps,4))</f>
        <v>1</v>
      </c>
      <c r="BW891" s="104">
        <f>IF(ABS($B891)&lt;0.01,0,VLOOKUP(I891,DollarSteps,4))</f>
        <v>1</v>
      </c>
      <c r="BX891" s="104">
        <f>IF(ABS($B891)&lt;0.01,0,IF($J891="","",VLOOKUP($J891,Age_Steps,4)))</f>
        <v>5</v>
      </c>
      <c r="BY891" s="104">
        <f>IF(OR(ABS($B891)&lt;0.01,$E891=0),0,IF($J891="","",VLOOKUP($J891,Age_Steps,4)))</f>
        <v>0</v>
      </c>
      <c r="BZ891" s="104">
        <f>IF(ABS($B891)&lt;0.01,0,IF($J891="","",VLOOKUP($J891-1,Age_Steps,4)))</f>
        <v>5</v>
      </c>
      <c r="CA891" s="104">
        <f>IF(OR(ABS($B891)&lt;0.01,$G891=0),0,IF($J891="","",VLOOKUP($J891-1,Age_Steps,4)))</f>
        <v>0</v>
      </c>
      <c r="CB891" s="104">
        <f>IF(ABS($B891)&lt;0.01,0,IF($J891="","",VLOOKUP($J891-2,Age_Steps,4)))</f>
        <v>5</v>
      </c>
      <c r="CC891" s="104">
        <f>IF(OR(ABS($B891)&lt;0.01,$I891=0),0,IF($J891="","",VLOOKUP($J891-2,Age_Steps,4)))</f>
        <v>0</v>
      </c>
    </row>
    <row r="892" spans="2:81" ht="12.5" customHeight="1">
      <c r="B892" s="6" t="s">
        <v>917</v>
      </c>
      <c r="C892" s="6" t="s">
        <v>918</v>
      </c>
      <c r="D892" s="5">
        <v>0</v>
      </c>
      <c r="E892" s="5">
        <v>0</v>
      </c>
      <c r="F892" s="2">
        <v>0</v>
      </c>
      <c r="G892" s="2">
        <v>0</v>
      </c>
      <c r="H892" s="2">
        <v>0</v>
      </c>
      <c r="I892" s="5">
        <v>0</v>
      </c>
      <c r="J892" s="11">
        <v>16</v>
      </c>
      <c r="K892" s="12">
        <f t="shared" si="783"/>
        <v>0</v>
      </c>
      <c r="L892" s="12">
        <f t="shared" si="783"/>
        <v>0</v>
      </c>
      <c r="M892" s="14">
        <f t="shared" si="784"/>
        <v>0</v>
      </c>
      <c r="N892" s="12">
        <f t="shared" si="839"/>
        <v>0</v>
      </c>
      <c r="O892" s="14">
        <f t="shared" si="785"/>
        <v>0</v>
      </c>
      <c r="P892" s="12">
        <f t="shared" si="839"/>
        <v>0</v>
      </c>
      <c r="Q892" s="12">
        <f t="shared" si="786"/>
        <v>1</v>
      </c>
      <c r="R892" s="12">
        <f t="shared" si="787"/>
        <v>0</v>
      </c>
      <c r="S892" s="12">
        <f t="shared" si="788"/>
        <v>0</v>
      </c>
      <c r="T892" s="12">
        <f t="shared" si="789"/>
        <v>0</v>
      </c>
      <c r="U892" s="12">
        <f t="shared" si="790"/>
        <v>0</v>
      </c>
      <c r="V892" s="39">
        <f t="shared" si="791"/>
        <v>0</v>
      </c>
      <c r="W892" s="39">
        <f t="shared" si="792"/>
        <v>0</v>
      </c>
      <c r="X892" s="12">
        <f t="shared" si="840"/>
        <v>0</v>
      </c>
      <c r="Y892" s="12">
        <f t="shared" si="793"/>
        <v>0</v>
      </c>
      <c r="Z892" s="39">
        <f t="shared" si="841"/>
        <v>0</v>
      </c>
      <c r="AA892" s="12">
        <f t="shared" si="794"/>
        <v>0</v>
      </c>
      <c r="AB892" s="39">
        <f t="shared" si="795"/>
        <v>0</v>
      </c>
      <c r="AC892" s="12">
        <f t="shared" si="796"/>
        <v>0</v>
      </c>
      <c r="AD892" s="39">
        <f t="shared" si="797"/>
        <v>0</v>
      </c>
      <c r="AE892" s="39">
        <f t="shared" si="782"/>
        <v>0</v>
      </c>
      <c r="AF892" s="12">
        <f t="shared" si="798"/>
        <v>0</v>
      </c>
      <c r="AG892" s="39">
        <f t="shared" si="799"/>
        <v>0</v>
      </c>
      <c r="AH892" s="12">
        <f t="shared" si="800"/>
        <v>0</v>
      </c>
      <c r="AI892" s="39">
        <f t="shared" si="801"/>
        <v>0</v>
      </c>
      <c r="AJ892" s="39">
        <f t="shared" si="802"/>
        <v>0</v>
      </c>
      <c r="AK892" s="12">
        <f t="shared" si="803"/>
        <v>0</v>
      </c>
      <c r="AL892" s="39">
        <f t="shared" si="804"/>
        <v>0</v>
      </c>
      <c r="AM892" s="39">
        <f t="shared" si="805"/>
        <v>0</v>
      </c>
      <c r="AN892" s="39">
        <f t="shared" si="806"/>
        <v>0</v>
      </c>
      <c r="AO892" s="99">
        <f t="shared" si="807"/>
        <v>0</v>
      </c>
      <c r="AP892" s="99">
        <f t="shared" si="808"/>
        <v>0</v>
      </c>
      <c r="AQ892" s="12">
        <f t="shared" si="809"/>
        <v>0</v>
      </c>
      <c r="AR892" s="39">
        <f t="shared" si="810"/>
        <v>0</v>
      </c>
      <c r="AS892" s="39">
        <f t="shared" si="811"/>
        <v>0</v>
      </c>
      <c r="AT892" s="39">
        <f t="shared" si="812"/>
        <v>0</v>
      </c>
      <c r="AU892" s="12">
        <f t="shared" si="813"/>
        <v>0</v>
      </c>
      <c r="AV892" s="39">
        <f t="shared" si="814"/>
        <v>0</v>
      </c>
      <c r="AW892" s="39">
        <f t="shared" si="815"/>
        <v>0</v>
      </c>
      <c r="AX892" s="39">
        <f t="shared" si="816"/>
        <v>0</v>
      </c>
      <c r="AY892" s="39">
        <f t="shared" si="817"/>
        <v>0</v>
      </c>
      <c r="AZ892" s="39">
        <f t="shared" si="818"/>
        <v>0</v>
      </c>
      <c r="BA892" s="12">
        <f t="shared" si="819"/>
        <v>0</v>
      </c>
      <c r="BB892" s="39">
        <f t="shared" si="820"/>
        <v>0</v>
      </c>
      <c r="BC892" s="39">
        <f t="shared" si="821"/>
        <v>0</v>
      </c>
      <c r="BD892" s="39">
        <f t="shared" si="822"/>
        <v>0</v>
      </c>
      <c r="BE892" s="12">
        <f t="shared" si="823"/>
        <v>0</v>
      </c>
      <c r="BF892" s="39">
        <f t="shared" si="824"/>
        <v>0</v>
      </c>
      <c r="BG892" s="39">
        <f t="shared" si="825"/>
        <v>0</v>
      </c>
      <c r="BH892" s="39">
        <f t="shared" si="826"/>
        <v>0</v>
      </c>
      <c r="BI892" s="12">
        <f t="shared" si="827"/>
        <v>0</v>
      </c>
      <c r="BJ892" s="39">
        <f t="shared" si="828"/>
        <v>0</v>
      </c>
      <c r="BK892" s="39">
        <f t="shared" si="829"/>
        <v>0</v>
      </c>
      <c r="BL892" s="39">
        <f t="shared" si="830"/>
        <v>0</v>
      </c>
      <c r="BM892" s="12">
        <f t="shared" si="831"/>
        <v>0</v>
      </c>
      <c r="BN892" s="39">
        <f t="shared" si="832"/>
        <v>0</v>
      </c>
      <c r="BO892" s="39">
        <f t="shared" si="833"/>
        <v>0</v>
      </c>
      <c r="BP892" s="39">
        <f t="shared" si="834"/>
        <v>0</v>
      </c>
      <c r="BQ892" s="12">
        <f t="shared" si="835"/>
        <v>0</v>
      </c>
      <c r="BR892" s="39">
        <f t="shared" si="836"/>
        <v>0</v>
      </c>
      <c r="BS892" s="39">
        <f t="shared" si="837"/>
        <v>0</v>
      </c>
      <c r="BT892" s="39">
        <f t="shared" si="838"/>
        <v>0</v>
      </c>
      <c r="BU892" s="104">
        <f>IF(ABS($B892)&lt;0.01,0,VLOOKUP(E892,DollarSteps,4))</f>
        <v>1</v>
      </c>
      <c r="BV892" s="104">
        <f>IF(ABS($B892)&lt;0.01,0,VLOOKUP(G892,DollarSteps,4))</f>
        <v>1</v>
      </c>
      <c r="BW892" s="104">
        <f>IF(ABS($B892)&lt;0.01,0,VLOOKUP(I892,DollarSteps,4))</f>
        <v>1</v>
      </c>
      <c r="BX892" s="104">
        <f>IF(ABS($B892)&lt;0.01,0,IF($J892="","",VLOOKUP($J892,Age_Steps,4)))</f>
        <v>1</v>
      </c>
      <c r="BY892" s="104">
        <f>IF(OR(ABS($B892)&lt;0.01,$E892=0),0,IF($J892="","",VLOOKUP($J892,Age_Steps,4)))</f>
        <v>0</v>
      </c>
      <c r="BZ892" s="104">
        <f>IF(ABS($B892)&lt;0.01,0,IF($J892="","",VLOOKUP($J892-1,Age_Steps,4)))</f>
        <v>1</v>
      </c>
      <c r="CA892" s="104">
        <f>IF(OR(ABS($B892)&lt;0.01,$G892=0),0,IF($J892="","",VLOOKUP($J892-1,Age_Steps,4)))</f>
        <v>0</v>
      </c>
      <c r="CB892" s="104">
        <f>IF(ABS($B892)&lt;0.01,0,IF($J892="","",VLOOKUP($J892-2,Age_Steps,4)))</f>
        <v>1</v>
      </c>
      <c r="CC892" s="104">
        <f>IF(OR(ABS($B892)&lt;0.01,$I892=0),0,IF($J892="","",VLOOKUP($J892-2,Age_Steps,4)))</f>
        <v>0</v>
      </c>
    </row>
    <row r="893" spans="2:81" ht="12.5" customHeight="1">
      <c r="B893" s="6" t="s">
        <v>919</v>
      </c>
      <c r="C893" s="6" t="s">
        <v>920</v>
      </c>
      <c r="D893" s="5">
        <v>0</v>
      </c>
      <c r="E893" s="5">
        <v>0</v>
      </c>
      <c r="F893" s="2">
        <v>0</v>
      </c>
      <c r="G893" s="2">
        <v>0</v>
      </c>
      <c r="H893" s="2">
        <v>0</v>
      </c>
      <c r="I893" s="5">
        <v>0</v>
      </c>
      <c r="J893" s="11">
        <v>99</v>
      </c>
      <c r="K893" s="12">
        <f t="shared" si="783"/>
        <v>0</v>
      </c>
      <c r="L893" s="12">
        <f t="shared" si="783"/>
        <v>0</v>
      </c>
      <c r="M893" s="14">
        <f t="shared" si="784"/>
        <v>0</v>
      </c>
      <c r="N893" s="12">
        <f t="shared" si="839"/>
        <v>0</v>
      </c>
      <c r="O893" s="14">
        <f t="shared" si="785"/>
        <v>0</v>
      </c>
      <c r="P893" s="12">
        <f t="shared" si="839"/>
        <v>0</v>
      </c>
      <c r="Q893" s="12">
        <f t="shared" si="786"/>
        <v>1</v>
      </c>
      <c r="R893" s="12">
        <f t="shared" si="787"/>
        <v>0</v>
      </c>
      <c r="S893" s="12">
        <f t="shared" si="788"/>
        <v>0</v>
      </c>
      <c r="T893" s="12">
        <f t="shared" si="789"/>
        <v>0</v>
      </c>
      <c r="U893" s="12">
        <f t="shared" si="790"/>
        <v>0</v>
      </c>
      <c r="V893" s="39">
        <f t="shared" si="791"/>
        <v>0</v>
      </c>
      <c r="W893" s="39">
        <f t="shared" si="792"/>
        <v>0</v>
      </c>
      <c r="X893" s="12">
        <f t="shared" si="840"/>
        <v>0</v>
      </c>
      <c r="Y893" s="12">
        <f t="shared" si="793"/>
        <v>0</v>
      </c>
      <c r="Z893" s="39">
        <f t="shared" si="841"/>
        <v>0</v>
      </c>
      <c r="AA893" s="12">
        <f t="shared" si="794"/>
        <v>0</v>
      </c>
      <c r="AB893" s="39">
        <f t="shared" si="795"/>
        <v>0</v>
      </c>
      <c r="AC893" s="12">
        <f t="shared" si="796"/>
        <v>0</v>
      </c>
      <c r="AD893" s="39">
        <f t="shared" si="797"/>
        <v>0</v>
      </c>
      <c r="AE893" s="39">
        <f t="shared" si="782"/>
        <v>0</v>
      </c>
      <c r="AF893" s="12">
        <f t="shared" si="798"/>
        <v>0</v>
      </c>
      <c r="AG893" s="39">
        <f t="shared" si="799"/>
        <v>0</v>
      </c>
      <c r="AH893" s="12">
        <f t="shared" si="800"/>
        <v>0</v>
      </c>
      <c r="AI893" s="39">
        <f t="shared" si="801"/>
        <v>0</v>
      </c>
      <c r="AJ893" s="39">
        <f t="shared" si="802"/>
        <v>0</v>
      </c>
      <c r="AK893" s="12">
        <f t="shared" si="803"/>
        <v>0</v>
      </c>
      <c r="AL893" s="39">
        <f t="shared" si="804"/>
        <v>0</v>
      </c>
      <c r="AM893" s="39">
        <f t="shared" si="805"/>
        <v>0</v>
      </c>
      <c r="AN893" s="39">
        <f t="shared" si="806"/>
        <v>0</v>
      </c>
      <c r="AO893" s="99">
        <f t="shared" si="807"/>
        <v>0</v>
      </c>
      <c r="AP893" s="99">
        <f t="shared" si="808"/>
        <v>0</v>
      </c>
      <c r="AQ893" s="12">
        <f t="shared" si="809"/>
        <v>0</v>
      </c>
      <c r="AR893" s="39">
        <f t="shared" si="810"/>
        <v>0</v>
      </c>
      <c r="AS893" s="39">
        <f t="shared" si="811"/>
        <v>0</v>
      </c>
      <c r="AT893" s="39">
        <f t="shared" si="812"/>
        <v>0</v>
      </c>
      <c r="AU893" s="12">
        <f t="shared" si="813"/>
        <v>0</v>
      </c>
      <c r="AV893" s="39">
        <f t="shared" si="814"/>
        <v>0</v>
      </c>
      <c r="AW893" s="39">
        <f t="shared" si="815"/>
        <v>0</v>
      </c>
      <c r="AX893" s="39">
        <f t="shared" si="816"/>
        <v>0</v>
      </c>
      <c r="AY893" s="39">
        <f t="shared" si="817"/>
        <v>0</v>
      </c>
      <c r="AZ893" s="39">
        <f t="shared" si="818"/>
        <v>0</v>
      </c>
      <c r="BA893" s="12">
        <f t="shared" si="819"/>
        <v>0</v>
      </c>
      <c r="BB893" s="39">
        <f t="shared" si="820"/>
        <v>0</v>
      </c>
      <c r="BC893" s="39">
        <f t="shared" si="821"/>
        <v>0</v>
      </c>
      <c r="BD893" s="39">
        <f t="shared" si="822"/>
        <v>0</v>
      </c>
      <c r="BE893" s="12">
        <f t="shared" si="823"/>
        <v>0</v>
      </c>
      <c r="BF893" s="39">
        <f t="shared" si="824"/>
        <v>0</v>
      </c>
      <c r="BG893" s="39">
        <f t="shared" si="825"/>
        <v>0</v>
      </c>
      <c r="BH893" s="39">
        <f t="shared" si="826"/>
        <v>0</v>
      </c>
      <c r="BI893" s="12">
        <f t="shared" si="827"/>
        <v>0</v>
      </c>
      <c r="BJ893" s="39">
        <f t="shared" si="828"/>
        <v>0</v>
      </c>
      <c r="BK893" s="39">
        <f t="shared" si="829"/>
        <v>0</v>
      </c>
      <c r="BL893" s="39">
        <f t="shared" si="830"/>
        <v>0</v>
      </c>
      <c r="BM893" s="12">
        <f t="shared" si="831"/>
        <v>0</v>
      </c>
      <c r="BN893" s="39">
        <f t="shared" si="832"/>
        <v>0</v>
      </c>
      <c r="BO893" s="39">
        <f t="shared" si="833"/>
        <v>0</v>
      </c>
      <c r="BP893" s="39">
        <f t="shared" si="834"/>
        <v>0</v>
      </c>
      <c r="BQ893" s="12">
        <f t="shared" si="835"/>
        <v>0</v>
      </c>
      <c r="BR893" s="39">
        <f t="shared" si="836"/>
        <v>0</v>
      </c>
      <c r="BS893" s="39">
        <f t="shared" si="837"/>
        <v>0</v>
      </c>
      <c r="BT893" s="39">
        <f t="shared" si="838"/>
        <v>0</v>
      </c>
      <c r="BU893" s="104">
        <f>IF(ABS($B893)&lt;0.01,0,VLOOKUP(E893,DollarSteps,4))</f>
        <v>1</v>
      </c>
      <c r="BV893" s="104">
        <f>IF(ABS($B893)&lt;0.01,0,VLOOKUP(G893,DollarSteps,4))</f>
        <v>1</v>
      </c>
      <c r="BW893" s="104">
        <f>IF(ABS($B893)&lt;0.01,0,VLOOKUP(I893,DollarSteps,4))</f>
        <v>1</v>
      </c>
      <c r="BX893" s="104">
        <f>IF(ABS($B893)&lt;0.01,0,IF($J893="","",VLOOKUP($J893,Age_Steps,4)))</f>
        <v>7</v>
      </c>
      <c r="BY893" s="104">
        <f>IF(OR(ABS($B893)&lt;0.01,$E893=0),0,IF($J893="","",VLOOKUP($J893,Age_Steps,4)))</f>
        <v>0</v>
      </c>
      <c r="BZ893" s="104">
        <f>IF(ABS($B893)&lt;0.01,0,IF($J893="","",VLOOKUP($J893-1,Age_Steps,4)))</f>
        <v>7</v>
      </c>
      <c r="CA893" s="104">
        <f>IF(OR(ABS($B893)&lt;0.01,$G893=0),0,IF($J893="","",VLOOKUP($J893-1,Age_Steps,4)))</f>
        <v>0</v>
      </c>
      <c r="CB893" s="104">
        <f>IF(ABS($B893)&lt;0.01,0,IF($J893="","",VLOOKUP($J893-2,Age_Steps,4)))</f>
        <v>7</v>
      </c>
      <c r="CC893" s="104">
        <f>IF(OR(ABS($B893)&lt;0.01,$I893=0),0,IF($J893="","",VLOOKUP($J893-2,Age_Steps,4)))</f>
        <v>0</v>
      </c>
    </row>
    <row r="894" spans="2:81" ht="12.5" customHeight="1">
      <c r="B894" s="6" t="s">
        <v>921</v>
      </c>
      <c r="C894" s="7" t="s">
        <v>922</v>
      </c>
      <c r="D894" s="5">
        <v>0</v>
      </c>
      <c r="E894" s="5">
        <v>0</v>
      </c>
      <c r="F894" s="2">
        <v>0</v>
      </c>
      <c r="G894" s="2">
        <v>0</v>
      </c>
      <c r="H894" s="2">
        <v>90</v>
      </c>
      <c r="I894" s="5">
        <v>90</v>
      </c>
      <c r="J894" s="11">
        <v>73</v>
      </c>
      <c r="K894" s="12">
        <f t="shared" si="783"/>
        <v>0</v>
      </c>
      <c r="L894" s="12">
        <f t="shared" si="783"/>
        <v>0</v>
      </c>
      <c r="M894" s="14">
        <f t="shared" si="784"/>
        <v>0</v>
      </c>
      <c r="N894" s="12">
        <f t="shared" si="839"/>
        <v>0</v>
      </c>
      <c r="O894" s="14">
        <f t="shared" si="785"/>
        <v>0</v>
      </c>
      <c r="P894" s="12">
        <f t="shared" si="839"/>
        <v>0</v>
      </c>
      <c r="Q894" s="12">
        <f t="shared" si="786"/>
        <v>0</v>
      </c>
      <c r="R894" s="12">
        <f t="shared" si="787"/>
        <v>1</v>
      </c>
      <c r="S894" s="12">
        <f t="shared" si="788"/>
        <v>0</v>
      </c>
      <c r="T894" s="12">
        <f t="shared" si="789"/>
        <v>0</v>
      </c>
      <c r="U894" s="12">
        <f t="shared" si="790"/>
        <v>0</v>
      </c>
      <c r="V894" s="39">
        <f t="shared" si="791"/>
        <v>0</v>
      </c>
      <c r="W894" s="39">
        <f t="shared" si="792"/>
        <v>0</v>
      </c>
      <c r="X894" s="12">
        <f t="shared" si="840"/>
        <v>1</v>
      </c>
      <c r="Y894" s="12">
        <f t="shared" si="793"/>
        <v>1</v>
      </c>
      <c r="Z894" s="39">
        <f t="shared" si="841"/>
        <v>90</v>
      </c>
      <c r="AA894" s="12">
        <f t="shared" si="794"/>
        <v>0</v>
      </c>
      <c r="AB894" s="39">
        <f t="shared" si="795"/>
        <v>0</v>
      </c>
      <c r="AC894" s="12">
        <f t="shared" si="796"/>
        <v>0</v>
      </c>
      <c r="AD894" s="39">
        <f t="shared" si="797"/>
        <v>0</v>
      </c>
      <c r="AE894" s="39">
        <f t="shared" si="782"/>
        <v>0</v>
      </c>
      <c r="AF894" s="12">
        <f t="shared" si="798"/>
        <v>0</v>
      </c>
      <c r="AG894" s="39">
        <f t="shared" si="799"/>
        <v>0</v>
      </c>
      <c r="AH894" s="12">
        <f t="shared" si="800"/>
        <v>0</v>
      </c>
      <c r="AI894" s="39">
        <f t="shared" si="801"/>
        <v>0</v>
      </c>
      <c r="AJ894" s="39">
        <f t="shared" si="802"/>
        <v>0</v>
      </c>
      <c r="AK894" s="12">
        <f t="shared" si="803"/>
        <v>0</v>
      </c>
      <c r="AL894" s="39">
        <f t="shared" si="804"/>
        <v>0</v>
      </c>
      <c r="AM894" s="39">
        <f t="shared" si="805"/>
        <v>0</v>
      </c>
      <c r="AN894" s="39">
        <f t="shared" si="806"/>
        <v>0</v>
      </c>
      <c r="AO894" s="99">
        <f t="shared" si="807"/>
        <v>0</v>
      </c>
      <c r="AP894" s="99">
        <f t="shared" si="808"/>
        <v>0</v>
      </c>
      <c r="AQ894" s="12">
        <f t="shared" si="809"/>
        <v>0</v>
      </c>
      <c r="AR894" s="39">
        <f t="shared" si="810"/>
        <v>0</v>
      </c>
      <c r="AS894" s="39">
        <f t="shared" si="811"/>
        <v>0</v>
      </c>
      <c r="AT894" s="39">
        <f t="shared" si="812"/>
        <v>0</v>
      </c>
      <c r="AU894" s="12">
        <f t="shared" si="813"/>
        <v>0</v>
      </c>
      <c r="AV894" s="39">
        <f t="shared" si="814"/>
        <v>0</v>
      </c>
      <c r="AW894" s="39">
        <f t="shared" si="815"/>
        <v>0</v>
      </c>
      <c r="AX894" s="39">
        <f t="shared" si="816"/>
        <v>0</v>
      </c>
      <c r="AY894" s="39">
        <f t="shared" si="817"/>
        <v>0</v>
      </c>
      <c r="AZ894" s="39">
        <f t="shared" si="818"/>
        <v>0</v>
      </c>
      <c r="BA894" s="12">
        <f t="shared" si="819"/>
        <v>0</v>
      </c>
      <c r="BB894" s="39">
        <f t="shared" si="820"/>
        <v>0</v>
      </c>
      <c r="BC894" s="39">
        <f t="shared" si="821"/>
        <v>0</v>
      </c>
      <c r="BD894" s="39">
        <f t="shared" si="822"/>
        <v>0</v>
      </c>
      <c r="BE894" s="12">
        <f t="shared" si="823"/>
        <v>0</v>
      </c>
      <c r="BF894" s="39">
        <f t="shared" si="824"/>
        <v>0</v>
      </c>
      <c r="BG894" s="39">
        <f t="shared" si="825"/>
        <v>0</v>
      </c>
      <c r="BH894" s="39">
        <f t="shared" si="826"/>
        <v>0</v>
      </c>
      <c r="BI894" s="12">
        <f t="shared" si="827"/>
        <v>0</v>
      </c>
      <c r="BJ894" s="39">
        <f t="shared" si="828"/>
        <v>0</v>
      </c>
      <c r="BK894" s="39">
        <f t="shared" si="829"/>
        <v>0</v>
      </c>
      <c r="BL894" s="39">
        <f t="shared" si="830"/>
        <v>0</v>
      </c>
      <c r="BM894" s="12">
        <f t="shared" si="831"/>
        <v>0</v>
      </c>
      <c r="BN894" s="39">
        <f t="shared" si="832"/>
        <v>0</v>
      </c>
      <c r="BO894" s="39">
        <f t="shared" si="833"/>
        <v>0</v>
      </c>
      <c r="BP894" s="39">
        <f t="shared" si="834"/>
        <v>0</v>
      </c>
      <c r="BQ894" s="12">
        <f t="shared" si="835"/>
        <v>0</v>
      </c>
      <c r="BR894" s="39">
        <f t="shared" si="836"/>
        <v>0</v>
      </c>
      <c r="BS894" s="39">
        <f t="shared" si="837"/>
        <v>0</v>
      </c>
      <c r="BT894" s="39">
        <f t="shared" si="838"/>
        <v>0</v>
      </c>
      <c r="BU894" s="104">
        <f>IF(ABS($B894)&lt;0.01,0,VLOOKUP(E894,DollarSteps,4))</f>
        <v>1</v>
      </c>
      <c r="BV894" s="104">
        <f>IF(ABS($B894)&lt;0.01,0,VLOOKUP(G894,DollarSteps,4))</f>
        <v>1</v>
      </c>
      <c r="BW894" s="104">
        <f>IF(ABS($B894)&lt;0.01,0,VLOOKUP(I894,DollarSteps,4))</f>
        <v>2</v>
      </c>
      <c r="BX894" s="104">
        <f>IF(ABS($B894)&lt;0.01,0,IF($J894="","",VLOOKUP($J894,Age_Steps,4)))</f>
        <v>7</v>
      </c>
      <c r="BY894" s="104">
        <f>IF(OR(ABS($B894)&lt;0.01,$E894=0),0,IF($J894="","",VLOOKUP($J894,Age_Steps,4)))</f>
        <v>0</v>
      </c>
      <c r="BZ894" s="104">
        <f>IF(ABS($B894)&lt;0.01,0,IF($J894="","",VLOOKUP($J894-1,Age_Steps,4)))</f>
        <v>7</v>
      </c>
      <c r="CA894" s="104">
        <f>IF(OR(ABS($B894)&lt;0.01,$G894=0),0,IF($J894="","",VLOOKUP($J894-1,Age_Steps,4)))</f>
        <v>0</v>
      </c>
      <c r="CB894" s="104">
        <f>IF(ABS($B894)&lt;0.01,0,IF($J894="","",VLOOKUP($J894-2,Age_Steps,4)))</f>
        <v>7</v>
      </c>
      <c r="CC894" s="104">
        <f>IF(OR(ABS($B894)&lt;0.01,$I894=0),0,IF($J894="","",VLOOKUP($J894-2,Age_Steps,4)))</f>
        <v>7</v>
      </c>
    </row>
    <row r="895" spans="2:81" ht="12.5" customHeight="1">
      <c r="B895" s="6" t="s">
        <v>923</v>
      </c>
      <c r="C895" s="7" t="s">
        <v>924</v>
      </c>
      <c r="D895" s="5">
        <v>9700</v>
      </c>
      <c r="E895" s="5">
        <v>10100</v>
      </c>
      <c r="F895" s="2">
        <v>9900</v>
      </c>
      <c r="G895" s="2">
        <v>10425</v>
      </c>
      <c r="H895" s="2">
        <v>12300</v>
      </c>
      <c r="I895" s="5">
        <v>13085</v>
      </c>
      <c r="J895" s="11">
        <v>56</v>
      </c>
      <c r="K895" s="12">
        <f t="shared" si="783"/>
        <v>1</v>
      </c>
      <c r="L895" s="12">
        <f t="shared" si="783"/>
        <v>1</v>
      </c>
      <c r="M895" s="14">
        <f t="shared" si="784"/>
        <v>-200</v>
      </c>
      <c r="N895" s="12">
        <f t="shared" si="839"/>
        <v>0</v>
      </c>
      <c r="O895" s="14">
        <f t="shared" si="785"/>
        <v>-325</v>
      </c>
      <c r="P895" s="12">
        <f t="shared" si="839"/>
        <v>0</v>
      </c>
      <c r="Q895" s="12">
        <f t="shared" si="786"/>
        <v>0</v>
      </c>
      <c r="R895" s="12">
        <f t="shared" si="787"/>
        <v>0</v>
      </c>
      <c r="S895" s="12">
        <f t="shared" si="788"/>
        <v>1</v>
      </c>
      <c r="T895" s="12">
        <f t="shared" si="789"/>
        <v>1</v>
      </c>
      <c r="U895" s="12">
        <f t="shared" si="790"/>
        <v>0</v>
      </c>
      <c r="V895" s="39">
        <f t="shared" si="791"/>
        <v>0</v>
      </c>
      <c r="W895" s="39">
        <f t="shared" si="792"/>
        <v>0</v>
      </c>
      <c r="X895" s="12">
        <f t="shared" si="840"/>
        <v>1</v>
      </c>
      <c r="Y895" s="12">
        <f t="shared" si="793"/>
        <v>0</v>
      </c>
      <c r="Z895" s="39">
        <f t="shared" si="841"/>
        <v>0</v>
      </c>
      <c r="AA895" s="12">
        <f t="shared" si="794"/>
        <v>0</v>
      </c>
      <c r="AB895" s="39">
        <f t="shared" si="795"/>
        <v>0</v>
      </c>
      <c r="AC895" s="12">
        <f t="shared" si="796"/>
        <v>0</v>
      </c>
      <c r="AD895" s="39">
        <f t="shared" si="797"/>
        <v>0</v>
      </c>
      <c r="AE895" s="39">
        <f t="shared" si="782"/>
        <v>0</v>
      </c>
      <c r="AF895" s="12">
        <f t="shared" si="798"/>
        <v>0</v>
      </c>
      <c r="AG895" s="39">
        <f t="shared" si="799"/>
        <v>0</v>
      </c>
      <c r="AH895" s="12">
        <f t="shared" si="800"/>
        <v>0</v>
      </c>
      <c r="AI895" s="39">
        <f t="shared" si="801"/>
        <v>0</v>
      </c>
      <c r="AJ895" s="39">
        <f t="shared" si="802"/>
        <v>0</v>
      </c>
      <c r="AK895" s="12">
        <f t="shared" si="803"/>
        <v>1</v>
      </c>
      <c r="AL895" s="39">
        <f t="shared" si="804"/>
        <v>10100</v>
      </c>
      <c r="AM895" s="39">
        <f t="shared" si="805"/>
        <v>10425</v>
      </c>
      <c r="AN895" s="39">
        <f t="shared" si="806"/>
        <v>13085</v>
      </c>
      <c r="AO895" s="99">
        <f t="shared" si="807"/>
        <v>2</v>
      </c>
      <c r="AP895" s="99">
        <f t="shared" si="808"/>
        <v>2</v>
      </c>
      <c r="AQ895" s="12">
        <f t="shared" si="809"/>
        <v>0</v>
      </c>
      <c r="AR895" s="39">
        <f t="shared" si="810"/>
        <v>0</v>
      </c>
      <c r="AS895" s="39">
        <f t="shared" si="811"/>
        <v>0</v>
      </c>
      <c r="AT895" s="39">
        <f t="shared" si="812"/>
        <v>0</v>
      </c>
      <c r="AU895" s="12">
        <f t="shared" si="813"/>
        <v>1</v>
      </c>
      <c r="AV895" s="39">
        <f t="shared" si="814"/>
        <v>10100</v>
      </c>
      <c r="AW895" s="39">
        <f t="shared" si="815"/>
        <v>10425</v>
      </c>
      <c r="AX895" s="39">
        <f t="shared" si="816"/>
        <v>13085</v>
      </c>
      <c r="AY895" s="39">
        <f t="shared" si="817"/>
        <v>-325</v>
      </c>
      <c r="AZ895" s="39">
        <f t="shared" si="818"/>
        <v>-2660</v>
      </c>
      <c r="BA895" s="12">
        <f t="shared" si="819"/>
        <v>0</v>
      </c>
      <c r="BB895" s="39">
        <f t="shared" si="820"/>
        <v>0</v>
      </c>
      <c r="BC895" s="39">
        <f t="shared" si="821"/>
        <v>0</v>
      </c>
      <c r="BD895" s="39">
        <f t="shared" si="822"/>
        <v>0</v>
      </c>
      <c r="BE895" s="12">
        <f t="shared" si="823"/>
        <v>0</v>
      </c>
      <c r="BF895" s="39">
        <f t="shared" si="824"/>
        <v>0</v>
      </c>
      <c r="BG895" s="39">
        <f t="shared" si="825"/>
        <v>0</v>
      </c>
      <c r="BH895" s="39">
        <f t="shared" si="826"/>
        <v>0</v>
      </c>
      <c r="BI895" s="12">
        <f t="shared" si="827"/>
        <v>0</v>
      </c>
      <c r="BJ895" s="39">
        <f t="shared" si="828"/>
        <v>0</v>
      </c>
      <c r="BK895" s="39">
        <f t="shared" si="829"/>
        <v>0</v>
      </c>
      <c r="BL895" s="39">
        <f t="shared" si="830"/>
        <v>0</v>
      </c>
      <c r="BM895" s="12">
        <f t="shared" si="831"/>
        <v>0</v>
      </c>
      <c r="BN895" s="39">
        <f t="shared" si="832"/>
        <v>0</v>
      </c>
      <c r="BO895" s="39">
        <f t="shared" si="833"/>
        <v>0</v>
      </c>
      <c r="BP895" s="39">
        <f t="shared" si="834"/>
        <v>0</v>
      </c>
      <c r="BQ895" s="12">
        <f t="shared" si="835"/>
        <v>0</v>
      </c>
      <c r="BR895" s="39">
        <f t="shared" si="836"/>
        <v>0</v>
      </c>
      <c r="BS895" s="39">
        <f t="shared" si="837"/>
        <v>0</v>
      </c>
      <c r="BT895" s="39">
        <f t="shared" si="838"/>
        <v>0</v>
      </c>
      <c r="BU895" s="104">
        <f>IF(ABS($B895)&lt;0.01,0,VLOOKUP(E895,DollarSteps,4))</f>
        <v>9</v>
      </c>
      <c r="BV895" s="104">
        <f>IF(ABS($B895)&lt;0.01,0,VLOOKUP(G895,DollarSteps,4))</f>
        <v>9</v>
      </c>
      <c r="BW895" s="104">
        <f>IF(ABS($B895)&lt;0.01,0,VLOOKUP(I895,DollarSteps,4))</f>
        <v>9</v>
      </c>
      <c r="BX895" s="104">
        <f>IF(ABS($B895)&lt;0.01,0,IF($J895="","",VLOOKUP($J895,Age_Steps,4)))</f>
        <v>5</v>
      </c>
      <c r="BY895" s="104">
        <f>IF(OR(ABS($B895)&lt;0.01,$E895=0),0,IF($J895="","",VLOOKUP($J895,Age_Steps,4)))</f>
        <v>5</v>
      </c>
      <c r="BZ895" s="104">
        <f>IF(ABS($B895)&lt;0.01,0,IF($J895="","",VLOOKUP($J895-1,Age_Steps,4)))</f>
        <v>5</v>
      </c>
      <c r="CA895" s="104">
        <f>IF(OR(ABS($B895)&lt;0.01,$G895=0),0,IF($J895="","",VLOOKUP($J895-1,Age_Steps,4)))</f>
        <v>5</v>
      </c>
      <c r="CB895" s="104">
        <f>IF(ABS($B895)&lt;0.01,0,IF($J895="","",VLOOKUP($J895-2,Age_Steps,4)))</f>
        <v>5</v>
      </c>
      <c r="CC895" s="104">
        <f>IF(OR(ABS($B895)&lt;0.01,$I895=0),0,IF($J895="","",VLOOKUP($J895-2,Age_Steps,4)))</f>
        <v>5</v>
      </c>
    </row>
    <row r="896" spans="2:81" ht="12.5" customHeight="1">
      <c r="B896" s="6" t="s">
        <v>925</v>
      </c>
      <c r="C896" s="7" t="s">
        <v>926</v>
      </c>
      <c r="D896" s="5">
        <v>2000</v>
      </c>
      <c r="E896" s="5">
        <v>2100</v>
      </c>
      <c r="F896" s="2">
        <v>1450</v>
      </c>
      <c r="G896" s="2">
        <v>1700</v>
      </c>
      <c r="H896" s="2">
        <v>1600</v>
      </c>
      <c r="I896" s="5">
        <v>1800</v>
      </c>
      <c r="J896" s="11">
        <v>56</v>
      </c>
      <c r="K896" s="12">
        <f t="shared" si="783"/>
        <v>1</v>
      </c>
      <c r="L896" s="12">
        <f t="shared" si="783"/>
        <v>1</v>
      </c>
      <c r="M896" s="14">
        <f t="shared" si="784"/>
        <v>550</v>
      </c>
      <c r="N896" s="12">
        <f t="shared" si="839"/>
        <v>1</v>
      </c>
      <c r="O896" s="14">
        <f t="shared" si="785"/>
        <v>400</v>
      </c>
      <c r="P896" s="12">
        <f t="shared" si="839"/>
        <v>0</v>
      </c>
      <c r="Q896" s="12">
        <f t="shared" si="786"/>
        <v>0</v>
      </c>
      <c r="R896" s="12">
        <f t="shared" si="787"/>
        <v>0</v>
      </c>
      <c r="S896" s="12">
        <f t="shared" si="788"/>
        <v>1</v>
      </c>
      <c r="T896" s="12">
        <f t="shared" si="789"/>
        <v>1</v>
      </c>
      <c r="U896" s="12">
        <f t="shared" si="790"/>
        <v>0</v>
      </c>
      <c r="V896" s="39">
        <f t="shared" si="791"/>
        <v>0</v>
      </c>
      <c r="W896" s="39">
        <f t="shared" si="792"/>
        <v>0</v>
      </c>
      <c r="X896" s="12">
        <f t="shared" si="840"/>
        <v>1</v>
      </c>
      <c r="Y896" s="12">
        <f t="shared" si="793"/>
        <v>0</v>
      </c>
      <c r="Z896" s="39">
        <f t="shared" si="841"/>
        <v>0</v>
      </c>
      <c r="AA896" s="12">
        <f t="shared" si="794"/>
        <v>0</v>
      </c>
      <c r="AB896" s="39">
        <f t="shared" si="795"/>
        <v>0</v>
      </c>
      <c r="AC896" s="12">
        <f t="shared" si="796"/>
        <v>0</v>
      </c>
      <c r="AD896" s="39">
        <f t="shared" si="797"/>
        <v>0</v>
      </c>
      <c r="AE896" s="39">
        <f t="shared" si="782"/>
        <v>0</v>
      </c>
      <c r="AF896" s="12">
        <f t="shared" si="798"/>
        <v>0</v>
      </c>
      <c r="AG896" s="39">
        <f t="shared" si="799"/>
        <v>0</v>
      </c>
      <c r="AH896" s="12">
        <f t="shared" si="800"/>
        <v>0</v>
      </c>
      <c r="AI896" s="39">
        <f t="shared" si="801"/>
        <v>0</v>
      </c>
      <c r="AJ896" s="39">
        <f t="shared" si="802"/>
        <v>0</v>
      </c>
      <c r="AK896" s="12">
        <f t="shared" si="803"/>
        <v>1</v>
      </c>
      <c r="AL896" s="39">
        <f t="shared" si="804"/>
        <v>2100</v>
      </c>
      <c r="AM896" s="39">
        <f t="shared" si="805"/>
        <v>1700</v>
      </c>
      <c r="AN896" s="39">
        <f t="shared" si="806"/>
        <v>1800</v>
      </c>
      <c r="AO896" s="99">
        <f t="shared" si="807"/>
        <v>1</v>
      </c>
      <c r="AP896" s="99">
        <f t="shared" si="808"/>
        <v>2</v>
      </c>
      <c r="AQ896" s="12">
        <f t="shared" si="809"/>
        <v>0</v>
      </c>
      <c r="AR896" s="39">
        <f t="shared" si="810"/>
        <v>0</v>
      </c>
      <c r="AS896" s="39">
        <f t="shared" si="811"/>
        <v>0</v>
      </c>
      <c r="AT896" s="39">
        <f t="shared" si="812"/>
        <v>0</v>
      </c>
      <c r="AU896" s="12">
        <f t="shared" si="813"/>
        <v>0</v>
      </c>
      <c r="AV896" s="39">
        <f t="shared" si="814"/>
        <v>0</v>
      </c>
      <c r="AW896" s="39">
        <f t="shared" si="815"/>
        <v>0</v>
      </c>
      <c r="AX896" s="39">
        <f t="shared" si="816"/>
        <v>0</v>
      </c>
      <c r="AY896" s="39">
        <f t="shared" si="817"/>
        <v>0</v>
      </c>
      <c r="AZ896" s="39">
        <f t="shared" si="818"/>
        <v>0</v>
      </c>
      <c r="BA896" s="12">
        <f t="shared" si="819"/>
        <v>1</v>
      </c>
      <c r="BB896" s="39">
        <f t="shared" si="820"/>
        <v>2100</v>
      </c>
      <c r="BC896" s="39">
        <f t="shared" si="821"/>
        <v>1700</v>
      </c>
      <c r="BD896" s="39">
        <f t="shared" si="822"/>
        <v>1800</v>
      </c>
      <c r="BE896" s="12">
        <f t="shared" si="823"/>
        <v>0</v>
      </c>
      <c r="BF896" s="39">
        <f t="shared" si="824"/>
        <v>0</v>
      </c>
      <c r="BG896" s="39">
        <f t="shared" si="825"/>
        <v>0</v>
      </c>
      <c r="BH896" s="39">
        <f t="shared" si="826"/>
        <v>0</v>
      </c>
      <c r="BI896" s="12">
        <f t="shared" si="827"/>
        <v>0</v>
      </c>
      <c r="BJ896" s="39">
        <f t="shared" si="828"/>
        <v>0</v>
      </c>
      <c r="BK896" s="39">
        <f t="shared" si="829"/>
        <v>0</v>
      </c>
      <c r="BL896" s="39">
        <f t="shared" si="830"/>
        <v>0</v>
      </c>
      <c r="BM896" s="12">
        <f t="shared" si="831"/>
        <v>0</v>
      </c>
      <c r="BN896" s="39">
        <f t="shared" si="832"/>
        <v>0</v>
      </c>
      <c r="BO896" s="39">
        <f t="shared" si="833"/>
        <v>0</v>
      </c>
      <c r="BP896" s="39">
        <f t="shared" si="834"/>
        <v>0</v>
      </c>
      <c r="BQ896" s="12">
        <f t="shared" si="835"/>
        <v>0</v>
      </c>
      <c r="BR896" s="39">
        <f t="shared" si="836"/>
        <v>0</v>
      </c>
      <c r="BS896" s="39">
        <f t="shared" si="837"/>
        <v>0</v>
      </c>
      <c r="BT896" s="39">
        <f t="shared" si="838"/>
        <v>0</v>
      </c>
      <c r="BU896" s="104">
        <f>IF(ABS($B896)&lt;0.01,0,VLOOKUP(E896,DollarSteps,4))</f>
        <v>6</v>
      </c>
      <c r="BV896" s="104">
        <f>IF(ABS($B896)&lt;0.01,0,VLOOKUP(G896,DollarSteps,4))</f>
        <v>5</v>
      </c>
      <c r="BW896" s="104">
        <f>IF(ABS($B896)&lt;0.01,0,VLOOKUP(I896,DollarSteps,4))</f>
        <v>5</v>
      </c>
      <c r="BX896" s="104">
        <f>IF(ABS($B896)&lt;0.01,0,IF($J896="","",VLOOKUP($J896,Age_Steps,4)))</f>
        <v>5</v>
      </c>
      <c r="BY896" s="104">
        <f>IF(OR(ABS($B896)&lt;0.01,$E896=0),0,IF($J896="","",VLOOKUP($J896,Age_Steps,4)))</f>
        <v>5</v>
      </c>
      <c r="BZ896" s="104">
        <f>IF(ABS($B896)&lt;0.01,0,IF($J896="","",VLOOKUP($J896-1,Age_Steps,4)))</f>
        <v>5</v>
      </c>
      <c r="CA896" s="104">
        <f>IF(OR(ABS($B896)&lt;0.01,$G896=0),0,IF($J896="","",VLOOKUP($J896-1,Age_Steps,4)))</f>
        <v>5</v>
      </c>
      <c r="CB896" s="104">
        <f>IF(ABS($B896)&lt;0.01,0,IF($J896="","",VLOOKUP($J896-2,Age_Steps,4)))</f>
        <v>5</v>
      </c>
      <c r="CC896" s="104">
        <f>IF(OR(ABS($B896)&lt;0.01,$I896=0),0,IF($J896="","",VLOOKUP($J896-2,Age_Steps,4)))</f>
        <v>5</v>
      </c>
    </row>
    <row r="897" spans="2:81" ht="12.5" customHeight="1">
      <c r="B897" s="6" t="s">
        <v>927</v>
      </c>
      <c r="C897" s="6" t="s">
        <v>928</v>
      </c>
      <c r="D897" s="5">
        <v>75</v>
      </c>
      <c r="E897" s="5">
        <v>175</v>
      </c>
      <c r="F897" s="2">
        <v>400</v>
      </c>
      <c r="G897" s="2">
        <v>450</v>
      </c>
      <c r="H897" s="2">
        <v>1575</v>
      </c>
      <c r="I897" s="5">
        <v>1575</v>
      </c>
      <c r="J897" s="11">
        <v>65</v>
      </c>
      <c r="K897" s="12">
        <f t="shared" si="783"/>
        <v>1</v>
      </c>
      <c r="L897" s="12">
        <f t="shared" si="783"/>
        <v>1</v>
      </c>
      <c r="M897" s="14">
        <f t="shared" si="784"/>
        <v>-325</v>
      </c>
      <c r="N897" s="12">
        <f t="shared" si="839"/>
        <v>0</v>
      </c>
      <c r="O897" s="14">
        <f t="shared" si="785"/>
        <v>-275</v>
      </c>
      <c r="P897" s="12">
        <f t="shared" si="839"/>
        <v>0</v>
      </c>
      <c r="Q897" s="12">
        <f t="shared" si="786"/>
        <v>0</v>
      </c>
      <c r="R897" s="12">
        <f t="shared" si="787"/>
        <v>0</v>
      </c>
      <c r="S897" s="12">
        <f t="shared" si="788"/>
        <v>1</v>
      </c>
      <c r="T897" s="12">
        <f t="shared" si="789"/>
        <v>1</v>
      </c>
      <c r="U897" s="12">
        <f t="shared" si="790"/>
        <v>0</v>
      </c>
      <c r="V897" s="39">
        <f t="shared" si="791"/>
        <v>0</v>
      </c>
      <c r="W897" s="39">
        <f t="shared" si="792"/>
        <v>0</v>
      </c>
      <c r="X897" s="12">
        <f t="shared" si="840"/>
        <v>1</v>
      </c>
      <c r="Y897" s="12">
        <f t="shared" si="793"/>
        <v>0</v>
      </c>
      <c r="Z897" s="39">
        <f t="shared" si="841"/>
        <v>0</v>
      </c>
      <c r="AA897" s="12">
        <f t="shared" si="794"/>
        <v>0</v>
      </c>
      <c r="AB897" s="39">
        <f t="shared" si="795"/>
        <v>0</v>
      </c>
      <c r="AC897" s="12">
        <f t="shared" si="796"/>
        <v>0</v>
      </c>
      <c r="AD897" s="39">
        <f t="shared" si="797"/>
        <v>0</v>
      </c>
      <c r="AE897" s="39">
        <f t="shared" si="782"/>
        <v>0</v>
      </c>
      <c r="AF897" s="12">
        <f t="shared" si="798"/>
        <v>0</v>
      </c>
      <c r="AG897" s="39">
        <f t="shared" si="799"/>
        <v>0</v>
      </c>
      <c r="AH897" s="12">
        <f t="shared" si="800"/>
        <v>0</v>
      </c>
      <c r="AI897" s="39">
        <f t="shared" si="801"/>
        <v>0</v>
      </c>
      <c r="AJ897" s="39">
        <f t="shared" si="802"/>
        <v>0</v>
      </c>
      <c r="AK897" s="12">
        <f t="shared" si="803"/>
        <v>1</v>
      </c>
      <c r="AL897" s="39">
        <f t="shared" si="804"/>
        <v>175</v>
      </c>
      <c r="AM897" s="39">
        <f t="shared" si="805"/>
        <v>450</v>
      </c>
      <c r="AN897" s="39">
        <f t="shared" si="806"/>
        <v>1575</v>
      </c>
      <c r="AO897" s="99">
        <f t="shared" si="807"/>
        <v>2</v>
      </c>
      <c r="AP897" s="99">
        <f t="shared" si="808"/>
        <v>2</v>
      </c>
      <c r="AQ897" s="12">
        <f t="shared" si="809"/>
        <v>0</v>
      </c>
      <c r="AR897" s="39">
        <f t="shared" si="810"/>
        <v>0</v>
      </c>
      <c r="AS897" s="39">
        <f t="shared" si="811"/>
        <v>0</v>
      </c>
      <c r="AT897" s="39">
        <f t="shared" si="812"/>
        <v>0</v>
      </c>
      <c r="AU897" s="12">
        <f t="shared" si="813"/>
        <v>1</v>
      </c>
      <c r="AV897" s="39">
        <f t="shared" si="814"/>
        <v>175</v>
      </c>
      <c r="AW897" s="39">
        <f t="shared" si="815"/>
        <v>450</v>
      </c>
      <c r="AX897" s="39">
        <f t="shared" si="816"/>
        <v>1575</v>
      </c>
      <c r="AY897" s="39">
        <f t="shared" si="817"/>
        <v>-275</v>
      </c>
      <c r="AZ897" s="39">
        <f t="shared" si="818"/>
        <v>-1125</v>
      </c>
      <c r="BA897" s="12">
        <f t="shared" si="819"/>
        <v>0</v>
      </c>
      <c r="BB897" s="39">
        <f t="shared" si="820"/>
        <v>0</v>
      </c>
      <c r="BC897" s="39">
        <f t="shared" si="821"/>
        <v>0</v>
      </c>
      <c r="BD897" s="39">
        <f t="shared" si="822"/>
        <v>0</v>
      </c>
      <c r="BE897" s="12">
        <f t="shared" si="823"/>
        <v>0</v>
      </c>
      <c r="BF897" s="39">
        <f t="shared" si="824"/>
        <v>0</v>
      </c>
      <c r="BG897" s="39">
        <f t="shared" si="825"/>
        <v>0</v>
      </c>
      <c r="BH897" s="39">
        <f t="shared" si="826"/>
        <v>0</v>
      </c>
      <c r="BI897" s="12">
        <f t="shared" si="827"/>
        <v>0</v>
      </c>
      <c r="BJ897" s="39">
        <f t="shared" si="828"/>
        <v>0</v>
      </c>
      <c r="BK897" s="39">
        <f t="shared" si="829"/>
        <v>0</v>
      </c>
      <c r="BL897" s="39">
        <f t="shared" si="830"/>
        <v>0</v>
      </c>
      <c r="BM897" s="12">
        <f t="shared" si="831"/>
        <v>0</v>
      </c>
      <c r="BN897" s="39">
        <f t="shared" si="832"/>
        <v>0</v>
      </c>
      <c r="BO897" s="39">
        <f t="shared" si="833"/>
        <v>0</v>
      </c>
      <c r="BP897" s="39">
        <f t="shared" si="834"/>
        <v>0</v>
      </c>
      <c r="BQ897" s="12">
        <f t="shared" si="835"/>
        <v>0</v>
      </c>
      <c r="BR897" s="39">
        <f t="shared" si="836"/>
        <v>0</v>
      </c>
      <c r="BS897" s="39">
        <f t="shared" si="837"/>
        <v>0</v>
      </c>
      <c r="BT897" s="39">
        <f t="shared" si="838"/>
        <v>0</v>
      </c>
      <c r="BU897" s="104">
        <f>IF(ABS($B897)&lt;0.01,0,VLOOKUP(E897,DollarSteps,4))</f>
        <v>2</v>
      </c>
      <c r="BV897" s="104">
        <f>IF(ABS($B897)&lt;0.01,0,VLOOKUP(G897,DollarSteps,4))</f>
        <v>3</v>
      </c>
      <c r="BW897" s="104">
        <f>IF(ABS($B897)&lt;0.01,0,VLOOKUP(I897,DollarSteps,4))</f>
        <v>5</v>
      </c>
      <c r="BX897" s="104">
        <f>IF(ABS($B897)&lt;0.01,0,IF($J897="","",VLOOKUP($J897,Age_Steps,4)))</f>
        <v>6</v>
      </c>
      <c r="BY897" s="104">
        <f>IF(OR(ABS($B897)&lt;0.01,$E897=0),0,IF($J897="","",VLOOKUP($J897,Age_Steps,4)))</f>
        <v>6</v>
      </c>
      <c r="BZ897" s="104">
        <f>IF(ABS($B897)&lt;0.01,0,IF($J897="","",VLOOKUP($J897-1,Age_Steps,4)))</f>
        <v>6</v>
      </c>
      <c r="CA897" s="104">
        <f>IF(OR(ABS($B897)&lt;0.01,$G897=0),0,IF($J897="","",VLOOKUP($J897-1,Age_Steps,4)))</f>
        <v>6</v>
      </c>
      <c r="CB897" s="104">
        <f>IF(ABS($B897)&lt;0.01,0,IF($J897="","",VLOOKUP($J897-2,Age_Steps,4)))</f>
        <v>6</v>
      </c>
      <c r="CC897" s="104">
        <f>IF(OR(ABS($B897)&lt;0.01,$I897=0),0,IF($J897="","",VLOOKUP($J897-2,Age_Steps,4)))</f>
        <v>6</v>
      </c>
    </row>
    <row r="898" spans="2:81" ht="12.5" customHeight="1">
      <c r="B898" s="6" t="s">
        <v>929</v>
      </c>
      <c r="C898" s="6" t="s">
        <v>930</v>
      </c>
      <c r="D898" s="5">
        <v>0</v>
      </c>
      <c r="E898" s="5">
        <v>20</v>
      </c>
      <c r="F898" s="2">
        <v>156</v>
      </c>
      <c r="G898" s="2">
        <v>156</v>
      </c>
      <c r="H898" s="2">
        <v>156</v>
      </c>
      <c r="I898" s="5">
        <v>156</v>
      </c>
      <c r="J898" s="11">
        <v>75</v>
      </c>
      <c r="K898" s="12">
        <f t="shared" si="783"/>
        <v>0</v>
      </c>
      <c r="L898" s="12">
        <f t="shared" si="783"/>
        <v>1</v>
      </c>
      <c r="M898" s="14">
        <f t="shared" si="784"/>
        <v>-156</v>
      </c>
      <c r="N898" s="12">
        <f t="shared" si="839"/>
        <v>0</v>
      </c>
      <c r="O898" s="14">
        <f t="shared" si="785"/>
        <v>-136</v>
      </c>
      <c r="P898" s="12">
        <f t="shared" si="839"/>
        <v>0</v>
      </c>
      <c r="Q898" s="12">
        <f t="shared" si="786"/>
        <v>0</v>
      </c>
      <c r="R898" s="12">
        <f t="shared" si="787"/>
        <v>0</v>
      </c>
      <c r="S898" s="12">
        <f t="shared" si="788"/>
        <v>1</v>
      </c>
      <c r="T898" s="12">
        <f t="shared" si="789"/>
        <v>1</v>
      </c>
      <c r="U898" s="12">
        <f t="shared" si="790"/>
        <v>0</v>
      </c>
      <c r="V898" s="39">
        <f t="shared" si="791"/>
        <v>0</v>
      </c>
      <c r="W898" s="39">
        <f t="shared" si="792"/>
        <v>0</v>
      </c>
      <c r="X898" s="12">
        <f t="shared" si="840"/>
        <v>1</v>
      </c>
      <c r="Y898" s="12">
        <f t="shared" si="793"/>
        <v>0</v>
      </c>
      <c r="Z898" s="39">
        <f t="shared" si="841"/>
        <v>0</v>
      </c>
      <c r="AA898" s="12">
        <f t="shared" si="794"/>
        <v>0</v>
      </c>
      <c r="AB898" s="39">
        <f t="shared" si="795"/>
        <v>0</v>
      </c>
      <c r="AC898" s="12">
        <f t="shared" si="796"/>
        <v>0</v>
      </c>
      <c r="AD898" s="39">
        <f t="shared" si="797"/>
        <v>0</v>
      </c>
      <c r="AE898" s="39">
        <f t="shared" si="782"/>
        <v>0</v>
      </c>
      <c r="AF898" s="12">
        <f t="shared" si="798"/>
        <v>0</v>
      </c>
      <c r="AG898" s="39">
        <f t="shared" si="799"/>
        <v>0</v>
      </c>
      <c r="AH898" s="12">
        <f t="shared" si="800"/>
        <v>0</v>
      </c>
      <c r="AI898" s="39">
        <f t="shared" si="801"/>
        <v>0</v>
      </c>
      <c r="AJ898" s="39">
        <f t="shared" si="802"/>
        <v>0</v>
      </c>
      <c r="AK898" s="12">
        <f t="shared" si="803"/>
        <v>1</v>
      </c>
      <c r="AL898" s="39">
        <f t="shared" si="804"/>
        <v>20</v>
      </c>
      <c r="AM898" s="39">
        <f t="shared" si="805"/>
        <v>156</v>
      </c>
      <c r="AN898" s="39">
        <f t="shared" si="806"/>
        <v>156</v>
      </c>
      <c r="AO898" s="99">
        <f t="shared" si="807"/>
        <v>2</v>
      </c>
      <c r="AP898" s="99">
        <f t="shared" si="808"/>
        <v>3</v>
      </c>
      <c r="AQ898" s="12">
        <f t="shared" si="809"/>
        <v>0</v>
      </c>
      <c r="AR898" s="39">
        <f t="shared" si="810"/>
        <v>0</v>
      </c>
      <c r="AS898" s="39">
        <f t="shared" si="811"/>
        <v>0</v>
      </c>
      <c r="AT898" s="39">
        <f t="shared" si="812"/>
        <v>0</v>
      </c>
      <c r="AU898" s="12">
        <f t="shared" si="813"/>
        <v>0</v>
      </c>
      <c r="AV898" s="39">
        <f t="shared" si="814"/>
        <v>0</v>
      </c>
      <c r="AW898" s="39">
        <f t="shared" si="815"/>
        <v>0</v>
      </c>
      <c r="AX898" s="39">
        <f t="shared" si="816"/>
        <v>0</v>
      </c>
      <c r="AY898" s="39">
        <f t="shared" si="817"/>
        <v>0</v>
      </c>
      <c r="AZ898" s="39">
        <f t="shared" si="818"/>
        <v>0</v>
      </c>
      <c r="BA898" s="12">
        <f t="shared" si="819"/>
        <v>0</v>
      </c>
      <c r="BB898" s="39">
        <f t="shared" si="820"/>
        <v>0</v>
      </c>
      <c r="BC898" s="39">
        <f t="shared" si="821"/>
        <v>0</v>
      </c>
      <c r="BD898" s="39">
        <f t="shared" si="822"/>
        <v>0</v>
      </c>
      <c r="BE898" s="12">
        <f t="shared" si="823"/>
        <v>1</v>
      </c>
      <c r="BF898" s="39">
        <f t="shared" si="824"/>
        <v>20</v>
      </c>
      <c r="BG898" s="39">
        <f t="shared" si="825"/>
        <v>156</v>
      </c>
      <c r="BH898" s="39">
        <f t="shared" si="826"/>
        <v>156</v>
      </c>
      <c r="BI898" s="12">
        <f t="shared" si="827"/>
        <v>0</v>
      </c>
      <c r="BJ898" s="39">
        <f t="shared" si="828"/>
        <v>0</v>
      </c>
      <c r="BK898" s="39">
        <f t="shared" si="829"/>
        <v>0</v>
      </c>
      <c r="BL898" s="39">
        <f t="shared" si="830"/>
        <v>0</v>
      </c>
      <c r="BM898" s="12">
        <f t="shared" si="831"/>
        <v>0</v>
      </c>
      <c r="BN898" s="39">
        <f t="shared" si="832"/>
        <v>0</v>
      </c>
      <c r="BO898" s="39">
        <f t="shared" si="833"/>
        <v>0</v>
      </c>
      <c r="BP898" s="39">
        <f t="shared" si="834"/>
        <v>0</v>
      </c>
      <c r="BQ898" s="12">
        <f t="shared" si="835"/>
        <v>0</v>
      </c>
      <c r="BR898" s="39">
        <f t="shared" si="836"/>
        <v>0</v>
      </c>
      <c r="BS898" s="39">
        <f t="shared" si="837"/>
        <v>0</v>
      </c>
      <c r="BT898" s="39">
        <f t="shared" si="838"/>
        <v>0</v>
      </c>
      <c r="BU898" s="104">
        <f>IF(ABS($B898)&lt;0.01,0,VLOOKUP(E898,DollarSteps,4))</f>
        <v>2</v>
      </c>
      <c r="BV898" s="104">
        <f>IF(ABS($B898)&lt;0.01,0,VLOOKUP(G898,DollarSteps,4))</f>
        <v>2</v>
      </c>
      <c r="BW898" s="104">
        <f>IF(ABS($B898)&lt;0.01,0,VLOOKUP(I898,DollarSteps,4))</f>
        <v>2</v>
      </c>
      <c r="BX898" s="104">
        <f>IF(ABS($B898)&lt;0.01,0,IF($J898="","",VLOOKUP($J898,Age_Steps,4)))</f>
        <v>7</v>
      </c>
      <c r="BY898" s="104">
        <f>IF(OR(ABS($B898)&lt;0.01,$E898=0),0,IF($J898="","",VLOOKUP($J898,Age_Steps,4)))</f>
        <v>7</v>
      </c>
      <c r="BZ898" s="104">
        <f>IF(ABS($B898)&lt;0.01,0,IF($J898="","",VLOOKUP($J898-1,Age_Steps,4)))</f>
        <v>7</v>
      </c>
      <c r="CA898" s="104">
        <f>IF(OR(ABS($B898)&lt;0.01,$G898=0),0,IF($J898="","",VLOOKUP($J898-1,Age_Steps,4)))</f>
        <v>7</v>
      </c>
      <c r="CB898" s="104">
        <f>IF(ABS($B898)&lt;0.01,0,IF($J898="","",VLOOKUP($J898-2,Age_Steps,4)))</f>
        <v>7</v>
      </c>
      <c r="CC898" s="104">
        <f>IF(OR(ABS($B898)&lt;0.01,$I898=0),0,IF($J898="","",VLOOKUP($J898-2,Age_Steps,4)))</f>
        <v>7</v>
      </c>
    </row>
    <row r="899" spans="2:81" ht="12.5" customHeight="1">
      <c r="B899" s="6" t="s">
        <v>931</v>
      </c>
      <c r="C899" s="6" t="s">
        <v>932</v>
      </c>
      <c r="D899" s="5">
        <v>364</v>
      </c>
      <c r="E899" s="5">
        <v>424</v>
      </c>
      <c r="F899" s="2">
        <v>370</v>
      </c>
      <c r="G899" s="2">
        <v>414</v>
      </c>
      <c r="H899" s="2">
        <v>316</v>
      </c>
      <c r="I899" s="5">
        <v>357</v>
      </c>
      <c r="J899" s="11">
        <v>91</v>
      </c>
      <c r="K899" s="12">
        <f t="shared" si="783"/>
        <v>1</v>
      </c>
      <c r="L899" s="12">
        <f t="shared" si="783"/>
        <v>1</v>
      </c>
      <c r="M899" s="14">
        <f t="shared" si="784"/>
        <v>-6</v>
      </c>
      <c r="N899" s="12">
        <f t="shared" si="839"/>
        <v>0</v>
      </c>
      <c r="O899" s="14">
        <f t="shared" si="785"/>
        <v>10</v>
      </c>
      <c r="P899" s="12">
        <f t="shared" si="839"/>
        <v>0</v>
      </c>
      <c r="Q899" s="12">
        <f t="shared" si="786"/>
        <v>0</v>
      </c>
      <c r="R899" s="12">
        <f t="shared" si="787"/>
        <v>0</v>
      </c>
      <c r="S899" s="12">
        <f t="shared" si="788"/>
        <v>1</v>
      </c>
      <c r="T899" s="12">
        <f t="shared" si="789"/>
        <v>1</v>
      </c>
      <c r="U899" s="12">
        <f t="shared" si="790"/>
        <v>0</v>
      </c>
      <c r="V899" s="39">
        <f t="shared" si="791"/>
        <v>0</v>
      </c>
      <c r="W899" s="39">
        <f t="shared" si="792"/>
        <v>0</v>
      </c>
      <c r="X899" s="12">
        <f t="shared" si="840"/>
        <v>1</v>
      </c>
      <c r="Y899" s="12">
        <f t="shared" si="793"/>
        <v>0</v>
      </c>
      <c r="Z899" s="39">
        <f t="shared" si="841"/>
        <v>0</v>
      </c>
      <c r="AA899" s="12">
        <f t="shared" si="794"/>
        <v>0</v>
      </c>
      <c r="AB899" s="39">
        <f t="shared" si="795"/>
        <v>0</v>
      </c>
      <c r="AC899" s="12">
        <f t="shared" si="796"/>
        <v>0</v>
      </c>
      <c r="AD899" s="39">
        <f t="shared" si="797"/>
        <v>0</v>
      </c>
      <c r="AE899" s="39">
        <f t="shared" si="782"/>
        <v>0</v>
      </c>
      <c r="AF899" s="12">
        <f t="shared" si="798"/>
        <v>0</v>
      </c>
      <c r="AG899" s="39">
        <f t="shared" si="799"/>
        <v>0</v>
      </c>
      <c r="AH899" s="12">
        <f t="shared" si="800"/>
        <v>0</v>
      </c>
      <c r="AI899" s="39">
        <f t="shared" si="801"/>
        <v>0</v>
      </c>
      <c r="AJ899" s="39">
        <f t="shared" si="802"/>
        <v>0</v>
      </c>
      <c r="AK899" s="12">
        <f t="shared" si="803"/>
        <v>1</v>
      </c>
      <c r="AL899" s="39">
        <f t="shared" si="804"/>
        <v>424</v>
      </c>
      <c r="AM899" s="39">
        <f t="shared" si="805"/>
        <v>414</v>
      </c>
      <c r="AN899" s="39">
        <f t="shared" si="806"/>
        <v>357</v>
      </c>
      <c r="AO899" s="99">
        <f t="shared" si="807"/>
        <v>1</v>
      </c>
      <c r="AP899" s="99">
        <f t="shared" si="808"/>
        <v>1</v>
      </c>
      <c r="AQ899" s="12">
        <f t="shared" si="809"/>
        <v>1</v>
      </c>
      <c r="AR899" s="39">
        <f t="shared" si="810"/>
        <v>424</v>
      </c>
      <c r="AS899" s="39">
        <f t="shared" si="811"/>
        <v>414</v>
      </c>
      <c r="AT899" s="39">
        <f t="shared" si="812"/>
        <v>357</v>
      </c>
      <c r="AU899" s="12">
        <f t="shared" si="813"/>
        <v>0</v>
      </c>
      <c r="AV899" s="39">
        <f t="shared" si="814"/>
        <v>0</v>
      </c>
      <c r="AW899" s="39">
        <f t="shared" si="815"/>
        <v>0</v>
      </c>
      <c r="AX899" s="39">
        <f t="shared" si="816"/>
        <v>0</v>
      </c>
      <c r="AY899" s="39">
        <f t="shared" si="817"/>
        <v>0</v>
      </c>
      <c r="AZ899" s="39">
        <f t="shared" si="818"/>
        <v>0</v>
      </c>
      <c r="BA899" s="12">
        <f t="shared" si="819"/>
        <v>0</v>
      </c>
      <c r="BB899" s="39">
        <f t="shared" si="820"/>
        <v>0</v>
      </c>
      <c r="BC899" s="39">
        <f t="shared" si="821"/>
        <v>0</v>
      </c>
      <c r="BD899" s="39">
        <f t="shared" si="822"/>
        <v>0</v>
      </c>
      <c r="BE899" s="12">
        <f t="shared" si="823"/>
        <v>0</v>
      </c>
      <c r="BF899" s="39">
        <f t="shared" si="824"/>
        <v>0</v>
      </c>
      <c r="BG899" s="39">
        <f t="shared" si="825"/>
        <v>0</v>
      </c>
      <c r="BH899" s="39">
        <f t="shared" si="826"/>
        <v>0</v>
      </c>
      <c r="BI899" s="12">
        <f t="shared" si="827"/>
        <v>0</v>
      </c>
      <c r="BJ899" s="39">
        <f t="shared" si="828"/>
        <v>0</v>
      </c>
      <c r="BK899" s="39">
        <f t="shared" si="829"/>
        <v>0</v>
      </c>
      <c r="BL899" s="39">
        <f t="shared" si="830"/>
        <v>0</v>
      </c>
      <c r="BM899" s="12">
        <f t="shared" si="831"/>
        <v>0</v>
      </c>
      <c r="BN899" s="39">
        <f t="shared" si="832"/>
        <v>0</v>
      </c>
      <c r="BO899" s="39">
        <f t="shared" si="833"/>
        <v>0</v>
      </c>
      <c r="BP899" s="39">
        <f t="shared" si="834"/>
        <v>0</v>
      </c>
      <c r="BQ899" s="12">
        <f t="shared" si="835"/>
        <v>0</v>
      </c>
      <c r="BR899" s="39">
        <f t="shared" si="836"/>
        <v>0</v>
      </c>
      <c r="BS899" s="39">
        <f t="shared" si="837"/>
        <v>0</v>
      </c>
      <c r="BT899" s="39">
        <f t="shared" si="838"/>
        <v>0</v>
      </c>
      <c r="BU899" s="104">
        <f>IF(ABS($B899)&lt;0.01,0,VLOOKUP(E899,DollarSteps,4))</f>
        <v>3</v>
      </c>
      <c r="BV899" s="104">
        <f>IF(ABS($B899)&lt;0.01,0,VLOOKUP(G899,DollarSteps,4))</f>
        <v>3</v>
      </c>
      <c r="BW899" s="104">
        <f>IF(ABS($B899)&lt;0.01,0,VLOOKUP(I899,DollarSteps,4))</f>
        <v>3</v>
      </c>
      <c r="BX899" s="104">
        <f>IF(ABS($B899)&lt;0.01,0,IF($J899="","",VLOOKUP($J899,Age_Steps,4)))</f>
        <v>7</v>
      </c>
      <c r="BY899" s="104">
        <f>IF(OR(ABS($B899)&lt;0.01,$E899=0),0,IF($J899="","",VLOOKUP($J899,Age_Steps,4)))</f>
        <v>7</v>
      </c>
      <c r="BZ899" s="104">
        <f>IF(ABS($B899)&lt;0.01,0,IF($J899="","",VLOOKUP($J899-1,Age_Steps,4)))</f>
        <v>7</v>
      </c>
      <c r="CA899" s="104">
        <f>IF(OR(ABS($B899)&lt;0.01,$G899=0),0,IF($J899="","",VLOOKUP($J899-1,Age_Steps,4)))</f>
        <v>7</v>
      </c>
      <c r="CB899" s="104">
        <f>IF(ABS($B899)&lt;0.01,0,IF($J899="","",VLOOKUP($J899-2,Age_Steps,4)))</f>
        <v>7</v>
      </c>
      <c r="CC899" s="104">
        <f>IF(OR(ABS($B899)&lt;0.01,$I899=0),0,IF($J899="","",VLOOKUP($J899-2,Age_Steps,4)))</f>
        <v>7</v>
      </c>
    </row>
    <row r="900" spans="2:81" ht="12.5" customHeight="1">
      <c r="B900" s="6" t="s">
        <v>933</v>
      </c>
      <c r="C900" s="7" t="s">
        <v>934</v>
      </c>
      <c r="D900" s="5">
        <v>1950</v>
      </c>
      <c r="E900" s="5">
        <v>2065</v>
      </c>
      <c r="F900" s="2">
        <v>1805</v>
      </c>
      <c r="G900" s="2">
        <v>1825</v>
      </c>
      <c r="H900" s="2">
        <v>1710</v>
      </c>
      <c r="I900" s="5">
        <v>1815</v>
      </c>
      <c r="J900" s="11">
        <v>48</v>
      </c>
      <c r="K900" s="12">
        <f t="shared" si="783"/>
        <v>1</v>
      </c>
      <c r="L900" s="12">
        <f t="shared" si="783"/>
        <v>1</v>
      </c>
      <c r="M900" s="14">
        <f t="shared" si="784"/>
        <v>145</v>
      </c>
      <c r="N900" s="12">
        <f t="shared" si="839"/>
        <v>0</v>
      </c>
      <c r="O900" s="14">
        <f t="shared" si="785"/>
        <v>240</v>
      </c>
      <c r="P900" s="12">
        <f t="shared" si="839"/>
        <v>0</v>
      </c>
      <c r="Q900" s="12">
        <f t="shared" si="786"/>
        <v>0</v>
      </c>
      <c r="R900" s="12">
        <f t="shared" si="787"/>
        <v>0</v>
      </c>
      <c r="S900" s="12">
        <f t="shared" si="788"/>
        <v>1</v>
      </c>
      <c r="T900" s="12">
        <f t="shared" si="789"/>
        <v>1</v>
      </c>
      <c r="U900" s="12">
        <f t="shared" si="790"/>
        <v>0</v>
      </c>
      <c r="V900" s="39">
        <f t="shared" si="791"/>
        <v>0</v>
      </c>
      <c r="W900" s="39">
        <f t="shared" si="792"/>
        <v>0</v>
      </c>
      <c r="X900" s="12">
        <f t="shared" si="840"/>
        <v>1</v>
      </c>
      <c r="Y900" s="12">
        <f t="shared" si="793"/>
        <v>0</v>
      </c>
      <c r="Z900" s="39">
        <f t="shared" si="841"/>
        <v>0</v>
      </c>
      <c r="AA900" s="12">
        <f t="shared" si="794"/>
        <v>0</v>
      </c>
      <c r="AB900" s="39">
        <f t="shared" si="795"/>
        <v>0</v>
      </c>
      <c r="AC900" s="12">
        <f t="shared" si="796"/>
        <v>0</v>
      </c>
      <c r="AD900" s="39">
        <f t="shared" si="797"/>
        <v>0</v>
      </c>
      <c r="AE900" s="39">
        <f t="shared" si="782"/>
        <v>0</v>
      </c>
      <c r="AF900" s="12">
        <f t="shared" si="798"/>
        <v>0</v>
      </c>
      <c r="AG900" s="39">
        <f t="shared" si="799"/>
        <v>0</v>
      </c>
      <c r="AH900" s="12">
        <f t="shared" si="800"/>
        <v>0</v>
      </c>
      <c r="AI900" s="39">
        <f t="shared" si="801"/>
        <v>0</v>
      </c>
      <c r="AJ900" s="39">
        <f t="shared" si="802"/>
        <v>0</v>
      </c>
      <c r="AK900" s="12">
        <f t="shared" si="803"/>
        <v>1</v>
      </c>
      <c r="AL900" s="39">
        <f t="shared" si="804"/>
        <v>2065</v>
      </c>
      <c r="AM900" s="39">
        <f t="shared" si="805"/>
        <v>1825</v>
      </c>
      <c r="AN900" s="39">
        <f t="shared" si="806"/>
        <v>1815</v>
      </c>
      <c r="AO900" s="99">
        <f t="shared" si="807"/>
        <v>1</v>
      </c>
      <c r="AP900" s="99">
        <f t="shared" si="808"/>
        <v>1</v>
      </c>
      <c r="AQ900" s="12">
        <f t="shared" si="809"/>
        <v>1</v>
      </c>
      <c r="AR900" s="39">
        <f t="shared" si="810"/>
        <v>2065</v>
      </c>
      <c r="AS900" s="39">
        <f t="shared" si="811"/>
        <v>1825</v>
      </c>
      <c r="AT900" s="39">
        <f t="shared" si="812"/>
        <v>1815</v>
      </c>
      <c r="AU900" s="12">
        <f t="shared" si="813"/>
        <v>0</v>
      </c>
      <c r="AV900" s="39">
        <f t="shared" si="814"/>
        <v>0</v>
      </c>
      <c r="AW900" s="39">
        <f t="shared" si="815"/>
        <v>0</v>
      </c>
      <c r="AX900" s="39">
        <f t="shared" si="816"/>
        <v>0</v>
      </c>
      <c r="AY900" s="39">
        <f t="shared" si="817"/>
        <v>0</v>
      </c>
      <c r="AZ900" s="39">
        <f t="shared" si="818"/>
        <v>0</v>
      </c>
      <c r="BA900" s="12">
        <f t="shared" si="819"/>
        <v>0</v>
      </c>
      <c r="BB900" s="39">
        <f t="shared" si="820"/>
        <v>0</v>
      </c>
      <c r="BC900" s="39">
        <f t="shared" si="821"/>
        <v>0</v>
      </c>
      <c r="BD900" s="39">
        <f t="shared" si="822"/>
        <v>0</v>
      </c>
      <c r="BE900" s="12">
        <f t="shared" si="823"/>
        <v>0</v>
      </c>
      <c r="BF900" s="39">
        <f t="shared" si="824"/>
        <v>0</v>
      </c>
      <c r="BG900" s="39">
        <f t="shared" si="825"/>
        <v>0</v>
      </c>
      <c r="BH900" s="39">
        <f t="shared" si="826"/>
        <v>0</v>
      </c>
      <c r="BI900" s="12">
        <f t="shared" si="827"/>
        <v>0</v>
      </c>
      <c r="BJ900" s="39">
        <f t="shared" si="828"/>
        <v>0</v>
      </c>
      <c r="BK900" s="39">
        <f t="shared" si="829"/>
        <v>0</v>
      </c>
      <c r="BL900" s="39">
        <f t="shared" si="830"/>
        <v>0</v>
      </c>
      <c r="BM900" s="12">
        <f t="shared" si="831"/>
        <v>0</v>
      </c>
      <c r="BN900" s="39">
        <f t="shared" si="832"/>
        <v>0</v>
      </c>
      <c r="BO900" s="39">
        <f t="shared" si="833"/>
        <v>0</v>
      </c>
      <c r="BP900" s="39">
        <f t="shared" si="834"/>
        <v>0</v>
      </c>
      <c r="BQ900" s="12">
        <f t="shared" si="835"/>
        <v>0</v>
      </c>
      <c r="BR900" s="39">
        <f t="shared" si="836"/>
        <v>0</v>
      </c>
      <c r="BS900" s="39">
        <f t="shared" si="837"/>
        <v>0</v>
      </c>
      <c r="BT900" s="39">
        <f t="shared" si="838"/>
        <v>0</v>
      </c>
      <c r="BU900" s="104">
        <f>IF(ABS($B900)&lt;0.01,0,VLOOKUP(E900,DollarSteps,4))</f>
        <v>5</v>
      </c>
      <c r="BV900" s="104">
        <f>IF(ABS($B900)&lt;0.01,0,VLOOKUP(G900,DollarSteps,4))</f>
        <v>5</v>
      </c>
      <c r="BW900" s="104">
        <f>IF(ABS($B900)&lt;0.01,0,VLOOKUP(I900,DollarSteps,4))</f>
        <v>5</v>
      </c>
      <c r="BX900" s="104">
        <f>IF(ABS($B900)&lt;0.01,0,IF($J900="","",VLOOKUP($J900,Age_Steps,4)))</f>
        <v>4</v>
      </c>
      <c r="BY900" s="104">
        <f>IF(OR(ABS($B900)&lt;0.01,$E900=0),0,IF($J900="","",VLOOKUP($J900,Age_Steps,4)))</f>
        <v>4</v>
      </c>
      <c r="BZ900" s="104">
        <f>IF(ABS($B900)&lt;0.01,0,IF($J900="","",VLOOKUP($J900-1,Age_Steps,4)))</f>
        <v>4</v>
      </c>
      <c r="CA900" s="104">
        <f>IF(OR(ABS($B900)&lt;0.01,$G900=0),0,IF($J900="","",VLOOKUP($J900-1,Age_Steps,4)))</f>
        <v>4</v>
      </c>
      <c r="CB900" s="104">
        <f>IF(ABS($B900)&lt;0.01,0,IF($J900="","",VLOOKUP($J900-2,Age_Steps,4)))</f>
        <v>4</v>
      </c>
      <c r="CC900" s="104">
        <f>IF(OR(ABS($B900)&lt;0.01,$I900=0),0,IF($J900="","",VLOOKUP($J900-2,Age_Steps,4)))</f>
        <v>4</v>
      </c>
    </row>
    <row r="901" spans="2:81" ht="12.5" customHeight="1">
      <c r="B901" s="6" t="s">
        <v>935</v>
      </c>
      <c r="C901" s="7" t="s">
        <v>936</v>
      </c>
      <c r="D901" s="5">
        <v>1820</v>
      </c>
      <c r="E901" s="5">
        <v>1915</v>
      </c>
      <c r="F901" s="2">
        <v>1855</v>
      </c>
      <c r="G901" s="2">
        <v>1915</v>
      </c>
      <c r="H901" s="2">
        <v>1820</v>
      </c>
      <c r="I901" s="5">
        <v>2840</v>
      </c>
      <c r="J901" s="11">
        <v>92</v>
      </c>
      <c r="K901" s="12">
        <f t="shared" si="783"/>
        <v>1</v>
      </c>
      <c r="L901" s="12">
        <f t="shared" si="783"/>
        <v>1</v>
      </c>
      <c r="M901" s="14">
        <f t="shared" si="784"/>
        <v>-35</v>
      </c>
      <c r="N901" s="12">
        <f t="shared" si="839"/>
        <v>0</v>
      </c>
      <c r="O901" s="14">
        <f t="shared" si="785"/>
        <v>0</v>
      </c>
      <c r="P901" s="12">
        <f t="shared" si="839"/>
        <v>0</v>
      </c>
      <c r="Q901" s="12">
        <f t="shared" si="786"/>
        <v>0</v>
      </c>
      <c r="R901" s="12">
        <f t="shared" si="787"/>
        <v>0</v>
      </c>
      <c r="S901" s="12">
        <f t="shared" si="788"/>
        <v>1</v>
      </c>
      <c r="T901" s="12">
        <f t="shared" si="789"/>
        <v>1</v>
      </c>
      <c r="U901" s="12">
        <f t="shared" si="790"/>
        <v>0</v>
      </c>
      <c r="V901" s="39">
        <f t="shared" si="791"/>
        <v>0</v>
      </c>
      <c r="W901" s="39">
        <f t="shared" si="792"/>
        <v>0</v>
      </c>
      <c r="X901" s="12">
        <f t="shared" si="840"/>
        <v>1</v>
      </c>
      <c r="Y901" s="12">
        <f t="shared" si="793"/>
        <v>0</v>
      </c>
      <c r="Z901" s="39">
        <f t="shared" si="841"/>
        <v>0</v>
      </c>
      <c r="AA901" s="12">
        <f t="shared" si="794"/>
        <v>0</v>
      </c>
      <c r="AB901" s="39">
        <f t="shared" si="795"/>
        <v>0</v>
      </c>
      <c r="AC901" s="12">
        <f t="shared" si="796"/>
        <v>0</v>
      </c>
      <c r="AD901" s="39">
        <f t="shared" si="797"/>
        <v>0</v>
      </c>
      <c r="AE901" s="39">
        <f t="shared" ref="AE901:AE964" si="842">IF(AC901=1,G901,0)</f>
        <v>0</v>
      </c>
      <c r="AF901" s="12">
        <f t="shared" si="798"/>
        <v>0</v>
      </c>
      <c r="AG901" s="39">
        <f t="shared" si="799"/>
        <v>0</v>
      </c>
      <c r="AH901" s="12">
        <f t="shared" si="800"/>
        <v>0</v>
      </c>
      <c r="AI901" s="39">
        <f t="shared" si="801"/>
        <v>0</v>
      </c>
      <c r="AJ901" s="39">
        <f t="shared" si="802"/>
        <v>0</v>
      </c>
      <c r="AK901" s="12">
        <f t="shared" si="803"/>
        <v>1</v>
      </c>
      <c r="AL901" s="39">
        <f t="shared" si="804"/>
        <v>1915</v>
      </c>
      <c r="AM901" s="39">
        <f t="shared" si="805"/>
        <v>1915</v>
      </c>
      <c r="AN901" s="39">
        <f t="shared" si="806"/>
        <v>2840</v>
      </c>
      <c r="AO901" s="99">
        <f t="shared" si="807"/>
        <v>3</v>
      </c>
      <c r="AP901" s="99">
        <f t="shared" si="808"/>
        <v>2</v>
      </c>
      <c r="AQ901" s="12">
        <f t="shared" si="809"/>
        <v>0</v>
      </c>
      <c r="AR901" s="39">
        <f t="shared" si="810"/>
        <v>0</v>
      </c>
      <c r="AS901" s="39">
        <f t="shared" si="811"/>
        <v>0</v>
      </c>
      <c r="AT901" s="39">
        <f t="shared" si="812"/>
        <v>0</v>
      </c>
      <c r="AU901" s="12">
        <f t="shared" si="813"/>
        <v>0</v>
      </c>
      <c r="AV901" s="39">
        <f t="shared" si="814"/>
        <v>0</v>
      </c>
      <c r="AW901" s="39">
        <f t="shared" si="815"/>
        <v>0</v>
      </c>
      <c r="AX901" s="39">
        <f t="shared" si="816"/>
        <v>0</v>
      </c>
      <c r="AY901" s="39">
        <f t="shared" si="817"/>
        <v>0</v>
      </c>
      <c r="AZ901" s="39">
        <f t="shared" si="818"/>
        <v>0</v>
      </c>
      <c r="BA901" s="12">
        <f t="shared" si="819"/>
        <v>1</v>
      </c>
      <c r="BB901" s="39">
        <f t="shared" si="820"/>
        <v>1915</v>
      </c>
      <c r="BC901" s="39">
        <f t="shared" si="821"/>
        <v>1915</v>
      </c>
      <c r="BD901" s="39">
        <f t="shared" si="822"/>
        <v>2840</v>
      </c>
      <c r="BE901" s="12">
        <f t="shared" si="823"/>
        <v>0</v>
      </c>
      <c r="BF901" s="39">
        <f t="shared" si="824"/>
        <v>0</v>
      </c>
      <c r="BG901" s="39">
        <f t="shared" si="825"/>
        <v>0</v>
      </c>
      <c r="BH901" s="39">
        <f t="shared" si="826"/>
        <v>0</v>
      </c>
      <c r="BI901" s="12">
        <f t="shared" si="827"/>
        <v>0</v>
      </c>
      <c r="BJ901" s="39">
        <f t="shared" si="828"/>
        <v>0</v>
      </c>
      <c r="BK901" s="39">
        <f t="shared" si="829"/>
        <v>0</v>
      </c>
      <c r="BL901" s="39">
        <f t="shared" si="830"/>
        <v>0</v>
      </c>
      <c r="BM901" s="12">
        <f t="shared" si="831"/>
        <v>0</v>
      </c>
      <c r="BN901" s="39">
        <f t="shared" si="832"/>
        <v>0</v>
      </c>
      <c r="BO901" s="39">
        <f t="shared" si="833"/>
        <v>0</v>
      </c>
      <c r="BP901" s="39">
        <f t="shared" si="834"/>
        <v>0</v>
      </c>
      <c r="BQ901" s="12">
        <f t="shared" si="835"/>
        <v>0</v>
      </c>
      <c r="BR901" s="39">
        <f t="shared" si="836"/>
        <v>0</v>
      </c>
      <c r="BS901" s="39">
        <f t="shared" si="837"/>
        <v>0</v>
      </c>
      <c r="BT901" s="39">
        <f t="shared" si="838"/>
        <v>0</v>
      </c>
      <c r="BU901" s="104">
        <f>IF(ABS($B901)&lt;0.01,0,VLOOKUP(E901,DollarSteps,4))</f>
        <v>5</v>
      </c>
      <c r="BV901" s="104">
        <f>IF(ABS($B901)&lt;0.01,0,VLOOKUP(G901,DollarSteps,4))</f>
        <v>5</v>
      </c>
      <c r="BW901" s="104">
        <f>IF(ABS($B901)&lt;0.01,0,VLOOKUP(I901,DollarSteps,4))</f>
        <v>7</v>
      </c>
      <c r="BX901" s="104">
        <f>IF(ABS($B901)&lt;0.01,0,IF($J901="","",VLOOKUP($J901,Age_Steps,4)))</f>
        <v>7</v>
      </c>
      <c r="BY901" s="104">
        <f>IF(OR(ABS($B901)&lt;0.01,$E901=0),0,IF($J901="","",VLOOKUP($J901,Age_Steps,4)))</f>
        <v>7</v>
      </c>
      <c r="BZ901" s="104">
        <f>IF(ABS($B901)&lt;0.01,0,IF($J901="","",VLOOKUP($J901-1,Age_Steps,4)))</f>
        <v>7</v>
      </c>
      <c r="CA901" s="104">
        <f>IF(OR(ABS($B901)&lt;0.01,$G901=0),0,IF($J901="","",VLOOKUP($J901-1,Age_Steps,4)))</f>
        <v>7</v>
      </c>
      <c r="CB901" s="104">
        <f>IF(ABS($B901)&lt;0.01,0,IF($J901="","",VLOOKUP($J901-2,Age_Steps,4)))</f>
        <v>7</v>
      </c>
      <c r="CC901" s="104">
        <f>IF(OR(ABS($B901)&lt;0.01,$I901=0),0,IF($J901="","",VLOOKUP($J901-2,Age_Steps,4)))</f>
        <v>7</v>
      </c>
    </row>
    <row r="902" spans="2:81" ht="12.5" customHeight="1">
      <c r="B902" s="6" t="s">
        <v>937</v>
      </c>
      <c r="C902" s="6" t="s">
        <v>938</v>
      </c>
      <c r="D902" s="5">
        <v>90</v>
      </c>
      <c r="E902" s="5">
        <v>110</v>
      </c>
      <c r="F902" s="2">
        <v>100</v>
      </c>
      <c r="G902" s="2">
        <v>100</v>
      </c>
      <c r="H902" s="2">
        <v>145</v>
      </c>
      <c r="I902" s="5">
        <v>145</v>
      </c>
      <c r="J902" s="11">
        <v>58</v>
      </c>
      <c r="K902" s="12">
        <f t="shared" ref="K902:L965" si="843">IF(D902&gt;0.5,1,0)</f>
        <v>1</v>
      </c>
      <c r="L902" s="12">
        <f t="shared" si="843"/>
        <v>1</v>
      </c>
      <c r="M902" s="14">
        <f t="shared" ref="M902:M965" si="844">+D902-F902</f>
        <v>-10</v>
      </c>
      <c r="N902" s="12">
        <f t="shared" si="839"/>
        <v>0</v>
      </c>
      <c r="O902" s="14">
        <f t="shared" ref="O902:O965" si="845">+E902-G902</f>
        <v>10</v>
      </c>
      <c r="P902" s="12">
        <f t="shared" si="839"/>
        <v>0</v>
      </c>
      <c r="Q902" s="12">
        <f t="shared" ref="Q902:Q965" si="846">IF(E902+G902+I902=0,1,0)</f>
        <v>0</v>
      </c>
      <c r="R902" s="12">
        <f t="shared" ref="R902:R965" si="847">IF(AND(Q902=0,E902=0),1,0)</f>
        <v>0</v>
      </c>
      <c r="S902" s="12">
        <f t="shared" ref="S902:S965" si="848">IF(E902=0,0,1)</f>
        <v>1</v>
      </c>
      <c r="T902" s="12">
        <f t="shared" ref="T902:T965" si="849">IF(G902=0,0,1)</f>
        <v>1</v>
      </c>
      <c r="U902" s="12">
        <f t="shared" ref="U902:U965" si="850">IF(AND(T902=1, X902=1,E902=0),1,0)</f>
        <v>0</v>
      </c>
      <c r="V902" s="39">
        <f t="shared" ref="V902:V965" si="851">IF(U902=1,G902,0)</f>
        <v>0</v>
      </c>
      <c r="W902" s="39">
        <f t="shared" ref="W902:W965" si="852">IF(U902=1,I902,0)</f>
        <v>0</v>
      </c>
      <c r="X902" s="12">
        <f t="shared" si="840"/>
        <v>1</v>
      </c>
      <c r="Y902" s="12">
        <f t="shared" ref="Y902:Y965" si="853">IF(AND(X902=1,G902=0,E902=0),1,0)</f>
        <v>0</v>
      </c>
      <c r="Z902" s="39">
        <f t="shared" si="841"/>
        <v>0</v>
      </c>
      <c r="AA902" s="12">
        <f t="shared" ref="AA902:AA965" si="854">IF(AND(S902=1,T902=0,X902=0),1,0)</f>
        <v>0</v>
      </c>
      <c r="AB902" s="39">
        <f t="shared" ref="AB902:AB965" si="855">IF(AA902=1,E902,0)</f>
        <v>0</v>
      </c>
      <c r="AC902" s="12">
        <f t="shared" ref="AC902:AC965" si="856">IF(AND(S902=1,T902=1,X902=0),1,0)</f>
        <v>0</v>
      </c>
      <c r="AD902" s="39">
        <f t="shared" ref="AD902:AD965" si="857">IF(AC902=1,E902,0)</f>
        <v>0</v>
      </c>
      <c r="AE902" s="39">
        <f t="shared" si="842"/>
        <v>0</v>
      </c>
      <c r="AF902" s="12">
        <f t="shared" ref="AF902:AF965" si="858">IF(AND(S902=0,T902=1,X902=0),1,0)</f>
        <v>0</v>
      </c>
      <c r="AG902" s="39">
        <f t="shared" ref="AG902:AG965" si="859">IF(AF902=1,G902,0)</f>
        <v>0</v>
      </c>
      <c r="AH902" s="12">
        <f t="shared" ref="AH902:AH965" si="860">IF(AND(S902=1,T902=0,X902=1),1,0)</f>
        <v>0</v>
      </c>
      <c r="AI902" s="39">
        <f t="shared" ref="AI902:AI965" si="861">IF(AH902=1,E902,0)</f>
        <v>0</v>
      </c>
      <c r="AJ902" s="39">
        <f t="shared" ref="AJ902:AJ965" si="862">IF(AH902=1,I902,0)</f>
        <v>0</v>
      </c>
      <c r="AK902" s="12">
        <f t="shared" ref="AK902:AK965" si="863">IF(AND(S902=1,T902=1,X902=1),1,0)</f>
        <v>1</v>
      </c>
      <c r="AL902" s="39">
        <f t="shared" ref="AL902:AL965" si="864">IF(AK902=1,E902,0)</f>
        <v>110</v>
      </c>
      <c r="AM902" s="39">
        <f t="shared" ref="AM902:AM965" si="865">IF(AK902=1,G902,0)</f>
        <v>100</v>
      </c>
      <c r="AN902" s="39">
        <f t="shared" ref="AN902:AN965" si="866">IF(AK902=1,I902,0)</f>
        <v>145</v>
      </c>
      <c r="AO902" s="99">
        <f t="shared" ref="AO902:AO965" si="867">IF(AK902=1,IF(+AL902-AM902&gt;0,1,IF(+AL902-AM902&lt;0,2,3)),0)</f>
        <v>1</v>
      </c>
      <c r="AP902" s="99">
        <f t="shared" ref="AP902:AP965" si="868">IF(AK902=1,IF(+AM902-AN902&gt;0,1,IF(+AM902-AN902&lt;0,2,3)),0)</f>
        <v>2</v>
      </c>
      <c r="AQ902" s="12">
        <f t="shared" ref="AQ902:AQ965" si="869">IF(AND(AK902=1,AO902=1,AP902=1),1,0)</f>
        <v>0</v>
      </c>
      <c r="AR902" s="39">
        <f t="shared" ref="AR902:AR965" si="870">IF(AND($AO902=1,$AP902=1),E902,0)</f>
        <v>0</v>
      </c>
      <c r="AS902" s="39">
        <f t="shared" ref="AS902:AS965" si="871">IF(AND($AO902=1,$AP902=1),G902,0)</f>
        <v>0</v>
      </c>
      <c r="AT902" s="39">
        <f t="shared" ref="AT902:AT965" si="872">IF(AND($AO902=1,$AP902=1),I902,0)</f>
        <v>0</v>
      </c>
      <c r="AU902" s="12">
        <f t="shared" ref="AU902:AU965" si="873">IF(AND(AK902=1,AO902=2,AP902=2),1,0)</f>
        <v>0</v>
      </c>
      <c r="AV902" s="39">
        <f t="shared" ref="AV902:AV965" si="874">IF(AND($AO902=2,$AP902=2),E902,0)</f>
        <v>0</v>
      </c>
      <c r="AW902" s="39">
        <f t="shared" ref="AW902:AW965" si="875">IF(AND($AO902=2,$AP902=2),G902,0)</f>
        <v>0</v>
      </c>
      <c r="AX902" s="39">
        <f t="shared" ref="AX902:AX965" si="876">IF(AND($AO902=2,$AP902=2),I902,0)</f>
        <v>0</v>
      </c>
      <c r="AY902" s="39">
        <f t="shared" ref="AY902:AY965" si="877">IF(AND(AO902=2,AP902=2),AL902-AM902,0)</f>
        <v>0</v>
      </c>
      <c r="AZ902" s="39">
        <f t="shared" ref="AZ902:AZ965" si="878">IF(AND(AO902=2,AP902=2),AM902-AN902,0)</f>
        <v>0</v>
      </c>
      <c r="BA902" s="12">
        <f t="shared" ref="BA902:BA965" si="879">IF(AND($AK902=1,OR($AO902=1,$AO902=3),$AP902=2),1,0)</f>
        <v>1</v>
      </c>
      <c r="BB902" s="39">
        <f t="shared" ref="BB902:BB965" si="880">IF(AND(OR($AO902=1,$AO902=3),$AP902=2),$E902,0)</f>
        <v>110</v>
      </c>
      <c r="BC902" s="39">
        <f t="shared" ref="BC902:BC965" si="881">IF(AND(OR($AO902=1,$AO902=3),$AP902=2),$G902,0)</f>
        <v>100</v>
      </c>
      <c r="BD902" s="39">
        <f t="shared" ref="BD902:BD965" si="882">IF(AND(OR($AO902=1,$AO902=3),$AP902=2),$I902,0)</f>
        <v>145</v>
      </c>
      <c r="BE902" s="12">
        <f t="shared" ref="BE902:BE965" si="883">IF(AND($AK902=1,$AO902=2,OR($AP902=1,$AP902=3)),1,0)</f>
        <v>0</v>
      </c>
      <c r="BF902" s="39">
        <f t="shared" ref="BF902:BF965" si="884">IF(AND($AO902=2,OR($AP902=1,$AP902=3)),$E902,0)</f>
        <v>0</v>
      </c>
      <c r="BG902" s="39">
        <f t="shared" ref="BG902:BG965" si="885">IF(AND($AO902=2,OR($AP902=1,$AP902=3)),$G902,0)</f>
        <v>0</v>
      </c>
      <c r="BH902" s="39">
        <f t="shared" ref="BH902:BH965" si="886">IF(AND($AO902=2,OR($AP902=1,$AP902=3)),$I902,0)</f>
        <v>0</v>
      </c>
      <c r="BI902" s="12">
        <f t="shared" ref="BI902:BI965" si="887">IF(AND($AK902=1,$AO902=1,$AP902=3),1,0)</f>
        <v>0</v>
      </c>
      <c r="BJ902" s="39">
        <f t="shared" ref="BJ902:BJ965" si="888">IF(AND($AO902=1,$AP902=3),$E902,0)</f>
        <v>0</v>
      </c>
      <c r="BK902" s="39">
        <f t="shared" ref="BK902:BK965" si="889">IF(AND($AO902=1,$AP902=3),$G902,0)</f>
        <v>0</v>
      </c>
      <c r="BL902" s="39">
        <f t="shared" ref="BL902:BL965" si="890">IF(AND($AO902=1,$AP902=3),$I902,0)</f>
        <v>0</v>
      </c>
      <c r="BM902" s="12">
        <f t="shared" ref="BM902:BM965" si="891">IF(AND($AK902=1,$AO902=3,$AP902=1),1,0)</f>
        <v>0</v>
      </c>
      <c r="BN902" s="39">
        <f t="shared" ref="BN902:BN965" si="892">IF(AND($AO902=3,$AP902=1),$E902,0)</f>
        <v>0</v>
      </c>
      <c r="BO902" s="39">
        <f t="shared" ref="BO902:BO965" si="893">IF(AND($AO902=3,$AP902=1),$G902,0)</f>
        <v>0</v>
      </c>
      <c r="BP902" s="39">
        <f t="shared" ref="BP902:BP965" si="894">IF(AND($AO902=3,$AP902=1),$I902,0)</f>
        <v>0</v>
      </c>
      <c r="BQ902" s="12">
        <f t="shared" ref="BQ902:BQ965" si="895">IF(AND($AK902=1,$AO902=3,$AP902=3),1,0)</f>
        <v>0</v>
      </c>
      <c r="BR902" s="39">
        <f t="shared" ref="BR902:BR965" si="896">IF(AND($AO902=3,$AP902=3),$E902,0)</f>
        <v>0</v>
      </c>
      <c r="BS902" s="39">
        <f t="shared" ref="BS902:BS965" si="897">IF(AND($AO902=3,$AP902=3),$G902,0)</f>
        <v>0</v>
      </c>
      <c r="BT902" s="39">
        <f t="shared" ref="BT902:BT965" si="898">IF(AND($AO902=3,$AP902=3),$I902,0)</f>
        <v>0</v>
      </c>
      <c r="BU902" s="104">
        <f>IF(ABS($B902)&lt;0.01,0,VLOOKUP(E902,DollarSteps,4))</f>
        <v>2</v>
      </c>
      <c r="BV902" s="104">
        <f>IF(ABS($B902)&lt;0.01,0,VLOOKUP(G902,DollarSteps,4))</f>
        <v>2</v>
      </c>
      <c r="BW902" s="104">
        <f>IF(ABS($B902)&lt;0.01,0,VLOOKUP(I902,DollarSteps,4))</f>
        <v>2</v>
      </c>
      <c r="BX902" s="104">
        <f>IF(ABS($B902)&lt;0.01,0,IF($J902="","",VLOOKUP($J902,Age_Steps,4)))</f>
        <v>5</v>
      </c>
      <c r="BY902" s="104">
        <f>IF(OR(ABS($B902)&lt;0.01,$E902=0),0,IF($J902="","",VLOOKUP($J902,Age_Steps,4)))</f>
        <v>5</v>
      </c>
      <c r="BZ902" s="104">
        <f>IF(ABS($B902)&lt;0.01,0,IF($J902="","",VLOOKUP($J902-1,Age_Steps,4)))</f>
        <v>5</v>
      </c>
      <c r="CA902" s="104">
        <f>IF(OR(ABS($B902)&lt;0.01,$G902=0),0,IF($J902="","",VLOOKUP($J902-1,Age_Steps,4)))</f>
        <v>5</v>
      </c>
      <c r="CB902" s="104">
        <f>IF(ABS($B902)&lt;0.01,0,IF($J902="","",VLOOKUP($J902-2,Age_Steps,4)))</f>
        <v>5</v>
      </c>
      <c r="CC902" s="104">
        <f>IF(OR(ABS($B902)&lt;0.01,$I902=0),0,IF($J902="","",VLOOKUP($J902-2,Age_Steps,4)))</f>
        <v>5</v>
      </c>
    </row>
    <row r="903" spans="2:81" ht="12.5" customHeight="1">
      <c r="B903" s="6" t="s">
        <v>939</v>
      </c>
      <c r="C903" s="6" t="s">
        <v>940</v>
      </c>
      <c r="D903" s="5">
        <v>0</v>
      </c>
      <c r="E903" s="5">
        <v>0</v>
      </c>
      <c r="F903" s="2">
        <v>0</v>
      </c>
      <c r="G903" s="2">
        <v>0</v>
      </c>
      <c r="H903" s="2">
        <v>100</v>
      </c>
      <c r="I903" s="5">
        <v>120</v>
      </c>
      <c r="J903" s="11">
        <v>53</v>
      </c>
      <c r="K903" s="12">
        <f t="shared" si="843"/>
        <v>0</v>
      </c>
      <c r="L903" s="12">
        <f t="shared" si="843"/>
        <v>0</v>
      </c>
      <c r="M903" s="14">
        <f t="shared" si="844"/>
        <v>0</v>
      </c>
      <c r="N903" s="12">
        <f t="shared" ref="N903:P966" si="899">IF(OR((M903&gt;=N$3),(M903&lt;=-N$3)),1,0)</f>
        <v>0</v>
      </c>
      <c r="O903" s="14">
        <f t="shared" si="845"/>
        <v>0</v>
      </c>
      <c r="P903" s="12">
        <f t="shared" si="899"/>
        <v>0</v>
      </c>
      <c r="Q903" s="12">
        <f t="shared" si="846"/>
        <v>0</v>
      </c>
      <c r="R903" s="12">
        <f t="shared" si="847"/>
        <v>1</v>
      </c>
      <c r="S903" s="12">
        <f t="shared" si="848"/>
        <v>0</v>
      </c>
      <c r="T903" s="12">
        <f t="shared" si="849"/>
        <v>0</v>
      </c>
      <c r="U903" s="12">
        <f t="shared" si="850"/>
        <v>0</v>
      </c>
      <c r="V903" s="39">
        <f t="shared" si="851"/>
        <v>0</v>
      </c>
      <c r="W903" s="39">
        <f t="shared" si="852"/>
        <v>0</v>
      </c>
      <c r="X903" s="12">
        <f t="shared" si="840"/>
        <v>1</v>
      </c>
      <c r="Y903" s="12">
        <f t="shared" si="853"/>
        <v>1</v>
      </c>
      <c r="Z903" s="39">
        <f t="shared" si="841"/>
        <v>120</v>
      </c>
      <c r="AA903" s="12">
        <f t="shared" si="854"/>
        <v>0</v>
      </c>
      <c r="AB903" s="39">
        <f t="shared" si="855"/>
        <v>0</v>
      </c>
      <c r="AC903" s="12">
        <f t="shared" si="856"/>
        <v>0</v>
      </c>
      <c r="AD903" s="39">
        <f t="shared" si="857"/>
        <v>0</v>
      </c>
      <c r="AE903" s="39">
        <f t="shared" si="842"/>
        <v>0</v>
      </c>
      <c r="AF903" s="12">
        <f t="shared" si="858"/>
        <v>0</v>
      </c>
      <c r="AG903" s="39">
        <f t="shared" si="859"/>
        <v>0</v>
      </c>
      <c r="AH903" s="12">
        <f t="shared" si="860"/>
        <v>0</v>
      </c>
      <c r="AI903" s="39">
        <f t="shared" si="861"/>
        <v>0</v>
      </c>
      <c r="AJ903" s="39">
        <f t="shared" si="862"/>
        <v>0</v>
      </c>
      <c r="AK903" s="12">
        <f t="shared" si="863"/>
        <v>0</v>
      </c>
      <c r="AL903" s="39">
        <f t="shared" si="864"/>
        <v>0</v>
      </c>
      <c r="AM903" s="39">
        <f t="shared" si="865"/>
        <v>0</v>
      </c>
      <c r="AN903" s="39">
        <f t="shared" si="866"/>
        <v>0</v>
      </c>
      <c r="AO903" s="99">
        <f t="shared" si="867"/>
        <v>0</v>
      </c>
      <c r="AP903" s="99">
        <f t="shared" si="868"/>
        <v>0</v>
      </c>
      <c r="AQ903" s="12">
        <f t="shared" si="869"/>
        <v>0</v>
      </c>
      <c r="AR903" s="39">
        <f t="shared" si="870"/>
        <v>0</v>
      </c>
      <c r="AS903" s="39">
        <f t="shared" si="871"/>
        <v>0</v>
      </c>
      <c r="AT903" s="39">
        <f t="shared" si="872"/>
        <v>0</v>
      </c>
      <c r="AU903" s="12">
        <f t="shared" si="873"/>
        <v>0</v>
      </c>
      <c r="AV903" s="39">
        <f t="shared" si="874"/>
        <v>0</v>
      </c>
      <c r="AW903" s="39">
        <f t="shared" si="875"/>
        <v>0</v>
      </c>
      <c r="AX903" s="39">
        <f t="shared" si="876"/>
        <v>0</v>
      </c>
      <c r="AY903" s="39">
        <f t="shared" si="877"/>
        <v>0</v>
      </c>
      <c r="AZ903" s="39">
        <f t="shared" si="878"/>
        <v>0</v>
      </c>
      <c r="BA903" s="12">
        <f t="shared" si="879"/>
        <v>0</v>
      </c>
      <c r="BB903" s="39">
        <f t="shared" si="880"/>
        <v>0</v>
      </c>
      <c r="BC903" s="39">
        <f t="shared" si="881"/>
        <v>0</v>
      </c>
      <c r="BD903" s="39">
        <f t="shared" si="882"/>
        <v>0</v>
      </c>
      <c r="BE903" s="12">
        <f t="shared" si="883"/>
        <v>0</v>
      </c>
      <c r="BF903" s="39">
        <f t="shared" si="884"/>
        <v>0</v>
      </c>
      <c r="BG903" s="39">
        <f t="shared" si="885"/>
        <v>0</v>
      </c>
      <c r="BH903" s="39">
        <f t="shared" si="886"/>
        <v>0</v>
      </c>
      <c r="BI903" s="12">
        <f t="shared" si="887"/>
        <v>0</v>
      </c>
      <c r="BJ903" s="39">
        <f t="shared" si="888"/>
        <v>0</v>
      </c>
      <c r="BK903" s="39">
        <f t="shared" si="889"/>
        <v>0</v>
      </c>
      <c r="BL903" s="39">
        <f t="shared" si="890"/>
        <v>0</v>
      </c>
      <c r="BM903" s="12">
        <f t="shared" si="891"/>
        <v>0</v>
      </c>
      <c r="BN903" s="39">
        <f t="shared" si="892"/>
        <v>0</v>
      </c>
      <c r="BO903" s="39">
        <f t="shared" si="893"/>
        <v>0</v>
      </c>
      <c r="BP903" s="39">
        <f t="shared" si="894"/>
        <v>0</v>
      </c>
      <c r="BQ903" s="12">
        <f t="shared" si="895"/>
        <v>0</v>
      </c>
      <c r="BR903" s="39">
        <f t="shared" si="896"/>
        <v>0</v>
      </c>
      <c r="BS903" s="39">
        <f t="shared" si="897"/>
        <v>0</v>
      </c>
      <c r="BT903" s="39">
        <f t="shared" si="898"/>
        <v>0</v>
      </c>
      <c r="BU903" s="104">
        <f>IF(ABS($B903)&lt;0.01,0,VLOOKUP(E903,DollarSteps,4))</f>
        <v>1</v>
      </c>
      <c r="BV903" s="104">
        <f>IF(ABS($B903)&lt;0.01,0,VLOOKUP(G903,DollarSteps,4))</f>
        <v>1</v>
      </c>
      <c r="BW903" s="104">
        <f>IF(ABS($B903)&lt;0.01,0,VLOOKUP(I903,DollarSteps,4))</f>
        <v>2</v>
      </c>
      <c r="BX903" s="104">
        <f>IF(ABS($B903)&lt;0.01,0,IF($J903="","",VLOOKUP($J903,Age_Steps,4)))</f>
        <v>5</v>
      </c>
      <c r="BY903" s="104">
        <f>IF(OR(ABS($B903)&lt;0.01,$E903=0),0,IF($J903="","",VLOOKUP($J903,Age_Steps,4)))</f>
        <v>0</v>
      </c>
      <c r="BZ903" s="104">
        <f>IF(ABS($B903)&lt;0.01,0,IF($J903="","",VLOOKUP($J903-1,Age_Steps,4)))</f>
        <v>5</v>
      </c>
      <c r="CA903" s="104">
        <f>IF(OR(ABS($B903)&lt;0.01,$G903=0),0,IF($J903="","",VLOOKUP($J903-1,Age_Steps,4)))</f>
        <v>0</v>
      </c>
      <c r="CB903" s="104">
        <f>IF(ABS($B903)&lt;0.01,0,IF($J903="","",VLOOKUP($J903-2,Age_Steps,4)))</f>
        <v>5</v>
      </c>
      <c r="CC903" s="104">
        <f>IF(OR(ABS($B903)&lt;0.01,$I903=0),0,IF($J903="","",VLOOKUP($J903-2,Age_Steps,4)))</f>
        <v>5</v>
      </c>
    </row>
    <row r="904" spans="2:81" ht="12.5" customHeight="1">
      <c r="B904" s="6" t="s">
        <v>941</v>
      </c>
      <c r="C904" s="6" t="s">
        <v>942</v>
      </c>
      <c r="D904" s="5">
        <v>0</v>
      </c>
      <c r="E904" s="5">
        <v>0</v>
      </c>
      <c r="F904" s="2">
        <v>0</v>
      </c>
      <c r="G904" s="2">
        <v>40</v>
      </c>
      <c r="H904" s="2">
        <v>0</v>
      </c>
      <c r="I904" s="5">
        <v>0</v>
      </c>
      <c r="J904" s="11">
        <v>18</v>
      </c>
      <c r="K904" s="12">
        <f t="shared" si="843"/>
        <v>0</v>
      </c>
      <c r="L904" s="12">
        <f t="shared" si="843"/>
        <v>0</v>
      </c>
      <c r="M904" s="14">
        <f t="shared" si="844"/>
        <v>0</v>
      </c>
      <c r="N904" s="12">
        <f t="shared" si="899"/>
        <v>0</v>
      </c>
      <c r="O904" s="14">
        <f t="shared" si="845"/>
        <v>-40</v>
      </c>
      <c r="P904" s="12">
        <f t="shared" si="899"/>
        <v>0</v>
      </c>
      <c r="Q904" s="12">
        <f t="shared" si="846"/>
        <v>0</v>
      </c>
      <c r="R904" s="12">
        <f t="shared" si="847"/>
        <v>1</v>
      </c>
      <c r="S904" s="12">
        <f t="shared" si="848"/>
        <v>0</v>
      </c>
      <c r="T904" s="12">
        <f t="shared" si="849"/>
        <v>1</v>
      </c>
      <c r="U904" s="12">
        <f t="shared" si="850"/>
        <v>0</v>
      </c>
      <c r="V904" s="39">
        <f t="shared" si="851"/>
        <v>0</v>
      </c>
      <c r="W904" s="39">
        <f t="shared" si="852"/>
        <v>0</v>
      </c>
      <c r="X904" s="12">
        <f t="shared" si="840"/>
        <v>0</v>
      </c>
      <c r="Y904" s="12">
        <f t="shared" si="853"/>
        <v>0</v>
      </c>
      <c r="Z904" s="39">
        <f t="shared" si="841"/>
        <v>0</v>
      </c>
      <c r="AA904" s="12">
        <f t="shared" si="854"/>
        <v>0</v>
      </c>
      <c r="AB904" s="39">
        <f t="shared" si="855"/>
        <v>0</v>
      </c>
      <c r="AC904" s="12">
        <f t="shared" si="856"/>
        <v>0</v>
      </c>
      <c r="AD904" s="39">
        <f t="shared" si="857"/>
        <v>0</v>
      </c>
      <c r="AE904" s="39">
        <f t="shared" si="842"/>
        <v>0</v>
      </c>
      <c r="AF904" s="12">
        <f t="shared" si="858"/>
        <v>1</v>
      </c>
      <c r="AG904" s="39">
        <f t="shared" si="859"/>
        <v>40</v>
      </c>
      <c r="AH904" s="12">
        <f t="shared" si="860"/>
        <v>0</v>
      </c>
      <c r="AI904" s="39">
        <f t="shared" si="861"/>
        <v>0</v>
      </c>
      <c r="AJ904" s="39">
        <f t="shared" si="862"/>
        <v>0</v>
      </c>
      <c r="AK904" s="12">
        <f t="shared" si="863"/>
        <v>0</v>
      </c>
      <c r="AL904" s="39">
        <f t="shared" si="864"/>
        <v>0</v>
      </c>
      <c r="AM904" s="39">
        <f t="shared" si="865"/>
        <v>0</v>
      </c>
      <c r="AN904" s="39">
        <f t="shared" si="866"/>
        <v>0</v>
      </c>
      <c r="AO904" s="99">
        <f t="shared" si="867"/>
        <v>0</v>
      </c>
      <c r="AP904" s="99">
        <f t="shared" si="868"/>
        <v>0</v>
      </c>
      <c r="AQ904" s="12">
        <f t="shared" si="869"/>
        <v>0</v>
      </c>
      <c r="AR904" s="39">
        <f t="shared" si="870"/>
        <v>0</v>
      </c>
      <c r="AS904" s="39">
        <f t="shared" si="871"/>
        <v>0</v>
      </c>
      <c r="AT904" s="39">
        <f t="shared" si="872"/>
        <v>0</v>
      </c>
      <c r="AU904" s="12">
        <f t="shared" si="873"/>
        <v>0</v>
      </c>
      <c r="AV904" s="39">
        <f t="shared" si="874"/>
        <v>0</v>
      </c>
      <c r="AW904" s="39">
        <f t="shared" si="875"/>
        <v>0</v>
      </c>
      <c r="AX904" s="39">
        <f t="shared" si="876"/>
        <v>0</v>
      </c>
      <c r="AY904" s="39">
        <f t="shared" si="877"/>
        <v>0</v>
      </c>
      <c r="AZ904" s="39">
        <f t="shared" si="878"/>
        <v>0</v>
      </c>
      <c r="BA904" s="12">
        <f t="shared" si="879"/>
        <v>0</v>
      </c>
      <c r="BB904" s="39">
        <f t="shared" si="880"/>
        <v>0</v>
      </c>
      <c r="BC904" s="39">
        <f t="shared" si="881"/>
        <v>0</v>
      </c>
      <c r="BD904" s="39">
        <f t="shared" si="882"/>
        <v>0</v>
      </c>
      <c r="BE904" s="12">
        <f t="shared" si="883"/>
        <v>0</v>
      </c>
      <c r="BF904" s="39">
        <f t="shared" si="884"/>
        <v>0</v>
      </c>
      <c r="BG904" s="39">
        <f t="shared" si="885"/>
        <v>0</v>
      </c>
      <c r="BH904" s="39">
        <f t="shared" si="886"/>
        <v>0</v>
      </c>
      <c r="BI904" s="12">
        <f t="shared" si="887"/>
        <v>0</v>
      </c>
      <c r="BJ904" s="39">
        <f t="shared" si="888"/>
        <v>0</v>
      </c>
      <c r="BK904" s="39">
        <f t="shared" si="889"/>
        <v>0</v>
      </c>
      <c r="BL904" s="39">
        <f t="shared" si="890"/>
        <v>0</v>
      </c>
      <c r="BM904" s="12">
        <f t="shared" si="891"/>
        <v>0</v>
      </c>
      <c r="BN904" s="39">
        <f t="shared" si="892"/>
        <v>0</v>
      </c>
      <c r="BO904" s="39">
        <f t="shared" si="893"/>
        <v>0</v>
      </c>
      <c r="BP904" s="39">
        <f t="shared" si="894"/>
        <v>0</v>
      </c>
      <c r="BQ904" s="12">
        <f t="shared" si="895"/>
        <v>0</v>
      </c>
      <c r="BR904" s="39">
        <f t="shared" si="896"/>
        <v>0</v>
      </c>
      <c r="BS904" s="39">
        <f t="shared" si="897"/>
        <v>0</v>
      </c>
      <c r="BT904" s="39">
        <f t="shared" si="898"/>
        <v>0</v>
      </c>
      <c r="BU904" s="104">
        <f>IF(ABS($B904)&lt;0.01,0,VLOOKUP(E904,DollarSteps,4))</f>
        <v>1</v>
      </c>
      <c r="BV904" s="104">
        <f>IF(ABS($B904)&lt;0.01,0,VLOOKUP(G904,DollarSteps,4))</f>
        <v>2</v>
      </c>
      <c r="BW904" s="104">
        <f>IF(ABS($B904)&lt;0.01,0,VLOOKUP(I904,DollarSteps,4))</f>
        <v>1</v>
      </c>
      <c r="BX904" s="104">
        <f>IF(ABS($B904)&lt;0.01,0,IF($J904="","",VLOOKUP($J904,Age_Steps,4)))</f>
        <v>1</v>
      </c>
      <c r="BY904" s="104">
        <f>IF(OR(ABS($B904)&lt;0.01,$E904=0),0,IF($J904="","",VLOOKUP($J904,Age_Steps,4)))</f>
        <v>0</v>
      </c>
      <c r="BZ904" s="104">
        <f>IF(ABS($B904)&lt;0.01,0,IF($J904="","",VLOOKUP($J904-1,Age_Steps,4)))</f>
        <v>1</v>
      </c>
      <c r="CA904" s="104">
        <f>IF(OR(ABS($B904)&lt;0.01,$G904=0),0,IF($J904="","",VLOOKUP($J904-1,Age_Steps,4)))</f>
        <v>1</v>
      </c>
      <c r="CB904" s="104">
        <f>IF(ABS($B904)&lt;0.01,0,IF($J904="","",VLOOKUP($J904-2,Age_Steps,4)))</f>
        <v>1</v>
      </c>
      <c r="CC904" s="104">
        <f>IF(OR(ABS($B904)&lt;0.01,$I904=0),0,IF($J904="","",VLOOKUP($J904-2,Age_Steps,4)))</f>
        <v>0</v>
      </c>
    </row>
    <row r="905" spans="2:81" ht="12.5" customHeight="1">
      <c r="B905" s="6" t="s">
        <v>943</v>
      </c>
      <c r="C905" s="7" t="s">
        <v>944</v>
      </c>
      <c r="D905" s="5">
        <v>300</v>
      </c>
      <c r="E905" s="5">
        <v>300</v>
      </c>
      <c r="F905" s="2">
        <v>650</v>
      </c>
      <c r="G905" s="2">
        <v>650</v>
      </c>
      <c r="H905" s="2">
        <v>650</v>
      </c>
      <c r="I905" s="5">
        <v>650</v>
      </c>
      <c r="J905" s="11">
        <v>77</v>
      </c>
      <c r="K905" s="12">
        <f t="shared" si="843"/>
        <v>1</v>
      </c>
      <c r="L905" s="12">
        <f t="shared" si="843"/>
        <v>1</v>
      </c>
      <c r="M905" s="14">
        <f t="shared" si="844"/>
        <v>-350</v>
      </c>
      <c r="N905" s="12">
        <f t="shared" si="899"/>
        <v>0</v>
      </c>
      <c r="O905" s="14">
        <f t="shared" si="845"/>
        <v>-350</v>
      </c>
      <c r="P905" s="12">
        <f t="shared" si="899"/>
        <v>0</v>
      </c>
      <c r="Q905" s="12">
        <f t="shared" si="846"/>
        <v>0</v>
      </c>
      <c r="R905" s="12">
        <f t="shared" si="847"/>
        <v>0</v>
      </c>
      <c r="S905" s="12">
        <f t="shared" si="848"/>
        <v>1</v>
      </c>
      <c r="T905" s="12">
        <f t="shared" si="849"/>
        <v>1</v>
      </c>
      <c r="U905" s="12">
        <f t="shared" si="850"/>
        <v>0</v>
      </c>
      <c r="V905" s="39">
        <f t="shared" si="851"/>
        <v>0</v>
      </c>
      <c r="W905" s="39">
        <f t="shared" si="852"/>
        <v>0</v>
      </c>
      <c r="X905" s="12">
        <f t="shared" si="840"/>
        <v>1</v>
      </c>
      <c r="Y905" s="12">
        <f t="shared" si="853"/>
        <v>0</v>
      </c>
      <c r="Z905" s="39">
        <f t="shared" si="841"/>
        <v>0</v>
      </c>
      <c r="AA905" s="12">
        <f t="shared" si="854"/>
        <v>0</v>
      </c>
      <c r="AB905" s="39">
        <f t="shared" si="855"/>
        <v>0</v>
      </c>
      <c r="AC905" s="12">
        <f t="shared" si="856"/>
        <v>0</v>
      </c>
      <c r="AD905" s="39">
        <f t="shared" si="857"/>
        <v>0</v>
      </c>
      <c r="AE905" s="39">
        <f t="shared" si="842"/>
        <v>0</v>
      </c>
      <c r="AF905" s="12">
        <f t="shared" si="858"/>
        <v>0</v>
      </c>
      <c r="AG905" s="39">
        <f t="shared" si="859"/>
        <v>0</v>
      </c>
      <c r="AH905" s="12">
        <f t="shared" si="860"/>
        <v>0</v>
      </c>
      <c r="AI905" s="39">
        <f t="shared" si="861"/>
        <v>0</v>
      </c>
      <c r="AJ905" s="39">
        <f t="shared" si="862"/>
        <v>0</v>
      </c>
      <c r="AK905" s="12">
        <f t="shared" si="863"/>
        <v>1</v>
      </c>
      <c r="AL905" s="39">
        <f t="shared" si="864"/>
        <v>300</v>
      </c>
      <c r="AM905" s="39">
        <f t="shared" si="865"/>
        <v>650</v>
      </c>
      <c r="AN905" s="39">
        <f t="shared" si="866"/>
        <v>650</v>
      </c>
      <c r="AO905" s="99">
        <f t="shared" si="867"/>
        <v>2</v>
      </c>
      <c r="AP905" s="99">
        <f t="shared" si="868"/>
        <v>3</v>
      </c>
      <c r="AQ905" s="12">
        <f t="shared" si="869"/>
        <v>0</v>
      </c>
      <c r="AR905" s="39">
        <f t="shared" si="870"/>
        <v>0</v>
      </c>
      <c r="AS905" s="39">
        <f t="shared" si="871"/>
        <v>0</v>
      </c>
      <c r="AT905" s="39">
        <f t="shared" si="872"/>
        <v>0</v>
      </c>
      <c r="AU905" s="12">
        <f t="shared" si="873"/>
        <v>0</v>
      </c>
      <c r="AV905" s="39">
        <f t="shared" si="874"/>
        <v>0</v>
      </c>
      <c r="AW905" s="39">
        <f t="shared" si="875"/>
        <v>0</v>
      </c>
      <c r="AX905" s="39">
        <f t="shared" si="876"/>
        <v>0</v>
      </c>
      <c r="AY905" s="39">
        <f t="shared" si="877"/>
        <v>0</v>
      </c>
      <c r="AZ905" s="39">
        <f t="shared" si="878"/>
        <v>0</v>
      </c>
      <c r="BA905" s="12">
        <f t="shared" si="879"/>
        <v>0</v>
      </c>
      <c r="BB905" s="39">
        <f t="shared" si="880"/>
        <v>0</v>
      </c>
      <c r="BC905" s="39">
        <f t="shared" si="881"/>
        <v>0</v>
      </c>
      <c r="BD905" s="39">
        <f t="shared" si="882"/>
        <v>0</v>
      </c>
      <c r="BE905" s="12">
        <f t="shared" si="883"/>
        <v>1</v>
      </c>
      <c r="BF905" s="39">
        <f t="shared" si="884"/>
        <v>300</v>
      </c>
      <c r="BG905" s="39">
        <f t="shared" si="885"/>
        <v>650</v>
      </c>
      <c r="BH905" s="39">
        <f t="shared" si="886"/>
        <v>650</v>
      </c>
      <c r="BI905" s="12">
        <f t="shared" si="887"/>
        <v>0</v>
      </c>
      <c r="BJ905" s="39">
        <f t="shared" si="888"/>
        <v>0</v>
      </c>
      <c r="BK905" s="39">
        <f t="shared" si="889"/>
        <v>0</v>
      </c>
      <c r="BL905" s="39">
        <f t="shared" si="890"/>
        <v>0</v>
      </c>
      <c r="BM905" s="12">
        <f t="shared" si="891"/>
        <v>0</v>
      </c>
      <c r="BN905" s="39">
        <f t="shared" si="892"/>
        <v>0</v>
      </c>
      <c r="BO905" s="39">
        <f t="shared" si="893"/>
        <v>0</v>
      </c>
      <c r="BP905" s="39">
        <f t="shared" si="894"/>
        <v>0</v>
      </c>
      <c r="BQ905" s="12">
        <f t="shared" si="895"/>
        <v>0</v>
      </c>
      <c r="BR905" s="39">
        <f t="shared" si="896"/>
        <v>0</v>
      </c>
      <c r="BS905" s="39">
        <f t="shared" si="897"/>
        <v>0</v>
      </c>
      <c r="BT905" s="39">
        <f t="shared" si="898"/>
        <v>0</v>
      </c>
      <c r="BU905" s="104">
        <f>IF(ABS($B905)&lt;0.01,0,VLOOKUP(E905,DollarSteps,4))</f>
        <v>3</v>
      </c>
      <c r="BV905" s="104">
        <f>IF(ABS($B905)&lt;0.01,0,VLOOKUP(G905,DollarSteps,4))</f>
        <v>3</v>
      </c>
      <c r="BW905" s="104">
        <f>IF(ABS($B905)&lt;0.01,0,VLOOKUP(I905,DollarSteps,4))</f>
        <v>3</v>
      </c>
      <c r="BX905" s="104">
        <f>IF(ABS($B905)&lt;0.01,0,IF($J905="","",VLOOKUP($J905,Age_Steps,4)))</f>
        <v>7</v>
      </c>
      <c r="BY905" s="104">
        <f>IF(OR(ABS($B905)&lt;0.01,$E905=0),0,IF($J905="","",VLOOKUP($J905,Age_Steps,4)))</f>
        <v>7</v>
      </c>
      <c r="BZ905" s="104">
        <f>IF(ABS($B905)&lt;0.01,0,IF($J905="","",VLOOKUP($J905-1,Age_Steps,4)))</f>
        <v>7</v>
      </c>
      <c r="CA905" s="104">
        <f>IF(OR(ABS($B905)&lt;0.01,$G905=0),0,IF($J905="","",VLOOKUP($J905-1,Age_Steps,4)))</f>
        <v>7</v>
      </c>
      <c r="CB905" s="104">
        <f>IF(ABS($B905)&lt;0.01,0,IF($J905="","",VLOOKUP($J905-2,Age_Steps,4)))</f>
        <v>7</v>
      </c>
      <c r="CC905" s="104">
        <f>IF(OR(ABS($B905)&lt;0.01,$I905=0),0,IF($J905="","",VLOOKUP($J905-2,Age_Steps,4)))</f>
        <v>7</v>
      </c>
    </row>
    <row r="906" spans="2:81" ht="12.5" customHeight="1">
      <c r="B906" s="6" t="s">
        <v>945</v>
      </c>
      <c r="C906" s="6" t="s">
        <v>946</v>
      </c>
      <c r="D906" s="5">
        <v>200</v>
      </c>
      <c r="E906" s="5">
        <v>272</v>
      </c>
      <c r="F906" s="2">
        <v>213</v>
      </c>
      <c r="G906" s="2">
        <v>246</v>
      </c>
      <c r="H906" s="2">
        <v>200</v>
      </c>
      <c r="I906" s="5">
        <v>306</v>
      </c>
      <c r="J906" s="11">
        <v>49</v>
      </c>
      <c r="K906" s="12">
        <f t="shared" si="843"/>
        <v>1</v>
      </c>
      <c r="L906" s="12">
        <f t="shared" si="843"/>
        <v>1</v>
      </c>
      <c r="M906" s="14">
        <f t="shared" si="844"/>
        <v>-13</v>
      </c>
      <c r="N906" s="12">
        <f t="shared" si="899"/>
        <v>0</v>
      </c>
      <c r="O906" s="14">
        <f t="shared" si="845"/>
        <v>26</v>
      </c>
      <c r="P906" s="12">
        <f t="shared" si="899"/>
        <v>0</v>
      </c>
      <c r="Q906" s="12">
        <f t="shared" si="846"/>
        <v>0</v>
      </c>
      <c r="R906" s="12">
        <f t="shared" si="847"/>
        <v>0</v>
      </c>
      <c r="S906" s="12">
        <f t="shared" si="848"/>
        <v>1</v>
      </c>
      <c r="T906" s="12">
        <f t="shared" si="849"/>
        <v>1</v>
      </c>
      <c r="U906" s="12">
        <f t="shared" si="850"/>
        <v>0</v>
      </c>
      <c r="V906" s="39">
        <f t="shared" si="851"/>
        <v>0</v>
      </c>
      <c r="W906" s="39">
        <f t="shared" si="852"/>
        <v>0</v>
      </c>
      <c r="X906" s="12">
        <f t="shared" si="840"/>
        <v>1</v>
      </c>
      <c r="Y906" s="12">
        <f t="shared" si="853"/>
        <v>0</v>
      </c>
      <c r="Z906" s="39">
        <f t="shared" si="841"/>
        <v>0</v>
      </c>
      <c r="AA906" s="12">
        <f t="shared" si="854"/>
        <v>0</v>
      </c>
      <c r="AB906" s="39">
        <f t="shared" si="855"/>
        <v>0</v>
      </c>
      <c r="AC906" s="12">
        <f t="shared" si="856"/>
        <v>0</v>
      </c>
      <c r="AD906" s="39">
        <f t="shared" si="857"/>
        <v>0</v>
      </c>
      <c r="AE906" s="39">
        <f t="shared" si="842"/>
        <v>0</v>
      </c>
      <c r="AF906" s="12">
        <f t="shared" si="858"/>
        <v>0</v>
      </c>
      <c r="AG906" s="39">
        <f t="shared" si="859"/>
        <v>0</v>
      </c>
      <c r="AH906" s="12">
        <f t="shared" si="860"/>
        <v>0</v>
      </c>
      <c r="AI906" s="39">
        <f t="shared" si="861"/>
        <v>0</v>
      </c>
      <c r="AJ906" s="39">
        <f t="shared" si="862"/>
        <v>0</v>
      </c>
      <c r="AK906" s="12">
        <f t="shared" si="863"/>
        <v>1</v>
      </c>
      <c r="AL906" s="39">
        <f t="shared" si="864"/>
        <v>272</v>
      </c>
      <c r="AM906" s="39">
        <f t="shared" si="865"/>
        <v>246</v>
      </c>
      <c r="AN906" s="39">
        <f t="shared" si="866"/>
        <v>306</v>
      </c>
      <c r="AO906" s="99">
        <f t="shared" si="867"/>
        <v>1</v>
      </c>
      <c r="AP906" s="99">
        <f t="shared" si="868"/>
        <v>2</v>
      </c>
      <c r="AQ906" s="12">
        <f t="shared" si="869"/>
        <v>0</v>
      </c>
      <c r="AR906" s="39">
        <f t="shared" si="870"/>
        <v>0</v>
      </c>
      <c r="AS906" s="39">
        <f t="shared" si="871"/>
        <v>0</v>
      </c>
      <c r="AT906" s="39">
        <f t="shared" si="872"/>
        <v>0</v>
      </c>
      <c r="AU906" s="12">
        <f t="shared" si="873"/>
        <v>0</v>
      </c>
      <c r="AV906" s="39">
        <f t="shared" si="874"/>
        <v>0</v>
      </c>
      <c r="AW906" s="39">
        <f t="shared" si="875"/>
        <v>0</v>
      </c>
      <c r="AX906" s="39">
        <f t="shared" si="876"/>
        <v>0</v>
      </c>
      <c r="AY906" s="39">
        <f t="shared" si="877"/>
        <v>0</v>
      </c>
      <c r="AZ906" s="39">
        <f t="shared" si="878"/>
        <v>0</v>
      </c>
      <c r="BA906" s="12">
        <f t="shared" si="879"/>
        <v>1</v>
      </c>
      <c r="BB906" s="39">
        <f t="shared" si="880"/>
        <v>272</v>
      </c>
      <c r="BC906" s="39">
        <f t="shared" si="881"/>
        <v>246</v>
      </c>
      <c r="BD906" s="39">
        <f t="shared" si="882"/>
        <v>306</v>
      </c>
      <c r="BE906" s="12">
        <f t="shared" si="883"/>
        <v>0</v>
      </c>
      <c r="BF906" s="39">
        <f t="shared" si="884"/>
        <v>0</v>
      </c>
      <c r="BG906" s="39">
        <f t="shared" si="885"/>
        <v>0</v>
      </c>
      <c r="BH906" s="39">
        <f t="shared" si="886"/>
        <v>0</v>
      </c>
      <c r="BI906" s="12">
        <f t="shared" si="887"/>
        <v>0</v>
      </c>
      <c r="BJ906" s="39">
        <f t="shared" si="888"/>
        <v>0</v>
      </c>
      <c r="BK906" s="39">
        <f t="shared" si="889"/>
        <v>0</v>
      </c>
      <c r="BL906" s="39">
        <f t="shared" si="890"/>
        <v>0</v>
      </c>
      <c r="BM906" s="12">
        <f t="shared" si="891"/>
        <v>0</v>
      </c>
      <c r="BN906" s="39">
        <f t="shared" si="892"/>
        <v>0</v>
      </c>
      <c r="BO906" s="39">
        <f t="shared" si="893"/>
        <v>0</v>
      </c>
      <c r="BP906" s="39">
        <f t="shared" si="894"/>
        <v>0</v>
      </c>
      <c r="BQ906" s="12">
        <f t="shared" si="895"/>
        <v>0</v>
      </c>
      <c r="BR906" s="39">
        <f t="shared" si="896"/>
        <v>0</v>
      </c>
      <c r="BS906" s="39">
        <f t="shared" si="897"/>
        <v>0</v>
      </c>
      <c r="BT906" s="39">
        <f t="shared" si="898"/>
        <v>0</v>
      </c>
      <c r="BU906" s="104">
        <f>IF(ABS($B906)&lt;0.01,0,VLOOKUP(E906,DollarSteps,4))</f>
        <v>3</v>
      </c>
      <c r="BV906" s="104">
        <f>IF(ABS($B906)&lt;0.01,0,VLOOKUP(G906,DollarSteps,4))</f>
        <v>2</v>
      </c>
      <c r="BW906" s="104">
        <f>IF(ABS($B906)&lt;0.01,0,VLOOKUP(I906,DollarSteps,4))</f>
        <v>3</v>
      </c>
      <c r="BX906" s="104">
        <f>IF(ABS($B906)&lt;0.01,0,IF($J906="","",VLOOKUP($J906,Age_Steps,4)))</f>
        <v>4</v>
      </c>
      <c r="BY906" s="104">
        <f>IF(OR(ABS($B906)&lt;0.01,$E906=0),0,IF($J906="","",VLOOKUP($J906,Age_Steps,4)))</f>
        <v>4</v>
      </c>
      <c r="BZ906" s="104">
        <f>IF(ABS($B906)&lt;0.01,0,IF($J906="","",VLOOKUP($J906-1,Age_Steps,4)))</f>
        <v>4</v>
      </c>
      <c r="CA906" s="104">
        <f>IF(OR(ABS($B906)&lt;0.01,$G906=0),0,IF($J906="","",VLOOKUP($J906-1,Age_Steps,4)))</f>
        <v>4</v>
      </c>
      <c r="CB906" s="104">
        <f>IF(ABS($B906)&lt;0.01,0,IF($J906="","",VLOOKUP($J906-2,Age_Steps,4)))</f>
        <v>4</v>
      </c>
      <c r="CC906" s="104">
        <f>IF(OR(ABS($B906)&lt;0.01,$I906=0),0,IF($J906="","",VLOOKUP($J906-2,Age_Steps,4)))</f>
        <v>4</v>
      </c>
    </row>
    <row r="907" spans="2:81" ht="12.5" customHeight="1">
      <c r="B907" s="6" t="s">
        <v>947</v>
      </c>
      <c r="C907" s="7" t="s">
        <v>948</v>
      </c>
      <c r="D907" s="5">
        <v>4800</v>
      </c>
      <c r="E907" s="5">
        <v>5478</v>
      </c>
      <c r="F907" s="2">
        <v>5640</v>
      </c>
      <c r="G907" s="2">
        <v>5909</v>
      </c>
      <c r="H907" s="2">
        <v>5680</v>
      </c>
      <c r="I907" s="5">
        <v>5935</v>
      </c>
      <c r="J907" s="11">
        <v>84</v>
      </c>
      <c r="K907" s="12">
        <f t="shared" si="843"/>
        <v>1</v>
      </c>
      <c r="L907" s="12">
        <f t="shared" si="843"/>
        <v>1</v>
      </c>
      <c r="M907" s="14">
        <f t="shared" si="844"/>
        <v>-840</v>
      </c>
      <c r="N907" s="12">
        <f t="shared" si="899"/>
        <v>1</v>
      </c>
      <c r="O907" s="14">
        <f t="shared" si="845"/>
        <v>-431</v>
      </c>
      <c r="P907" s="12">
        <f t="shared" si="899"/>
        <v>0</v>
      </c>
      <c r="Q907" s="12">
        <f t="shared" si="846"/>
        <v>0</v>
      </c>
      <c r="R907" s="12">
        <f t="shared" si="847"/>
        <v>0</v>
      </c>
      <c r="S907" s="12">
        <f t="shared" si="848"/>
        <v>1</v>
      </c>
      <c r="T907" s="12">
        <f t="shared" si="849"/>
        <v>1</v>
      </c>
      <c r="U907" s="12">
        <f t="shared" si="850"/>
        <v>0</v>
      </c>
      <c r="V907" s="39">
        <f t="shared" si="851"/>
        <v>0</v>
      </c>
      <c r="W907" s="39">
        <f t="shared" si="852"/>
        <v>0</v>
      </c>
      <c r="X907" s="12">
        <f t="shared" si="840"/>
        <v>1</v>
      </c>
      <c r="Y907" s="12">
        <f t="shared" si="853"/>
        <v>0</v>
      </c>
      <c r="Z907" s="39">
        <f t="shared" si="841"/>
        <v>0</v>
      </c>
      <c r="AA907" s="12">
        <f t="shared" si="854"/>
        <v>0</v>
      </c>
      <c r="AB907" s="39">
        <f t="shared" si="855"/>
        <v>0</v>
      </c>
      <c r="AC907" s="12">
        <f t="shared" si="856"/>
        <v>0</v>
      </c>
      <c r="AD907" s="39">
        <f t="shared" si="857"/>
        <v>0</v>
      </c>
      <c r="AE907" s="39">
        <f t="shared" si="842"/>
        <v>0</v>
      </c>
      <c r="AF907" s="12">
        <f t="shared" si="858"/>
        <v>0</v>
      </c>
      <c r="AG907" s="39">
        <f t="shared" si="859"/>
        <v>0</v>
      </c>
      <c r="AH907" s="12">
        <f t="shared" si="860"/>
        <v>0</v>
      </c>
      <c r="AI907" s="39">
        <f t="shared" si="861"/>
        <v>0</v>
      </c>
      <c r="AJ907" s="39">
        <f t="shared" si="862"/>
        <v>0</v>
      </c>
      <c r="AK907" s="12">
        <f t="shared" si="863"/>
        <v>1</v>
      </c>
      <c r="AL907" s="39">
        <f t="shared" si="864"/>
        <v>5478</v>
      </c>
      <c r="AM907" s="39">
        <f t="shared" si="865"/>
        <v>5909</v>
      </c>
      <c r="AN907" s="39">
        <f t="shared" si="866"/>
        <v>5935</v>
      </c>
      <c r="AO907" s="99">
        <f t="shared" si="867"/>
        <v>2</v>
      </c>
      <c r="AP907" s="99">
        <f t="shared" si="868"/>
        <v>2</v>
      </c>
      <c r="AQ907" s="12">
        <f t="shared" si="869"/>
        <v>0</v>
      </c>
      <c r="AR907" s="39">
        <f t="shared" si="870"/>
        <v>0</v>
      </c>
      <c r="AS907" s="39">
        <f t="shared" si="871"/>
        <v>0</v>
      </c>
      <c r="AT907" s="39">
        <f t="shared" si="872"/>
        <v>0</v>
      </c>
      <c r="AU907" s="12">
        <f t="shared" si="873"/>
        <v>1</v>
      </c>
      <c r="AV907" s="39">
        <f t="shared" si="874"/>
        <v>5478</v>
      </c>
      <c r="AW907" s="39">
        <f t="shared" si="875"/>
        <v>5909</v>
      </c>
      <c r="AX907" s="39">
        <f t="shared" si="876"/>
        <v>5935</v>
      </c>
      <c r="AY907" s="39">
        <f t="shared" si="877"/>
        <v>-431</v>
      </c>
      <c r="AZ907" s="39">
        <f t="shared" si="878"/>
        <v>-26</v>
      </c>
      <c r="BA907" s="12">
        <f t="shared" si="879"/>
        <v>0</v>
      </c>
      <c r="BB907" s="39">
        <f t="shared" si="880"/>
        <v>0</v>
      </c>
      <c r="BC907" s="39">
        <f t="shared" si="881"/>
        <v>0</v>
      </c>
      <c r="BD907" s="39">
        <f t="shared" si="882"/>
        <v>0</v>
      </c>
      <c r="BE907" s="12">
        <f t="shared" si="883"/>
        <v>0</v>
      </c>
      <c r="BF907" s="39">
        <f t="shared" si="884"/>
        <v>0</v>
      </c>
      <c r="BG907" s="39">
        <f t="shared" si="885"/>
        <v>0</v>
      </c>
      <c r="BH907" s="39">
        <f t="shared" si="886"/>
        <v>0</v>
      </c>
      <c r="BI907" s="12">
        <f t="shared" si="887"/>
        <v>0</v>
      </c>
      <c r="BJ907" s="39">
        <f t="shared" si="888"/>
        <v>0</v>
      </c>
      <c r="BK907" s="39">
        <f t="shared" si="889"/>
        <v>0</v>
      </c>
      <c r="BL907" s="39">
        <f t="shared" si="890"/>
        <v>0</v>
      </c>
      <c r="BM907" s="12">
        <f t="shared" si="891"/>
        <v>0</v>
      </c>
      <c r="BN907" s="39">
        <f t="shared" si="892"/>
        <v>0</v>
      </c>
      <c r="BO907" s="39">
        <f t="shared" si="893"/>
        <v>0</v>
      </c>
      <c r="BP907" s="39">
        <f t="shared" si="894"/>
        <v>0</v>
      </c>
      <c r="BQ907" s="12">
        <f t="shared" si="895"/>
        <v>0</v>
      </c>
      <c r="BR907" s="39">
        <f t="shared" si="896"/>
        <v>0</v>
      </c>
      <c r="BS907" s="39">
        <f t="shared" si="897"/>
        <v>0</v>
      </c>
      <c r="BT907" s="39">
        <f t="shared" si="898"/>
        <v>0</v>
      </c>
      <c r="BU907" s="104">
        <f>IF(ABS($B907)&lt;0.01,0,VLOOKUP(E907,DollarSteps,4))</f>
        <v>9</v>
      </c>
      <c r="BV907" s="104">
        <f>IF(ABS($B907)&lt;0.01,0,VLOOKUP(G907,DollarSteps,4))</f>
        <v>9</v>
      </c>
      <c r="BW907" s="104">
        <f>IF(ABS($B907)&lt;0.01,0,VLOOKUP(I907,DollarSteps,4))</f>
        <v>9</v>
      </c>
      <c r="BX907" s="104">
        <f>IF(ABS($B907)&lt;0.01,0,IF($J907="","",VLOOKUP($J907,Age_Steps,4)))</f>
        <v>7</v>
      </c>
      <c r="BY907" s="104">
        <f>IF(OR(ABS($B907)&lt;0.01,$E907=0),0,IF($J907="","",VLOOKUP($J907,Age_Steps,4)))</f>
        <v>7</v>
      </c>
      <c r="BZ907" s="104">
        <f>IF(ABS($B907)&lt;0.01,0,IF($J907="","",VLOOKUP($J907-1,Age_Steps,4)))</f>
        <v>7</v>
      </c>
      <c r="CA907" s="104">
        <f>IF(OR(ABS($B907)&lt;0.01,$G907=0),0,IF($J907="","",VLOOKUP($J907-1,Age_Steps,4)))</f>
        <v>7</v>
      </c>
      <c r="CB907" s="104">
        <f>IF(ABS($B907)&lt;0.01,0,IF($J907="","",VLOOKUP($J907-2,Age_Steps,4)))</f>
        <v>7</v>
      </c>
      <c r="CC907" s="104">
        <f>IF(OR(ABS($B907)&lt;0.01,$I907=0),0,IF($J907="","",VLOOKUP($J907-2,Age_Steps,4)))</f>
        <v>7</v>
      </c>
    </row>
    <row r="908" spans="2:81" ht="12.5" customHeight="1">
      <c r="B908" s="6" t="s">
        <v>949</v>
      </c>
      <c r="C908" s="7" t="s">
        <v>950</v>
      </c>
      <c r="D908" s="5">
        <v>4160</v>
      </c>
      <c r="E908" s="5">
        <v>4570</v>
      </c>
      <c r="F908" s="2">
        <v>3975</v>
      </c>
      <c r="G908" s="2">
        <v>4220</v>
      </c>
      <c r="H908" s="2">
        <v>3640</v>
      </c>
      <c r="I908" s="5">
        <v>3640</v>
      </c>
      <c r="J908" s="11">
        <v>79</v>
      </c>
      <c r="K908" s="12">
        <f t="shared" si="843"/>
        <v>1</v>
      </c>
      <c r="L908" s="12">
        <f t="shared" si="843"/>
        <v>1</v>
      </c>
      <c r="M908" s="14">
        <f t="shared" si="844"/>
        <v>185</v>
      </c>
      <c r="N908" s="12">
        <f t="shared" si="899"/>
        <v>0</v>
      </c>
      <c r="O908" s="14">
        <f t="shared" si="845"/>
        <v>350</v>
      </c>
      <c r="P908" s="12">
        <f t="shared" si="899"/>
        <v>0</v>
      </c>
      <c r="Q908" s="12">
        <f t="shared" si="846"/>
        <v>0</v>
      </c>
      <c r="R908" s="12">
        <f t="shared" si="847"/>
        <v>0</v>
      </c>
      <c r="S908" s="12">
        <f t="shared" si="848"/>
        <v>1</v>
      </c>
      <c r="T908" s="12">
        <f t="shared" si="849"/>
        <v>1</v>
      </c>
      <c r="U908" s="12">
        <f t="shared" si="850"/>
        <v>0</v>
      </c>
      <c r="V908" s="39">
        <f t="shared" si="851"/>
        <v>0</v>
      </c>
      <c r="W908" s="39">
        <f t="shared" si="852"/>
        <v>0</v>
      </c>
      <c r="X908" s="12">
        <f t="shared" ref="X908:X971" si="900">IF(I908=0,0,1)</f>
        <v>1</v>
      </c>
      <c r="Y908" s="12">
        <f t="shared" si="853"/>
        <v>0</v>
      </c>
      <c r="Z908" s="39">
        <f t="shared" ref="Z908:Z971" si="901">IF(Y908=1,I908,0)</f>
        <v>0</v>
      </c>
      <c r="AA908" s="12">
        <f t="shared" si="854"/>
        <v>0</v>
      </c>
      <c r="AB908" s="39">
        <f t="shared" si="855"/>
        <v>0</v>
      </c>
      <c r="AC908" s="12">
        <f t="shared" si="856"/>
        <v>0</v>
      </c>
      <c r="AD908" s="39">
        <f t="shared" si="857"/>
        <v>0</v>
      </c>
      <c r="AE908" s="39">
        <f t="shared" si="842"/>
        <v>0</v>
      </c>
      <c r="AF908" s="12">
        <f t="shared" si="858"/>
        <v>0</v>
      </c>
      <c r="AG908" s="39">
        <f t="shared" si="859"/>
        <v>0</v>
      </c>
      <c r="AH908" s="12">
        <f t="shared" si="860"/>
        <v>0</v>
      </c>
      <c r="AI908" s="39">
        <f t="shared" si="861"/>
        <v>0</v>
      </c>
      <c r="AJ908" s="39">
        <f t="shared" si="862"/>
        <v>0</v>
      </c>
      <c r="AK908" s="12">
        <f t="shared" si="863"/>
        <v>1</v>
      </c>
      <c r="AL908" s="39">
        <f t="shared" si="864"/>
        <v>4570</v>
      </c>
      <c r="AM908" s="39">
        <f t="shared" si="865"/>
        <v>4220</v>
      </c>
      <c r="AN908" s="39">
        <f t="shared" si="866"/>
        <v>3640</v>
      </c>
      <c r="AO908" s="99">
        <f t="shared" si="867"/>
        <v>1</v>
      </c>
      <c r="AP908" s="99">
        <f t="shared" si="868"/>
        <v>1</v>
      </c>
      <c r="AQ908" s="12">
        <f t="shared" si="869"/>
        <v>1</v>
      </c>
      <c r="AR908" s="39">
        <f t="shared" si="870"/>
        <v>4570</v>
      </c>
      <c r="AS908" s="39">
        <f t="shared" si="871"/>
        <v>4220</v>
      </c>
      <c r="AT908" s="39">
        <f t="shared" si="872"/>
        <v>3640</v>
      </c>
      <c r="AU908" s="12">
        <f t="shared" si="873"/>
        <v>0</v>
      </c>
      <c r="AV908" s="39">
        <f t="shared" si="874"/>
        <v>0</v>
      </c>
      <c r="AW908" s="39">
        <f t="shared" si="875"/>
        <v>0</v>
      </c>
      <c r="AX908" s="39">
        <f t="shared" si="876"/>
        <v>0</v>
      </c>
      <c r="AY908" s="39">
        <f t="shared" si="877"/>
        <v>0</v>
      </c>
      <c r="AZ908" s="39">
        <f t="shared" si="878"/>
        <v>0</v>
      </c>
      <c r="BA908" s="12">
        <f t="shared" si="879"/>
        <v>0</v>
      </c>
      <c r="BB908" s="39">
        <f t="shared" si="880"/>
        <v>0</v>
      </c>
      <c r="BC908" s="39">
        <f t="shared" si="881"/>
        <v>0</v>
      </c>
      <c r="BD908" s="39">
        <f t="shared" si="882"/>
        <v>0</v>
      </c>
      <c r="BE908" s="12">
        <f t="shared" si="883"/>
        <v>0</v>
      </c>
      <c r="BF908" s="39">
        <f t="shared" si="884"/>
        <v>0</v>
      </c>
      <c r="BG908" s="39">
        <f t="shared" si="885"/>
        <v>0</v>
      </c>
      <c r="BH908" s="39">
        <f t="shared" si="886"/>
        <v>0</v>
      </c>
      <c r="BI908" s="12">
        <f t="shared" si="887"/>
        <v>0</v>
      </c>
      <c r="BJ908" s="39">
        <f t="shared" si="888"/>
        <v>0</v>
      </c>
      <c r="BK908" s="39">
        <f t="shared" si="889"/>
        <v>0</v>
      </c>
      <c r="BL908" s="39">
        <f t="shared" si="890"/>
        <v>0</v>
      </c>
      <c r="BM908" s="12">
        <f t="shared" si="891"/>
        <v>0</v>
      </c>
      <c r="BN908" s="39">
        <f t="shared" si="892"/>
        <v>0</v>
      </c>
      <c r="BO908" s="39">
        <f t="shared" si="893"/>
        <v>0</v>
      </c>
      <c r="BP908" s="39">
        <f t="shared" si="894"/>
        <v>0</v>
      </c>
      <c r="BQ908" s="12">
        <f t="shared" si="895"/>
        <v>0</v>
      </c>
      <c r="BR908" s="39">
        <f t="shared" si="896"/>
        <v>0</v>
      </c>
      <c r="BS908" s="39">
        <f t="shared" si="897"/>
        <v>0</v>
      </c>
      <c r="BT908" s="39">
        <f t="shared" si="898"/>
        <v>0</v>
      </c>
      <c r="BU908" s="104">
        <f>IF(ABS($B908)&lt;0.01,0,VLOOKUP(E908,DollarSteps,4))</f>
        <v>8</v>
      </c>
      <c r="BV908" s="104">
        <f>IF(ABS($B908)&lt;0.01,0,VLOOKUP(G908,DollarSteps,4))</f>
        <v>8</v>
      </c>
      <c r="BW908" s="104">
        <f>IF(ABS($B908)&lt;0.01,0,VLOOKUP(I908,DollarSteps,4))</f>
        <v>7</v>
      </c>
      <c r="BX908" s="104">
        <f>IF(ABS($B908)&lt;0.01,0,IF($J908="","",VLOOKUP($J908,Age_Steps,4)))</f>
        <v>7</v>
      </c>
      <c r="BY908" s="104">
        <f>IF(OR(ABS($B908)&lt;0.01,$E908=0),0,IF($J908="","",VLOOKUP($J908,Age_Steps,4)))</f>
        <v>7</v>
      </c>
      <c r="BZ908" s="104">
        <f>IF(ABS($B908)&lt;0.01,0,IF($J908="","",VLOOKUP($J908-1,Age_Steps,4)))</f>
        <v>7</v>
      </c>
      <c r="CA908" s="104">
        <f>IF(OR(ABS($B908)&lt;0.01,$G908=0),0,IF($J908="","",VLOOKUP($J908-1,Age_Steps,4)))</f>
        <v>7</v>
      </c>
      <c r="CB908" s="104">
        <f>IF(ABS($B908)&lt;0.01,0,IF($J908="","",VLOOKUP($J908-2,Age_Steps,4)))</f>
        <v>7</v>
      </c>
      <c r="CC908" s="104">
        <f>IF(OR(ABS($B908)&lt;0.01,$I908=0),0,IF($J908="","",VLOOKUP($J908-2,Age_Steps,4)))</f>
        <v>7</v>
      </c>
    </row>
    <row r="909" spans="2:81" ht="12.5" customHeight="1">
      <c r="B909" s="6" t="s">
        <v>951</v>
      </c>
      <c r="C909" s="6" t="s">
        <v>952</v>
      </c>
      <c r="D909" s="5">
        <v>0</v>
      </c>
      <c r="E909" s="5">
        <v>0</v>
      </c>
      <c r="F909" s="2">
        <v>0</v>
      </c>
      <c r="G909" s="2">
        <v>0</v>
      </c>
      <c r="H909" s="2">
        <v>0</v>
      </c>
      <c r="I909" s="5">
        <v>0</v>
      </c>
      <c r="J909" s="11">
        <v>16</v>
      </c>
      <c r="K909" s="12">
        <f t="shared" si="843"/>
        <v>0</v>
      </c>
      <c r="L909" s="12">
        <f t="shared" si="843"/>
        <v>0</v>
      </c>
      <c r="M909" s="14">
        <f t="shared" si="844"/>
        <v>0</v>
      </c>
      <c r="N909" s="12">
        <f t="shared" si="899"/>
        <v>0</v>
      </c>
      <c r="O909" s="14">
        <f t="shared" si="845"/>
        <v>0</v>
      </c>
      <c r="P909" s="12">
        <f t="shared" si="899"/>
        <v>0</v>
      </c>
      <c r="Q909" s="12">
        <f t="shared" si="846"/>
        <v>1</v>
      </c>
      <c r="R909" s="12">
        <f t="shared" si="847"/>
        <v>0</v>
      </c>
      <c r="S909" s="12">
        <f t="shared" si="848"/>
        <v>0</v>
      </c>
      <c r="T909" s="12">
        <f t="shared" si="849"/>
        <v>0</v>
      </c>
      <c r="U909" s="12">
        <f t="shared" si="850"/>
        <v>0</v>
      </c>
      <c r="V909" s="39">
        <f t="shared" si="851"/>
        <v>0</v>
      </c>
      <c r="W909" s="39">
        <f t="shared" si="852"/>
        <v>0</v>
      </c>
      <c r="X909" s="12">
        <f t="shared" si="900"/>
        <v>0</v>
      </c>
      <c r="Y909" s="12">
        <f t="shared" si="853"/>
        <v>0</v>
      </c>
      <c r="Z909" s="39">
        <f t="shared" si="901"/>
        <v>0</v>
      </c>
      <c r="AA909" s="12">
        <f t="shared" si="854"/>
        <v>0</v>
      </c>
      <c r="AB909" s="39">
        <f t="shared" si="855"/>
        <v>0</v>
      </c>
      <c r="AC909" s="12">
        <f t="shared" si="856"/>
        <v>0</v>
      </c>
      <c r="AD909" s="39">
        <f t="shared" si="857"/>
        <v>0</v>
      </c>
      <c r="AE909" s="39">
        <f t="shared" si="842"/>
        <v>0</v>
      </c>
      <c r="AF909" s="12">
        <f t="shared" si="858"/>
        <v>0</v>
      </c>
      <c r="AG909" s="39">
        <f t="shared" si="859"/>
        <v>0</v>
      </c>
      <c r="AH909" s="12">
        <f t="shared" si="860"/>
        <v>0</v>
      </c>
      <c r="AI909" s="39">
        <f t="shared" si="861"/>
        <v>0</v>
      </c>
      <c r="AJ909" s="39">
        <f t="shared" si="862"/>
        <v>0</v>
      </c>
      <c r="AK909" s="12">
        <f t="shared" si="863"/>
        <v>0</v>
      </c>
      <c r="AL909" s="39">
        <f t="shared" si="864"/>
        <v>0</v>
      </c>
      <c r="AM909" s="39">
        <f t="shared" si="865"/>
        <v>0</v>
      </c>
      <c r="AN909" s="39">
        <f t="shared" si="866"/>
        <v>0</v>
      </c>
      <c r="AO909" s="99">
        <f t="shared" si="867"/>
        <v>0</v>
      </c>
      <c r="AP909" s="99">
        <f t="shared" si="868"/>
        <v>0</v>
      </c>
      <c r="AQ909" s="12">
        <f t="shared" si="869"/>
        <v>0</v>
      </c>
      <c r="AR909" s="39">
        <f t="shared" si="870"/>
        <v>0</v>
      </c>
      <c r="AS909" s="39">
        <f t="shared" si="871"/>
        <v>0</v>
      </c>
      <c r="AT909" s="39">
        <f t="shared" si="872"/>
        <v>0</v>
      </c>
      <c r="AU909" s="12">
        <f t="shared" si="873"/>
        <v>0</v>
      </c>
      <c r="AV909" s="39">
        <f t="shared" si="874"/>
        <v>0</v>
      </c>
      <c r="AW909" s="39">
        <f t="shared" si="875"/>
        <v>0</v>
      </c>
      <c r="AX909" s="39">
        <f t="shared" si="876"/>
        <v>0</v>
      </c>
      <c r="AY909" s="39">
        <f t="shared" si="877"/>
        <v>0</v>
      </c>
      <c r="AZ909" s="39">
        <f t="shared" si="878"/>
        <v>0</v>
      </c>
      <c r="BA909" s="12">
        <f t="shared" si="879"/>
        <v>0</v>
      </c>
      <c r="BB909" s="39">
        <f t="shared" si="880"/>
        <v>0</v>
      </c>
      <c r="BC909" s="39">
        <f t="shared" si="881"/>
        <v>0</v>
      </c>
      <c r="BD909" s="39">
        <f t="shared" si="882"/>
        <v>0</v>
      </c>
      <c r="BE909" s="12">
        <f t="shared" si="883"/>
        <v>0</v>
      </c>
      <c r="BF909" s="39">
        <f t="shared" si="884"/>
        <v>0</v>
      </c>
      <c r="BG909" s="39">
        <f t="shared" si="885"/>
        <v>0</v>
      </c>
      <c r="BH909" s="39">
        <f t="shared" si="886"/>
        <v>0</v>
      </c>
      <c r="BI909" s="12">
        <f t="shared" si="887"/>
        <v>0</v>
      </c>
      <c r="BJ909" s="39">
        <f t="shared" si="888"/>
        <v>0</v>
      </c>
      <c r="BK909" s="39">
        <f t="shared" si="889"/>
        <v>0</v>
      </c>
      <c r="BL909" s="39">
        <f t="shared" si="890"/>
        <v>0</v>
      </c>
      <c r="BM909" s="12">
        <f t="shared" si="891"/>
        <v>0</v>
      </c>
      <c r="BN909" s="39">
        <f t="shared" si="892"/>
        <v>0</v>
      </c>
      <c r="BO909" s="39">
        <f t="shared" si="893"/>
        <v>0</v>
      </c>
      <c r="BP909" s="39">
        <f t="shared" si="894"/>
        <v>0</v>
      </c>
      <c r="BQ909" s="12">
        <f t="shared" si="895"/>
        <v>0</v>
      </c>
      <c r="BR909" s="39">
        <f t="shared" si="896"/>
        <v>0</v>
      </c>
      <c r="BS909" s="39">
        <f t="shared" si="897"/>
        <v>0</v>
      </c>
      <c r="BT909" s="39">
        <f t="shared" si="898"/>
        <v>0</v>
      </c>
      <c r="BU909" s="104">
        <f>IF(ABS($B909)&lt;0.01,0,VLOOKUP(E909,DollarSteps,4))</f>
        <v>1</v>
      </c>
      <c r="BV909" s="104">
        <f>IF(ABS($B909)&lt;0.01,0,VLOOKUP(G909,DollarSteps,4))</f>
        <v>1</v>
      </c>
      <c r="BW909" s="104">
        <f>IF(ABS($B909)&lt;0.01,0,VLOOKUP(I909,DollarSteps,4))</f>
        <v>1</v>
      </c>
      <c r="BX909" s="104">
        <f>IF(ABS($B909)&lt;0.01,0,IF($J909="","",VLOOKUP($J909,Age_Steps,4)))</f>
        <v>1</v>
      </c>
      <c r="BY909" s="104">
        <f>IF(OR(ABS($B909)&lt;0.01,$E909=0),0,IF($J909="","",VLOOKUP($J909,Age_Steps,4)))</f>
        <v>0</v>
      </c>
      <c r="BZ909" s="104">
        <f>IF(ABS($B909)&lt;0.01,0,IF($J909="","",VLOOKUP($J909-1,Age_Steps,4)))</f>
        <v>1</v>
      </c>
      <c r="CA909" s="104">
        <f>IF(OR(ABS($B909)&lt;0.01,$G909=0),0,IF($J909="","",VLOOKUP($J909-1,Age_Steps,4)))</f>
        <v>0</v>
      </c>
      <c r="CB909" s="104">
        <f>IF(ABS($B909)&lt;0.01,0,IF($J909="","",VLOOKUP($J909-2,Age_Steps,4)))</f>
        <v>1</v>
      </c>
      <c r="CC909" s="104">
        <f>IF(OR(ABS($B909)&lt;0.01,$I909=0),0,IF($J909="","",VLOOKUP($J909-2,Age_Steps,4)))</f>
        <v>0</v>
      </c>
    </row>
    <row r="910" spans="2:81" ht="12.5" customHeight="1">
      <c r="B910" s="6" t="s">
        <v>953</v>
      </c>
      <c r="C910" s="6" t="s">
        <v>954</v>
      </c>
      <c r="D910" s="5">
        <v>20</v>
      </c>
      <c r="E910" s="5">
        <v>20</v>
      </c>
      <c r="F910" s="2">
        <v>70</v>
      </c>
      <c r="G910" s="2">
        <v>70</v>
      </c>
      <c r="H910" s="2">
        <v>120</v>
      </c>
      <c r="I910" s="5">
        <v>120</v>
      </c>
      <c r="J910" s="11">
        <v>47</v>
      </c>
      <c r="K910" s="12">
        <f t="shared" si="843"/>
        <v>1</v>
      </c>
      <c r="L910" s="12">
        <f t="shared" si="843"/>
        <v>1</v>
      </c>
      <c r="M910" s="14">
        <f t="shared" si="844"/>
        <v>-50</v>
      </c>
      <c r="N910" s="12">
        <f t="shared" si="899"/>
        <v>0</v>
      </c>
      <c r="O910" s="14">
        <f t="shared" si="845"/>
        <v>-50</v>
      </c>
      <c r="P910" s="12">
        <f t="shared" si="899"/>
        <v>0</v>
      </c>
      <c r="Q910" s="12">
        <f t="shared" si="846"/>
        <v>0</v>
      </c>
      <c r="R910" s="12">
        <f t="shared" si="847"/>
        <v>0</v>
      </c>
      <c r="S910" s="12">
        <f t="shared" si="848"/>
        <v>1</v>
      </c>
      <c r="T910" s="12">
        <f t="shared" si="849"/>
        <v>1</v>
      </c>
      <c r="U910" s="12">
        <f t="shared" si="850"/>
        <v>0</v>
      </c>
      <c r="V910" s="39">
        <f t="shared" si="851"/>
        <v>0</v>
      </c>
      <c r="W910" s="39">
        <f t="shared" si="852"/>
        <v>0</v>
      </c>
      <c r="X910" s="12">
        <f t="shared" si="900"/>
        <v>1</v>
      </c>
      <c r="Y910" s="12">
        <f t="shared" si="853"/>
        <v>0</v>
      </c>
      <c r="Z910" s="39">
        <f t="shared" si="901"/>
        <v>0</v>
      </c>
      <c r="AA910" s="12">
        <f t="shared" si="854"/>
        <v>0</v>
      </c>
      <c r="AB910" s="39">
        <f t="shared" si="855"/>
        <v>0</v>
      </c>
      <c r="AC910" s="12">
        <f t="shared" si="856"/>
        <v>0</v>
      </c>
      <c r="AD910" s="39">
        <f t="shared" si="857"/>
        <v>0</v>
      </c>
      <c r="AE910" s="39">
        <f t="shared" si="842"/>
        <v>0</v>
      </c>
      <c r="AF910" s="12">
        <f t="shared" si="858"/>
        <v>0</v>
      </c>
      <c r="AG910" s="39">
        <f t="shared" si="859"/>
        <v>0</v>
      </c>
      <c r="AH910" s="12">
        <f t="shared" si="860"/>
        <v>0</v>
      </c>
      <c r="AI910" s="39">
        <f t="shared" si="861"/>
        <v>0</v>
      </c>
      <c r="AJ910" s="39">
        <f t="shared" si="862"/>
        <v>0</v>
      </c>
      <c r="AK910" s="12">
        <f t="shared" si="863"/>
        <v>1</v>
      </c>
      <c r="AL910" s="39">
        <f t="shared" si="864"/>
        <v>20</v>
      </c>
      <c r="AM910" s="39">
        <f t="shared" si="865"/>
        <v>70</v>
      </c>
      <c r="AN910" s="39">
        <f t="shared" si="866"/>
        <v>120</v>
      </c>
      <c r="AO910" s="99">
        <f t="shared" si="867"/>
        <v>2</v>
      </c>
      <c r="AP910" s="99">
        <f t="shared" si="868"/>
        <v>2</v>
      </c>
      <c r="AQ910" s="12">
        <f t="shared" si="869"/>
        <v>0</v>
      </c>
      <c r="AR910" s="39">
        <f t="shared" si="870"/>
        <v>0</v>
      </c>
      <c r="AS910" s="39">
        <f t="shared" si="871"/>
        <v>0</v>
      </c>
      <c r="AT910" s="39">
        <f t="shared" si="872"/>
        <v>0</v>
      </c>
      <c r="AU910" s="12">
        <f t="shared" si="873"/>
        <v>1</v>
      </c>
      <c r="AV910" s="39">
        <f t="shared" si="874"/>
        <v>20</v>
      </c>
      <c r="AW910" s="39">
        <f t="shared" si="875"/>
        <v>70</v>
      </c>
      <c r="AX910" s="39">
        <f t="shared" si="876"/>
        <v>120</v>
      </c>
      <c r="AY910" s="39">
        <f t="shared" si="877"/>
        <v>-50</v>
      </c>
      <c r="AZ910" s="39">
        <f t="shared" si="878"/>
        <v>-50</v>
      </c>
      <c r="BA910" s="12">
        <f t="shared" si="879"/>
        <v>0</v>
      </c>
      <c r="BB910" s="39">
        <f t="shared" si="880"/>
        <v>0</v>
      </c>
      <c r="BC910" s="39">
        <f t="shared" si="881"/>
        <v>0</v>
      </c>
      <c r="BD910" s="39">
        <f t="shared" si="882"/>
        <v>0</v>
      </c>
      <c r="BE910" s="12">
        <f t="shared" si="883"/>
        <v>0</v>
      </c>
      <c r="BF910" s="39">
        <f t="shared" si="884"/>
        <v>0</v>
      </c>
      <c r="BG910" s="39">
        <f t="shared" si="885"/>
        <v>0</v>
      </c>
      <c r="BH910" s="39">
        <f t="shared" si="886"/>
        <v>0</v>
      </c>
      <c r="BI910" s="12">
        <f t="shared" si="887"/>
        <v>0</v>
      </c>
      <c r="BJ910" s="39">
        <f t="shared" si="888"/>
        <v>0</v>
      </c>
      <c r="BK910" s="39">
        <f t="shared" si="889"/>
        <v>0</v>
      </c>
      <c r="BL910" s="39">
        <f t="shared" si="890"/>
        <v>0</v>
      </c>
      <c r="BM910" s="12">
        <f t="shared" si="891"/>
        <v>0</v>
      </c>
      <c r="BN910" s="39">
        <f t="shared" si="892"/>
        <v>0</v>
      </c>
      <c r="BO910" s="39">
        <f t="shared" si="893"/>
        <v>0</v>
      </c>
      <c r="BP910" s="39">
        <f t="shared" si="894"/>
        <v>0</v>
      </c>
      <c r="BQ910" s="12">
        <f t="shared" si="895"/>
        <v>0</v>
      </c>
      <c r="BR910" s="39">
        <f t="shared" si="896"/>
        <v>0</v>
      </c>
      <c r="BS910" s="39">
        <f t="shared" si="897"/>
        <v>0</v>
      </c>
      <c r="BT910" s="39">
        <f t="shared" si="898"/>
        <v>0</v>
      </c>
      <c r="BU910" s="104">
        <f>IF(ABS($B910)&lt;0.01,0,VLOOKUP(E910,DollarSteps,4))</f>
        <v>2</v>
      </c>
      <c r="BV910" s="104">
        <f>IF(ABS($B910)&lt;0.01,0,VLOOKUP(G910,DollarSteps,4))</f>
        <v>2</v>
      </c>
      <c r="BW910" s="104">
        <f>IF(ABS($B910)&lt;0.01,0,VLOOKUP(I910,DollarSteps,4))</f>
        <v>2</v>
      </c>
      <c r="BX910" s="104">
        <f>IF(ABS($B910)&lt;0.01,0,IF($J910="","",VLOOKUP($J910,Age_Steps,4)))</f>
        <v>4</v>
      </c>
      <c r="BY910" s="104">
        <f>IF(OR(ABS($B910)&lt;0.01,$E910=0),0,IF($J910="","",VLOOKUP($J910,Age_Steps,4)))</f>
        <v>4</v>
      </c>
      <c r="BZ910" s="104">
        <f>IF(ABS($B910)&lt;0.01,0,IF($J910="","",VLOOKUP($J910-1,Age_Steps,4)))</f>
        <v>4</v>
      </c>
      <c r="CA910" s="104">
        <f>IF(OR(ABS($B910)&lt;0.01,$G910=0),0,IF($J910="","",VLOOKUP($J910-1,Age_Steps,4)))</f>
        <v>4</v>
      </c>
      <c r="CB910" s="104">
        <f>IF(ABS($B910)&lt;0.01,0,IF($J910="","",VLOOKUP($J910-2,Age_Steps,4)))</f>
        <v>4</v>
      </c>
      <c r="CC910" s="104">
        <f>IF(OR(ABS($B910)&lt;0.01,$I910=0),0,IF($J910="","",VLOOKUP($J910-2,Age_Steps,4)))</f>
        <v>4</v>
      </c>
    </row>
    <row r="911" spans="2:81" ht="12.5" customHeight="1">
      <c r="B911" s="6" t="s">
        <v>955</v>
      </c>
      <c r="C911" s="6" t="s">
        <v>956</v>
      </c>
      <c r="D911" s="5">
        <v>150</v>
      </c>
      <c r="E911" s="5">
        <v>150</v>
      </c>
      <c r="F911" s="2">
        <v>0</v>
      </c>
      <c r="G911" s="2">
        <v>0</v>
      </c>
      <c r="H911" s="2">
        <v>150</v>
      </c>
      <c r="I911" s="5">
        <v>150</v>
      </c>
      <c r="J911" s="11">
        <v>54</v>
      </c>
      <c r="K911" s="12">
        <f t="shared" si="843"/>
        <v>1</v>
      </c>
      <c r="L911" s="12">
        <f t="shared" si="843"/>
        <v>1</v>
      </c>
      <c r="M911" s="14">
        <f t="shared" si="844"/>
        <v>150</v>
      </c>
      <c r="N911" s="12">
        <f t="shared" si="899"/>
        <v>0</v>
      </c>
      <c r="O911" s="14">
        <f t="shared" si="845"/>
        <v>150</v>
      </c>
      <c r="P911" s="12">
        <f t="shared" si="899"/>
        <v>0</v>
      </c>
      <c r="Q911" s="12">
        <f t="shared" si="846"/>
        <v>0</v>
      </c>
      <c r="R911" s="12">
        <f t="shared" si="847"/>
        <v>0</v>
      </c>
      <c r="S911" s="12">
        <f t="shared" si="848"/>
        <v>1</v>
      </c>
      <c r="T911" s="12">
        <f t="shared" si="849"/>
        <v>0</v>
      </c>
      <c r="U911" s="12">
        <f t="shared" si="850"/>
        <v>0</v>
      </c>
      <c r="V911" s="39">
        <f t="shared" si="851"/>
        <v>0</v>
      </c>
      <c r="W911" s="39">
        <f t="shared" si="852"/>
        <v>0</v>
      </c>
      <c r="X911" s="12">
        <f t="shared" si="900"/>
        <v>1</v>
      </c>
      <c r="Y911" s="12">
        <f t="shared" si="853"/>
        <v>0</v>
      </c>
      <c r="Z911" s="39">
        <f t="shared" si="901"/>
        <v>0</v>
      </c>
      <c r="AA911" s="12">
        <f t="shared" si="854"/>
        <v>0</v>
      </c>
      <c r="AB911" s="39">
        <f t="shared" si="855"/>
        <v>0</v>
      </c>
      <c r="AC911" s="12">
        <f t="shared" si="856"/>
        <v>0</v>
      </c>
      <c r="AD911" s="39">
        <f t="shared" si="857"/>
        <v>0</v>
      </c>
      <c r="AE911" s="39">
        <f t="shared" si="842"/>
        <v>0</v>
      </c>
      <c r="AF911" s="12">
        <f t="shared" si="858"/>
        <v>0</v>
      </c>
      <c r="AG911" s="39">
        <f t="shared" si="859"/>
        <v>0</v>
      </c>
      <c r="AH911" s="12">
        <f t="shared" si="860"/>
        <v>1</v>
      </c>
      <c r="AI911" s="39">
        <f t="shared" si="861"/>
        <v>150</v>
      </c>
      <c r="AJ911" s="39">
        <f t="shared" si="862"/>
        <v>150</v>
      </c>
      <c r="AK911" s="12">
        <f t="shared" si="863"/>
        <v>0</v>
      </c>
      <c r="AL911" s="39">
        <f t="shared" si="864"/>
        <v>0</v>
      </c>
      <c r="AM911" s="39">
        <f t="shared" si="865"/>
        <v>0</v>
      </c>
      <c r="AN911" s="39">
        <f t="shared" si="866"/>
        <v>0</v>
      </c>
      <c r="AO911" s="99">
        <f t="shared" si="867"/>
        <v>0</v>
      </c>
      <c r="AP911" s="99">
        <f t="shared" si="868"/>
        <v>0</v>
      </c>
      <c r="AQ911" s="12">
        <f t="shared" si="869"/>
        <v>0</v>
      </c>
      <c r="AR911" s="39">
        <f t="shared" si="870"/>
        <v>0</v>
      </c>
      <c r="AS911" s="39">
        <f t="shared" si="871"/>
        <v>0</v>
      </c>
      <c r="AT911" s="39">
        <f t="shared" si="872"/>
        <v>0</v>
      </c>
      <c r="AU911" s="12">
        <f t="shared" si="873"/>
        <v>0</v>
      </c>
      <c r="AV911" s="39">
        <f t="shared" si="874"/>
        <v>0</v>
      </c>
      <c r="AW911" s="39">
        <f t="shared" si="875"/>
        <v>0</v>
      </c>
      <c r="AX911" s="39">
        <f t="shared" si="876"/>
        <v>0</v>
      </c>
      <c r="AY911" s="39">
        <f t="shared" si="877"/>
        <v>0</v>
      </c>
      <c r="AZ911" s="39">
        <f t="shared" si="878"/>
        <v>0</v>
      </c>
      <c r="BA911" s="12">
        <f t="shared" si="879"/>
        <v>0</v>
      </c>
      <c r="BB911" s="39">
        <f t="shared" si="880"/>
        <v>0</v>
      </c>
      <c r="BC911" s="39">
        <f t="shared" si="881"/>
        <v>0</v>
      </c>
      <c r="BD911" s="39">
        <f t="shared" si="882"/>
        <v>0</v>
      </c>
      <c r="BE911" s="12">
        <f t="shared" si="883"/>
        <v>0</v>
      </c>
      <c r="BF911" s="39">
        <f t="shared" si="884"/>
        <v>0</v>
      </c>
      <c r="BG911" s="39">
        <f t="shared" si="885"/>
        <v>0</v>
      </c>
      <c r="BH911" s="39">
        <f t="shared" si="886"/>
        <v>0</v>
      </c>
      <c r="BI911" s="12">
        <f t="shared" si="887"/>
        <v>0</v>
      </c>
      <c r="BJ911" s="39">
        <f t="shared" si="888"/>
        <v>0</v>
      </c>
      <c r="BK911" s="39">
        <f t="shared" si="889"/>
        <v>0</v>
      </c>
      <c r="BL911" s="39">
        <f t="shared" si="890"/>
        <v>0</v>
      </c>
      <c r="BM911" s="12">
        <f t="shared" si="891"/>
        <v>0</v>
      </c>
      <c r="BN911" s="39">
        <f t="shared" si="892"/>
        <v>0</v>
      </c>
      <c r="BO911" s="39">
        <f t="shared" si="893"/>
        <v>0</v>
      </c>
      <c r="BP911" s="39">
        <f t="shared" si="894"/>
        <v>0</v>
      </c>
      <c r="BQ911" s="12">
        <f t="shared" si="895"/>
        <v>0</v>
      </c>
      <c r="BR911" s="39">
        <f t="shared" si="896"/>
        <v>0</v>
      </c>
      <c r="BS911" s="39">
        <f t="shared" si="897"/>
        <v>0</v>
      </c>
      <c r="BT911" s="39">
        <f t="shared" si="898"/>
        <v>0</v>
      </c>
      <c r="BU911" s="104">
        <f>IF(ABS($B911)&lt;0.01,0,VLOOKUP(E911,DollarSteps,4))</f>
        <v>2</v>
      </c>
      <c r="BV911" s="104">
        <f>IF(ABS($B911)&lt;0.01,0,VLOOKUP(G911,DollarSteps,4))</f>
        <v>1</v>
      </c>
      <c r="BW911" s="104">
        <f>IF(ABS($B911)&lt;0.01,0,VLOOKUP(I911,DollarSteps,4))</f>
        <v>2</v>
      </c>
      <c r="BX911" s="104">
        <f>IF(ABS($B911)&lt;0.01,0,IF($J911="","",VLOOKUP($J911,Age_Steps,4)))</f>
        <v>5</v>
      </c>
      <c r="BY911" s="104">
        <f>IF(OR(ABS($B911)&lt;0.01,$E911=0),0,IF($J911="","",VLOOKUP($J911,Age_Steps,4)))</f>
        <v>5</v>
      </c>
      <c r="BZ911" s="104">
        <f>IF(ABS($B911)&lt;0.01,0,IF($J911="","",VLOOKUP($J911-1,Age_Steps,4)))</f>
        <v>5</v>
      </c>
      <c r="CA911" s="104">
        <f>IF(OR(ABS($B911)&lt;0.01,$G911=0),0,IF($J911="","",VLOOKUP($J911-1,Age_Steps,4)))</f>
        <v>0</v>
      </c>
      <c r="CB911" s="104">
        <f>IF(ABS($B911)&lt;0.01,0,IF($J911="","",VLOOKUP($J911-2,Age_Steps,4)))</f>
        <v>5</v>
      </c>
      <c r="CC911" s="104">
        <f>IF(OR(ABS($B911)&lt;0.01,$I911=0),0,IF($J911="","",VLOOKUP($J911-2,Age_Steps,4)))</f>
        <v>5</v>
      </c>
    </row>
    <row r="912" spans="2:81" ht="12.5" customHeight="1">
      <c r="B912" s="6" t="s">
        <v>957</v>
      </c>
      <c r="C912" s="7" t="s">
        <v>958</v>
      </c>
      <c r="D912" s="5">
        <v>1020</v>
      </c>
      <c r="E912" s="5">
        <v>1350</v>
      </c>
      <c r="F912" s="2">
        <v>1040</v>
      </c>
      <c r="G912" s="2">
        <v>1360</v>
      </c>
      <c r="H912" s="2">
        <v>1075</v>
      </c>
      <c r="I912" s="5">
        <v>1400</v>
      </c>
      <c r="J912" s="11">
        <v>86</v>
      </c>
      <c r="K912" s="12">
        <f t="shared" si="843"/>
        <v>1</v>
      </c>
      <c r="L912" s="12">
        <f t="shared" si="843"/>
        <v>1</v>
      </c>
      <c r="M912" s="14">
        <f t="shared" si="844"/>
        <v>-20</v>
      </c>
      <c r="N912" s="12">
        <f t="shared" si="899"/>
        <v>0</v>
      </c>
      <c r="O912" s="14">
        <f t="shared" si="845"/>
        <v>-10</v>
      </c>
      <c r="P912" s="12">
        <f t="shared" si="899"/>
        <v>0</v>
      </c>
      <c r="Q912" s="12">
        <f t="shared" si="846"/>
        <v>0</v>
      </c>
      <c r="R912" s="12">
        <f t="shared" si="847"/>
        <v>0</v>
      </c>
      <c r="S912" s="12">
        <f t="shared" si="848"/>
        <v>1</v>
      </c>
      <c r="T912" s="12">
        <f t="shared" si="849"/>
        <v>1</v>
      </c>
      <c r="U912" s="12">
        <f t="shared" si="850"/>
        <v>0</v>
      </c>
      <c r="V912" s="39">
        <f t="shared" si="851"/>
        <v>0</v>
      </c>
      <c r="W912" s="39">
        <f t="shared" si="852"/>
        <v>0</v>
      </c>
      <c r="X912" s="12">
        <f t="shared" si="900"/>
        <v>1</v>
      </c>
      <c r="Y912" s="12">
        <f t="shared" si="853"/>
        <v>0</v>
      </c>
      <c r="Z912" s="39">
        <f t="shared" si="901"/>
        <v>0</v>
      </c>
      <c r="AA912" s="12">
        <f t="shared" si="854"/>
        <v>0</v>
      </c>
      <c r="AB912" s="39">
        <f t="shared" si="855"/>
        <v>0</v>
      </c>
      <c r="AC912" s="12">
        <f t="shared" si="856"/>
        <v>0</v>
      </c>
      <c r="AD912" s="39">
        <f t="shared" si="857"/>
        <v>0</v>
      </c>
      <c r="AE912" s="39">
        <f t="shared" si="842"/>
        <v>0</v>
      </c>
      <c r="AF912" s="12">
        <f t="shared" si="858"/>
        <v>0</v>
      </c>
      <c r="AG912" s="39">
        <f t="shared" si="859"/>
        <v>0</v>
      </c>
      <c r="AH912" s="12">
        <f t="shared" si="860"/>
        <v>0</v>
      </c>
      <c r="AI912" s="39">
        <f t="shared" si="861"/>
        <v>0</v>
      </c>
      <c r="AJ912" s="39">
        <f t="shared" si="862"/>
        <v>0</v>
      </c>
      <c r="AK912" s="12">
        <f t="shared" si="863"/>
        <v>1</v>
      </c>
      <c r="AL912" s="39">
        <f t="shared" si="864"/>
        <v>1350</v>
      </c>
      <c r="AM912" s="39">
        <f t="shared" si="865"/>
        <v>1360</v>
      </c>
      <c r="AN912" s="39">
        <f t="shared" si="866"/>
        <v>1400</v>
      </c>
      <c r="AO912" s="99">
        <f t="shared" si="867"/>
        <v>2</v>
      </c>
      <c r="AP912" s="99">
        <f t="shared" si="868"/>
        <v>2</v>
      </c>
      <c r="AQ912" s="12">
        <f t="shared" si="869"/>
        <v>0</v>
      </c>
      <c r="AR912" s="39">
        <f t="shared" si="870"/>
        <v>0</v>
      </c>
      <c r="AS912" s="39">
        <f t="shared" si="871"/>
        <v>0</v>
      </c>
      <c r="AT912" s="39">
        <f t="shared" si="872"/>
        <v>0</v>
      </c>
      <c r="AU912" s="12">
        <f t="shared" si="873"/>
        <v>1</v>
      </c>
      <c r="AV912" s="39">
        <f t="shared" si="874"/>
        <v>1350</v>
      </c>
      <c r="AW912" s="39">
        <f t="shared" si="875"/>
        <v>1360</v>
      </c>
      <c r="AX912" s="39">
        <f t="shared" si="876"/>
        <v>1400</v>
      </c>
      <c r="AY912" s="39">
        <f t="shared" si="877"/>
        <v>-10</v>
      </c>
      <c r="AZ912" s="39">
        <f t="shared" si="878"/>
        <v>-40</v>
      </c>
      <c r="BA912" s="12">
        <f t="shared" si="879"/>
        <v>0</v>
      </c>
      <c r="BB912" s="39">
        <f t="shared" si="880"/>
        <v>0</v>
      </c>
      <c r="BC912" s="39">
        <f t="shared" si="881"/>
        <v>0</v>
      </c>
      <c r="BD912" s="39">
        <f t="shared" si="882"/>
        <v>0</v>
      </c>
      <c r="BE912" s="12">
        <f t="shared" si="883"/>
        <v>0</v>
      </c>
      <c r="BF912" s="39">
        <f t="shared" si="884"/>
        <v>0</v>
      </c>
      <c r="BG912" s="39">
        <f t="shared" si="885"/>
        <v>0</v>
      </c>
      <c r="BH912" s="39">
        <f t="shared" si="886"/>
        <v>0</v>
      </c>
      <c r="BI912" s="12">
        <f t="shared" si="887"/>
        <v>0</v>
      </c>
      <c r="BJ912" s="39">
        <f t="shared" si="888"/>
        <v>0</v>
      </c>
      <c r="BK912" s="39">
        <f t="shared" si="889"/>
        <v>0</v>
      </c>
      <c r="BL912" s="39">
        <f t="shared" si="890"/>
        <v>0</v>
      </c>
      <c r="BM912" s="12">
        <f t="shared" si="891"/>
        <v>0</v>
      </c>
      <c r="BN912" s="39">
        <f t="shared" si="892"/>
        <v>0</v>
      </c>
      <c r="BO912" s="39">
        <f t="shared" si="893"/>
        <v>0</v>
      </c>
      <c r="BP912" s="39">
        <f t="shared" si="894"/>
        <v>0</v>
      </c>
      <c r="BQ912" s="12">
        <f t="shared" si="895"/>
        <v>0</v>
      </c>
      <c r="BR912" s="39">
        <f t="shared" si="896"/>
        <v>0</v>
      </c>
      <c r="BS912" s="39">
        <f t="shared" si="897"/>
        <v>0</v>
      </c>
      <c r="BT912" s="39">
        <f t="shared" si="898"/>
        <v>0</v>
      </c>
      <c r="BU912" s="104">
        <f>IF(ABS($B912)&lt;0.01,0,VLOOKUP(E912,DollarSteps,4))</f>
        <v>4</v>
      </c>
      <c r="BV912" s="104">
        <f>IF(ABS($B912)&lt;0.01,0,VLOOKUP(G912,DollarSteps,4))</f>
        <v>4</v>
      </c>
      <c r="BW912" s="104">
        <f>IF(ABS($B912)&lt;0.01,0,VLOOKUP(I912,DollarSteps,4))</f>
        <v>4</v>
      </c>
      <c r="BX912" s="104">
        <f>IF(ABS($B912)&lt;0.01,0,IF($J912="","",VLOOKUP($J912,Age_Steps,4)))</f>
        <v>7</v>
      </c>
      <c r="BY912" s="104">
        <f>IF(OR(ABS($B912)&lt;0.01,$E912=0),0,IF($J912="","",VLOOKUP($J912,Age_Steps,4)))</f>
        <v>7</v>
      </c>
      <c r="BZ912" s="104">
        <f>IF(ABS($B912)&lt;0.01,0,IF($J912="","",VLOOKUP($J912-1,Age_Steps,4)))</f>
        <v>7</v>
      </c>
      <c r="CA912" s="104">
        <f>IF(OR(ABS($B912)&lt;0.01,$G912=0),0,IF($J912="","",VLOOKUP($J912-1,Age_Steps,4)))</f>
        <v>7</v>
      </c>
      <c r="CB912" s="104">
        <f>IF(ABS($B912)&lt;0.01,0,IF($J912="","",VLOOKUP($J912-2,Age_Steps,4)))</f>
        <v>7</v>
      </c>
      <c r="CC912" s="104">
        <f>IF(OR(ABS($B912)&lt;0.01,$I912=0),0,IF($J912="","",VLOOKUP($J912-2,Age_Steps,4)))</f>
        <v>7</v>
      </c>
    </row>
    <row r="913" spans="2:81" ht="12.5" customHeight="1">
      <c r="B913" s="6" t="s">
        <v>959</v>
      </c>
      <c r="C913" s="7" t="s">
        <v>960</v>
      </c>
      <c r="D913" s="5">
        <v>1080</v>
      </c>
      <c r="E913" s="5">
        <v>1085</v>
      </c>
      <c r="F913" s="2">
        <v>1020</v>
      </c>
      <c r="G913" s="2">
        <v>1025</v>
      </c>
      <c r="H913" s="2">
        <v>1080</v>
      </c>
      <c r="I913" s="5">
        <v>1085</v>
      </c>
      <c r="J913" s="11">
        <v>68</v>
      </c>
      <c r="K913" s="12">
        <f t="shared" si="843"/>
        <v>1</v>
      </c>
      <c r="L913" s="12">
        <f t="shared" si="843"/>
        <v>1</v>
      </c>
      <c r="M913" s="14">
        <f t="shared" si="844"/>
        <v>60</v>
      </c>
      <c r="N913" s="12">
        <f t="shared" si="899"/>
        <v>0</v>
      </c>
      <c r="O913" s="14">
        <f t="shared" si="845"/>
        <v>60</v>
      </c>
      <c r="P913" s="12">
        <f t="shared" si="899"/>
        <v>0</v>
      </c>
      <c r="Q913" s="12">
        <f t="shared" si="846"/>
        <v>0</v>
      </c>
      <c r="R913" s="12">
        <f t="shared" si="847"/>
        <v>0</v>
      </c>
      <c r="S913" s="12">
        <f t="shared" si="848"/>
        <v>1</v>
      </c>
      <c r="T913" s="12">
        <f t="shared" si="849"/>
        <v>1</v>
      </c>
      <c r="U913" s="12">
        <f t="shared" si="850"/>
        <v>0</v>
      </c>
      <c r="V913" s="39">
        <f t="shared" si="851"/>
        <v>0</v>
      </c>
      <c r="W913" s="39">
        <f t="shared" si="852"/>
        <v>0</v>
      </c>
      <c r="X913" s="12">
        <f t="shared" si="900"/>
        <v>1</v>
      </c>
      <c r="Y913" s="12">
        <f t="shared" si="853"/>
        <v>0</v>
      </c>
      <c r="Z913" s="39">
        <f t="shared" si="901"/>
        <v>0</v>
      </c>
      <c r="AA913" s="12">
        <f t="shared" si="854"/>
        <v>0</v>
      </c>
      <c r="AB913" s="39">
        <f t="shared" si="855"/>
        <v>0</v>
      </c>
      <c r="AC913" s="12">
        <f t="shared" si="856"/>
        <v>0</v>
      </c>
      <c r="AD913" s="39">
        <f t="shared" si="857"/>
        <v>0</v>
      </c>
      <c r="AE913" s="39">
        <f t="shared" si="842"/>
        <v>0</v>
      </c>
      <c r="AF913" s="12">
        <f t="shared" si="858"/>
        <v>0</v>
      </c>
      <c r="AG913" s="39">
        <f t="shared" si="859"/>
        <v>0</v>
      </c>
      <c r="AH913" s="12">
        <f t="shared" si="860"/>
        <v>0</v>
      </c>
      <c r="AI913" s="39">
        <f t="shared" si="861"/>
        <v>0</v>
      </c>
      <c r="AJ913" s="39">
        <f t="shared" si="862"/>
        <v>0</v>
      </c>
      <c r="AK913" s="12">
        <f t="shared" si="863"/>
        <v>1</v>
      </c>
      <c r="AL913" s="39">
        <f t="shared" si="864"/>
        <v>1085</v>
      </c>
      <c r="AM913" s="39">
        <f t="shared" si="865"/>
        <v>1025</v>
      </c>
      <c r="AN913" s="39">
        <f t="shared" si="866"/>
        <v>1085</v>
      </c>
      <c r="AO913" s="99">
        <f t="shared" si="867"/>
        <v>1</v>
      </c>
      <c r="AP913" s="99">
        <f t="shared" si="868"/>
        <v>2</v>
      </c>
      <c r="AQ913" s="12">
        <f t="shared" si="869"/>
        <v>0</v>
      </c>
      <c r="AR913" s="39">
        <f t="shared" si="870"/>
        <v>0</v>
      </c>
      <c r="AS913" s="39">
        <f t="shared" si="871"/>
        <v>0</v>
      </c>
      <c r="AT913" s="39">
        <f t="shared" si="872"/>
        <v>0</v>
      </c>
      <c r="AU913" s="12">
        <f t="shared" si="873"/>
        <v>0</v>
      </c>
      <c r="AV913" s="39">
        <f t="shared" si="874"/>
        <v>0</v>
      </c>
      <c r="AW913" s="39">
        <f t="shared" si="875"/>
        <v>0</v>
      </c>
      <c r="AX913" s="39">
        <f t="shared" si="876"/>
        <v>0</v>
      </c>
      <c r="AY913" s="39">
        <f t="shared" si="877"/>
        <v>0</v>
      </c>
      <c r="AZ913" s="39">
        <f t="shared" si="878"/>
        <v>0</v>
      </c>
      <c r="BA913" s="12">
        <f t="shared" si="879"/>
        <v>1</v>
      </c>
      <c r="BB913" s="39">
        <f t="shared" si="880"/>
        <v>1085</v>
      </c>
      <c r="BC913" s="39">
        <f t="shared" si="881"/>
        <v>1025</v>
      </c>
      <c r="BD913" s="39">
        <f t="shared" si="882"/>
        <v>1085</v>
      </c>
      <c r="BE913" s="12">
        <f t="shared" si="883"/>
        <v>0</v>
      </c>
      <c r="BF913" s="39">
        <f t="shared" si="884"/>
        <v>0</v>
      </c>
      <c r="BG913" s="39">
        <f t="shared" si="885"/>
        <v>0</v>
      </c>
      <c r="BH913" s="39">
        <f t="shared" si="886"/>
        <v>0</v>
      </c>
      <c r="BI913" s="12">
        <f t="shared" si="887"/>
        <v>0</v>
      </c>
      <c r="BJ913" s="39">
        <f t="shared" si="888"/>
        <v>0</v>
      </c>
      <c r="BK913" s="39">
        <f t="shared" si="889"/>
        <v>0</v>
      </c>
      <c r="BL913" s="39">
        <f t="shared" si="890"/>
        <v>0</v>
      </c>
      <c r="BM913" s="12">
        <f t="shared" si="891"/>
        <v>0</v>
      </c>
      <c r="BN913" s="39">
        <f t="shared" si="892"/>
        <v>0</v>
      </c>
      <c r="BO913" s="39">
        <f t="shared" si="893"/>
        <v>0</v>
      </c>
      <c r="BP913" s="39">
        <f t="shared" si="894"/>
        <v>0</v>
      </c>
      <c r="BQ913" s="12">
        <f t="shared" si="895"/>
        <v>0</v>
      </c>
      <c r="BR913" s="39">
        <f t="shared" si="896"/>
        <v>0</v>
      </c>
      <c r="BS913" s="39">
        <f t="shared" si="897"/>
        <v>0</v>
      </c>
      <c r="BT913" s="39">
        <f t="shared" si="898"/>
        <v>0</v>
      </c>
      <c r="BU913" s="104">
        <f>IF(ABS($B913)&lt;0.01,0,VLOOKUP(E913,DollarSteps,4))</f>
        <v>4</v>
      </c>
      <c r="BV913" s="104">
        <f>IF(ABS($B913)&lt;0.01,0,VLOOKUP(G913,DollarSteps,4))</f>
        <v>3</v>
      </c>
      <c r="BW913" s="104">
        <f>IF(ABS($B913)&lt;0.01,0,VLOOKUP(I913,DollarSteps,4))</f>
        <v>4</v>
      </c>
      <c r="BX913" s="104">
        <f>IF(ABS($B913)&lt;0.01,0,IF($J913="","",VLOOKUP($J913,Age_Steps,4)))</f>
        <v>6</v>
      </c>
      <c r="BY913" s="104">
        <f>IF(OR(ABS($B913)&lt;0.01,$E913=0),0,IF($J913="","",VLOOKUP($J913,Age_Steps,4)))</f>
        <v>6</v>
      </c>
      <c r="BZ913" s="104">
        <f>IF(ABS($B913)&lt;0.01,0,IF($J913="","",VLOOKUP($J913-1,Age_Steps,4)))</f>
        <v>6</v>
      </c>
      <c r="CA913" s="104">
        <f>IF(OR(ABS($B913)&lt;0.01,$G913=0),0,IF($J913="","",VLOOKUP($J913-1,Age_Steps,4)))</f>
        <v>6</v>
      </c>
      <c r="CB913" s="104">
        <f>IF(ABS($B913)&lt;0.01,0,IF($J913="","",VLOOKUP($J913-2,Age_Steps,4)))</f>
        <v>6</v>
      </c>
      <c r="CC913" s="104">
        <f>IF(OR(ABS($B913)&lt;0.01,$I913=0),0,IF($J913="","",VLOOKUP($J913-2,Age_Steps,4)))</f>
        <v>6</v>
      </c>
    </row>
    <row r="914" spans="2:81" ht="12.5" customHeight="1">
      <c r="B914" s="6" t="s">
        <v>961</v>
      </c>
      <c r="C914" s="6" t="s">
        <v>962</v>
      </c>
      <c r="D914" s="5">
        <v>300</v>
      </c>
      <c r="E914" s="5">
        <v>410</v>
      </c>
      <c r="F914" s="2">
        <v>305</v>
      </c>
      <c r="G914" s="2">
        <v>305</v>
      </c>
      <c r="H914" s="2">
        <v>300</v>
      </c>
      <c r="I914" s="5">
        <v>300</v>
      </c>
      <c r="J914" s="11">
        <v>63</v>
      </c>
      <c r="K914" s="12">
        <f t="shared" si="843"/>
        <v>1</v>
      </c>
      <c r="L914" s="12">
        <f t="shared" si="843"/>
        <v>1</v>
      </c>
      <c r="M914" s="14">
        <f t="shared" si="844"/>
        <v>-5</v>
      </c>
      <c r="N914" s="12">
        <f t="shared" si="899"/>
        <v>0</v>
      </c>
      <c r="O914" s="14">
        <f t="shared" si="845"/>
        <v>105</v>
      </c>
      <c r="P914" s="12">
        <f t="shared" si="899"/>
        <v>0</v>
      </c>
      <c r="Q914" s="12">
        <f t="shared" si="846"/>
        <v>0</v>
      </c>
      <c r="R914" s="12">
        <f t="shared" si="847"/>
        <v>0</v>
      </c>
      <c r="S914" s="12">
        <f t="shared" si="848"/>
        <v>1</v>
      </c>
      <c r="T914" s="12">
        <f t="shared" si="849"/>
        <v>1</v>
      </c>
      <c r="U914" s="12">
        <f t="shared" si="850"/>
        <v>0</v>
      </c>
      <c r="V914" s="39">
        <f t="shared" si="851"/>
        <v>0</v>
      </c>
      <c r="W914" s="39">
        <f t="shared" si="852"/>
        <v>0</v>
      </c>
      <c r="X914" s="12">
        <f t="shared" si="900"/>
        <v>1</v>
      </c>
      <c r="Y914" s="12">
        <f t="shared" si="853"/>
        <v>0</v>
      </c>
      <c r="Z914" s="39">
        <f t="shared" si="901"/>
        <v>0</v>
      </c>
      <c r="AA914" s="12">
        <f t="shared" si="854"/>
        <v>0</v>
      </c>
      <c r="AB914" s="39">
        <f t="shared" si="855"/>
        <v>0</v>
      </c>
      <c r="AC914" s="12">
        <f t="shared" si="856"/>
        <v>0</v>
      </c>
      <c r="AD914" s="39">
        <f t="shared" si="857"/>
        <v>0</v>
      </c>
      <c r="AE914" s="39">
        <f t="shared" si="842"/>
        <v>0</v>
      </c>
      <c r="AF914" s="12">
        <f t="shared" si="858"/>
        <v>0</v>
      </c>
      <c r="AG914" s="39">
        <f t="shared" si="859"/>
        <v>0</v>
      </c>
      <c r="AH914" s="12">
        <f t="shared" si="860"/>
        <v>0</v>
      </c>
      <c r="AI914" s="39">
        <f t="shared" si="861"/>
        <v>0</v>
      </c>
      <c r="AJ914" s="39">
        <f t="shared" si="862"/>
        <v>0</v>
      </c>
      <c r="AK914" s="12">
        <f t="shared" si="863"/>
        <v>1</v>
      </c>
      <c r="AL914" s="39">
        <f t="shared" si="864"/>
        <v>410</v>
      </c>
      <c r="AM914" s="39">
        <f t="shared" si="865"/>
        <v>305</v>
      </c>
      <c r="AN914" s="39">
        <f t="shared" si="866"/>
        <v>300</v>
      </c>
      <c r="AO914" s="99">
        <f t="shared" si="867"/>
        <v>1</v>
      </c>
      <c r="AP914" s="99">
        <f t="shared" si="868"/>
        <v>1</v>
      </c>
      <c r="AQ914" s="12">
        <f t="shared" si="869"/>
        <v>1</v>
      </c>
      <c r="AR914" s="39">
        <f t="shared" si="870"/>
        <v>410</v>
      </c>
      <c r="AS914" s="39">
        <f t="shared" si="871"/>
        <v>305</v>
      </c>
      <c r="AT914" s="39">
        <f t="shared" si="872"/>
        <v>300</v>
      </c>
      <c r="AU914" s="12">
        <f t="shared" si="873"/>
        <v>0</v>
      </c>
      <c r="AV914" s="39">
        <f t="shared" si="874"/>
        <v>0</v>
      </c>
      <c r="AW914" s="39">
        <f t="shared" si="875"/>
        <v>0</v>
      </c>
      <c r="AX914" s="39">
        <f t="shared" si="876"/>
        <v>0</v>
      </c>
      <c r="AY914" s="39">
        <f t="shared" si="877"/>
        <v>0</v>
      </c>
      <c r="AZ914" s="39">
        <f t="shared" si="878"/>
        <v>0</v>
      </c>
      <c r="BA914" s="12">
        <f t="shared" si="879"/>
        <v>0</v>
      </c>
      <c r="BB914" s="39">
        <f t="shared" si="880"/>
        <v>0</v>
      </c>
      <c r="BC914" s="39">
        <f t="shared" si="881"/>
        <v>0</v>
      </c>
      <c r="BD914" s="39">
        <f t="shared" si="882"/>
        <v>0</v>
      </c>
      <c r="BE914" s="12">
        <f t="shared" si="883"/>
        <v>0</v>
      </c>
      <c r="BF914" s="39">
        <f t="shared" si="884"/>
        <v>0</v>
      </c>
      <c r="BG914" s="39">
        <f t="shared" si="885"/>
        <v>0</v>
      </c>
      <c r="BH914" s="39">
        <f t="shared" si="886"/>
        <v>0</v>
      </c>
      <c r="BI914" s="12">
        <f t="shared" si="887"/>
        <v>0</v>
      </c>
      <c r="BJ914" s="39">
        <f t="shared" si="888"/>
        <v>0</v>
      </c>
      <c r="BK914" s="39">
        <f t="shared" si="889"/>
        <v>0</v>
      </c>
      <c r="BL914" s="39">
        <f t="shared" si="890"/>
        <v>0</v>
      </c>
      <c r="BM914" s="12">
        <f t="shared" si="891"/>
        <v>0</v>
      </c>
      <c r="BN914" s="39">
        <f t="shared" si="892"/>
        <v>0</v>
      </c>
      <c r="BO914" s="39">
        <f t="shared" si="893"/>
        <v>0</v>
      </c>
      <c r="BP914" s="39">
        <f t="shared" si="894"/>
        <v>0</v>
      </c>
      <c r="BQ914" s="12">
        <f t="shared" si="895"/>
        <v>0</v>
      </c>
      <c r="BR914" s="39">
        <f t="shared" si="896"/>
        <v>0</v>
      </c>
      <c r="BS914" s="39">
        <f t="shared" si="897"/>
        <v>0</v>
      </c>
      <c r="BT914" s="39">
        <f t="shared" si="898"/>
        <v>0</v>
      </c>
      <c r="BU914" s="104">
        <f>IF(ABS($B914)&lt;0.01,0,VLOOKUP(E914,DollarSteps,4))</f>
        <v>3</v>
      </c>
      <c r="BV914" s="104">
        <f>IF(ABS($B914)&lt;0.01,0,VLOOKUP(G914,DollarSteps,4))</f>
        <v>3</v>
      </c>
      <c r="BW914" s="104">
        <f>IF(ABS($B914)&lt;0.01,0,VLOOKUP(I914,DollarSteps,4))</f>
        <v>3</v>
      </c>
      <c r="BX914" s="104">
        <f>IF(ABS($B914)&lt;0.01,0,IF($J914="","",VLOOKUP($J914,Age_Steps,4)))</f>
        <v>6</v>
      </c>
      <c r="BY914" s="104">
        <f>IF(OR(ABS($B914)&lt;0.01,$E914=0),0,IF($J914="","",VLOOKUP($J914,Age_Steps,4)))</f>
        <v>6</v>
      </c>
      <c r="BZ914" s="104">
        <f>IF(ABS($B914)&lt;0.01,0,IF($J914="","",VLOOKUP($J914-1,Age_Steps,4)))</f>
        <v>6</v>
      </c>
      <c r="CA914" s="104">
        <f>IF(OR(ABS($B914)&lt;0.01,$G914=0),0,IF($J914="","",VLOOKUP($J914-1,Age_Steps,4)))</f>
        <v>6</v>
      </c>
      <c r="CB914" s="104">
        <f>IF(ABS($B914)&lt;0.01,0,IF($J914="","",VLOOKUP($J914-2,Age_Steps,4)))</f>
        <v>6</v>
      </c>
      <c r="CC914" s="104">
        <f>IF(OR(ABS($B914)&lt;0.01,$I914=0),0,IF($J914="","",VLOOKUP($J914-2,Age_Steps,4)))</f>
        <v>6</v>
      </c>
    </row>
    <row r="915" spans="2:81" ht="12.5" customHeight="1">
      <c r="B915" s="6" t="s">
        <v>963</v>
      </c>
      <c r="C915" s="6" t="s">
        <v>964</v>
      </c>
      <c r="D915" s="5">
        <v>20</v>
      </c>
      <c r="E915" s="5">
        <v>20</v>
      </c>
      <c r="F915" s="2">
        <v>0</v>
      </c>
      <c r="G915" s="2">
        <v>0</v>
      </c>
      <c r="H915" s="2">
        <v>0</v>
      </c>
      <c r="I915" s="5">
        <v>0</v>
      </c>
      <c r="J915" s="11">
        <v>17</v>
      </c>
      <c r="K915" s="12">
        <f t="shared" si="843"/>
        <v>1</v>
      </c>
      <c r="L915" s="12">
        <f t="shared" si="843"/>
        <v>1</v>
      </c>
      <c r="M915" s="14">
        <f t="shared" si="844"/>
        <v>20</v>
      </c>
      <c r="N915" s="12">
        <f t="shared" si="899"/>
        <v>0</v>
      </c>
      <c r="O915" s="14">
        <f t="shared" si="845"/>
        <v>20</v>
      </c>
      <c r="P915" s="12">
        <f t="shared" si="899"/>
        <v>0</v>
      </c>
      <c r="Q915" s="12">
        <f t="shared" si="846"/>
        <v>0</v>
      </c>
      <c r="R915" s="12">
        <f t="shared" si="847"/>
        <v>0</v>
      </c>
      <c r="S915" s="12">
        <f t="shared" si="848"/>
        <v>1</v>
      </c>
      <c r="T915" s="12">
        <f t="shared" si="849"/>
        <v>0</v>
      </c>
      <c r="U915" s="12">
        <f t="shared" si="850"/>
        <v>0</v>
      </c>
      <c r="V915" s="39">
        <f t="shared" si="851"/>
        <v>0</v>
      </c>
      <c r="W915" s="39">
        <f t="shared" si="852"/>
        <v>0</v>
      </c>
      <c r="X915" s="12">
        <f t="shared" si="900"/>
        <v>0</v>
      </c>
      <c r="Y915" s="12">
        <f t="shared" si="853"/>
        <v>0</v>
      </c>
      <c r="Z915" s="39">
        <f t="shared" si="901"/>
        <v>0</v>
      </c>
      <c r="AA915" s="12">
        <f t="shared" si="854"/>
        <v>1</v>
      </c>
      <c r="AB915" s="39">
        <f t="shared" si="855"/>
        <v>20</v>
      </c>
      <c r="AC915" s="12">
        <f t="shared" si="856"/>
        <v>0</v>
      </c>
      <c r="AD915" s="39">
        <f t="shared" si="857"/>
        <v>0</v>
      </c>
      <c r="AE915" s="39">
        <f t="shared" si="842"/>
        <v>0</v>
      </c>
      <c r="AF915" s="12">
        <f t="shared" si="858"/>
        <v>0</v>
      </c>
      <c r="AG915" s="39">
        <f t="shared" si="859"/>
        <v>0</v>
      </c>
      <c r="AH915" s="12">
        <f t="shared" si="860"/>
        <v>0</v>
      </c>
      <c r="AI915" s="39">
        <f t="shared" si="861"/>
        <v>0</v>
      </c>
      <c r="AJ915" s="39">
        <f t="shared" si="862"/>
        <v>0</v>
      </c>
      <c r="AK915" s="12">
        <f t="shared" si="863"/>
        <v>0</v>
      </c>
      <c r="AL915" s="39">
        <f t="shared" si="864"/>
        <v>0</v>
      </c>
      <c r="AM915" s="39">
        <f t="shared" si="865"/>
        <v>0</v>
      </c>
      <c r="AN915" s="39">
        <f t="shared" si="866"/>
        <v>0</v>
      </c>
      <c r="AO915" s="99">
        <f t="shared" si="867"/>
        <v>0</v>
      </c>
      <c r="AP915" s="99">
        <f t="shared" si="868"/>
        <v>0</v>
      </c>
      <c r="AQ915" s="12">
        <f t="shared" si="869"/>
        <v>0</v>
      </c>
      <c r="AR915" s="39">
        <f t="shared" si="870"/>
        <v>0</v>
      </c>
      <c r="AS915" s="39">
        <f t="shared" si="871"/>
        <v>0</v>
      </c>
      <c r="AT915" s="39">
        <f t="shared" si="872"/>
        <v>0</v>
      </c>
      <c r="AU915" s="12">
        <f t="shared" si="873"/>
        <v>0</v>
      </c>
      <c r="AV915" s="39">
        <f t="shared" si="874"/>
        <v>0</v>
      </c>
      <c r="AW915" s="39">
        <f t="shared" si="875"/>
        <v>0</v>
      </c>
      <c r="AX915" s="39">
        <f t="shared" si="876"/>
        <v>0</v>
      </c>
      <c r="AY915" s="39">
        <f t="shared" si="877"/>
        <v>0</v>
      </c>
      <c r="AZ915" s="39">
        <f t="shared" si="878"/>
        <v>0</v>
      </c>
      <c r="BA915" s="12">
        <f t="shared" si="879"/>
        <v>0</v>
      </c>
      <c r="BB915" s="39">
        <f t="shared" si="880"/>
        <v>0</v>
      </c>
      <c r="BC915" s="39">
        <f t="shared" si="881"/>
        <v>0</v>
      </c>
      <c r="BD915" s="39">
        <f t="shared" si="882"/>
        <v>0</v>
      </c>
      <c r="BE915" s="12">
        <f t="shared" si="883"/>
        <v>0</v>
      </c>
      <c r="BF915" s="39">
        <f t="shared" si="884"/>
        <v>0</v>
      </c>
      <c r="BG915" s="39">
        <f t="shared" si="885"/>
        <v>0</v>
      </c>
      <c r="BH915" s="39">
        <f t="shared" si="886"/>
        <v>0</v>
      </c>
      <c r="BI915" s="12">
        <f t="shared" si="887"/>
        <v>0</v>
      </c>
      <c r="BJ915" s="39">
        <f t="shared" si="888"/>
        <v>0</v>
      </c>
      <c r="BK915" s="39">
        <f t="shared" si="889"/>
        <v>0</v>
      </c>
      <c r="BL915" s="39">
        <f t="shared" si="890"/>
        <v>0</v>
      </c>
      <c r="BM915" s="12">
        <f t="shared" si="891"/>
        <v>0</v>
      </c>
      <c r="BN915" s="39">
        <f t="shared" si="892"/>
        <v>0</v>
      </c>
      <c r="BO915" s="39">
        <f t="shared" si="893"/>
        <v>0</v>
      </c>
      <c r="BP915" s="39">
        <f t="shared" si="894"/>
        <v>0</v>
      </c>
      <c r="BQ915" s="12">
        <f t="shared" si="895"/>
        <v>0</v>
      </c>
      <c r="BR915" s="39">
        <f t="shared" si="896"/>
        <v>0</v>
      </c>
      <c r="BS915" s="39">
        <f t="shared" si="897"/>
        <v>0</v>
      </c>
      <c r="BT915" s="39">
        <f t="shared" si="898"/>
        <v>0</v>
      </c>
      <c r="BU915" s="104">
        <f>IF(ABS($B915)&lt;0.01,0,VLOOKUP(E915,DollarSteps,4))</f>
        <v>2</v>
      </c>
      <c r="BV915" s="104">
        <f>IF(ABS($B915)&lt;0.01,0,VLOOKUP(G915,DollarSteps,4))</f>
        <v>1</v>
      </c>
      <c r="BW915" s="104">
        <f>IF(ABS($B915)&lt;0.01,0,VLOOKUP(I915,DollarSteps,4))</f>
        <v>1</v>
      </c>
      <c r="BX915" s="104">
        <f>IF(ABS($B915)&lt;0.01,0,IF($J915="","",VLOOKUP($J915,Age_Steps,4)))</f>
        <v>1</v>
      </c>
      <c r="BY915" s="104">
        <f>IF(OR(ABS($B915)&lt;0.01,$E915=0),0,IF($J915="","",VLOOKUP($J915,Age_Steps,4)))</f>
        <v>1</v>
      </c>
      <c r="BZ915" s="104">
        <f>IF(ABS($B915)&lt;0.01,0,IF($J915="","",VLOOKUP($J915-1,Age_Steps,4)))</f>
        <v>1</v>
      </c>
      <c r="CA915" s="104">
        <f>IF(OR(ABS($B915)&lt;0.01,$G915=0),0,IF($J915="","",VLOOKUP($J915-1,Age_Steps,4)))</f>
        <v>0</v>
      </c>
      <c r="CB915" s="104">
        <f>IF(ABS($B915)&lt;0.01,0,IF($J915="","",VLOOKUP($J915-2,Age_Steps,4)))</f>
        <v>1</v>
      </c>
      <c r="CC915" s="104">
        <f>IF(OR(ABS($B915)&lt;0.01,$I915=0),0,IF($J915="","",VLOOKUP($J915-2,Age_Steps,4)))</f>
        <v>0</v>
      </c>
    </row>
    <row r="916" spans="2:81" ht="12.5" customHeight="1">
      <c r="B916" s="6" t="s">
        <v>965</v>
      </c>
      <c r="C916" s="7" t="s">
        <v>966</v>
      </c>
      <c r="D916" s="5">
        <v>832</v>
      </c>
      <c r="E916" s="5">
        <v>857</v>
      </c>
      <c r="F916" s="2">
        <v>701</v>
      </c>
      <c r="G916" s="2">
        <v>792.5</v>
      </c>
      <c r="H916" s="2">
        <v>765</v>
      </c>
      <c r="I916" s="5">
        <v>775</v>
      </c>
      <c r="J916" s="11">
        <v>56</v>
      </c>
      <c r="K916" s="12">
        <f t="shared" si="843"/>
        <v>1</v>
      </c>
      <c r="L916" s="12">
        <f t="shared" si="843"/>
        <v>1</v>
      </c>
      <c r="M916" s="14">
        <f t="shared" si="844"/>
        <v>131</v>
      </c>
      <c r="N916" s="12">
        <f t="shared" si="899"/>
        <v>0</v>
      </c>
      <c r="O916" s="14">
        <f t="shared" si="845"/>
        <v>64.5</v>
      </c>
      <c r="P916" s="12">
        <f t="shared" si="899"/>
        <v>0</v>
      </c>
      <c r="Q916" s="12">
        <f t="shared" si="846"/>
        <v>0</v>
      </c>
      <c r="R916" s="12">
        <f t="shared" si="847"/>
        <v>0</v>
      </c>
      <c r="S916" s="12">
        <f t="shared" si="848"/>
        <v>1</v>
      </c>
      <c r="T916" s="12">
        <f t="shared" si="849"/>
        <v>1</v>
      </c>
      <c r="U916" s="12">
        <f t="shared" si="850"/>
        <v>0</v>
      </c>
      <c r="V916" s="39">
        <f t="shared" si="851"/>
        <v>0</v>
      </c>
      <c r="W916" s="39">
        <f t="shared" si="852"/>
        <v>0</v>
      </c>
      <c r="X916" s="12">
        <f t="shared" si="900"/>
        <v>1</v>
      </c>
      <c r="Y916" s="12">
        <f t="shared" si="853"/>
        <v>0</v>
      </c>
      <c r="Z916" s="39">
        <f t="shared" si="901"/>
        <v>0</v>
      </c>
      <c r="AA916" s="12">
        <f t="shared" si="854"/>
        <v>0</v>
      </c>
      <c r="AB916" s="39">
        <f t="shared" si="855"/>
        <v>0</v>
      </c>
      <c r="AC916" s="12">
        <f t="shared" si="856"/>
        <v>0</v>
      </c>
      <c r="AD916" s="39">
        <f t="shared" si="857"/>
        <v>0</v>
      </c>
      <c r="AE916" s="39">
        <f t="shared" si="842"/>
        <v>0</v>
      </c>
      <c r="AF916" s="12">
        <f t="shared" si="858"/>
        <v>0</v>
      </c>
      <c r="AG916" s="39">
        <f t="shared" si="859"/>
        <v>0</v>
      </c>
      <c r="AH916" s="12">
        <f t="shared" si="860"/>
        <v>0</v>
      </c>
      <c r="AI916" s="39">
        <f t="shared" si="861"/>
        <v>0</v>
      </c>
      <c r="AJ916" s="39">
        <f t="shared" si="862"/>
        <v>0</v>
      </c>
      <c r="AK916" s="12">
        <f t="shared" si="863"/>
        <v>1</v>
      </c>
      <c r="AL916" s="39">
        <f t="shared" si="864"/>
        <v>857</v>
      </c>
      <c r="AM916" s="39">
        <f t="shared" si="865"/>
        <v>792.5</v>
      </c>
      <c r="AN916" s="39">
        <f t="shared" si="866"/>
        <v>775</v>
      </c>
      <c r="AO916" s="99">
        <f t="shared" si="867"/>
        <v>1</v>
      </c>
      <c r="AP916" s="99">
        <f t="shared" si="868"/>
        <v>1</v>
      </c>
      <c r="AQ916" s="12">
        <f t="shared" si="869"/>
        <v>1</v>
      </c>
      <c r="AR916" s="39">
        <f t="shared" si="870"/>
        <v>857</v>
      </c>
      <c r="AS916" s="39">
        <f t="shared" si="871"/>
        <v>792.5</v>
      </c>
      <c r="AT916" s="39">
        <f t="shared" si="872"/>
        <v>775</v>
      </c>
      <c r="AU916" s="12">
        <f t="shared" si="873"/>
        <v>0</v>
      </c>
      <c r="AV916" s="39">
        <f t="shared" si="874"/>
        <v>0</v>
      </c>
      <c r="AW916" s="39">
        <f t="shared" si="875"/>
        <v>0</v>
      </c>
      <c r="AX916" s="39">
        <f t="shared" si="876"/>
        <v>0</v>
      </c>
      <c r="AY916" s="39">
        <f t="shared" si="877"/>
        <v>0</v>
      </c>
      <c r="AZ916" s="39">
        <f t="shared" si="878"/>
        <v>0</v>
      </c>
      <c r="BA916" s="12">
        <f t="shared" si="879"/>
        <v>0</v>
      </c>
      <c r="BB916" s="39">
        <f t="shared" si="880"/>
        <v>0</v>
      </c>
      <c r="BC916" s="39">
        <f t="shared" si="881"/>
        <v>0</v>
      </c>
      <c r="BD916" s="39">
        <f t="shared" si="882"/>
        <v>0</v>
      </c>
      <c r="BE916" s="12">
        <f t="shared" si="883"/>
        <v>0</v>
      </c>
      <c r="BF916" s="39">
        <f t="shared" si="884"/>
        <v>0</v>
      </c>
      <c r="BG916" s="39">
        <f t="shared" si="885"/>
        <v>0</v>
      </c>
      <c r="BH916" s="39">
        <f t="shared" si="886"/>
        <v>0</v>
      </c>
      <c r="BI916" s="12">
        <f t="shared" si="887"/>
        <v>0</v>
      </c>
      <c r="BJ916" s="39">
        <f t="shared" si="888"/>
        <v>0</v>
      </c>
      <c r="BK916" s="39">
        <f t="shared" si="889"/>
        <v>0</v>
      </c>
      <c r="BL916" s="39">
        <f t="shared" si="890"/>
        <v>0</v>
      </c>
      <c r="BM916" s="12">
        <f t="shared" si="891"/>
        <v>0</v>
      </c>
      <c r="BN916" s="39">
        <f t="shared" si="892"/>
        <v>0</v>
      </c>
      <c r="BO916" s="39">
        <f t="shared" si="893"/>
        <v>0</v>
      </c>
      <c r="BP916" s="39">
        <f t="shared" si="894"/>
        <v>0</v>
      </c>
      <c r="BQ916" s="12">
        <f t="shared" si="895"/>
        <v>0</v>
      </c>
      <c r="BR916" s="39">
        <f t="shared" si="896"/>
        <v>0</v>
      </c>
      <c r="BS916" s="39">
        <f t="shared" si="897"/>
        <v>0</v>
      </c>
      <c r="BT916" s="39">
        <f t="shared" si="898"/>
        <v>0</v>
      </c>
      <c r="BU916" s="104">
        <f>IF(ABS($B916)&lt;0.01,0,VLOOKUP(E916,DollarSteps,4))</f>
        <v>3</v>
      </c>
      <c r="BV916" s="104">
        <f>IF(ABS($B916)&lt;0.01,0,VLOOKUP(G916,DollarSteps,4))</f>
        <v>3</v>
      </c>
      <c r="BW916" s="104">
        <f>IF(ABS($B916)&lt;0.01,0,VLOOKUP(I916,DollarSteps,4))</f>
        <v>3</v>
      </c>
      <c r="BX916" s="104">
        <f>IF(ABS($B916)&lt;0.01,0,IF($J916="","",VLOOKUP($J916,Age_Steps,4)))</f>
        <v>5</v>
      </c>
      <c r="BY916" s="104">
        <f>IF(OR(ABS($B916)&lt;0.01,$E916=0),0,IF($J916="","",VLOOKUP($J916,Age_Steps,4)))</f>
        <v>5</v>
      </c>
      <c r="BZ916" s="104">
        <f>IF(ABS($B916)&lt;0.01,0,IF($J916="","",VLOOKUP($J916-1,Age_Steps,4)))</f>
        <v>5</v>
      </c>
      <c r="CA916" s="104">
        <f>IF(OR(ABS($B916)&lt;0.01,$G916=0),0,IF($J916="","",VLOOKUP($J916-1,Age_Steps,4)))</f>
        <v>5</v>
      </c>
      <c r="CB916" s="104">
        <f>IF(ABS($B916)&lt;0.01,0,IF($J916="","",VLOOKUP($J916-2,Age_Steps,4)))</f>
        <v>5</v>
      </c>
      <c r="CC916" s="104">
        <f>IF(OR(ABS($B916)&lt;0.01,$I916=0),0,IF($J916="","",VLOOKUP($J916-2,Age_Steps,4)))</f>
        <v>5</v>
      </c>
    </row>
    <row r="917" spans="2:81" ht="12.5" customHeight="1">
      <c r="B917" s="6" t="s">
        <v>967</v>
      </c>
      <c r="C917" s="6" t="s">
        <v>968</v>
      </c>
      <c r="D917" s="5">
        <v>0</v>
      </c>
      <c r="E917" s="5">
        <v>0</v>
      </c>
      <c r="F917" s="2">
        <v>0</v>
      </c>
      <c r="G917" s="2">
        <v>0</v>
      </c>
      <c r="H917" s="2">
        <v>0</v>
      </c>
      <c r="I917" s="5">
        <v>0</v>
      </c>
      <c r="J917" s="11">
        <v>18</v>
      </c>
      <c r="K917" s="12">
        <f t="shared" si="843"/>
        <v>0</v>
      </c>
      <c r="L917" s="12">
        <f t="shared" si="843"/>
        <v>0</v>
      </c>
      <c r="M917" s="14">
        <f t="shared" si="844"/>
        <v>0</v>
      </c>
      <c r="N917" s="12">
        <f t="shared" si="899"/>
        <v>0</v>
      </c>
      <c r="O917" s="14">
        <f t="shared" si="845"/>
        <v>0</v>
      </c>
      <c r="P917" s="12">
        <f t="shared" si="899"/>
        <v>0</v>
      </c>
      <c r="Q917" s="12">
        <f t="shared" si="846"/>
        <v>1</v>
      </c>
      <c r="R917" s="12">
        <f t="shared" si="847"/>
        <v>0</v>
      </c>
      <c r="S917" s="12">
        <f t="shared" si="848"/>
        <v>0</v>
      </c>
      <c r="T917" s="12">
        <f t="shared" si="849"/>
        <v>0</v>
      </c>
      <c r="U917" s="12">
        <f t="shared" si="850"/>
        <v>0</v>
      </c>
      <c r="V917" s="39">
        <f t="shared" si="851"/>
        <v>0</v>
      </c>
      <c r="W917" s="39">
        <f t="shared" si="852"/>
        <v>0</v>
      </c>
      <c r="X917" s="12">
        <f t="shared" si="900"/>
        <v>0</v>
      </c>
      <c r="Y917" s="12">
        <f t="shared" si="853"/>
        <v>0</v>
      </c>
      <c r="Z917" s="39">
        <f t="shared" si="901"/>
        <v>0</v>
      </c>
      <c r="AA917" s="12">
        <f t="shared" si="854"/>
        <v>0</v>
      </c>
      <c r="AB917" s="39">
        <f t="shared" si="855"/>
        <v>0</v>
      </c>
      <c r="AC917" s="12">
        <f t="shared" si="856"/>
        <v>0</v>
      </c>
      <c r="AD917" s="39">
        <f t="shared" si="857"/>
        <v>0</v>
      </c>
      <c r="AE917" s="39">
        <f t="shared" si="842"/>
        <v>0</v>
      </c>
      <c r="AF917" s="12">
        <f t="shared" si="858"/>
        <v>0</v>
      </c>
      <c r="AG917" s="39">
        <f t="shared" si="859"/>
        <v>0</v>
      </c>
      <c r="AH917" s="12">
        <f t="shared" si="860"/>
        <v>0</v>
      </c>
      <c r="AI917" s="39">
        <f t="shared" si="861"/>
        <v>0</v>
      </c>
      <c r="AJ917" s="39">
        <f t="shared" si="862"/>
        <v>0</v>
      </c>
      <c r="AK917" s="12">
        <f t="shared" si="863"/>
        <v>0</v>
      </c>
      <c r="AL917" s="39">
        <f t="shared" si="864"/>
        <v>0</v>
      </c>
      <c r="AM917" s="39">
        <f t="shared" si="865"/>
        <v>0</v>
      </c>
      <c r="AN917" s="39">
        <f t="shared" si="866"/>
        <v>0</v>
      </c>
      <c r="AO917" s="99">
        <f t="shared" si="867"/>
        <v>0</v>
      </c>
      <c r="AP917" s="99">
        <f t="shared" si="868"/>
        <v>0</v>
      </c>
      <c r="AQ917" s="12">
        <f t="shared" si="869"/>
        <v>0</v>
      </c>
      <c r="AR917" s="39">
        <f t="shared" si="870"/>
        <v>0</v>
      </c>
      <c r="AS917" s="39">
        <f t="shared" si="871"/>
        <v>0</v>
      </c>
      <c r="AT917" s="39">
        <f t="shared" si="872"/>
        <v>0</v>
      </c>
      <c r="AU917" s="12">
        <f t="shared" si="873"/>
        <v>0</v>
      </c>
      <c r="AV917" s="39">
        <f t="shared" si="874"/>
        <v>0</v>
      </c>
      <c r="AW917" s="39">
        <f t="shared" si="875"/>
        <v>0</v>
      </c>
      <c r="AX917" s="39">
        <f t="shared" si="876"/>
        <v>0</v>
      </c>
      <c r="AY917" s="39">
        <f t="shared" si="877"/>
        <v>0</v>
      </c>
      <c r="AZ917" s="39">
        <f t="shared" si="878"/>
        <v>0</v>
      </c>
      <c r="BA917" s="12">
        <f t="shared" si="879"/>
        <v>0</v>
      </c>
      <c r="BB917" s="39">
        <f t="shared" si="880"/>
        <v>0</v>
      </c>
      <c r="BC917" s="39">
        <f t="shared" si="881"/>
        <v>0</v>
      </c>
      <c r="BD917" s="39">
        <f t="shared" si="882"/>
        <v>0</v>
      </c>
      <c r="BE917" s="12">
        <f t="shared" si="883"/>
        <v>0</v>
      </c>
      <c r="BF917" s="39">
        <f t="shared" si="884"/>
        <v>0</v>
      </c>
      <c r="BG917" s="39">
        <f t="shared" si="885"/>
        <v>0</v>
      </c>
      <c r="BH917" s="39">
        <f t="shared" si="886"/>
        <v>0</v>
      </c>
      <c r="BI917" s="12">
        <f t="shared" si="887"/>
        <v>0</v>
      </c>
      <c r="BJ917" s="39">
        <f t="shared" si="888"/>
        <v>0</v>
      </c>
      <c r="BK917" s="39">
        <f t="shared" si="889"/>
        <v>0</v>
      </c>
      <c r="BL917" s="39">
        <f t="shared" si="890"/>
        <v>0</v>
      </c>
      <c r="BM917" s="12">
        <f t="shared" si="891"/>
        <v>0</v>
      </c>
      <c r="BN917" s="39">
        <f t="shared" si="892"/>
        <v>0</v>
      </c>
      <c r="BO917" s="39">
        <f t="shared" si="893"/>
        <v>0</v>
      </c>
      <c r="BP917" s="39">
        <f t="shared" si="894"/>
        <v>0</v>
      </c>
      <c r="BQ917" s="12">
        <f t="shared" si="895"/>
        <v>0</v>
      </c>
      <c r="BR917" s="39">
        <f t="shared" si="896"/>
        <v>0</v>
      </c>
      <c r="BS917" s="39">
        <f t="shared" si="897"/>
        <v>0</v>
      </c>
      <c r="BT917" s="39">
        <f t="shared" si="898"/>
        <v>0</v>
      </c>
      <c r="BU917" s="104">
        <f>IF(ABS($B917)&lt;0.01,0,VLOOKUP(E917,DollarSteps,4))</f>
        <v>1</v>
      </c>
      <c r="BV917" s="104">
        <f>IF(ABS($B917)&lt;0.01,0,VLOOKUP(G917,DollarSteps,4))</f>
        <v>1</v>
      </c>
      <c r="BW917" s="104">
        <f>IF(ABS($B917)&lt;0.01,0,VLOOKUP(I917,DollarSteps,4))</f>
        <v>1</v>
      </c>
      <c r="BX917" s="104">
        <f>IF(ABS($B917)&lt;0.01,0,IF($J917="","",VLOOKUP($J917,Age_Steps,4)))</f>
        <v>1</v>
      </c>
      <c r="BY917" s="104">
        <f>IF(OR(ABS($B917)&lt;0.01,$E917=0),0,IF($J917="","",VLOOKUP($J917,Age_Steps,4)))</f>
        <v>0</v>
      </c>
      <c r="BZ917" s="104">
        <f>IF(ABS($B917)&lt;0.01,0,IF($J917="","",VLOOKUP($J917-1,Age_Steps,4)))</f>
        <v>1</v>
      </c>
      <c r="CA917" s="104">
        <f>IF(OR(ABS($B917)&lt;0.01,$G917=0),0,IF($J917="","",VLOOKUP($J917-1,Age_Steps,4)))</f>
        <v>0</v>
      </c>
      <c r="CB917" s="104">
        <f>IF(ABS($B917)&lt;0.01,0,IF($J917="","",VLOOKUP($J917-2,Age_Steps,4)))</f>
        <v>1</v>
      </c>
      <c r="CC917" s="104">
        <f>IF(OR(ABS($B917)&lt;0.01,$I917=0),0,IF($J917="","",VLOOKUP($J917-2,Age_Steps,4)))</f>
        <v>0</v>
      </c>
    </row>
    <row r="918" spans="2:81" ht="12.5" customHeight="1">
      <c r="B918" s="6" t="s">
        <v>969</v>
      </c>
      <c r="C918" s="6" t="s">
        <v>970</v>
      </c>
      <c r="D918" s="5">
        <v>155</v>
      </c>
      <c r="E918" s="5">
        <v>160</v>
      </c>
      <c r="F918" s="2">
        <v>219</v>
      </c>
      <c r="G918" s="2">
        <v>221</v>
      </c>
      <c r="H918" s="2">
        <v>182</v>
      </c>
      <c r="I918" s="5">
        <v>182</v>
      </c>
      <c r="J918" s="11">
        <v>79</v>
      </c>
      <c r="K918" s="12">
        <f t="shared" si="843"/>
        <v>1</v>
      </c>
      <c r="L918" s="12">
        <f t="shared" si="843"/>
        <v>1</v>
      </c>
      <c r="M918" s="14">
        <f t="shared" si="844"/>
        <v>-64</v>
      </c>
      <c r="N918" s="12">
        <f t="shared" si="899"/>
        <v>0</v>
      </c>
      <c r="O918" s="14">
        <f t="shared" si="845"/>
        <v>-61</v>
      </c>
      <c r="P918" s="12">
        <f t="shared" si="899"/>
        <v>0</v>
      </c>
      <c r="Q918" s="12">
        <f t="shared" si="846"/>
        <v>0</v>
      </c>
      <c r="R918" s="12">
        <f t="shared" si="847"/>
        <v>0</v>
      </c>
      <c r="S918" s="12">
        <f t="shared" si="848"/>
        <v>1</v>
      </c>
      <c r="T918" s="12">
        <f t="shared" si="849"/>
        <v>1</v>
      </c>
      <c r="U918" s="12">
        <f t="shared" si="850"/>
        <v>0</v>
      </c>
      <c r="V918" s="39">
        <f t="shared" si="851"/>
        <v>0</v>
      </c>
      <c r="W918" s="39">
        <f t="shared" si="852"/>
        <v>0</v>
      </c>
      <c r="X918" s="12">
        <f t="shared" si="900"/>
        <v>1</v>
      </c>
      <c r="Y918" s="12">
        <f t="shared" si="853"/>
        <v>0</v>
      </c>
      <c r="Z918" s="39">
        <f t="shared" si="901"/>
        <v>0</v>
      </c>
      <c r="AA918" s="12">
        <f t="shared" si="854"/>
        <v>0</v>
      </c>
      <c r="AB918" s="39">
        <f t="shared" si="855"/>
        <v>0</v>
      </c>
      <c r="AC918" s="12">
        <f t="shared" si="856"/>
        <v>0</v>
      </c>
      <c r="AD918" s="39">
        <f t="shared" si="857"/>
        <v>0</v>
      </c>
      <c r="AE918" s="39">
        <f t="shared" si="842"/>
        <v>0</v>
      </c>
      <c r="AF918" s="12">
        <f t="shared" si="858"/>
        <v>0</v>
      </c>
      <c r="AG918" s="39">
        <f t="shared" si="859"/>
        <v>0</v>
      </c>
      <c r="AH918" s="12">
        <f t="shared" si="860"/>
        <v>0</v>
      </c>
      <c r="AI918" s="39">
        <f t="shared" si="861"/>
        <v>0</v>
      </c>
      <c r="AJ918" s="39">
        <f t="shared" si="862"/>
        <v>0</v>
      </c>
      <c r="AK918" s="12">
        <f t="shared" si="863"/>
        <v>1</v>
      </c>
      <c r="AL918" s="39">
        <f t="shared" si="864"/>
        <v>160</v>
      </c>
      <c r="AM918" s="39">
        <f t="shared" si="865"/>
        <v>221</v>
      </c>
      <c r="AN918" s="39">
        <f t="shared" si="866"/>
        <v>182</v>
      </c>
      <c r="AO918" s="99">
        <f t="shared" si="867"/>
        <v>2</v>
      </c>
      <c r="AP918" s="99">
        <f t="shared" si="868"/>
        <v>1</v>
      </c>
      <c r="AQ918" s="12">
        <f t="shared" si="869"/>
        <v>0</v>
      </c>
      <c r="AR918" s="39">
        <f t="shared" si="870"/>
        <v>0</v>
      </c>
      <c r="AS918" s="39">
        <f t="shared" si="871"/>
        <v>0</v>
      </c>
      <c r="AT918" s="39">
        <f t="shared" si="872"/>
        <v>0</v>
      </c>
      <c r="AU918" s="12">
        <f t="shared" si="873"/>
        <v>0</v>
      </c>
      <c r="AV918" s="39">
        <f t="shared" si="874"/>
        <v>0</v>
      </c>
      <c r="AW918" s="39">
        <f t="shared" si="875"/>
        <v>0</v>
      </c>
      <c r="AX918" s="39">
        <f t="shared" si="876"/>
        <v>0</v>
      </c>
      <c r="AY918" s="39">
        <f t="shared" si="877"/>
        <v>0</v>
      </c>
      <c r="AZ918" s="39">
        <f t="shared" si="878"/>
        <v>0</v>
      </c>
      <c r="BA918" s="12">
        <f t="shared" si="879"/>
        <v>0</v>
      </c>
      <c r="BB918" s="39">
        <f t="shared" si="880"/>
        <v>0</v>
      </c>
      <c r="BC918" s="39">
        <f t="shared" si="881"/>
        <v>0</v>
      </c>
      <c r="BD918" s="39">
        <f t="shared" si="882"/>
        <v>0</v>
      </c>
      <c r="BE918" s="12">
        <f t="shared" si="883"/>
        <v>1</v>
      </c>
      <c r="BF918" s="39">
        <f t="shared" si="884"/>
        <v>160</v>
      </c>
      <c r="BG918" s="39">
        <f t="shared" si="885"/>
        <v>221</v>
      </c>
      <c r="BH918" s="39">
        <f t="shared" si="886"/>
        <v>182</v>
      </c>
      <c r="BI918" s="12">
        <f t="shared" si="887"/>
        <v>0</v>
      </c>
      <c r="BJ918" s="39">
        <f t="shared" si="888"/>
        <v>0</v>
      </c>
      <c r="BK918" s="39">
        <f t="shared" si="889"/>
        <v>0</v>
      </c>
      <c r="BL918" s="39">
        <f t="shared" si="890"/>
        <v>0</v>
      </c>
      <c r="BM918" s="12">
        <f t="shared" si="891"/>
        <v>0</v>
      </c>
      <c r="BN918" s="39">
        <f t="shared" si="892"/>
        <v>0</v>
      </c>
      <c r="BO918" s="39">
        <f t="shared" si="893"/>
        <v>0</v>
      </c>
      <c r="BP918" s="39">
        <f t="shared" si="894"/>
        <v>0</v>
      </c>
      <c r="BQ918" s="12">
        <f t="shared" si="895"/>
        <v>0</v>
      </c>
      <c r="BR918" s="39">
        <f t="shared" si="896"/>
        <v>0</v>
      </c>
      <c r="BS918" s="39">
        <f t="shared" si="897"/>
        <v>0</v>
      </c>
      <c r="BT918" s="39">
        <f t="shared" si="898"/>
        <v>0</v>
      </c>
      <c r="BU918" s="104">
        <f>IF(ABS($B918)&lt;0.01,0,VLOOKUP(E918,DollarSteps,4))</f>
        <v>2</v>
      </c>
      <c r="BV918" s="104">
        <f>IF(ABS($B918)&lt;0.01,0,VLOOKUP(G918,DollarSteps,4))</f>
        <v>2</v>
      </c>
      <c r="BW918" s="104">
        <f>IF(ABS($B918)&lt;0.01,0,VLOOKUP(I918,DollarSteps,4))</f>
        <v>2</v>
      </c>
      <c r="BX918" s="104">
        <f>IF(ABS($B918)&lt;0.01,0,IF($J918="","",VLOOKUP($J918,Age_Steps,4)))</f>
        <v>7</v>
      </c>
      <c r="BY918" s="104">
        <f>IF(OR(ABS($B918)&lt;0.01,$E918=0),0,IF($J918="","",VLOOKUP($J918,Age_Steps,4)))</f>
        <v>7</v>
      </c>
      <c r="BZ918" s="104">
        <f>IF(ABS($B918)&lt;0.01,0,IF($J918="","",VLOOKUP($J918-1,Age_Steps,4)))</f>
        <v>7</v>
      </c>
      <c r="CA918" s="104">
        <f>IF(OR(ABS($B918)&lt;0.01,$G918=0),0,IF($J918="","",VLOOKUP($J918-1,Age_Steps,4)))</f>
        <v>7</v>
      </c>
      <c r="CB918" s="104">
        <f>IF(ABS($B918)&lt;0.01,0,IF($J918="","",VLOOKUP($J918-2,Age_Steps,4)))</f>
        <v>7</v>
      </c>
      <c r="CC918" s="104">
        <f>IF(OR(ABS($B918)&lt;0.01,$I918=0),0,IF($J918="","",VLOOKUP($J918-2,Age_Steps,4)))</f>
        <v>7</v>
      </c>
    </row>
    <row r="919" spans="2:81" ht="12.5" customHeight="1">
      <c r="B919" s="6" t="s">
        <v>971</v>
      </c>
      <c r="C919" s="7" t="s">
        <v>972</v>
      </c>
      <c r="D919" s="5">
        <v>115</v>
      </c>
      <c r="E919" s="5">
        <v>137</v>
      </c>
      <c r="F919" s="2">
        <v>151.80000000000001</v>
      </c>
      <c r="G919" s="2">
        <v>162.80000000000001</v>
      </c>
      <c r="H919" s="2">
        <v>83</v>
      </c>
      <c r="I919" s="5">
        <v>103</v>
      </c>
      <c r="J919" s="11">
        <v>59</v>
      </c>
      <c r="K919" s="12">
        <f t="shared" si="843"/>
        <v>1</v>
      </c>
      <c r="L919" s="12">
        <f t="shared" si="843"/>
        <v>1</v>
      </c>
      <c r="M919" s="14">
        <f t="shared" si="844"/>
        <v>-36.800000000000011</v>
      </c>
      <c r="N919" s="12">
        <f t="shared" si="899"/>
        <v>0</v>
      </c>
      <c r="O919" s="14">
        <f t="shared" si="845"/>
        <v>-25.800000000000011</v>
      </c>
      <c r="P919" s="12">
        <f t="shared" si="899"/>
        <v>0</v>
      </c>
      <c r="Q919" s="12">
        <f t="shared" si="846"/>
        <v>0</v>
      </c>
      <c r="R919" s="12">
        <f t="shared" si="847"/>
        <v>0</v>
      </c>
      <c r="S919" s="12">
        <f t="shared" si="848"/>
        <v>1</v>
      </c>
      <c r="T919" s="12">
        <f t="shared" si="849"/>
        <v>1</v>
      </c>
      <c r="U919" s="12">
        <f t="shared" si="850"/>
        <v>0</v>
      </c>
      <c r="V919" s="39">
        <f t="shared" si="851"/>
        <v>0</v>
      </c>
      <c r="W919" s="39">
        <f t="shared" si="852"/>
        <v>0</v>
      </c>
      <c r="X919" s="12">
        <f t="shared" si="900"/>
        <v>1</v>
      </c>
      <c r="Y919" s="12">
        <f t="shared" si="853"/>
        <v>0</v>
      </c>
      <c r="Z919" s="39">
        <f t="shared" si="901"/>
        <v>0</v>
      </c>
      <c r="AA919" s="12">
        <f t="shared" si="854"/>
        <v>0</v>
      </c>
      <c r="AB919" s="39">
        <f t="shared" si="855"/>
        <v>0</v>
      </c>
      <c r="AC919" s="12">
        <f t="shared" si="856"/>
        <v>0</v>
      </c>
      <c r="AD919" s="39">
        <f t="shared" si="857"/>
        <v>0</v>
      </c>
      <c r="AE919" s="39">
        <f t="shared" si="842"/>
        <v>0</v>
      </c>
      <c r="AF919" s="12">
        <f t="shared" si="858"/>
        <v>0</v>
      </c>
      <c r="AG919" s="39">
        <f t="shared" si="859"/>
        <v>0</v>
      </c>
      <c r="AH919" s="12">
        <f t="shared" si="860"/>
        <v>0</v>
      </c>
      <c r="AI919" s="39">
        <f t="shared" si="861"/>
        <v>0</v>
      </c>
      <c r="AJ919" s="39">
        <f t="shared" si="862"/>
        <v>0</v>
      </c>
      <c r="AK919" s="12">
        <f t="shared" si="863"/>
        <v>1</v>
      </c>
      <c r="AL919" s="39">
        <f t="shared" si="864"/>
        <v>137</v>
      </c>
      <c r="AM919" s="39">
        <f t="shared" si="865"/>
        <v>162.80000000000001</v>
      </c>
      <c r="AN919" s="39">
        <f t="shared" si="866"/>
        <v>103</v>
      </c>
      <c r="AO919" s="99">
        <f t="shared" si="867"/>
        <v>2</v>
      </c>
      <c r="AP919" s="99">
        <f t="shared" si="868"/>
        <v>1</v>
      </c>
      <c r="AQ919" s="12">
        <f t="shared" si="869"/>
        <v>0</v>
      </c>
      <c r="AR919" s="39">
        <f t="shared" si="870"/>
        <v>0</v>
      </c>
      <c r="AS919" s="39">
        <f t="shared" si="871"/>
        <v>0</v>
      </c>
      <c r="AT919" s="39">
        <f t="shared" si="872"/>
        <v>0</v>
      </c>
      <c r="AU919" s="12">
        <f t="shared" si="873"/>
        <v>0</v>
      </c>
      <c r="AV919" s="39">
        <f t="shared" si="874"/>
        <v>0</v>
      </c>
      <c r="AW919" s="39">
        <f t="shared" si="875"/>
        <v>0</v>
      </c>
      <c r="AX919" s="39">
        <f t="shared" si="876"/>
        <v>0</v>
      </c>
      <c r="AY919" s="39">
        <f t="shared" si="877"/>
        <v>0</v>
      </c>
      <c r="AZ919" s="39">
        <f t="shared" si="878"/>
        <v>0</v>
      </c>
      <c r="BA919" s="12">
        <f t="shared" si="879"/>
        <v>0</v>
      </c>
      <c r="BB919" s="39">
        <f t="shared" si="880"/>
        <v>0</v>
      </c>
      <c r="BC919" s="39">
        <f t="shared" si="881"/>
        <v>0</v>
      </c>
      <c r="BD919" s="39">
        <f t="shared" si="882"/>
        <v>0</v>
      </c>
      <c r="BE919" s="12">
        <f t="shared" si="883"/>
        <v>1</v>
      </c>
      <c r="BF919" s="39">
        <f t="shared" si="884"/>
        <v>137</v>
      </c>
      <c r="BG919" s="39">
        <f t="shared" si="885"/>
        <v>162.80000000000001</v>
      </c>
      <c r="BH919" s="39">
        <f t="shared" si="886"/>
        <v>103</v>
      </c>
      <c r="BI919" s="12">
        <f t="shared" si="887"/>
        <v>0</v>
      </c>
      <c r="BJ919" s="39">
        <f t="shared" si="888"/>
        <v>0</v>
      </c>
      <c r="BK919" s="39">
        <f t="shared" si="889"/>
        <v>0</v>
      </c>
      <c r="BL919" s="39">
        <f t="shared" si="890"/>
        <v>0</v>
      </c>
      <c r="BM919" s="12">
        <f t="shared" si="891"/>
        <v>0</v>
      </c>
      <c r="BN919" s="39">
        <f t="shared" si="892"/>
        <v>0</v>
      </c>
      <c r="BO919" s="39">
        <f t="shared" si="893"/>
        <v>0</v>
      </c>
      <c r="BP919" s="39">
        <f t="shared" si="894"/>
        <v>0</v>
      </c>
      <c r="BQ919" s="12">
        <f t="shared" si="895"/>
        <v>0</v>
      </c>
      <c r="BR919" s="39">
        <f t="shared" si="896"/>
        <v>0</v>
      </c>
      <c r="BS919" s="39">
        <f t="shared" si="897"/>
        <v>0</v>
      </c>
      <c r="BT919" s="39">
        <f t="shared" si="898"/>
        <v>0</v>
      </c>
      <c r="BU919" s="104">
        <f>IF(ABS($B919)&lt;0.01,0,VLOOKUP(E919,DollarSteps,4))</f>
        <v>2</v>
      </c>
      <c r="BV919" s="104">
        <f>IF(ABS($B919)&lt;0.01,0,VLOOKUP(G919,DollarSteps,4))</f>
        <v>2</v>
      </c>
      <c r="BW919" s="104">
        <f>IF(ABS($B919)&lt;0.01,0,VLOOKUP(I919,DollarSteps,4))</f>
        <v>2</v>
      </c>
      <c r="BX919" s="104">
        <f>IF(ABS($B919)&lt;0.01,0,IF($J919="","",VLOOKUP($J919,Age_Steps,4)))</f>
        <v>5</v>
      </c>
      <c r="BY919" s="104">
        <f>IF(OR(ABS($B919)&lt;0.01,$E919=0),0,IF($J919="","",VLOOKUP($J919,Age_Steps,4)))</f>
        <v>5</v>
      </c>
      <c r="BZ919" s="104">
        <f>IF(ABS($B919)&lt;0.01,0,IF($J919="","",VLOOKUP($J919-1,Age_Steps,4)))</f>
        <v>5</v>
      </c>
      <c r="CA919" s="104">
        <f>IF(OR(ABS($B919)&lt;0.01,$G919=0),0,IF($J919="","",VLOOKUP($J919-1,Age_Steps,4)))</f>
        <v>5</v>
      </c>
      <c r="CB919" s="104">
        <f>IF(ABS($B919)&lt;0.01,0,IF($J919="","",VLOOKUP($J919-2,Age_Steps,4)))</f>
        <v>5</v>
      </c>
      <c r="CC919" s="104">
        <f>IF(OR(ABS($B919)&lt;0.01,$I919=0),0,IF($J919="","",VLOOKUP($J919-2,Age_Steps,4)))</f>
        <v>5</v>
      </c>
    </row>
    <row r="920" spans="2:81" ht="12.5" customHeight="1">
      <c r="B920" s="6" t="s">
        <v>973</v>
      </c>
      <c r="C920" s="6" t="s">
        <v>974</v>
      </c>
      <c r="D920" s="5">
        <v>0</v>
      </c>
      <c r="E920" s="5">
        <v>0</v>
      </c>
      <c r="F920" s="2">
        <v>0</v>
      </c>
      <c r="G920" s="2">
        <v>0</v>
      </c>
      <c r="H920" s="2">
        <v>0</v>
      </c>
      <c r="I920" s="5">
        <v>0</v>
      </c>
      <c r="J920" s="11">
        <v>17</v>
      </c>
      <c r="K920" s="12">
        <f t="shared" si="843"/>
        <v>0</v>
      </c>
      <c r="L920" s="12">
        <f t="shared" si="843"/>
        <v>0</v>
      </c>
      <c r="M920" s="14">
        <f t="shared" si="844"/>
        <v>0</v>
      </c>
      <c r="N920" s="12">
        <f t="shared" si="899"/>
        <v>0</v>
      </c>
      <c r="O920" s="14">
        <f t="shared" si="845"/>
        <v>0</v>
      </c>
      <c r="P920" s="12">
        <f t="shared" si="899"/>
        <v>0</v>
      </c>
      <c r="Q920" s="12">
        <f t="shared" si="846"/>
        <v>1</v>
      </c>
      <c r="R920" s="12">
        <f t="shared" si="847"/>
        <v>0</v>
      </c>
      <c r="S920" s="12">
        <f t="shared" si="848"/>
        <v>0</v>
      </c>
      <c r="T920" s="12">
        <f t="shared" si="849"/>
        <v>0</v>
      </c>
      <c r="U920" s="12">
        <f t="shared" si="850"/>
        <v>0</v>
      </c>
      <c r="V920" s="39">
        <f t="shared" si="851"/>
        <v>0</v>
      </c>
      <c r="W920" s="39">
        <f t="shared" si="852"/>
        <v>0</v>
      </c>
      <c r="X920" s="12">
        <f t="shared" si="900"/>
        <v>0</v>
      </c>
      <c r="Y920" s="12">
        <f t="shared" si="853"/>
        <v>0</v>
      </c>
      <c r="Z920" s="39">
        <f t="shared" si="901"/>
        <v>0</v>
      </c>
      <c r="AA920" s="12">
        <f t="shared" si="854"/>
        <v>0</v>
      </c>
      <c r="AB920" s="39">
        <f t="shared" si="855"/>
        <v>0</v>
      </c>
      <c r="AC920" s="12">
        <f t="shared" si="856"/>
        <v>0</v>
      </c>
      <c r="AD920" s="39">
        <f t="shared" si="857"/>
        <v>0</v>
      </c>
      <c r="AE920" s="39">
        <f t="shared" si="842"/>
        <v>0</v>
      </c>
      <c r="AF920" s="12">
        <f t="shared" si="858"/>
        <v>0</v>
      </c>
      <c r="AG920" s="39">
        <f t="shared" si="859"/>
        <v>0</v>
      </c>
      <c r="AH920" s="12">
        <f t="shared" si="860"/>
        <v>0</v>
      </c>
      <c r="AI920" s="39">
        <f t="shared" si="861"/>
        <v>0</v>
      </c>
      <c r="AJ920" s="39">
        <f t="shared" si="862"/>
        <v>0</v>
      </c>
      <c r="AK920" s="12">
        <f t="shared" si="863"/>
        <v>0</v>
      </c>
      <c r="AL920" s="39">
        <f t="shared" si="864"/>
        <v>0</v>
      </c>
      <c r="AM920" s="39">
        <f t="shared" si="865"/>
        <v>0</v>
      </c>
      <c r="AN920" s="39">
        <f t="shared" si="866"/>
        <v>0</v>
      </c>
      <c r="AO920" s="99">
        <f t="shared" si="867"/>
        <v>0</v>
      </c>
      <c r="AP920" s="99">
        <f t="shared" si="868"/>
        <v>0</v>
      </c>
      <c r="AQ920" s="12">
        <f t="shared" si="869"/>
        <v>0</v>
      </c>
      <c r="AR920" s="39">
        <f t="shared" si="870"/>
        <v>0</v>
      </c>
      <c r="AS920" s="39">
        <f t="shared" si="871"/>
        <v>0</v>
      </c>
      <c r="AT920" s="39">
        <f t="shared" si="872"/>
        <v>0</v>
      </c>
      <c r="AU920" s="12">
        <f t="shared" si="873"/>
        <v>0</v>
      </c>
      <c r="AV920" s="39">
        <f t="shared" si="874"/>
        <v>0</v>
      </c>
      <c r="AW920" s="39">
        <f t="shared" si="875"/>
        <v>0</v>
      </c>
      <c r="AX920" s="39">
        <f t="shared" si="876"/>
        <v>0</v>
      </c>
      <c r="AY920" s="39">
        <f t="shared" si="877"/>
        <v>0</v>
      </c>
      <c r="AZ920" s="39">
        <f t="shared" si="878"/>
        <v>0</v>
      </c>
      <c r="BA920" s="12">
        <f t="shared" si="879"/>
        <v>0</v>
      </c>
      <c r="BB920" s="39">
        <f t="shared" si="880"/>
        <v>0</v>
      </c>
      <c r="BC920" s="39">
        <f t="shared" si="881"/>
        <v>0</v>
      </c>
      <c r="BD920" s="39">
        <f t="shared" si="882"/>
        <v>0</v>
      </c>
      <c r="BE920" s="12">
        <f t="shared" si="883"/>
        <v>0</v>
      </c>
      <c r="BF920" s="39">
        <f t="shared" si="884"/>
        <v>0</v>
      </c>
      <c r="BG920" s="39">
        <f t="shared" si="885"/>
        <v>0</v>
      </c>
      <c r="BH920" s="39">
        <f t="shared" si="886"/>
        <v>0</v>
      </c>
      <c r="BI920" s="12">
        <f t="shared" si="887"/>
        <v>0</v>
      </c>
      <c r="BJ920" s="39">
        <f t="shared" si="888"/>
        <v>0</v>
      </c>
      <c r="BK920" s="39">
        <f t="shared" si="889"/>
        <v>0</v>
      </c>
      <c r="BL920" s="39">
        <f t="shared" si="890"/>
        <v>0</v>
      </c>
      <c r="BM920" s="12">
        <f t="shared" si="891"/>
        <v>0</v>
      </c>
      <c r="BN920" s="39">
        <f t="shared" si="892"/>
        <v>0</v>
      </c>
      <c r="BO920" s="39">
        <f t="shared" si="893"/>
        <v>0</v>
      </c>
      <c r="BP920" s="39">
        <f t="shared" si="894"/>
        <v>0</v>
      </c>
      <c r="BQ920" s="12">
        <f t="shared" si="895"/>
        <v>0</v>
      </c>
      <c r="BR920" s="39">
        <f t="shared" si="896"/>
        <v>0</v>
      </c>
      <c r="BS920" s="39">
        <f t="shared" si="897"/>
        <v>0</v>
      </c>
      <c r="BT920" s="39">
        <f t="shared" si="898"/>
        <v>0</v>
      </c>
      <c r="BU920" s="104">
        <f>IF(ABS($B920)&lt;0.01,0,VLOOKUP(E920,DollarSteps,4))</f>
        <v>1</v>
      </c>
      <c r="BV920" s="104">
        <f>IF(ABS($B920)&lt;0.01,0,VLOOKUP(G920,DollarSteps,4))</f>
        <v>1</v>
      </c>
      <c r="BW920" s="104">
        <f>IF(ABS($B920)&lt;0.01,0,VLOOKUP(I920,DollarSteps,4))</f>
        <v>1</v>
      </c>
      <c r="BX920" s="104">
        <f>IF(ABS($B920)&lt;0.01,0,IF($J920="","",VLOOKUP($J920,Age_Steps,4)))</f>
        <v>1</v>
      </c>
      <c r="BY920" s="104">
        <f>IF(OR(ABS($B920)&lt;0.01,$E920=0),0,IF($J920="","",VLOOKUP($J920,Age_Steps,4)))</f>
        <v>0</v>
      </c>
      <c r="BZ920" s="104">
        <f>IF(ABS($B920)&lt;0.01,0,IF($J920="","",VLOOKUP($J920-1,Age_Steps,4)))</f>
        <v>1</v>
      </c>
      <c r="CA920" s="104">
        <f>IF(OR(ABS($B920)&lt;0.01,$G920=0),0,IF($J920="","",VLOOKUP($J920-1,Age_Steps,4)))</f>
        <v>0</v>
      </c>
      <c r="CB920" s="104">
        <f>IF(ABS($B920)&lt;0.01,0,IF($J920="","",VLOOKUP($J920-2,Age_Steps,4)))</f>
        <v>1</v>
      </c>
      <c r="CC920" s="104">
        <f>IF(OR(ABS($B920)&lt;0.01,$I920=0),0,IF($J920="","",VLOOKUP($J920-2,Age_Steps,4)))</f>
        <v>0</v>
      </c>
    </row>
    <row r="921" spans="2:81" ht="12.5" customHeight="1">
      <c r="B921" s="6" t="s">
        <v>975</v>
      </c>
      <c r="C921" s="6" t="s">
        <v>976</v>
      </c>
      <c r="D921" s="5">
        <v>2600</v>
      </c>
      <c r="E921" s="5">
        <v>2615</v>
      </c>
      <c r="F921" s="2">
        <v>2650</v>
      </c>
      <c r="G921" s="2">
        <v>2650</v>
      </c>
      <c r="H921" s="2">
        <v>2500</v>
      </c>
      <c r="I921" s="5">
        <v>2520</v>
      </c>
      <c r="J921" s="11">
        <v>49</v>
      </c>
      <c r="K921" s="12">
        <f t="shared" si="843"/>
        <v>1</v>
      </c>
      <c r="L921" s="12">
        <f t="shared" si="843"/>
        <v>1</v>
      </c>
      <c r="M921" s="14">
        <f t="shared" si="844"/>
        <v>-50</v>
      </c>
      <c r="N921" s="12">
        <f t="shared" si="899"/>
        <v>0</v>
      </c>
      <c r="O921" s="14">
        <f t="shared" si="845"/>
        <v>-35</v>
      </c>
      <c r="P921" s="12">
        <f t="shared" si="899"/>
        <v>0</v>
      </c>
      <c r="Q921" s="12">
        <f t="shared" si="846"/>
        <v>0</v>
      </c>
      <c r="R921" s="12">
        <f t="shared" si="847"/>
        <v>0</v>
      </c>
      <c r="S921" s="12">
        <f t="shared" si="848"/>
        <v>1</v>
      </c>
      <c r="T921" s="12">
        <f t="shared" si="849"/>
        <v>1</v>
      </c>
      <c r="U921" s="12">
        <f t="shared" si="850"/>
        <v>0</v>
      </c>
      <c r="V921" s="39">
        <f t="shared" si="851"/>
        <v>0</v>
      </c>
      <c r="W921" s="39">
        <f t="shared" si="852"/>
        <v>0</v>
      </c>
      <c r="X921" s="12">
        <f t="shared" si="900"/>
        <v>1</v>
      </c>
      <c r="Y921" s="12">
        <f t="shared" si="853"/>
        <v>0</v>
      </c>
      <c r="Z921" s="39">
        <f t="shared" si="901"/>
        <v>0</v>
      </c>
      <c r="AA921" s="12">
        <f t="shared" si="854"/>
        <v>0</v>
      </c>
      <c r="AB921" s="39">
        <f t="shared" si="855"/>
        <v>0</v>
      </c>
      <c r="AC921" s="12">
        <f t="shared" si="856"/>
        <v>0</v>
      </c>
      <c r="AD921" s="39">
        <f t="shared" si="857"/>
        <v>0</v>
      </c>
      <c r="AE921" s="39">
        <f t="shared" si="842"/>
        <v>0</v>
      </c>
      <c r="AF921" s="12">
        <f t="shared" si="858"/>
        <v>0</v>
      </c>
      <c r="AG921" s="39">
        <f t="shared" si="859"/>
        <v>0</v>
      </c>
      <c r="AH921" s="12">
        <f t="shared" si="860"/>
        <v>0</v>
      </c>
      <c r="AI921" s="39">
        <f t="shared" si="861"/>
        <v>0</v>
      </c>
      <c r="AJ921" s="39">
        <f t="shared" si="862"/>
        <v>0</v>
      </c>
      <c r="AK921" s="12">
        <f t="shared" si="863"/>
        <v>1</v>
      </c>
      <c r="AL921" s="39">
        <f t="shared" si="864"/>
        <v>2615</v>
      </c>
      <c r="AM921" s="39">
        <f t="shared" si="865"/>
        <v>2650</v>
      </c>
      <c r="AN921" s="39">
        <f t="shared" si="866"/>
        <v>2520</v>
      </c>
      <c r="AO921" s="99">
        <f t="shared" si="867"/>
        <v>2</v>
      </c>
      <c r="AP921" s="99">
        <f t="shared" si="868"/>
        <v>1</v>
      </c>
      <c r="AQ921" s="12">
        <f t="shared" si="869"/>
        <v>0</v>
      </c>
      <c r="AR921" s="39">
        <f t="shared" si="870"/>
        <v>0</v>
      </c>
      <c r="AS921" s="39">
        <f t="shared" si="871"/>
        <v>0</v>
      </c>
      <c r="AT921" s="39">
        <f t="shared" si="872"/>
        <v>0</v>
      </c>
      <c r="AU921" s="12">
        <f t="shared" si="873"/>
        <v>0</v>
      </c>
      <c r="AV921" s="39">
        <f t="shared" si="874"/>
        <v>0</v>
      </c>
      <c r="AW921" s="39">
        <f t="shared" si="875"/>
        <v>0</v>
      </c>
      <c r="AX921" s="39">
        <f t="shared" si="876"/>
        <v>0</v>
      </c>
      <c r="AY921" s="39">
        <f t="shared" si="877"/>
        <v>0</v>
      </c>
      <c r="AZ921" s="39">
        <f t="shared" si="878"/>
        <v>0</v>
      </c>
      <c r="BA921" s="12">
        <f t="shared" si="879"/>
        <v>0</v>
      </c>
      <c r="BB921" s="39">
        <f t="shared" si="880"/>
        <v>0</v>
      </c>
      <c r="BC921" s="39">
        <f t="shared" si="881"/>
        <v>0</v>
      </c>
      <c r="BD921" s="39">
        <f t="shared" si="882"/>
        <v>0</v>
      </c>
      <c r="BE921" s="12">
        <f t="shared" si="883"/>
        <v>1</v>
      </c>
      <c r="BF921" s="39">
        <f t="shared" si="884"/>
        <v>2615</v>
      </c>
      <c r="BG921" s="39">
        <f t="shared" si="885"/>
        <v>2650</v>
      </c>
      <c r="BH921" s="39">
        <f t="shared" si="886"/>
        <v>2520</v>
      </c>
      <c r="BI921" s="12">
        <f t="shared" si="887"/>
        <v>0</v>
      </c>
      <c r="BJ921" s="39">
        <f t="shared" si="888"/>
        <v>0</v>
      </c>
      <c r="BK921" s="39">
        <f t="shared" si="889"/>
        <v>0</v>
      </c>
      <c r="BL921" s="39">
        <f t="shared" si="890"/>
        <v>0</v>
      </c>
      <c r="BM921" s="12">
        <f t="shared" si="891"/>
        <v>0</v>
      </c>
      <c r="BN921" s="39">
        <f t="shared" si="892"/>
        <v>0</v>
      </c>
      <c r="BO921" s="39">
        <f t="shared" si="893"/>
        <v>0</v>
      </c>
      <c r="BP921" s="39">
        <f t="shared" si="894"/>
        <v>0</v>
      </c>
      <c r="BQ921" s="12">
        <f t="shared" si="895"/>
        <v>0</v>
      </c>
      <c r="BR921" s="39">
        <f t="shared" si="896"/>
        <v>0</v>
      </c>
      <c r="BS921" s="39">
        <f t="shared" si="897"/>
        <v>0</v>
      </c>
      <c r="BT921" s="39">
        <f t="shared" si="898"/>
        <v>0</v>
      </c>
      <c r="BU921" s="104">
        <f>IF(ABS($B921)&lt;0.01,0,VLOOKUP(E921,DollarSteps,4))</f>
        <v>7</v>
      </c>
      <c r="BV921" s="104">
        <f>IF(ABS($B921)&lt;0.01,0,VLOOKUP(G921,DollarSteps,4))</f>
        <v>7</v>
      </c>
      <c r="BW921" s="104">
        <f>IF(ABS($B921)&lt;0.01,0,VLOOKUP(I921,DollarSteps,4))</f>
        <v>6</v>
      </c>
      <c r="BX921" s="104">
        <f>IF(ABS($B921)&lt;0.01,0,IF($J921="","",VLOOKUP($J921,Age_Steps,4)))</f>
        <v>4</v>
      </c>
      <c r="BY921" s="104">
        <f>IF(OR(ABS($B921)&lt;0.01,$E921=0),0,IF($J921="","",VLOOKUP($J921,Age_Steps,4)))</f>
        <v>4</v>
      </c>
      <c r="BZ921" s="104">
        <f>IF(ABS($B921)&lt;0.01,0,IF($J921="","",VLOOKUP($J921-1,Age_Steps,4)))</f>
        <v>4</v>
      </c>
      <c r="CA921" s="104">
        <f>IF(OR(ABS($B921)&lt;0.01,$G921=0),0,IF($J921="","",VLOOKUP($J921-1,Age_Steps,4)))</f>
        <v>4</v>
      </c>
      <c r="CB921" s="104">
        <f>IF(ABS($B921)&lt;0.01,0,IF($J921="","",VLOOKUP($J921-2,Age_Steps,4)))</f>
        <v>4</v>
      </c>
      <c r="CC921" s="104">
        <f>IF(OR(ABS($B921)&lt;0.01,$I921=0),0,IF($J921="","",VLOOKUP($J921-2,Age_Steps,4)))</f>
        <v>4</v>
      </c>
    </row>
    <row r="922" spans="2:81" ht="12.5" customHeight="1">
      <c r="B922" s="6" t="s">
        <v>977</v>
      </c>
      <c r="C922" s="6" t="s">
        <v>978</v>
      </c>
      <c r="D922" s="5">
        <v>30</v>
      </c>
      <c r="E922" s="5">
        <v>65</v>
      </c>
      <c r="F922" s="2">
        <v>45</v>
      </c>
      <c r="G922" s="2">
        <v>45</v>
      </c>
      <c r="H922" s="2">
        <v>0</v>
      </c>
      <c r="I922" s="5">
        <v>0</v>
      </c>
      <c r="J922" s="11">
        <v>54</v>
      </c>
      <c r="K922" s="12">
        <f t="shared" si="843"/>
        <v>1</v>
      </c>
      <c r="L922" s="12">
        <f t="shared" si="843"/>
        <v>1</v>
      </c>
      <c r="M922" s="14">
        <f t="shared" si="844"/>
        <v>-15</v>
      </c>
      <c r="N922" s="12">
        <f t="shared" si="899"/>
        <v>0</v>
      </c>
      <c r="O922" s="14">
        <f t="shared" si="845"/>
        <v>20</v>
      </c>
      <c r="P922" s="12">
        <f t="shared" si="899"/>
        <v>0</v>
      </c>
      <c r="Q922" s="12">
        <f t="shared" si="846"/>
        <v>0</v>
      </c>
      <c r="R922" s="12">
        <f t="shared" si="847"/>
        <v>0</v>
      </c>
      <c r="S922" s="12">
        <f t="shared" si="848"/>
        <v>1</v>
      </c>
      <c r="T922" s="12">
        <f t="shared" si="849"/>
        <v>1</v>
      </c>
      <c r="U922" s="12">
        <f t="shared" si="850"/>
        <v>0</v>
      </c>
      <c r="V922" s="39">
        <f t="shared" si="851"/>
        <v>0</v>
      </c>
      <c r="W922" s="39">
        <f t="shared" si="852"/>
        <v>0</v>
      </c>
      <c r="X922" s="12">
        <f t="shared" si="900"/>
        <v>0</v>
      </c>
      <c r="Y922" s="12">
        <f t="shared" si="853"/>
        <v>0</v>
      </c>
      <c r="Z922" s="39">
        <f t="shared" si="901"/>
        <v>0</v>
      </c>
      <c r="AA922" s="12">
        <f t="shared" si="854"/>
        <v>0</v>
      </c>
      <c r="AB922" s="39">
        <f t="shared" si="855"/>
        <v>0</v>
      </c>
      <c r="AC922" s="12">
        <f t="shared" si="856"/>
        <v>1</v>
      </c>
      <c r="AD922" s="39">
        <f t="shared" si="857"/>
        <v>65</v>
      </c>
      <c r="AE922" s="39">
        <f t="shared" si="842"/>
        <v>45</v>
      </c>
      <c r="AF922" s="12">
        <f t="shared" si="858"/>
        <v>0</v>
      </c>
      <c r="AG922" s="39">
        <f t="shared" si="859"/>
        <v>0</v>
      </c>
      <c r="AH922" s="12">
        <f t="shared" si="860"/>
        <v>0</v>
      </c>
      <c r="AI922" s="39">
        <f t="shared" si="861"/>
        <v>0</v>
      </c>
      <c r="AJ922" s="39">
        <f t="shared" si="862"/>
        <v>0</v>
      </c>
      <c r="AK922" s="12">
        <f t="shared" si="863"/>
        <v>0</v>
      </c>
      <c r="AL922" s="39">
        <f t="shared" si="864"/>
        <v>0</v>
      </c>
      <c r="AM922" s="39">
        <f t="shared" si="865"/>
        <v>0</v>
      </c>
      <c r="AN922" s="39">
        <f t="shared" si="866"/>
        <v>0</v>
      </c>
      <c r="AO922" s="99">
        <f t="shared" si="867"/>
        <v>0</v>
      </c>
      <c r="AP922" s="99">
        <f t="shared" si="868"/>
        <v>0</v>
      </c>
      <c r="AQ922" s="12">
        <f t="shared" si="869"/>
        <v>0</v>
      </c>
      <c r="AR922" s="39">
        <f t="shared" si="870"/>
        <v>0</v>
      </c>
      <c r="AS922" s="39">
        <f t="shared" si="871"/>
        <v>0</v>
      </c>
      <c r="AT922" s="39">
        <f t="shared" si="872"/>
        <v>0</v>
      </c>
      <c r="AU922" s="12">
        <f t="shared" si="873"/>
        <v>0</v>
      </c>
      <c r="AV922" s="39">
        <f t="shared" si="874"/>
        <v>0</v>
      </c>
      <c r="AW922" s="39">
        <f t="shared" si="875"/>
        <v>0</v>
      </c>
      <c r="AX922" s="39">
        <f t="shared" si="876"/>
        <v>0</v>
      </c>
      <c r="AY922" s="39">
        <f t="shared" si="877"/>
        <v>0</v>
      </c>
      <c r="AZ922" s="39">
        <f t="shared" si="878"/>
        <v>0</v>
      </c>
      <c r="BA922" s="12">
        <f t="shared" si="879"/>
        <v>0</v>
      </c>
      <c r="BB922" s="39">
        <f t="shared" si="880"/>
        <v>0</v>
      </c>
      <c r="BC922" s="39">
        <f t="shared" si="881"/>
        <v>0</v>
      </c>
      <c r="BD922" s="39">
        <f t="shared" si="882"/>
        <v>0</v>
      </c>
      <c r="BE922" s="12">
        <f t="shared" si="883"/>
        <v>0</v>
      </c>
      <c r="BF922" s="39">
        <f t="shared" si="884"/>
        <v>0</v>
      </c>
      <c r="BG922" s="39">
        <f t="shared" si="885"/>
        <v>0</v>
      </c>
      <c r="BH922" s="39">
        <f t="shared" si="886"/>
        <v>0</v>
      </c>
      <c r="BI922" s="12">
        <f t="shared" si="887"/>
        <v>0</v>
      </c>
      <c r="BJ922" s="39">
        <f t="shared" si="888"/>
        <v>0</v>
      </c>
      <c r="BK922" s="39">
        <f t="shared" si="889"/>
        <v>0</v>
      </c>
      <c r="BL922" s="39">
        <f t="shared" si="890"/>
        <v>0</v>
      </c>
      <c r="BM922" s="12">
        <f t="shared" si="891"/>
        <v>0</v>
      </c>
      <c r="BN922" s="39">
        <f t="shared" si="892"/>
        <v>0</v>
      </c>
      <c r="BO922" s="39">
        <f t="shared" si="893"/>
        <v>0</v>
      </c>
      <c r="BP922" s="39">
        <f t="shared" si="894"/>
        <v>0</v>
      </c>
      <c r="BQ922" s="12">
        <f t="shared" si="895"/>
        <v>0</v>
      </c>
      <c r="BR922" s="39">
        <f t="shared" si="896"/>
        <v>0</v>
      </c>
      <c r="BS922" s="39">
        <f t="shared" si="897"/>
        <v>0</v>
      </c>
      <c r="BT922" s="39">
        <f t="shared" si="898"/>
        <v>0</v>
      </c>
      <c r="BU922" s="104">
        <f>IF(ABS($B922)&lt;0.01,0,VLOOKUP(E922,DollarSteps,4))</f>
        <v>2</v>
      </c>
      <c r="BV922" s="104">
        <f>IF(ABS($B922)&lt;0.01,0,VLOOKUP(G922,DollarSteps,4))</f>
        <v>2</v>
      </c>
      <c r="BW922" s="104">
        <f>IF(ABS($B922)&lt;0.01,0,VLOOKUP(I922,DollarSteps,4))</f>
        <v>1</v>
      </c>
      <c r="BX922" s="104">
        <f>IF(ABS($B922)&lt;0.01,0,IF($J922="","",VLOOKUP($J922,Age_Steps,4)))</f>
        <v>5</v>
      </c>
      <c r="BY922" s="104">
        <f>IF(OR(ABS($B922)&lt;0.01,$E922=0),0,IF($J922="","",VLOOKUP($J922,Age_Steps,4)))</f>
        <v>5</v>
      </c>
      <c r="BZ922" s="104">
        <f>IF(ABS($B922)&lt;0.01,0,IF($J922="","",VLOOKUP($J922-1,Age_Steps,4)))</f>
        <v>5</v>
      </c>
      <c r="CA922" s="104">
        <f>IF(OR(ABS($B922)&lt;0.01,$G922=0),0,IF($J922="","",VLOOKUP($J922-1,Age_Steps,4)))</f>
        <v>5</v>
      </c>
      <c r="CB922" s="104">
        <f>IF(ABS($B922)&lt;0.01,0,IF($J922="","",VLOOKUP($J922-2,Age_Steps,4)))</f>
        <v>5</v>
      </c>
      <c r="CC922" s="104">
        <f>IF(OR(ABS($B922)&lt;0.01,$I922=0),0,IF($J922="","",VLOOKUP($J922-2,Age_Steps,4)))</f>
        <v>0</v>
      </c>
    </row>
    <row r="923" spans="2:81" ht="12.5" customHeight="1">
      <c r="B923" s="6" t="s">
        <v>979</v>
      </c>
      <c r="C923" s="6" t="s">
        <v>980</v>
      </c>
      <c r="D923" s="5">
        <v>0</v>
      </c>
      <c r="E923" s="5">
        <v>0</v>
      </c>
      <c r="F923" s="2">
        <v>0</v>
      </c>
      <c r="G923" s="2">
        <v>0</v>
      </c>
      <c r="H923" s="2">
        <v>0</v>
      </c>
      <c r="I923" s="5">
        <v>0</v>
      </c>
      <c r="J923" s="11">
        <v>16</v>
      </c>
      <c r="K923" s="12">
        <f t="shared" si="843"/>
        <v>0</v>
      </c>
      <c r="L923" s="12">
        <f t="shared" si="843"/>
        <v>0</v>
      </c>
      <c r="M923" s="14">
        <f t="shared" si="844"/>
        <v>0</v>
      </c>
      <c r="N923" s="12">
        <f t="shared" si="899"/>
        <v>0</v>
      </c>
      <c r="O923" s="14">
        <f t="shared" si="845"/>
        <v>0</v>
      </c>
      <c r="P923" s="12">
        <f t="shared" si="899"/>
        <v>0</v>
      </c>
      <c r="Q923" s="12">
        <f t="shared" si="846"/>
        <v>1</v>
      </c>
      <c r="R923" s="12">
        <f t="shared" si="847"/>
        <v>0</v>
      </c>
      <c r="S923" s="12">
        <f t="shared" si="848"/>
        <v>0</v>
      </c>
      <c r="T923" s="12">
        <f t="shared" si="849"/>
        <v>0</v>
      </c>
      <c r="U923" s="12">
        <f t="shared" si="850"/>
        <v>0</v>
      </c>
      <c r="V923" s="39">
        <f t="shared" si="851"/>
        <v>0</v>
      </c>
      <c r="W923" s="39">
        <f t="shared" si="852"/>
        <v>0</v>
      </c>
      <c r="X923" s="12">
        <f t="shared" si="900"/>
        <v>0</v>
      </c>
      <c r="Y923" s="12">
        <f t="shared" si="853"/>
        <v>0</v>
      </c>
      <c r="Z923" s="39">
        <f t="shared" si="901"/>
        <v>0</v>
      </c>
      <c r="AA923" s="12">
        <f t="shared" si="854"/>
        <v>0</v>
      </c>
      <c r="AB923" s="39">
        <f t="shared" si="855"/>
        <v>0</v>
      </c>
      <c r="AC923" s="12">
        <f t="shared" si="856"/>
        <v>0</v>
      </c>
      <c r="AD923" s="39">
        <f t="shared" si="857"/>
        <v>0</v>
      </c>
      <c r="AE923" s="39">
        <f t="shared" si="842"/>
        <v>0</v>
      </c>
      <c r="AF923" s="12">
        <f t="shared" si="858"/>
        <v>0</v>
      </c>
      <c r="AG923" s="39">
        <f t="shared" si="859"/>
        <v>0</v>
      </c>
      <c r="AH923" s="12">
        <f t="shared" si="860"/>
        <v>0</v>
      </c>
      <c r="AI923" s="39">
        <f t="shared" si="861"/>
        <v>0</v>
      </c>
      <c r="AJ923" s="39">
        <f t="shared" si="862"/>
        <v>0</v>
      </c>
      <c r="AK923" s="12">
        <f t="shared" si="863"/>
        <v>0</v>
      </c>
      <c r="AL923" s="39">
        <f t="shared" si="864"/>
        <v>0</v>
      </c>
      <c r="AM923" s="39">
        <f t="shared" si="865"/>
        <v>0</v>
      </c>
      <c r="AN923" s="39">
        <f t="shared" si="866"/>
        <v>0</v>
      </c>
      <c r="AO923" s="99">
        <f t="shared" si="867"/>
        <v>0</v>
      </c>
      <c r="AP923" s="99">
        <f t="shared" si="868"/>
        <v>0</v>
      </c>
      <c r="AQ923" s="12">
        <f t="shared" si="869"/>
        <v>0</v>
      </c>
      <c r="AR923" s="39">
        <f t="shared" si="870"/>
        <v>0</v>
      </c>
      <c r="AS923" s="39">
        <f t="shared" si="871"/>
        <v>0</v>
      </c>
      <c r="AT923" s="39">
        <f t="shared" si="872"/>
        <v>0</v>
      </c>
      <c r="AU923" s="12">
        <f t="shared" si="873"/>
        <v>0</v>
      </c>
      <c r="AV923" s="39">
        <f t="shared" si="874"/>
        <v>0</v>
      </c>
      <c r="AW923" s="39">
        <f t="shared" si="875"/>
        <v>0</v>
      </c>
      <c r="AX923" s="39">
        <f t="shared" si="876"/>
        <v>0</v>
      </c>
      <c r="AY923" s="39">
        <f t="shared" si="877"/>
        <v>0</v>
      </c>
      <c r="AZ923" s="39">
        <f t="shared" si="878"/>
        <v>0</v>
      </c>
      <c r="BA923" s="12">
        <f t="shared" si="879"/>
        <v>0</v>
      </c>
      <c r="BB923" s="39">
        <f t="shared" si="880"/>
        <v>0</v>
      </c>
      <c r="BC923" s="39">
        <f t="shared" si="881"/>
        <v>0</v>
      </c>
      <c r="BD923" s="39">
        <f t="shared" si="882"/>
        <v>0</v>
      </c>
      <c r="BE923" s="12">
        <f t="shared" si="883"/>
        <v>0</v>
      </c>
      <c r="BF923" s="39">
        <f t="shared" si="884"/>
        <v>0</v>
      </c>
      <c r="BG923" s="39">
        <f t="shared" si="885"/>
        <v>0</v>
      </c>
      <c r="BH923" s="39">
        <f t="shared" si="886"/>
        <v>0</v>
      </c>
      <c r="BI923" s="12">
        <f t="shared" si="887"/>
        <v>0</v>
      </c>
      <c r="BJ923" s="39">
        <f t="shared" si="888"/>
        <v>0</v>
      </c>
      <c r="BK923" s="39">
        <f t="shared" si="889"/>
        <v>0</v>
      </c>
      <c r="BL923" s="39">
        <f t="shared" si="890"/>
        <v>0</v>
      </c>
      <c r="BM923" s="12">
        <f t="shared" si="891"/>
        <v>0</v>
      </c>
      <c r="BN923" s="39">
        <f t="shared" si="892"/>
        <v>0</v>
      </c>
      <c r="BO923" s="39">
        <f t="shared" si="893"/>
        <v>0</v>
      </c>
      <c r="BP923" s="39">
        <f t="shared" si="894"/>
        <v>0</v>
      </c>
      <c r="BQ923" s="12">
        <f t="shared" si="895"/>
        <v>0</v>
      </c>
      <c r="BR923" s="39">
        <f t="shared" si="896"/>
        <v>0</v>
      </c>
      <c r="BS923" s="39">
        <f t="shared" si="897"/>
        <v>0</v>
      </c>
      <c r="BT923" s="39">
        <f t="shared" si="898"/>
        <v>0</v>
      </c>
      <c r="BU923" s="104">
        <f>IF(ABS($B923)&lt;0.01,0,VLOOKUP(E923,DollarSteps,4))</f>
        <v>1</v>
      </c>
      <c r="BV923" s="104">
        <f>IF(ABS($B923)&lt;0.01,0,VLOOKUP(G923,DollarSteps,4))</f>
        <v>1</v>
      </c>
      <c r="BW923" s="104">
        <f>IF(ABS($B923)&lt;0.01,0,VLOOKUP(I923,DollarSteps,4))</f>
        <v>1</v>
      </c>
      <c r="BX923" s="104">
        <f>IF(ABS($B923)&lt;0.01,0,IF($J923="","",VLOOKUP($J923,Age_Steps,4)))</f>
        <v>1</v>
      </c>
      <c r="BY923" s="104">
        <f>IF(OR(ABS($B923)&lt;0.01,$E923=0),0,IF($J923="","",VLOOKUP($J923,Age_Steps,4)))</f>
        <v>0</v>
      </c>
      <c r="BZ923" s="104">
        <f>IF(ABS($B923)&lt;0.01,0,IF($J923="","",VLOOKUP($J923-1,Age_Steps,4)))</f>
        <v>1</v>
      </c>
      <c r="CA923" s="104">
        <f>IF(OR(ABS($B923)&lt;0.01,$G923=0),0,IF($J923="","",VLOOKUP($J923-1,Age_Steps,4)))</f>
        <v>0</v>
      </c>
      <c r="CB923" s="104">
        <f>IF(ABS($B923)&lt;0.01,0,IF($J923="","",VLOOKUP($J923-2,Age_Steps,4)))</f>
        <v>1</v>
      </c>
      <c r="CC923" s="104">
        <f>IF(OR(ABS($B923)&lt;0.01,$I923=0),0,IF($J923="","",VLOOKUP($J923-2,Age_Steps,4)))</f>
        <v>0</v>
      </c>
    </row>
    <row r="924" spans="2:81" ht="12.5" customHeight="1">
      <c r="B924" s="6" t="s">
        <v>981</v>
      </c>
      <c r="C924" s="7" t="s">
        <v>982</v>
      </c>
      <c r="D924" s="5">
        <v>2550</v>
      </c>
      <c r="E924" s="5">
        <v>2595</v>
      </c>
      <c r="F924" s="2">
        <v>2650</v>
      </c>
      <c r="G924" s="2">
        <v>3370</v>
      </c>
      <c r="H924" s="2">
        <v>2600</v>
      </c>
      <c r="I924" s="5">
        <v>3910</v>
      </c>
      <c r="J924" s="11">
        <v>89</v>
      </c>
      <c r="K924" s="12">
        <f t="shared" si="843"/>
        <v>1</v>
      </c>
      <c r="L924" s="12">
        <f t="shared" si="843"/>
        <v>1</v>
      </c>
      <c r="M924" s="14">
        <f t="shared" si="844"/>
        <v>-100</v>
      </c>
      <c r="N924" s="12">
        <f t="shared" si="899"/>
        <v>0</v>
      </c>
      <c r="O924" s="14">
        <f t="shared" si="845"/>
        <v>-775</v>
      </c>
      <c r="P924" s="12">
        <f t="shared" si="899"/>
        <v>1</v>
      </c>
      <c r="Q924" s="12">
        <f t="shared" si="846"/>
        <v>0</v>
      </c>
      <c r="R924" s="12">
        <f t="shared" si="847"/>
        <v>0</v>
      </c>
      <c r="S924" s="12">
        <f t="shared" si="848"/>
        <v>1</v>
      </c>
      <c r="T924" s="12">
        <f t="shared" si="849"/>
        <v>1</v>
      </c>
      <c r="U924" s="12">
        <f t="shared" si="850"/>
        <v>0</v>
      </c>
      <c r="V924" s="39">
        <f t="shared" si="851"/>
        <v>0</v>
      </c>
      <c r="W924" s="39">
        <f t="shared" si="852"/>
        <v>0</v>
      </c>
      <c r="X924" s="12">
        <f t="shared" si="900"/>
        <v>1</v>
      </c>
      <c r="Y924" s="12">
        <f t="shared" si="853"/>
        <v>0</v>
      </c>
      <c r="Z924" s="39">
        <f t="shared" si="901"/>
        <v>0</v>
      </c>
      <c r="AA924" s="12">
        <f t="shared" si="854"/>
        <v>0</v>
      </c>
      <c r="AB924" s="39">
        <f t="shared" si="855"/>
        <v>0</v>
      </c>
      <c r="AC924" s="12">
        <f t="shared" si="856"/>
        <v>0</v>
      </c>
      <c r="AD924" s="39">
        <f t="shared" si="857"/>
        <v>0</v>
      </c>
      <c r="AE924" s="39">
        <f t="shared" si="842"/>
        <v>0</v>
      </c>
      <c r="AF924" s="12">
        <f t="shared" si="858"/>
        <v>0</v>
      </c>
      <c r="AG924" s="39">
        <f t="shared" si="859"/>
        <v>0</v>
      </c>
      <c r="AH924" s="12">
        <f t="shared" si="860"/>
        <v>0</v>
      </c>
      <c r="AI924" s="39">
        <f t="shared" si="861"/>
        <v>0</v>
      </c>
      <c r="AJ924" s="39">
        <f t="shared" si="862"/>
        <v>0</v>
      </c>
      <c r="AK924" s="12">
        <f t="shared" si="863"/>
        <v>1</v>
      </c>
      <c r="AL924" s="39">
        <f t="shared" si="864"/>
        <v>2595</v>
      </c>
      <c r="AM924" s="39">
        <f t="shared" si="865"/>
        <v>3370</v>
      </c>
      <c r="AN924" s="39">
        <f t="shared" si="866"/>
        <v>3910</v>
      </c>
      <c r="AO924" s="99">
        <f t="shared" si="867"/>
        <v>2</v>
      </c>
      <c r="AP924" s="99">
        <f t="shared" si="868"/>
        <v>2</v>
      </c>
      <c r="AQ924" s="12">
        <f t="shared" si="869"/>
        <v>0</v>
      </c>
      <c r="AR924" s="39">
        <f t="shared" si="870"/>
        <v>0</v>
      </c>
      <c r="AS924" s="39">
        <f t="shared" si="871"/>
        <v>0</v>
      </c>
      <c r="AT924" s="39">
        <f t="shared" si="872"/>
        <v>0</v>
      </c>
      <c r="AU924" s="12">
        <f t="shared" si="873"/>
        <v>1</v>
      </c>
      <c r="AV924" s="39">
        <f t="shared" si="874"/>
        <v>2595</v>
      </c>
      <c r="AW924" s="39">
        <f t="shared" si="875"/>
        <v>3370</v>
      </c>
      <c r="AX924" s="39">
        <f t="shared" si="876"/>
        <v>3910</v>
      </c>
      <c r="AY924" s="39">
        <f t="shared" si="877"/>
        <v>-775</v>
      </c>
      <c r="AZ924" s="39">
        <f t="shared" si="878"/>
        <v>-540</v>
      </c>
      <c r="BA924" s="12">
        <f t="shared" si="879"/>
        <v>0</v>
      </c>
      <c r="BB924" s="39">
        <f t="shared" si="880"/>
        <v>0</v>
      </c>
      <c r="BC924" s="39">
        <f t="shared" si="881"/>
        <v>0</v>
      </c>
      <c r="BD924" s="39">
        <f t="shared" si="882"/>
        <v>0</v>
      </c>
      <c r="BE924" s="12">
        <f t="shared" si="883"/>
        <v>0</v>
      </c>
      <c r="BF924" s="39">
        <f t="shared" si="884"/>
        <v>0</v>
      </c>
      <c r="BG924" s="39">
        <f t="shared" si="885"/>
        <v>0</v>
      </c>
      <c r="BH924" s="39">
        <f t="shared" si="886"/>
        <v>0</v>
      </c>
      <c r="BI924" s="12">
        <f t="shared" si="887"/>
        <v>0</v>
      </c>
      <c r="BJ924" s="39">
        <f t="shared" si="888"/>
        <v>0</v>
      </c>
      <c r="BK924" s="39">
        <f t="shared" si="889"/>
        <v>0</v>
      </c>
      <c r="BL924" s="39">
        <f t="shared" si="890"/>
        <v>0</v>
      </c>
      <c r="BM924" s="12">
        <f t="shared" si="891"/>
        <v>0</v>
      </c>
      <c r="BN924" s="39">
        <f t="shared" si="892"/>
        <v>0</v>
      </c>
      <c r="BO924" s="39">
        <f t="shared" si="893"/>
        <v>0</v>
      </c>
      <c r="BP924" s="39">
        <f t="shared" si="894"/>
        <v>0</v>
      </c>
      <c r="BQ924" s="12">
        <f t="shared" si="895"/>
        <v>0</v>
      </c>
      <c r="BR924" s="39">
        <f t="shared" si="896"/>
        <v>0</v>
      </c>
      <c r="BS924" s="39">
        <f t="shared" si="897"/>
        <v>0</v>
      </c>
      <c r="BT924" s="39">
        <f t="shared" si="898"/>
        <v>0</v>
      </c>
      <c r="BU924" s="104">
        <f>IF(ABS($B924)&lt;0.01,0,VLOOKUP(E924,DollarSteps,4))</f>
        <v>6</v>
      </c>
      <c r="BV924" s="104">
        <f>IF(ABS($B924)&lt;0.01,0,VLOOKUP(G924,DollarSteps,4))</f>
        <v>7</v>
      </c>
      <c r="BW924" s="104">
        <f>IF(ABS($B924)&lt;0.01,0,VLOOKUP(I924,DollarSteps,4))</f>
        <v>7</v>
      </c>
      <c r="BX924" s="104">
        <f>IF(ABS($B924)&lt;0.01,0,IF($J924="","",VLOOKUP($J924,Age_Steps,4)))</f>
        <v>7</v>
      </c>
      <c r="BY924" s="104">
        <f>IF(OR(ABS($B924)&lt;0.01,$E924=0),0,IF($J924="","",VLOOKUP($J924,Age_Steps,4)))</f>
        <v>7</v>
      </c>
      <c r="BZ924" s="104">
        <f>IF(ABS($B924)&lt;0.01,0,IF($J924="","",VLOOKUP($J924-1,Age_Steps,4)))</f>
        <v>7</v>
      </c>
      <c r="CA924" s="104">
        <f>IF(OR(ABS($B924)&lt;0.01,$G924=0),0,IF($J924="","",VLOOKUP($J924-1,Age_Steps,4)))</f>
        <v>7</v>
      </c>
      <c r="CB924" s="104">
        <f>IF(ABS($B924)&lt;0.01,0,IF($J924="","",VLOOKUP($J924-2,Age_Steps,4)))</f>
        <v>7</v>
      </c>
      <c r="CC924" s="104">
        <f>IF(OR(ABS($B924)&lt;0.01,$I924=0),0,IF($J924="","",VLOOKUP($J924-2,Age_Steps,4)))</f>
        <v>7</v>
      </c>
    </row>
    <row r="925" spans="2:81" ht="12.5" customHeight="1">
      <c r="B925" s="6" t="s">
        <v>983</v>
      </c>
      <c r="C925" s="7" t="s">
        <v>984</v>
      </c>
      <c r="D925" s="5">
        <v>1690</v>
      </c>
      <c r="E925" s="5">
        <v>1815</v>
      </c>
      <c r="F925" s="2">
        <v>1570</v>
      </c>
      <c r="G925" s="2">
        <v>1590</v>
      </c>
      <c r="H925" s="2">
        <v>1560</v>
      </c>
      <c r="I925" s="5">
        <v>1595</v>
      </c>
      <c r="J925" s="11">
        <v>81</v>
      </c>
      <c r="K925" s="12">
        <f t="shared" si="843"/>
        <v>1</v>
      </c>
      <c r="L925" s="12">
        <f t="shared" si="843"/>
        <v>1</v>
      </c>
      <c r="M925" s="14">
        <f t="shared" si="844"/>
        <v>120</v>
      </c>
      <c r="N925" s="12">
        <f t="shared" si="899"/>
        <v>0</v>
      </c>
      <c r="O925" s="14">
        <f t="shared" si="845"/>
        <v>225</v>
      </c>
      <c r="P925" s="12">
        <f t="shared" si="899"/>
        <v>0</v>
      </c>
      <c r="Q925" s="12">
        <f t="shared" si="846"/>
        <v>0</v>
      </c>
      <c r="R925" s="12">
        <f t="shared" si="847"/>
        <v>0</v>
      </c>
      <c r="S925" s="12">
        <f t="shared" si="848"/>
        <v>1</v>
      </c>
      <c r="T925" s="12">
        <f t="shared" si="849"/>
        <v>1</v>
      </c>
      <c r="U925" s="12">
        <f t="shared" si="850"/>
        <v>0</v>
      </c>
      <c r="V925" s="39">
        <f t="shared" si="851"/>
        <v>0</v>
      </c>
      <c r="W925" s="39">
        <f t="shared" si="852"/>
        <v>0</v>
      </c>
      <c r="X925" s="12">
        <f t="shared" si="900"/>
        <v>1</v>
      </c>
      <c r="Y925" s="12">
        <f t="shared" si="853"/>
        <v>0</v>
      </c>
      <c r="Z925" s="39">
        <f t="shared" si="901"/>
        <v>0</v>
      </c>
      <c r="AA925" s="12">
        <f t="shared" si="854"/>
        <v>0</v>
      </c>
      <c r="AB925" s="39">
        <f t="shared" si="855"/>
        <v>0</v>
      </c>
      <c r="AC925" s="12">
        <f t="shared" si="856"/>
        <v>0</v>
      </c>
      <c r="AD925" s="39">
        <f t="shared" si="857"/>
        <v>0</v>
      </c>
      <c r="AE925" s="39">
        <f t="shared" si="842"/>
        <v>0</v>
      </c>
      <c r="AF925" s="12">
        <f t="shared" si="858"/>
        <v>0</v>
      </c>
      <c r="AG925" s="39">
        <f t="shared" si="859"/>
        <v>0</v>
      </c>
      <c r="AH925" s="12">
        <f t="shared" si="860"/>
        <v>0</v>
      </c>
      <c r="AI925" s="39">
        <f t="shared" si="861"/>
        <v>0</v>
      </c>
      <c r="AJ925" s="39">
        <f t="shared" si="862"/>
        <v>0</v>
      </c>
      <c r="AK925" s="12">
        <f t="shared" si="863"/>
        <v>1</v>
      </c>
      <c r="AL925" s="39">
        <f t="shared" si="864"/>
        <v>1815</v>
      </c>
      <c r="AM925" s="39">
        <f t="shared" si="865"/>
        <v>1590</v>
      </c>
      <c r="AN925" s="39">
        <f t="shared" si="866"/>
        <v>1595</v>
      </c>
      <c r="AO925" s="99">
        <f t="shared" si="867"/>
        <v>1</v>
      </c>
      <c r="AP925" s="99">
        <f t="shared" si="868"/>
        <v>2</v>
      </c>
      <c r="AQ925" s="12">
        <f t="shared" si="869"/>
        <v>0</v>
      </c>
      <c r="AR925" s="39">
        <f t="shared" si="870"/>
        <v>0</v>
      </c>
      <c r="AS925" s="39">
        <f t="shared" si="871"/>
        <v>0</v>
      </c>
      <c r="AT925" s="39">
        <f t="shared" si="872"/>
        <v>0</v>
      </c>
      <c r="AU925" s="12">
        <f t="shared" si="873"/>
        <v>0</v>
      </c>
      <c r="AV925" s="39">
        <f t="shared" si="874"/>
        <v>0</v>
      </c>
      <c r="AW925" s="39">
        <f t="shared" si="875"/>
        <v>0</v>
      </c>
      <c r="AX925" s="39">
        <f t="shared" si="876"/>
        <v>0</v>
      </c>
      <c r="AY925" s="39">
        <f t="shared" si="877"/>
        <v>0</v>
      </c>
      <c r="AZ925" s="39">
        <f t="shared" si="878"/>
        <v>0</v>
      </c>
      <c r="BA925" s="12">
        <f t="shared" si="879"/>
        <v>1</v>
      </c>
      <c r="BB925" s="39">
        <f t="shared" si="880"/>
        <v>1815</v>
      </c>
      <c r="BC925" s="39">
        <f t="shared" si="881"/>
        <v>1590</v>
      </c>
      <c r="BD925" s="39">
        <f t="shared" si="882"/>
        <v>1595</v>
      </c>
      <c r="BE925" s="12">
        <f t="shared" si="883"/>
        <v>0</v>
      </c>
      <c r="BF925" s="39">
        <f t="shared" si="884"/>
        <v>0</v>
      </c>
      <c r="BG925" s="39">
        <f t="shared" si="885"/>
        <v>0</v>
      </c>
      <c r="BH925" s="39">
        <f t="shared" si="886"/>
        <v>0</v>
      </c>
      <c r="BI925" s="12">
        <f t="shared" si="887"/>
        <v>0</v>
      </c>
      <c r="BJ925" s="39">
        <f t="shared" si="888"/>
        <v>0</v>
      </c>
      <c r="BK925" s="39">
        <f t="shared" si="889"/>
        <v>0</v>
      </c>
      <c r="BL925" s="39">
        <f t="shared" si="890"/>
        <v>0</v>
      </c>
      <c r="BM925" s="12">
        <f t="shared" si="891"/>
        <v>0</v>
      </c>
      <c r="BN925" s="39">
        <f t="shared" si="892"/>
        <v>0</v>
      </c>
      <c r="BO925" s="39">
        <f t="shared" si="893"/>
        <v>0</v>
      </c>
      <c r="BP925" s="39">
        <f t="shared" si="894"/>
        <v>0</v>
      </c>
      <c r="BQ925" s="12">
        <f t="shared" si="895"/>
        <v>0</v>
      </c>
      <c r="BR925" s="39">
        <f t="shared" si="896"/>
        <v>0</v>
      </c>
      <c r="BS925" s="39">
        <f t="shared" si="897"/>
        <v>0</v>
      </c>
      <c r="BT925" s="39">
        <f t="shared" si="898"/>
        <v>0</v>
      </c>
      <c r="BU925" s="104">
        <f>IF(ABS($B925)&lt;0.01,0,VLOOKUP(E925,DollarSteps,4))</f>
        <v>5</v>
      </c>
      <c r="BV925" s="104">
        <f>IF(ABS($B925)&lt;0.01,0,VLOOKUP(G925,DollarSteps,4))</f>
        <v>5</v>
      </c>
      <c r="BW925" s="104">
        <f>IF(ABS($B925)&lt;0.01,0,VLOOKUP(I925,DollarSteps,4))</f>
        <v>5</v>
      </c>
      <c r="BX925" s="104">
        <f>IF(ABS($B925)&lt;0.01,0,IF($J925="","",VLOOKUP($J925,Age_Steps,4)))</f>
        <v>7</v>
      </c>
      <c r="BY925" s="104">
        <f>IF(OR(ABS($B925)&lt;0.01,$E925=0),0,IF($J925="","",VLOOKUP($J925,Age_Steps,4)))</f>
        <v>7</v>
      </c>
      <c r="BZ925" s="104">
        <f>IF(ABS($B925)&lt;0.01,0,IF($J925="","",VLOOKUP($J925-1,Age_Steps,4)))</f>
        <v>7</v>
      </c>
      <c r="CA925" s="104">
        <f>IF(OR(ABS($B925)&lt;0.01,$G925=0),0,IF($J925="","",VLOOKUP($J925-1,Age_Steps,4)))</f>
        <v>7</v>
      </c>
      <c r="CB925" s="104">
        <f>IF(ABS($B925)&lt;0.01,0,IF($J925="","",VLOOKUP($J925-2,Age_Steps,4)))</f>
        <v>7</v>
      </c>
      <c r="CC925" s="104">
        <f>IF(OR(ABS($B925)&lt;0.01,$I925=0),0,IF($J925="","",VLOOKUP($J925-2,Age_Steps,4)))</f>
        <v>7</v>
      </c>
    </row>
    <row r="926" spans="2:81" ht="12.5" customHeight="1">
      <c r="B926" s="6" t="s">
        <v>985</v>
      </c>
      <c r="C926" s="6" t="s">
        <v>986</v>
      </c>
      <c r="D926" s="5">
        <v>255</v>
      </c>
      <c r="E926" s="5">
        <v>255</v>
      </c>
      <c r="F926" s="2">
        <v>900</v>
      </c>
      <c r="G926" s="2">
        <v>900</v>
      </c>
      <c r="H926" s="2">
        <v>1400</v>
      </c>
      <c r="I926" s="5">
        <v>1475</v>
      </c>
      <c r="J926" s="11">
        <v>94</v>
      </c>
      <c r="K926" s="12">
        <f t="shared" si="843"/>
        <v>1</v>
      </c>
      <c r="L926" s="12">
        <f t="shared" si="843"/>
        <v>1</v>
      </c>
      <c r="M926" s="14">
        <f t="shared" si="844"/>
        <v>-645</v>
      </c>
      <c r="N926" s="12">
        <f t="shared" si="899"/>
        <v>1</v>
      </c>
      <c r="O926" s="14">
        <f t="shared" si="845"/>
        <v>-645</v>
      </c>
      <c r="P926" s="12">
        <f t="shared" si="899"/>
        <v>1</v>
      </c>
      <c r="Q926" s="12">
        <f t="shared" si="846"/>
        <v>0</v>
      </c>
      <c r="R926" s="12">
        <f t="shared" si="847"/>
        <v>0</v>
      </c>
      <c r="S926" s="12">
        <f t="shared" si="848"/>
        <v>1</v>
      </c>
      <c r="T926" s="12">
        <f t="shared" si="849"/>
        <v>1</v>
      </c>
      <c r="U926" s="12">
        <f t="shared" si="850"/>
        <v>0</v>
      </c>
      <c r="V926" s="39">
        <f t="shared" si="851"/>
        <v>0</v>
      </c>
      <c r="W926" s="39">
        <f t="shared" si="852"/>
        <v>0</v>
      </c>
      <c r="X926" s="12">
        <f t="shared" si="900"/>
        <v>1</v>
      </c>
      <c r="Y926" s="12">
        <f t="shared" si="853"/>
        <v>0</v>
      </c>
      <c r="Z926" s="39">
        <f t="shared" si="901"/>
        <v>0</v>
      </c>
      <c r="AA926" s="12">
        <f t="shared" si="854"/>
        <v>0</v>
      </c>
      <c r="AB926" s="39">
        <f t="shared" si="855"/>
        <v>0</v>
      </c>
      <c r="AC926" s="12">
        <f t="shared" si="856"/>
        <v>0</v>
      </c>
      <c r="AD926" s="39">
        <f t="shared" si="857"/>
        <v>0</v>
      </c>
      <c r="AE926" s="39">
        <f t="shared" si="842"/>
        <v>0</v>
      </c>
      <c r="AF926" s="12">
        <f t="shared" si="858"/>
        <v>0</v>
      </c>
      <c r="AG926" s="39">
        <f t="shared" si="859"/>
        <v>0</v>
      </c>
      <c r="AH926" s="12">
        <f t="shared" si="860"/>
        <v>0</v>
      </c>
      <c r="AI926" s="39">
        <f t="shared" si="861"/>
        <v>0</v>
      </c>
      <c r="AJ926" s="39">
        <f t="shared" si="862"/>
        <v>0</v>
      </c>
      <c r="AK926" s="12">
        <f t="shared" si="863"/>
        <v>1</v>
      </c>
      <c r="AL926" s="39">
        <f t="shared" si="864"/>
        <v>255</v>
      </c>
      <c r="AM926" s="39">
        <f t="shared" si="865"/>
        <v>900</v>
      </c>
      <c r="AN926" s="39">
        <f t="shared" si="866"/>
        <v>1475</v>
      </c>
      <c r="AO926" s="99">
        <f t="shared" si="867"/>
        <v>2</v>
      </c>
      <c r="AP926" s="99">
        <f t="shared" si="868"/>
        <v>2</v>
      </c>
      <c r="AQ926" s="12">
        <f t="shared" si="869"/>
        <v>0</v>
      </c>
      <c r="AR926" s="39">
        <f t="shared" si="870"/>
        <v>0</v>
      </c>
      <c r="AS926" s="39">
        <f t="shared" si="871"/>
        <v>0</v>
      </c>
      <c r="AT926" s="39">
        <f t="shared" si="872"/>
        <v>0</v>
      </c>
      <c r="AU926" s="12">
        <f t="shared" si="873"/>
        <v>1</v>
      </c>
      <c r="AV926" s="39">
        <f t="shared" si="874"/>
        <v>255</v>
      </c>
      <c r="AW926" s="39">
        <f t="shared" si="875"/>
        <v>900</v>
      </c>
      <c r="AX926" s="39">
        <f t="shared" si="876"/>
        <v>1475</v>
      </c>
      <c r="AY926" s="39">
        <f t="shared" si="877"/>
        <v>-645</v>
      </c>
      <c r="AZ926" s="39">
        <f t="shared" si="878"/>
        <v>-575</v>
      </c>
      <c r="BA926" s="12">
        <f t="shared" si="879"/>
        <v>0</v>
      </c>
      <c r="BB926" s="39">
        <f t="shared" si="880"/>
        <v>0</v>
      </c>
      <c r="BC926" s="39">
        <f t="shared" si="881"/>
        <v>0</v>
      </c>
      <c r="BD926" s="39">
        <f t="shared" si="882"/>
        <v>0</v>
      </c>
      <c r="BE926" s="12">
        <f t="shared" si="883"/>
        <v>0</v>
      </c>
      <c r="BF926" s="39">
        <f t="shared" si="884"/>
        <v>0</v>
      </c>
      <c r="BG926" s="39">
        <f t="shared" si="885"/>
        <v>0</v>
      </c>
      <c r="BH926" s="39">
        <f t="shared" si="886"/>
        <v>0</v>
      </c>
      <c r="BI926" s="12">
        <f t="shared" si="887"/>
        <v>0</v>
      </c>
      <c r="BJ926" s="39">
        <f t="shared" si="888"/>
        <v>0</v>
      </c>
      <c r="BK926" s="39">
        <f t="shared" si="889"/>
        <v>0</v>
      </c>
      <c r="BL926" s="39">
        <f t="shared" si="890"/>
        <v>0</v>
      </c>
      <c r="BM926" s="12">
        <f t="shared" si="891"/>
        <v>0</v>
      </c>
      <c r="BN926" s="39">
        <f t="shared" si="892"/>
        <v>0</v>
      </c>
      <c r="BO926" s="39">
        <f t="shared" si="893"/>
        <v>0</v>
      </c>
      <c r="BP926" s="39">
        <f t="shared" si="894"/>
        <v>0</v>
      </c>
      <c r="BQ926" s="12">
        <f t="shared" si="895"/>
        <v>0</v>
      </c>
      <c r="BR926" s="39">
        <f t="shared" si="896"/>
        <v>0</v>
      </c>
      <c r="BS926" s="39">
        <f t="shared" si="897"/>
        <v>0</v>
      </c>
      <c r="BT926" s="39">
        <f t="shared" si="898"/>
        <v>0</v>
      </c>
      <c r="BU926" s="104">
        <f>IF(ABS($B926)&lt;0.01,0,VLOOKUP(E926,DollarSteps,4))</f>
        <v>2</v>
      </c>
      <c r="BV926" s="104">
        <f>IF(ABS($B926)&lt;0.01,0,VLOOKUP(G926,DollarSteps,4))</f>
        <v>3</v>
      </c>
      <c r="BW926" s="104">
        <f>IF(ABS($B926)&lt;0.01,0,VLOOKUP(I926,DollarSteps,4))</f>
        <v>4</v>
      </c>
      <c r="BX926" s="104">
        <f>IF(ABS($B926)&lt;0.01,0,IF($J926="","",VLOOKUP($J926,Age_Steps,4)))</f>
        <v>7</v>
      </c>
      <c r="BY926" s="104">
        <f>IF(OR(ABS($B926)&lt;0.01,$E926=0),0,IF($J926="","",VLOOKUP($J926,Age_Steps,4)))</f>
        <v>7</v>
      </c>
      <c r="BZ926" s="104">
        <f>IF(ABS($B926)&lt;0.01,0,IF($J926="","",VLOOKUP($J926-1,Age_Steps,4)))</f>
        <v>7</v>
      </c>
      <c r="CA926" s="104">
        <f>IF(OR(ABS($B926)&lt;0.01,$G926=0),0,IF($J926="","",VLOOKUP($J926-1,Age_Steps,4)))</f>
        <v>7</v>
      </c>
      <c r="CB926" s="104">
        <f>IF(ABS($B926)&lt;0.01,0,IF($J926="","",VLOOKUP($J926-2,Age_Steps,4)))</f>
        <v>7</v>
      </c>
      <c r="CC926" s="104">
        <f>IF(OR(ABS($B926)&lt;0.01,$I926=0),0,IF($J926="","",VLOOKUP($J926-2,Age_Steps,4)))</f>
        <v>7</v>
      </c>
    </row>
    <row r="927" spans="2:81" ht="12.5" customHeight="1">
      <c r="B927" s="6" t="s">
        <v>987</v>
      </c>
      <c r="C927" s="7" t="s">
        <v>988</v>
      </c>
      <c r="D927" s="5">
        <v>16600</v>
      </c>
      <c r="E927" s="5">
        <v>17645</v>
      </c>
      <c r="F927" s="2">
        <v>17225</v>
      </c>
      <c r="G927" s="2">
        <v>18075</v>
      </c>
      <c r="H927" s="2">
        <v>16575</v>
      </c>
      <c r="I927" s="5">
        <v>17975</v>
      </c>
      <c r="J927" s="11">
        <v>82</v>
      </c>
      <c r="K927" s="12">
        <f t="shared" si="843"/>
        <v>1</v>
      </c>
      <c r="L927" s="12">
        <f t="shared" si="843"/>
        <v>1</v>
      </c>
      <c r="M927" s="14">
        <f t="shared" si="844"/>
        <v>-625</v>
      </c>
      <c r="N927" s="12">
        <f t="shared" si="899"/>
        <v>1</v>
      </c>
      <c r="O927" s="14">
        <f t="shared" si="845"/>
        <v>-430</v>
      </c>
      <c r="P927" s="12">
        <f t="shared" si="899"/>
        <v>0</v>
      </c>
      <c r="Q927" s="12">
        <f t="shared" si="846"/>
        <v>0</v>
      </c>
      <c r="R927" s="12">
        <f t="shared" si="847"/>
        <v>0</v>
      </c>
      <c r="S927" s="12">
        <f t="shared" si="848"/>
        <v>1</v>
      </c>
      <c r="T927" s="12">
        <f t="shared" si="849"/>
        <v>1</v>
      </c>
      <c r="U927" s="12">
        <f t="shared" si="850"/>
        <v>0</v>
      </c>
      <c r="V927" s="39">
        <f t="shared" si="851"/>
        <v>0</v>
      </c>
      <c r="W927" s="39">
        <f t="shared" si="852"/>
        <v>0</v>
      </c>
      <c r="X927" s="12">
        <f t="shared" si="900"/>
        <v>1</v>
      </c>
      <c r="Y927" s="12">
        <f t="shared" si="853"/>
        <v>0</v>
      </c>
      <c r="Z927" s="39">
        <f t="shared" si="901"/>
        <v>0</v>
      </c>
      <c r="AA927" s="12">
        <f t="shared" si="854"/>
        <v>0</v>
      </c>
      <c r="AB927" s="39">
        <f t="shared" si="855"/>
        <v>0</v>
      </c>
      <c r="AC927" s="12">
        <f t="shared" si="856"/>
        <v>0</v>
      </c>
      <c r="AD927" s="39">
        <f t="shared" si="857"/>
        <v>0</v>
      </c>
      <c r="AE927" s="39">
        <f t="shared" si="842"/>
        <v>0</v>
      </c>
      <c r="AF927" s="12">
        <f t="shared" si="858"/>
        <v>0</v>
      </c>
      <c r="AG927" s="39">
        <f t="shared" si="859"/>
        <v>0</v>
      </c>
      <c r="AH927" s="12">
        <f t="shared" si="860"/>
        <v>0</v>
      </c>
      <c r="AI927" s="39">
        <f t="shared" si="861"/>
        <v>0</v>
      </c>
      <c r="AJ927" s="39">
        <f t="shared" si="862"/>
        <v>0</v>
      </c>
      <c r="AK927" s="12">
        <f t="shared" si="863"/>
        <v>1</v>
      </c>
      <c r="AL927" s="39">
        <f t="shared" si="864"/>
        <v>17645</v>
      </c>
      <c r="AM927" s="39">
        <f t="shared" si="865"/>
        <v>18075</v>
      </c>
      <c r="AN927" s="39">
        <f t="shared" si="866"/>
        <v>17975</v>
      </c>
      <c r="AO927" s="99">
        <f t="shared" si="867"/>
        <v>2</v>
      </c>
      <c r="AP927" s="99">
        <f t="shared" si="868"/>
        <v>1</v>
      </c>
      <c r="AQ927" s="12">
        <f t="shared" si="869"/>
        <v>0</v>
      </c>
      <c r="AR927" s="39">
        <f t="shared" si="870"/>
        <v>0</v>
      </c>
      <c r="AS927" s="39">
        <f t="shared" si="871"/>
        <v>0</v>
      </c>
      <c r="AT927" s="39">
        <f t="shared" si="872"/>
        <v>0</v>
      </c>
      <c r="AU927" s="12">
        <f t="shared" si="873"/>
        <v>0</v>
      </c>
      <c r="AV927" s="39">
        <f t="shared" si="874"/>
        <v>0</v>
      </c>
      <c r="AW927" s="39">
        <f t="shared" si="875"/>
        <v>0</v>
      </c>
      <c r="AX927" s="39">
        <f t="shared" si="876"/>
        <v>0</v>
      </c>
      <c r="AY927" s="39">
        <f t="shared" si="877"/>
        <v>0</v>
      </c>
      <c r="AZ927" s="39">
        <f t="shared" si="878"/>
        <v>0</v>
      </c>
      <c r="BA927" s="12">
        <f t="shared" si="879"/>
        <v>0</v>
      </c>
      <c r="BB927" s="39">
        <f t="shared" si="880"/>
        <v>0</v>
      </c>
      <c r="BC927" s="39">
        <f t="shared" si="881"/>
        <v>0</v>
      </c>
      <c r="BD927" s="39">
        <f t="shared" si="882"/>
        <v>0</v>
      </c>
      <c r="BE927" s="12">
        <f t="shared" si="883"/>
        <v>1</v>
      </c>
      <c r="BF927" s="39">
        <f t="shared" si="884"/>
        <v>17645</v>
      </c>
      <c r="BG927" s="39">
        <f t="shared" si="885"/>
        <v>18075</v>
      </c>
      <c r="BH927" s="39">
        <f t="shared" si="886"/>
        <v>17975</v>
      </c>
      <c r="BI927" s="12">
        <f t="shared" si="887"/>
        <v>0</v>
      </c>
      <c r="BJ927" s="39">
        <f t="shared" si="888"/>
        <v>0</v>
      </c>
      <c r="BK927" s="39">
        <f t="shared" si="889"/>
        <v>0</v>
      </c>
      <c r="BL927" s="39">
        <f t="shared" si="890"/>
        <v>0</v>
      </c>
      <c r="BM927" s="12">
        <f t="shared" si="891"/>
        <v>0</v>
      </c>
      <c r="BN927" s="39">
        <f t="shared" si="892"/>
        <v>0</v>
      </c>
      <c r="BO927" s="39">
        <f t="shared" si="893"/>
        <v>0</v>
      </c>
      <c r="BP927" s="39">
        <f t="shared" si="894"/>
        <v>0</v>
      </c>
      <c r="BQ927" s="12">
        <f t="shared" si="895"/>
        <v>0</v>
      </c>
      <c r="BR927" s="39">
        <f t="shared" si="896"/>
        <v>0</v>
      </c>
      <c r="BS927" s="39">
        <f t="shared" si="897"/>
        <v>0</v>
      </c>
      <c r="BT927" s="39">
        <f t="shared" si="898"/>
        <v>0</v>
      </c>
      <c r="BU927" s="104">
        <f>IF(ABS($B927)&lt;0.01,0,VLOOKUP(E927,DollarSteps,4))</f>
        <v>9</v>
      </c>
      <c r="BV927" s="104">
        <f>IF(ABS($B927)&lt;0.01,0,VLOOKUP(G927,DollarSteps,4))</f>
        <v>9</v>
      </c>
      <c r="BW927" s="104">
        <f>IF(ABS($B927)&lt;0.01,0,VLOOKUP(I927,DollarSteps,4))</f>
        <v>9</v>
      </c>
      <c r="BX927" s="104">
        <f>IF(ABS($B927)&lt;0.01,0,IF($J927="","",VLOOKUP($J927,Age_Steps,4)))</f>
        <v>7</v>
      </c>
      <c r="BY927" s="104">
        <f>IF(OR(ABS($B927)&lt;0.01,$E927=0),0,IF($J927="","",VLOOKUP($J927,Age_Steps,4)))</f>
        <v>7</v>
      </c>
      <c r="BZ927" s="104">
        <f>IF(ABS($B927)&lt;0.01,0,IF($J927="","",VLOOKUP($J927-1,Age_Steps,4)))</f>
        <v>7</v>
      </c>
      <c r="CA927" s="104">
        <f>IF(OR(ABS($B927)&lt;0.01,$G927=0),0,IF($J927="","",VLOOKUP($J927-1,Age_Steps,4)))</f>
        <v>7</v>
      </c>
      <c r="CB927" s="104">
        <f>IF(ABS($B927)&lt;0.01,0,IF($J927="","",VLOOKUP($J927-2,Age_Steps,4)))</f>
        <v>7</v>
      </c>
      <c r="CC927" s="104">
        <f>IF(OR(ABS($B927)&lt;0.01,$I927=0),0,IF($J927="","",VLOOKUP($J927-2,Age_Steps,4)))</f>
        <v>7</v>
      </c>
    </row>
    <row r="928" spans="2:81" ht="12.5" customHeight="1">
      <c r="B928" s="6" t="s">
        <v>989</v>
      </c>
      <c r="C928" s="6" t="s">
        <v>990</v>
      </c>
      <c r="D928" s="5">
        <v>5</v>
      </c>
      <c r="E928" s="5">
        <v>5</v>
      </c>
      <c r="F928" s="2">
        <v>0</v>
      </c>
      <c r="G928" s="2">
        <v>0</v>
      </c>
      <c r="H928" s="2">
        <v>140</v>
      </c>
      <c r="I928" s="5">
        <v>140</v>
      </c>
      <c r="J928" s="11">
        <v>26</v>
      </c>
      <c r="K928" s="12">
        <f t="shared" si="843"/>
        <v>1</v>
      </c>
      <c r="L928" s="12">
        <f t="shared" si="843"/>
        <v>1</v>
      </c>
      <c r="M928" s="14">
        <f t="shared" si="844"/>
        <v>5</v>
      </c>
      <c r="N928" s="12">
        <f t="shared" si="899"/>
        <v>0</v>
      </c>
      <c r="O928" s="14">
        <f t="shared" si="845"/>
        <v>5</v>
      </c>
      <c r="P928" s="12">
        <f t="shared" si="899"/>
        <v>0</v>
      </c>
      <c r="Q928" s="12">
        <f t="shared" si="846"/>
        <v>0</v>
      </c>
      <c r="R928" s="12">
        <f t="shared" si="847"/>
        <v>0</v>
      </c>
      <c r="S928" s="12">
        <f t="shared" si="848"/>
        <v>1</v>
      </c>
      <c r="T928" s="12">
        <f t="shared" si="849"/>
        <v>0</v>
      </c>
      <c r="U928" s="12">
        <f t="shared" si="850"/>
        <v>0</v>
      </c>
      <c r="V928" s="39">
        <f t="shared" si="851"/>
        <v>0</v>
      </c>
      <c r="W928" s="39">
        <f t="shared" si="852"/>
        <v>0</v>
      </c>
      <c r="X928" s="12">
        <f t="shared" si="900"/>
        <v>1</v>
      </c>
      <c r="Y928" s="12">
        <f t="shared" si="853"/>
        <v>0</v>
      </c>
      <c r="Z928" s="39">
        <f t="shared" si="901"/>
        <v>0</v>
      </c>
      <c r="AA928" s="12">
        <f t="shared" si="854"/>
        <v>0</v>
      </c>
      <c r="AB928" s="39">
        <f t="shared" si="855"/>
        <v>0</v>
      </c>
      <c r="AC928" s="12">
        <f t="shared" si="856"/>
        <v>0</v>
      </c>
      <c r="AD928" s="39">
        <f t="shared" si="857"/>
        <v>0</v>
      </c>
      <c r="AE928" s="39">
        <f t="shared" si="842"/>
        <v>0</v>
      </c>
      <c r="AF928" s="12">
        <f t="shared" si="858"/>
        <v>0</v>
      </c>
      <c r="AG928" s="39">
        <f t="shared" si="859"/>
        <v>0</v>
      </c>
      <c r="AH928" s="12">
        <f t="shared" si="860"/>
        <v>1</v>
      </c>
      <c r="AI928" s="39">
        <f t="shared" si="861"/>
        <v>5</v>
      </c>
      <c r="AJ928" s="39">
        <f t="shared" si="862"/>
        <v>140</v>
      </c>
      <c r="AK928" s="12">
        <f t="shared" si="863"/>
        <v>0</v>
      </c>
      <c r="AL928" s="39">
        <f t="shared" si="864"/>
        <v>0</v>
      </c>
      <c r="AM928" s="39">
        <f t="shared" si="865"/>
        <v>0</v>
      </c>
      <c r="AN928" s="39">
        <f t="shared" si="866"/>
        <v>0</v>
      </c>
      <c r="AO928" s="99">
        <f t="shared" si="867"/>
        <v>0</v>
      </c>
      <c r="AP928" s="99">
        <f t="shared" si="868"/>
        <v>0</v>
      </c>
      <c r="AQ928" s="12">
        <f t="shared" si="869"/>
        <v>0</v>
      </c>
      <c r="AR928" s="39">
        <f t="shared" si="870"/>
        <v>0</v>
      </c>
      <c r="AS928" s="39">
        <f t="shared" si="871"/>
        <v>0</v>
      </c>
      <c r="AT928" s="39">
        <f t="shared" si="872"/>
        <v>0</v>
      </c>
      <c r="AU928" s="12">
        <f t="shared" si="873"/>
        <v>0</v>
      </c>
      <c r="AV928" s="39">
        <f t="shared" si="874"/>
        <v>0</v>
      </c>
      <c r="AW928" s="39">
        <f t="shared" si="875"/>
        <v>0</v>
      </c>
      <c r="AX928" s="39">
        <f t="shared" si="876"/>
        <v>0</v>
      </c>
      <c r="AY928" s="39">
        <f t="shared" si="877"/>
        <v>0</v>
      </c>
      <c r="AZ928" s="39">
        <f t="shared" si="878"/>
        <v>0</v>
      </c>
      <c r="BA928" s="12">
        <f t="shared" si="879"/>
        <v>0</v>
      </c>
      <c r="BB928" s="39">
        <f t="shared" si="880"/>
        <v>0</v>
      </c>
      <c r="BC928" s="39">
        <f t="shared" si="881"/>
        <v>0</v>
      </c>
      <c r="BD928" s="39">
        <f t="shared" si="882"/>
        <v>0</v>
      </c>
      <c r="BE928" s="12">
        <f t="shared" si="883"/>
        <v>0</v>
      </c>
      <c r="BF928" s="39">
        <f t="shared" si="884"/>
        <v>0</v>
      </c>
      <c r="BG928" s="39">
        <f t="shared" si="885"/>
        <v>0</v>
      </c>
      <c r="BH928" s="39">
        <f t="shared" si="886"/>
        <v>0</v>
      </c>
      <c r="BI928" s="12">
        <f t="shared" si="887"/>
        <v>0</v>
      </c>
      <c r="BJ928" s="39">
        <f t="shared" si="888"/>
        <v>0</v>
      </c>
      <c r="BK928" s="39">
        <f t="shared" si="889"/>
        <v>0</v>
      </c>
      <c r="BL928" s="39">
        <f t="shared" si="890"/>
        <v>0</v>
      </c>
      <c r="BM928" s="12">
        <f t="shared" si="891"/>
        <v>0</v>
      </c>
      <c r="BN928" s="39">
        <f t="shared" si="892"/>
        <v>0</v>
      </c>
      <c r="BO928" s="39">
        <f t="shared" si="893"/>
        <v>0</v>
      </c>
      <c r="BP928" s="39">
        <f t="shared" si="894"/>
        <v>0</v>
      </c>
      <c r="BQ928" s="12">
        <f t="shared" si="895"/>
        <v>0</v>
      </c>
      <c r="BR928" s="39">
        <f t="shared" si="896"/>
        <v>0</v>
      </c>
      <c r="BS928" s="39">
        <f t="shared" si="897"/>
        <v>0</v>
      </c>
      <c r="BT928" s="39">
        <f t="shared" si="898"/>
        <v>0</v>
      </c>
      <c r="BU928" s="104">
        <f>IF(ABS($B928)&lt;0.01,0,VLOOKUP(E928,DollarSteps,4))</f>
        <v>2</v>
      </c>
      <c r="BV928" s="104">
        <f>IF(ABS($B928)&lt;0.01,0,VLOOKUP(G928,DollarSteps,4))</f>
        <v>1</v>
      </c>
      <c r="BW928" s="104">
        <f>IF(ABS($B928)&lt;0.01,0,VLOOKUP(I928,DollarSteps,4))</f>
        <v>2</v>
      </c>
      <c r="BX928" s="104">
        <f>IF(ABS($B928)&lt;0.01,0,IF($J928="","",VLOOKUP($J928,Age_Steps,4)))</f>
        <v>2</v>
      </c>
      <c r="BY928" s="104">
        <f>IF(OR(ABS($B928)&lt;0.01,$E928=0),0,IF($J928="","",VLOOKUP($J928,Age_Steps,4)))</f>
        <v>2</v>
      </c>
      <c r="BZ928" s="104">
        <f>IF(ABS($B928)&lt;0.01,0,IF($J928="","",VLOOKUP($J928-1,Age_Steps,4)))</f>
        <v>2</v>
      </c>
      <c r="CA928" s="104">
        <f>IF(OR(ABS($B928)&lt;0.01,$G928=0),0,IF($J928="","",VLOOKUP($J928-1,Age_Steps,4)))</f>
        <v>0</v>
      </c>
      <c r="CB928" s="104">
        <f>IF(ABS($B928)&lt;0.01,0,IF($J928="","",VLOOKUP($J928-2,Age_Steps,4)))</f>
        <v>2</v>
      </c>
      <c r="CC928" s="104">
        <f>IF(OR(ABS($B928)&lt;0.01,$I928=0),0,IF($J928="","",VLOOKUP($J928-2,Age_Steps,4)))</f>
        <v>2</v>
      </c>
    </row>
    <row r="929" spans="2:81" ht="12.5" customHeight="1">
      <c r="B929" s="6" t="s">
        <v>991</v>
      </c>
      <c r="C929" s="6" t="s">
        <v>992</v>
      </c>
      <c r="D929" s="5">
        <v>900</v>
      </c>
      <c r="E929" s="5">
        <v>1000</v>
      </c>
      <c r="F929" s="2">
        <v>1300</v>
      </c>
      <c r="G929" s="2">
        <v>1320</v>
      </c>
      <c r="H929" s="2">
        <v>1145</v>
      </c>
      <c r="I929" s="5">
        <v>1190</v>
      </c>
      <c r="J929" s="11">
        <v>53</v>
      </c>
      <c r="K929" s="12">
        <f t="shared" si="843"/>
        <v>1</v>
      </c>
      <c r="L929" s="12">
        <f t="shared" si="843"/>
        <v>1</v>
      </c>
      <c r="M929" s="14">
        <f t="shared" si="844"/>
        <v>-400</v>
      </c>
      <c r="N929" s="12">
        <f t="shared" si="899"/>
        <v>0</v>
      </c>
      <c r="O929" s="14">
        <f t="shared" si="845"/>
        <v>-320</v>
      </c>
      <c r="P929" s="12">
        <f t="shared" si="899"/>
        <v>0</v>
      </c>
      <c r="Q929" s="12">
        <f t="shared" si="846"/>
        <v>0</v>
      </c>
      <c r="R929" s="12">
        <f t="shared" si="847"/>
        <v>0</v>
      </c>
      <c r="S929" s="12">
        <f t="shared" si="848"/>
        <v>1</v>
      </c>
      <c r="T929" s="12">
        <f t="shared" si="849"/>
        <v>1</v>
      </c>
      <c r="U929" s="12">
        <f t="shared" si="850"/>
        <v>0</v>
      </c>
      <c r="V929" s="39">
        <f t="shared" si="851"/>
        <v>0</v>
      </c>
      <c r="W929" s="39">
        <f t="shared" si="852"/>
        <v>0</v>
      </c>
      <c r="X929" s="12">
        <f t="shared" si="900"/>
        <v>1</v>
      </c>
      <c r="Y929" s="12">
        <f t="shared" si="853"/>
        <v>0</v>
      </c>
      <c r="Z929" s="39">
        <f t="shared" si="901"/>
        <v>0</v>
      </c>
      <c r="AA929" s="12">
        <f t="shared" si="854"/>
        <v>0</v>
      </c>
      <c r="AB929" s="39">
        <f t="shared" si="855"/>
        <v>0</v>
      </c>
      <c r="AC929" s="12">
        <f t="shared" si="856"/>
        <v>0</v>
      </c>
      <c r="AD929" s="39">
        <f t="shared" si="857"/>
        <v>0</v>
      </c>
      <c r="AE929" s="39">
        <f t="shared" si="842"/>
        <v>0</v>
      </c>
      <c r="AF929" s="12">
        <f t="shared" si="858"/>
        <v>0</v>
      </c>
      <c r="AG929" s="39">
        <f t="shared" si="859"/>
        <v>0</v>
      </c>
      <c r="AH929" s="12">
        <f t="shared" si="860"/>
        <v>0</v>
      </c>
      <c r="AI929" s="39">
        <f t="shared" si="861"/>
        <v>0</v>
      </c>
      <c r="AJ929" s="39">
        <f t="shared" si="862"/>
        <v>0</v>
      </c>
      <c r="AK929" s="12">
        <f t="shared" si="863"/>
        <v>1</v>
      </c>
      <c r="AL929" s="39">
        <f t="shared" si="864"/>
        <v>1000</v>
      </c>
      <c r="AM929" s="39">
        <f t="shared" si="865"/>
        <v>1320</v>
      </c>
      <c r="AN929" s="39">
        <f t="shared" si="866"/>
        <v>1190</v>
      </c>
      <c r="AO929" s="99">
        <f t="shared" si="867"/>
        <v>2</v>
      </c>
      <c r="AP929" s="99">
        <f t="shared" si="868"/>
        <v>1</v>
      </c>
      <c r="AQ929" s="12">
        <f t="shared" si="869"/>
        <v>0</v>
      </c>
      <c r="AR929" s="39">
        <f t="shared" si="870"/>
        <v>0</v>
      </c>
      <c r="AS929" s="39">
        <f t="shared" si="871"/>
        <v>0</v>
      </c>
      <c r="AT929" s="39">
        <f t="shared" si="872"/>
        <v>0</v>
      </c>
      <c r="AU929" s="12">
        <f t="shared" si="873"/>
        <v>0</v>
      </c>
      <c r="AV929" s="39">
        <f t="shared" si="874"/>
        <v>0</v>
      </c>
      <c r="AW929" s="39">
        <f t="shared" si="875"/>
        <v>0</v>
      </c>
      <c r="AX929" s="39">
        <f t="shared" si="876"/>
        <v>0</v>
      </c>
      <c r="AY929" s="39">
        <f t="shared" si="877"/>
        <v>0</v>
      </c>
      <c r="AZ929" s="39">
        <f t="shared" si="878"/>
        <v>0</v>
      </c>
      <c r="BA929" s="12">
        <f t="shared" si="879"/>
        <v>0</v>
      </c>
      <c r="BB929" s="39">
        <f t="shared" si="880"/>
        <v>0</v>
      </c>
      <c r="BC929" s="39">
        <f t="shared" si="881"/>
        <v>0</v>
      </c>
      <c r="BD929" s="39">
        <f t="shared" si="882"/>
        <v>0</v>
      </c>
      <c r="BE929" s="12">
        <f t="shared" si="883"/>
        <v>1</v>
      </c>
      <c r="BF929" s="39">
        <f t="shared" si="884"/>
        <v>1000</v>
      </c>
      <c r="BG929" s="39">
        <f t="shared" si="885"/>
        <v>1320</v>
      </c>
      <c r="BH929" s="39">
        <f t="shared" si="886"/>
        <v>1190</v>
      </c>
      <c r="BI929" s="12">
        <f t="shared" si="887"/>
        <v>0</v>
      </c>
      <c r="BJ929" s="39">
        <f t="shared" si="888"/>
        <v>0</v>
      </c>
      <c r="BK929" s="39">
        <f t="shared" si="889"/>
        <v>0</v>
      </c>
      <c r="BL929" s="39">
        <f t="shared" si="890"/>
        <v>0</v>
      </c>
      <c r="BM929" s="12">
        <f t="shared" si="891"/>
        <v>0</v>
      </c>
      <c r="BN929" s="39">
        <f t="shared" si="892"/>
        <v>0</v>
      </c>
      <c r="BO929" s="39">
        <f t="shared" si="893"/>
        <v>0</v>
      </c>
      <c r="BP929" s="39">
        <f t="shared" si="894"/>
        <v>0</v>
      </c>
      <c r="BQ929" s="12">
        <f t="shared" si="895"/>
        <v>0</v>
      </c>
      <c r="BR929" s="39">
        <f t="shared" si="896"/>
        <v>0</v>
      </c>
      <c r="BS929" s="39">
        <f t="shared" si="897"/>
        <v>0</v>
      </c>
      <c r="BT929" s="39">
        <f t="shared" si="898"/>
        <v>0</v>
      </c>
      <c r="BU929" s="104">
        <f>IF(ABS($B929)&lt;0.01,0,VLOOKUP(E929,DollarSteps,4))</f>
        <v>3</v>
      </c>
      <c r="BV929" s="104">
        <f>IF(ABS($B929)&lt;0.01,0,VLOOKUP(G929,DollarSteps,4))</f>
        <v>4</v>
      </c>
      <c r="BW929" s="104">
        <f>IF(ABS($B929)&lt;0.01,0,VLOOKUP(I929,DollarSteps,4))</f>
        <v>4</v>
      </c>
      <c r="BX929" s="104">
        <f>IF(ABS($B929)&lt;0.01,0,IF($J929="","",VLOOKUP($J929,Age_Steps,4)))</f>
        <v>5</v>
      </c>
      <c r="BY929" s="104">
        <f>IF(OR(ABS($B929)&lt;0.01,$E929=0),0,IF($J929="","",VLOOKUP($J929,Age_Steps,4)))</f>
        <v>5</v>
      </c>
      <c r="BZ929" s="104">
        <f>IF(ABS($B929)&lt;0.01,0,IF($J929="","",VLOOKUP($J929-1,Age_Steps,4)))</f>
        <v>5</v>
      </c>
      <c r="CA929" s="104">
        <f>IF(OR(ABS($B929)&lt;0.01,$G929=0),0,IF($J929="","",VLOOKUP($J929-1,Age_Steps,4)))</f>
        <v>5</v>
      </c>
      <c r="CB929" s="104">
        <f>IF(ABS($B929)&lt;0.01,0,IF($J929="","",VLOOKUP($J929-2,Age_Steps,4)))</f>
        <v>5</v>
      </c>
      <c r="CC929" s="104">
        <f>IF(OR(ABS($B929)&lt;0.01,$I929=0),0,IF($J929="","",VLOOKUP($J929-2,Age_Steps,4)))</f>
        <v>5</v>
      </c>
    </row>
    <row r="930" spans="2:81" ht="12.5" customHeight="1">
      <c r="B930" s="6" t="s">
        <v>993</v>
      </c>
      <c r="C930" s="6" t="s">
        <v>994</v>
      </c>
      <c r="D930" s="5">
        <v>0</v>
      </c>
      <c r="E930" s="5">
        <v>0</v>
      </c>
      <c r="F930" s="2">
        <v>200</v>
      </c>
      <c r="G930" s="2">
        <v>200</v>
      </c>
      <c r="H930" s="2">
        <v>450</v>
      </c>
      <c r="I930" s="5">
        <v>500</v>
      </c>
      <c r="J930" s="11">
        <v>77</v>
      </c>
      <c r="K930" s="12">
        <f t="shared" si="843"/>
        <v>0</v>
      </c>
      <c r="L930" s="12">
        <f t="shared" si="843"/>
        <v>0</v>
      </c>
      <c r="M930" s="14">
        <f t="shared" si="844"/>
        <v>-200</v>
      </c>
      <c r="N930" s="12">
        <f t="shared" si="899"/>
        <v>0</v>
      </c>
      <c r="O930" s="14">
        <f t="shared" si="845"/>
        <v>-200</v>
      </c>
      <c r="P930" s="12">
        <f t="shared" si="899"/>
        <v>0</v>
      </c>
      <c r="Q930" s="12">
        <f t="shared" si="846"/>
        <v>0</v>
      </c>
      <c r="R930" s="12">
        <f t="shared" si="847"/>
        <v>1</v>
      </c>
      <c r="S930" s="12">
        <f t="shared" si="848"/>
        <v>0</v>
      </c>
      <c r="T930" s="12">
        <f t="shared" si="849"/>
        <v>1</v>
      </c>
      <c r="U930" s="12">
        <f t="shared" si="850"/>
        <v>1</v>
      </c>
      <c r="V930" s="39">
        <f t="shared" si="851"/>
        <v>200</v>
      </c>
      <c r="W930" s="39">
        <f t="shared" si="852"/>
        <v>500</v>
      </c>
      <c r="X930" s="12">
        <f t="shared" si="900"/>
        <v>1</v>
      </c>
      <c r="Y930" s="12">
        <f t="shared" si="853"/>
        <v>0</v>
      </c>
      <c r="Z930" s="39">
        <f t="shared" si="901"/>
        <v>0</v>
      </c>
      <c r="AA930" s="12">
        <f t="shared" si="854"/>
        <v>0</v>
      </c>
      <c r="AB930" s="39">
        <f t="shared" si="855"/>
        <v>0</v>
      </c>
      <c r="AC930" s="12">
        <f t="shared" si="856"/>
        <v>0</v>
      </c>
      <c r="AD930" s="39">
        <f t="shared" si="857"/>
        <v>0</v>
      </c>
      <c r="AE930" s="39">
        <f t="shared" si="842"/>
        <v>0</v>
      </c>
      <c r="AF930" s="12">
        <f t="shared" si="858"/>
        <v>0</v>
      </c>
      <c r="AG930" s="39">
        <f t="shared" si="859"/>
        <v>0</v>
      </c>
      <c r="AH930" s="12">
        <f t="shared" si="860"/>
        <v>0</v>
      </c>
      <c r="AI930" s="39">
        <f t="shared" si="861"/>
        <v>0</v>
      </c>
      <c r="AJ930" s="39">
        <f t="shared" si="862"/>
        <v>0</v>
      </c>
      <c r="AK930" s="12">
        <f t="shared" si="863"/>
        <v>0</v>
      </c>
      <c r="AL930" s="39">
        <f t="shared" si="864"/>
        <v>0</v>
      </c>
      <c r="AM930" s="39">
        <f t="shared" si="865"/>
        <v>0</v>
      </c>
      <c r="AN930" s="39">
        <f t="shared" si="866"/>
        <v>0</v>
      </c>
      <c r="AO930" s="99">
        <f t="shared" si="867"/>
        <v>0</v>
      </c>
      <c r="AP930" s="99">
        <f t="shared" si="868"/>
        <v>0</v>
      </c>
      <c r="AQ930" s="12">
        <f t="shared" si="869"/>
        <v>0</v>
      </c>
      <c r="AR930" s="39">
        <f t="shared" si="870"/>
        <v>0</v>
      </c>
      <c r="AS930" s="39">
        <f t="shared" si="871"/>
        <v>0</v>
      </c>
      <c r="AT930" s="39">
        <f t="shared" si="872"/>
        <v>0</v>
      </c>
      <c r="AU930" s="12">
        <f t="shared" si="873"/>
        <v>0</v>
      </c>
      <c r="AV930" s="39">
        <f t="shared" si="874"/>
        <v>0</v>
      </c>
      <c r="AW930" s="39">
        <f t="shared" si="875"/>
        <v>0</v>
      </c>
      <c r="AX930" s="39">
        <f t="shared" si="876"/>
        <v>0</v>
      </c>
      <c r="AY930" s="39">
        <f t="shared" si="877"/>
        <v>0</v>
      </c>
      <c r="AZ930" s="39">
        <f t="shared" si="878"/>
        <v>0</v>
      </c>
      <c r="BA930" s="12">
        <f t="shared" si="879"/>
        <v>0</v>
      </c>
      <c r="BB930" s="39">
        <f t="shared" si="880"/>
        <v>0</v>
      </c>
      <c r="BC930" s="39">
        <f t="shared" si="881"/>
        <v>0</v>
      </c>
      <c r="BD930" s="39">
        <f t="shared" si="882"/>
        <v>0</v>
      </c>
      <c r="BE930" s="12">
        <f t="shared" si="883"/>
        <v>0</v>
      </c>
      <c r="BF930" s="39">
        <f t="shared" si="884"/>
        <v>0</v>
      </c>
      <c r="BG930" s="39">
        <f t="shared" si="885"/>
        <v>0</v>
      </c>
      <c r="BH930" s="39">
        <f t="shared" si="886"/>
        <v>0</v>
      </c>
      <c r="BI930" s="12">
        <f t="shared" si="887"/>
        <v>0</v>
      </c>
      <c r="BJ930" s="39">
        <f t="shared" si="888"/>
        <v>0</v>
      </c>
      <c r="BK930" s="39">
        <f t="shared" si="889"/>
        <v>0</v>
      </c>
      <c r="BL930" s="39">
        <f t="shared" si="890"/>
        <v>0</v>
      </c>
      <c r="BM930" s="12">
        <f t="shared" si="891"/>
        <v>0</v>
      </c>
      <c r="BN930" s="39">
        <f t="shared" si="892"/>
        <v>0</v>
      </c>
      <c r="BO930" s="39">
        <f t="shared" si="893"/>
        <v>0</v>
      </c>
      <c r="BP930" s="39">
        <f t="shared" si="894"/>
        <v>0</v>
      </c>
      <c r="BQ930" s="12">
        <f t="shared" si="895"/>
        <v>0</v>
      </c>
      <c r="BR930" s="39">
        <f t="shared" si="896"/>
        <v>0</v>
      </c>
      <c r="BS930" s="39">
        <f t="shared" si="897"/>
        <v>0</v>
      </c>
      <c r="BT930" s="39">
        <f t="shared" si="898"/>
        <v>0</v>
      </c>
      <c r="BU930" s="104">
        <f>IF(ABS($B930)&lt;0.01,0,VLOOKUP(E930,DollarSteps,4))</f>
        <v>1</v>
      </c>
      <c r="BV930" s="104">
        <f>IF(ABS($B930)&lt;0.01,0,VLOOKUP(G930,DollarSteps,4))</f>
        <v>2</v>
      </c>
      <c r="BW930" s="104">
        <f>IF(ABS($B930)&lt;0.01,0,VLOOKUP(I930,DollarSteps,4))</f>
        <v>3</v>
      </c>
      <c r="BX930" s="104">
        <f>IF(ABS($B930)&lt;0.01,0,IF($J930="","",VLOOKUP($J930,Age_Steps,4)))</f>
        <v>7</v>
      </c>
      <c r="BY930" s="104">
        <f>IF(OR(ABS($B930)&lt;0.01,$E930=0),0,IF($J930="","",VLOOKUP($J930,Age_Steps,4)))</f>
        <v>0</v>
      </c>
      <c r="BZ930" s="104">
        <f>IF(ABS($B930)&lt;0.01,0,IF($J930="","",VLOOKUP($J930-1,Age_Steps,4)))</f>
        <v>7</v>
      </c>
      <c r="CA930" s="104">
        <f>IF(OR(ABS($B930)&lt;0.01,$G930=0),0,IF($J930="","",VLOOKUP($J930-1,Age_Steps,4)))</f>
        <v>7</v>
      </c>
      <c r="CB930" s="104">
        <f>IF(ABS($B930)&lt;0.01,0,IF($J930="","",VLOOKUP($J930-2,Age_Steps,4)))</f>
        <v>7</v>
      </c>
      <c r="CC930" s="104">
        <f>IF(OR(ABS($B930)&lt;0.01,$I930=0),0,IF($J930="","",VLOOKUP($J930-2,Age_Steps,4)))</f>
        <v>7</v>
      </c>
    </row>
    <row r="931" spans="2:81" ht="12.5" customHeight="1">
      <c r="B931" s="6" t="s">
        <v>995</v>
      </c>
      <c r="C931" s="6" t="s">
        <v>996</v>
      </c>
      <c r="D931" s="5">
        <v>10</v>
      </c>
      <c r="E931" s="5">
        <v>10</v>
      </c>
      <c r="F931" s="2">
        <v>140</v>
      </c>
      <c r="G931" s="2">
        <v>245</v>
      </c>
      <c r="H931" s="2">
        <v>85</v>
      </c>
      <c r="I931" s="5">
        <v>105</v>
      </c>
      <c r="J931" s="11">
        <v>93</v>
      </c>
      <c r="K931" s="12">
        <f t="shared" si="843"/>
        <v>1</v>
      </c>
      <c r="L931" s="12">
        <f t="shared" si="843"/>
        <v>1</v>
      </c>
      <c r="M931" s="14">
        <f t="shared" si="844"/>
        <v>-130</v>
      </c>
      <c r="N931" s="12">
        <f t="shared" si="899"/>
        <v>0</v>
      </c>
      <c r="O931" s="14">
        <f t="shared" si="845"/>
        <v>-235</v>
      </c>
      <c r="P931" s="12">
        <f t="shared" si="899"/>
        <v>0</v>
      </c>
      <c r="Q931" s="12">
        <f t="shared" si="846"/>
        <v>0</v>
      </c>
      <c r="R931" s="12">
        <f t="shared" si="847"/>
        <v>0</v>
      </c>
      <c r="S931" s="12">
        <f t="shared" si="848"/>
        <v>1</v>
      </c>
      <c r="T931" s="12">
        <f t="shared" si="849"/>
        <v>1</v>
      </c>
      <c r="U931" s="12">
        <f t="shared" si="850"/>
        <v>0</v>
      </c>
      <c r="V931" s="39">
        <f t="shared" si="851"/>
        <v>0</v>
      </c>
      <c r="W931" s="39">
        <f t="shared" si="852"/>
        <v>0</v>
      </c>
      <c r="X931" s="12">
        <f t="shared" si="900"/>
        <v>1</v>
      </c>
      <c r="Y931" s="12">
        <f t="shared" si="853"/>
        <v>0</v>
      </c>
      <c r="Z931" s="39">
        <f t="shared" si="901"/>
        <v>0</v>
      </c>
      <c r="AA931" s="12">
        <f t="shared" si="854"/>
        <v>0</v>
      </c>
      <c r="AB931" s="39">
        <f t="shared" si="855"/>
        <v>0</v>
      </c>
      <c r="AC931" s="12">
        <f t="shared" si="856"/>
        <v>0</v>
      </c>
      <c r="AD931" s="39">
        <f t="shared" si="857"/>
        <v>0</v>
      </c>
      <c r="AE931" s="39">
        <f t="shared" si="842"/>
        <v>0</v>
      </c>
      <c r="AF931" s="12">
        <f t="shared" si="858"/>
        <v>0</v>
      </c>
      <c r="AG931" s="39">
        <f t="shared" si="859"/>
        <v>0</v>
      </c>
      <c r="AH931" s="12">
        <f t="shared" si="860"/>
        <v>0</v>
      </c>
      <c r="AI931" s="39">
        <f t="shared" si="861"/>
        <v>0</v>
      </c>
      <c r="AJ931" s="39">
        <f t="shared" si="862"/>
        <v>0</v>
      </c>
      <c r="AK931" s="12">
        <f t="shared" si="863"/>
        <v>1</v>
      </c>
      <c r="AL931" s="39">
        <f t="shared" si="864"/>
        <v>10</v>
      </c>
      <c r="AM931" s="39">
        <f t="shared" si="865"/>
        <v>245</v>
      </c>
      <c r="AN931" s="39">
        <f t="shared" si="866"/>
        <v>105</v>
      </c>
      <c r="AO931" s="99">
        <f t="shared" si="867"/>
        <v>2</v>
      </c>
      <c r="AP931" s="99">
        <f t="shared" si="868"/>
        <v>1</v>
      </c>
      <c r="AQ931" s="12">
        <f t="shared" si="869"/>
        <v>0</v>
      </c>
      <c r="AR931" s="39">
        <f t="shared" si="870"/>
        <v>0</v>
      </c>
      <c r="AS931" s="39">
        <f t="shared" si="871"/>
        <v>0</v>
      </c>
      <c r="AT931" s="39">
        <f t="shared" si="872"/>
        <v>0</v>
      </c>
      <c r="AU931" s="12">
        <f t="shared" si="873"/>
        <v>0</v>
      </c>
      <c r="AV931" s="39">
        <f t="shared" si="874"/>
        <v>0</v>
      </c>
      <c r="AW931" s="39">
        <f t="shared" si="875"/>
        <v>0</v>
      </c>
      <c r="AX931" s="39">
        <f t="shared" si="876"/>
        <v>0</v>
      </c>
      <c r="AY931" s="39">
        <f t="shared" si="877"/>
        <v>0</v>
      </c>
      <c r="AZ931" s="39">
        <f t="shared" si="878"/>
        <v>0</v>
      </c>
      <c r="BA931" s="12">
        <f t="shared" si="879"/>
        <v>0</v>
      </c>
      <c r="BB931" s="39">
        <f t="shared" si="880"/>
        <v>0</v>
      </c>
      <c r="BC931" s="39">
        <f t="shared" si="881"/>
        <v>0</v>
      </c>
      <c r="BD931" s="39">
        <f t="shared" si="882"/>
        <v>0</v>
      </c>
      <c r="BE931" s="12">
        <f t="shared" si="883"/>
        <v>1</v>
      </c>
      <c r="BF931" s="39">
        <f t="shared" si="884"/>
        <v>10</v>
      </c>
      <c r="BG931" s="39">
        <f t="shared" si="885"/>
        <v>245</v>
      </c>
      <c r="BH931" s="39">
        <f t="shared" si="886"/>
        <v>105</v>
      </c>
      <c r="BI931" s="12">
        <f t="shared" si="887"/>
        <v>0</v>
      </c>
      <c r="BJ931" s="39">
        <f t="shared" si="888"/>
        <v>0</v>
      </c>
      <c r="BK931" s="39">
        <f t="shared" si="889"/>
        <v>0</v>
      </c>
      <c r="BL931" s="39">
        <f t="shared" si="890"/>
        <v>0</v>
      </c>
      <c r="BM931" s="12">
        <f t="shared" si="891"/>
        <v>0</v>
      </c>
      <c r="BN931" s="39">
        <f t="shared" si="892"/>
        <v>0</v>
      </c>
      <c r="BO931" s="39">
        <f t="shared" si="893"/>
        <v>0</v>
      </c>
      <c r="BP931" s="39">
        <f t="shared" si="894"/>
        <v>0</v>
      </c>
      <c r="BQ931" s="12">
        <f t="shared" si="895"/>
        <v>0</v>
      </c>
      <c r="BR931" s="39">
        <f t="shared" si="896"/>
        <v>0</v>
      </c>
      <c r="BS931" s="39">
        <f t="shared" si="897"/>
        <v>0</v>
      </c>
      <c r="BT931" s="39">
        <f t="shared" si="898"/>
        <v>0</v>
      </c>
      <c r="BU931" s="104">
        <f>IF(ABS($B931)&lt;0.01,0,VLOOKUP(E931,DollarSteps,4))</f>
        <v>2</v>
      </c>
      <c r="BV931" s="104">
        <f>IF(ABS($B931)&lt;0.01,0,VLOOKUP(G931,DollarSteps,4))</f>
        <v>2</v>
      </c>
      <c r="BW931" s="104">
        <f>IF(ABS($B931)&lt;0.01,0,VLOOKUP(I931,DollarSteps,4))</f>
        <v>2</v>
      </c>
      <c r="BX931" s="104">
        <f>IF(ABS($B931)&lt;0.01,0,IF($J931="","",VLOOKUP($J931,Age_Steps,4)))</f>
        <v>7</v>
      </c>
      <c r="BY931" s="104">
        <f>IF(OR(ABS($B931)&lt;0.01,$E931=0),0,IF($J931="","",VLOOKUP($J931,Age_Steps,4)))</f>
        <v>7</v>
      </c>
      <c r="BZ931" s="104">
        <f>IF(ABS($B931)&lt;0.01,0,IF($J931="","",VLOOKUP($J931-1,Age_Steps,4)))</f>
        <v>7</v>
      </c>
      <c r="CA931" s="104">
        <f>IF(OR(ABS($B931)&lt;0.01,$G931=0),0,IF($J931="","",VLOOKUP($J931-1,Age_Steps,4)))</f>
        <v>7</v>
      </c>
      <c r="CB931" s="104">
        <f>IF(ABS($B931)&lt;0.01,0,IF($J931="","",VLOOKUP($J931-2,Age_Steps,4)))</f>
        <v>7</v>
      </c>
      <c r="CC931" s="104">
        <f>IF(OR(ABS($B931)&lt;0.01,$I931=0),0,IF($J931="","",VLOOKUP($J931-2,Age_Steps,4)))</f>
        <v>7</v>
      </c>
    </row>
    <row r="932" spans="2:81" ht="12.5" customHeight="1">
      <c r="B932" s="6" t="s">
        <v>997</v>
      </c>
      <c r="C932" s="6" t="s">
        <v>998</v>
      </c>
      <c r="D932" s="5">
        <v>0</v>
      </c>
      <c r="E932" s="5">
        <v>0</v>
      </c>
      <c r="F932" s="2">
        <v>560</v>
      </c>
      <c r="G932" s="2">
        <v>690</v>
      </c>
      <c r="H932" s="2">
        <v>562</v>
      </c>
      <c r="I932" s="5">
        <v>887</v>
      </c>
      <c r="J932" s="11">
        <v>100</v>
      </c>
      <c r="K932" s="12">
        <f t="shared" si="843"/>
        <v>0</v>
      </c>
      <c r="L932" s="12">
        <f t="shared" si="843"/>
        <v>0</v>
      </c>
      <c r="M932" s="14">
        <f t="shared" si="844"/>
        <v>-560</v>
      </c>
      <c r="N932" s="12">
        <f t="shared" si="899"/>
        <v>1</v>
      </c>
      <c r="O932" s="14">
        <f t="shared" si="845"/>
        <v>-690</v>
      </c>
      <c r="P932" s="12">
        <f t="shared" si="899"/>
        <v>1</v>
      </c>
      <c r="Q932" s="12">
        <f t="shared" si="846"/>
        <v>0</v>
      </c>
      <c r="R932" s="12">
        <f t="shared" si="847"/>
        <v>1</v>
      </c>
      <c r="S932" s="12">
        <f t="shared" si="848"/>
        <v>0</v>
      </c>
      <c r="T932" s="12">
        <f t="shared" si="849"/>
        <v>1</v>
      </c>
      <c r="U932" s="12">
        <f t="shared" si="850"/>
        <v>1</v>
      </c>
      <c r="V932" s="39">
        <f t="shared" si="851"/>
        <v>690</v>
      </c>
      <c r="W932" s="39">
        <f t="shared" si="852"/>
        <v>887</v>
      </c>
      <c r="X932" s="12">
        <f t="shared" si="900"/>
        <v>1</v>
      </c>
      <c r="Y932" s="12">
        <f t="shared" si="853"/>
        <v>0</v>
      </c>
      <c r="Z932" s="39">
        <f t="shared" si="901"/>
        <v>0</v>
      </c>
      <c r="AA932" s="12">
        <f t="shared" si="854"/>
        <v>0</v>
      </c>
      <c r="AB932" s="39">
        <f t="shared" si="855"/>
        <v>0</v>
      </c>
      <c r="AC932" s="12">
        <f t="shared" si="856"/>
        <v>0</v>
      </c>
      <c r="AD932" s="39">
        <f t="shared" si="857"/>
        <v>0</v>
      </c>
      <c r="AE932" s="39">
        <f t="shared" si="842"/>
        <v>0</v>
      </c>
      <c r="AF932" s="12">
        <f t="shared" si="858"/>
        <v>0</v>
      </c>
      <c r="AG932" s="39">
        <f t="shared" si="859"/>
        <v>0</v>
      </c>
      <c r="AH932" s="12">
        <f t="shared" si="860"/>
        <v>0</v>
      </c>
      <c r="AI932" s="39">
        <f t="shared" si="861"/>
        <v>0</v>
      </c>
      <c r="AJ932" s="39">
        <f t="shared" si="862"/>
        <v>0</v>
      </c>
      <c r="AK932" s="12">
        <f t="shared" si="863"/>
        <v>0</v>
      </c>
      <c r="AL932" s="39">
        <f t="shared" si="864"/>
        <v>0</v>
      </c>
      <c r="AM932" s="39">
        <f t="shared" si="865"/>
        <v>0</v>
      </c>
      <c r="AN932" s="39">
        <f t="shared" si="866"/>
        <v>0</v>
      </c>
      <c r="AO932" s="99">
        <f t="shared" si="867"/>
        <v>0</v>
      </c>
      <c r="AP932" s="99">
        <f t="shared" si="868"/>
        <v>0</v>
      </c>
      <c r="AQ932" s="12">
        <f t="shared" si="869"/>
        <v>0</v>
      </c>
      <c r="AR932" s="39">
        <f t="shared" si="870"/>
        <v>0</v>
      </c>
      <c r="AS932" s="39">
        <f t="shared" si="871"/>
        <v>0</v>
      </c>
      <c r="AT932" s="39">
        <f t="shared" si="872"/>
        <v>0</v>
      </c>
      <c r="AU932" s="12">
        <f t="shared" si="873"/>
        <v>0</v>
      </c>
      <c r="AV932" s="39">
        <f t="shared" si="874"/>
        <v>0</v>
      </c>
      <c r="AW932" s="39">
        <f t="shared" si="875"/>
        <v>0</v>
      </c>
      <c r="AX932" s="39">
        <f t="shared" si="876"/>
        <v>0</v>
      </c>
      <c r="AY932" s="39">
        <f t="shared" si="877"/>
        <v>0</v>
      </c>
      <c r="AZ932" s="39">
        <f t="shared" si="878"/>
        <v>0</v>
      </c>
      <c r="BA932" s="12">
        <f t="shared" si="879"/>
        <v>0</v>
      </c>
      <c r="BB932" s="39">
        <f t="shared" si="880"/>
        <v>0</v>
      </c>
      <c r="BC932" s="39">
        <f t="shared" si="881"/>
        <v>0</v>
      </c>
      <c r="BD932" s="39">
        <f t="shared" si="882"/>
        <v>0</v>
      </c>
      <c r="BE932" s="12">
        <f t="shared" si="883"/>
        <v>0</v>
      </c>
      <c r="BF932" s="39">
        <f t="shared" si="884"/>
        <v>0</v>
      </c>
      <c r="BG932" s="39">
        <f t="shared" si="885"/>
        <v>0</v>
      </c>
      <c r="BH932" s="39">
        <f t="shared" si="886"/>
        <v>0</v>
      </c>
      <c r="BI932" s="12">
        <f t="shared" si="887"/>
        <v>0</v>
      </c>
      <c r="BJ932" s="39">
        <f t="shared" si="888"/>
        <v>0</v>
      </c>
      <c r="BK932" s="39">
        <f t="shared" si="889"/>
        <v>0</v>
      </c>
      <c r="BL932" s="39">
        <f t="shared" si="890"/>
        <v>0</v>
      </c>
      <c r="BM932" s="12">
        <f t="shared" si="891"/>
        <v>0</v>
      </c>
      <c r="BN932" s="39">
        <f t="shared" si="892"/>
        <v>0</v>
      </c>
      <c r="BO932" s="39">
        <f t="shared" si="893"/>
        <v>0</v>
      </c>
      <c r="BP932" s="39">
        <f t="shared" si="894"/>
        <v>0</v>
      </c>
      <c r="BQ932" s="12">
        <f t="shared" si="895"/>
        <v>0</v>
      </c>
      <c r="BR932" s="39">
        <f t="shared" si="896"/>
        <v>0</v>
      </c>
      <c r="BS932" s="39">
        <f t="shared" si="897"/>
        <v>0</v>
      </c>
      <c r="BT932" s="39">
        <f t="shared" si="898"/>
        <v>0</v>
      </c>
      <c r="BU932" s="104">
        <f>IF(ABS($B932)&lt;0.01,0,VLOOKUP(E932,DollarSteps,4))</f>
        <v>1</v>
      </c>
      <c r="BV932" s="104">
        <f>IF(ABS($B932)&lt;0.01,0,VLOOKUP(G932,DollarSteps,4))</f>
        <v>3</v>
      </c>
      <c r="BW932" s="104">
        <f>IF(ABS($B932)&lt;0.01,0,VLOOKUP(I932,DollarSteps,4))</f>
        <v>3</v>
      </c>
      <c r="BX932" s="104">
        <f>IF(ABS($B932)&lt;0.01,0,IF($J932="","",VLOOKUP($J932,Age_Steps,4)))</f>
        <v>7</v>
      </c>
      <c r="BY932" s="104">
        <f>IF(OR(ABS($B932)&lt;0.01,$E932=0),0,IF($J932="","",VLOOKUP($J932,Age_Steps,4)))</f>
        <v>0</v>
      </c>
      <c r="BZ932" s="104">
        <f>IF(ABS($B932)&lt;0.01,0,IF($J932="","",VLOOKUP($J932-1,Age_Steps,4)))</f>
        <v>7</v>
      </c>
      <c r="CA932" s="104">
        <f>IF(OR(ABS($B932)&lt;0.01,$G932=0),0,IF($J932="","",VLOOKUP($J932-1,Age_Steps,4)))</f>
        <v>7</v>
      </c>
      <c r="CB932" s="104">
        <f>IF(ABS($B932)&lt;0.01,0,IF($J932="","",VLOOKUP($J932-2,Age_Steps,4)))</f>
        <v>7</v>
      </c>
      <c r="CC932" s="104">
        <f>IF(OR(ABS($B932)&lt;0.01,$I932=0),0,IF($J932="","",VLOOKUP($J932-2,Age_Steps,4)))</f>
        <v>7</v>
      </c>
    </row>
    <row r="933" spans="2:81" ht="12.5" customHeight="1">
      <c r="B933" s="6" t="s">
        <v>999</v>
      </c>
      <c r="C933" s="6" t="s">
        <v>1000</v>
      </c>
      <c r="D933" s="5">
        <v>0</v>
      </c>
      <c r="E933" s="5">
        <v>0</v>
      </c>
      <c r="F933" s="2">
        <v>0</v>
      </c>
      <c r="G933" s="2">
        <v>25.69</v>
      </c>
      <c r="H933" s="2">
        <v>0</v>
      </c>
      <c r="I933" s="5">
        <v>0</v>
      </c>
      <c r="K933" s="12">
        <f t="shared" si="843"/>
        <v>0</v>
      </c>
      <c r="L933" s="12">
        <f t="shared" si="843"/>
        <v>0</v>
      </c>
      <c r="M933" s="14">
        <f t="shared" si="844"/>
        <v>0</v>
      </c>
      <c r="N933" s="12">
        <f t="shared" si="899"/>
        <v>0</v>
      </c>
      <c r="O933" s="14">
        <f t="shared" si="845"/>
        <v>-25.69</v>
      </c>
      <c r="P933" s="12">
        <f t="shared" si="899"/>
        <v>0</v>
      </c>
      <c r="Q933" s="12">
        <f t="shared" si="846"/>
        <v>0</v>
      </c>
      <c r="R933" s="12">
        <f t="shared" si="847"/>
        <v>1</v>
      </c>
      <c r="S933" s="12">
        <f t="shared" si="848"/>
        <v>0</v>
      </c>
      <c r="T933" s="12">
        <f t="shared" si="849"/>
        <v>1</v>
      </c>
      <c r="U933" s="12">
        <f t="shared" si="850"/>
        <v>0</v>
      </c>
      <c r="V933" s="39">
        <f t="shared" si="851"/>
        <v>0</v>
      </c>
      <c r="W933" s="39">
        <f t="shared" si="852"/>
        <v>0</v>
      </c>
      <c r="X933" s="12">
        <f t="shared" si="900"/>
        <v>0</v>
      </c>
      <c r="Y933" s="12">
        <f t="shared" si="853"/>
        <v>0</v>
      </c>
      <c r="Z933" s="39">
        <f t="shared" si="901"/>
        <v>0</v>
      </c>
      <c r="AA933" s="12">
        <f t="shared" si="854"/>
        <v>0</v>
      </c>
      <c r="AB933" s="39">
        <f t="shared" si="855"/>
        <v>0</v>
      </c>
      <c r="AC933" s="12">
        <f t="shared" si="856"/>
        <v>0</v>
      </c>
      <c r="AD933" s="39">
        <f t="shared" si="857"/>
        <v>0</v>
      </c>
      <c r="AE933" s="39">
        <f t="shared" si="842"/>
        <v>0</v>
      </c>
      <c r="AF933" s="12">
        <f t="shared" si="858"/>
        <v>1</v>
      </c>
      <c r="AG933" s="39">
        <f t="shared" si="859"/>
        <v>25.69</v>
      </c>
      <c r="AH933" s="12">
        <f t="shared" si="860"/>
        <v>0</v>
      </c>
      <c r="AI933" s="39">
        <f t="shared" si="861"/>
        <v>0</v>
      </c>
      <c r="AJ933" s="39">
        <f t="shared" si="862"/>
        <v>0</v>
      </c>
      <c r="AK933" s="12">
        <f t="shared" si="863"/>
        <v>0</v>
      </c>
      <c r="AL933" s="39">
        <f t="shared" si="864"/>
        <v>0</v>
      </c>
      <c r="AM933" s="39">
        <f t="shared" si="865"/>
        <v>0</v>
      </c>
      <c r="AN933" s="39">
        <f t="shared" si="866"/>
        <v>0</v>
      </c>
      <c r="AO933" s="99">
        <f t="shared" si="867"/>
        <v>0</v>
      </c>
      <c r="AP933" s="99">
        <f t="shared" si="868"/>
        <v>0</v>
      </c>
      <c r="AQ933" s="12">
        <f t="shared" si="869"/>
        <v>0</v>
      </c>
      <c r="AR933" s="39">
        <f t="shared" si="870"/>
        <v>0</v>
      </c>
      <c r="AS933" s="39">
        <f t="shared" si="871"/>
        <v>0</v>
      </c>
      <c r="AT933" s="39">
        <f t="shared" si="872"/>
        <v>0</v>
      </c>
      <c r="AU933" s="12">
        <f t="shared" si="873"/>
        <v>0</v>
      </c>
      <c r="AV933" s="39">
        <f t="shared" si="874"/>
        <v>0</v>
      </c>
      <c r="AW933" s="39">
        <f t="shared" si="875"/>
        <v>0</v>
      </c>
      <c r="AX933" s="39">
        <f t="shared" si="876"/>
        <v>0</v>
      </c>
      <c r="AY933" s="39">
        <f t="shared" si="877"/>
        <v>0</v>
      </c>
      <c r="AZ933" s="39">
        <f t="shared" si="878"/>
        <v>0</v>
      </c>
      <c r="BA933" s="12">
        <f t="shared" si="879"/>
        <v>0</v>
      </c>
      <c r="BB933" s="39">
        <f t="shared" si="880"/>
        <v>0</v>
      </c>
      <c r="BC933" s="39">
        <f t="shared" si="881"/>
        <v>0</v>
      </c>
      <c r="BD933" s="39">
        <f t="shared" si="882"/>
        <v>0</v>
      </c>
      <c r="BE933" s="12">
        <f t="shared" si="883"/>
        <v>0</v>
      </c>
      <c r="BF933" s="39">
        <f t="shared" si="884"/>
        <v>0</v>
      </c>
      <c r="BG933" s="39">
        <f t="shared" si="885"/>
        <v>0</v>
      </c>
      <c r="BH933" s="39">
        <f t="shared" si="886"/>
        <v>0</v>
      </c>
      <c r="BI933" s="12">
        <f t="shared" si="887"/>
        <v>0</v>
      </c>
      <c r="BJ933" s="39">
        <f t="shared" si="888"/>
        <v>0</v>
      </c>
      <c r="BK933" s="39">
        <f t="shared" si="889"/>
        <v>0</v>
      </c>
      <c r="BL933" s="39">
        <f t="shared" si="890"/>
        <v>0</v>
      </c>
      <c r="BM933" s="12">
        <f t="shared" si="891"/>
        <v>0</v>
      </c>
      <c r="BN933" s="39">
        <f t="shared" si="892"/>
        <v>0</v>
      </c>
      <c r="BO933" s="39">
        <f t="shared" si="893"/>
        <v>0</v>
      </c>
      <c r="BP933" s="39">
        <f t="shared" si="894"/>
        <v>0</v>
      </c>
      <c r="BQ933" s="12">
        <f t="shared" si="895"/>
        <v>0</v>
      </c>
      <c r="BR933" s="39">
        <f t="shared" si="896"/>
        <v>0</v>
      </c>
      <c r="BS933" s="39">
        <f t="shared" si="897"/>
        <v>0</v>
      </c>
      <c r="BT933" s="39">
        <f t="shared" si="898"/>
        <v>0</v>
      </c>
      <c r="BU933" s="104">
        <f>IF(ABS($B933)&lt;0.01,0,VLOOKUP(E933,DollarSteps,4))</f>
        <v>1</v>
      </c>
      <c r="BV933" s="104">
        <f>IF(ABS($B933)&lt;0.01,0,VLOOKUP(G933,DollarSteps,4))</f>
        <v>2</v>
      </c>
      <c r="BW933" s="104">
        <f>IF(ABS($B933)&lt;0.01,0,VLOOKUP(I933,DollarSteps,4))</f>
        <v>1</v>
      </c>
      <c r="BX933" s="104" t="str">
        <f>IF(ABS($B933)&lt;0.01,0,IF($J933="","",VLOOKUP($J933,Age_Steps,4)))</f>
        <v/>
      </c>
      <c r="BY933" s="104">
        <f>IF(OR(ABS($B933)&lt;0.01,$E933=0),0,IF($J933="","",VLOOKUP($J933,Age_Steps,4)))</f>
        <v>0</v>
      </c>
      <c r="BZ933" s="104" t="str">
        <f>IF(ABS($B933)&lt;0.01,0,IF($J933="","",VLOOKUP($J933-1,Age_Steps,4)))</f>
        <v/>
      </c>
      <c r="CA933" s="104" t="str">
        <f>IF(OR(ABS($B933)&lt;0.01,$G933=0),0,IF($J933="","",VLOOKUP($J933-1,Age_Steps,4)))</f>
        <v/>
      </c>
      <c r="CB933" s="104" t="str">
        <f>IF(ABS($B933)&lt;0.01,0,IF($J933="","",VLOOKUP($J933-2,Age_Steps,4)))</f>
        <v/>
      </c>
      <c r="CC933" s="104">
        <f>IF(OR(ABS($B933)&lt;0.01,$I933=0),0,IF($J933="","",VLOOKUP($J933-2,Age_Steps,4)))</f>
        <v>0</v>
      </c>
    </row>
    <row r="934" spans="2:81" ht="12.5" customHeight="1">
      <c r="B934" s="6" t="s">
        <v>1001</v>
      </c>
      <c r="C934" s="7" t="s">
        <v>1002</v>
      </c>
      <c r="D934" s="5">
        <v>0</v>
      </c>
      <c r="E934" s="5">
        <v>0</v>
      </c>
      <c r="F934" s="2">
        <v>430</v>
      </c>
      <c r="G934" s="2">
        <v>430</v>
      </c>
      <c r="H934" s="2">
        <v>1000</v>
      </c>
      <c r="I934" s="5">
        <v>1130</v>
      </c>
      <c r="J934" s="11">
        <v>71</v>
      </c>
      <c r="K934" s="12">
        <f t="shared" si="843"/>
        <v>0</v>
      </c>
      <c r="L934" s="12">
        <f t="shared" si="843"/>
        <v>0</v>
      </c>
      <c r="M934" s="14">
        <f t="shared" si="844"/>
        <v>-430</v>
      </c>
      <c r="N934" s="12">
        <f t="shared" si="899"/>
        <v>0</v>
      </c>
      <c r="O934" s="14">
        <f t="shared" si="845"/>
        <v>-430</v>
      </c>
      <c r="P934" s="12">
        <f t="shared" si="899"/>
        <v>0</v>
      </c>
      <c r="Q934" s="12">
        <f t="shared" si="846"/>
        <v>0</v>
      </c>
      <c r="R934" s="12">
        <f t="shared" si="847"/>
        <v>1</v>
      </c>
      <c r="S934" s="12">
        <f t="shared" si="848"/>
        <v>0</v>
      </c>
      <c r="T934" s="12">
        <f t="shared" si="849"/>
        <v>1</v>
      </c>
      <c r="U934" s="12">
        <f t="shared" si="850"/>
        <v>1</v>
      </c>
      <c r="V934" s="39">
        <f t="shared" si="851"/>
        <v>430</v>
      </c>
      <c r="W934" s="39">
        <f t="shared" si="852"/>
        <v>1130</v>
      </c>
      <c r="X934" s="12">
        <f t="shared" si="900"/>
        <v>1</v>
      </c>
      <c r="Y934" s="12">
        <f t="shared" si="853"/>
        <v>0</v>
      </c>
      <c r="Z934" s="39">
        <f t="shared" si="901"/>
        <v>0</v>
      </c>
      <c r="AA934" s="12">
        <f t="shared" si="854"/>
        <v>0</v>
      </c>
      <c r="AB934" s="39">
        <f t="shared" si="855"/>
        <v>0</v>
      </c>
      <c r="AC934" s="12">
        <f t="shared" si="856"/>
        <v>0</v>
      </c>
      <c r="AD934" s="39">
        <f t="shared" si="857"/>
        <v>0</v>
      </c>
      <c r="AE934" s="39">
        <f t="shared" si="842"/>
        <v>0</v>
      </c>
      <c r="AF934" s="12">
        <f t="shared" si="858"/>
        <v>0</v>
      </c>
      <c r="AG934" s="39">
        <f t="shared" si="859"/>
        <v>0</v>
      </c>
      <c r="AH934" s="12">
        <f t="shared" si="860"/>
        <v>0</v>
      </c>
      <c r="AI934" s="39">
        <f t="shared" si="861"/>
        <v>0</v>
      </c>
      <c r="AJ934" s="39">
        <f t="shared" si="862"/>
        <v>0</v>
      </c>
      <c r="AK934" s="12">
        <f t="shared" si="863"/>
        <v>0</v>
      </c>
      <c r="AL934" s="39">
        <f t="shared" si="864"/>
        <v>0</v>
      </c>
      <c r="AM934" s="39">
        <f t="shared" si="865"/>
        <v>0</v>
      </c>
      <c r="AN934" s="39">
        <f t="shared" si="866"/>
        <v>0</v>
      </c>
      <c r="AO934" s="99">
        <f t="shared" si="867"/>
        <v>0</v>
      </c>
      <c r="AP934" s="99">
        <f t="shared" si="868"/>
        <v>0</v>
      </c>
      <c r="AQ934" s="12">
        <f t="shared" si="869"/>
        <v>0</v>
      </c>
      <c r="AR934" s="39">
        <f t="shared" si="870"/>
        <v>0</v>
      </c>
      <c r="AS934" s="39">
        <f t="shared" si="871"/>
        <v>0</v>
      </c>
      <c r="AT934" s="39">
        <f t="shared" si="872"/>
        <v>0</v>
      </c>
      <c r="AU934" s="12">
        <f t="shared" si="873"/>
        <v>0</v>
      </c>
      <c r="AV934" s="39">
        <f t="shared" si="874"/>
        <v>0</v>
      </c>
      <c r="AW934" s="39">
        <f t="shared" si="875"/>
        <v>0</v>
      </c>
      <c r="AX934" s="39">
        <f t="shared" si="876"/>
        <v>0</v>
      </c>
      <c r="AY934" s="39">
        <f t="shared" si="877"/>
        <v>0</v>
      </c>
      <c r="AZ934" s="39">
        <f t="shared" si="878"/>
        <v>0</v>
      </c>
      <c r="BA934" s="12">
        <f t="shared" si="879"/>
        <v>0</v>
      </c>
      <c r="BB934" s="39">
        <f t="shared" si="880"/>
        <v>0</v>
      </c>
      <c r="BC934" s="39">
        <f t="shared" si="881"/>
        <v>0</v>
      </c>
      <c r="BD934" s="39">
        <f t="shared" si="882"/>
        <v>0</v>
      </c>
      <c r="BE934" s="12">
        <f t="shared" si="883"/>
        <v>0</v>
      </c>
      <c r="BF934" s="39">
        <f t="shared" si="884"/>
        <v>0</v>
      </c>
      <c r="BG934" s="39">
        <f t="shared" si="885"/>
        <v>0</v>
      </c>
      <c r="BH934" s="39">
        <f t="shared" si="886"/>
        <v>0</v>
      </c>
      <c r="BI934" s="12">
        <f t="shared" si="887"/>
        <v>0</v>
      </c>
      <c r="BJ934" s="39">
        <f t="shared" si="888"/>
        <v>0</v>
      </c>
      <c r="BK934" s="39">
        <f t="shared" si="889"/>
        <v>0</v>
      </c>
      <c r="BL934" s="39">
        <f t="shared" si="890"/>
        <v>0</v>
      </c>
      <c r="BM934" s="12">
        <f t="shared" si="891"/>
        <v>0</v>
      </c>
      <c r="BN934" s="39">
        <f t="shared" si="892"/>
        <v>0</v>
      </c>
      <c r="BO934" s="39">
        <f t="shared" si="893"/>
        <v>0</v>
      </c>
      <c r="BP934" s="39">
        <f t="shared" si="894"/>
        <v>0</v>
      </c>
      <c r="BQ934" s="12">
        <f t="shared" si="895"/>
        <v>0</v>
      </c>
      <c r="BR934" s="39">
        <f t="shared" si="896"/>
        <v>0</v>
      </c>
      <c r="BS934" s="39">
        <f t="shared" si="897"/>
        <v>0</v>
      </c>
      <c r="BT934" s="39">
        <f t="shared" si="898"/>
        <v>0</v>
      </c>
      <c r="BU934" s="104">
        <f>IF(ABS($B934)&lt;0.01,0,VLOOKUP(E934,DollarSteps,4))</f>
        <v>1</v>
      </c>
      <c r="BV934" s="104">
        <f>IF(ABS($B934)&lt;0.01,0,VLOOKUP(G934,DollarSteps,4))</f>
        <v>3</v>
      </c>
      <c r="BW934" s="104">
        <f>IF(ABS($B934)&lt;0.01,0,VLOOKUP(I934,DollarSteps,4))</f>
        <v>4</v>
      </c>
      <c r="BX934" s="104">
        <f>IF(ABS($B934)&lt;0.01,0,IF($J934="","",VLOOKUP($J934,Age_Steps,4)))</f>
        <v>7</v>
      </c>
      <c r="BY934" s="104">
        <f>IF(OR(ABS($B934)&lt;0.01,$E934=0),0,IF($J934="","",VLOOKUP($J934,Age_Steps,4)))</f>
        <v>0</v>
      </c>
      <c r="BZ934" s="104">
        <f>IF(ABS($B934)&lt;0.01,0,IF($J934="","",VLOOKUP($J934-1,Age_Steps,4)))</f>
        <v>7</v>
      </c>
      <c r="CA934" s="104">
        <f>IF(OR(ABS($B934)&lt;0.01,$G934=0),0,IF($J934="","",VLOOKUP($J934-1,Age_Steps,4)))</f>
        <v>7</v>
      </c>
      <c r="CB934" s="104">
        <f>IF(ABS($B934)&lt;0.01,0,IF($J934="","",VLOOKUP($J934-2,Age_Steps,4)))</f>
        <v>6</v>
      </c>
      <c r="CC934" s="104">
        <f>IF(OR(ABS($B934)&lt;0.01,$I934=0),0,IF($J934="","",VLOOKUP($J934-2,Age_Steps,4)))</f>
        <v>6</v>
      </c>
    </row>
    <row r="935" spans="2:81" ht="12.5" customHeight="1">
      <c r="B935" s="6" t="s">
        <v>1003</v>
      </c>
      <c r="C935" s="6" t="s">
        <v>1004</v>
      </c>
      <c r="D935" s="5">
        <v>1500</v>
      </c>
      <c r="E935" s="5">
        <v>1621</v>
      </c>
      <c r="F935" s="2">
        <v>1500</v>
      </c>
      <c r="G935" s="2">
        <v>1601</v>
      </c>
      <c r="H935" s="2">
        <v>1500</v>
      </c>
      <c r="I935" s="5">
        <v>1556</v>
      </c>
      <c r="J935" s="11">
        <v>91</v>
      </c>
      <c r="K935" s="12">
        <f t="shared" si="843"/>
        <v>1</v>
      </c>
      <c r="L935" s="12">
        <f t="shared" si="843"/>
        <v>1</v>
      </c>
      <c r="M935" s="14">
        <f t="shared" si="844"/>
        <v>0</v>
      </c>
      <c r="N935" s="12">
        <f t="shared" si="899"/>
        <v>0</v>
      </c>
      <c r="O935" s="14">
        <f t="shared" si="845"/>
        <v>20</v>
      </c>
      <c r="P935" s="12">
        <f t="shared" si="899"/>
        <v>0</v>
      </c>
      <c r="Q935" s="12">
        <f t="shared" si="846"/>
        <v>0</v>
      </c>
      <c r="R935" s="12">
        <f t="shared" si="847"/>
        <v>0</v>
      </c>
      <c r="S935" s="12">
        <f t="shared" si="848"/>
        <v>1</v>
      </c>
      <c r="T935" s="12">
        <f t="shared" si="849"/>
        <v>1</v>
      </c>
      <c r="U935" s="12">
        <f t="shared" si="850"/>
        <v>0</v>
      </c>
      <c r="V935" s="39">
        <f t="shared" si="851"/>
        <v>0</v>
      </c>
      <c r="W935" s="39">
        <f t="shared" si="852"/>
        <v>0</v>
      </c>
      <c r="X935" s="12">
        <f t="shared" si="900"/>
        <v>1</v>
      </c>
      <c r="Y935" s="12">
        <f t="shared" si="853"/>
        <v>0</v>
      </c>
      <c r="Z935" s="39">
        <f t="shared" si="901"/>
        <v>0</v>
      </c>
      <c r="AA935" s="12">
        <f t="shared" si="854"/>
        <v>0</v>
      </c>
      <c r="AB935" s="39">
        <f t="shared" si="855"/>
        <v>0</v>
      </c>
      <c r="AC935" s="12">
        <f t="shared" si="856"/>
        <v>0</v>
      </c>
      <c r="AD935" s="39">
        <f t="shared" si="857"/>
        <v>0</v>
      </c>
      <c r="AE935" s="39">
        <f t="shared" si="842"/>
        <v>0</v>
      </c>
      <c r="AF935" s="12">
        <f t="shared" si="858"/>
        <v>0</v>
      </c>
      <c r="AG935" s="39">
        <f t="shared" si="859"/>
        <v>0</v>
      </c>
      <c r="AH935" s="12">
        <f t="shared" si="860"/>
        <v>0</v>
      </c>
      <c r="AI935" s="39">
        <f t="shared" si="861"/>
        <v>0</v>
      </c>
      <c r="AJ935" s="39">
        <f t="shared" si="862"/>
        <v>0</v>
      </c>
      <c r="AK935" s="12">
        <f t="shared" si="863"/>
        <v>1</v>
      </c>
      <c r="AL935" s="39">
        <f t="shared" si="864"/>
        <v>1621</v>
      </c>
      <c r="AM935" s="39">
        <f t="shared" si="865"/>
        <v>1601</v>
      </c>
      <c r="AN935" s="39">
        <f t="shared" si="866"/>
        <v>1556</v>
      </c>
      <c r="AO935" s="99">
        <f t="shared" si="867"/>
        <v>1</v>
      </c>
      <c r="AP935" s="99">
        <f t="shared" si="868"/>
        <v>1</v>
      </c>
      <c r="AQ935" s="12">
        <f t="shared" si="869"/>
        <v>1</v>
      </c>
      <c r="AR935" s="39">
        <f t="shared" si="870"/>
        <v>1621</v>
      </c>
      <c r="AS935" s="39">
        <f t="shared" si="871"/>
        <v>1601</v>
      </c>
      <c r="AT935" s="39">
        <f t="shared" si="872"/>
        <v>1556</v>
      </c>
      <c r="AU935" s="12">
        <f t="shared" si="873"/>
        <v>0</v>
      </c>
      <c r="AV935" s="39">
        <f t="shared" si="874"/>
        <v>0</v>
      </c>
      <c r="AW935" s="39">
        <f t="shared" si="875"/>
        <v>0</v>
      </c>
      <c r="AX935" s="39">
        <f t="shared" si="876"/>
        <v>0</v>
      </c>
      <c r="AY935" s="39">
        <f t="shared" si="877"/>
        <v>0</v>
      </c>
      <c r="AZ935" s="39">
        <f t="shared" si="878"/>
        <v>0</v>
      </c>
      <c r="BA935" s="12">
        <f t="shared" si="879"/>
        <v>0</v>
      </c>
      <c r="BB935" s="39">
        <f t="shared" si="880"/>
        <v>0</v>
      </c>
      <c r="BC935" s="39">
        <f t="shared" si="881"/>
        <v>0</v>
      </c>
      <c r="BD935" s="39">
        <f t="shared" si="882"/>
        <v>0</v>
      </c>
      <c r="BE935" s="12">
        <f t="shared" si="883"/>
        <v>0</v>
      </c>
      <c r="BF935" s="39">
        <f t="shared" si="884"/>
        <v>0</v>
      </c>
      <c r="BG935" s="39">
        <f t="shared" si="885"/>
        <v>0</v>
      </c>
      <c r="BH935" s="39">
        <f t="shared" si="886"/>
        <v>0</v>
      </c>
      <c r="BI935" s="12">
        <f t="shared" si="887"/>
        <v>0</v>
      </c>
      <c r="BJ935" s="39">
        <f t="shared" si="888"/>
        <v>0</v>
      </c>
      <c r="BK935" s="39">
        <f t="shared" si="889"/>
        <v>0</v>
      </c>
      <c r="BL935" s="39">
        <f t="shared" si="890"/>
        <v>0</v>
      </c>
      <c r="BM935" s="12">
        <f t="shared" si="891"/>
        <v>0</v>
      </c>
      <c r="BN935" s="39">
        <f t="shared" si="892"/>
        <v>0</v>
      </c>
      <c r="BO935" s="39">
        <f t="shared" si="893"/>
        <v>0</v>
      </c>
      <c r="BP935" s="39">
        <f t="shared" si="894"/>
        <v>0</v>
      </c>
      <c r="BQ935" s="12">
        <f t="shared" si="895"/>
        <v>0</v>
      </c>
      <c r="BR935" s="39">
        <f t="shared" si="896"/>
        <v>0</v>
      </c>
      <c r="BS935" s="39">
        <f t="shared" si="897"/>
        <v>0</v>
      </c>
      <c r="BT935" s="39">
        <f t="shared" si="898"/>
        <v>0</v>
      </c>
      <c r="BU935" s="104">
        <f>IF(ABS($B935)&lt;0.01,0,VLOOKUP(E935,DollarSteps,4))</f>
        <v>5</v>
      </c>
      <c r="BV935" s="104">
        <f>IF(ABS($B935)&lt;0.01,0,VLOOKUP(G935,DollarSteps,4))</f>
        <v>5</v>
      </c>
      <c r="BW935" s="104">
        <f>IF(ABS($B935)&lt;0.01,0,VLOOKUP(I935,DollarSteps,4))</f>
        <v>4</v>
      </c>
      <c r="BX935" s="104">
        <f>IF(ABS($B935)&lt;0.01,0,IF($J935="","",VLOOKUP($J935,Age_Steps,4)))</f>
        <v>7</v>
      </c>
      <c r="BY935" s="104">
        <f>IF(OR(ABS($B935)&lt;0.01,$E935=0),0,IF($J935="","",VLOOKUP($J935,Age_Steps,4)))</f>
        <v>7</v>
      </c>
      <c r="BZ935" s="104">
        <f>IF(ABS($B935)&lt;0.01,0,IF($J935="","",VLOOKUP($J935-1,Age_Steps,4)))</f>
        <v>7</v>
      </c>
      <c r="CA935" s="104">
        <f>IF(OR(ABS($B935)&lt;0.01,$G935=0),0,IF($J935="","",VLOOKUP($J935-1,Age_Steps,4)))</f>
        <v>7</v>
      </c>
      <c r="CB935" s="104">
        <f>IF(ABS($B935)&lt;0.01,0,IF($J935="","",VLOOKUP($J935-2,Age_Steps,4)))</f>
        <v>7</v>
      </c>
      <c r="CC935" s="104">
        <f>IF(OR(ABS($B935)&lt;0.01,$I935=0),0,IF($J935="","",VLOOKUP($J935-2,Age_Steps,4)))</f>
        <v>7</v>
      </c>
    </row>
    <row r="936" spans="2:81" ht="12.5" customHeight="1">
      <c r="B936" s="6" t="s">
        <v>1005</v>
      </c>
      <c r="C936" s="6" t="s">
        <v>1006</v>
      </c>
      <c r="D936" s="5">
        <v>1750</v>
      </c>
      <c r="E936" s="5">
        <v>1895</v>
      </c>
      <c r="F936" s="2">
        <v>2400</v>
      </c>
      <c r="G936" s="2">
        <v>2473</v>
      </c>
      <c r="H936" s="2">
        <v>2400</v>
      </c>
      <c r="I936" s="5">
        <v>2660</v>
      </c>
      <c r="J936" s="11">
        <v>90</v>
      </c>
      <c r="K936" s="12">
        <f t="shared" si="843"/>
        <v>1</v>
      </c>
      <c r="L936" s="12">
        <f t="shared" si="843"/>
        <v>1</v>
      </c>
      <c r="M936" s="14">
        <f t="shared" si="844"/>
        <v>-650</v>
      </c>
      <c r="N936" s="12">
        <f t="shared" si="899"/>
        <v>1</v>
      </c>
      <c r="O936" s="14">
        <f t="shared" si="845"/>
        <v>-578</v>
      </c>
      <c r="P936" s="12">
        <f t="shared" si="899"/>
        <v>1</v>
      </c>
      <c r="Q936" s="12">
        <f t="shared" si="846"/>
        <v>0</v>
      </c>
      <c r="R936" s="12">
        <f t="shared" si="847"/>
        <v>0</v>
      </c>
      <c r="S936" s="12">
        <f t="shared" si="848"/>
        <v>1</v>
      </c>
      <c r="T936" s="12">
        <f t="shared" si="849"/>
        <v>1</v>
      </c>
      <c r="U936" s="12">
        <f t="shared" si="850"/>
        <v>0</v>
      </c>
      <c r="V936" s="39">
        <f t="shared" si="851"/>
        <v>0</v>
      </c>
      <c r="W936" s="39">
        <f t="shared" si="852"/>
        <v>0</v>
      </c>
      <c r="X936" s="12">
        <f t="shared" si="900"/>
        <v>1</v>
      </c>
      <c r="Y936" s="12">
        <f t="shared" si="853"/>
        <v>0</v>
      </c>
      <c r="Z936" s="39">
        <f t="shared" si="901"/>
        <v>0</v>
      </c>
      <c r="AA936" s="12">
        <f t="shared" si="854"/>
        <v>0</v>
      </c>
      <c r="AB936" s="39">
        <f t="shared" si="855"/>
        <v>0</v>
      </c>
      <c r="AC936" s="12">
        <f t="shared" si="856"/>
        <v>0</v>
      </c>
      <c r="AD936" s="39">
        <f t="shared" si="857"/>
        <v>0</v>
      </c>
      <c r="AE936" s="39">
        <f t="shared" si="842"/>
        <v>0</v>
      </c>
      <c r="AF936" s="12">
        <f t="shared" si="858"/>
        <v>0</v>
      </c>
      <c r="AG936" s="39">
        <f t="shared" si="859"/>
        <v>0</v>
      </c>
      <c r="AH936" s="12">
        <f t="shared" si="860"/>
        <v>0</v>
      </c>
      <c r="AI936" s="39">
        <f t="shared" si="861"/>
        <v>0</v>
      </c>
      <c r="AJ936" s="39">
        <f t="shared" si="862"/>
        <v>0</v>
      </c>
      <c r="AK936" s="12">
        <f t="shared" si="863"/>
        <v>1</v>
      </c>
      <c r="AL936" s="39">
        <f t="shared" si="864"/>
        <v>1895</v>
      </c>
      <c r="AM936" s="39">
        <f t="shared" si="865"/>
        <v>2473</v>
      </c>
      <c r="AN936" s="39">
        <f t="shared" si="866"/>
        <v>2660</v>
      </c>
      <c r="AO936" s="99">
        <f t="shared" si="867"/>
        <v>2</v>
      </c>
      <c r="AP936" s="99">
        <f t="shared" si="868"/>
        <v>2</v>
      </c>
      <c r="AQ936" s="12">
        <f t="shared" si="869"/>
        <v>0</v>
      </c>
      <c r="AR936" s="39">
        <f t="shared" si="870"/>
        <v>0</v>
      </c>
      <c r="AS936" s="39">
        <f t="shared" si="871"/>
        <v>0</v>
      </c>
      <c r="AT936" s="39">
        <f t="shared" si="872"/>
        <v>0</v>
      </c>
      <c r="AU936" s="12">
        <f t="shared" si="873"/>
        <v>1</v>
      </c>
      <c r="AV936" s="39">
        <f t="shared" si="874"/>
        <v>1895</v>
      </c>
      <c r="AW936" s="39">
        <f t="shared" si="875"/>
        <v>2473</v>
      </c>
      <c r="AX936" s="39">
        <f t="shared" si="876"/>
        <v>2660</v>
      </c>
      <c r="AY936" s="39">
        <f t="shared" si="877"/>
        <v>-578</v>
      </c>
      <c r="AZ936" s="39">
        <f t="shared" si="878"/>
        <v>-187</v>
      </c>
      <c r="BA936" s="12">
        <f t="shared" si="879"/>
        <v>0</v>
      </c>
      <c r="BB936" s="39">
        <f t="shared" si="880"/>
        <v>0</v>
      </c>
      <c r="BC936" s="39">
        <f t="shared" si="881"/>
        <v>0</v>
      </c>
      <c r="BD936" s="39">
        <f t="shared" si="882"/>
        <v>0</v>
      </c>
      <c r="BE936" s="12">
        <f t="shared" si="883"/>
        <v>0</v>
      </c>
      <c r="BF936" s="39">
        <f t="shared" si="884"/>
        <v>0</v>
      </c>
      <c r="BG936" s="39">
        <f t="shared" si="885"/>
        <v>0</v>
      </c>
      <c r="BH936" s="39">
        <f t="shared" si="886"/>
        <v>0</v>
      </c>
      <c r="BI936" s="12">
        <f t="shared" si="887"/>
        <v>0</v>
      </c>
      <c r="BJ936" s="39">
        <f t="shared" si="888"/>
        <v>0</v>
      </c>
      <c r="BK936" s="39">
        <f t="shared" si="889"/>
        <v>0</v>
      </c>
      <c r="BL936" s="39">
        <f t="shared" si="890"/>
        <v>0</v>
      </c>
      <c r="BM936" s="12">
        <f t="shared" si="891"/>
        <v>0</v>
      </c>
      <c r="BN936" s="39">
        <f t="shared" si="892"/>
        <v>0</v>
      </c>
      <c r="BO936" s="39">
        <f t="shared" si="893"/>
        <v>0</v>
      </c>
      <c r="BP936" s="39">
        <f t="shared" si="894"/>
        <v>0</v>
      </c>
      <c r="BQ936" s="12">
        <f t="shared" si="895"/>
        <v>0</v>
      </c>
      <c r="BR936" s="39">
        <f t="shared" si="896"/>
        <v>0</v>
      </c>
      <c r="BS936" s="39">
        <f t="shared" si="897"/>
        <v>0</v>
      </c>
      <c r="BT936" s="39">
        <f t="shared" si="898"/>
        <v>0</v>
      </c>
      <c r="BU936" s="104">
        <f>IF(ABS($B936)&lt;0.01,0,VLOOKUP(E936,DollarSteps,4))</f>
        <v>5</v>
      </c>
      <c r="BV936" s="104">
        <f>IF(ABS($B936)&lt;0.01,0,VLOOKUP(G936,DollarSteps,4))</f>
        <v>6</v>
      </c>
      <c r="BW936" s="104">
        <f>IF(ABS($B936)&lt;0.01,0,VLOOKUP(I936,DollarSteps,4))</f>
        <v>7</v>
      </c>
      <c r="BX936" s="104">
        <f>IF(ABS($B936)&lt;0.01,0,IF($J936="","",VLOOKUP($J936,Age_Steps,4)))</f>
        <v>7</v>
      </c>
      <c r="BY936" s="104">
        <f>IF(OR(ABS($B936)&lt;0.01,$E936=0),0,IF($J936="","",VLOOKUP($J936,Age_Steps,4)))</f>
        <v>7</v>
      </c>
      <c r="BZ936" s="104">
        <f>IF(ABS($B936)&lt;0.01,0,IF($J936="","",VLOOKUP($J936-1,Age_Steps,4)))</f>
        <v>7</v>
      </c>
      <c r="CA936" s="104">
        <f>IF(OR(ABS($B936)&lt;0.01,$G936=0),0,IF($J936="","",VLOOKUP($J936-1,Age_Steps,4)))</f>
        <v>7</v>
      </c>
      <c r="CB936" s="104">
        <f>IF(ABS($B936)&lt;0.01,0,IF($J936="","",VLOOKUP($J936-2,Age_Steps,4)))</f>
        <v>7</v>
      </c>
      <c r="CC936" s="104">
        <f>IF(OR(ABS($B936)&lt;0.01,$I936=0),0,IF($J936="","",VLOOKUP($J936-2,Age_Steps,4)))</f>
        <v>7</v>
      </c>
    </row>
    <row r="937" spans="2:81" ht="12.5" customHeight="1">
      <c r="B937" s="6" t="s">
        <v>1007</v>
      </c>
      <c r="C937" s="7" t="s">
        <v>1008</v>
      </c>
      <c r="D937" s="5">
        <v>5300</v>
      </c>
      <c r="E937" s="5">
        <v>5385</v>
      </c>
      <c r="F937" s="2">
        <v>4800</v>
      </c>
      <c r="G937" s="2">
        <v>4820</v>
      </c>
      <c r="H937" s="2">
        <v>5200</v>
      </c>
      <c r="I937" s="5">
        <v>5235</v>
      </c>
      <c r="J937" s="11">
        <v>73</v>
      </c>
      <c r="K937" s="12">
        <f t="shared" si="843"/>
        <v>1</v>
      </c>
      <c r="L937" s="12">
        <f t="shared" si="843"/>
        <v>1</v>
      </c>
      <c r="M937" s="14">
        <f t="shared" si="844"/>
        <v>500</v>
      </c>
      <c r="N937" s="12">
        <f t="shared" si="899"/>
        <v>1</v>
      </c>
      <c r="O937" s="14">
        <f t="shared" si="845"/>
        <v>565</v>
      </c>
      <c r="P937" s="12">
        <f t="shared" si="899"/>
        <v>1</v>
      </c>
      <c r="Q937" s="12">
        <f t="shared" si="846"/>
        <v>0</v>
      </c>
      <c r="R937" s="12">
        <f t="shared" si="847"/>
        <v>0</v>
      </c>
      <c r="S937" s="12">
        <f t="shared" si="848"/>
        <v>1</v>
      </c>
      <c r="T937" s="12">
        <f t="shared" si="849"/>
        <v>1</v>
      </c>
      <c r="U937" s="12">
        <f t="shared" si="850"/>
        <v>0</v>
      </c>
      <c r="V937" s="39">
        <f t="shared" si="851"/>
        <v>0</v>
      </c>
      <c r="W937" s="39">
        <f t="shared" si="852"/>
        <v>0</v>
      </c>
      <c r="X937" s="12">
        <f t="shared" si="900"/>
        <v>1</v>
      </c>
      <c r="Y937" s="12">
        <f t="shared" si="853"/>
        <v>0</v>
      </c>
      <c r="Z937" s="39">
        <f t="shared" si="901"/>
        <v>0</v>
      </c>
      <c r="AA937" s="12">
        <f t="shared" si="854"/>
        <v>0</v>
      </c>
      <c r="AB937" s="39">
        <f t="shared" si="855"/>
        <v>0</v>
      </c>
      <c r="AC937" s="12">
        <f t="shared" si="856"/>
        <v>0</v>
      </c>
      <c r="AD937" s="39">
        <f t="shared" si="857"/>
        <v>0</v>
      </c>
      <c r="AE937" s="39">
        <f t="shared" si="842"/>
        <v>0</v>
      </c>
      <c r="AF937" s="12">
        <f t="shared" si="858"/>
        <v>0</v>
      </c>
      <c r="AG937" s="39">
        <f t="shared" si="859"/>
        <v>0</v>
      </c>
      <c r="AH937" s="12">
        <f t="shared" si="860"/>
        <v>0</v>
      </c>
      <c r="AI937" s="39">
        <f t="shared" si="861"/>
        <v>0</v>
      </c>
      <c r="AJ937" s="39">
        <f t="shared" si="862"/>
        <v>0</v>
      </c>
      <c r="AK937" s="12">
        <f t="shared" si="863"/>
        <v>1</v>
      </c>
      <c r="AL937" s="39">
        <f t="shared" si="864"/>
        <v>5385</v>
      </c>
      <c r="AM937" s="39">
        <f t="shared" si="865"/>
        <v>4820</v>
      </c>
      <c r="AN937" s="39">
        <f t="shared" si="866"/>
        <v>5235</v>
      </c>
      <c r="AO937" s="99">
        <f t="shared" si="867"/>
        <v>1</v>
      </c>
      <c r="AP937" s="99">
        <f t="shared" si="868"/>
        <v>2</v>
      </c>
      <c r="AQ937" s="12">
        <f t="shared" si="869"/>
        <v>0</v>
      </c>
      <c r="AR937" s="39">
        <f t="shared" si="870"/>
        <v>0</v>
      </c>
      <c r="AS937" s="39">
        <f t="shared" si="871"/>
        <v>0</v>
      </c>
      <c r="AT937" s="39">
        <f t="shared" si="872"/>
        <v>0</v>
      </c>
      <c r="AU937" s="12">
        <f t="shared" si="873"/>
        <v>0</v>
      </c>
      <c r="AV937" s="39">
        <f t="shared" si="874"/>
        <v>0</v>
      </c>
      <c r="AW937" s="39">
        <f t="shared" si="875"/>
        <v>0</v>
      </c>
      <c r="AX937" s="39">
        <f t="shared" si="876"/>
        <v>0</v>
      </c>
      <c r="AY937" s="39">
        <f t="shared" si="877"/>
        <v>0</v>
      </c>
      <c r="AZ937" s="39">
        <f t="shared" si="878"/>
        <v>0</v>
      </c>
      <c r="BA937" s="12">
        <f t="shared" si="879"/>
        <v>1</v>
      </c>
      <c r="BB937" s="39">
        <f t="shared" si="880"/>
        <v>5385</v>
      </c>
      <c r="BC937" s="39">
        <f t="shared" si="881"/>
        <v>4820</v>
      </c>
      <c r="BD937" s="39">
        <f t="shared" si="882"/>
        <v>5235</v>
      </c>
      <c r="BE937" s="12">
        <f t="shared" si="883"/>
        <v>0</v>
      </c>
      <c r="BF937" s="39">
        <f t="shared" si="884"/>
        <v>0</v>
      </c>
      <c r="BG937" s="39">
        <f t="shared" si="885"/>
        <v>0</v>
      </c>
      <c r="BH937" s="39">
        <f t="shared" si="886"/>
        <v>0</v>
      </c>
      <c r="BI937" s="12">
        <f t="shared" si="887"/>
        <v>0</v>
      </c>
      <c r="BJ937" s="39">
        <f t="shared" si="888"/>
        <v>0</v>
      </c>
      <c r="BK937" s="39">
        <f t="shared" si="889"/>
        <v>0</v>
      </c>
      <c r="BL937" s="39">
        <f t="shared" si="890"/>
        <v>0</v>
      </c>
      <c r="BM937" s="12">
        <f t="shared" si="891"/>
        <v>0</v>
      </c>
      <c r="BN937" s="39">
        <f t="shared" si="892"/>
        <v>0</v>
      </c>
      <c r="BO937" s="39">
        <f t="shared" si="893"/>
        <v>0</v>
      </c>
      <c r="BP937" s="39">
        <f t="shared" si="894"/>
        <v>0</v>
      </c>
      <c r="BQ937" s="12">
        <f t="shared" si="895"/>
        <v>0</v>
      </c>
      <c r="BR937" s="39">
        <f t="shared" si="896"/>
        <v>0</v>
      </c>
      <c r="BS937" s="39">
        <f t="shared" si="897"/>
        <v>0</v>
      </c>
      <c r="BT937" s="39">
        <f t="shared" si="898"/>
        <v>0</v>
      </c>
      <c r="BU937" s="104">
        <f>IF(ABS($B937)&lt;0.01,0,VLOOKUP(E937,DollarSteps,4))</f>
        <v>9</v>
      </c>
      <c r="BV937" s="104">
        <f>IF(ABS($B937)&lt;0.01,0,VLOOKUP(G937,DollarSteps,4))</f>
        <v>8</v>
      </c>
      <c r="BW937" s="104">
        <f>IF(ABS($B937)&lt;0.01,0,VLOOKUP(I937,DollarSteps,4))</f>
        <v>9</v>
      </c>
      <c r="BX937" s="104">
        <f>IF(ABS($B937)&lt;0.01,0,IF($J937="","",VLOOKUP($J937,Age_Steps,4)))</f>
        <v>7</v>
      </c>
      <c r="BY937" s="104">
        <f>IF(OR(ABS($B937)&lt;0.01,$E937=0),0,IF($J937="","",VLOOKUP($J937,Age_Steps,4)))</f>
        <v>7</v>
      </c>
      <c r="BZ937" s="104">
        <f>IF(ABS($B937)&lt;0.01,0,IF($J937="","",VLOOKUP($J937-1,Age_Steps,4)))</f>
        <v>7</v>
      </c>
      <c r="CA937" s="104">
        <f>IF(OR(ABS($B937)&lt;0.01,$G937=0),0,IF($J937="","",VLOOKUP($J937-1,Age_Steps,4)))</f>
        <v>7</v>
      </c>
      <c r="CB937" s="104">
        <f>IF(ABS($B937)&lt;0.01,0,IF($J937="","",VLOOKUP($J937-2,Age_Steps,4)))</f>
        <v>7</v>
      </c>
      <c r="CC937" s="104">
        <f>IF(OR(ABS($B937)&lt;0.01,$I937=0),0,IF($J937="","",VLOOKUP($J937-2,Age_Steps,4)))</f>
        <v>7</v>
      </c>
    </row>
    <row r="938" spans="2:81" ht="12.5" customHeight="1">
      <c r="B938" s="6" t="s">
        <v>1009</v>
      </c>
      <c r="C938" s="6" t="s">
        <v>1010</v>
      </c>
      <c r="D938" s="5">
        <v>1080</v>
      </c>
      <c r="E938" s="5">
        <v>1083</v>
      </c>
      <c r="F938" s="2">
        <v>1080</v>
      </c>
      <c r="G938" s="2">
        <v>1148</v>
      </c>
      <c r="H938" s="2">
        <v>1080</v>
      </c>
      <c r="I938" s="5">
        <v>1116</v>
      </c>
      <c r="J938" s="11">
        <v>80</v>
      </c>
      <c r="K938" s="12">
        <f t="shared" si="843"/>
        <v>1</v>
      </c>
      <c r="L938" s="12">
        <f t="shared" si="843"/>
        <v>1</v>
      </c>
      <c r="M938" s="14">
        <f t="shared" si="844"/>
        <v>0</v>
      </c>
      <c r="N938" s="12">
        <f t="shared" si="899"/>
        <v>0</v>
      </c>
      <c r="O938" s="14">
        <f t="shared" si="845"/>
        <v>-65</v>
      </c>
      <c r="P938" s="12">
        <f t="shared" si="899"/>
        <v>0</v>
      </c>
      <c r="Q938" s="12">
        <f t="shared" si="846"/>
        <v>0</v>
      </c>
      <c r="R938" s="12">
        <f t="shared" si="847"/>
        <v>0</v>
      </c>
      <c r="S938" s="12">
        <f t="shared" si="848"/>
        <v>1</v>
      </c>
      <c r="T938" s="12">
        <f t="shared" si="849"/>
        <v>1</v>
      </c>
      <c r="U938" s="12">
        <f t="shared" si="850"/>
        <v>0</v>
      </c>
      <c r="V938" s="39">
        <f t="shared" si="851"/>
        <v>0</v>
      </c>
      <c r="W938" s="39">
        <f t="shared" si="852"/>
        <v>0</v>
      </c>
      <c r="X938" s="12">
        <f t="shared" si="900"/>
        <v>1</v>
      </c>
      <c r="Y938" s="12">
        <f t="shared" si="853"/>
        <v>0</v>
      </c>
      <c r="Z938" s="39">
        <f t="shared" si="901"/>
        <v>0</v>
      </c>
      <c r="AA938" s="12">
        <f t="shared" si="854"/>
        <v>0</v>
      </c>
      <c r="AB938" s="39">
        <f t="shared" si="855"/>
        <v>0</v>
      </c>
      <c r="AC938" s="12">
        <f t="shared" si="856"/>
        <v>0</v>
      </c>
      <c r="AD938" s="39">
        <f t="shared" si="857"/>
        <v>0</v>
      </c>
      <c r="AE938" s="39">
        <f t="shared" si="842"/>
        <v>0</v>
      </c>
      <c r="AF938" s="12">
        <f t="shared" si="858"/>
        <v>0</v>
      </c>
      <c r="AG938" s="39">
        <f t="shared" si="859"/>
        <v>0</v>
      </c>
      <c r="AH938" s="12">
        <f t="shared" si="860"/>
        <v>0</v>
      </c>
      <c r="AI938" s="39">
        <f t="shared" si="861"/>
        <v>0</v>
      </c>
      <c r="AJ938" s="39">
        <f t="shared" si="862"/>
        <v>0</v>
      </c>
      <c r="AK938" s="12">
        <f t="shared" si="863"/>
        <v>1</v>
      </c>
      <c r="AL938" s="39">
        <f t="shared" si="864"/>
        <v>1083</v>
      </c>
      <c r="AM938" s="39">
        <f t="shared" si="865"/>
        <v>1148</v>
      </c>
      <c r="AN938" s="39">
        <f t="shared" si="866"/>
        <v>1116</v>
      </c>
      <c r="AO938" s="99">
        <f t="shared" si="867"/>
        <v>2</v>
      </c>
      <c r="AP938" s="99">
        <f t="shared" si="868"/>
        <v>1</v>
      </c>
      <c r="AQ938" s="12">
        <f t="shared" si="869"/>
        <v>0</v>
      </c>
      <c r="AR938" s="39">
        <f t="shared" si="870"/>
        <v>0</v>
      </c>
      <c r="AS938" s="39">
        <f t="shared" si="871"/>
        <v>0</v>
      </c>
      <c r="AT938" s="39">
        <f t="shared" si="872"/>
        <v>0</v>
      </c>
      <c r="AU938" s="12">
        <f t="shared" si="873"/>
        <v>0</v>
      </c>
      <c r="AV938" s="39">
        <f t="shared" si="874"/>
        <v>0</v>
      </c>
      <c r="AW938" s="39">
        <f t="shared" si="875"/>
        <v>0</v>
      </c>
      <c r="AX938" s="39">
        <f t="shared" si="876"/>
        <v>0</v>
      </c>
      <c r="AY938" s="39">
        <f t="shared" si="877"/>
        <v>0</v>
      </c>
      <c r="AZ938" s="39">
        <f t="shared" si="878"/>
        <v>0</v>
      </c>
      <c r="BA938" s="12">
        <f t="shared" si="879"/>
        <v>0</v>
      </c>
      <c r="BB938" s="39">
        <f t="shared" si="880"/>
        <v>0</v>
      </c>
      <c r="BC938" s="39">
        <f t="shared" si="881"/>
        <v>0</v>
      </c>
      <c r="BD938" s="39">
        <f t="shared" si="882"/>
        <v>0</v>
      </c>
      <c r="BE938" s="12">
        <f t="shared" si="883"/>
        <v>1</v>
      </c>
      <c r="BF938" s="39">
        <f t="shared" si="884"/>
        <v>1083</v>
      </c>
      <c r="BG938" s="39">
        <f t="shared" si="885"/>
        <v>1148</v>
      </c>
      <c r="BH938" s="39">
        <f t="shared" si="886"/>
        <v>1116</v>
      </c>
      <c r="BI938" s="12">
        <f t="shared" si="887"/>
        <v>0</v>
      </c>
      <c r="BJ938" s="39">
        <f t="shared" si="888"/>
        <v>0</v>
      </c>
      <c r="BK938" s="39">
        <f t="shared" si="889"/>
        <v>0</v>
      </c>
      <c r="BL938" s="39">
        <f t="shared" si="890"/>
        <v>0</v>
      </c>
      <c r="BM938" s="12">
        <f t="shared" si="891"/>
        <v>0</v>
      </c>
      <c r="BN938" s="39">
        <f t="shared" si="892"/>
        <v>0</v>
      </c>
      <c r="BO938" s="39">
        <f t="shared" si="893"/>
        <v>0</v>
      </c>
      <c r="BP938" s="39">
        <f t="shared" si="894"/>
        <v>0</v>
      </c>
      <c r="BQ938" s="12">
        <f t="shared" si="895"/>
        <v>0</v>
      </c>
      <c r="BR938" s="39">
        <f t="shared" si="896"/>
        <v>0</v>
      </c>
      <c r="BS938" s="39">
        <f t="shared" si="897"/>
        <v>0</v>
      </c>
      <c r="BT938" s="39">
        <f t="shared" si="898"/>
        <v>0</v>
      </c>
      <c r="BU938" s="104">
        <f>IF(ABS($B938)&lt;0.01,0,VLOOKUP(E938,DollarSteps,4))</f>
        <v>4</v>
      </c>
      <c r="BV938" s="104">
        <f>IF(ABS($B938)&lt;0.01,0,VLOOKUP(G938,DollarSteps,4))</f>
        <v>4</v>
      </c>
      <c r="BW938" s="104">
        <f>IF(ABS($B938)&lt;0.01,0,VLOOKUP(I938,DollarSteps,4))</f>
        <v>4</v>
      </c>
      <c r="BX938" s="104">
        <f>IF(ABS($B938)&lt;0.01,0,IF($J938="","",VLOOKUP($J938,Age_Steps,4)))</f>
        <v>7</v>
      </c>
      <c r="BY938" s="104">
        <f>IF(OR(ABS($B938)&lt;0.01,$E938=0),0,IF($J938="","",VLOOKUP($J938,Age_Steps,4)))</f>
        <v>7</v>
      </c>
      <c r="BZ938" s="104">
        <f>IF(ABS($B938)&lt;0.01,0,IF($J938="","",VLOOKUP($J938-1,Age_Steps,4)))</f>
        <v>7</v>
      </c>
      <c r="CA938" s="104">
        <f>IF(OR(ABS($B938)&lt;0.01,$G938=0),0,IF($J938="","",VLOOKUP($J938-1,Age_Steps,4)))</f>
        <v>7</v>
      </c>
      <c r="CB938" s="104">
        <f>IF(ABS($B938)&lt;0.01,0,IF($J938="","",VLOOKUP($J938-2,Age_Steps,4)))</f>
        <v>7</v>
      </c>
      <c r="CC938" s="104">
        <f>IF(OR(ABS($B938)&lt;0.01,$I938=0),0,IF($J938="","",VLOOKUP($J938-2,Age_Steps,4)))</f>
        <v>7</v>
      </c>
    </row>
    <row r="939" spans="2:81" ht="12.5" customHeight="1">
      <c r="B939" s="6" t="s">
        <v>1011</v>
      </c>
      <c r="C939" s="7" t="s">
        <v>1012</v>
      </c>
      <c r="D939" s="5">
        <v>0</v>
      </c>
      <c r="E939" s="5">
        <v>0</v>
      </c>
      <c r="F939" s="2">
        <v>0</v>
      </c>
      <c r="G939" s="2">
        <v>0</v>
      </c>
      <c r="H939" s="2">
        <v>0</v>
      </c>
      <c r="I939" s="5">
        <v>0</v>
      </c>
      <c r="J939" s="11">
        <v>17</v>
      </c>
      <c r="K939" s="12">
        <f t="shared" si="843"/>
        <v>0</v>
      </c>
      <c r="L939" s="12">
        <f t="shared" si="843"/>
        <v>0</v>
      </c>
      <c r="M939" s="14">
        <f t="shared" si="844"/>
        <v>0</v>
      </c>
      <c r="N939" s="12">
        <f t="shared" si="899"/>
        <v>0</v>
      </c>
      <c r="O939" s="14">
        <f t="shared" si="845"/>
        <v>0</v>
      </c>
      <c r="P939" s="12">
        <f t="shared" si="899"/>
        <v>0</v>
      </c>
      <c r="Q939" s="12">
        <f t="shared" si="846"/>
        <v>1</v>
      </c>
      <c r="R939" s="12">
        <f t="shared" si="847"/>
        <v>0</v>
      </c>
      <c r="S939" s="12">
        <f t="shared" si="848"/>
        <v>0</v>
      </c>
      <c r="T939" s="12">
        <f t="shared" si="849"/>
        <v>0</v>
      </c>
      <c r="U939" s="12">
        <f t="shared" si="850"/>
        <v>0</v>
      </c>
      <c r="V939" s="39">
        <f t="shared" si="851"/>
        <v>0</v>
      </c>
      <c r="W939" s="39">
        <f t="shared" si="852"/>
        <v>0</v>
      </c>
      <c r="X939" s="12">
        <f t="shared" si="900"/>
        <v>0</v>
      </c>
      <c r="Y939" s="12">
        <f t="shared" si="853"/>
        <v>0</v>
      </c>
      <c r="Z939" s="39">
        <f t="shared" si="901"/>
        <v>0</v>
      </c>
      <c r="AA939" s="12">
        <f t="shared" si="854"/>
        <v>0</v>
      </c>
      <c r="AB939" s="39">
        <f t="shared" si="855"/>
        <v>0</v>
      </c>
      <c r="AC939" s="12">
        <f t="shared" si="856"/>
        <v>0</v>
      </c>
      <c r="AD939" s="39">
        <f t="shared" si="857"/>
        <v>0</v>
      </c>
      <c r="AE939" s="39">
        <f t="shared" si="842"/>
        <v>0</v>
      </c>
      <c r="AF939" s="12">
        <f t="shared" si="858"/>
        <v>0</v>
      </c>
      <c r="AG939" s="39">
        <f t="shared" si="859"/>
        <v>0</v>
      </c>
      <c r="AH939" s="12">
        <f t="shared" si="860"/>
        <v>0</v>
      </c>
      <c r="AI939" s="39">
        <f t="shared" si="861"/>
        <v>0</v>
      </c>
      <c r="AJ939" s="39">
        <f t="shared" si="862"/>
        <v>0</v>
      </c>
      <c r="AK939" s="12">
        <f t="shared" si="863"/>
        <v>0</v>
      </c>
      <c r="AL939" s="39">
        <f t="shared" si="864"/>
        <v>0</v>
      </c>
      <c r="AM939" s="39">
        <f t="shared" si="865"/>
        <v>0</v>
      </c>
      <c r="AN939" s="39">
        <f t="shared" si="866"/>
        <v>0</v>
      </c>
      <c r="AO939" s="99">
        <f t="shared" si="867"/>
        <v>0</v>
      </c>
      <c r="AP939" s="99">
        <f t="shared" si="868"/>
        <v>0</v>
      </c>
      <c r="AQ939" s="12">
        <f t="shared" si="869"/>
        <v>0</v>
      </c>
      <c r="AR939" s="39">
        <f t="shared" si="870"/>
        <v>0</v>
      </c>
      <c r="AS939" s="39">
        <f t="shared" si="871"/>
        <v>0</v>
      </c>
      <c r="AT939" s="39">
        <f t="shared" si="872"/>
        <v>0</v>
      </c>
      <c r="AU939" s="12">
        <f t="shared" si="873"/>
        <v>0</v>
      </c>
      <c r="AV939" s="39">
        <f t="shared" si="874"/>
        <v>0</v>
      </c>
      <c r="AW939" s="39">
        <f t="shared" si="875"/>
        <v>0</v>
      </c>
      <c r="AX939" s="39">
        <f t="shared" si="876"/>
        <v>0</v>
      </c>
      <c r="AY939" s="39">
        <f t="shared" si="877"/>
        <v>0</v>
      </c>
      <c r="AZ939" s="39">
        <f t="shared" si="878"/>
        <v>0</v>
      </c>
      <c r="BA939" s="12">
        <f t="shared" si="879"/>
        <v>0</v>
      </c>
      <c r="BB939" s="39">
        <f t="shared" si="880"/>
        <v>0</v>
      </c>
      <c r="BC939" s="39">
        <f t="shared" si="881"/>
        <v>0</v>
      </c>
      <c r="BD939" s="39">
        <f t="shared" si="882"/>
        <v>0</v>
      </c>
      <c r="BE939" s="12">
        <f t="shared" si="883"/>
        <v>0</v>
      </c>
      <c r="BF939" s="39">
        <f t="shared" si="884"/>
        <v>0</v>
      </c>
      <c r="BG939" s="39">
        <f t="shared" si="885"/>
        <v>0</v>
      </c>
      <c r="BH939" s="39">
        <f t="shared" si="886"/>
        <v>0</v>
      </c>
      <c r="BI939" s="12">
        <f t="shared" si="887"/>
        <v>0</v>
      </c>
      <c r="BJ939" s="39">
        <f t="shared" si="888"/>
        <v>0</v>
      </c>
      <c r="BK939" s="39">
        <f t="shared" si="889"/>
        <v>0</v>
      </c>
      <c r="BL939" s="39">
        <f t="shared" si="890"/>
        <v>0</v>
      </c>
      <c r="BM939" s="12">
        <f t="shared" si="891"/>
        <v>0</v>
      </c>
      <c r="BN939" s="39">
        <f t="shared" si="892"/>
        <v>0</v>
      </c>
      <c r="BO939" s="39">
        <f t="shared" si="893"/>
        <v>0</v>
      </c>
      <c r="BP939" s="39">
        <f t="shared" si="894"/>
        <v>0</v>
      </c>
      <c r="BQ939" s="12">
        <f t="shared" si="895"/>
        <v>0</v>
      </c>
      <c r="BR939" s="39">
        <f t="shared" si="896"/>
        <v>0</v>
      </c>
      <c r="BS939" s="39">
        <f t="shared" si="897"/>
        <v>0</v>
      </c>
      <c r="BT939" s="39">
        <f t="shared" si="898"/>
        <v>0</v>
      </c>
      <c r="BU939" s="104">
        <f>IF(ABS($B939)&lt;0.01,0,VLOOKUP(E939,DollarSteps,4))</f>
        <v>1</v>
      </c>
      <c r="BV939" s="104">
        <f>IF(ABS($B939)&lt;0.01,0,VLOOKUP(G939,DollarSteps,4))</f>
        <v>1</v>
      </c>
      <c r="BW939" s="104">
        <f>IF(ABS($B939)&lt;0.01,0,VLOOKUP(I939,DollarSteps,4))</f>
        <v>1</v>
      </c>
      <c r="BX939" s="104">
        <f>IF(ABS($B939)&lt;0.01,0,IF($J939="","",VLOOKUP($J939,Age_Steps,4)))</f>
        <v>1</v>
      </c>
      <c r="BY939" s="104">
        <f>IF(OR(ABS($B939)&lt;0.01,$E939=0),0,IF($J939="","",VLOOKUP($J939,Age_Steps,4)))</f>
        <v>0</v>
      </c>
      <c r="BZ939" s="104">
        <f>IF(ABS($B939)&lt;0.01,0,IF($J939="","",VLOOKUP($J939-1,Age_Steps,4)))</f>
        <v>1</v>
      </c>
      <c r="CA939" s="104">
        <f>IF(OR(ABS($B939)&lt;0.01,$G939=0),0,IF($J939="","",VLOOKUP($J939-1,Age_Steps,4)))</f>
        <v>0</v>
      </c>
      <c r="CB939" s="104">
        <f>IF(ABS($B939)&lt;0.01,0,IF($J939="","",VLOOKUP($J939-2,Age_Steps,4)))</f>
        <v>1</v>
      </c>
      <c r="CC939" s="104">
        <f>IF(OR(ABS($B939)&lt;0.01,$I939=0),0,IF($J939="","",VLOOKUP($J939-2,Age_Steps,4)))</f>
        <v>0</v>
      </c>
    </row>
    <row r="940" spans="2:81" ht="12.5" customHeight="1">
      <c r="B940" s="6" t="s">
        <v>1013</v>
      </c>
      <c r="C940" s="7" t="s">
        <v>1014</v>
      </c>
      <c r="D940" s="5">
        <v>5200</v>
      </c>
      <c r="E940" s="5">
        <v>5240</v>
      </c>
      <c r="F940" s="2">
        <v>4100</v>
      </c>
      <c r="G940" s="2">
        <v>4130</v>
      </c>
      <c r="H940" s="2">
        <v>3025</v>
      </c>
      <c r="I940" s="5">
        <v>3105</v>
      </c>
      <c r="J940" s="11">
        <v>87</v>
      </c>
      <c r="K940" s="12">
        <f t="shared" si="843"/>
        <v>1</v>
      </c>
      <c r="L940" s="12">
        <f t="shared" si="843"/>
        <v>1</v>
      </c>
      <c r="M940" s="14">
        <f t="shared" si="844"/>
        <v>1100</v>
      </c>
      <c r="N940" s="12">
        <f t="shared" si="899"/>
        <v>1</v>
      </c>
      <c r="O940" s="14">
        <f t="shared" si="845"/>
        <v>1110</v>
      </c>
      <c r="P940" s="12">
        <f t="shared" si="899"/>
        <v>1</v>
      </c>
      <c r="Q940" s="12">
        <f t="shared" si="846"/>
        <v>0</v>
      </c>
      <c r="R940" s="12">
        <f t="shared" si="847"/>
        <v>0</v>
      </c>
      <c r="S940" s="12">
        <f t="shared" si="848"/>
        <v>1</v>
      </c>
      <c r="T940" s="12">
        <f t="shared" si="849"/>
        <v>1</v>
      </c>
      <c r="U940" s="12">
        <f t="shared" si="850"/>
        <v>0</v>
      </c>
      <c r="V940" s="39">
        <f t="shared" si="851"/>
        <v>0</v>
      </c>
      <c r="W940" s="39">
        <f t="shared" si="852"/>
        <v>0</v>
      </c>
      <c r="X940" s="12">
        <f t="shared" si="900"/>
        <v>1</v>
      </c>
      <c r="Y940" s="12">
        <f t="shared" si="853"/>
        <v>0</v>
      </c>
      <c r="Z940" s="39">
        <f t="shared" si="901"/>
        <v>0</v>
      </c>
      <c r="AA940" s="12">
        <f t="shared" si="854"/>
        <v>0</v>
      </c>
      <c r="AB940" s="39">
        <f t="shared" si="855"/>
        <v>0</v>
      </c>
      <c r="AC940" s="12">
        <f t="shared" si="856"/>
        <v>0</v>
      </c>
      <c r="AD940" s="39">
        <f t="shared" si="857"/>
        <v>0</v>
      </c>
      <c r="AE940" s="39">
        <f t="shared" si="842"/>
        <v>0</v>
      </c>
      <c r="AF940" s="12">
        <f t="shared" si="858"/>
        <v>0</v>
      </c>
      <c r="AG940" s="39">
        <f t="shared" si="859"/>
        <v>0</v>
      </c>
      <c r="AH940" s="12">
        <f t="shared" si="860"/>
        <v>0</v>
      </c>
      <c r="AI940" s="39">
        <f t="shared" si="861"/>
        <v>0</v>
      </c>
      <c r="AJ940" s="39">
        <f t="shared" si="862"/>
        <v>0</v>
      </c>
      <c r="AK940" s="12">
        <f t="shared" si="863"/>
        <v>1</v>
      </c>
      <c r="AL940" s="39">
        <f t="shared" si="864"/>
        <v>5240</v>
      </c>
      <c r="AM940" s="39">
        <f t="shared" si="865"/>
        <v>4130</v>
      </c>
      <c r="AN940" s="39">
        <f t="shared" si="866"/>
        <v>3105</v>
      </c>
      <c r="AO940" s="99">
        <f t="shared" si="867"/>
        <v>1</v>
      </c>
      <c r="AP940" s="99">
        <f t="shared" si="868"/>
        <v>1</v>
      </c>
      <c r="AQ940" s="12">
        <f t="shared" si="869"/>
        <v>1</v>
      </c>
      <c r="AR940" s="39">
        <f t="shared" si="870"/>
        <v>5240</v>
      </c>
      <c r="AS940" s="39">
        <f t="shared" si="871"/>
        <v>4130</v>
      </c>
      <c r="AT940" s="39">
        <f t="shared" si="872"/>
        <v>3105</v>
      </c>
      <c r="AU940" s="12">
        <f t="shared" si="873"/>
        <v>0</v>
      </c>
      <c r="AV940" s="39">
        <f t="shared" si="874"/>
        <v>0</v>
      </c>
      <c r="AW940" s="39">
        <f t="shared" si="875"/>
        <v>0</v>
      </c>
      <c r="AX940" s="39">
        <f t="shared" si="876"/>
        <v>0</v>
      </c>
      <c r="AY940" s="39">
        <f t="shared" si="877"/>
        <v>0</v>
      </c>
      <c r="AZ940" s="39">
        <f t="shared" si="878"/>
        <v>0</v>
      </c>
      <c r="BA940" s="12">
        <f t="shared" si="879"/>
        <v>0</v>
      </c>
      <c r="BB940" s="39">
        <f t="shared" si="880"/>
        <v>0</v>
      </c>
      <c r="BC940" s="39">
        <f t="shared" si="881"/>
        <v>0</v>
      </c>
      <c r="BD940" s="39">
        <f t="shared" si="882"/>
        <v>0</v>
      </c>
      <c r="BE940" s="12">
        <f t="shared" si="883"/>
        <v>0</v>
      </c>
      <c r="BF940" s="39">
        <f t="shared" si="884"/>
        <v>0</v>
      </c>
      <c r="BG940" s="39">
        <f t="shared" si="885"/>
        <v>0</v>
      </c>
      <c r="BH940" s="39">
        <f t="shared" si="886"/>
        <v>0</v>
      </c>
      <c r="BI940" s="12">
        <f t="shared" si="887"/>
        <v>0</v>
      </c>
      <c r="BJ940" s="39">
        <f t="shared" si="888"/>
        <v>0</v>
      </c>
      <c r="BK940" s="39">
        <f t="shared" si="889"/>
        <v>0</v>
      </c>
      <c r="BL940" s="39">
        <f t="shared" si="890"/>
        <v>0</v>
      </c>
      <c r="BM940" s="12">
        <f t="shared" si="891"/>
        <v>0</v>
      </c>
      <c r="BN940" s="39">
        <f t="shared" si="892"/>
        <v>0</v>
      </c>
      <c r="BO940" s="39">
        <f t="shared" si="893"/>
        <v>0</v>
      </c>
      <c r="BP940" s="39">
        <f t="shared" si="894"/>
        <v>0</v>
      </c>
      <c r="BQ940" s="12">
        <f t="shared" si="895"/>
        <v>0</v>
      </c>
      <c r="BR940" s="39">
        <f t="shared" si="896"/>
        <v>0</v>
      </c>
      <c r="BS940" s="39">
        <f t="shared" si="897"/>
        <v>0</v>
      </c>
      <c r="BT940" s="39">
        <f t="shared" si="898"/>
        <v>0</v>
      </c>
      <c r="BU940" s="104">
        <f>IF(ABS($B940)&lt;0.01,0,VLOOKUP(E940,DollarSteps,4))</f>
        <v>9</v>
      </c>
      <c r="BV940" s="104">
        <f>IF(ABS($B940)&lt;0.01,0,VLOOKUP(G940,DollarSteps,4))</f>
        <v>7</v>
      </c>
      <c r="BW940" s="104">
        <f>IF(ABS($B940)&lt;0.01,0,VLOOKUP(I940,DollarSteps,4))</f>
        <v>7</v>
      </c>
      <c r="BX940" s="104">
        <f>IF(ABS($B940)&lt;0.01,0,IF($J940="","",VLOOKUP($J940,Age_Steps,4)))</f>
        <v>7</v>
      </c>
      <c r="BY940" s="104">
        <f>IF(OR(ABS($B940)&lt;0.01,$E940=0),0,IF($J940="","",VLOOKUP($J940,Age_Steps,4)))</f>
        <v>7</v>
      </c>
      <c r="BZ940" s="104">
        <f>IF(ABS($B940)&lt;0.01,0,IF($J940="","",VLOOKUP($J940-1,Age_Steps,4)))</f>
        <v>7</v>
      </c>
      <c r="CA940" s="104">
        <f>IF(OR(ABS($B940)&lt;0.01,$G940=0),0,IF($J940="","",VLOOKUP($J940-1,Age_Steps,4)))</f>
        <v>7</v>
      </c>
      <c r="CB940" s="104">
        <f>IF(ABS($B940)&lt;0.01,0,IF($J940="","",VLOOKUP($J940-2,Age_Steps,4)))</f>
        <v>7</v>
      </c>
      <c r="CC940" s="104">
        <f>IF(OR(ABS($B940)&lt;0.01,$I940=0),0,IF($J940="","",VLOOKUP($J940-2,Age_Steps,4)))</f>
        <v>7</v>
      </c>
    </row>
    <row r="941" spans="2:81" ht="12.5" customHeight="1">
      <c r="B941" s="6" t="s">
        <v>1015</v>
      </c>
      <c r="C941" s="7" t="s">
        <v>1016</v>
      </c>
      <c r="D941" s="5">
        <v>450</v>
      </c>
      <c r="E941" s="5">
        <v>495</v>
      </c>
      <c r="F941" s="2">
        <v>154</v>
      </c>
      <c r="G941" s="2">
        <v>154</v>
      </c>
      <c r="H941" s="2">
        <v>430</v>
      </c>
      <c r="I941" s="5">
        <v>470</v>
      </c>
      <c r="J941" s="11">
        <v>40</v>
      </c>
      <c r="K941" s="12">
        <f t="shared" si="843"/>
        <v>1</v>
      </c>
      <c r="L941" s="12">
        <f t="shared" si="843"/>
        <v>1</v>
      </c>
      <c r="M941" s="14">
        <f t="shared" si="844"/>
        <v>296</v>
      </c>
      <c r="N941" s="12">
        <f t="shared" si="899"/>
        <v>0</v>
      </c>
      <c r="O941" s="14">
        <f t="shared" si="845"/>
        <v>341</v>
      </c>
      <c r="P941" s="12">
        <f t="shared" si="899"/>
        <v>0</v>
      </c>
      <c r="Q941" s="12">
        <f t="shared" si="846"/>
        <v>0</v>
      </c>
      <c r="R941" s="12">
        <f t="shared" si="847"/>
        <v>0</v>
      </c>
      <c r="S941" s="12">
        <f t="shared" si="848"/>
        <v>1</v>
      </c>
      <c r="T941" s="12">
        <f t="shared" si="849"/>
        <v>1</v>
      </c>
      <c r="U941" s="12">
        <f t="shared" si="850"/>
        <v>0</v>
      </c>
      <c r="V941" s="39">
        <f t="shared" si="851"/>
        <v>0</v>
      </c>
      <c r="W941" s="39">
        <f t="shared" si="852"/>
        <v>0</v>
      </c>
      <c r="X941" s="12">
        <f t="shared" si="900"/>
        <v>1</v>
      </c>
      <c r="Y941" s="12">
        <f t="shared" si="853"/>
        <v>0</v>
      </c>
      <c r="Z941" s="39">
        <f t="shared" si="901"/>
        <v>0</v>
      </c>
      <c r="AA941" s="12">
        <f t="shared" si="854"/>
        <v>0</v>
      </c>
      <c r="AB941" s="39">
        <f t="shared" si="855"/>
        <v>0</v>
      </c>
      <c r="AC941" s="12">
        <f t="shared" si="856"/>
        <v>0</v>
      </c>
      <c r="AD941" s="39">
        <f t="shared" si="857"/>
        <v>0</v>
      </c>
      <c r="AE941" s="39">
        <f t="shared" si="842"/>
        <v>0</v>
      </c>
      <c r="AF941" s="12">
        <f t="shared" si="858"/>
        <v>0</v>
      </c>
      <c r="AG941" s="39">
        <f t="shared" si="859"/>
        <v>0</v>
      </c>
      <c r="AH941" s="12">
        <f t="shared" si="860"/>
        <v>0</v>
      </c>
      <c r="AI941" s="39">
        <f t="shared" si="861"/>
        <v>0</v>
      </c>
      <c r="AJ941" s="39">
        <f t="shared" si="862"/>
        <v>0</v>
      </c>
      <c r="AK941" s="12">
        <f t="shared" si="863"/>
        <v>1</v>
      </c>
      <c r="AL941" s="39">
        <f t="shared" si="864"/>
        <v>495</v>
      </c>
      <c r="AM941" s="39">
        <f t="shared" si="865"/>
        <v>154</v>
      </c>
      <c r="AN941" s="39">
        <f t="shared" si="866"/>
        <v>470</v>
      </c>
      <c r="AO941" s="99">
        <f t="shared" si="867"/>
        <v>1</v>
      </c>
      <c r="AP941" s="99">
        <f t="shared" si="868"/>
        <v>2</v>
      </c>
      <c r="AQ941" s="12">
        <f t="shared" si="869"/>
        <v>0</v>
      </c>
      <c r="AR941" s="39">
        <f t="shared" si="870"/>
        <v>0</v>
      </c>
      <c r="AS941" s="39">
        <f t="shared" si="871"/>
        <v>0</v>
      </c>
      <c r="AT941" s="39">
        <f t="shared" si="872"/>
        <v>0</v>
      </c>
      <c r="AU941" s="12">
        <f t="shared" si="873"/>
        <v>0</v>
      </c>
      <c r="AV941" s="39">
        <f t="shared" si="874"/>
        <v>0</v>
      </c>
      <c r="AW941" s="39">
        <f t="shared" si="875"/>
        <v>0</v>
      </c>
      <c r="AX941" s="39">
        <f t="shared" si="876"/>
        <v>0</v>
      </c>
      <c r="AY941" s="39">
        <f t="shared" si="877"/>
        <v>0</v>
      </c>
      <c r="AZ941" s="39">
        <f t="shared" si="878"/>
        <v>0</v>
      </c>
      <c r="BA941" s="12">
        <f t="shared" si="879"/>
        <v>1</v>
      </c>
      <c r="BB941" s="39">
        <f t="shared" si="880"/>
        <v>495</v>
      </c>
      <c r="BC941" s="39">
        <f t="shared" si="881"/>
        <v>154</v>
      </c>
      <c r="BD941" s="39">
        <f t="shared" si="882"/>
        <v>470</v>
      </c>
      <c r="BE941" s="12">
        <f t="shared" si="883"/>
        <v>0</v>
      </c>
      <c r="BF941" s="39">
        <f t="shared" si="884"/>
        <v>0</v>
      </c>
      <c r="BG941" s="39">
        <f t="shared" si="885"/>
        <v>0</v>
      </c>
      <c r="BH941" s="39">
        <f t="shared" si="886"/>
        <v>0</v>
      </c>
      <c r="BI941" s="12">
        <f t="shared" si="887"/>
        <v>0</v>
      </c>
      <c r="BJ941" s="39">
        <f t="shared" si="888"/>
        <v>0</v>
      </c>
      <c r="BK941" s="39">
        <f t="shared" si="889"/>
        <v>0</v>
      </c>
      <c r="BL941" s="39">
        <f t="shared" si="890"/>
        <v>0</v>
      </c>
      <c r="BM941" s="12">
        <f t="shared" si="891"/>
        <v>0</v>
      </c>
      <c r="BN941" s="39">
        <f t="shared" si="892"/>
        <v>0</v>
      </c>
      <c r="BO941" s="39">
        <f t="shared" si="893"/>
        <v>0</v>
      </c>
      <c r="BP941" s="39">
        <f t="shared" si="894"/>
        <v>0</v>
      </c>
      <c r="BQ941" s="12">
        <f t="shared" si="895"/>
        <v>0</v>
      </c>
      <c r="BR941" s="39">
        <f t="shared" si="896"/>
        <v>0</v>
      </c>
      <c r="BS941" s="39">
        <f t="shared" si="897"/>
        <v>0</v>
      </c>
      <c r="BT941" s="39">
        <f t="shared" si="898"/>
        <v>0</v>
      </c>
      <c r="BU941" s="104">
        <f>IF(ABS($B941)&lt;0.01,0,VLOOKUP(E941,DollarSteps,4))</f>
        <v>3</v>
      </c>
      <c r="BV941" s="104">
        <f>IF(ABS($B941)&lt;0.01,0,VLOOKUP(G941,DollarSteps,4))</f>
        <v>2</v>
      </c>
      <c r="BW941" s="104">
        <f>IF(ABS($B941)&lt;0.01,0,VLOOKUP(I941,DollarSteps,4))</f>
        <v>3</v>
      </c>
      <c r="BX941" s="104">
        <f>IF(ABS($B941)&lt;0.01,0,IF($J941="","",VLOOKUP($J941,Age_Steps,4)))</f>
        <v>4</v>
      </c>
      <c r="BY941" s="104">
        <f>IF(OR(ABS($B941)&lt;0.01,$E941=0),0,IF($J941="","",VLOOKUP($J941,Age_Steps,4)))</f>
        <v>4</v>
      </c>
      <c r="BZ941" s="104">
        <f>IF(ABS($B941)&lt;0.01,0,IF($J941="","",VLOOKUP($J941-1,Age_Steps,4)))</f>
        <v>3</v>
      </c>
      <c r="CA941" s="104">
        <f>IF(OR(ABS($B941)&lt;0.01,$G941=0),0,IF($J941="","",VLOOKUP($J941-1,Age_Steps,4)))</f>
        <v>3</v>
      </c>
      <c r="CB941" s="104">
        <f>IF(ABS($B941)&lt;0.01,0,IF($J941="","",VLOOKUP($J941-2,Age_Steps,4)))</f>
        <v>3</v>
      </c>
      <c r="CC941" s="104">
        <f>IF(OR(ABS($B941)&lt;0.01,$I941=0),0,IF($J941="","",VLOOKUP($J941-2,Age_Steps,4)))</f>
        <v>3</v>
      </c>
    </row>
    <row r="942" spans="2:81" ht="12.5" customHeight="1">
      <c r="B942" s="6" t="s">
        <v>1017</v>
      </c>
      <c r="C942" s="7" t="s">
        <v>1018</v>
      </c>
      <c r="D942" s="5">
        <v>530</v>
      </c>
      <c r="E942" s="5">
        <v>580</v>
      </c>
      <c r="F942" s="2">
        <v>235</v>
      </c>
      <c r="G942" s="2">
        <v>260</v>
      </c>
      <c r="H942" s="2">
        <v>275</v>
      </c>
      <c r="I942" s="5">
        <v>355</v>
      </c>
      <c r="J942" s="11">
        <v>63</v>
      </c>
      <c r="K942" s="12">
        <f t="shared" si="843"/>
        <v>1</v>
      </c>
      <c r="L942" s="12">
        <f t="shared" si="843"/>
        <v>1</v>
      </c>
      <c r="M942" s="14">
        <f t="shared" si="844"/>
        <v>295</v>
      </c>
      <c r="N942" s="12">
        <f t="shared" si="899"/>
        <v>0</v>
      </c>
      <c r="O942" s="14">
        <f t="shared" si="845"/>
        <v>320</v>
      </c>
      <c r="P942" s="12">
        <f t="shared" si="899"/>
        <v>0</v>
      </c>
      <c r="Q942" s="12">
        <f t="shared" si="846"/>
        <v>0</v>
      </c>
      <c r="R942" s="12">
        <f t="shared" si="847"/>
        <v>0</v>
      </c>
      <c r="S942" s="12">
        <f t="shared" si="848"/>
        <v>1</v>
      </c>
      <c r="T942" s="12">
        <f t="shared" si="849"/>
        <v>1</v>
      </c>
      <c r="U942" s="12">
        <f t="shared" si="850"/>
        <v>0</v>
      </c>
      <c r="V942" s="39">
        <f t="shared" si="851"/>
        <v>0</v>
      </c>
      <c r="W942" s="39">
        <f t="shared" si="852"/>
        <v>0</v>
      </c>
      <c r="X942" s="12">
        <f t="shared" si="900"/>
        <v>1</v>
      </c>
      <c r="Y942" s="12">
        <f t="shared" si="853"/>
        <v>0</v>
      </c>
      <c r="Z942" s="39">
        <f t="shared" si="901"/>
        <v>0</v>
      </c>
      <c r="AA942" s="12">
        <f t="shared" si="854"/>
        <v>0</v>
      </c>
      <c r="AB942" s="39">
        <f t="shared" si="855"/>
        <v>0</v>
      </c>
      <c r="AC942" s="12">
        <f t="shared" si="856"/>
        <v>0</v>
      </c>
      <c r="AD942" s="39">
        <f t="shared" si="857"/>
        <v>0</v>
      </c>
      <c r="AE942" s="39">
        <f t="shared" si="842"/>
        <v>0</v>
      </c>
      <c r="AF942" s="12">
        <f t="shared" si="858"/>
        <v>0</v>
      </c>
      <c r="AG942" s="39">
        <f t="shared" si="859"/>
        <v>0</v>
      </c>
      <c r="AH942" s="12">
        <f t="shared" si="860"/>
        <v>0</v>
      </c>
      <c r="AI942" s="39">
        <f t="shared" si="861"/>
        <v>0</v>
      </c>
      <c r="AJ942" s="39">
        <f t="shared" si="862"/>
        <v>0</v>
      </c>
      <c r="AK942" s="12">
        <f t="shared" si="863"/>
        <v>1</v>
      </c>
      <c r="AL942" s="39">
        <f t="shared" si="864"/>
        <v>580</v>
      </c>
      <c r="AM942" s="39">
        <f t="shared" si="865"/>
        <v>260</v>
      </c>
      <c r="AN942" s="39">
        <f t="shared" si="866"/>
        <v>355</v>
      </c>
      <c r="AO942" s="99">
        <f t="shared" si="867"/>
        <v>1</v>
      </c>
      <c r="AP942" s="99">
        <f t="shared" si="868"/>
        <v>2</v>
      </c>
      <c r="AQ942" s="12">
        <f t="shared" si="869"/>
        <v>0</v>
      </c>
      <c r="AR942" s="39">
        <f t="shared" si="870"/>
        <v>0</v>
      </c>
      <c r="AS942" s="39">
        <f t="shared" si="871"/>
        <v>0</v>
      </c>
      <c r="AT942" s="39">
        <f t="shared" si="872"/>
        <v>0</v>
      </c>
      <c r="AU942" s="12">
        <f t="shared" si="873"/>
        <v>0</v>
      </c>
      <c r="AV942" s="39">
        <f t="shared" si="874"/>
        <v>0</v>
      </c>
      <c r="AW942" s="39">
        <f t="shared" si="875"/>
        <v>0</v>
      </c>
      <c r="AX942" s="39">
        <f t="shared" si="876"/>
        <v>0</v>
      </c>
      <c r="AY942" s="39">
        <f t="shared" si="877"/>
        <v>0</v>
      </c>
      <c r="AZ942" s="39">
        <f t="shared" si="878"/>
        <v>0</v>
      </c>
      <c r="BA942" s="12">
        <f t="shared" si="879"/>
        <v>1</v>
      </c>
      <c r="BB942" s="39">
        <f t="shared" si="880"/>
        <v>580</v>
      </c>
      <c r="BC942" s="39">
        <f t="shared" si="881"/>
        <v>260</v>
      </c>
      <c r="BD942" s="39">
        <f t="shared" si="882"/>
        <v>355</v>
      </c>
      <c r="BE942" s="12">
        <f t="shared" si="883"/>
        <v>0</v>
      </c>
      <c r="BF942" s="39">
        <f t="shared" si="884"/>
        <v>0</v>
      </c>
      <c r="BG942" s="39">
        <f t="shared" si="885"/>
        <v>0</v>
      </c>
      <c r="BH942" s="39">
        <f t="shared" si="886"/>
        <v>0</v>
      </c>
      <c r="BI942" s="12">
        <f t="shared" si="887"/>
        <v>0</v>
      </c>
      <c r="BJ942" s="39">
        <f t="shared" si="888"/>
        <v>0</v>
      </c>
      <c r="BK942" s="39">
        <f t="shared" si="889"/>
        <v>0</v>
      </c>
      <c r="BL942" s="39">
        <f t="shared" si="890"/>
        <v>0</v>
      </c>
      <c r="BM942" s="12">
        <f t="shared" si="891"/>
        <v>0</v>
      </c>
      <c r="BN942" s="39">
        <f t="shared" si="892"/>
        <v>0</v>
      </c>
      <c r="BO942" s="39">
        <f t="shared" si="893"/>
        <v>0</v>
      </c>
      <c r="BP942" s="39">
        <f t="shared" si="894"/>
        <v>0</v>
      </c>
      <c r="BQ942" s="12">
        <f t="shared" si="895"/>
        <v>0</v>
      </c>
      <c r="BR942" s="39">
        <f t="shared" si="896"/>
        <v>0</v>
      </c>
      <c r="BS942" s="39">
        <f t="shared" si="897"/>
        <v>0</v>
      </c>
      <c r="BT942" s="39">
        <f t="shared" si="898"/>
        <v>0</v>
      </c>
      <c r="BU942" s="104">
        <f>IF(ABS($B942)&lt;0.01,0,VLOOKUP(E942,DollarSteps,4))</f>
        <v>3</v>
      </c>
      <c r="BV942" s="104">
        <f>IF(ABS($B942)&lt;0.01,0,VLOOKUP(G942,DollarSteps,4))</f>
        <v>2</v>
      </c>
      <c r="BW942" s="104">
        <f>IF(ABS($B942)&lt;0.01,0,VLOOKUP(I942,DollarSteps,4))</f>
        <v>3</v>
      </c>
      <c r="BX942" s="104">
        <f>IF(ABS($B942)&lt;0.01,0,IF($J942="","",VLOOKUP($J942,Age_Steps,4)))</f>
        <v>6</v>
      </c>
      <c r="BY942" s="104">
        <f>IF(OR(ABS($B942)&lt;0.01,$E942=0),0,IF($J942="","",VLOOKUP($J942,Age_Steps,4)))</f>
        <v>6</v>
      </c>
      <c r="BZ942" s="104">
        <f>IF(ABS($B942)&lt;0.01,0,IF($J942="","",VLOOKUP($J942-1,Age_Steps,4)))</f>
        <v>6</v>
      </c>
      <c r="CA942" s="104">
        <f>IF(OR(ABS($B942)&lt;0.01,$G942=0),0,IF($J942="","",VLOOKUP($J942-1,Age_Steps,4)))</f>
        <v>6</v>
      </c>
      <c r="CB942" s="104">
        <f>IF(ABS($B942)&lt;0.01,0,IF($J942="","",VLOOKUP($J942-2,Age_Steps,4)))</f>
        <v>6</v>
      </c>
      <c r="CC942" s="104">
        <f>IF(OR(ABS($B942)&lt;0.01,$I942=0),0,IF($J942="","",VLOOKUP($J942-2,Age_Steps,4)))</f>
        <v>6</v>
      </c>
    </row>
    <row r="943" spans="2:81" ht="12.5" customHeight="1">
      <c r="B943" s="6" t="s">
        <v>1019</v>
      </c>
      <c r="C943" s="7" t="s">
        <v>1020</v>
      </c>
      <c r="D943" s="5">
        <v>1400</v>
      </c>
      <c r="E943" s="5">
        <v>1569</v>
      </c>
      <c r="F943" s="2">
        <v>1500</v>
      </c>
      <c r="G943" s="2">
        <v>1650</v>
      </c>
      <c r="H943" s="2">
        <v>1500</v>
      </c>
      <c r="I943" s="5">
        <v>1710</v>
      </c>
      <c r="J943" s="11"/>
      <c r="K943" s="12">
        <f t="shared" si="843"/>
        <v>1</v>
      </c>
      <c r="L943" s="12">
        <f t="shared" si="843"/>
        <v>1</v>
      </c>
      <c r="M943" s="14">
        <f t="shared" si="844"/>
        <v>-100</v>
      </c>
      <c r="N943" s="12">
        <f t="shared" si="899"/>
        <v>0</v>
      </c>
      <c r="O943" s="14">
        <f t="shared" si="845"/>
        <v>-81</v>
      </c>
      <c r="P943" s="12">
        <f t="shared" si="899"/>
        <v>0</v>
      </c>
      <c r="Q943" s="12">
        <f t="shared" si="846"/>
        <v>0</v>
      </c>
      <c r="R943" s="12">
        <f t="shared" si="847"/>
        <v>0</v>
      </c>
      <c r="S943" s="12">
        <f t="shared" si="848"/>
        <v>1</v>
      </c>
      <c r="T943" s="12">
        <f t="shared" si="849"/>
        <v>1</v>
      </c>
      <c r="U943" s="12">
        <f t="shared" si="850"/>
        <v>0</v>
      </c>
      <c r="V943" s="39">
        <f t="shared" si="851"/>
        <v>0</v>
      </c>
      <c r="W943" s="39">
        <f t="shared" si="852"/>
        <v>0</v>
      </c>
      <c r="X943" s="12">
        <f t="shared" si="900"/>
        <v>1</v>
      </c>
      <c r="Y943" s="12">
        <f t="shared" si="853"/>
        <v>0</v>
      </c>
      <c r="Z943" s="39">
        <f t="shared" si="901"/>
        <v>0</v>
      </c>
      <c r="AA943" s="12">
        <f t="shared" si="854"/>
        <v>0</v>
      </c>
      <c r="AB943" s="39">
        <f t="shared" si="855"/>
        <v>0</v>
      </c>
      <c r="AC943" s="12">
        <f t="shared" si="856"/>
        <v>0</v>
      </c>
      <c r="AD943" s="39">
        <f t="shared" si="857"/>
        <v>0</v>
      </c>
      <c r="AE943" s="39">
        <f t="shared" si="842"/>
        <v>0</v>
      </c>
      <c r="AF943" s="12">
        <f t="shared" si="858"/>
        <v>0</v>
      </c>
      <c r="AG943" s="39">
        <f t="shared" si="859"/>
        <v>0</v>
      </c>
      <c r="AH943" s="12">
        <f t="shared" si="860"/>
        <v>0</v>
      </c>
      <c r="AI943" s="39">
        <f t="shared" si="861"/>
        <v>0</v>
      </c>
      <c r="AJ943" s="39">
        <f t="shared" si="862"/>
        <v>0</v>
      </c>
      <c r="AK943" s="12">
        <f t="shared" si="863"/>
        <v>1</v>
      </c>
      <c r="AL943" s="39">
        <f t="shared" si="864"/>
        <v>1569</v>
      </c>
      <c r="AM943" s="39">
        <f t="shared" si="865"/>
        <v>1650</v>
      </c>
      <c r="AN943" s="39">
        <f t="shared" si="866"/>
        <v>1710</v>
      </c>
      <c r="AO943" s="99">
        <f t="shared" si="867"/>
        <v>2</v>
      </c>
      <c r="AP943" s="99">
        <f t="shared" si="868"/>
        <v>2</v>
      </c>
      <c r="AQ943" s="12">
        <f t="shared" si="869"/>
        <v>0</v>
      </c>
      <c r="AR943" s="39">
        <f t="shared" si="870"/>
        <v>0</v>
      </c>
      <c r="AS943" s="39">
        <f t="shared" si="871"/>
        <v>0</v>
      </c>
      <c r="AT943" s="39">
        <f t="shared" si="872"/>
        <v>0</v>
      </c>
      <c r="AU943" s="12">
        <f t="shared" si="873"/>
        <v>1</v>
      </c>
      <c r="AV943" s="39">
        <f t="shared" si="874"/>
        <v>1569</v>
      </c>
      <c r="AW943" s="39">
        <f t="shared" si="875"/>
        <v>1650</v>
      </c>
      <c r="AX943" s="39">
        <f t="shared" si="876"/>
        <v>1710</v>
      </c>
      <c r="AY943" s="39">
        <f t="shared" si="877"/>
        <v>-81</v>
      </c>
      <c r="AZ943" s="39">
        <f t="shared" si="878"/>
        <v>-60</v>
      </c>
      <c r="BA943" s="12">
        <f t="shared" si="879"/>
        <v>0</v>
      </c>
      <c r="BB943" s="39">
        <f t="shared" si="880"/>
        <v>0</v>
      </c>
      <c r="BC943" s="39">
        <f t="shared" si="881"/>
        <v>0</v>
      </c>
      <c r="BD943" s="39">
        <f t="shared" si="882"/>
        <v>0</v>
      </c>
      <c r="BE943" s="12">
        <f t="shared" si="883"/>
        <v>0</v>
      </c>
      <c r="BF943" s="39">
        <f t="shared" si="884"/>
        <v>0</v>
      </c>
      <c r="BG943" s="39">
        <f t="shared" si="885"/>
        <v>0</v>
      </c>
      <c r="BH943" s="39">
        <f t="shared" si="886"/>
        <v>0</v>
      </c>
      <c r="BI943" s="12">
        <f t="shared" si="887"/>
        <v>0</v>
      </c>
      <c r="BJ943" s="39">
        <f t="shared" si="888"/>
        <v>0</v>
      </c>
      <c r="BK943" s="39">
        <f t="shared" si="889"/>
        <v>0</v>
      </c>
      <c r="BL943" s="39">
        <f t="shared" si="890"/>
        <v>0</v>
      </c>
      <c r="BM943" s="12">
        <f t="shared" si="891"/>
        <v>0</v>
      </c>
      <c r="BN943" s="39">
        <f t="shared" si="892"/>
        <v>0</v>
      </c>
      <c r="BO943" s="39">
        <f t="shared" si="893"/>
        <v>0</v>
      </c>
      <c r="BP943" s="39">
        <f t="shared" si="894"/>
        <v>0</v>
      </c>
      <c r="BQ943" s="12">
        <f t="shared" si="895"/>
        <v>0</v>
      </c>
      <c r="BR943" s="39">
        <f t="shared" si="896"/>
        <v>0</v>
      </c>
      <c r="BS943" s="39">
        <f t="shared" si="897"/>
        <v>0</v>
      </c>
      <c r="BT943" s="39">
        <f t="shared" si="898"/>
        <v>0</v>
      </c>
      <c r="BU943" s="104">
        <f>IF(ABS($B943)&lt;0.01,0,VLOOKUP(E943,DollarSteps,4))</f>
        <v>5</v>
      </c>
      <c r="BV943" s="104">
        <f>IF(ABS($B943)&lt;0.01,0,VLOOKUP(G943,DollarSteps,4))</f>
        <v>5</v>
      </c>
      <c r="BW943" s="104">
        <f>IF(ABS($B943)&lt;0.01,0,VLOOKUP(I943,DollarSteps,4))</f>
        <v>5</v>
      </c>
      <c r="BX943" s="104" t="str">
        <f>IF(ABS($B943)&lt;0.01,0,IF($J943="","",VLOOKUP($J943,Age_Steps,4)))</f>
        <v/>
      </c>
      <c r="BY943" s="104" t="str">
        <f>IF(OR(ABS($B943)&lt;0.01,$E943=0),0,IF($J943="","",VLOOKUP($J943,Age_Steps,4)))</f>
        <v/>
      </c>
      <c r="BZ943" s="104" t="str">
        <f>IF(ABS($B943)&lt;0.01,0,IF($J943="","",VLOOKUP($J943-1,Age_Steps,4)))</f>
        <v/>
      </c>
      <c r="CA943" s="104" t="str">
        <f>IF(OR(ABS($B943)&lt;0.01,$G943=0),0,IF($J943="","",VLOOKUP($J943-1,Age_Steps,4)))</f>
        <v/>
      </c>
      <c r="CB943" s="104" t="str">
        <f>IF(ABS($B943)&lt;0.01,0,IF($J943="","",VLOOKUP($J943-2,Age_Steps,4)))</f>
        <v/>
      </c>
      <c r="CC943" s="104" t="str">
        <f>IF(OR(ABS($B943)&lt;0.01,$I943=0),0,IF($J943="","",VLOOKUP($J943-2,Age_Steps,4)))</f>
        <v/>
      </c>
    </row>
    <row r="944" spans="2:81" ht="12.5" customHeight="1">
      <c r="B944" s="6" t="s">
        <v>1021</v>
      </c>
      <c r="C944" s="6" t="s">
        <v>1022</v>
      </c>
      <c r="D944" s="5">
        <v>40</v>
      </c>
      <c r="E944" s="5">
        <v>40</v>
      </c>
      <c r="F944" s="2">
        <v>25</v>
      </c>
      <c r="G944" s="2">
        <v>25</v>
      </c>
      <c r="H944" s="2">
        <v>95</v>
      </c>
      <c r="I944" s="5">
        <v>138</v>
      </c>
      <c r="J944" s="11">
        <v>49</v>
      </c>
      <c r="K944" s="12">
        <f t="shared" si="843"/>
        <v>1</v>
      </c>
      <c r="L944" s="12">
        <f t="shared" si="843"/>
        <v>1</v>
      </c>
      <c r="M944" s="14">
        <f t="shared" si="844"/>
        <v>15</v>
      </c>
      <c r="N944" s="12">
        <f t="shared" si="899"/>
        <v>0</v>
      </c>
      <c r="O944" s="14">
        <f t="shared" si="845"/>
        <v>15</v>
      </c>
      <c r="P944" s="12">
        <f t="shared" si="899"/>
        <v>0</v>
      </c>
      <c r="Q944" s="12">
        <f t="shared" si="846"/>
        <v>0</v>
      </c>
      <c r="R944" s="12">
        <f t="shared" si="847"/>
        <v>0</v>
      </c>
      <c r="S944" s="12">
        <f t="shared" si="848"/>
        <v>1</v>
      </c>
      <c r="T944" s="12">
        <f t="shared" si="849"/>
        <v>1</v>
      </c>
      <c r="U944" s="12">
        <f t="shared" si="850"/>
        <v>0</v>
      </c>
      <c r="V944" s="39">
        <f t="shared" si="851"/>
        <v>0</v>
      </c>
      <c r="W944" s="39">
        <f t="shared" si="852"/>
        <v>0</v>
      </c>
      <c r="X944" s="12">
        <f t="shared" si="900"/>
        <v>1</v>
      </c>
      <c r="Y944" s="12">
        <f t="shared" si="853"/>
        <v>0</v>
      </c>
      <c r="Z944" s="39">
        <f t="shared" si="901"/>
        <v>0</v>
      </c>
      <c r="AA944" s="12">
        <f t="shared" si="854"/>
        <v>0</v>
      </c>
      <c r="AB944" s="39">
        <f t="shared" si="855"/>
        <v>0</v>
      </c>
      <c r="AC944" s="12">
        <f t="shared" si="856"/>
        <v>0</v>
      </c>
      <c r="AD944" s="39">
        <f t="shared" si="857"/>
        <v>0</v>
      </c>
      <c r="AE944" s="39">
        <f t="shared" si="842"/>
        <v>0</v>
      </c>
      <c r="AF944" s="12">
        <f t="shared" si="858"/>
        <v>0</v>
      </c>
      <c r="AG944" s="39">
        <f t="shared" si="859"/>
        <v>0</v>
      </c>
      <c r="AH944" s="12">
        <f t="shared" si="860"/>
        <v>0</v>
      </c>
      <c r="AI944" s="39">
        <f t="shared" si="861"/>
        <v>0</v>
      </c>
      <c r="AJ944" s="39">
        <f t="shared" si="862"/>
        <v>0</v>
      </c>
      <c r="AK944" s="12">
        <f t="shared" si="863"/>
        <v>1</v>
      </c>
      <c r="AL944" s="39">
        <f t="shared" si="864"/>
        <v>40</v>
      </c>
      <c r="AM944" s="39">
        <f t="shared" si="865"/>
        <v>25</v>
      </c>
      <c r="AN944" s="39">
        <f t="shared" si="866"/>
        <v>138</v>
      </c>
      <c r="AO944" s="99">
        <f t="shared" si="867"/>
        <v>1</v>
      </c>
      <c r="AP944" s="99">
        <f t="shared" si="868"/>
        <v>2</v>
      </c>
      <c r="AQ944" s="12">
        <f t="shared" si="869"/>
        <v>0</v>
      </c>
      <c r="AR944" s="39">
        <f t="shared" si="870"/>
        <v>0</v>
      </c>
      <c r="AS944" s="39">
        <f t="shared" si="871"/>
        <v>0</v>
      </c>
      <c r="AT944" s="39">
        <f t="shared" si="872"/>
        <v>0</v>
      </c>
      <c r="AU944" s="12">
        <f t="shared" si="873"/>
        <v>0</v>
      </c>
      <c r="AV944" s="39">
        <f t="shared" si="874"/>
        <v>0</v>
      </c>
      <c r="AW944" s="39">
        <f t="shared" si="875"/>
        <v>0</v>
      </c>
      <c r="AX944" s="39">
        <f t="shared" si="876"/>
        <v>0</v>
      </c>
      <c r="AY944" s="39">
        <f t="shared" si="877"/>
        <v>0</v>
      </c>
      <c r="AZ944" s="39">
        <f t="shared" si="878"/>
        <v>0</v>
      </c>
      <c r="BA944" s="12">
        <f t="shared" si="879"/>
        <v>1</v>
      </c>
      <c r="BB944" s="39">
        <f t="shared" si="880"/>
        <v>40</v>
      </c>
      <c r="BC944" s="39">
        <f t="shared" si="881"/>
        <v>25</v>
      </c>
      <c r="BD944" s="39">
        <f t="shared" si="882"/>
        <v>138</v>
      </c>
      <c r="BE944" s="12">
        <f t="shared" si="883"/>
        <v>0</v>
      </c>
      <c r="BF944" s="39">
        <f t="shared" si="884"/>
        <v>0</v>
      </c>
      <c r="BG944" s="39">
        <f t="shared" si="885"/>
        <v>0</v>
      </c>
      <c r="BH944" s="39">
        <f t="shared" si="886"/>
        <v>0</v>
      </c>
      <c r="BI944" s="12">
        <f t="shared" si="887"/>
        <v>0</v>
      </c>
      <c r="BJ944" s="39">
        <f t="shared" si="888"/>
        <v>0</v>
      </c>
      <c r="BK944" s="39">
        <f t="shared" si="889"/>
        <v>0</v>
      </c>
      <c r="BL944" s="39">
        <f t="shared" si="890"/>
        <v>0</v>
      </c>
      <c r="BM944" s="12">
        <f t="shared" si="891"/>
        <v>0</v>
      </c>
      <c r="BN944" s="39">
        <f t="shared" si="892"/>
        <v>0</v>
      </c>
      <c r="BO944" s="39">
        <f t="shared" si="893"/>
        <v>0</v>
      </c>
      <c r="BP944" s="39">
        <f t="shared" si="894"/>
        <v>0</v>
      </c>
      <c r="BQ944" s="12">
        <f t="shared" si="895"/>
        <v>0</v>
      </c>
      <c r="BR944" s="39">
        <f t="shared" si="896"/>
        <v>0</v>
      </c>
      <c r="BS944" s="39">
        <f t="shared" si="897"/>
        <v>0</v>
      </c>
      <c r="BT944" s="39">
        <f t="shared" si="898"/>
        <v>0</v>
      </c>
      <c r="BU944" s="104">
        <f>IF(ABS($B944)&lt;0.01,0,VLOOKUP(E944,DollarSteps,4))</f>
        <v>2</v>
      </c>
      <c r="BV944" s="104">
        <f>IF(ABS($B944)&lt;0.01,0,VLOOKUP(G944,DollarSteps,4))</f>
        <v>2</v>
      </c>
      <c r="BW944" s="104">
        <f>IF(ABS($B944)&lt;0.01,0,VLOOKUP(I944,DollarSteps,4))</f>
        <v>2</v>
      </c>
      <c r="BX944" s="104">
        <f>IF(ABS($B944)&lt;0.01,0,IF($J944="","",VLOOKUP($J944,Age_Steps,4)))</f>
        <v>4</v>
      </c>
      <c r="BY944" s="104">
        <f>IF(OR(ABS($B944)&lt;0.01,$E944=0),0,IF($J944="","",VLOOKUP($J944,Age_Steps,4)))</f>
        <v>4</v>
      </c>
      <c r="BZ944" s="104">
        <f>IF(ABS($B944)&lt;0.01,0,IF($J944="","",VLOOKUP($J944-1,Age_Steps,4)))</f>
        <v>4</v>
      </c>
      <c r="CA944" s="104">
        <f>IF(OR(ABS($B944)&lt;0.01,$G944=0),0,IF($J944="","",VLOOKUP($J944-1,Age_Steps,4)))</f>
        <v>4</v>
      </c>
      <c r="CB944" s="104">
        <f>IF(ABS($B944)&lt;0.01,0,IF($J944="","",VLOOKUP($J944-2,Age_Steps,4)))</f>
        <v>4</v>
      </c>
      <c r="CC944" s="104">
        <f>IF(OR(ABS($B944)&lt;0.01,$I944=0),0,IF($J944="","",VLOOKUP($J944-2,Age_Steps,4)))</f>
        <v>4</v>
      </c>
    </row>
    <row r="945" spans="2:81" ht="12.5" customHeight="1">
      <c r="B945" s="6" t="s">
        <v>1023</v>
      </c>
      <c r="C945" s="7" t="s">
        <v>1024</v>
      </c>
      <c r="D945" s="5">
        <v>6200</v>
      </c>
      <c r="E945" s="5">
        <v>6856</v>
      </c>
      <c r="F945" s="2">
        <v>5250</v>
      </c>
      <c r="G945" s="2">
        <v>6000</v>
      </c>
      <c r="H945" s="2">
        <v>3100</v>
      </c>
      <c r="I945" s="5">
        <v>3500</v>
      </c>
      <c r="J945" s="11">
        <v>64</v>
      </c>
      <c r="K945" s="12">
        <f t="shared" si="843"/>
        <v>1</v>
      </c>
      <c r="L945" s="12">
        <f t="shared" si="843"/>
        <v>1</v>
      </c>
      <c r="M945" s="14">
        <f t="shared" si="844"/>
        <v>950</v>
      </c>
      <c r="N945" s="12">
        <f t="shared" si="899"/>
        <v>1</v>
      </c>
      <c r="O945" s="14">
        <f t="shared" si="845"/>
        <v>856</v>
      </c>
      <c r="P945" s="12">
        <f t="shared" si="899"/>
        <v>1</v>
      </c>
      <c r="Q945" s="12">
        <f t="shared" si="846"/>
        <v>0</v>
      </c>
      <c r="R945" s="12">
        <f t="shared" si="847"/>
        <v>0</v>
      </c>
      <c r="S945" s="12">
        <f t="shared" si="848"/>
        <v>1</v>
      </c>
      <c r="T945" s="12">
        <f t="shared" si="849"/>
        <v>1</v>
      </c>
      <c r="U945" s="12">
        <f t="shared" si="850"/>
        <v>0</v>
      </c>
      <c r="V945" s="39">
        <f t="shared" si="851"/>
        <v>0</v>
      </c>
      <c r="W945" s="39">
        <f t="shared" si="852"/>
        <v>0</v>
      </c>
      <c r="X945" s="12">
        <f t="shared" si="900"/>
        <v>1</v>
      </c>
      <c r="Y945" s="12">
        <f t="shared" si="853"/>
        <v>0</v>
      </c>
      <c r="Z945" s="39">
        <f t="shared" si="901"/>
        <v>0</v>
      </c>
      <c r="AA945" s="12">
        <f t="shared" si="854"/>
        <v>0</v>
      </c>
      <c r="AB945" s="39">
        <f t="shared" si="855"/>
        <v>0</v>
      </c>
      <c r="AC945" s="12">
        <f t="shared" si="856"/>
        <v>0</v>
      </c>
      <c r="AD945" s="39">
        <f t="shared" si="857"/>
        <v>0</v>
      </c>
      <c r="AE945" s="39">
        <f t="shared" si="842"/>
        <v>0</v>
      </c>
      <c r="AF945" s="12">
        <f t="shared" si="858"/>
        <v>0</v>
      </c>
      <c r="AG945" s="39">
        <f t="shared" si="859"/>
        <v>0</v>
      </c>
      <c r="AH945" s="12">
        <f t="shared" si="860"/>
        <v>0</v>
      </c>
      <c r="AI945" s="39">
        <f t="shared" si="861"/>
        <v>0</v>
      </c>
      <c r="AJ945" s="39">
        <f t="shared" si="862"/>
        <v>0</v>
      </c>
      <c r="AK945" s="12">
        <f t="shared" si="863"/>
        <v>1</v>
      </c>
      <c r="AL945" s="39">
        <f t="shared" si="864"/>
        <v>6856</v>
      </c>
      <c r="AM945" s="39">
        <f t="shared" si="865"/>
        <v>6000</v>
      </c>
      <c r="AN945" s="39">
        <f t="shared" si="866"/>
        <v>3500</v>
      </c>
      <c r="AO945" s="99">
        <f t="shared" si="867"/>
        <v>1</v>
      </c>
      <c r="AP945" s="99">
        <f t="shared" si="868"/>
        <v>1</v>
      </c>
      <c r="AQ945" s="12">
        <f t="shared" si="869"/>
        <v>1</v>
      </c>
      <c r="AR945" s="39">
        <f t="shared" si="870"/>
        <v>6856</v>
      </c>
      <c r="AS945" s="39">
        <f t="shared" si="871"/>
        <v>6000</v>
      </c>
      <c r="AT945" s="39">
        <f t="shared" si="872"/>
        <v>3500</v>
      </c>
      <c r="AU945" s="12">
        <f t="shared" si="873"/>
        <v>0</v>
      </c>
      <c r="AV945" s="39">
        <f t="shared" si="874"/>
        <v>0</v>
      </c>
      <c r="AW945" s="39">
        <f t="shared" si="875"/>
        <v>0</v>
      </c>
      <c r="AX945" s="39">
        <f t="shared" si="876"/>
        <v>0</v>
      </c>
      <c r="AY945" s="39">
        <f t="shared" si="877"/>
        <v>0</v>
      </c>
      <c r="AZ945" s="39">
        <f t="shared" si="878"/>
        <v>0</v>
      </c>
      <c r="BA945" s="12">
        <f t="shared" si="879"/>
        <v>0</v>
      </c>
      <c r="BB945" s="39">
        <f t="shared" si="880"/>
        <v>0</v>
      </c>
      <c r="BC945" s="39">
        <f t="shared" si="881"/>
        <v>0</v>
      </c>
      <c r="BD945" s="39">
        <f t="shared" si="882"/>
        <v>0</v>
      </c>
      <c r="BE945" s="12">
        <f t="shared" si="883"/>
        <v>0</v>
      </c>
      <c r="BF945" s="39">
        <f t="shared" si="884"/>
        <v>0</v>
      </c>
      <c r="BG945" s="39">
        <f t="shared" si="885"/>
        <v>0</v>
      </c>
      <c r="BH945" s="39">
        <f t="shared" si="886"/>
        <v>0</v>
      </c>
      <c r="BI945" s="12">
        <f t="shared" si="887"/>
        <v>0</v>
      </c>
      <c r="BJ945" s="39">
        <f t="shared" si="888"/>
        <v>0</v>
      </c>
      <c r="BK945" s="39">
        <f t="shared" si="889"/>
        <v>0</v>
      </c>
      <c r="BL945" s="39">
        <f t="shared" si="890"/>
        <v>0</v>
      </c>
      <c r="BM945" s="12">
        <f t="shared" si="891"/>
        <v>0</v>
      </c>
      <c r="BN945" s="39">
        <f t="shared" si="892"/>
        <v>0</v>
      </c>
      <c r="BO945" s="39">
        <f t="shared" si="893"/>
        <v>0</v>
      </c>
      <c r="BP945" s="39">
        <f t="shared" si="894"/>
        <v>0</v>
      </c>
      <c r="BQ945" s="12">
        <f t="shared" si="895"/>
        <v>0</v>
      </c>
      <c r="BR945" s="39">
        <f t="shared" si="896"/>
        <v>0</v>
      </c>
      <c r="BS945" s="39">
        <f t="shared" si="897"/>
        <v>0</v>
      </c>
      <c r="BT945" s="39">
        <f t="shared" si="898"/>
        <v>0</v>
      </c>
      <c r="BU945" s="104">
        <f>IF(ABS($B945)&lt;0.01,0,VLOOKUP(E945,DollarSteps,4))</f>
        <v>9</v>
      </c>
      <c r="BV945" s="104">
        <f>IF(ABS($B945)&lt;0.01,0,VLOOKUP(G945,DollarSteps,4))</f>
        <v>9</v>
      </c>
      <c r="BW945" s="104">
        <f>IF(ABS($B945)&lt;0.01,0,VLOOKUP(I945,DollarSteps,4))</f>
        <v>7</v>
      </c>
      <c r="BX945" s="104">
        <f>IF(ABS($B945)&lt;0.01,0,IF($J945="","",VLOOKUP($J945,Age_Steps,4)))</f>
        <v>6</v>
      </c>
      <c r="BY945" s="104">
        <f>IF(OR(ABS($B945)&lt;0.01,$E945=0),0,IF($J945="","",VLOOKUP($J945,Age_Steps,4)))</f>
        <v>6</v>
      </c>
      <c r="BZ945" s="104">
        <f>IF(ABS($B945)&lt;0.01,0,IF($J945="","",VLOOKUP($J945-1,Age_Steps,4)))</f>
        <v>6</v>
      </c>
      <c r="CA945" s="104">
        <f>IF(OR(ABS($B945)&lt;0.01,$G945=0),0,IF($J945="","",VLOOKUP($J945-1,Age_Steps,4)))</f>
        <v>6</v>
      </c>
      <c r="CB945" s="104">
        <f>IF(ABS($B945)&lt;0.01,0,IF($J945="","",VLOOKUP($J945-2,Age_Steps,4)))</f>
        <v>6</v>
      </c>
      <c r="CC945" s="104">
        <f>IF(OR(ABS($B945)&lt;0.01,$I945=0),0,IF($J945="","",VLOOKUP($J945-2,Age_Steps,4)))</f>
        <v>6</v>
      </c>
    </row>
    <row r="946" spans="2:81" ht="12.5" customHeight="1">
      <c r="B946" s="6" t="s">
        <v>1025</v>
      </c>
      <c r="C946" s="7" t="s">
        <v>1026</v>
      </c>
      <c r="D946" s="5">
        <v>500</v>
      </c>
      <c r="E946" s="5">
        <v>500</v>
      </c>
      <c r="F946" s="2">
        <v>1135</v>
      </c>
      <c r="G946" s="2">
        <v>1385</v>
      </c>
      <c r="H946" s="2">
        <v>4060</v>
      </c>
      <c r="I946" s="5">
        <v>4080</v>
      </c>
      <c r="J946" s="11">
        <v>71</v>
      </c>
      <c r="K946" s="12">
        <f t="shared" si="843"/>
        <v>1</v>
      </c>
      <c r="L946" s="12">
        <f t="shared" si="843"/>
        <v>1</v>
      </c>
      <c r="M946" s="14">
        <f t="shared" si="844"/>
        <v>-635</v>
      </c>
      <c r="N946" s="12">
        <f t="shared" si="899"/>
        <v>1</v>
      </c>
      <c r="O946" s="14">
        <f t="shared" si="845"/>
        <v>-885</v>
      </c>
      <c r="P946" s="12">
        <f t="shared" si="899"/>
        <v>1</v>
      </c>
      <c r="Q946" s="12">
        <f t="shared" si="846"/>
        <v>0</v>
      </c>
      <c r="R946" s="12">
        <f t="shared" si="847"/>
        <v>0</v>
      </c>
      <c r="S946" s="12">
        <f t="shared" si="848"/>
        <v>1</v>
      </c>
      <c r="T946" s="12">
        <f t="shared" si="849"/>
        <v>1</v>
      </c>
      <c r="U946" s="12">
        <f t="shared" si="850"/>
        <v>0</v>
      </c>
      <c r="V946" s="39">
        <f t="shared" si="851"/>
        <v>0</v>
      </c>
      <c r="W946" s="39">
        <f t="shared" si="852"/>
        <v>0</v>
      </c>
      <c r="X946" s="12">
        <f t="shared" si="900"/>
        <v>1</v>
      </c>
      <c r="Y946" s="12">
        <f t="shared" si="853"/>
        <v>0</v>
      </c>
      <c r="Z946" s="39">
        <f t="shared" si="901"/>
        <v>0</v>
      </c>
      <c r="AA946" s="12">
        <f t="shared" si="854"/>
        <v>0</v>
      </c>
      <c r="AB946" s="39">
        <f t="shared" si="855"/>
        <v>0</v>
      </c>
      <c r="AC946" s="12">
        <f t="shared" si="856"/>
        <v>0</v>
      </c>
      <c r="AD946" s="39">
        <f t="shared" si="857"/>
        <v>0</v>
      </c>
      <c r="AE946" s="39">
        <f t="shared" si="842"/>
        <v>0</v>
      </c>
      <c r="AF946" s="12">
        <f t="shared" si="858"/>
        <v>0</v>
      </c>
      <c r="AG946" s="39">
        <f t="shared" si="859"/>
        <v>0</v>
      </c>
      <c r="AH946" s="12">
        <f t="shared" si="860"/>
        <v>0</v>
      </c>
      <c r="AI946" s="39">
        <f t="shared" si="861"/>
        <v>0</v>
      </c>
      <c r="AJ946" s="39">
        <f t="shared" si="862"/>
        <v>0</v>
      </c>
      <c r="AK946" s="12">
        <f t="shared" si="863"/>
        <v>1</v>
      </c>
      <c r="AL946" s="39">
        <f t="shared" si="864"/>
        <v>500</v>
      </c>
      <c r="AM946" s="39">
        <f t="shared" si="865"/>
        <v>1385</v>
      </c>
      <c r="AN946" s="39">
        <f t="shared" si="866"/>
        <v>4080</v>
      </c>
      <c r="AO946" s="99">
        <f t="shared" si="867"/>
        <v>2</v>
      </c>
      <c r="AP946" s="99">
        <f t="shared" si="868"/>
        <v>2</v>
      </c>
      <c r="AQ946" s="12">
        <f t="shared" si="869"/>
        <v>0</v>
      </c>
      <c r="AR946" s="39">
        <f t="shared" si="870"/>
        <v>0</v>
      </c>
      <c r="AS946" s="39">
        <f t="shared" si="871"/>
        <v>0</v>
      </c>
      <c r="AT946" s="39">
        <f t="shared" si="872"/>
        <v>0</v>
      </c>
      <c r="AU946" s="12">
        <f t="shared" si="873"/>
        <v>1</v>
      </c>
      <c r="AV946" s="39">
        <f t="shared" si="874"/>
        <v>500</v>
      </c>
      <c r="AW946" s="39">
        <f t="shared" si="875"/>
        <v>1385</v>
      </c>
      <c r="AX946" s="39">
        <f t="shared" si="876"/>
        <v>4080</v>
      </c>
      <c r="AY946" s="39">
        <f t="shared" si="877"/>
        <v>-885</v>
      </c>
      <c r="AZ946" s="39">
        <f t="shared" si="878"/>
        <v>-2695</v>
      </c>
      <c r="BA946" s="12">
        <f t="shared" si="879"/>
        <v>0</v>
      </c>
      <c r="BB946" s="39">
        <f t="shared" si="880"/>
        <v>0</v>
      </c>
      <c r="BC946" s="39">
        <f t="shared" si="881"/>
        <v>0</v>
      </c>
      <c r="BD946" s="39">
        <f t="shared" si="882"/>
        <v>0</v>
      </c>
      <c r="BE946" s="12">
        <f t="shared" si="883"/>
        <v>0</v>
      </c>
      <c r="BF946" s="39">
        <f t="shared" si="884"/>
        <v>0</v>
      </c>
      <c r="BG946" s="39">
        <f t="shared" si="885"/>
        <v>0</v>
      </c>
      <c r="BH946" s="39">
        <f t="shared" si="886"/>
        <v>0</v>
      </c>
      <c r="BI946" s="12">
        <f t="shared" si="887"/>
        <v>0</v>
      </c>
      <c r="BJ946" s="39">
        <f t="shared" si="888"/>
        <v>0</v>
      </c>
      <c r="BK946" s="39">
        <f t="shared" si="889"/>
        <v>0</v>
      </c>
      <c r="BL946" s="39">
        <f t="shared" si="890"/>
        <v>0</v>
      </c>
      <c r="BM946" s="12">
        <f t="shared" si="891"/>
        <v>0</v>
      </c>
      <c r="BN946" s="39">
        <f t="shared" si="892"/>
        <v>0</v>
      </c>
      <c r="BO946" s="39">
        <f t="shared" si="893"/>
        <v>0</v>
      </c>
      <c r="BP946" s="39">
        <f t="shared" si="894"/>
        <v>0</v>
      </c>
      <c r="BQ946" s="12">
        <f t="shared" si="895"/>
        <v>0</v>
      </c>
      <c r="BR946" s="39">
        <f t="shared" si="896"/>
        <v>0</v>
      </c>
      <c r="BS946" s="39">
        <f t="shared" si="897"/>
        <v>0</v>
      </c>
      <c r="BT946" s="39">
        <f t="shared" si="898"/>
        <v>0</v>
      </c>
      <c r="BU946" s="104">
        <f>IF(ABS($B946)&lt;0.01,0,VLOOKUP(E946,DollarSteps,4))</f>
        <v>3</v>
      </c>
      <c r="BV946" s="104">
        <f>IF(ABS($B946)&lt;0.01,0,VLOOKUP(G946,DollarSteps,4))</f>
        <v>4</v>
      </c>
      <c r="BW946" s="104">
        <f>IF(ABS($B946)&lt;0.01,0,VLOOKUP(I946,DollarSteps,4))</f>
        <v>7</v>
      </c>
      <c r="BX946" s="104">
        <f>IF(ABS($B946)&lt;0.01,0,IF($J946="","",VLOOKUP($J946,Age_Steps,4)))</f>
        <v>7</v>
      </c>
      <c r="BY946" s="104">
        <f>IF(OR(ABS($B946)&lt;0.01,$E946=0),0,IF($J946="","",VLOOKUP($J946,Age_Steps,4)))</f>
        <v>7</v>
      </c>
      <c r="BZ946" s="104">
        <f>IF(ABS($B946)&lt;0.01,0,IF($J946="","",VLOOKUP($J946-1,Age_Steps,4)))</f>
        <v>7</v>
      </c>
      <c r="CA946" s="104">
        <f>IF(OR(ABS($B946)&lt;0.01,$G946=0),0,IF($J946="","",VLOOKUP($J946-1,Age_Steps,4)))</f>
        <v>7</v>
      </c>
      <c r="CB946" s="104">
        <f>IF(ABS($B946)&lt;0.01,0,IF($J946="","",VLOOKUP($J946-2,Age_Steps,4)))</f>
        <v>6</v>
      </c>
      <c r="CC946" s="104">
        <f>IF(OR(ABS($B946)&lt;0.01,$I946=0),0,IF($J946="","",VLOOKUP($J946-2,Age_Steps,4)))</f>
        <v>6</v>
      </c>
    </row>
    <row r="947" spans="2:81" ht="12.5" customHeight="1">
      <c r="B947" s="6" t="s">
        <v>1027</v>
      </c>
      <c r="C947" s="7" t="s">
        <v>1028</v>
      </c>
      <c r="D947" s="5">
        <v>2020</v>
      </c>
      <c r="E947" s="5">
        <v>2320</v>
      </c>
      <c r="F947" s="2">
        <v>1880</v>
      </c>
      <c r="G947" s="2">
        <v>1960</v>
      </c>
      <c r="H947" s="2">
        <v>1625</v>
      </c>
      <c r="I947" s="5">
        <v>1715</v>
      </c>
      <c r="J947" s="11">
        <v>70</v>
      </c>
      <c r="K947" s="12">
        <f t="shared" si="843"/>
        <v>1</v>
      </c>
      <c r="L947" s="12">
        <f t="shared" si="843"/>
        <v>1</v>
      </c>
      <c r="M947" s="14">
        <f t="shared" si="844"/>
        <v>140</v>
      </c>
      <c r="N947" s="12">
        <f t="shared" si="899"/>
        <v>0</v>
      </c>
      <c r="O947" s="14">
        <f t="shared" si="845"/>
        <v>360</v>
      </c>
      <c r="P947" s="12">
        <f t="shared" si="899"/>
        <v>0</v>
      </c>
      <c r="Q947" s="12">
        <f t="shared" si="846"/>
        <v>0</v>
      </c>
      <c r="R947" s="12">
        <f t="shared" si="847"/>
        <v>0</v>
      </c>
      <c r="S947" s="12">
        <f t="shared" si="848"/>
        <v>1</v>
      </c>
      <c r="T947" s="12">
        <f t="shared" si="849"/>
        <v>1</v>
      </c>
      <c r="U947" s="12">
        <f t="shared" si="850"/>
        <v>0</v>
      </c>
      <c r="V947" s="39">
        <f t="shared" si="851"/>
        <v>0</v>
      </c>
      <c r="W947" s="39">
        <f t="shared" si="852"/>
        <v>0</v>
      </c>
      <c r="X947" s="12">
        <f t="shared" si="900"/>
        <v>1</v>
      </c>
      <c r="Y947" s="12">
        <f t="shared" si="853"/>
        <v>0</v>
      </c>
      <c r="Z947" s="39">
        <f t="shared" si="901"/>
        <v>0</v>
      </c>
      <c r="AA947" s="12">
        <f t="shared" si="854"/>
        <v>0</v>
      </c>
      <c r="AB947" s="39">
        <f t="shared" si="855"/>
        <v>0</v>
      </c>
      <c r="AC947" s="12">
        <f t="shared" si="856"/>
        <v>0</v>
      </c>
      <c r="AD947" s="39">
        <f t="shared" si="857"/>
        <v>0</v>
      </c>
      <c r="AE947" s="39">
        <f t="shared" si="842"/>
        <v>0</v>
      </c>
      <c r="AF947" s="12">
        <f t="shared" si="858"/>
        <v>0</v>
      </c>
      <c r="AG947" s="39">
        <f t="shared" si="859"/>
        <v>0</v>
      </c>
      <c r="AH947" s="12">
        <f t="shared" si="860"/>
        <v>0</v>
      </c>
      <c r="AI947" s="39">
        <f t="shared" si="861"/>
        <v>0</v>
      </c>
      <c r="AJ947" s="39">
        <f t="shared" si="862"/>
        <v>0</v>
      </c>
      <c r="AK947" s="12">
        <f t="shared" si="863"/>
        <v>1</v>
      </c>
      <c r="AL947" s="39">
        <f t="shared" si="864"/>
        <v>2320</v>
      </c>
      <c r="AM947" s="39">
        <f t="shared" si="865"/>
        <v>1960</v>
      </c>
      <c r="AN947" s="39">
        <f t="shared" si="866"/>
        <v>1715</v>
      </c>
      <c r="AO947" s="99">
        <f t="shared" si="867"/>
        <v>1</v>
      </c>
      <c r="AP947" s="99">
        <f t="shared" si="868"/>
        <v>1</v>
      </c>
      <c r="AQ947" s="12">
        <f t="shared" si="869"/>
        <v>1</v>
      </c>
      <c r="AR947" s="39">
        <f t="shared" si="870"/>
        <v>2320</v>
      </c>
      <c r="AS947" s="39">
        <f t="shared" si="871"/>
        <v>1960</v>
      </c>
      <c r="AT947" s="39">
        <f t="shared" si="872"/>
        <v>1715</v>
      </c>
      <c r="AU947" s="12">
        <f t="shared" si="873"/>
        <v>0</v>
      </c>
      <c r="AV947" s="39">
        <f t="shared" si="874"/>
        <v>0</v>
      </c>
      <c r="AW947" s="39">
        <f t="shared" si="875"/>
        <v>0</v>
      </c>
      <c r="AX947" s="39">
        <f t="shared" si="876"/>
        <v>0</v>
      </c>
      <c r="AY947" s="39">
        <f t="shared" si="877"/>
        <v>0</v>
      </c>
      <c r="AZ947" s="39">
        <f t="shared" si="878"/>
        <v>0</v>
      </c>
      <c r="BA947" s="12">
        <f t="shared" si="879"/>
        <v>0</v>
      </c>
      <c r="BB947" s="39">
        <f t="shared" si="880"/>
        <v>0</v>
      </c>
      <c r="BC947" s="39">
        <f t="shared" si="881"/>
        <v>0</v>
      </c>
      <c r="BD947" s="39">
        <f t="shared" si="882"/>
        <v>0</v>
      </c>
      <c r="BE947" s="12">
        <f t="shared" si="883"/>
        <v>0</v>
      </c>
      <c r="BF947" s="39">
        <f t="shared" si="884"/>
        <v>0</v>
      </c>
      <c r="BG947" s="39">
        <f t="shared" si="885"/>
        <v>0</v>
      </c>
      <c r="BH947" s="39">
        <f t="shared" si="886"/>
        <v>0</v>
      </c>
      <c r="BI947" s="12">
        <f t="shared" si="887"/>
        <v>0</v>
      </c>
      <c r="BJ947" s="39">
        <f t="shared" si="888"/>
        <v>0</v>
      </c>
      <c r="BK947" s="39">
        <f t="shared" si="889"/>
        <v>0</v>
      </c>
      <c r="BL947" s="39">
        <f t="shared" si="890"/>
        <v>0</v>
      </c>
      <c r="BM947" s="12">
        <f t="shared" si="891"/>
        <v>0</v>
      </c>
      <c r="BN947" s="39">
        <f t="shared" si="892"/>
        <v>0</v>
      </c>
      <c r="BO947" s="39">
        <f t="shared" si="893"/>
        <v>0</v>
      </c>
      <c r="BP947" s="39">
        <f t="shared" si="894"/>
        <v>0</v>
      </c>
      <c r="BQ947" s="12">
        <f t="shared" si="895"/>
        <v>0</v>
      </c>
      <c r="BR947" s="39">
        <f t="shared" si="896"/>
        <v>0</v>
      </c>
      <c r="BS947" s="39">
        <f t="shared" si="897"/>
        <v>0</v>
      </c>
      <c r="BT947" s="39">
        <f t="shared" si="898"/>
        <v>0</v>
      </c>
      <c r="BU947" s="104">
        <f>IF(ABS($B947)&lt;0.01,0,VLOOKUP(E947,DollarSteps,4))</f>
        <v>6</v>
      </c>
      <c r="BV947" s="104">
        <f>IF(ABS($B947)&lt;0.01,0,VLOOKUP(G947,DollarSteps,4))</f>
        <v>5</v>
      </c>
      <c r="BW947" s="104">
        <f>IF(ABS($B947)&lt;0.01,0,VLOOKUP(I947,DollarSteps,4))</f>
        <v>5</v>
      </c>
      <c r="BX947" s="104">
        <f>IF(ABS($B947)&lt;0.01,0,IF($J947="","",VLOOKUP($J947,Age_Steps,4)))</f>
        <v>7</v>
      </c>
      <c r="BY947" s="104">
        <f>IF(OR(ABS($B947)&lt;0.01,$E947=0),0,IF($J947="","",VLOOKUP($J947,Age_Steps,4)))</f>
        <v>7</v>
      </c>
      <c r="BZ947" s="104">
        <f>IF(ABS($B947)&lt;0.01,0,IF($J947="","",VLOOKUP($J947-1,Age_Steps,4)))</f>
        <v>6</v>
      </c>
      <c r="CA947" s="104">
        <f>IF(OR(ABS($B947)&lt;0.01,$G947=0),0,IF($J947="","",VLOOKUP($J947-1,Age_Steps,4)))</f>
        <v>6</v>
      </c>
      <c r="CB947" s="104">
        <f>IF(ABS($B947)&lt;0.01,0,IF($J947="","",VLOOKUP($J947-2,Age_Steps,4)))</f>
        <v>6</v>
      </c>
      <c r="CC947" s="104">
        <f>IF(OR(ABS($B947)&lt;0.01,$I947=0),0,IF($J947="","",VLOOKUP($J947-2,Age_Steps,4)))</f>
        <v>6</v>
      </c>
    </row>
    <row r="948" spans="2:81" ht="12.5" customHeight="1">
      <c r="B948" s="6" t="s">
        <v>1029</v>
      </c>
      <c r="C948" s="6" t="s">
        <v>1030</v>
      </c>
      <c r="D948" s="5">
        <v>1500</v>
      </c>
      <c r="E948" s="5">
        <v>2550</v>
      </c>
      <c r="F948" s="2">
        <v>1330</v>
      </c>
      <c r="G948" s="2">
        <v>1980</v>
      </c>
      <c r="H948" s="2">
        <v>1230</v>
      </c>
      <c r="I948" s="5">
        <v>1880</v>
      </c>
      <c r="J948" s="11">
        <v>83</v>
      </c>
      <c r="K948" s="12">
        <f t="shared" si="843"/>
        <v>1</v>
      </c>
      <c r="L948" s="12">
        <f t="shared" si="843"/>
        <v>1</v>
      </c>
      <c r="M948" s="14">
        <f t="shared" si="844"/>
        <v>170</v>
      </c>
      <c r="N948" s="12">
        <f t="shared" si="899"/>
        <v>0</v>
      </c>
      <c r="O948" s="14">
        <f t="shared" si="845"/>
        <v>570</v>
      </c>
      <c r="P948" s="12">
        <f t="shared" si="899"/>
        <v>1</v>
      </c>
      <c r="Q948" s="12">
        <f t="shared" si="846"/>
        <v>0</v>
      </c>
      <c r="R948" s="12">
        <f t="shared" si="847"/>
        <v>0</v>
      </c>
      <c r="S948" s="12">
        <f t="shared" si="848"/>
        <v>1</v>
      </c>
      <c r="T948" s="12">
        <f t="shared" si="849"/>
        <v>1</v>
      </c>
      <c r="U948" s="12">
        <f t="shared" si="850"/>
        <v>0</v>
      </c>
      <c r="V948" s="39">
        <f t="shared" si="851"/>
        <v>0</v>
      </c>
      <c r="W948" s="39">
        <f t="shared" si="852"/>
        <v>0</v>
      </c>
      <c r="X948" s="12">
        <f t="shared" si="900"/>
        <v>1</v>
      </c>
      <c r="Y948" s="12">
        <f t="shared" si="853"/>
        <v>0</v>
      </c>
      <c r="Z948" s="39">
        <f t="shared" si="901"/>
        <v>0</v>
      </c>
      <c r="AA948" s="12">
        <f t="shared" si="854"/>
        <v>0</v>
      </c>
      <c r="AB948" s="39">
        <f t="shared" si="855"/>
        <v>0</v>
      </c>
      <c r="AC948" s="12">
        <f t="shared" si="856"/>
        <v>0</v>
      </c>
      <c r="AD948" s="39">
        <f t="shared" si="857"/>
        <v>0</v>
      </c>
      <c r="AE948" s="39">
        <f t="shared" si="842"/>
        <v>0</v>
      </c>
      <c r="AF948" s="12">
        <f t="shared" si="858"/>
        <v>0</v>
      </c>
      <c r="AG948" s="39">
        <f t="shared" si="859"/>
        <v>0</v>
      </c>
      <c r="AH948" s="12">
        <f t="shared" si="860"/>
        <v>0</v>
      </c>
      <c r="AI948" s="39">
        <f t="shared" si="861"/>
        <v>0</v>
      </c>
      <c r="AJ948" s="39">
        <f t="shared" si="862"/>
        <v>0</v>
      </c>
      <c r="AK948" s="12">
        <f t="shared" si="863"/>
        <v>1</v>
      </c>
      <c r="AL948" s="39">
        <f t="shared" si="864"/>
        <v>2550</v>
      </c>
      <c r="AM948" s="39">
        <f t="shared" si="865"/>
        <v>1980</v>
      </c>
      <c r="AN948" s="39">
        <f t="shared" si="866"/>
        <v>1880</v>
      </c>
      <c r="AO948" s="99">
        <f t="shared" si="867"/>
        <v>1</v>
      </c>
      <c r="AP948" s="99">
        <f t="shared" si="868"/>
        <v>1</v>
      </c>
      <c r="AQ948" s="12">
        <f t="shared" si="869"/>
        <v>1</v>
      </c>
      <c r="AR948" s="39">
        <f t="shared" si="870"/>
        <v>2550</v>
      </c>
      <c r="AS948" s="39">
        <f t="shared" si="871"/>
        <v>1980</v>
      </c>
      <c r="AT948" s="39">
        <f t="shared" si="872"/>
        <v>1880</v>
      </c>
      <c r="AU948" s="12">
        <f t="shared" si="873"/>
        <v>0</v>
      </c>
      <c r="AV948" s="39">
        <f t="shared" si="874"/>
        <v>0</v>
      </c>
      <c r="AW948" s="39">
        <f t="shared" si="875"/>
        <v>0</v>
      </c>
      <c r="AX948" s="39">
        <f t="shared" si="876"/>
        <v>0</v>
      </c>
      <c r="AY948" s="39">
        <f t="shared" si="877"/>
        <v>0</v>
      </c>
      <c r="AZ948" s="39">
        <f t="shared" si="878"/>
        <v>0</v>
      </c>
      <c r="BA948" s="12">
        <f t="shared" si="879"/>
        <v>0</v>
      </c>
      <c r="BB948" s="39">
        <f t="shared" si="880"/>
        <v>0</v>
      </c>
      <c r="BC948" s="39">
        <f t="shared" si="881"/>
        <v>0</v>
      </c>
      <c r="BD948" s="39">
        <f t="shared" si="882"/>
        <v>0</v>
      </c>
      <c r="BE948" s="12">
        <f t="shared" si="883"/>
        <v>0</v>
      </c>
      <c r="BF948" s="39">
        <f t="shared" si="884"/>
        <v>0</v>
      </c>
      <c r="BG948" s="39">
        <f t="shared" si="885"/>
        <v>0</v>
      </c>
      <c r="BH948" s="39">
        <f t="shared" si="886"/>
        <v>0</v>
      </c>
      <c r="BI948" s="12">
        <f t="shared" si="887"/>
        <v>0</v>
      </c>
      <c r="BJ948" s="39">
        <f t="shared" si="888"/>
        <v>0</v>
      </c>
      <c r="BK948" s="39">
        <f t="shared" si="889"/>
        <v>0</v>
      </c>
      <c r="BL948" s="39">
        <f t="shared" si="890"/>
        <v>0</v>
      </c>
      <c r="BM948" s="12">
        <f t="shared" si="891"/>
        <v>0</v>
      </c>
      <c r="BN948" s="39">
        <f t="shared" si="892"/>
        <v>0</v>
      </c>
      <c r="BO948" s="39">
        <f t="shared" si="893"/>
        <v>0</v>
      </c>
      <c r="BP948" s="39">
        <f t="shared" si="894"/>
        <v>0</v>
      </c>
      <c r="BQ948" s="12">
        <f t="shared" si="895"/>
        <v>0</v>
      </c>
      <c r="BR948" s="39">
        <f t="shared" si="896"/>
        <v>0</v>
      </c>
      <c r="BS948" s="39">
        <f t="shared" si="897"/>
        <v>0</v>
      </c>
      <c r="BT948" s="39">
        <f t="shared" si="898"/>
        <v>0</v>
      </c>
      <c r="BU948" s="104">
        <f>IF(ABS($B948)&lt;0.01,0,VLOOKUP(E948,DollarSteps,4))</f>
        <v>6</v>
      </c>
      <c r="BV948" s="104">
        <f>IF(ABS($B948)&lt;0.01,0,VLOOKUP(G948,DollarSteps,4))</f>
        <v>5</v>
      </c>
      <c r="BW948" s="104">
        <f>IF(ABS($B948)&lt;0.01,0,VLOOKUP(I948,DollarSteps,4))</f>
        <v>5</v>
      </c>
      <c r="BX948" s="104">
        <f>IF(ABS($B948)&lt;0.01,0,IF($J948="","",VLOOKUP($J948,Age_Steps,4)))</f>
        <v>7</v>
      </c>
      <c r="BY948" s="104">
        <f>IF(OR(ABS($B948)&lt;0.01,$E948=0),0,IF($J948="","",VLOOKUP($J948,Age_Steps,4)))</f>
        <v>7</v>
      </c>
      <c r="BZ948" s="104">
        <f>IF(ABS($B948)&lt;0.01,0,IF($J948="","",VLOOKUP($J948-1,Age_Steps,4)))</f>
        <v>7</v>
      </c>
      <c r="CA948" s="104">
        <f>IF(OR(ABS($B948)&lt;0.01,$G948=0),0,IF($J948="","",VLOOKUP($J948-1,Age_Steps,4)))</f>
        <v>7</v>
      </c>
      <c r="CB948" s="104">
        <f>IF(ABS($B948)&lt;0.01,0,IF($J948="","",VLOOKUP($J948-2,Age_Steps,4)))</f>
        <v>7</v>
      </c>
      <c r="CC948" s="104">
        <f>IF(OR(ABS($B948)&lt;0.01,$I948=0),0,IF($J948="","",VLOOKUP($J948-2,Age_Steps,4)))</f>
        <v>7</v>
      </c>
    </row>
    <row r="949" spans="2:81" ht="12.5" customHeight="1">
      <c r="B949" s="6" t="s">
        <v>1031</v>
      </c>
      <c r="C949" s="6" t="s">
        <v>1032</v>
      </c>
      <c r="D949" s="5">
        <v>0</v>
      </c>
      <c r="E949" s="5">
        <v>0</v>
      </c>
      <c r="F949" s="2">
        <v>0</v>
      </c>
      <c r="G949" s="2">
        <v>0</v>
      </c>
      <c r="H949" s="2">
        <v>0</v>
      </c>
      <c r="I949" s="5">
        <v>0</v>
      </c>
      <c r="J949" s="11">
        <v>17</v>
      </c>
      <c r="K949" s="12">
        <f t="shared" si="843"/>
        <v>0</v>
      </c>
      <c r="L949" s="12">
        <f t="shared" si="843"/>
        <v>0</v>
      </c>
      <c r="M949" s="14">
        <f t="shared" si="844"/>
        <v>0</v>
      </c>
      <c r="N949" s="12">
        <f t="shared" si="899"/>
        <v>0</v>
      </c>
      <c r="O949" s="14">
        <f t="shared" si="845"/>
        <v>0</v>
      </c>
      <c r="P949" s="12">
        <f t="shared" si="899"/>
        <v>0</v>
      </c>
      <c r="Q949" s="12">
        <f t="shared" si="846"/>
        <v>1</v>
      </c>
      <c r="R949" s="12">
        <f t="shared" si="847"/>
        <v>0</v>
      </c>
      <c r="S949" s="12">
        <f t="shared" si="848"/>
        <v>0</v>
      </c>
      <c r="T949" s="12">
        <f t="shared" si="849"/>
        <v>0</v>
      </c>
      <c r="U949" s="12">
        <f t="shared" si="850"/>
        <v>0</v>
      </c>
      <c r="V949" s="39">
        <f t="shared" si="851"/>
        <v>0</v>
      </c>
      <c r="W949" s="39">
        <f t="shared" si="852"/>
        <v>0</v>
      </c>
      <c r="X949" s="12">
        <f t="shared" si="900"/>
        <v>0</v>
      </c>
      <c r="Y949" s="12">
        <f t="shared" si="853"/>
        <v>0</v>
      </c>
      <c r="Z949" s="39">
        <f t="shared" si="901"/>
        <v>0</v>
      </c>
      <c r="AA949" s="12">
        <f t="shared" si="854"/>
        <v>0</v>
      </c>
      <c r="AB949" s="39">
        <f t="shared" si="855"/>
        <v>0</v>
      </c>
      <c r="AC949" s="12">
        <f t="shared" si="856"/>
        <v>0</v>
      </c>
      <c r="AD949" s="39">
        <f t="shared" si="857"/>
        <v>0</v>
      </c>
      <c r="AE949" s="39">
        <f t="shared" si="842"/>
        <v>0</v>
      </c>
      <c r="AF949" s="12">
        <f t="shared" si="858"/>
        <v>0</v>
      </c>
      <c r="AG949" s="39">
        <f t="shared" si="859"/>
        <v>0</v>
      </c>
      <c r="AH949" s="12">
        <f t="shared" si="860"/>
        <v>0</v>
      </c>
      <c r="AI949" s="39">
        <f t="shared" si="861"/>
        <v>0</v>
      </c>
      <c r="AJ949" s="39">
        <f t="shared" si="862"/>
        <v>0</v>
      </c>
      <c r="AK949" s="12">
        <f t="shared" si="863"/>
        <v>0</v>
      </c>
      <c r="AL949" s="39">
        <f t="shared" si="864"/>
        <v>0</v>
      </c>
      <c r="AM949" s="39">
        <f t="shared" si="865"/>
        <v>0</v>
      </c>
      <c r="AN949" s="39">
        <f t="shared" si="866"/>
        <v>0</v>
      </c>
      <c r="AO949" s="99">
        <f t="shared" si="867"/>
        <v>0</v>
      </c>
      <c r="AP949" s="99">
        <f t="shared" si="868"/>
        <v>0</v>
      </c>
      <c r="AQ949" s="12">
        <f t="shared" si="869"/>
        <v>0</v>
      </c>
      <c r="AR949" s="39">
        <f t="shared" si="870"/>
        <v>0</v>
      </c>
      <c r="AS949" s="39">
        <f t="shared" si="871"/>
        <v>0</v>
      </c>
      <c r="AT949" s="39">
        <f t="shared" si="872"/>
        <v>0</v>
      </c>
      <c r="AU949" s="12">
        <f t="shared" si="873"/>
        <v>0</v>
      </c>
      <c r="AV949" s="39">
        <f t="shared" si="874"/>
        <v>0</v>
      </c>
      <c r="AW949" s="39">
        <f t="shared" si="875"/>
        <v>0</v>
      </c>
      <c r="AX949" s="39">
        <f t="shared" si="876"/>
        <v>0</v>
      </c>
      <c r="AY949" s="39">
        <f t="shared" si="877"/>
        <v>0</v>
      </c>
      <c r="AZ949" s="39">
        <f t="shared" si="878"/>
        <v>0</v>
      </c>
      <c r="BA949" s="12">
        <f t="shared" si="879"/>
        <v>0</v>
      </c>
      <c r="BB949" s="39">
        <f t="shared" si="880"/>
        <v>0</v>
      </c>
      <c r="BC949" s="39">
        <f t="shared" si="881"/>
        <v>0</v>
      </c>
      <c r="BD949" s="39">
        <f t="shared" si="882"/>
        <v>0</v>
      </c>
      <c r="BE949" s="12">
        <f t="shared" si="883"/>
        <v>0</v>
      </c>
      <c r="BF949" s="39">
        <f t="shared" si="884"/>
        <v>0</v>
      </c>
      <c r="BG949" s="39">
        <f t="shared" si="885"/>
        <v>0</v>
      </c>
      <c r="BH949" s="39">
        <f t="shared" si="886"/>
        <v>0</v>
      </c>
      <c r="BI949" s="12">
        <f t="shared" si="887"/>
        <v>0</v>
      </c>
      <c r="BJ949" s="39">
        <f t="shared" si="888"/>
        <v>0</v>
      </c>
      <c r="BK949" s="39">
        <f t="shared" si="889"/>
        <v>0</v>
      </c>
      <c r="BL949" s="39">
        <f t="shared" si="890"/>
        <v>0</v>
      </c>
      <c r="BM949" s="12">
        <f t="shared" si="891"/>
        <v>0</v>
      </c>
      <c r="BN949" s="39">
        <f t="shared" si="892"/>
        <v>0</v>
      </c>
      <c r="BO949" s="39">
        <f t="shared" si="893"/>
        <v>0</v>
      </c>
      <c r="BP949" s="39">
        <f t="shared" si="894"/>
        <v>0</v>
      </c>
      <c r="BQ949" s="12">
        <f t="shared" si="895"/>
        <v>0</v>
      </c>
      <c r="BR949" s="39">
        <f t="shared" si="896"/>
        <v>0</v>
      </c>
      <c r="BS949" s="39">
        <f t="shared" si="897"/>
        <v>0</v>
      </c>
      <c r="BT949" s="39">
        <f t="shared" si="898"/>
        <v>0</v>
      </c>
      <c r="BU949" s="104">
        <f>IF(ABS($B949)&lt;0.01,0,VLOOKUP(E949,DollarSteps,4))</f>
        <v>1</v>
      </c>
      <c r="BV949" s="104">
        <f>IF(ABS($B949)&lt;0.01,0,VLOOKUP(G949,DollarSteps,4))</f>
        <v>1</v>
      </c>
      <c r="BW949" s="104">
        <f>IF(ABS($B949)&lt;0.01,0,VLOOKUP(I949,DollarSteps,4))</f>
        <v>1</v>
      </c>
      <c r="BX949" s="104">
        <f>IF(ABS($B949)&lt;0.01,0,IF($J949="","",VLOOKUP($J949,Age_Steps,4)))</f>
        <v>1</v>
      </c>
      <c r="BY949" s="104">
        <f>IF(OR(ABS($B949)&lt;0.01,$E949=0),0,IF($J949="","",VLOOKUP($J949,Age_Steps,4)))</f>
        <v>0</v>
      </c>
      <c r="BZ949" s="104">
        <f>IF(ABS($B949)&lt;0.01,0,IF($J949="","",VLOOKUP($J949-1,Age_Steps,4)))</f>
        <v>1</v>
      </c>
      <c r="CA949" s="104">
        <f>IF(OR(ABS($B949)&lt;0.01,$G949=0),0,IF($J949="","",VLOOKUP($J949-1,Age_Steps,4)))</f>
        <v>0</v>
      </c>
      <c r="CB949" s="104">
        <f>IF(ABS($B949)&lt;0.01,0,IF($J949="","",VLOOKUP($J949-2,Age_Steps,4)))</f>
        <v>1</v>
      </c>
      <c r="CC949" s="104">
        <f>IF(OR(ABS($B949)&lt;0.01,$I949=0),0,IF($J949="","",VLOOKUP($J949-2,Age_Steps,4)))</f>
        <v>0</v>
      </c>
    </row>
    <row r="950" spans="2:81" ht="12.5" customHeight="1">
      <c r="B950" s="6" t="s">
        <v>1033</v>
      </c>
      <c r="C950" s="7" t="s">
        <v>1034</v>
      </c>
      <c r="D950" s="5">
        <v>3850</v>
      </c>
      <c r="E950" s="5">
        <v>3900</v>
      </c>
      <c r="F950" s="2">
        <v>3915</v>
      </c>
      <c r="G950" s="2">
        <v>4125</v>
      </c>
      <c r="H950" s="2">
        <v>3790</v>
      </c>
      <c r="I950" s="5">
        <v>3865</v>
      </c>
      <c r="J950" s="11">
        <v>76</v>
      </c>
      <c r="K950" s="12">
        <f t="shared" si="843"/>
        <v>1</v>
      </c>
      <c r="L950" s="12">
        <f t="shared" si="843"/>
        <v>1</v>
      </c>
      <c r="M950" s="14">
        <f t="shared" si="844"/>
        <v>-65</v>
      </c>
      <c r="N950" s="12">
        <f t="shared" si="899"/>
        <v>0</v>
      </c>
      <c r="O950" s="14">
        <f t="shared" si="845"/>
        <v>-225</v>
      </c>
      <c r="P950" s="12">
        <f t="shared" si="899"/>
        <v>0</v>
      </c>
      <c r="Q950" s="12">
        <f t="shared" si="846"/>
        <v>0</v>
      </c>
      <c r="R950" s="12">
        <f t="shared" si="847"/>
        <v>0</v>
      </c>
      <c r="S950" s="12">
        <f t="shared" si="848"/>
        <v>1</v>
      </c>
      <c r="T950" s="12">
        <f t="shared" si="849"/>
        <v>1</v>
      </c>
      <c r="U950" s="12">
        <f t="shared" si="850"/>
        <v>0</v>
      </c>
      <c r="V950" s="39">
        <f t="shared" si="851"/>
        <v>0</v>
      </c>
      <c r="W950" s="39">
        <f t="shared" si="852"/>
        <v>0</v>
      </c>
      <c r="X950" s="12">
        <f t="shared" si="900"/>
        <v>1</v>
      </c>
      <c r="Y950" s="12">
        <f t="shared" si="853"/>
        <v>0</v>
      </c>
      <c r="Z950" s="39">
        <f t="shared" si="901"/>
        <v>0</v>
      </c>
      <c r="AA950" s="12">
        <f t="shared" si="854"/>
        <v>0</v>
      </c>
      <c r="AB950" s="39">
        <f t="shared" si="855"/>
        <v>0</v>
      </c>
      <c r="AC950" s="12">
        <f t="shared" si="856"/>
        <v>0</v>
      </c>
      <c r="AD950" s="39">
        <f t="shared" si="857"/>
        <v>0</v>
      </c>
      <c r="AE950" s="39">
        <f t="shared" si="842"/>
        <v>0</v>
      </c>
      <c r="AF950" s="12">
        <f t="shared" si="858"/>
        <v>0</v>
      </c>
      <c r="AG950" s="39">
        <f t="shared" si="859"/>
        <v>0</v>
      </c>
      <c r="AH950" s="12">
        <f t="shared" si="860"/>
        <v>0</v>
      </c>
      <c r="AI950" s="39">
        <f t="shared" si="861"/>
        <v>0</v>
      </c>
      <c r="AJ950" s="39">
        <f t="shared" si="862"/>
        <v>0</v>
      </c>
      <c r="AK950" s="12">
        <f t="shared" si="863"/>
        <v>1</v>
      </c>
      <c r="AL950" s="39">
        <f t="shared" si="864"/>
        <v>3900</v>
      </c>
      <c r="AM950" s="39">
        <f t="shared" si="865"/>
        <v>4125</v>
      </c>
      <c r="AN950" s="39">
        <f t="shared" si="866"/>
        <v>3865</v>
      </c>
      <c r="AO950" s="99">
        <f t="shared" si="867"/>
        <v>2</v>
      </c>
      <c r="AP950" s="99">
        <f t="shared" si="868"/>
        <v>1</v>
      </c>
      <c r="AQ950" s="12">
        <f t="shared" si="869"/>
        <v>0</v>
      </c>
      <c r="AR950" s="39">
        <f t="shared" si="870"/>
        <v>0</v>
      </c>
      <c r="AS950" s="39">
        <f t="shared" si="871"/>
        <v>0</v>
      </c>
      <c r="AT950" s="39">
        <f t="shared" si="872"/>
        <v>0</v>
      </c>
      <c r="AU950" s="12">
        <f t="shared" si="873"/>
        <v>0</v>
      </c>
      <c r="AV950" s="39">
        <f t="shared" si="874"/>
        <v>0</v>
      </c>
      <c r="AW950" s="39">
        <f t="shared" si="875"/>
        <v>0</v>
      </c>
      <c r="AX950" s="39">
        <f t="shared" si="876"/>
        <v>0</v>
      </c>
      <c r="AY950" s="39">
        <f t="shared" si="877"/>
        <v>0</v>
      </c>
      <c r="AZ950" s="39">
        <f t="shared" si="878"/>
        <v>0</v>
      </c>
      <c r="BA950" s="12">
        <f t="shared" si="879"/>
        <v>0</v>
      </c>
      <c r="BB950" s="39">
        <f t="shared" si="880"/>
        <v>0</v>
      </c>
      <c r="BC950" s="39">
        <f t="shared" si="881"/>
        <v>0</v>
      </c>
      <c r="BD950" s="39">
        <f t="shared" si="882"/>
        <v>0</v>
      </c>
      <c r="BE950" s="12">
        <f t="shared" si="883"/>
        <v>1</v>
      </c>
      <c r="BF950" s="39">
        <f t="shared" si="884"/>
        <v>3900</v>
      </c>
      <c r="BG950" s="39">
        <f t="shared" si="885"/>
        <v>4125</v>
      </c>
      <c r="BH950" s="39">
        <f t="shared" si="886"/>
        <v>3865</v>
      </c>
      <c r="BI950" s="12">
        <f t="shared" si="887"/>
        <v>0</v>
      </c>
      <c r="BJ950" s="39">
        <f t="shared" si="888"/>
        <v>0</v>
      </c>
      <c r="BK950" s="39">
        <f t="shared" si="889"/>
        <v>0</v>
      </c>
      <c r="BL950" s="39">
        <f t="shared" si="890"/>
        <v>0</v>
      </c>
      <c r="BM950" s="12">
        <f t="shared" si="891"/>
        <v>0</v>
      </c>
      <c r="BN950" s="39">
        <f t="shared" si="892"/>
        <v>0</v>
      </c>
      <c r="BO950" s="39">
        <f t="shared" si="893"/>
        <v>0</v>
      </c>
      <c r="BP950" s="39">
        <f t="shared" si="894"/>
        <v>0</v>
      </c>
      <c r="BQ950" s="12">
        <f t="shared" si="895"/>
        <v>0</v>
      </c>
      <c r="BR950" s="39">
        <f t="shared" si="896"/>
        <v>0</v>
      </c>
      <c r="BS950" s="39">
        <f t="shared" si="897"/>
        <v>0</v>
      </c>
      <c r="BT950" s="39">
        <f t="shared" si="898"/>
        <v>0</v>
      </c>
      <c r="BU950" s="104">
        <f>IF(ABS($B950)&lt;0.01,0,VLOOKUP(E950,DollarSteps,4))</f>
        <v>7</v>
      </c>
      <c r="BV950" s="104">
        <f>IF(ABS($B950)&lt;0.01,0,VLOOKUP(G950,DollarSteps,4))</f>
        <v>7</v>
      </c>
      <c r="BW950" s="104">
        <f>IF(ABS($B950)&lt;0.01,0,VLOOKUP(I950,DollarSteps,4))</f>
        <v>7</v>
      </c>
      <c r="BX950" s="104">
        <f>IF(ABS($B950)&lt;0.01,0,IF($J950="","",VLOOKUP($J950,Age_Steps,4)))</f>
        <v>7</v>
      </c>
      <c r="BY950" s="104">
        <f>IF(OR(ABS($B950)&lt;0.01,$E950=0),0,IF($J950="","",VLOOKUP($J950,Age_Steps,4)))</f>
        <v>7</v>
      </c>
      <c r="BZ950" s="104">
        <f>IF(ABS($B950)&lt;0.01,0,IF($J950="","",VLOOKUP($J950-1,Age_Steps,4)))</f>
        <v>7</v>
      </c>
      <c r="CA950" s="104">
        <f>IF(OR(ABS($B950)&lt;0.01,$G950=0),0,IF($J950="","",VLOOKUP($J950-1,Age_Steps,4)))</f>
        <v>7</v>
      </c>
      <c r="CB950" s="104">
        <f>IF(ABS($B950)&lt;0.01,0,IF($J950="","",VLOOKUP($J950-2,Age_Steps,4)))</f>
        <v>7</v>
      </c>
      <c r="CC950" s="104">
        <f>IF(OR(ABS($B950)&lt;0.01,$I950=0),0,IF($J950="","",VLOOKUP($J950-2,Age_Steps,4)))</f>
        <v>7</v>
      </c>
    </row>
    <row r="951" spans="2:81" ht="12.5" customHeight="1">
      <c r="B951" s="6" t="s">
        <v>1035</v>
      </c>
      <c r="C951" s="7" t="s">
        <v>1036</v>
      </c>
      <c r="D951" s="5">
        <v>5225</v>
      </c>
      <c r="E951" s="5">
        <v>6150</v>
      </c>
      <c r="F951" s="2">
        <v>5000</v>
      </c>
      <c r="G951" s="2">
        <v>5681.88</v>
      </c>
      <c r="H951" s="2">
        <v>4525</v>
      </c>
      <c r="I951" s="5">
        <v>4960</v>
      </c>
      <c r="J951" s="11">
        <v>70</v>
      </c>
      <c r="K951" s="12">
        <f t="shared" si="843"/>
        <v>1</v>
      </c>
      <c r="L951" s="12">
        <f t="shared" si="843"/>
        <v>1</v>
      </c>
      <c r="M951" s="14">
        <f t="shared" si="844"/>
        <v>225</v>
      </c>
      <c r="N951" s="12">
        <f t="shared" si="899"/>
        <v>0</v>
      </c>
      <c r="O951" s="14">
        <f t="shared" si="845"/>
        <v>468.11999999999989</v>
      </c>
      <c r="P951" s="12">
        <f t="shared" si="899"/>
        <v>0</v>
      </c>
      <c r="Q951" s="12">
        <f t="shared" si="846"/>
        <v>0</v>
      </c>
      <c r="R951" s="12">
        <f t="shared" si="847"/>
        <v>0</v>
      </c>
      <c r="S951" s="12">
        <f t="shared" si="848"/>
        <v>1</v>
      </c>
      <c r="T951" s="12">
        <f t="shared" si="849"/>
        <v>1</v>
      </c>
      <c r="U951" s="12">
        <f t="shared" si="850"/>
        <v>0</v>
      </c>
      <c r="V951" s="39">
        <f t="shared" si="851"/>
        <v>0</v>
      </c>
      <c r="W951" s="39">
        <f t="shared" si="852"/>
        <v>0</v>
      </c>
      <c r="X951" s="12">
        <f t="shared" si="900"/>
        <v>1</v>
      </c>
      <c r="Y951" s="12">
        <f t="shared" si="853"/>
        <v>0</v>
      </c>
      <c r="Z951" s="39">
        <f t="shared" si="901"/>
        <v>0</v>
      </c>
      <c r="AA951" s="12">
        <f t="shared" si="854"/>
        <v>0</v>
      </c>
      <c r="AB951" s="39">
        <f t="shared" si="855"/>
        <v>0</v>
      </c>
      <c r="AC951" s="12">
        <f t="shared" si="856"/>
        <v>0</v>
      </c>
      <c r="AD951" s="39">
        <f t="shared" si="857"/>
        <v>0</v>
      </c>
      <c r="AE951" s="39">
        <f t="shared" si="842"/>
        <v>0</v>
      </c>
      <c r="AF951" s="12">
        <f t="shared" si="858"/>
        <v>0</v>
      </c>
      <c r="AG951" s="39">
        <f t="shared" si="859"/>
        <v>0</v>
      </c>
      <c r="AH951" s="12">
        <f t="shared" si="860"/>
        <v>0</v>
      </c>
      <c r="AI951" s="39">
        <f t="shared" si="861"/>
        <v>0</v>
      </c>
      <c r="AJ951" s="39">
        <f t="shared" si="862"/>
        <v>0</v>
      </c>
      <c r="AK951" s="12">
        <f t="shared" si="863"/>
        <v>1</v>
      </c>
      <c r="AL951" s="39">
        <f t="shared" si="864"/>
        <v>6150</v>
      </c>
      <c r="AM951" s="39">
        <f t="shared" si="865"/>
        <v>5681.88</v>
      </c>
      <c r="AN951" s="39">
        <f t="shared" si="866"/>
        <v>4960</v>
      </c>
      <c r="AO951" s="99">
        <f t="shared" si="867"/>
        <v>1</v>
      </c>
      <c r="AP951" s="99">
        <f t="shared" si="868"/>
        <v>1</v>
      </c>
      <c r="AQ951" s="12">
        <f t="shared" si="869"/>
        <v>1</v>
      </c>
      <c r="AR951" s="39">
        <f t="shared" si="870"/>
        <v>6150</v>
      </c>
      <c r="AS951" s="39">
        <f t="shared" si="871"/>
        <v>5681.88</v>
      </c>
      <c r="AT951" s="39">
        <f t="shared" si="872"/>
        <v>4960</v>
      </c>
      <c r="AU951" s="12">
        <f t="shared" si="873"/>
        <v>0</v>
      </c>
      <c r="AV951" s="39">
        <f t="shared" si="874"/>
        <v>0</v>
      </c>
      <c r="AW951" s="39">
        <f t="shared" si="875"/>
        <v>0</v>
      </c>
      <c r="AX951" s="39">
        <f t="shared" si="876"/>
        <v>0</v>
      </c>
      <c r="AY951" s="39">
        <f t="shared" si="877"/>
        <v>0</v>
      </c>
      <c r="AZ951" s="39">
        <f t="shared" si="878"/>
        <v>0</v>
      </c>
      <c r="BA951" s="12">
        <f t="shared" si="879"/>
        <v>0</v>
      </c>
      <c r="BB951" s="39">
        <f t="shared" si="880"/>
        <v>0</v>
      </c>
      <c r="BC951" s="39">
        <f t="shared" si="881"/>
        <v>0</v>
      </c>
      <c r="BD951" s="39">
        <f t="shared" si="882"/>
        <v>0</v>
      </c>
      <c r="BE951" s="12">
        <f t="shared" si="883"/>
        <v>0</v>
      </c>
      <c r="BF951" s="39">
        <f t="shared" si="884"/>
        <v>0</v>
      </c>
      <c r="BG951" s="39">
        <f t="shared" si="885"/>
        <v>0</v>
      </c>
      <c r="BH951" s="39">
        <f t="shared" si="886"/>
        <v>0</v>
      </c>
      <c r="BI951" s="12">
        <f t="shared" si="887"/>
        <v>0</v>
      </c>
      <c r="BJ951" s="39">
        <f t="shared" si="888"/>
        <v>0</v>
      </c>
      <c r="BK951" s="39">
        <f t="shared" si="889"/>
        <v>0</v>
      </c>
      <c r="BL951" s="39">
        <f t="shared" si="890"/>
        <v>0</v>
      </c>
      <c r="BM951" s="12">
        <f t="shared" si="891"/>
        <v>0</v>
      </c>
      <c r="BN951" s="39">
        <f t="shared" si="892"/>
        <v>0</v>
      </c>
      <c r="BO951" s="39">
        <f t="shared" si="893"/>
        <v>0</v>
      </c>
      <c r="BP951" s="39">
        <f t="shared" si="894"/>
        <v>0</v>
      </c>
      <c r="BQ951" s="12">
        <f t="shared" si="895"/>
        <v>0</v>
      </c>
      <c r="BR951" s="39">
        <f t="shared" si="896"/>
        <v>0</v>
      </c>
      <c r="BS951" s="39">
        <f t="shared" si="897"/>
        <v>0</v>
      </c>
      <c r="BT951" s="39">
        <f t="shared" si="898"/>
        <v>0</v>
      </c>
      <c r="BU951" s="104">
        <f>IF(ABS($B951)&lt;0.01,0,VLOOKUP(E951,DollarSteps,4))</f>
        <v>9</v>
      </c>
      <c r="BV951" s="104">
        <f>IF(ABS($B951)&lt;0.01,0,VLOOKUP(G951,DollarSteps,4))</f>
        <v>9</v>
      </c>
      <c r="BW951" s="104">
        <f>IF(ABS($B951)&lt;0.01,0,VLOOKUP(I951,DollarSteps,4))</f>
        <v>8</v>
      </c>
      <c r="BX951" s="104">
        <f>IF(ABS($B951)&lt;0.01,0,IF($J951="","",VLOOKUP($J951,Age_Steps,4)))</f>
        <v>7</v>
      </c>
      <c r="BY951" s="104">
        <f>IF(OR(ABS($B951)&lt;0.01,$E951=0),0,IF($J951="","",VLOOKUP($J951,Age_Steps,4)))</f>
        <v>7</v>
      </c>
      <c r="BZ951" s="104">
        <f>IF(ABS($B951)&lt;0.01,0,IF($J951="","",VLOOKUP($J951-1,Age_Steps,4)))</f>
        <v>6</v>
      </c>
      <c r="CA951" s="104">
        <f>IF(OR(ABS($B951)&lt;0.01,$G951=0),0,IF($J951="","",VLOOKUP($J951-1,Age_Steps,4)))</f>
        <v>6</v>
      </c>
      <c r="CB951" s="104">
        <f>IF(ABS($B951)&lt;0.01,0,IF($J951="","",VLOOKUP($J951-2,Age_Steps,4)))</f>
        <v>6</v>
      </c>
      <c r="CC951" s="104">
        <f>IF(OR(ABS($B951)&lt;0.01,$I951=0),0,IF($J951="","",VLOOKUP($J951-2,Age_Steps,4)))</f>
        <v>6</v>
      </c>
    </row>
    <row r="952" spans="2:81" ht="12.5" customHeight="1">
      <c r="B952" s="6" t="s">
        <v>1037</v>
      </c>
      <c r="C952" s="7" t="s">
        <v>1038</v>
      </c>
      <c r="D952" s="5">
        <v>2350</v>
      </c>
      <c r="E952" s="5">
        <v>2410</v>
      </c>
      <c r="F952" s="2">
        <v>2340</v>
      </c>
      <c r="G952" s="2">
        <v>2460</v>
      </c>
      <c r="H952" s="2">
        <v>2240</v>
      </c>
      <c r="I952" s="5">
        <v>2425</v>
      </c>
      <c r="J952" s="11">
        <v>65</v>
      </c>
      <c r="K952" s="12">
        <f t="shared" si="843"/>
        <v>1</v>
      </c>
      <c r="L952" s="12">
        <f t="shared" si="843"/>
        <v>1</v>
      </c>
      <c r="M952" s="14">
        <f t="shared" si="844"/>
        <v>10</v>
      </c>
      <c r="N952" s="12">
        <f t="shared" si="899"/>
        <v>0</v>
      </c>
      <c r="O952" s="14">
        <f t="shared" si="845"/>
        <v>-50</v>
      </c>
      <c r="P952" s="12">
        <f t="shared" si="899"/>
        <v>0</v>
      </c>
      <c r="Q952" s="12">
        <f t="shared" si="846"/>
        <v>0</v>
      </c>
      <c r="R952" s="12">
        <f t="shared" si="847"/>
        <v>0</v>
      </c>
      <c r="S952" s="12">
        <f t="shared" si="848"/>
        <v>1</v>
      </c>
      <c r="T952" s="12">
        <f t="shared" si="849"/>
        <v>1</v>
      </c>
      <c r="U952" s="12">
        <f t="shared" si="850"/>
        <v>0</v>
      </c>
      <c r="V952" s="39">
        <f t="shared" si="851"/>
        <v>0</v>
      </c>
      <c r="W952" s="39">
        <f t="shared" si="852"/>
        <v>0</v>
      </c>
      <c r="X952" s="12">
        <f t="shared" si="900"/>
        <v>1</v>
      </c>
      <c r="Y952" s="12">
        <f t="shared" si="853"/>
        <v>0</v>
      </c>
      <c r="Z952" s="39">
        <f t="shared" si="901"/>
        <v>0</v>
      </c>
      <c r="AA952" s="12">
        <f t="shared" si="854"/>
        <v>0</v>
      </c>
      <c r="AB952" s="39">
        <f t="shared" si="855"/>
        <v>0</v>
      </c>
      <c r="AC952" s="12">
        <f t="shared" si="856"/>
        <v>0</v>
      </c>
      <c r="AD952" s="39">
        <f t="shared" si="857"/>
        <v>0</v>
      </c>
      <c r="AE952" s="39">
        <f t="shared" si="842"/>
        <v>0</v>
      </c>
      <c r="AF952" s="12">
        <f t="shared" si="858"/>
        <v>0</v>
      </c>
      <c r="AG952" s="39">
        <f t="shared" si="859"/>
        <v>0</v>
      </c>
      <c r="AH952" s="12">
        <f t="shared" si="860"/>
        <v>0</v>
      </c>
      <c r="AI952" s="39">
        <f t="shared" si="861"/>
        <v>0</v>
      </c>
      <c r="AJ952" s="39">
        <f t="shared" si="862"/>
        <v>0</v>
      </c>
      <c r="AK952" s="12">
        <f t="shared" si="863"/>
        <v>1</v>
      </c>
      <c r="AL952" s="39">
        <f t="shared" si="864"/>
        <v>2410</v>
      </c>
      <c r="AM952" s="39">
        <f t="shared" si="865"/>
        <v>2460</v>
      </c>
      <c r="AN952" s="39">
        <f t="shared" si="866"/>
        <v>2425</v>
      </c>
      <c r="AO952" s="99">
        <f t="shared" si="867"/>
        <v>2</v>
      </c>
      <c r="AP952" s="99">
        <f t="shared" si="868"/>
        <v>1</v>
      </c>
      <c r="AQ952" s="12">
        <f t="shared" si="869"/>
        <v>0</v>
      </c>
      <c r="AR952" s="39">
        <f t="shared" si="870"/>
        <v>0</v>
      </c>
      <c r="AS952" s="39">
        <f t="shared" si="871"/>
        <v>0</v>
      </c>
      <c r="AT952" s="39">
        <f t="shared" si="872"/>
        <v>0</v>
      </c>
      <c r="AU952" s="12">
        <f t="shared" si="873"/>
        <v>0</v>
      </c>
      <c r="AV952" s="39">
        <f t="shared" si="874"/>
        <v>0</v>
      </c>
      <c r="AW952" s="39">
        <f t="shared" si="875"/>
        <v>0</v>
      </c>
      <c r="AX952" s="39">
        <f t="shared" si="876"/>
        <v>0</v>
      </c>
      <c r="AY952" s="39">
        <f t="shared" si="877"/>
        <v>0</v>
      </c>
      <c r="AZ952" s="39">
        <f t="shared" si="878"/>
        <v>0</v>
      </c>
      <c r="BA952" s="12">
        <f t="shared" si="879"/>
        <v>0</v>
      </c>
      <c r="BB952" s="39">
        <f t="shared" si="880"/>
        <v>0</v>
      </c>
      <c r="BC952" s="39">
        <f t="shared" si="881"/>
        <v>0</v>
      </c>
      <c r="BD952" s="39">
        <f t="shared" si="882"/>
        <v>0</v>
      </c>
      <c r="BE952" s="12">
        <f t="shared" si="883"/>
        <v>1</v>
      </c>
      <c r="BF952" s="39">
        <f t="shared" si="884"/>
        <v>2410</v>
      </c>
      <c r="BG952" s="39">
        <f t="shared" si="885"/>
        <v>2460</v>
      </c>
      <c r="BH952" s="39">
        <f t="shared" si="886"/>
        <v>2425</v>
      </c>
      <c r="BI952" s="12">
        <f t="shared" si="887"/>
        <v>0</v>
      </c>
      <c r="BJ952" s="39">
        <f t="shared" si="888"/>
        <v>0</v>
      </c>
      <c r="BK952" s="39">
        <f t="shared" si="889"/>
        <v>0</v>
      </c>
      <c r="BL952" s="39">
        <f t="shared" si="890"/>
        <v>0</v>
      </c>
      <c r="BM952" s="12">
        <f t="shared" si="891"/>
        <v>0</v>
      </c>
      <c r="BN952" s="39">
        <f t="shared" si="892"/>
        <v>0</v>
      </c>
      <c r="BO952" s="39">
        <f t="shared" si="893"/>
        <v>0</v>
      </c>
      <c r="BP952" s="39">
        <f t="shared" si="894"/>
        <v>0</v>
      </c>
      <c r="BQ952" s="12">
        <f t="shared" si="895"/>
        <v>0</v>
      </c>
      <c r="BR952" s="39">
        <f t="shared" si="896"/>
        <v>0</v>
      </c>
      <c r="BS952" s="39">
        <f t="shared" si="897"/>
        <v>0</v>
      </c>
      <c r="BT952" s="39">
        <f t="shared" si="898"/>
        <v>0</v>
      </c>
      <c r="BU952" s="104">
        <f>IF(ABS($B952)&lt;0.01,0,VLOOKUP(E952,DollarSteps,4))</f>
        <v>6</v>
      </c>
      <c r="BV952" s="104">
        <f>IF(ABS($B952)&lt;0.01,0,VLOOKUP(G952,DollarSteps,4))</f>
        <v>6</v>
      </c>
      <c r="BW952" s="104">
        <f>IF(ABS($B952)&lt;0.01,0,VLOOKUP(I952,DollarSteps,4))</f>
        <v>6</v>
      </c>
      <c r="BX952" s="104">
        <f>IF(ABS($B952)&lt;0.01,0,IF($J952="","",VLOOKUP($J952,Age_Steps,4)))</f>
        <v>6</v>
      </c>
      <c r="BY952" s="104">
        <f>IF(OR(ABS($B952)&lt;0.01,$E952=0),0,IF($J952="","",VLOOKUP($J952,Age_Steps,4)))</f>
        <v>6</v>
      </c>
      <c r="BZ952" s="104">
        <f>IF(ABS($B952)&lt;0.01,0,IF($J952="","",VLOOKUP($J952-1,Age_Steps,4)))</f>
        <v>6</v>
      </c>
      <c r="CA952" s="104">
        <f>IF(OR(ABS($B952)&lt;0.01,$G952=0),0,IF($J952="","",VLOOKUP($J952-1,Age_Steps,4)))</f>
        <v>6</v>
      </c>
      <c r="CB952" s="104">
        <f>IF(ABS($B952)&lt;0.01,0,IF($J952="","",VLOOKUP($J952-2,Age_Steps,4)))</f>
        <v>6</v>
      </c>
      <c r="CC952" s="104">
        <f>IF(OR(ABS($B952)&lt;0.01,$I952=0),0,IF($J952="","",VLOOKUP($J952-2,Age_Steps,4)))</f>
        <v>6</v>
      </c>
    </row>
    <row r="953" spans="2:81" ht="12.5" customHeight="1">
      <c r="B953" s="6" t="s">
        <v>1039</v>
      </c>
      <c r="C953" s="6" t="s">
        <v>1040</v>
      </c>
      <c r="D953" s="5">
        <v>0</v>
      </c>
      <c r="E953" s="5">
        <v>0</v>
      </c>
      <c r="F953" s="2">
        <v>0</v>
      </c>
      <c r="G953" s="2">
        <v>0</v>
      </c>
      <c r="H953" s="2">
        <v>0</v>
      </c>
      <c r="I953" s="5">
        <v>0</v>
      </c>
      <c r="J953" s="11">
        <v>17</v>
      </c>
      <c r="K953" s="12">
        <f t="shared" si="843"/>
        <v>0</v>
      </c>
      <c r="L953" s="12">
        <f t="shared" si="843"/>
        <v>0</v>
      </c>
      <c r="M953" s="14">
        <f t="shared" si="844"/>
        <v>0</v>
      </c>
      <c r="N953" s="12">
        <f t="shared" si="899"/>
        <v>0</v>
      </c>
      <c r="O953" s="14">
        <f t="shared" si="845"/>
        <v>0</v>
      </c>
      <c r="P953" s="12">
        <f t="shared" si="899"/>
        <v>0</v>
      </c>
      <c r="Q953" s="12">
        <f t="shared" si="846"/>
        <v>1</v>
      </c>
      <c r="R953" s="12">
        <f t="shared" si="847"/>
        <v>0</v>
      </c>
      <c r="S953" s="12">
        <f t="shared" si="848"/>
        <v>0</v>
      </c>
      <c r="T953" s="12">
        <f t="shared" si="849"/>
        <v>0</v>
      </c>
      <c r="U953" s="12">
        <f t="shared" si="850"/>
        <v>0</v>
      </c>
      <c r="V953" s="39">
        <f t="shared" si="851"/>
        <v>0</v>
      </c>
      <c r="W953" s="39">
        <f t="shared" si="852"/>
        <v>0</v>
      </c>
      <c r="X953" s="12">
        <f t="shared" si="900"/>
        <v>0</v>
      </c>
      <c r="Y953" s="12">
        <f t="shared" si="853"/>
        <v>0</v>
      </c>
      <c r="Z953" s="39">
        <f t="shared" si="901"/>
        <v>0</v>
      </c>
      <c r="AA953" s="12">
        <f t="shared" si="854"/>
        <v>0</v>
      </c>
      <c r="AB953" s="39">
        <f t="shared" si="855"/>
        <v>0</v>
      </c>
      <c r="AC953" s="12">
        <f t="shared" si="856"/>
        <v>0</v>
      </c>
      <c r="AD953" s="39">
        <f t="shared" si="857"/>
        <v>0</v>
      </c>
      <c r="AE953" s="39">
        <f t="shared" si="842"/>
        <v>0</v>
      </c>
      <c r="AF953" s="12">
        <f t="shared" si="858"/>
        <v>0</v>
      </c>
      <c r="AG953" s="39">
        <f t="shared" si="859"/>
        <v>0</v>
      </c>
      <c r="AH953" s="12">
        <f t="shared" si="860"/>
        <v>0</v>
      </c>
      <c r="AI953" s="39">
        <f t="shared" si="861"/>
        <v>0</v>
      </c>
      <c r="AJ953" s="39">
        <f t="shared" si="862"/>
        <v>0</v>
      </c>
      <c r="AK953" s="12">
        <f t="shared" si="863"/>
        <v>0</v>
      </c>
      <c r="AL953" s="39">
        <f t="shared" si="864"/>
        <v>0</v>
      </c>
      <c r="AM953" s="39">
        <f t="shared" si="865"/>
        <v>0</v>
      </c>
      <c r="AN953" s="39">
        <f t="shared" si="866"/>
        <v>0</v>
      </c>
      <c r="AO953" s="99">
        <f t="shared" si="867"/>
        <v>0</v>
      </c>
      <c r="AP953" s="99">
        <f t="shared" si="868"/>
        <v>0</v>
      </c>
      <c r="AQ953" s="12">
        <f t="shared" si="869"/>
        <v>0</v>
      </c>
      <c r="AR953" s="39">
        <f t="shared" si="870"/>
        <v>0</v>
      </c>
      <c r="AS953" s="39">
        <f t="shared" si="871"/>
        <v>0</v>
      </c>
      <c r="AT953" s="39">
        <f t="shared" si="872"/>
        <v>0</v>
      </c>
      <c r="AU953" s="12">
        <f t="shared" si="873"/>
        <v>0</v>
      </c>
      <c r="AV953" s="39">
        <f t="shared" si="874"/>
        <v>0</v>
      </c>
      <c r="AW953" s="39">
        <f t="shared" si="875"/>
        <v>0</v>
      </c>
      <c r="AX953" s="39">
        <f t="shared" si="876"/>
        <v>0</v>
      </c>
      <c r="AY953" s="39">
        <f t="shared" si="877"/>
        <v>0</v>
      </c>
      <c r="AZ953" s="39">
        <f t="shared" si="878"/>
        <v>0</v>
      </c>
      <c r="BA953" s="12">
        <f t="shared" si="879"/>
        <v>0</v>
      </c>
      <c r="BB953" s="39">
        <f t="shared" si="880"/>
        <v>0</v>
      </c>
      <c r="BC953" s="39">
        <f t="shared" si="881"/>
        <v>0</v>
      </c>
      <c r="BD953" s="39">
        <f t="shared" si="882"/>
        <v>0</v>
      </c>
      <c r="BE953" s="12">
        <f t="shared" si="883"/>
        <v>0</v>
      </c>
      <c r="BF953" s="39">
        <f t="shared" si="884"/>
        <v>0</v>
      </c>
      <c r="BG953" s="39">
        <f t="shared" si="885"/>
        <v>0</v>
      </c>
      <c r="BH953" s="39">
        <f t="shared" si="886"/>
        <v>0</v>
      </c>
      <c r="BI953" s="12">
        <f t="shared" si="887"/>
        <v>0</v>
      </c>
      <c r="BJ953" s="39">
        <f t="shared" si="888"/>
        <v>0</v>
      </c>
      <c r="BK953" s="39">
        <f t="shared" si="889"/>
        <v>0</v>
      </c>
      <c r="BL953" s="39">
        <f t="shared" si="890"/>
        <v>0</v>
      </c>
      <c r="BM953" s="12">
        <f t="shared" si="891"/>
        <v>0</v>
      </c>
      <c r="BN953" s="39">
        <f t="shared" si="892"/>
        <v>0</v>
      </c>
      <c r="BO953" s="39">
        <f t="shared" si="893"/>
        <v>0</v>
      </c>
      <c r="BP953" s="39">
        <f t="shared" si="894"/>
        <v>0</v>
      </c>
      <c r="BQ953" s="12">
        <f t="shared" si="895"/>
        <v>0</v>
      </c>
      <c r="BR953" s="39">
        <f t="shared" si="896"/>
        <v>0</v>
      </c>
      <c r="BS953" s="39">
        <f t="shared" si="897"/>
        <v>0</v>
      </c>
      <c r="BT953" s="39">
        <f t="shared" si="898"/>
        <v>0</v>
      </c>
      <c r="BU953" s="104">
        <f>IF(ABS($B953)&lt;0.01,0,VLOOKUP(E953,DollarSteps,4))</f>
        <v>1</v>
      </c>
      <c r="BV953" s="104">
        <f>IF(ABS($B953)&lt;0.01,0,VLOOKUP(G953,DollarSteps,4))</f>
        <v>1</v>
      </c>
      <c r="BW953" s="104">
        <f>IF(ABS($B953)&lt;0.01,0,VLOOKUP(I953,DollarSteps,4))</f>
        <v>1</v>
      </c>
      <c r="BX953" s="104">
        <f>IF(ABS($B953)&lt;0.01,0,IF($J953="","",VLOOKUP($J953,Age_Steps,4)))</f>
        <v>1</v>
      </c>
      <c r="BY953" s="104">
        <f>IF(OR(ABS($B953)&lt;0.01,$E953=0),0,IF($J953="","",VLOOKUP($J953,Age_Steps,4)))</f>
        <v>0</v>
      </c>
      <c r="BZ953" s="104">
        <f>IF(ABS($B953)&lt;0.01,0,IF($J953="","",VLOOKUP($J953-1,Age_Steps,4)))</f>
        <v>1</v>
      </c>
      <c r="CA953" s="104">
        <f>IF(OR(ABS($B953)&lt;0.01,$G953=0),0,IF($J953="","",VLOOKUP($J953-1,Age_Steps,4)))</f>
        <v>0</v>
      </c>
      <c r="CB953" s="104">
        <f>IF(ABS($B953)&lt;0.01,0,IF($J953="","",VLOOKUP($J953-2,Age_Steps,4)))</f>
        <v>1</v>
      </c>
      <c r="CC953" s="104">
        <f>IF(OR(ABS($B953)&lt;0.01,$I953=0),0,IF($J953="","",VLOOKUP($J953-2,Age_Steps,4)))</f>
        <v>0</v>
      </c>
    </row>
    <row r="954" spans="2:81" ht="12.5" customHeight="1">
      <c r="B954" s="6" t="s">
        <v>1041</v>
      </c>
      <c r="C954" s="6" t="s">
        <v>1042</v>
      </c>
      <c r="D954" s="5">
        <v>25</v>
      </c>
      <c r="E954" s="5">
        <v>30</v>
      </c>
      <c r="F954" s="2">
        <v>15</v>
      </c>
      <c r="G954" s="2">
        <v>15</v>
      </c>
      <c r="H954" s="2">
        <v>15</v>
      </c>
      <c r="I954" s="5">
        <v>15</v>
      </c>
      <c r="J954" s="11">
        <v>58</v>
      </c>
      <c r="K954" s="12">
        <f t="shared" si="843"/>
        <v>1</v>
      </c>
      <c r="L954" s="12">
        <f t="shared" si="843"/>
        <v>1</v>
      </c>
      <c r="M954" s="14">
        <f t="shared" si="844"/>
        <v>10</v>
      </c>
      <c r="N954" s="12">
        <f t="shared" si="899"/>
        <v>0</v>
      </c>
      <c r="O954" s="14">
        <f t="shared" si="845"/>
        <v>15</v>
      </c>
      <c r="P954" s="12">
        <f t="shared" si="899"/>
        <v>0</v>
      </c>
      <c r="Q954" s="12">
        <f t="shared" si="846"/>
        <v>0</v>
      </c>
      <c r="R954" s="12">
        <f t="shared" si="847"/>
        <v>0</v>
      </c>
      <c r="S954" s="12">
        <f t="shared" si="848"/>
        <v>1</v>
      </c>
      <c r="T954" s="12">
        <f t="shared" si="849"/>
        <v>1</v>
      </c>
      <c r="U954" s="12">
        <f t="shared" si="850"/>
        <v>0</v>
      </c>
      <c r="V954" s="39">
        <f t="shared" si="851"/>
        <v>0</v>
      </c>
      <c r="W954" s="39">
        <f t="shared" si="852"/>
        <v>0</v>
      </c>
      <c r="X954" s="12">
        <f t="shared" si="900"/>
        <v>1</v>
      </c>
      <c r="Y954" s="12">
        <f t="shared" si="853"/>
        <v>0</v>
      </c>
      <c r="Z954" s="39">
        <f t="shared" si="901"/>
        <v>0</v>
      </c>
      <c r="AA954" s="12">
        <f t="shared" si="854"/>
        <v>0</v>
      </c>
      <c r="AB954" s="39">
        <f t="shared" si="855"/>
        <v>0</v>
      </c>
      <c r="AC954" s="12">
        <f t="shared" si="856"/>
        <v>0</v>
      </c>
      <c r="AD954" s="39">
        <f t="shared" si="857"/>
        <v>0</v>
      </c>
      <c r="AE954" s="39">
        <f t="shared" si="842"/>
        <v>0</v>
      </c>
      <c r="AF954" s="12">
        <f t="shared" si="858"/>
        <v>0</v>
      </c>
      <c r="AG954" s="39">
        <f t="shared" si="859"/>
        <v>0</v>
      </c>
      <c r="AH954" s="12">
        <f t="shared" si="860"/>
        <v>0</v>
      </c>
      <c r="AI954" s="39">
        <f t="shared" si="861"/>
        <v>0</v>
      </c>
      <c r="AJ954" s="39">
        <f t="shared" si="862"/>
        <v>0</v>
      </c>
      <c r="AK954" s="12">
        <f t="shared" si="863"/>
        <v>1</v>
      </c>
      <c r="AL954" s="39">
        <f t="shared" si="864"/>
        <v>30</v>
      </c>
      <c r="AM954" s="39">
        <f t="shared" si="865"/>
        <v>15</v>
      </c>
      <c r="AN954" s="39">
        <f t="shared" si="866"/>
        <v>15</v>
      </c>
      <c r="AO954" s="99">
        <f t="shared" si="867"/>
        <v>1</v>
      </c>
      <c r="AP954" s="99">
        <f t="shared" si="868"/>
        <v>3</v>
      </c>
      <c r="AQ954" s="12">
        <f t="shared" si="869"/>
        <v>0</v>
      </c>
      <c r="AR954" s="39">
        <f t="shared" si="870"/>
        <v>0</v>
      </c>
      <c r="AS954" s="39">
        <f t="shared" si="871"/>
        <v>0</v>
      </c>
      <c r="AT954" s="39">
        <f t="shared" si="872"/>
        <v>0</v>
      </c>
      <c r="AU954" s="12">
        <f t="shared" si="873"/>
        <v>0</v>
      </c>
      <c r="AV954" s="39">
        <f t="shared" si="874"/>
        <v>0</v>
      </c>
      <c r="AW954" s="39">
        <f t="shared" si="875"/>
        <v>0</v>
      </c>
      <c r="AX954" s="39">
        <f t="shared" si="876"/>
        <v>0</v>
      </c>
      <c r="AY954" s="39">
        <f t="shared" si="877"/>
        <v>0</v>
      </c>
      <c r="AZ954" s="39">
        <f t="shared" si="878"/>
        <v>0</v>
      </c>
      <c r="BA954" s="12">
        <f t="shared" si="879"/>
        <v>0</v>
      </c>
      <c r="BB954" s="39">
        <f t="shared" si="880"/>
        <v>0</v>
      </c>
      <c r="BC954" s="39">
        <f t="shared" si="881"/>
        <v>0</v>
      </c>
      <c r="BD954" s="39">
        <f t="shared" si="882"/>
        <v>0</v>
      </c>
      <c r="BE954" s="12">
        <f t="shared" si="883"/>
        <v>0</v>
      </c>
      <c r="BF954" s="39">
        <f t="shared" si="884"/>
        <v>0</v>
      </c>
      <c r="BG954" s="39">
        <f t="shared" si="885"/>
        <v>0</v>
      </c>
      <c r="BH954" s="39">
        <f t="shared" si="886"/>
        <v>0</v>
      </c>
      <c r="BI954" s="12">
        <f t="shared" si="887"/>
        <v>1</v>
      </c>
      <c r="BJ954" s="39">
        <f t="shared" si="888"/>
        <v>30</v>
      </c>
      <c r="BK954" s="39">
        <f t="shared" si="889"/>
        <v>15</v>
      </c>
      <c r="BL954" s="39">
        <f t="shared" si="890"/>
        <v>15</v>
      </c>
      <c r="BM954" s="12">
        <f t="shared" si="891"/>
        <v>0</v>
      </c>
      <c r="BN954" s="39">
        <f t="shared" si="892"/>
        <v>0</v>
      </c>
      <c r="BO954" s="39">
        <f t="shared" si="893"/>
        <v>0</v>
      </c>
      <c r="BP954" s="39">
        <f t="shared" si="894"/>
        <v>0</v>
      </c>
      <c r="BQ954" s="12">
        <f t="shared" si="895"/>
        <v>0</v>
      </c>
      <c r="BR954" s="39">
        <f t="shared" si="896"/>
        <v>0</v>
      </c>
      <c r="BS954" s="39">
        <f t="shared" si="897"/>
        <v>0</v>
      </c>
      <c r="BT954" s="39">
        <f t="shared" si="898"/>
        <v>0</v>
      </c>
      <c r="BU954" s="104">
        <f>IF(ABS($B954)&lt;0.01,0,VLOOKUP(E954,DollarSteps,4))</f>
        <v>2</v>
      </c>
      <c r="BV954" s="104">
        <f>IF(ABS($B954)&lt;0.01,0,VLOOKUP(G954,DollarSteps,4))</f>
        <v>2</v>
      </c>
      <c r="BW954" s="104">
        <f>IF(ABS($B954)&lt;0.01,0,VLOOKUP(I954,DollarSteps,4))</f>
        <v>2</v>
      </c>
      <c r="BX954" s="104">
        <f>IF(ABS($B954)&lt;0.01,0,IF($J954="","",VLOOKUP($J954,Age_Steps,4)))</f>
        <v>5</v>
      </c>
      <c r="BY954" s="104">
        <f>IF(OR(ABS($B954)&lt;0.01,$E954=0),0,IF($J954="","",VLOOKUP($J954,Age_Steps,4)))</f>
        <v>5</v>
      </c>
      <c r="BZ954" s="104">
        <f>IF(ABS($B954)&lt;0.01,0,IF($J954="","",VLOOKUP($J954-1,Age_Steps,4)))</f>
        <v>5</v>
      </c>
      <c r="CA954" s="104">
        <f>IF(OR(ABS($B954)&lt;0.01,$G954=0),0,IF($J954="","",VLOOKUP($J954-1,Age_Steps,4)))</f>
        <v>5</v>
      </c>
      <c r="CB954" s="104">
        <f>IF(ABS($B954)&lt;0.01,0,IF($J954="","",VLOOKUP($J954-2,Age_Steps,4)))</f>
        <v>5</v>
      </c>
      <c r="CC954" s="104">
        <f>IF(OR(ABS($B954)&lt;0.01,$I954=0),0,IF($J954="","",VLOOKUP($J954-2,Age_Steps,4)))</f>
        <v>5</v>
      </c>
    </row>
    <row r="955" spans="2:81" ht="12.5" customHeight="1">
      <c r="B955" s="6" t="s">
        <v>1043</v>
      </c>
      <c r="C955" s="6" t="s">
        <v>1044</v>
      </c>
      <c r="D955" s="5">
        <v>400</v>
      </c>
      <c r="E955" s="5">
        <v>400</v>
      </c>
      <c r="F955" s="2">
        <v>500</v>
      </c>
      <c r="G955" s="2">
        <v>550</v>
      </c>
      <c r="H955" s="2">
        <v>490</v>
      </c>
      <c r="I955" s="5">
        <v>550</v>
      </c>
      <c r="J955" s="11">
        <v>49</v>
      </c>
      <c r="K955" s="12">
        <f t="shared" si="843"/>
        <v>1</v>
      </c>
      <c r="L955" s="12">
        <f t="shared" si="843"/>
        <v>1</v>
      </c>
      <c r="M955" s="14">
        <f t="shared" si="844"/>
        <v>-100</v>
      </c>
      <c r="N955" s="12">
        <f t="shared" si="899"/>
        <v>0</v>
      </c>
      <c r="O955" s="14">
        <f t="shared" si="845"/>
        <v>-150</v>
      </c>
      <c r="P955" s="12">
        <f t="shared" si="899"/>
        <v>0</v>
      </c>
      <c r="Q955" s="12">
        <f t="shared" si="846"/>
        <v>0</v>
      </c>
      <c r="R955" s="12">
        <f t="shared" si="847"/>
        <v>0</v>
      </c>
      <c r="S955" s="12">
        <f t="shared" si="848"/>
        <v>1</v>
      </c>
      <c r="T955" s="12">
        <f t="shared" si="849"/>
        <v>1</v>
      </c>
      <c r="U955" s="12">
        <f t="shared" si="850"/>
        <v>0</v>
      </c>
      <c r="V955" s="39">
        <f t="shared" si="851"/>
        <v>0</v>
      </c>
      <c r="W955" s="39">
        <f t="shared" si="852"/>
        <v>0</v>
      </c>
      <c r="X955" s="12">
        <f t="shared" si="900"/>
        <v>1</v>
      </c>
      <c r="Y955" s="12">
        <f t="shared" si="853"/>
        <v>0</v>
      </c>
      <c r="Z955" s="39">
        <f t="shared" si="901"/>
        <v>0</v>
      </c>
      <c r="AA955" s="12">
        <f t="shared" si="854"/>
        <v>0</v>
      </c>
      <c r="AB955" s="39">
        <f t="shared" si="855"/>
        <v>0</v>
      </c>
      <c r="AC955" s="12">
        <f t="shared" si="856"/>
        <v>0</v>
      </c>
      <c r="AD955" s="39">
        <f t="shared" si="857"/>
        <v>0</v>
      </c>
      <c r="AE955" s="39">
        <f t="shared" si="842"/>
        <v>0</v>
      </c>
      <c r="AF955" s="12">
        <f t="shared" si="858"/>
        <v>0</v>
      </c>
      <c r="AG955" s="39">
        <f t="shared" si="859"/>
        <v>0</v>
      </c>
      <c r="AH955" s="12">
        <f t="shared" si="860"/>
        <v>0</v>
      </c>
      <c r="AI955" s="39">
        <f t="shared" si="861"/>
        <v>0</v>
      </c>
      <c r="AJ955" s="39">
        <f t="shared" si="862"/>
        <v>0</v>
      </c>
      <c r="AK955" s="12">
        <f t="shared" si="863"/>
        <v>1</v>
      </c>
      <c r="AL955" s="39">
        <f t="shared" si="864"/>
        <v>400</v>
      </c>
      <c r="AM955" s="39">
        <f t="shared" si="865"/>
        <v>550</v>
      </c>
      <c r="AN955" s="39">
        <f t="shared" si="866"/>
        <v>550</v>
      </c>
      <c r="AO955" s="99">
        <f t="shared" si="867"/>
        <v>2</v>
      </c>
      <c r="AP955" s="99">
        <f t="shared" si="868"/>
        <v>3</v>
      </c>
      <c r="AQ955" s="12">
        <f t="shared" si="869"/>
        <v>0</v>
      </c>
      <c r="AR955" s="39">
        <f t="shared" si="870"/>
        <v>0</v>
      </c>
      <c r="AS955" s="39">
        <f t="shared" si="871"/>
        <v>0</v>
      </c>
      <c r="AT955" s="39">
        <f t="shared" si="872"/>
        <v>0</v>
      </c>
      <c r="AU955" s="12">
        <f t="shared" si="873"/>
        <v>0</v>
      </c>
      <c r="AV955" s="39">
        <f t="shared" si="874"/>
        <v>0</v>
      </c>
      <c r="AW955" s="39">
        <f t="shared" si="875"/>
        <v>0</v>
      </c>
      <c r="AX955" s="39">
        <f t="shared" si="876"/>
        <v>0</v>
      </c>
      <c r="AY955" s="39">
        <f t="shared" si="877"/>
        <v>0</v>
      </c>
      <c r="AZ955" s="39">
        <f t="shared" si="878"/>
        <v>0</v>
      </c>
      <c r="BA955" s="12">
        <f t="shared" si="879"/>
        <v>0</v>
      </c>
      <c r="BB955" s="39">
        <f t="shared" si="880"/>
        <v>0</v>
      </c>
      <c r="BC955" s="39">
        <f t="shared" si="881"/>
        <v>0</v>
      </c>
      <c r="BD955" s="39">
        <f t="shared" si="882"/>
        <v>0</v>
      </c>
      <c r="BE955" s="12">
        <f t="shared" si="883"/>
        <v>1</v>
      </c>
      <c r="BF955" s="39">
        <f t="shared" si="884"/>
        <v>400</v>
      </c>
      <c r="BG955" s="39">
        <f t="shared" si="885"/>
        <v>550</v>
      </c>
      <c r="BH955" s="39">
        <f t="shared" si="886"/>
        <v>550</v>
      </c>
      <c r="BI955" s="12">
        <f t="shared" si="887"/>
        <v>0</v>
      </c>
      <c r="BJ955" s="39">
        <f t="shared" si="888"/>
        <v>0</v>
      </c>
      <c r="BK955" s="39">
        <f t="shared" si="889"/>
        <v>0</v>
      </c>
      <c r="BL955" s="39">
        <f t="shared" si="890"/>
        <v>0</v>
      </c>
      <c r="BM955" s="12">
        <f t="shared" si="891"/>
        <v>0</v>
      </c>
      <c r="BN955" s="39">
        <f t="shared" si="892"/>
        <v>0</v>
      </c>
      <c r="BO955" s="39">
        <f t="shared" si="893"/>
        <v>0</v>
      </c>
      <c r="BP955" s="39">
        <f t="shared" si="894"/>
        <v>0</v>
      </c>
      <c r="BQ955" s="12">
        <f t="shared" si="895"/>
        <v>0</v>
      </c>
      <c r="BR955" s="39">
        <f t="shared" si="896"/>
        <v>0</v>
      </c>
      <c r="BS955" s="39">
        <f t="shared" si="897"/>
        <v>0</v>
      </c>
      <c r="BT955" s="39">
        <f t="shared" si="898"/>
        <v>0</v>
      </c>
      <c r="BU955" s="104">
        <f>IF(ABS($B955)&lt;0.01,0,VLOOKUP(E955,DollarSteps,4))</f>
        <v>3</v>
      </c>
      <c r="BV955" s="104">
        <f>IF(ABS($B955)&lt;0.01,0,VLOOKUP(G955,DollarSteps,4))</f>
        <v>3</v>
      </c>
      <c r="BW955" s="104">
        <f>IF(ABS($B955)&lt;0.01,0,VLOOKUP(I955,DollarSteps,4))</f>
        <v>3</v>
      </c>
      <c r="BX955" s="104">
        <f>IF(ABS($B955)&lt;0.01,0,IF($J955="","",VLOOKUP($J955,Age_Steps,4)))</f>
        <v>4</v>
      </c>
      <c r="BY955" s="104">
        <f>IF(OR(ABS($B955)&lt;0.01,$E955=0),0,IF($J955="","",VLOOKUP($J955,Age_Steps,4)))</f>
        <v>4</v>
      </c>
      <c r="BZ955" s="104">
        <f>IF(ABS($B955)&lt;0.01,0,IF($J955="","",VLOOKUP($J955-1,Age_Steps,4)))</f>
        <v>4</v>
      </c>
      <c r="CA955" s="104">
        <f>IF(OR(ABS($B955)&lt;0.01,$G955=0),0,IF($J955="","",VLOOKUP($J955-1,Age_Steps,4)))</f>
        <v>4</v>
      </c>
      <c r="CB955" s="104">
        <f>IF(ABS($B955)&lt;0.01,0,IF($J955="","",VLOOKUP($J955-2,Age_Steps,4)))</f>
        <v>4</v>
      </c>
      <c r="CC955" s="104">
        <f>IF(OR(ABS($B955)&lt;0.01,$I955=0),0,IF($J955="","",VLOOKUP($J955-2,Age_Steps,4)))</f>
        <v>4</v>
      </c>
    </row>
    <row r="956" spans="2:81" ht="12.5" customHeight="1">
      <c r="B956" s="6" t="s">
        <v>1045</v>
      </c>
      <c r="C956" s="6" t="s">
        <v>1046</v>
      </c>
      <c r="D956" s="5">
        <v>215</v>
      </c>
      <c r="E956" s="5">
        <v>220</v>
      </c>
      <c r="F956" s="2">
        <v>65</v>
      </c>
      <c r="G956" s="2">
        <v>85</v>
      </c>
      <c r="H956" s="2">
        <v>155</v>
      </c>
      <c r="I956" s="5">
        <v>180</v>
      </c>
      <c r="J956" s="11">
        <v>83</v>
      </c>
      <c r="K956" s="12">
        <f t="shared" si="843"/>
        <v>1</v>
      </c>
      <c r="L956" s="12">
        <f t="shared" si="843"/>
        <v>1</v>
      </c>
      <c r="M956" s="14">
        <f t="shared" si="844"/>
        <v>150</v>
      </c>
      <c r="N956" s="12">
        <f t="shared" si="899"/>
        <v>0</v>
      </c>
      <c r="O956" s="14">
        <f t="shared" si="845"/>
        <v>135</v>
      </c>
      <c r="P956" s="12">
        <f t="shared" si="899"/>
        <v>0</v>
      </c>
      <c r="Q956" s="12">
        <f t="shared" si="846"/>
        <v>0</v>
      </c>
      <c r="R956" s="12">
        <f t="shared" si="847"/>
        <v>0</v>
      </c>
      <c r="S956" s="12">
        <f t="shared" si="848"/>
        <v>1</v>
      </c>
      <c r="T956" s="12">
        <f t="shared" si="849"/>
        <v>1</v>
      </c>
      <c r="U956" s="12">
        <f t="shared" si="850"/>
        <v>0</v>
      </c>
      <c r="V956" s="39">
        <f t="shared" si="851"/>
        <v>0</v>
      </c>
      <c r="W956" s="39">
        <f t="shared" si="852"/>
        <v>0</v>
      </c>
      <c r="X956" s="12">
        <f t="shared" si="900"/>
        <v>1</v>
      </c>
      <c r="Y956" s="12">
        <f t="shared" si="853"/>
        <v>0</v>
      </c>
      <c r="Z956" s="39">
        <f t="shared" si="901"/>
        <v>0</v>
      </c>
      <c r="AA956" s="12">
        <f t="shared" si="854"/>
        <v>0</v>
      </c>
      <c r="AB956" s="39">
        <f t="shared" si="855"/>
        <v>0</v>
      </c>
      <c r="AC956" s="12">
        <f t="shared" si="856"/>
        <v>0</v>
      </c>
      <c r="AD956" s="39">
        <f t="shared" si="857"/>
        <v>0</v>
      </c>
      <c r="AE956" s="39">
        <f t="shared" si="842"/>
        <v>0</v>
      </c>
      <c r="AF956" s="12">
        <f t="shared" si="858"/>
        <v>0</v>
      </c>
      <c r="AG956" s="39">
        <f t="shared" si="859"/>
        <v>0</v>
      </c>
      <c r="AH956" s="12">
        <f t="shared" si="860"/>
        <v>0</v>
      </c>
      <c r="AI956" s="39">
        <f t="shared" si="861"/>
        <v>0</v>
      </c>
      <c r="AJ956" s="39">
        <f t="shared" si="862"/>
        <v>0</v>
      </c>
      <c r="AK956" s="12">
        <f t="shared" si="863"/>
        <v>1</v>
      </c>
      <c r="AL956" s="39">
        <f t="shared" si="864"/>
        <v>220</v>
      </c>
      <c r="AM956" s="39">
        <f t="shared" si="865"/>
        <v>85</v>
      </c>
      <c r="AN956" s="39">
        <f t="shared" si="866"/>
        <v>180</v>
      </c>
      <c r="AO956" s="99">
        <f t="shared" si="867"/>
        <v>1</v>
      </c>
      <c r="AP956" s="99">
        <f t="shared" si="868"/>
        <v>2</v>
      </c>
      <c r="AQ956" s="12">
        <f t="shared" si="869"/>
        <v>0</v>
      </c>
      <c r="AR956" s="39">
        <f t="shared" si="870"/>
        <v>0</v>
      </c>
      <c r="AS956" s="39">
        <f t="shared" si="871"/>
        <v>0</v>
      </c>
      <c r="AT956" s="39">
        <f t="shared" si="872"/>
        <v>0</v>
      </c>
      <c r="AU956" s="12">
        <f t="shared" si="873"/>
        <v>0</v>
      </c>
      <c r="AV956" s="39">
        <f t="shared" si="874"/>
        <v>0</v>
      </c>
      <c r="AW956" s="39">
        <f t="shared" si="875"/>
        <v>0</v>
      </c>
      <c r="AX956" s="39">
        <f t="shared" si="876"/>
        <v>0</v>
      </c>
      <c r="AY956" s="39">
        <f t="shared" si="877"/>
        <v>0</v>
      </c>
      <c r="AZ956" s="39">
        <f t="shared" si="878"/>
        <v>0</v>
      </c>
      <c r="BA956" s="12">
        <f t="shared" si="879"/>
        <v>1</v>
      </c>
      <c r="BB956" s="39">
        <f t="shared" si="880"/>
        <v>220</v>
      </c>
      <c r="BC956" s="39">
        <f t="shared" si="881"/>
        <v>85</v>
      </c>
      <c r="BD956" s="39">
        <f t="shared" si="882"/>
        <v>180</v>
      </c>
      <c r="BE956" s="12">
        <f t="shared" si="883"/>
        <v>0</v>
      </c>
      <c r="BF956" s="39">
        <f t="shared" si="884"/>
        <v>0</v>
      </c>
      <c r="BG956" s="39">
        <f t="shared" si="885"/>
        <v>0</v>
      </c>
      <c r="BH956" s="39">
        <f t="shared" si="886"/>
        <v>0</v>
      </c>
      <c r="BI956" s="12">
        <f t="shared" si="887"/>
        <v>0</v>
      </c>
      <c r="BJ956" s="39">
        <f t="shared" si="888"/>
        <v>0</v>
      </c>
      <c r="BK956" s="39">
        <f t="shared" si="889"/>
        <v>0</v>
      </c>
      <c r="BL956" s="39">
        <f t="shared" si="890"/>
        <v>0</v>
      </c>
      <c r="BM956" s="12">
        <f t="shared" si="891"/>
        <v>0</v>
      </c>
      <c r="BN956" s="39">
        <f t="shared" si="892"/>
        <v>0</v>
      </c>
      <c r="BO956" s="39">
        <f t="shared" si="893"/>
        <v>0</v>
      </c>
      <c r="BP956" s="39">
        <f t="shared" si="894"/>
        <v>0</v>
      </c>
      <c r="BQ956" s="12">
        <f t="shared" si="895"/>
        <v>0</v>
      </c>
      <c r="BR956" s="39">
        <f t="shared" si="896"/>
        <v>0</v>
      </c>
      <c r="BS956" s="39">
        <f t="shared" si="897"/>
        <v>0</v>
      </c>
      <c r="BT956" s="39">
        <f t="shared" si="898"/>
        <v>0</v>
      </c>
      <c r="BU956" s="104">
        <f>IF(ABS($B956)&lt;0.01,0,VLOOKUP(E956,DollarSteps,4))</f>
        <v>2</v>
      </c>
      <c r="BV956" s="104">
        <f>IF(ABS($B956)&lt;0.01,0,VLOOKUP(G956,DollarSteps,4))</f>
        <v>2</v>
      </c>
      <c r="BW956" s="104">
        <f>IF(ABS($B956)&lt;0.01,0,VLOOKUP(I956,DollarSteps,4))</f>
        <v>2</v>
      </c>
      <c r="BX956" s="104">
        <f>IF(ABS($B956)&lt;0.01,0,IF($J956="","",VLOOKUP($J956,Age_Steps,4)))</f>
        <v>7</v>
      </c>
      <c r="BY956" s="104">
        <f>IF(OR(ABS($B956)&lt;0.01,$E956=0),0,IF($J956="","",VLOOKUP($J956,Age_Steps,4)))</f>
        <v>7</v>
      </c>
      <c r="BZ956" s="104">
        <f>IF(ABS($B956)&lt;0.01,0,IF($J956="","",VLOOKUP($J956-1,Age_Steps,4)))</f>
        <v>7</v>
      </c>
      <c r="CA956" s="104">
        <f>IF(OR(ABS($B956)&lt;0.01,$G956=0),0,IF($J956="","",VLOOKUP($J956-1,Age_Steps,4)))</f>
        <v>7</v>
      </c>
      <c r="CB956" s="104">
        <f>IF(ABS($B956)&lt;0.01,0,IF($J956="","",VLOOKUP($J956-2,Age_Steps,4)))</f>
        <v>7</v>
      </c>
      <c r="CC956" s="104">
        <f>IF(OR(ABS($B956)&lt;0.01,$I956=0),0,IF($J956="","",VLOOKUP($J956-2,Age_Steps,4)))</f>
        <v>7</v>
      </c>
    </row>
    <row r="957" spans="2:81" ht="12.5" customHeight="1">
      <c r="B957" s="6" t="s">
        <v>1047</v>
      </c>
      <c r="C957" s="7" t="s">
        <v>1048</v>
      </c>
      <c r="D957" s="5">
        <v>2075</v>
      </c>
      <c r="E957" s="5">
        <v>2325</v>
      </c>
      <c r="F957" s="2">
        <v>1885</v>
      </c>
      <c r="G957" s="2">
        <v>1905</v>
      </c>
      <c r="H957" s="2">
        <v>1530</v>
      </c>
      <c r="I957" s="5">
        <v>1660</v>
      </c>
      <c r="J957" s="11">
        <v>53</v>
      </c>
      <c r="K957" s="12">
        <f t="shared" si="843"/>
        <v>1</v>
      </c>
      <c r="L957" s="12">
        <f t="shared" si="843"/>
        <v>1</v>
      </c>
      <c r="M957" s="14">
        <f t="shared" si="844"/>
        <v>190</v>
      </c>
      <c r="N957" s="12">
        <f t="shared" si="899"/>
        <v>0</v>
      </c>
      <c r="O957" s="14">
        <f t="shared" si="845"/>
        <v>420</v>
      </c>
      <c r="P957" s="12">
        <f t="shared" si="899"/>
        <v>0</v>
      </c>
      <c r="Q957" s="12">
        <f t="shared" si="846"/>
        <v>0</v>
      </c>
      <c r="R957" s="12">
        <f t="shared" si="847"/>
        <v>0</v>
      </c>
      <c r="S957" s="12">
        <f t="shared" si="848"/>
        <v>1</v>
      </c>
      <c r="T957" s="12">
        <f t="shared" si="849"/>
        <v>1</v>
      </c>
      <c r="U957" s="12">
        <f t="shared" si="850"/>
        <v>0</v>
      </c>
      <c r="V957" s="39">
        <f t="shared" si="851"/>
        <v>0</v>
      </c>
      <c r="W957" s="39">
        <f t="shared" si="852"/>
        <v>0</v>
      </c>
      <c r="X957" s="12">
        <f t="shared" si="900"/>
        <v>1</v>
      </c>
      <c r="Y957" s="12">
        <f t="shared" si="853"/>
        <v>0</v>
      </c>
      <c r="Z957" s="39">
        <f t="shared" si="901"/>
        <v>0</v>
      </c>
      <c r="AA957" s="12">
        <f t="shared" si="854"/>
        <v>0</v>
      </c>
      <c r="AB957" s="39">
        <f t="shared" si="855"/>
        <v>0</v>
      </c>
      <c r="AC957" s="12">
        <f t="shared" si="856"/>
        <v>0</v>
      </c>
      <c r="AD957" s="39">
        <f t="shared" si="857"/>
        <v>0</v>
      </c>
      <c r="AE957" s="39">
        <f t="shared" si="842"/>
        <v>0</v>
      </c>
      <c r="AF957" s="12">
        <f t="shared" si="858"/>
        <v>0</v>
      </c>
      <c r="AG957" s="39">
        <f t="shared" si="859"/>
        <v>0</v>
      </c>
      <c r="AH957" s="12">
        <f t="shared" si="860"/>
        <v>0</v>
      </c>
      <c r="AI957" s="39">
        <f t="shared" si="861"/>
        <v>0</v>
      </c>
      <c r="AJ957" s="39">
        <f t="shared" si="862"/>
        <v>0</v>
      </c>
      <c r="AK957" s="12">
        <f t="shared" si="863"/>
        <v>1</v>
      </c>
      <c r="AL957" s="39">
        <f t="shared" si="864"/>
        <v>2325</v>
      </c>
      <c r="AM957" s="39">
        <f t="shared" si="865"/>
        <v>1905</v>
      </c>
      <c r="AN957" s="39">
        <f t="shared" si="866"/>
        <v>1660</v>
      </c>
      <c r="AO957" s="99">
        <f t="shared" si="867"/>
        <v>1</v>
      </c>
      <c r="AP957" s="99">
        <f t="shared" si="868"/>
        <v>1</v>
      </c>
      <c r="AQ957" s="12">
        <f t="shared" si="869"/>
        <v>1</v>
      </c>
      <c r="AR957" s="39">
        <f t="shared" si="870"/>
        <v>2325</v>
      </c>
      <c r="AS957" s="39">
        <f t="shared" si="871"/>
        <v>1905</v>
      </c>
      <c r="AT957" s="39">
        <f t="shared" si="872"/>
        <v>1660</v>
      </c>
      <c r="AU957" s="12">
        <f t="shared" si="873"/>
        <v>0</v>
      </c>
      <c r="AV957" s="39">
        <f t="shared" si="874"/>
        <v>0</v>
      </c>
      <c r="AW957" s="39">
        <f t="shared" si="875"/>
        <v>0</v>
      </c>
      <c r="AX957" s="39">
        <f t="shared" si="876"/>
        <v>0</v>
      </c>
      <c r="AY957" s="39">
        <f t="shared" si="877"/>
        <v>0</v>
      </c>
      <c r="AZ957" s="39">
        <f t="shared" si="878"/>
        <v>0</v>
      </c>
      <c r="BA957" s="12">
        <f t="shared" si="879"/>
        <v>0</v>
      </c>
      <c r="BB957" s="39">
        <f t="shared" si="880"/>
        <v>0</v>
      </c>
      <c r="BC957" s="39">
        <f t="shared" si="881"/>
        <v>0</v>
      </c>
      <c r="BD957" s="39">
        <f t="shared" si="882"/>
        <v>0</v>
      </c>
      <c r="BE957" s="12">
        <f t="shared" si="883"/>
        <v>0</v>
      </c>
      <c r="BF957" s="39">
        <f t="shared" si="884"/>
        <v>0</v>
      </c>
      <c r="BG957" s="39">
        <f t="shared" si="885"/>
        <v>0</v>
      </c>
      <c r="BH957" s="39">
        <f t="shared" si="886"/>
        <v>0</v>
      </c>
      <c r="BI957" s="12">
        <f t="shared" si="887"/>
        <v>0</v>
      </c>
      <c r="BJ957" s="39">
        <f t="shared" si="888"/>
        <v>0</v>
      </c>
      <c r="BK957" s="39">
        <f t="shared" si="889"/>
        <v>0</v>
      </c>
      <c r="BL957" s="39">
        <f t="shared" si="890"/>
        <v>0</v>
      </c>
      <c r="BM957" s="12">
        <f t="shared" si="891"/>
        <v>0</v>
      </c>
      <c r="BN957" s="39">
        <f t="shared" si="892"/>
        <v>0</v>
      </c>
      <c r="BO957" s="39">
        <f t="shared" si="893"/>
        <v>0</v>
      </c>
      <c r="BP957" s="39">
        <f t="shared" si="894"/>
        <v>0</v>
      </c>
      <c r="BQ957" s="12">
        <f t="shared" si="895"/>
        <v>0</v>
      </c>
      <c r="BR957" s="39">
        <f t="shared" si="896"/>
        <v>0</v>
      </c>
      <c r="BS957" s="39">
        <f t="shared" si="897"/>
        <v>0</v>
      </c>
      <c r="BT957" s="39">
        <f t="shared" si="898"/>
        <v>0</v>
      </c>
      <c r="BU957" s="104">
        <f>IF(ABS($B957)&lt;0.01,0,VLOOKUP(E957,DollarSteps,4))</f>
        <v>6</v>
      </c>
      <c r="BV957" s="104">
        <f>IF(ABS($B957)&lt;0.01,0,VLOOKUP(G957,DollarSteps,4))</f>
        <v>5</v>
      </c>
      <c r="BW957" s="104">
        <f>IF(ABS($B957)&lt;0.01,0,VLOOKUP(I957,DollarSteps,4))</f>
        <v>5</v>
      </c>
      <c r="BX957" s="104">
        <f>IF(ABS($B957)&lt;0.01,0,IF($J957="","",VLOOKUP($J957,Age_Steps,4)))</f>
        <v>5</v>
      </c>
      <c r="BY957" s="104">
        <f>IF(OR(ABS($B957)&lt;0.01,$E957=0),0,IF($J957="","",VLOOKUP($J957,Age_Steps,4)))</f>
        <v>5</v>
      </c>
      <c r="BZ957" s="104">
        <f>IF(ABS($B957)&lt;0.01,0,IF($J957="","",VLOOKUP($J957-1,Age_Steps,4)))</f>
        <v>5</v>
      </c>
      <c r="CA957" s="104">
        <f>IF(OR(ABS($B957)&lt;0.01,$G957=0),0,IF($J957="","",VLOOKUP($J957-1,Age_Steps,4)))</f>
        <v>5</v>
      </c>
      <c r="CB957" s="104">
        <f>IF(ABS($B957)&lt;0.01,0,IF($J957="","",VLOOKUP($J957-2,Age_Steps,4)))</f>
        <v>5</v>
      </c>
      <c r="CC957" s="104">
        <f>IF(OR(ABS($B957)&lt;0.01,$I957=0),0,IF($J957="","",VLOOKUP($J957-2,Age_Steps,4)))</f>
        <v>5</v>
      </c>
    </row>
    <row r="958" spans="2:81" ht="12.5" customHeight="1">
      <c r="B958" s="6" t="s">
        <v>1049</v>
      </c>
      <c r="C958" s="6" t="s">
        <v>1050</v>
      </c>
      <c r="D958" s="5">
        <v>620</v>
      </c>
      <c r="E958" s="5">
        <v>645</v>
      </c>
      <c r="F958" s="2">
        <v>620</v>
      </c>
      <c r="G958" s="2">
        <v>640</v>
      </c>
      <c r="H958" s="2">
        <v>635</v>
      </c>
      <c r="I958" s="5">
        <v>683</v>
      </c>
      <c r="J958" s="11">
        <v>89</v>
      </c>
      <c r="K958" s="12">
        <f t="shared" si="843"/>
        <v>1</v>
      </c>
      <c r="L958" s="12">
        <f t="shared" si="843"/>
        <v>1</v>
      </c>
      <c r="M958" s="14">
        <f t="shared" si="844"/>
        <v>0</v>
      </c>
      <c r="N958" s="12">
        <f t="shared" si="899"/>
        <v>0</v>
      </c>
      <c r="O958" s="14">
        <f t="shared" si="845"/>
        <v>5</v>
      </c>
      <c r="P958" s="12">
        <f t="shared" si="899"/>
        <v>0</v>
      </c>
      <c r="Q958" s="12">
        <f t="shared" si="846"/>
        <v>0</v>
      </c>
      <c r="R958" s="12">
        <f t="shared" si="847"/>
        <v>0</v>
      </c>
      <c r="S958" s="12">
        <f t="shared" si="848"/>
        <v>1</v>
      </c>
      <c r="T958" s="12">
        <f t="shared" si="849"/>
        <v>1</v>
      </c>
      <c r="U958" s="12">
        <f t="shared" si="850"/>
        <v>0</v>
      </c>
      <c r="V958" s="39">
        <f t="shared" si="851"/>
        <v>0</v>
      </c>
      <c r="W958" s="39">
        <f t="shared" si="852"/>
        <v>0</v>
      </c>
      <c r="X958" s="12">
        <f t="shared" si="900"/>
        <v>1</v>
      </c>
      <c r="Y958" s="12">
        <f t="shared" si="853"/>
        <v>0</v>
      </c>
      <c r="Z958" s="39">
        <f t="shared" si="901"/>
        <v>0</v>
      </c>
      <c r="AA958" s="12">
        <f t="shared" si="854"/>
        <v>0</v>
      </c>
      <c r="AB958" s="39">
        <f t="shared" si="855"/>
        <v>0</v>
      </c>
      <c r="AC958" s="12">
        <f t="shared" si="856"/>
        <v>0</v>
      </c>
      <c r="AD958" s="39">
        <f t="shared" si="857"/>
        <v>0</v>
      </c>
      <c r="AE958" s="39">
        <f t="shared" si="842"/>
        <v>0</v>
      </c>
      <c r="AF958" s="12">
        <f t="shared" si="858"/>
        <v>0</v>
      </c>
      <c r="AG958" s="39">
        <f t="shared" si="859"/>
        <v>0</v>
      </c>
      <c r="AH958" s="12">
        <f t="shared" si="860"/>
        <v>0</v>
      </c>
      <c r="AI958" s="39">
        <f t="shared" si="861"/>
        <v>0</v>
      </c>
      <c r="AJ958" s="39">
        <f t="shared" si="862"/>
        <v>0</v>
      </c>
      <c r="AK958" s="12">
        <f t="shared" si="863"/>
        <v>1</v>
      </c>
      <c r="AL958" s="39">
        <f t="shared" si="864"/>
        <v>645</v>
      </c>
      <c r="AM958" s="39">
        <f t="shared" si="865"/>
        <v>640</v>
      </c>
      <c r="AN958" s="39">
        <f t="shared" si="866"/>
        <v>683</v>
      </c>
      <c r="AO958" s="99">
        <f t="shared" si="867"/>
        <v>1</v>
      </c>
      <c r="AP958" s="99">
        <f t="shared" si="868"/>
        <v>2</v>
      </c>
      <c r="AQ958" s="12">
        <f t="shared" si="869"/>
        <v>0</v>
      </c>
      <c r="AR958" s="39">
        <f t="shared" si="870"/>
        <v>0</v>
      </c>
      <c r="AS958" s="39">
        <f t="shared" si="871"/>
        <v>0</v>
      </c>
      <c r="AT958" s="39">
        <f t="shared" si="872"/>
        <v>0</v>
      </c>
      <c r="AU958" s="12">
        <f t="shared" si="873"/>
        <v>0</v>
      </c>
      <c r="AV958" s="39">
        <f t="shared" si="874"/>
        <v>0</v>
      </c>
      <c r="AW958" s="39">
        <f t="shared" si="875"/>
        <v>0</v>
      </c>
      <c r="AX958" s="39">
        <f t="shared" si="876"/>
        <v>0</v>
      </c>
      <c r="AY958" s="39">
        <f t="shared" si="877"/>
        <v>0</v>
      </c>
      <c r="AZ958" s="39">
        <f t="shared" si="878"/>
        <v>0</v>
      </c>
      <c r="BA958" s="12">
        <f t="shared" si="879"/>
        <v>1</v>
      </c>
      <c r="BB958" s="39">
        <f t="shared" si="880"/>
        <v>645</v>
      </c>
      <c r="BC958" s="39">
        <f t="shared" si="881"/>
        <v>640</v>
      </c>
      <c r="BD958" s="39">
        <f t="shared" si="882"/>
        <v>683</v>
      </c>
      <c r="BE958" s="12">
        <f t="shared" si="883"/>
        <v>0</v>
      </c>
      <c r="BF958" s="39">
        <f t="shared" si="884"/>
        <v>0</v>
      </c>
      <c r="BG958" s="39">
        <f t="shared" si="885"/>
        <v>0</v>
      </c>
      <c r="BH958" s="39">
        <f t="shared" si="886"/>
        <v>0</v>
      </c>
      <c r="BI958" s="12">
        <f t="shared" si="887"/>
        <v>0</v>
      </c>
      <c r="BJ958" s="39">
        <f t="shared" si="888"/>
        <v>0</v>
      </c>
      <c r="BK958" s="39">
        <f t="shared" si="889"/>
        <v>0</v>
      </c>
      <c r="BL958" s="39">
        <f t="shared" si="890"/>
        <v>0</v>
      </c>
      <c r="BM958" s="12">
        <f t="shared" si="891"/>
        <v>0</v>
      </c>
      <c r="BN958" s="39">
        <f t="shared" si="892"/>
        <v>0</v>
      </c>
      <c r="BO958" s="39">
        <f t="shared" si="893"/>
        <v>0</v>
      </c>
      <c r="BP958" s="39">
        <f t="shared" si="894"/>
        <v>0</v>
      </c>
      <c r="BQ958" s="12">
        <f t="shared" si="895"/>
        <v>0</v>
      </c>
      <c r="BR958" s="39">
        <f t="shared" si="896"/>
        <v>0</v>
      </c>
      <c r="BS958" s="39">
        <f t="shared" si="897"/>
        <v>0</v>
      </c>
      <c r="BT958" s="39">
        <f t="shared" si="898"/>
        <v>0</v>
      </c>
      <c r="BU958" s="104">
        <f>IF(ABS($B958)&lt;0.01,0,VLOOKUP(E958,DollarSteps,4))</f>
        <v>3</v>
      </c>
      <c r="BV958" s="104">
        <f>IF(ABS($B958)&lt;0.01,0,VLOOKUP(G958,DollarSteps,4))</f>
        <v>3</v>
      </c>
      <c r="BW958" s="104">
        <f>IF(ABS($B958)&lt;0.01,0,VLOOKUP(I958,DollarSteps,4))</f>
        <v>3</v>
      </c>
      <c r="BX958" s="104">
        <f>IF(ABS($B958)&lt;0.01,0,IF($J958="","",VLOOKUP($J958,Age_Steps,4)))</f>
        <v>7</v>
      </c>
      <c r="BY958" s="104">
        <f>IF(OR(ABS($B958)&lt;0.01,$E958=0),0,IF($J958="","",VLOOKUP($J958,Age_Steps,4)))</f>
        <v>7</v>
      </c>
      <c r="BZ958" s="104">
        <f>IF(ABS($B958)&lt;0.01,0,IF($J958="","",VLOOKUP($J958-1,Age_Steps,4)))</f>
        <v>7</v>
      </c>
      <c r="CA958" s="104">
        <f>IF(OR(ABS($B958)&lt;0.01,$G958=0),0,IF($J958="","",VLOOKUP($J958-1,Age_Steps,4)))</f>
        <v>7</v>
      </c>
      <c r="CB958" s="104">
        <f>IF(ABS($B958)&lt;0.01,0,IF($J958="","",VLOOKUP($J958-2,Age_Steps,4)))</f>
        <v>7</v>
      </c>
      <c r="CC958" s="104">
        <f>IF(OR(ABS($B958)&lt;0.01,$I958=0),0,IF($J958="","",VLOOKUP($J958-2,Age_Steps,4)))</f>
        <v>7</v>
      </c>
    </row>
    <row r="959" spans="2:81" ht="12.5" customHeight="1">
      <c r="B959" s="6" t="s">
        <v>1051</v>
      </c>
      <c r="C959" s="7" t="s">
        <v>1052</v>
      </c>
      <c r="D959" s="5">
        <v>800</v>
      </c>
      <c r="E959" s="5">
        <v>830</v>
      </c>
      <c r="F959" s="2">
        <v>800</v>
      </c>
      <c r="G959" s="2">
        <v>830</v>
      </c>
      <c r="H959" s="2">
        <v>810</v>
      </c>
      <c r="I959" s="5">
        <v>840</v>
      </c>
      <c r="J959" s="11">
        <v>69</v>
      </c>
      <c r="K959" s="12">
        <f t="shared" si="843"/>
        <v>1</v>
      </c>
      <c r="L959" s="12">
        <f t="shared" si="843"/>
        <v>1</v>
      </c>
      <c r="M959" s="14">
        <f t="shared" si="844"/>
        <v>0</v>
      </c>
      <c r="N959" s="12">
        <f t="shared" si="899"/>
        <v>0</v>
      </c>
      <c r="O959" s="14">
        <f t="shared" si="845"/>
        <v>0</v>
      </c>
      <c r="P959" s="12">
        <f t="shared" si="899"/>
        <v>0</v>
      </c>
      <c r="Q959" s="12">
        <f t="shared" si="846"/>
        <v>0</v>
      </c>
      <c r="R959" s="12">
        <f t="shared" si="847"/>
        <v>0</v>
      </c>
      <c r="S959" s="12">
        <f t="shared" si="848"/>
        <v>1</v>
      </c>
      <c r="T959" s="12">
        <f t="shared" si="849"/>
        <v>1</v>
      </c>
      <c r="U959" s="12">
        <f t="shared" si="850"/>
        <v>0</v>
      </c>
      <c r="V959" s="39">
        <f t="shared" si="851"/>
        <v>0</v>
      </c>
      <c r="W959" s="39">
        <f t="shared" si="852"/>
        <v>0</v>
      </c>
      <c r="X959" s="12">
        <f t="shared" si="900"/>
        <v>1</v>
      </c>
      <c r="Y959" s="12">
        <f t="shared" si="853"/>
        <v>0</v>
      </c>
      <c r="Z959" s="39">
        <f t="shared" si="901"/>
        <v>0</v>
      </c>
      <c r="AA959" s="12">
        <f t="shared" si="854"/>
        <v>0</v>
      </c>
      <c r="AB959" s="39">
        <f t="shared" si="855"/>
        <v>0</v>
      </c>
      <c r="AC959" s="12">
        <f t="shared" si="856"/>
        <v>0</v>
      </c>
      <c r="AD959" s="39">
        <f t="shared" si="857"/>
        <v>0</v>
      </c>
      <c r="AE959" s="39">
        <f t="shared" si="842"/>
        <v>0</v>
      </c>
      <c r="AF959" s="12">
        <f t="shared" si="858"/>
        <v>0</v>
      </c>
      <c r="AG959" s="39">
        <f t="shared" si="859"/>
        <v>0</v>
      </c>
      <c r="AH959" s="12">
        <f t="shared" si="860"/>
        <v>0</v>
      </c>
      <c r="AI959" s="39">
        <f t="shared" si="861"/>
        <v>0</v>
      </c>
      <c r="AJ959" s="39">
        <f t="shared" si="862"/>
        <v>0</v>
      </c>
      <c r="AK959" s="12">
        <f t="shared" si="863"/>
        <v>1</v>
      </c>
      <c r="AL959" s="39">
        <f t="shared" si="864"/>
        <v>830</v>
      </c>
      <c r="AM959" s="39">
        <f t="shared" si="865"/>
        <v>830</v>
      </c>
      <c r="AN959" s="39">
        <f t="shared" si="866"/>
        <v>840</v>
      </c>
      <c r="AO959" s="99">
        <f t="shared" si="867"/>
        <v>3</v>
      </c>
      <c r="AP959" s="99">
        <f t="shared" si="868"/>
        <v>2</v>
      </c>
      <c r="AQ959" s="12">
        <f t="shared" si="869"/>
        <v>0</v>
      </c>
      <c r="AR959" s="39">
        <f t="shared" si="870"/>
        <v>0</v>
      </c>
      <c r="AS959" s="39">
        <f t="shared" si="871"/>
        <v>0</v>
      </c>
      <c r="AT959" s="39">
        <f t="shared" si="872"/>
        <v>0</v>
      </c>
      <c r="AU959" s="12">
        <f t="shared" si="873"/>
        <v>0</v>
      </c>
      <c r="AV959" s="39">
        <f t="shared" si="874"/>
        <v>0</v>
      </c>
      <c r="AW959" s="39">
        <f t="shared" si="875"/>
        <v>0</v>
      </c>
      <c r="AX959" s="39">
        <f t="shared" si="876"/>
        <v>0</v>
      </c>
      <c r="AY959" s="39">
        <f t="shared" si="877"/>
        <v>0</v>
      </c>
      <c r="AZ959" s="39">
        <f t="shared" si="878"/>
        <v>0</v>
      </c>
      <c r="BA959" s="12">
        <f t="shared" si="879"/>
        <v>1</v>
      </c>
      <c r="BB959" s="39">
        <f t="shared" si="880"/>
        <v>830</v>
      </c>
      <c r="BC959" s="39">
        <f t="shared" si="881"/>
        <v>830</v>
      </c>
      <c r="BD959" s="39">
        <f t="shared" si="882"/>
        <v>840</v>
      </c>
      <c r="BE959" s="12">
        <f t="shared" si="883"/>
        <v>0</v>
      </c>
      <c r="BF959" s="39">
        <f t="shared" si="884"/>
        <v>0</v>
      </c>
      <c r="BG959" s="39">
        <f t="shared" si="885"/>
        <v>0</v>
      </c>
      <c r="BH959" s="39">
        <f t="shared" si="886"/>
        <v>0</v>
      </c>
      <c r="BI959" s="12">
        <f t="shared" si="887"/>
        <v>0</v>
      </c>
      <c r="BJ959" s="39">
        <f t="shared" si="888"/>
        <v>0</v>
      </c>
      <c r="BK959" s="39">
        <f t="shared" si="889"/>
        <v>0</v>
      </c>
      <c r="BL959" s="39">
        <f t="shared" si="890"/>
        <v>0</v>
      </c>
      <c r="BM959" s="12">
        <f t="shared" si="891"/>
        <v>0</v>
      </c>
      <c r="BN959" s="39">
        <f t="shared" si="892"/>
        <v>0</v>
      </c>
      <c r="BO959" s="39">
        <f t="shared" si="893"/>
        <v>0</v>
      </c>
      <c r="BP959" s="39">
        <f t="shared" si="894"/>
        <v>0</v>
      </c>
      <c r="BQ959" s="12">
        <f t="shared" si="895"/>
        <v>0</v>
      </c>
      <c r="BR959" s="39">
        <f t="shared" si="896"/>
        <v>0</v>
      </c>
      <c r="BS959" s="39">
        <f t="shared" si="897"/>
        <v>0</v>
      </c>
      <c r="BT959" s="39">
        <f t="shared" si="898"/>
        <v>0</v>
      </c>
      <c r="BU959" s="104">
        <f>IF(ABS($B959)&lt;0.01,0,VLOOKUP(E959,DollarSteps,4))</f>
        <v>3</v>
      </c>
      <c r="BV959" s="104">
        <f>IF(ABS($B959)&lt;0.01,0,VLOOKUP(G959,DollarSteps,4))</f>
        <v>3</v>
      </c>
      <c r="BW959" s="104">
        <f>IF(ABS($B959)&lt;0.01,0,VLOOKUP(I959,DollarSteps,4))</f>
        <v>3</v>
      </c>
      <c r="BX959" s="104">
        <f>IF(ABS($B959)&lt;0.01,0,IF($J959="","",VLOOKUP($J959,Age_Steps,4)))</f>
        <v>6</v>
      </c>
      <c r="BY959" s="104">
        <f>IF(OR(ABS($B959)&lt;0.01,$E959=0),0,IF($J959="","",VLOOKUP($J959,Age_Steps,4)))</f>
        <v>6</v>
      </c>
      <c r="BZ959" s="104">
        <f>IF(ABS($B959)&lt;0.01,0,IF($J959="","",VLOOKUP($J959-1,Age_Steps,4)))</f>
        <v>6</v>
      </c>
      <c r="CA959" s="104">
        <f>IF(OR(ABS($B959)&lt;0.01,$G959=0),0,IF($J959="","",VLOOKUP($J959-1,Age_Steps,4)))</f>
        <v>6</v>
      </c>
      <c r="CB959" s="104">
        <f>IF(ABS($B959)&lt;0.01,0,IF($J959="","",VLOOKUP($J959-2,Age_Steps,4)))</f>
        <v>6</v>
      </c>
      <c r="CC959" s="104">
        <f>IF(OR(ABS($B959)&lt;0.01,$I959=0),0,IF($J959="","",VLOOKUP($J959-2,Age_Steps,4)))</f>
        <v>6</v>
      </c>
    </row>
    <row r="960" spans="2:81" ht="12.5" customHeight="1">
      <c r="B960" s="6" t="s">
        <v>1053</v>
      </c>
      <c r="C960" s="6" t="s">
        <v>1054</v>
      </c>
      <c r="D960" s="5">
        <v>90</v>
      </c>
      <c r="E960" s="5">
        <v>90</v>
      </c>
      <c r="F960" s="2">
        <v>40</v>
      </c>
      <c r="G960" s="2">
        <v>70</v>
      </c>
      <c r="H960" s="2">
        <v>140</v>
      </c>
      <c r="I960" s="5">
        <v>140</v>
      </c>
      <c r="J960" s="11">
        <v>81</v>
      </c>
      <c r="K960" s="12">
        <f t="shared" si="843"/>
        <v>1</v>
      </c>
      <c r="L960" s="12">
        <f t="shared" si="843"/>
        <v>1</v>
      </c>
      <c r="M960" s="14">
        <f t="shared" si="844"/>
        <v>50</v>
      </c>
      <c r="N960" s="12">
        <f t="shared" si="899"/>
        <v>0</v>
      </c>
      <c r="O960" s="14">
        <f t="shared" si="845"/>
        <v>20</v>
      </c>
      <c r="P960" s="12">
        <f t="shared" si="899"/>
        <v>0</v>
      </c>
      <c r="Q960" s="12">
        <f t="shared" si="846"/>
        <v>0</v>
      </c>
      <c r="R960" s="12">
        <f t="shared" si="847"/>
        <v>0</v>
      </c>
      <c r="S960" s="12">
        <f t="shared" si="848"/>
        <v>1</v>
      </c>
      <c r="T960" s="12">
        <f t="shared" si="849"/>
        <v>1</v>
      </c>
      <c r="U960" s="12">
        <f t="shared" si="850"/>
        <v>0</v>
      </c>
      <c r="V960" s="39">
        <f t="shared" si="851"/>
        <v>0</v>
      </c>
      <c r="W960" s="39">
        <f t="shared" si="852"/>
        <v>0</v>
      </c>
      <c r="X960" s="12">
        <f t="shared" si="900"/>
        <v>1</v>
      </c>
      <c r="Y960" s="12">
        <f t="shared" si="853"/>
        <v>0</v>
      </c>
      <c r="Z960" s="39">
        <f t="shared" si="901"/>
        <v>0</v>
      </c>
      <c r="AA960" s="12">
        <f t="shared" si="854"/>
        <v>0</v>
      </c>
      <c r="AB960" s="39">
        <f t="shared" si="855"/>
        <v>0</v>
      </c>
      <c r="AC960" s="12">
        <f t="shared" si="856"/>
        <v>0</v>
      </c>
      <c r="AD960" s="39">
        <f t="shared" si="857"/>
        <v>0</v>
      </c>
      <c r="AE960" s="39">
        <f t="shared" si="842"/>
        <v>0</v>
      </c>
      <c r="AF960" s="12">
        <f t="shared" si="858"/>
        <v>0</v>
      </c>
      <c r="AG960" s="39">
        <f t="shared" si="859"/>
        <v>0</v>
      </c>
      <c r="AH960" s="12">
        <f t="shared" si="860"/>
        <v>0</v>
      </c>
      <c r="AI960" s="39">
        <f t="shared" si="861"/>
        <v>0</v>
      </c>
      <c r="AJ960" s="39">
        <f t="shared" si="862"/>
        <v>0</v>
      </c>
      <c r="AK960" s="12">
        <f t="shared" si="863"/>
        <v>1</v>
      </c>
      <c r="AL960" s="39">
        <f t="shared" si="864"/>
        <v>90</v>
      </c>
      <c r="AM960" s="39">
        <f t="shared" si="865"/>
        <v>70</v>
      </c>
      <c r="AN960" s="39">
        <f t="shared" si="866"/>
        <v>140</v>
      </c>
      <c r="AO960" s="99">
        <f t="shared" si="867"/>
        <v>1</v>
      </c>
      <c r="AP960" s="99">
        <f t="shared" si="868"/>
        <v>2</v>
      </c>
      <c r="AQ960" s="12">
        <f t="shared" si="869"/>
        <v>0</v>
      </c>
      <c r="AR960" s="39">
        <f t="shared" si="870"/>
        <v>0</v>
      </c>
      <c r="AS960" s="39">
        <f t="shared" si="871"/>
        <v>0</v>
      </c>
      <c r="AT960" s="39">
        <f t="shared" si="872"/>
        <v>0</v>
      </c>
      <c r="AU960" s="12">
        <f t="shared" si="873"/>
        <v>0</v>
      </c>
      <c r="AV960" s="39">
        <f t="shared" si="874"/>
        <v>0</v>
      </c>
      <c r="AW960" s="39">
        <f t="shared" si="875"/>
        <v>0</v>
      </c>
      <c r="AX960" s="39">
        <f t="shared" si="876"/>
        <v>0</v>
      </c>
      <c r="AY960" s="39">
        <f t="shared" si="877"/>
        <v>0</v>
      </c>
      <c r="AZ960" s="39">
        <f t="shared" si="878"/>
        <v>0</v>
      </c>
      <c r="BA960" s="12">
        <f t="shared" si="879"/>
        <v>1</v>
      </c>
      <c r="BB960" s="39">
        <f t="shared" si="880"/>
        <v>90</v>
      </c>
      <c r="BC960" s="39">
        <f t="shared" si="881"/>
        <v>70</v>
      </c>
      <c r="BD960" s="39">
        <f t="shared" si="882"/>
        <v>140</v>
      </c>
      <c r="BE960" s="12">
        <f t="shared" si="883"/>
        <v>0</v>
      </c>
      <c r="BF960" s="39">
        <f t="shared" si="884"/>
        <v>0</v>
      </c>
      <c r="BG960" s="39">
        <f t="shared" si="885"/>
        <v>0</v>
      </c>
      <c r="BH960" s="39">
        <f t="shared" si="886"/>
        <v>0</v>
      </c>
      <c r="BI960" s="12">
        <f t="shared" si="887"/>
        <v>0</v>
      </c>
      <c r="BJ960" s="39">
        <f t="shared" si="888"/>
        <v>0</v>
      </c>
      <c r="BK960" s="39">
        <f t="shared" si="889"/>
        <v>0</v>
      </c>
      <c r="BL960" s="39">
        <f t="shared" si="890"/>
        <v>0</v>
      </c>
      <c r="BM960" s="12">
        <f t="shared" si="891"/>
        <v>0</v>
      </c>
      <c r="BN960" s="39">
        <f t="shared" si="892"/>
        <v>0</v>
      </c>
      <c r="BO960" s="39">
        <f t="shared" si="893"/>
        <v>0</v>
      </c>
      <c r="BP960" s="39">
        <f t="shared" si="894"/>
        <v>0</v>
      </c>
      <c r="BQ960" s="12">
        <f t="shared" si="895"/>
        <v>0</v>
      </c>
      <c r="BR960" s="39">
        <f t="shared" si="896"/>
        <v>0</v>
      </c>
      <c r="BS960" s="39">
        <f t="shared" si="897"/>
        <v>0</v>
      </c>
      <c r="BT960" s="39">
        <f t="shared" si="898"/>
        <v>0</v>
      </c>
      <c r="BU960" s="104">
        <f>IF(ABS($B960)&lt;0.01,0,VLOOKUP(E960,DollarSteps,4))</f>
        <v>2</v>
      </c>
      <c r="BV960" s="104">
        <f>IF(ABS($B960)&lt;0.01,0,VLOOKUP(G960,DollarSteps,4))</f>
        <v>2</v>
      </c>
      <c r="BW960" s="104">
        <f>IF(ABS($B960)&lt;0.01,0,VLOOKUP(I960,DollarSteps,4))</f>
        <v>2</v>
      </c>
      <c r="BX960" s="104">
        <f>IF(ABS($B960)&lt;0.01,0,IF($J960="","",VLOOKUP($J960,Age_Steps,4)))</f>
        <v>7</v>
      </c>
      <c r="BY960" s="104">
        <f>IF(OR(ABS($B960)&lt;0.01,$E960=0),0,IF($J960="","",VLOOKUP($J960,Age_Steps,4)))</f>
        <v>7</v>
      </c>
      <c r="BZ960" s="104">
        <f>IF(ABS($B960)&lt;0.01,0,IF($J960="","",VLOOKUP($J960-1,Age_Steps,4)))</f>
        <v>7</v>
      </c>
      <c r="CA960" s="104">
        <f>IF(OR(ABS($B960)&lt;0.01,$G960=0),0,IF($J960="","",VLOOKUP($J960-1,Age_Steps,4)))</f>
        <v>7</v>
      </c>
      <c r="CB960" s="104">
        <f>IF(ABS($B960)&lt;0.01,0,IF($J960="","",VLOOKUP($J960-2,Age_Steps,4)))</f>
        <v>7</v>
      </c>
      <c r="CC960" s="104">
        <f>IF(OR(ABS($B960)&lt;0.01,$I960=0),0,IF($J960="","",VLOOKUP($J960-2,Age_Steps,4)))</f>
        <v>7</v>
      </c>
    </row>
    <row r="961" spans="2:81" ht="12.5" customHeight="1">
      <c r="B961" s="6" t="s">
        <v>1055</v>
      </c>
      <c r="C961" s="7" t="s">
        <v>1056</v>
      </c>
      <c r="D961" s="5">
        <v>5300</v>
      </c>
      <c r="E961" s="5">
        <v>5300</v>
      </c>
      <c r="F961" s="2">
        <v>4800</v>
      </c>
      <c r="G961" s="2">
        <v>5000</v>
      </c>
      <c r="H961" s="2">
        <v>4850</v>
      </c>
      <c r="I961" s="5">
        <v>5050</v>
      </c>
      <c r="J961" s="11">
        <v>53</v>
      </c>
      <c r="K961" s="12">
        <f t="shared" si="843"/>
        <v>1</v>
      </c>
      <c r="L961" s="12">
        <f t="shared" si="843"/>
        <v>1</v>
      </c>
      <c r="M961" s="14">
        <f t="shared" si="844"/>
        <v>500</v>
      </c>
      <c r="N961" s="12">
        <f t="shared" si="899"/>
        <v>1</v>
      </c>
      <c r="O961" s="14">
        <f t="shared" si="845"/>
        <v>300</v>
      </c>
      <c r="P961" s="12">
        <f t="shared" si="899"/>
        <v>0</v>
      </c>
      <c r="Q961" s="12">
        <f t="shared" si="846"/>
        <v>0</v>
      </c>
      <c r="R961" s="12">
        <f t="shared" si="847"/>
        <v>0</v>
      </c>
      <c r="S961" s="12">
        <f t="shared" si="848"/>
        <v>1</v>
      </c>
      <c r="T961" s="12">
        <f t="shared" si="849"/>
        <v>1</v>
      </c>
      <c r="U961" s="12">
        <f t="shared" si="850"/>
        <v>0</v>
      </c>
      <c r="V961" s="39">
        <f t="shared" si="851"/>
        <v>0</v>
      </c>
      <c r="W961" s="39">
        <f t="shared" si="852"/>
        <v>0</v>
      </c>
      <c r="X961" s="12">
        <f t="shared" si="900"/>
        <v>1</v>
      </c>
      <c r="Y961" s="12">
        <f t="shared" si="853"/>
        <v>0</v>
      </c>
      <c r="Z961" s="39">
        <f t="shared" si="901"/>
        <v>0</v>
      </c>
      <c r="AA961" s="12">
        <f t="shared" si="854"/>
        <v>0</v>
      </c>
      <c r="AB961" s="39">
        <f t="shared" si="855"/>
        <v>0</v>
      </c>
      <c r="AC961" s="12">
        <f t="shared" si="856"/>
        <v>0</v>
      </c>
      <c r="AD961" s="39">
        <f t="shared" si="857"/>
        <v>0</v>
      </c>
      <c r="AE961" s="39">
        <f t="shared" si="842"/>
        <v>0</v>
      </c>
      <c r="AF961" s="12">
        <f t="shared" si="858"/>
        <v>0</v>
      </c>
      <c r="AG961" s="39">
        <f t="shared" si="859"/>
        <v>0</v>
      </c>
      <c r="AH961" s="12">
        <f t="shared" si="860"/>
        <v>0</v>
      </c>
      <c r="AI961" s="39">
        <f t="shared" si="861"/>
        <v>0</v>
      </c>
      <c r="AJ961" s="39">
        <f t="shared" si="862"/>
        <v>0</v>
      </c>
      <c r="AK961" s="12">
        <f t="shared" si="863"/>
        <v>1</v>
      </c>
      <c r="AL961" s="39">
        <f t="shared" si="864"/>
        <v>5300</v>
      </c>
      <c r="AM961" s="39">
        <f t="shared" si="865"/>
        <v>5000</v>
      </c>
      <c r="AN961" s="39">
        <f t="shared" si="866"/>
        <v>5050</v>
      </c>
      <c r="AO961" s="99">
        <f t="shared" si="867"/>
        <v>1</v>
      </c>
      <c r="AP961" s="99">
        <f t="shared" si="868"/>
        <v>2</v>
      </c>
      <c r="AQ961" s="12">
        <f t="shared" si="869"/>
        <v>0</v>
      </c>
      <c r="AR961" s="39">
        <f t="shared" si="870"/>
        <v>0</v>
      </c>
      <c r="AS961" s="39">
        <f t="shared" si="871"/>
        <v>0</v>
      </c>
      <c r="AT961" s="39">
        <f t="shared" si="872"/>
        <v>0</v>
      </c>
      <c r="AU961" s="12">
        <f t="shared" si="873"/>
        <v>0</v>
      </c>
      <c r="AV961" s="39">
        <f t="shared" si="874"/>
        <v>0</v>
      </c>
      <c r="AW961" s="39">
        <f t="shared" si="875"/>
        <v>0</v>
      </c>
      <c r="AX961" s="39">
        <f t="shared" si="876"/>
        <v>0</v>
      </c>
      <c r="AY961" s="39">
        <f t="shared" si="877"/>
        <v>0</v>
      </c>
      <c r="AZ961" s="39">
        <f t="shared" si="878"/>
        <v>0</v>
      </c>
      <c r="BA961" s="12">
        <f t="shared" si="879"/>
        <v>1</v>
      </c>
      <c r="BB961" s="39">
        <f t="shared" si="880"/>
        <v>5300</v>
      </c>
      <c r="BC961" s="39">
        <f t="shared" si="881"/>
        <v>5000</v>
      </c>
      <c r="BD961" s="39">
        <f t="shared" si="882"/>
        <v>5050</v>
      </c>
      <c r="BE961" s="12">
        <f t="shared" si="883"/>
        <v>0</v>
      </c>
      <c r="BF961" s="39">
        <f t="shared" si="884"/>
        <v>0</v>
      </c>
      <c r="BG961" s="39">
        <f t="shared" si="885"/>
        <v>0</v>
      </c>
      <c r="BH961" s="39">
        <f t="shared" si="886"/>
        <v>0</v>
      </c>
      <c r="BI961" s="12">
        <f t="shared" si="887"/>
        <v>0</v>
      </c>
      <c r="BJ961" s="39">
        <f t="shared" si="888"/>
        <v>0</v>
      </c>
      <c r="BK961" s="39">
        <f t="shared" si="889"/>
        <v>0</v>
      </c>
      <c r="BL961" s="39">
        <f t="shared" si="890"/>
        <v>0</v>
      </c>
      <c r="BM961" s="12">
        <f t="shared" si="891"/>
        <v>0</v>
      </c>
      <c r="BN961" s="39">
        <f t="shared" si="892"/>
        <v>0</v>
      </c>
      <c r="BO961" s="39">
        <f t="shared" si="893"/>
        <v>0</v>
      </c>
      <c r="BP961" s="39">
        <f t="shared" si="894"/>
        <v>0</v>
      </c>
      <c r="BQ961" s="12">
        <f t="shared" si="895"/>
        <v>0</v>
      </c>
      <c r="BR961" s="39">
        <f t="shared" si="896"/>
        <v>0</v>
      </c>
      <c r="BS961" s="39">
        <f t="shared" si="897"/>
        <v>0</v>
      </c>
      <c r="BT961" s="39">
        <f t="shared" si="898"/>
        <v>0</v>
      </c>
      <c r="BU961" s="104">
        <f>IF(ABS($B961)&lt;0.01,0,VLOOKUP(E961,DollarSteps,4))</f>
        <v>9</v>
      </c>
      <c r="BV961" s="104">
        <f>IF(ABS($B961)&lt;0.01,0,VLOOKUP(G961,DollarSteps,4))</f>
        <v>8</v>
      </c>
      <c r="BW961" s="104">
        <f>IF(ABS($B961)&lt;0.01,0,VLOOKUP(I961,DollarSteps,4))</f>
        <v>8</v>
      </c>
      <c r="BX961" s="104">
        <f>IF(ABS($B961)&lt;0.01,0,IF($J961="","",VLOOKUP($J961,Age_Steps,4)))</f>
        <v>5</v>
      </c>
      <c r="BY961" s="104">
        <f>IF(OR(ABS($B961)&lt;0.01,$E961=0),0,IF($J961="","",VLOOKUP($J961,Age_Steps,4)))</f>
        <v>5</v>
      </c>
      <c r="BZ961" s="104">
        <f>IF(ABS($B961)&lt;0.01,0,IF($J961="","",VLOOKUP($J961-1,Age_Steps,4)))</f>
        <v>5</v>
      </c>
      <c r="CA961" s="104">
        <f>IF(OR(ABS($B961)&lt;0.01,$G961=0),0,IF($J961="","",VLOOKUP($J961-1,Age_Steps,4)))</f>
        <v>5</v>
      </c>
      <c r="CB961" s="104">
        <f>IF(ABS($B961)&lt;0.01,0,IF($J961="","",VLOOKUP($J961-2,Age_Steps,4)))</f>
        <v>5</v>
      </c>
      <c r="CC961" s="104">
        <f>IF(OR(ABS($B961)&lt;0.01,$I961=0),0,IF($J961="","",VLOOKUP($J961-2,Age_Steps,4)))</f>
        <v>5</v>
      </c>
    </row>
    <row r="962" spans="2:81" ht="12.5" customHeight="1">
      <c r="B962" s="6" t="s">
        <v>1057</v>
      </c>
      <c r="C962" s="7" t="s">
        <v>1058</v>
      </c>
      <c r="D962" s="5">
        <v>1180</v>
      </c>
      <c r="E962" s="5">
        <v>1282</v>
      </c>
      <c r="F962" s="2">
        <v>1150</v>
      </c>
      <c r="G962" s="2">
        <v>1180</v>
      </c>
      <c r="H962" s="2">
        <v>1122</v>
      </c>
      <c r="I962" s="5">
        <v>1182</v>
      </c>
      <c r="J962" s="11">
        <v>49</v>
      </c>
      <c r="K962" s="12">
        <f t="shared" si="843"/>
        <v>1</v>
      </c>
      <c r="L962" s="12">
        <f t="shared" si="843"/>
        <v>1</v>
      </c>
      <c r="M962" s="14">
        <f t="shared" si="844"/>
        <v>30</v>
      </c>
      <c r="N962" s="12">
        <f t="shared" si="899"/>
        <v>0</v>
      </c>
      <c r="O962" s="14">
        <f t="shared" si="845"/>
        <v>102</v>
      </c>
      <c r="P962" s="12">
        <f t="shared" si="899"/>
        <v>0</v>
      </c>
      <c r="Q962" s="12">
        <f t="shared" si="846"/>
        <v>0</v>
      </c>
      <c r="R962" s="12">
        <f t="shared" si="847"/>
        <v>0</v>
      </c>
      <c r="S962" s="12">
        <f t="shared" si="848"/>
        <v>1</v>
      </c>
      <c r="T962" s="12">
        <f t="shared" si="849"/>
        <v>1</v>
      </c>
      <c r="U962" s="12">
        <f t="shared" si="850"/>
        <v>0</v>
      </c>
      <c r="V962" s="39">
        <f t="shared" si="851"/>
        <v>0</v>
      </c>
      <c r="W962" s="39">
        <f t="shared" si="852"/>
        <v>0</v>
      </c>
      <c r="X962" s="12">
        <f t="shared" si="900"/>
        <v>1</v>
      </c>
      <c r="Y962" s="12">
        <f t="shared" si="853"/>
        <v>0</v>
      </c>
      <c r="Z962" s="39">
        <f t="shared" si="901"/>
        <v>0</v>
      </c>
      <c r="AA962" s="12">
        <f t="shared" si="854"/>
        <v>0</v>
      </c>
      <c r="AB962" s="39">
        <f t="shared" si="855"/>
        <v>0</v>
      </c>
      <c r="AC962" s="12">
        <f t="shared" si="856"/>
        <v>0</v>
      </c>
      <c r="AD962" s="39">
        <f t="shared" si="857"/>
        <v>0</v>
      </c>
      <c r="AE962" s="39">
        <f t="shared" si="842"/>
        <v>0</v>
      </c>
      <c r="AF962" s="12">
        <f t="shared" si="858"/>
        <v>0</v>
      </c>
      <c r="AG962" s="39">
        <f t="shared" si="859"/>
        <v>0</v>
      </c>
      <c r="AH962" s="12">
        <f t="shared" si="860"/>
        <v>0</v>
      </c>
      <c r="AI962" s="39">
        <f t="shared" si="861"/>
        <v>0</v>
      </c>
      <c r="AJ962" s="39">
        <f t="shared" si="862"/>
        <v>0</v>
      </c>
      <c r="AK962" s="12">
        <f t="shared" si="863"/>
        <v>1</v>
      </c>
      <c r="AL962" s="39">
        <f t="shared" si="864"/>
        <v>1282</v>
      </c>
      <c r="AM962" s="39">
        <f t="shared" si="865"/>
        <v>1180</v>
      </c>
      <c r="AN962" s="39">
        <f t="shared" si="866"/>
        <v>1182</v>
      </c>
      <c r="AO962" s="99">
        <f t="shared" si="867"/>
        <v>1</v>
      </c>
      <c r="AP962" s="99">
        <f t="shared" si="868"/>
        <v>2</v>
      </c>
      <c r="AQ962" s="12">
        <f t="shared" si="869"/>
        <v>0</v>
      </c>
      <c r="AR962" s="39">
        <f t="shared" si="870"/>
        <v>0</v>
      </c>
      <c r="AS962" s="39">
        <f t="shared" si="871"/>
        <v>0</v>
      </c>
      <c r="AT962" s="39">
        <f t="shared" si="872"/>
        <v>0</v>
      </c>
      <c r="AU962" s="12">
        <f t="shared" si="873"/>
        <v>0</v>
      </c>
      <c r="AV962" s="39">
        <f t="shared" si="874"/>
        <v>0</v>
      </c>
      <c r="AW962" s="39">
        <f t="shared" si="875"/>
        <v>0</v>
      </c>
      <c r="AX962" s="39">
        <f t="shared" si="876"/>
        <v>0</v>
      </c>
      <c r="AY962" s="39">
        <f t="shared" si="877"/>
        <v>0</v>
      </c>
      <c r="AZ962" s="39">
        <f t="shared" si="878"/>
        <v>0</v>
      </c>
      <c r="BA962" s="12">
        <f t="shared" si="879"/>
        <v>1</v>
      </c>
      <c r="BB962" s="39">
        <f t="shared" si="880"/>
        <v>1282</v>
      </c>
      <c r="BC962" s="39">
        <f t="shared" si="881"/>
        <v>1180</v>
      </c>
      <c r="BD962" s="39">
        <f t="shared" si="882"/>
        <v>1182</v>
      </c>
      <c r="BE962" s="12">
        <f t="shared" si="883"/>
        <v>0</v>
      </c>
      <c r="BF962" s="39">
        <f t="shared" si="884"/>
        <v>0</v>
      </c>
      <c r="BG962" s="39">
        <f t="shared" si="885"/>
        <v>0</v>
      </c>
      <c r="BH962" s="39">
        <f t="shared" si="886"/>
        <v>0</v>
      </c>
      <c r="BI962" s="12">
        <f t="shared" si="887"/>
        <v>0</v>
      </c>
      <c r="BJ962" s="39">
        <f t="shared" si="888"/>
        <v>0</v>
      </c>
      <c r="BK962" s="39">
        <f t="shared" si="889"/>
        <v>0</v>
      </c>
      <c r="BL962" s="39">
        <f t="shared" si="890"/>
        <v>0</v>
      </c>
      <c r="BM962" s="12">
        <f t="shared" si="891"/>
        <v>0</v>
      </c>
      <c r="BN962" s="39">
        <f t="shared" si="892"/>
        <v>0</v>
      </c>
      <c r="BO962" s="39">
        <f t="shared" si="893"/>
        <v>0</v>
      </c>
      <c r="BP962" s="39">
        <f t="shared" si="894"/>
        <v>0</v>
      </c>
      <c r="BQ962" s="12">
        <f t="shared" si="895"/>
        <v>0</v>
      </c>
      <c r="BR962" s="39">
        <f t="shared" si="896"/>
        <v>0</v>
      </c>
      <c r="BS962" s="39">
        <f t="shared" si="897"/>
        <v>0</v>
      </c>
      <c r="BT962" s="39">
        <f t="shared" si="898"/>
        <v>0</v>
      </c>
      <c r="BU962" s="104">
        <f>IF(ABS($B962)&lt;0.01,0,VLOOKUP(E962,DollarSteps,4))</f>
        <v>4</v>
      </c>
      <c r="BV962" s="104">
        <f>IF(ABS($B962)&lt;0.01,0,VLOOKUP(G962,DollarSteps,4))</f>
        <v>4</v>
      </c>
      <c r="BW962" s="104">
        <f>IF(ABS($B962)&lt;0.01,0,VLOOKUP(I962,DollarSteps,4))</f>
        <v>4</v>
      </c>
      <c r="BX962" s="104">
        <f>IF(ABS($B962)&lt;0.01,0,IF($J962="","",VLOOKUP($J962,Age_Steps,4)))</f>
        <v>4</v>
      </c>
      <c r="BY962" s="104">
        <f>IF(OR(ABS($B962)&lt;0.01,$E962=0),0,IF($J962="","",VLOOKUP($J962,Age_Steps,4)))</f>
        <v>4</v>
      </c>
      <c r="BZ962" s="104">
        <f>IF(ABS($B962)&lt;0.01,0,IF($J962="","",VLOOKUP($J962-1,Age_Steps,4)))</f>
        <v>4</v>
      </c>
      <c r="CA962" s="104">
        <f>IF(OR(ABS($B962)&lt;0.01,$G962=0),0,IF($J962="","",VLOOKUP($J962-1,Age_Steps,4)))</f>
        <v>4</v>
      </c>
      <c r="CB962" s="104">
        <f>IF(ABS($B962)&lt;0.01,0,IF($J962="","",VLOOKUP($J962-2,Age_Steps,4)))</f>
        <v>4</v>
      </c>
      <c r="CC962" s="104">
        <f>IF(OR(ABS($B962)&lt;0.01,$I962=0),0,IF($J962="","",VLOOKUP($J962-2,Age_Steps,4)))</f>
        <v>4</v>
      </c>
    </row>
    <row r="963" spans="2:81" ht="12.5" customHeight="1">
      <c r="B963" s="6" t="s">
        <v>1059</v>
      </c>
      <c r="C963" s="6" t="s">
        <v>1060</v>
      </c>
      <c r="D963" s="5">
        <v>0</v>
      </c>
      <c r="E963" s="5">
        <v>0</v>
      </c>
      <c r="F963" s="2">
        <v>0</v>
      </c>
      <c r="G963" s="2">
        <v>0</v>
      </c>
      <c r="H963" s="2">
        <v>0</v>
      </c>
      <c r="I963" s="5">
        <v>0</v>
      </c>
      <c r="J963" s="11">
        <v>21</v>
      </c>
      <c r="K963" s="12">
        <f t="shared" si="843"/>
        <v>0</v>
      </c>
      <c r="L963" s="12">
        <f t="shared" si="843"/>
        <v>0</v>
      </c>
      <c r="M963" s="14">
        <f t="shared" si="844"/>
        <v>0</v>
      </c>
      <c r="N963" s="12">
        <f t="shared" si="899"/>
        <v>0</v>
      </c>
      <c r="O963" s="14">
        <f t="shared" si="845"/>
        <v>0</v>
      </c>
      <c r="P963" s="12">
        <f t="shared" si="899"/>
        <v>0</v>
      </c>
      <c r="Q963" s="12">
        <f t="shared" si="846"/>
        <v>1</v>
      </c>
      <c r="R963" s="12">
        <f t="shared" si="847"/>
        <v>0</v>
      </c>
      <c r="S963" s="12">
        <f t="shared" si="848"/>
        <v>0</v>
      </c>
      <c r="T963" s="12">
        <f t="shared" si="849"/>
        <v>0</v>
      </c>
      <c r="U963" s="12">
        <f t="shared" si="850"/>
        <v>0</v>
      </c>
      <c r="V963" s="39">
        <f t="shared" si="851"/>
        <v>0</v>
      </c>
      <c r="W963" s="39">
        <f t="shared" si="852"/>
        <v>0</v>
      </c>
      <c r="X963" s="12">
        <f t="shared" si="900"/>
        <v>0</v>
      </c>
      <c r="Y963" s="12">
        <f t="shared" si="853"/>
        <v>0</v>
      </c>
      <c r="Z963" s="39">
        <f t="shared" si="901"/>
        <v>0</v>
      </c>
      <c r="AA963" s="12">
        <f t="shared" si="854"/>
        <v>0</v>
      </c>
      <c r="AB963" s="39">
        <f t="shared" si="855"/>
        <v>0</v>
      </c>
      <c r="AC963" s="12">
        <f t="shared" si="856"/>
        <v>0</v>
      </c>
      <c r="AD963" s="39">
        <f t="shared" si="857"/>
        <v>0</v>
      </c>
      <c r="AE963" s="39">
        <f t="shared" si="842"/>
        <v>0</v>
      </c>
      <c r="AF963" s="12">
        <f t="shared" si="858"/>
        <v>0</v>
      </c>
      <c r="AG963" s="39">
        <f t="shared" si="859"/>
        <v>0</v>
      </c>
      <c r="AH963" s="12">
        <f t="shared" si="860"/>
        <v>0</v>
      </c>
      <c r="AI963" s="39">
        <f t="shared" si="861"/>
        <v>0</v>
      </c>
      <c r="AJ963" s="39">
        <f t="shared" si="862"/>
        <v>0</v>
      </c>
      <c r="AK963" s="12">
        <f t="shared" si="863"/>
        <v>0</v>
      </c>
      <c r="AL963" s="39">
        <f t="shared" si="864"/>
        <v>0</v>
      </c>
      <c r="AM963" s="39">
        <f t="shared" si="865"/>
        <v>0</v>
      </c>
      <c r="AN963" s="39">
        <f t="shared" si="866"/>
        <v>0</v>
      </c>
      <c r="AO963" s="99">
        <f t="shared" si="867"/>
        <v>0</v>
      </c>
      <c r="AP963" s="99">
        <f t="shared" si="868"/>
        <v>0</v>
      </c>
      <c r="AQ963" s="12">
        <f t="shared" si="869"/>
        <v>0</v>
      </c>
      <c r="AR963" s="39">
        <f t="shared" si="870"/>
        <v>0</v>
      </c>
      <c r="AS963" s="39">
        <f t="shared" si="871"/>
        <v>0</v>
      </c>
      <c r="AT963" s="39">
        <f t="shared" si="872"/>
        <v>0</v>
      </c>
      <c r="AU963" s="12">
        <f t="shared" si="873"/>
        <v>0</v>
      </c>
      <c r="AV963" s="39">
        <f t="shared" si="874"/>
        <v>0</v>
      </c>
      <c r="AW963" s="39">
        <f t="shared" si="875"/>
        <v>0</v>
      </c>
      <c r="AX963" s="39">
        <f t="shared" si="876"/>
        <v>0</v>
      </c>
      <c r="AY963" s="39">
        <f t="shared" si="877"/>
        <v>0</v>
      </c>
      <c r="AZ963" s="39">
        <f t="shared" si="878"/>
        <v>0</v>
      </c>
      <c r="BA963" s="12">
        <f t="shared" si="879"/>
        <v>0</v>
      </c>
      <c r="BB963" s="39">
        <f t="shared" si="880"/>
        <v>0</v>
      </c>
      <c r="BC963" s="39">
        <f t="shared" si="881"/>
        <v>0</v>
      </c>
      <c r="BD963" s="39">
        <f t="shared" si="882"/>
        <v>0</v>
      </c>
      <c r="BE963" s="12">
        <f t="shared" si="883"/>
        <v>0</v>
      </c>
      <c r="BF963" s="39">
        <f t="shared" si="884"/>
        <v>0</v>
      </c>
      <c r="BG963" s="39">
        <f t="shared" si="885"/>
        <v>0</v>
      </c>
      <c r="BH963" s="39">
        <f t="shared" si="886"/>
        <v>0</v>
      </c>
      <c r="BI963" s="12">
        <f t="shared" si="887"/>
        <v>0</v>
      </c>
      <c r="BJ963" s="39">
        <f t="shared" si="888"/>
        <v>0</v>
      </c>
      <c r="BK963" s="39">
        <f t="shared" si="889"/>
        <v>0</v>
      </c>
      <c r="BL963" s="39">
        <f t="shared" si="890"/>
        <v>0</v>
      </c>
      <c r="BM963" s="12">
        <f t="shared" si="891"/>
        <v>0</v>
      </c>
      <c r="BN963" s="39">
        <f t="shared" si="892"/>
        <v>0</v>
      </c>
      <c r="BO963" s="39">
        <f t="shared" si="893"/>
        <v>0</v>
      </c>
      <c r="BP963" s="39">
        <f t="shared" si="894"/>
        <v>0</v>
      </c>
      <c r="BQ963" s="12">
        <f t="shared" si="895"/>
        <v>0</v>
      </c>
      <c r="BR963" s="39">
        <f t="shared" si="896"/>
        <v>0</v>
      </c>
      <c r="BS963" s="39">
        <f t="shared" si="897"/>
        <v>0</v>
      </c>
      <c r="BT963" s="39">
        <f t="shared" si="898"/>
        <v>0</v>
      </c>
      <c r="BU963" s="104">
        <f>IF(ABS($B963)&lt;0.01,0,VLOOKUP(E963,DollarSteps,4))</f>
        <v>1</v>
      </c>
      <c r="BV963" s="104">
        <f>IF(ABS($B963)&lt;0.01,0,VLOOKUP(G963,DollarSteps,4))</f>
        <v>1</v>
      </c>
      <c r="BW963" s="104">
        <f>IF(ABS($B963)&lt;0.01,0,VLOOKUP(I963,DollarSteps,4))</f>
        <v>1</v>
      </c>
      <c r="BX963" s="104">
        <f>IF(ABS($B963)&lt;0.01,0,IF($J963="","",VLOOKUP($J963,Age_Steps,4)))</f>
        <v>2</v>
      </c>
      <c r="BY963" s="104">
        <f>IF(OR(ABS($B963)&lt;0.01,$E963=0),0,IF($J963="","",VLOOKUP($J963,Age_Steps,4)))</f>
        <v>0</v>
      </c>
      <c r="BZ963" s="104">
        <f>IF(ABS($B963)&lt;0.01,0,IF($J963="","",VLOOKUP($J963-1,Age_Steps,4)))</f>
        <v>2</v>
      </c>
      <c r="CA963" s="104">
        <f>IF(OR(ABS($B963)&lt;0.01,$G963=0),0,IF($J963="","",VLOOKUP($J963-1,Age_Steps,4)))</f>
        <v>0</v>
      </c>
      <c r="CB963" s="104">
        <f>IF(ABS($B963)&lt;0.01,0,IF($J963="","",VLOOKUP($J963-2,Age_Steps,4)))</f>
        <v>1</v>
      </c>
      <c r="CC963" s="104">
        <f>IF(OR(ABS($B963)&lt;0.01,$I963=0),0,IF($J963="","",VLOOKUP($J963-2,Age_Steps,4)))</f>
        <v>0</v>
      </c>
    </row>
    <row r="964" spans="2:81" ht="12.5" customHeight="1">
      <c r="B964" s="6" t="s">
        <v>1061</v>
      </c>
      <c r="C964" s="6" t="s">
        <v>1062</v>
      </c>
      <c r="D964" s="5">
        <v>1550</v>
      </c>
      <c r="E964" s="5">
        <v>1950</v>
      </c>
      <c r="F964" s="2">
        <v>0</v>
      </c>
      <c r="G964" s="2">
        <v>0</v>
      </c>
      <c r="H964" s="2">
        <v>0</v>
      </c>
      <c r="I964" s="5">
        <v>0</v>
      </c>
      <c r="K964" s="12">
        <f t="shared" si="843"/>
        <v>1</v>
      </c>
      <c r="L964" s="12">
        <f t="shared" si="843"/>
        <v>1</v>
      </c>
      <c r="M964" s="14">
        <f t="shared" si="844"/>
        <v>1550</v>
      </c>
      <c r="N964" s="12">
        <f t="shared" si="899"/>
        <v>1</v>
      </c>
      <c r="O964" s="14">
        <f t="shared" si="845"/>
        <v>1950</v>
      </c>
      <c r="P964" s="12">
        <f t="shared" si="899"/>
        <v>1</v>
      </c>
      <c r="Q964" s="12">
        <f t="shared" si="846"/>
        <v>0</v>
      </c>
      <c r="R964" s="12">
        <f t="shared" si="847"/>
        <v>0</v>
      </c>
      <c r="S964" s="12">
        <f t="shared" si="848"/>
        <v>1</v>
      </c>
      <c r="T964" s="12">
        <f t="shared" si="849"/>
        <v>0</v>
      </c>
      <c r="U964" s="12">
        <f t="shared" si="850"/>
        <v>0</v>
      </c>
      <c r="V964" s="39">
        <f t="shared" si="851"/>
        <v>0</v>
      </c>
      <c r="W964" s="39">
        <f t="shared" si="852"/>
        <v>0</v>
      </c>
      <c r="X964" s="12">
        <f t="shared" si="900"/>
        <v>0</v>
      </c>
      <c r="Y964" s="12">
        <f t="shared" si="853"/>
        <v>0</v>
      </c>
      <c r="Z964" s="39">
        <f t="shared" si="901"/>
        <v>0</v>
      </c>
      <c r="AA964" s="12">
        <f t="shared" si="854"/>
        <v>1</v>
      </c>
      <c r="AB964" s="39">
        <f t="shared" si="855"/>
        <v>1950</v>
      </c>
      <c r="AC964" s="12">
        <f t="shared" si="856"/>
        <v>0</v>
      </c>
      <c r="AD964" s="39">
        <f t="shared" si="857"/>
        <v>0</v>
      </c>
      <c r="AE964" s="39">
        <f t="shared" si="842"/>
        <v>0</v>
      </c>
      <c r="AF964" s="12">
        <f t="shared" si="858"/>
        <v>0</v>
      </c>
      <c r="AG964" s="39">
        <f t="shared" si="859"/>
        <v>0</v>
      </c>
      <c r="AH964" s="12">
        <f t="shared" si="860"/>
        <v>0</v>
      </c>
      <c r="AI964" s="39">
        <f t="shared" si="861"/>
        <v>0</v>
      </c>
      <c r="AJ964" s="39">
        <f t="shared" si="862"/>
        <v>0</v>
      </c>
      <c r="AK964" s="12">
        <f t="shared" si="863"/>
        <v>0</v>
      </c>
      <c r="AL964" s="39">
        <f t="shared" si="864"/>
        <v>0</v>
      </c>
      <c r="AM964" s="39">
        <f t="shared" si="865"/>
        <v>0</v>
      </c>
      <c r="AN964" s="39">
        <f t="shared" si="866"/>
        <v>0</v>
      </c>
      <c r="AO964" s="99">
        <f t="shared" si="867"/>
        <v>0</v>
      </c>
      <c r="AP964" s="99">
        <f t="shared" si="868"/>
        <v>0</v>
      </c>
      <c r="AQ964" s="12">
        <f t="shared" si="869"/>
        <v>0</v>
      </c>
      <c r="AR964" s="39">
        <f t="shared" si="870"/>
        <v>0</v>
      </c>
      <c r="AS964" s="39">
        <f t="shared" si="871"/>
        <v>0</v>
      </c>
      <c r="AT964" s="39">
        <f t="shared" si="872"/>
        <v>0</v>
      </c>
      <c r="AU964" s="12">
        <f t="shared" si="873"/>
        <v>0</v>
      </c>
      <c r="AV964" s="39">
        <f t="shared" si="874"/>
        <v>0</v>
      </c>
      <c r="AW964" s="39">
        <f t="shared" si="875"/>
        <v>0</v>
      </c>
      <c r="AX964" s="39">
        <f t="shared" si="876"/>
        <v>0</v>
      </c>
      <c r="AY964" s="39">
        <f t="shared" si="877"/>
        <v>0</v>
      </c>
      <c r="AZ964" s="39">
        <f t="shared" si="878"/>
        <v>0</v>
      </c>
      <c r="BA964" s="12">
        <f t="shared" si="879"/>
        <v>0</v>
      </c>
      <c r="BB964" s="39">
        <f t="shared" si="880"/>
        <v>0</v>
      </c>
      <c r="BC964" s="39">
        <f t="shared" si="881"/>
        <v>0</v>
      </c>
      <c r="BD964" s="39">
        <f t="shared" si="882"/>
        <v>0</v>
      </c>
      <c r="BE964" s="12">
        <f t="shared" si="883"/>
        <v>0</v>
      </c>
      <c r="BF964" s="39">
        <f t="shared" si="884"/>
        <v>0</v>
      </c>
      <c r="BG964" s="39">
        <f t="shared" si="885"/>
        <v>0</v>
      </c>
      <c r="BH964" s="39">
        <f t="shared" si="886"/>
        <v>0</v>
      </c>
      <c r="BI964" s="12">
        <f t="shared" si="887"/>
        <v>0</v>
      </c>
      <c r="BJ964" s="39">
        <f t="shared" si="888"/>
        <v>0</v>
      </c>
      <c r="BK964" s="39">
        <f t="shared" si="889"/>
        <v>0</v>
      </c>
      <c r="BL964" s="39">
        <f t="shared" si="890"/>
        <v>0</v>
      </c>
      <c r="BM964" s="12">
        <f t="shared" si="891"/>
        <v>0</v>
      </c>
      <c r="BN964" s="39">
        <f t="shared" si="892"/>
        <v>0</v>
      </c>
      <c r="BO964" s="39">
        <f t="shared" si="893"/>
        <v>0</v>
      </c>
      <c r="BP964" s="39">
        <f t="shared" si="894"/>
        <v>0</v>
      </c>
      <c r="BQ964" s="12">
        <f t="shared" si="895"/>
        <v>0</v>
      </c>
      <c r="BR964" s="39">
        <f t="shared" si="896"/>
        <v>0</v>
      </c>
      <c r="BS964" s="39">
        <f t="shared" si="897"/>
        <v>0</v>
      </c>
      <c r="BT964" s="39">
        <f t="shared" si="898"/>
        <v>0</v>
      </c>
      <c r="BU964" s="104">
        <f>IF(ABS($B964)&lt;0.01,0,VLOOKUP(E964,DollarSteps,4))</f>
        <v>5</v>
      </c>
      <c r="BV964" s="104">
        <f>IF(ABS($B964)&lt;0.01,0,VLOOKUP(G964,DollarSteps,4))</f>
        <v>1</v>
      </c>
      <c r="BW964" s="104">
        <f>IF(ABS($B964)&lt;0.01,0,VLOOKUP(I964,DollarSteps,4))</f>
        <v>1</v>
      </c>
      <c r="BX964" s="104" t="str">
        <f>IF(ABS($B964)&lt;0.01,0,IF($J964="","",VLOOKUP($J964,Age_Steps,4)))</f>
        <v/>
      </c>
      <c r="BY964" s="104" t="str">
        <f>IF(OR(ABS($B964)&lt;0.01,$E964=0),0,IF($J964="","",VLOOKUP($J964,Age_Steps,4)))</f>
        <v/>
      </c>
      <c r="BZ964" s="104" t="str">
        <f>IF(ABS($B964)&lt;0.01,0,IF($J964="","",VLOOKUP($J964-1,Age_Steps,4)))</f>
        <v/>
      </c>
      <c r="CA964" s="104">
        <f>IF(OR(ABS($B964)&lt;0.01,$G964=0),0,IF($J964="","",VLOOKUP($J964-1,Age_Steps,4)))</f>
        <v>0</v>
      </c>
      <c r="CB964" s="104" t="str">
        <f>IF(ABS($B964)&lt;0.01,0,IF($J964="","",VLOOKUP($J964-2,Age_Steps,4)))</f>
        <v/>
      </c>
      <c r="CC964" s="104">
        <f>IF(OR(ABS($B964)&lt;0.01,$I964=0),0,IF($J964="","",VLOOKUP($J964-2,Age_Steps,4)))</f>
        <v>0</v>
      </c>
    </row>
    <row r="965" spans="2:81" ht="12.5" customHeight="1">
      <c r="B965" s="6" t="s">
        <v>1063</v>
      </c>
      <c r="C965" s="7" t="s">
        <v>1064</v>
      </c>
      <c r="D965" s="5">
        <v>0</v>
      </c>
      <c r="E965" s="5">
        <v>20</v>
      </c>
      <c r="F965" s="2">
        <v>0</v>
      </c>
      <c r="G965" s="2">
        <v>0</v>
      </c>
      <c r="H965" s="2">
        <v>0</v>
      </c>
      <c r="I965" s="5">
        <v>0</v>
      </c>
      <c r="J965" s="11">
        <v>63</v>
      </c>
      <c r="K965" s="12">
        <f t="shared" si="843"/>
        <v>0</v>
      </c>
      <c r="L965" s="12">
        <f t="shared" si="843"/>
        <v>1</v>
      </c>
      <c r="M965" s="14">
        <f t="shared" si="844"/>
        <v>0</v>
      </c>
      <c r="N965" s="12">
        <f t="shared" si="899"/>
        <v>0</v>
      </c>
      <c r="O965" s="14">
        <f t="shared" si="845"/>
        <v>20</v>
      </c>
      <c r="P965" s="12">
        <f t="shared" si="899"/>
        <v>0</v>
      </c>
      <c r="Q965" s="12">
        <f t="shared" si="846"/>
        <v>0</v>
      </c>
      <c r="R965" s="12">
        <f t="shared" si="847"/>
        <v>0</v>
      </c>
      <c r="S965" s="12">
        <f t="shared" si="848"/>
        <v>1</v>
      </c>
      <c r="T965" s="12">
        <f t="shared" si="849"/>
        <v>0</v>
      </c>
      <c r="U965" s="12">
        <f t="shared" si="850"/>
        <v>0</v>
      </c>
      <c r="V965" s="39">
        <f t="shared" si="851"/>
        <v>0</v>
      </c>
      <c r="W965" s="39">
        <f t="shared" si="852"/>
        <v>0</v>
      </c>
      <c r="X965" s="12">
        <f t="shared" si="900"/>
        <v>0</v>
      </c>
      <c r="Y965" s="12">
        <f t="shared" si="853"/>
        <v>0</v>
      </c>
      <c r="Z965" s="39">
        <f t="shared" si="901"/>
        <v>0</v>
      </c>
      <c r="AA965" s="12">
        <f t="shared" si="854"/>
        <v>1</v>
      </c>
      <c r="AB965" s="39">
        <f t="shared" si="855"/>
        <v>20</v>
      </c>
      <c r="AC965" s="12">
        <f t="shared" si="856"/>
        <v>0</v>
      </c>
      <c r="AD965" s="39">
        <f t="shared" si="857"/>
        <v>0</v>
      </c>
      <c r="AE965" s="39">
        <f t="shared" ref="AE965:AE975" si="902">IF(AC965=1,G965,0)</f>
        <v>0</v>
      </c>
      <c r="AF965" s="12">
        <f t="shared" si="858"/>
        <v>0</v>
      </c>
      <c r="AG965" s="39">
        <f t="shared" si="859"/>
        <v>0</v>
      </c>
      <c r="AH965" s="12">
        <f t="shared" si="860"/>
        <v>0</v>
      </c>
      <c r="AI965" s="39">
        <f t="shared" si="861"/>
        <v>0</v>
      </c>
      <c r="AJ965" s="39">
        <f t="shared" si="862"/>
        <v>0</v>
      </c>
      <c r="AK965" s="12">
        <f t="shared" si="863"/>
        <v>0</v>
      </c>
      <c r="AL965" s="39">
        <f t="shared" si="864"/>
        <v>0</v>
      </c>
      <c r="AM965" s="39">
        <f t="shared" si="865"/>
        <v>0</v>
      </c>
      <c r="AN965" s="39">
        <f t="shared" si="866"/>
        <v>0</v>
      </c>
      <c r="AO965" s="99">
        <f t="shared" si="867"/>
        <v>0</v>
      </c>
      <c r="AP965" s="99">
        <f t="shared" si="868"/>
        <v>0</v>
      </c>
      <c r="AQ965" s="12">
        <f t="shared" si="869"/>
        <v>0</v>
      </c>
      <c r="AR965" s="39">
        <f t="shared" si="870"/>
        <v>0</v>
      </c>
      <c r="AS965" s="39">
        <f t="shared" si="871"/>
        <v>0</v>
      </c>
      <c r="AT965" s="39">
        <f t="shared" si="872"/>
        <v>0</v>
      </c>
      <c r="AU965" s="12">
        <f t="shared" si="873"/>
        <v>0</v>
      </c>
      <c r="AV965" s="39">
        <f t="shared" si="874"/>
        <v>0</v>
      </c>
      <c r="AW965" s="39">
        <f t="shared" si="875"/>
        <v>0</v>
      </c>
      <c r="AX965" s="39">
        <f t="shared" si="876"/>
        <v>0</v>
      </c>
      <c r="AY965" s="39">
        <f t="shared" si="877"/>
        <v>0</v>
      </c>
      <c r="AZ965" s="39">
        <f t="shared" si="878"/>
        <v>0</v>
      </c>
      <c r="BA965" s="12">
        <f t="shared" si="879"/>
        <v>0</v>
      </c>
      <c r="BB965" s="39">
        <f t="shared" si="880"/>
        <v>0</v>
      </c>
      <c r="BC965" s="39">
        <f t="shared" si="881"/>
        <v>0</v>
      </c>
      <c r="BD965" s="39">
        <f t="shared" si="882"/>
        <v>0</v>
      </c>
      <c r="BE965" s="12">
        <f t="shared" si="883"/>
        <v>0</v>
      </c>
      <c r="BF965" s="39">
        <f t="shared" si="884"/>
        <v>0</v>
      </c>
      <c r="BG965" s="39">
        <f t="shared" si="885"/>
        <v>0</v>
      </c>
      <c r="BH965" s="39">
        <f t="shared" si="886"/>
        <v>0</v>
      </c>
      <c r="BI965" s="12">
        <f t="shared" si="887"/>
        <v>0</v>
      </c>
      <c r="BJ965" s="39">
        <f t="shared" si="888"/>
        <v>0</v>
      </c>
      <c r="BK965" s="39">
        <f t="shared" si="889"/>
        <v>0</v>
      </c>
      <c r="BL965" s="39">
        <f t="shared" si="890"/>
        <v>0</v>
      </c>
      <c r="BM965" s="12">
        <f t="shared" si="891"/>
        <v>0</v>
      </c>
      <c r="BN965" s="39">
        <f t="shared" si="892"/>
        <v>0</v>
      </c>
      <c r="BO965" s="39">
        <f t="shared" si="893"/>
        <v>0</v>
      </c>
      <c r="BP965" s="39">
        <f t="shared" si="894"/>
        <v>0</v>
      </c>
      <c r="BQ965" s="12">
        <f t="shared" si="895"/>
        <v>0</v>
      </c>
      <c r="BR965" s="39">
        <f t="shared" si="896"/>
        <v>0</v>
      </c>
      <c r="BS965" s="39">
        <f t="shared" si="897"/>
        <v>0</v>
      </c>
      <c r="BT965" s="39">
        <f t="shared" si="898"/>
        <v>0</v>
      </c>
      <c r="BU965" s="104">
        <f>IF(ABS($B965)&lt;0.01,0,VLOOKUP(E965,DollarSteps,4))</f>
        <v>2</v>
      </c>
      <c r="BV965" s="104">
        <f>IF(ABS($B965)&lt;0.01,0,VLOOKUP(G965,DollarSteps,4))</f>
        <v>1</v>
      </c>
      <c r="BW965" s="104">
        <f>IF(ABS($B965)&lt;0.01,0,VLOOKUP(I965,DollarSteps,4))</f>
        <v>1</v>
      </c>
      <c r="BX965" s="104">
        <f>IF(ABS($B965)&lt;0.01,0,IF($J965="","",VLOOKUP($J965,Age_Steps,4)))</f>
        <v>6</v>
      </c>
      <c r="BY965" s="104">
        <f>IF(OR(ABS($B965)&lt;0.01,$E965=0),0,IF($J965="","",VLOOKUP($J965,Age_Steps,4)))</f>
        <v>6</v>
      </c>
      <c r="BZ965" s="104">
        <f>IF(ABS($B965)&lt;0.01,0,IF($J965="","",VLOOKUP($J965-1,Age_Steps,4)))</f>
        <v>6</v>
      </c>
      <c r="CA965" s="104">
        <f>IF(OR(ABS($B965)&lt;0.01,$G965=0),0,IF($J965="","",VLOOKUP($J965-1,Age_Steps,4)))</f>
        <v>0</v>
      </c>
      <c r="CB965" s="104">
        <f>IF(ABS($B965)&lt;0.01,0,IF($J965="","",VLOOKUP($J965-2,Age_Steps,4)))</f>
        <v>6</v>
      </c>
      <c r="CC965" s="104">
        <f>IF(OR(ABS($B965)&lt;0.01,$I965=0),0,IF($J965="","",VLOOKUP($J965-2,Age_Steps,4)))</f>
        <v>0</v>
      </c>
    </row>
    <row r="966" spans="2:81" ht="12.5" customHeight="1">
      <c r="B966" s="6" t="s">
        <v>1065</v>
      </c>
      <c r="C966" s="7" t="s">
        <v>1066</v>
      </c>
      <c r="D966" s="5">
        <v>1300</v>
      </c>
      <c r="E966" s="5">
        <v>1415</v>
      </c>
      <c r="F966" s="2">
        <v>0</v>
      </c>
      <c r="G966" s="2">
        <v>0</v>
      </c>
      <c r="H966" s="2">
        <v>0</v>
      </c>
      <c r="I966" s="5">
        <v>0</v>
      </c>
      <c r="J966" s="11">
        <v>78</v>
      </c>
      <c r="K966" s="12">
        <f t="shared" ref="K966:L975" si="903">IF(D966&gt;0.5,1,0)</f>
        <v>1</v>
      </c>
      <c r="L966" s="12">
        <f t="shared" si="903"/>
        <v>1</v>
      </c>
      <c r="M966" s="14">
        <f t="shared" ref="M966:M975" si="904">+D966-F966</f>
        <v>1300</v>
      </c>
      <c r="N966" s="12">
        <f t="shared" si="899"/>
        <v>1</v>
      </c>
      <c r="O966" s="14">
        <f t="shared" ref="O966:O975" si="905">+E966-G966</f>
        <v>1415</v>
      </c>
      <c r="P966" s="12">
        <f t="shared" si="899"/>
        <v>1</v>
      </c>
      <c r="Q966" s="12">
        <f t="shared" ref="Q966:Q975" si="906">IF(E966+G966+I966=0,1,0)</f>
        <v>0</v>
      </c>
      <c r="R966" s="12">
        <f t="shared" ref="R966:R975" si="907">IF(AND(Q966=0,E966=0),1,0)</f>
        <v>0</v>
      </c>
      <c r="S966" s="12">
        <f t="shared" ref="S966:S975" si="908">IF(E966=0,0,1)</f>
        <v>1</v>
      </c>
      <c r="T966" s="12">
        <f t="shared" ref="T966:T975" si="909">IF(G966=0,0,1)</f>
        <v>0</v>
      </c>
      <c r="U966" s="12">
        <f t="shared" ref="U966:U975" si="910">IF(AND(T966=1, X966=1,E966=0),1,0)</f>
        <v>0</v>
      </c>
      <c r="V966" s="39">
        <f t="shared" ref="V966:V975" si="911">IF(U966=1,G966,0)</f>
        <v>0</v>
      </c>
      <c r="W966" s="39">
        <f t="shared" ref="W966:W975" si="912">IF(U966=1,I966,0)</f>
        <v>0</v>
      </c>
      <c r="X966" s="12">
        <f t="shared" si="900"/>
        <v>0</v>
      </c>
      <c r="Y966" s="12">
        <f t="shared" ref="Y966:Y975" si="913">IF(AND(X966=1,G966=0,E966=0),1,0)</f>
        <v>0</v>
      </c>
      <c r="Z966" s="39">
        <f t="shared" si="901"/>
        <v>0</v>
      </c>
      <c r="AA966" s="12">
        <f t="shared" ref="AA966:AA975" si="914">IF(AND(S966=1,T966=0,X966=0),1,0)</f>
        <v>1</v>
      </c>
      <c r="AB966" s="39">
        <f t="shared" ref="AB966:AB975" si="915">IF(AA966=1,E966,0)</f>
        <v>1415</v>
      </c>
      <c r="AC966" s="12">
        <f t="shared" ref="AC966:AC975" si="916">IF(AND(S966=1,T966=1,X966=0),1,0)</f>
        <v>0</v>
      </c>
      <c r="AD966" s="39">
        <f t="shared" ref="AD966:AD975" si="917">IF(AC966=1,E966,0)</f>
        <v>0</v>
      </c>
      <c r="AE966" s="39">
        <f t="shared" si="902"/>
        <v>0</v>
      </c>
      <c r="AF966" s="12">
        <f t="shared" ref="AF966:AF975" si="918">IF(AND(S966=0,T966=1,X966=0),1,0)</f>
        <v>0</v>
      </c>
      <c r="AG966" s="39">
        <f t="shared" ref="AG966:AG975" si="919">IF(AF966=1,G966,0)</f>
        <v>0</v>
      </c>
      <c r="AH966" s="12">
        <f t="shared" ref="AH966:AH975" si="920">IF(AND(S966=1,T966=0,X966=1),1,0)</f>
        <v>0</v>
      </c>
      <c r="AI966" s="39">
        <f t="shared" ref="AI966:AI975" si="921">IF(AH966=1,E966,0)</f>
        <v>0</v>
      </c>
      <c r="AJ966" s="39">
        <f t="shared" ref="AJ966:AJ975" si="922">IF(AH966=1,I966,0)</f>
        <v>0</v>
      </c>
      <c r="AK966" s="12">
        <f t="shared" ref="AK966:AK975" si="923">IF(AND(S966=1,T966=1,X966=1),1,0)</f>
        <v>0</v>
      </c>
      <c r="AL966" s="39">
        <f t="shared" ref="AL966:AL975" si="924">IF(AK966=1,E966,0)</f>
        <v>0</v>
      </c>
      <c r="AM966" s="39">
        <f t="shared" ref="AM966:AM975" si="925">IF(AK966=1,G966,0)</f>
        <v>0</v>
      </c>
      <c r="AN966" s="39">
        <f t="shared" ref="AN966:AN975" si="926">IF(AK966=1,I966,0)</f>
        <v>0</v>
      </c>
      <c r="AO966" s="99">
        <f t="shared" ref="AO966:AO975" si="927">IF(AK966=1,IF(+AL966-AM966&gt;0,1,IF(+AL966-AM966&lt;0,2,3)),0)</f>
        <v>0</v>
      </c>
      <c r="AP966" s="99">
        <f t="shared" ref="AP966:AP975" si="928">IF(AK966=1,IF(+AM966-AN966&gt;0,1,IF(+AM966-AN966&lt;0,2,3)),0)</f>
        <v>0</v>
      </c>
      <c r="AQ966" s="12">
        <f t="shared" ref="AQ966:AQ975" si="929">IF(AND(AK966=1,AO966=1,AP966=1),1,0)</f>
        <v>0</v>
      </c>
      <c r="AR966" s="39">
        <f t="shared" ref="AR966:AR975" si="930">IF(AND($AO966=1,$AP966=1),E966,0)</f>
        <v>0</v>
      </c>
      <c r="AS966" s="39">
        <f t="shared" ref="AS966:AS975" si="931">IF(AND($AO966=1,$AP966=1),G966,0)</f>
        <v>0</v>
      </c>
      <c r="AT966" s="39">
        <f t="shared" ref="AT966:AT975" si="932">IF(AND($AO966=1,$AP966=1),I966,0)</f>
        <v>0</v>
      </c>
      <c r="AU966" s="12">
        <f t="shared" ref="AU966:AU975" si="933">IF(AND(AK966=1,AO966=2,AP966=2),1,0)</f>
        <v>0</v>
      </c>
      <c r="AV966" s="39">
        <f t="shared" ref="AV966:AV975" si="934">IF(AND($AO966=2,$AP966=2),E966,0)</f>
        <v>0</v>
      </c>
      <c r="AW966" s="39">
        <f t="shared" ref="AW966:AW975" si="935">IF(AND($AO966=2,$AP966=2),G966,0)</f>
        <v>0</v>
      </c>
      <c r="AX966" s="39">
        <f t="shared" ref="AX966:AX975" si="936">IF(AND($AO966=2,$AP966=2),I966,0)</f>
        <v>0</v>
      </c>
      <c r="AY966" s="39">
        <f t="shared" ref="AY966:AY975" si="937">IF(AND(AO966=2,AP966=2),AL966-AM966,0)</f>
        <v>0</v>
      </c>
      <c r="AZ966" s="39">
        <f t="shared" ref="AZ966:AZ975" si="938">IF(AND(AO966=2,AP966=2),AM966-AN966,0)</f>
        <v>0</v>
      </c>
      <c r="BA966" s="12">
        <f t="shared" ref="BA966:BA975" si="939">IF(AND($AK966=1,OR($AO966=1,$AO966=3),$AP966=2),1,0)</f>
        <v>0</v>
      </c>
      <c r="BB966" s="39">
        <f t="shared" ref="BB966:BB975" si="940">IF(AND(OR($AO966=1,$AO966=3),$AP966=2),$E966,0)</f>
        <v>0</v>
      </c>
      <c r="BC966" s="39">
        <f t="shared" ref="BC966:BC975" si="941">IF(AND(OR($AO966=1,$AO966=3),$AP966=2),$G966,0)</f>
        <v>0</v>
      </c>
      <c r="BD966" s="39">
        <f t="shared" ref="BD966:BD975" si="942">IF(AND(OR($AO966=1,$AO966=3),$AP966=2),$I966,0)</f>
        <v>0</v>
      </c>
      <c r="BE966" s="12">
        <f t="shared" ref="BE966:BE975" si="943">IF(AND($AK966=1,$AO966=2,OR($AP966=1,$AP966=3)),1,0)</f>
        <v>0</v>
      </c>
      <c r="BF966" s="39">
        <f t="shared" ref="BF966:BF975" si="944">IF(AND($AO966=2,OR($AP966=1,$AP966=3)),$E966,0)</f>
        <v>0</v>
      </c>
      <c r="BG966" s="39">
        <f t="shared" ref="BG966:BG975" si="945">IF(AND($AO966=2,OR($AP966=1,$AP966=3)),$G966,0)</f>
        <v>0</v>
      </c>
      <c r="BH966" s="39">
        <f t="shared" ref="BH966:BH975" si="946">IF(AND($AO966=2,OR($AP966=1,$AP966=3)),$I966,0)</f>
        <v>0</v>
      </c>
      <c r="BI966" s="12">
        <f t="shared" ref="BI966:BI975" si="947">IF(AND($AK966=1,$AO966=1,$AP966=3),1,0)</f>
        <v>0</v>
      </c>
      <c r="BJ966" s="39">
        <f t="shared" ref="BJ966:BJ975" si="948">IF(AND($AO966=1,$AP966=3),$E966,0)</f>
        <v>0</v>
      </c>
      <c r="BK966" s="39">
        <f t="shared" ref="BK966:BK975" si="949">IF(AND($AO966=1,$AP966=3),$G966,0)</f>
        <v>0</v>
      </c>
      <c r="BL966" s="39">
        <f t="shared" ref="BL966:BL975" si="950">IF(AND($AO966=1,$AP966=3),$I966,0)</f>
        <v>0</v>
      </c>
      <c r="BM966" s="12">
        <f t="shared" ref="BM966:BM975" si="951">IF(AND($AK966=1,$AO966=3,$AP966=1),1,0)</f>
        <v>0</v>
      </c>
      <c r="BN966" s="39">
        <f t="shared" ref="BN966:BN975" si="952">IF(AND($AO966=3,$AP966=1),$E966,0)</f>
        <v>0</v>
      </c>
      <c r="BO966" s="39">
        <f t="shared" ref="BO966:BO975" si="953">IF(AND($AO966=3,$AP966=1),$G966,0)</f>
        <v>0</v>
      </c>
      <c r="BP966" s="39">
        <f t="shared" ref="BP966:BP975" si="954">IF(AND($AO966=3,$AP966=1),$I966,0)</f>
        <v>0</v>
      </c>
      <c r="BQ966" s="12">
        <f t="shared" ref="BQ966:BQ975" si="955">IF(AND($AK966=1,$AO966=3,$AP966=3),1,0)</f>
        <v>0</v>
      </c>
      <c r="BR966" s="39">
        <f t="shared" ref="BR966:BR975" si="956">IF(AND($AO966=3,$AP966=3),$E966,0)</f>
        <v>0</v>
      </c>
      <c r="BS966" s="39">
        <f t="shared" ref="BS966:BS975" si="957">IF(AND($AO966=3,$AP966=3),$G966,0)</f>
        <v>0</v>
      </c>
      <c r="BT966" s="39">
        <f t="shared" ref="BT966:BT975" si="958">IF(AND($AO966=3,$AP966=3),$I966,0)</f>
        <v>0</v>
      </c>
      <c r="BU966" s="104">
        <f>IF(ABS($B966)&lt;0.01,0,VLOOKUP(E966,DollarSteps,4))</f>
        <v>4</v>
      </c>
      <c r="BV966" s="104">
        <f>IF(ABS($B966)&lt;0.01,0,VLOOKUP(G966,DollarSteps,4))</f>
        <v>1</v>
      </c>
      <c r="BW966" s="104">
        <f>IF(ABS($B966)&lt;0.01,0,VLOOKUP(I966,DollarSteps,4))</f>
        <v>1</v>
      </c>
      <c r="BX966" s="104">
        <f>IF(ABS($B966)&lt;0.01,0,IF($J966="","",VLOOKUP($J966,Age_Steps,4)))</f>
        <v>7</v>
      </c>
      <c r="BY966" s="104">
        <f>IF(OR(ABS($B966)&lt;0.01,$E966=0),0,IF($J966="","",VLOOKUP($J966,Age_Steps,4)))</f>
        <v>7</v>
      </c>
      <c r="BZ966" s="104">
        <f>IF(ABS($B966)&lt;0.01,0,IF($J966="","",VLOOKUP($J966-1,Age_Steps,4)))</f>
        <v>7</v>
      </c>
      <c r="CA966" s="104">
        <f>IF(OR(ABS($B966)&lt;0.01,$G966=0),0,IF($J966="","",VLOOKUP($J966-1,Age_Steps,4)))</f>
        <v>0</v>
      </c>
      <c r="CB966" s="104">
        <f>IF(ABS($B966)&lt;0.01,0,IF($J966="","",VLOOKUP($J966-2,Age_Steps,4)))</f>
        <v>7</v>
      </c>
      <c r="CC966" s="104">
        <f>IF(OR(ABS($B966)&lt;0.01,$I966=0),0,IF($J966="","",VLOOKUP($J966-2,Age_Steps,4)))</f>
        <v>0</v>
      </c>
    </row>
    <row r="967" spans="2:81" ht="12.5" customHeight="1">
      <c r="B967" s="6" t="s">
        <v>1067</v>
      </c>
      <c r="C967" s="6" t="s">
        <v>1068</v>
      </c>
      <c r="D967" s="5">
        <v>450</v>
      </c>
      <c r="E967" s="5">
        <v>450</v>
      </c>
      <c r="F967" s="2">
        <v>450</v>
      </c>
      <c r="G967" s="2">
        <v>450</v>
      </c>
      <c r="H967" s="2">
        <v>150</v>
      </c>
      <c r="I967" s="5">
        <v>150</v>
      </c>
      <c r="J967" s="11">
        <v>69</v>
      </c>
      <c r="K967" s="12">
        <f t="shared" si="903"/>
        <v>1</v>
      </c>
      <c r="L967" s="12">
        <f t="shared" si="903"/>
        <v>1</v>
      </c>
      <c r="M967" s="14">
        <f t="shared" si="904"/>
        <v>0</v>
      </c>
      <c r="N967" s="12">
        <f t="shared" ref="N967:P975" si="959">IF(OR((M967&gt;=N$3),(M967&lt;=-N$3)),1,0)</f>
        <v>0</v>
      </c>
      <c r="O967" s="14">
        <f t="shared" si="905"/>
        <v>0</v>
      </c>
      <c r="P967" s="12">
        <f t="shared" si="959"/>
        <v>0</v>
      </c>
      <c r="Q967" s="12">
        <f t="shared" si="906"/>
        <v>0</v>
      </c>
      <c r="R967" s="12">
        <f t="shared" si="907"/>
        <v>0</v>
      </c>
      <c r="S967" s="12">
        <f t="shared" si="908"/>
        <v>1</v>
      </c>
      <c r="T967" s="12">
        <f t="shared" si="909"/>
        <v>1</v>
      </c>
      <c r="U967" s="12">
        <f t="shared" si="910"/>
        <v>0</v>
      </c>
      <c r="V967" s="39">
        <f t="shared" si="911"/>
        <v>0</v>
      </c>
      <c r="W967" s="39">
        <f t="shared" si="912"/>
        <v>0</v>
      </c>
      <c r="X967" s="12">
        <f t="shared" si="900"/>
        <v>1</v>
      </c>
      <c r="Y967" s="12">
        <f t="shared" si="913"/>
        <v>0</v>
      </c>
      <c r="Z967" s="39">
        <f t="shared" si="901"/>
        <v>0</v>
      </c>
      <c r="AA967" s="12">
        <f t="shared" si="914"/>
        <v>0</v>
      </c>
      <c r="AB967" s="39">
        <f t="shared" si="915"/>
        <v>0</v>
      </c>
      <c r="AC967" s="12">
        <f t="shared" si="916"/>
        <v>0</v>
      </c>
      <c r="AD967" s="39">
        <f t="shared" si="917"/>
        <v>0</v>
      </c>
      <c r="AE967" s="39">
        <f t="shared" si="902"/>
        <v>0</v>
      </c>
      <c r="AF967" s="12">
        <f t="shared" si="918"/>
        <v>0</v>
      </c>
      <c r="AG967" s="39">
        <f t="shared" si="919"/>
        <v>0</v>
      </c>
      <c r="AH967" s="12">
        <f t="shared" si="920"/>
        <v>0</v>
      </c>
      <c r="AI967" s="39">
        <f t="shared" si="921"/>
        <v>0</v>
      </c>
      <c r="AJ967" s="39">
        <f t="shared" si="922"/>
        <v>0</v>
      </c>
      <c r="AK967" s="12">
        <f t="shared" si="923"/>
        <v>1</v>
      </c>
      <c r="AL967" s="39">
        <f t="shared" si="924"/>
        <v>450</v>
      </c>
      <c r="AM967" s="39">
        <f t="shared" si="925"/>
        <v>450</v>
      </c>
      <c r="AN967" s="39">
        <f t="shared" si="926"/>
        <v>150</v>
      </c>
      <c r="AO967" s="99">
        <f t="shared" si="927"/>
        <v>3</v>
      </c>
      <c r="AP967" s="99">
        <f t="shared" si="928"/>
        <v>1</v>
      </c>
      <c r="AQ967" s="12">
        <f t="shared" si="929"/>
        <v>0</v>
      </c>
      <c r="AR967" s="39">
        <f t="shared" si="930"/>
        <v>0</v>
      </c>
      <c r="AS967" s="39">
        <f t="shared" si="931"/>
        <v>0</v>
      </c>
      <c r="AT967" s="39">
        <f t="shared" si="932"/>
        <v>0</v>
      </c>
      <c r="AU967" s="12">
        <f t="shared" si="933"/>
        <v>0</v>
      </c>
      <c r="AV967" s="39">
        <f t="shared" si="934"/>
        <v>0</v>
      </c>
      <c r="AW967" s="39">
        <f t="shared" si="935"/>
        <v>0</v>
      </c>
      <c r="AX967" s="39">
        <f t="shared" si="936"/>
        <v>0</v>
      </c>
      <c r="AY967" s="39">
        <f t="shared" si="937"/>
        <v>0</v>
      </c>
      <c r="AZ967" s="39">
        <f t="shared" si="938"/>
        <v>0</v>
      </c>
      <c r="BA967" s="12">
        <f t="shared" si="939"/>
        <v>0</v>
      </c>
      <c r="BB967" s="39">
        <f t="shared" si="940"/>
        <v>0</v>
      </c>
      <c r="BC967" s="39">
        <f t="shared" si="941"/>
        <v>0</v>
      </c>
      <c r="BD967" s="39">
        <f t="shared" si="942"/>
        <v>0</v>
      </c>
      <c r="BE967" s="12">
        <f t="shared" si="943"/>
        <v>0</v>
      </c>
      <c r="BF967" s="39">
        <f t="shared" si="944"/>
        <v>0</v>
      </c>
      <c r="BG967" s="39">
        <f t="shared" si="945"/>
        <v>0</v>
      </c>
      <c r="BH967" s="39">
        <f t="shared" si="946"/>
        <v>0</v>
      </c>
      <c r="BI967" s="12">
        <f t="shared" si="947"/>
        <v>0</v>
      </c>
      <c r="BJ967" s="39">
        <f t="shared" si="948"/>
        <v>0</v>
      </c>
      <c r="BK967" s="39">
        <f t="shared" si="949"/>
        <v>0</v>
      </c>
      <c r="BL967" s="39">
        <f t="shared" si="950"/>
        <v>0</v>
      </c>
      <c r="BM967" s="12">
        <f t="shared" si="951"/>
        <v>1</v>
      </c>
      <c r="BN967" s="39">
        <f t="shared" si="952"/>
        <v>450</v>
      </c>
      <c r="BO967" s="39">
        <f t="shared" si="953"/>
        <v>450</v>
      </c>
      <c r="BP967" s="39">
        <f t="shared" si="954"/>
        <v>150</v>
      </c>
      <c r="BQ967" s="12">
        <f t="shared" si="955"/>
        <v>0</v>
      </c>
      <c r="BR967" s="39">
        <f t="shared" si="956"/>
        <v>0</v>
      </c>
      <c r="BS967" s="39">
        <f t="shared" si="957"/>
        <v>0</v>
      </c>
      <c r="BT967" s="39">
        <f t="shared" si="958"/>
        <v>0</v>
      </c>
      <c r="BU967" s="104">
        <f>IF(ABS($B967)&lt;0.01,0,VLOOKUP(E967,DollarSteps,4))</f>
        <v>3</v>
      </c>
      <c r="BV967" s="104">
        <f>IF(ABS($B967)&lt;0.01,0,VLOOKUP(G967,DollarSteps,4))</f>
        <v>3</v>
      </c>
      <c r="BW967" s="104">
        <f>IF(ABS($B967)&lt;0.01,0,VLOOKUP(I967,DollarSteps,4))</f>
        <v>2</v>
      </c>
      <c r="BX967" s="104">
        <f>IF(ABS($B967)&lt;0.01,0,IF($J967="","",VLOOKUP($J967,Age_Steps,4)))</f>
        <v>6</v>
      </c>
      <c r="BY967" s="104">
        <f>IF(OR(ABS($B967)&lt;0.01,$E967=0),0,IF($J967="","",VLOOKUP($J967,Age_Steps,4)))</f>
        <v>6</v>
      </c>
      <c r="BZ967" s="104">
        <f>IF(ABS($B967)&lt;0.01,0,IF($J967="","",VLOOKUP($J967-1,Age_Steps,4)))</f>
        <v>6</v>
      </c>
      <c r="CA967" s="104">
        <f>IF(OR(ABS($B967)&lt;0.01,$G967=0),0,IF($J967="","",VLOOKUP($J967-1,Age_Steps,4)))</f>
        <v>6</v>
      </c>
      <c r="CB967" s="104">
        <f>IF(ABS($B967)&lt;0.01,0,IF($J967="","",VLOOKUP($J967-2,Age_Steps,4)))</f>
        <v>6</v>
      </c>
      <c r="CC967" s="104">
        <f>IF(OR(ABS($B967)&lt;0.01,$I967=0),0,IF($J967="","",VLOOKUP($J967-2,Age_Steps,4)))</f>
        <v>6</v>
      </c>
    </row>
    <row r="968" spans="2:81" ht="12.5" customHeight="1">
      <c r="B968" s="6" t="s">
        <v>1069</v>
      </c>
      <c r="C968" s="6" t="s">
        <v>1070</v>
      </c>
      <c r="D968" s="5">
        <v>720</v>
      </c>
      <c r="E968" s="5">
        <v>740</v>
      </c>
      <c r="F968" s="2">
        <v>0</v>
      </c>
      <c r="G968" s="2">
        <v>0</v>
      </c>
      <c r="H968" s="2">
        <v>0</v>
      </c>
      <c r="I968" s="5">
        <v>0</v>
      </c>
      <c r="J968" s="11">
        <v>72</v>
      </c>
      <c r="K968" s="12">
        <f t="shared" si="903"/>
        <v>1</v>
      </c>
      <c r="L968" s="12">
        <f t="shared" si="903"/>
        <v>1</v>
      </c>
      <c r="M968" s="14">
        <f t="shared" si="904"/>
        <v>720</v>
      </c>
      <c r="N968" s="12">
        <f t="shared" si="959"/>
        <v>1</v>
      </c>
      <c r="O968" s="14">
        <f t="shared" si="905"/>
        <v>740</v>
      </c>
      <c r="P968" s="12">
        <f t="shared" si="959"/>
        <v>1</v>
      </c>
      <c r="Q968" s="12">
        <f t="shared" si="906"/>
        <v>0</v>
      </c>
      <c r="R968" s="12">
        <f t="shared" si="907"/>
        <v>0</v>
      </c>
      <c r="S968" s="12">
        <f t="shared" si="908"/>
        <v>1</v>
      </c>
      <c r="T968" s="12">
        <f t="shared" si="909"/>
        <v>0</v>
      </c>
      <c r="U968" s="12">
        <f t="shared" si="910"/>
        <v>0</v>
      </c>
      <c r="V968" s="39">
        <f t="shared" si="911"/>
        <v>0</v>
      </c>
      <c r="W968" s="39">
        <f t="shared" si="912"/>
        <v>0</v>
      </c>
      <c r="X968" s="12">
        <f t="shared" si="900"/>
        <v>0</v>
      </c>
      <c r="Y968" s="12">
        <f t="shared" si="913"/>
        <v>0</v>
      </c>
      <c r="Z968" s="39">
        <f t="shared" si="901"/>
        <v>0</v>
      </c>
      <c r="AA968" s="12">
        <f t="shared" si="914"/>
        <v>1</v>
      </c>
      <c r="AB968" s="39">
        <f t="shared" si="915"/>
        <v>740</v>
      </c>
      <c r="AC968" s="12">
        <f t="shared" si="916"/>
        <v>0</v>
      </c>
      <c r="AD968" s="39">
        <f t="shared" si="917"/>
        <v>0</v>
      </c>
      <c r="AE968" s="39">
        <f t="shared" si="902"/>
        <v>0</v>
      </c>
      <c r="AF968" s="12">
        <f t="shared" si="918"/>
        <v>0</v>
      </c>
      <c r="AG968" s="39">
        <f t="shared" si="919"/>
        <v>0</v>
      </c>
      <c r="AH968" s="12">
        <f t="shared" si="920"/>
        <v>0</v>
      </c>
      <c r="AI968" s="39">
        <f t="shared" si="921"/>
        <v>0</v>
      </c>
      <c r="AJ968" s="39">
        <f t="shared" si="922"/>
        <v>0</v>
      </c>
      <c r="AK968" s="12">
        <f t="shared" si="923"/>
        <v>0</v>
      </c>
      <c r="AL968" s="39">
        <f t="shared" si="924"/>
        <v>0</v>
      </c>
      <c r="AM968" s="39">
        <f t="shared" si="925"/>
        <v>0</v>
      </c>
      <c r="AN968" s="39">
        <f t="shared" si="926"/>
        <v>0</v>
      </c>
      <c r="AO968" s="99">
        <f t="shared" si="927"/>
        <v>0</v>
      </c>
      <c r="AP968" s="99">
        <f t="shared" si="928"/>
        <v>0</v>
      </c>
      <c r="AQ968" s="12">
        <f t="shared" si="929"/>
        <v>0</v>
      </c>
      <c r="AR968" s="39">
        <f t="shared" si="930"/>
        <v>0</v>
      </c>
      <c r="AS968" s="39">
        <f t="shared" si="931"/>
        <v>0</v>
      </c>
      <c r="AT968" s="39">
        <f t="shared" si="932"/>
        <v>0</v>
      </c>
      <c r="AU968" s="12">
        <f t="shared" si="933"/>
        <v>0</v>
      </c>
      <c r="AV968" s="39">
        <f t="shared" si="934"/>
        <v>0</v>
      </c>
      <c r="AW968" s="39">
        <f t="shared" si="935"/>
        <v>0</v>
      </c>
      <c r="AX968" s="39">
        <f t="shared" si="936"/>
        <v>0</v>
      </c>
      <c r="AY968" s="39">
        <f t="shared" si="937"/>
        <v>0</v>
      </c>
      <c r="AZ968" s="39">
        <f t="shared" si="938"/>
        <v>0</v>
      </c>
      <c r="BA968" s="12">
        <f t="shared" si="939"/>
        <v>0</v>
      </c>
      <c r="BB968" s="39">
        <f t="shared" si="940"/>
        <v>0</v>
      </c>
      <c r="BC968" s="39">
        <f t="shared" si="941"/>
        <v>0</v>
      </c>
      <c r="BD968" s="39">
        <f t="shared" si="942"/>
        <v>0</v>
      </c>
      <c r="BE968" s="12">
        <f t="shared" si="943"/>
        <v>0</v>
      </c>
      <c r="BF968" s="39">
        <f t="shared" si="944"/>
        <v>0</v>
      </c>
      <c r="BG968" s="39">
        <f t="shared" si="945"/>
        <v>0</v>
      </c>
      <c r="BH968" s="39">
        <f t="shared" si="946"/>
        <v>0</v>
      </c>
      <c r="BI968" s="12">
        <f t="shared" si="947"/>
        <v>0</v>
      </c>
      <c r="BJ968" s="39">
        <f t="shared" si="948"/>
        <v>0</v>
      </c>
      <c r="BK968" s="39">
        <f t="shared" si="949"/>
        <v>0</v>
      </c>
      <c r="BL968" s="39">
        <f t="shared" si="950"/>
        <v>0</v>
      </c>
      <c r="BM968" s="12">
        <f t="shared" si="951"/>
        <v>0</v>
      </c>
      <c r="BN968" s="39">
        <f t="shared" si="952"/>
        <v>0</v>
      </c>
      <c r="BO968" s="39">
        <f t="shared" si="953"/>
        <v>0</v>
      </c>
      <c r="BP968" s="39">
        <f t="shared" si="954"/>
        <v>0</v>
      </c>
      <c r="BQ968" s="12">
        <f t="shared" si="955"/>
        <v>0</v>
      </c>
      <c r="BR968" s="39">
        <f t="shared" si="956"/>
        <v>0</v>
      </c>
      <c r="BS968" s="39">
        <f t="shared" si="957"/>
        <v>0</v>
      </c>
      <c r="BT968" s="39">
        <f t="shared" si="958"/>
        <v>0</v>
      </c>
      <c r="BU968" s="104">
        <f>IF(ABS($B968)&lt;0.01,0,VLOOKUP(E968,DollarSteps,4))</f>
        <v>3</v>
      </c>
      <c r="BV968" s="104">
        <f>IF(ABS($B968)&lt;0.01,0,VLOOKUP(G968,DollarSteps,4))</f>
        <v>1</v>
      </c>
      <c r="BW968" s="104">
        <f>IF(ABS($B968)&lt;0.01,0,VLOOKUP(I968,DollarSteps,4))</f>
        <v>1</v>
      </c>
      <c r="BX968" s="104">
        <f>IF(ABS($B968)&lt;0.01,0,IF($J968="","",VLOOKUP($J968,Age_Steps,4)))</f>
        <v>7</v>
      </c>
      <c r="BY968" s="104">
        <f>IF(OR(ABS($B968)&lt;0.01,$E968=0),0,IF($J968="","",VLOOKUP($J968,Age_Steps,4)))</f>
        <v>7</v>
      </c>
      <c r="BZ968" s="104">
        <f>IF(ABS($B968)&lt;0.01,0,IF($J968="","",VLOOKUP($J968-1,Age_Steps,4)))</f>
        <v>7</v>
      </c>
      <c r="CA968" s="104">
        <f>IF(OR(ABS($B968)&lt;0.01,$G968=0),0,IF($J968="","",VLOOKUP($J968-1,Age_Steps,4)))</f>
        <v>0</v>
      </c>
      <c r="CB968" s="104">
        <f>IF(ABS($B968)&lt;0.01,0,IF($J968="","",VLOOKUP($J968-2,Age_Steps,4)))</f>
        <v>7</v>
      </c>
      <c r="CC968" s="104">
        <f>IF(OR(ABS($B968)&lt;0.01,$I968=0),0,IF($J968="","",VLOOKUP($J968-2,Age_Steps,4)))</f>
        <v>0</v>
      </c>
    </row>
    <row r="969" spans="2:81" ht="12.5" customHeight="1">
      <c r="B969" s="6" t="s">
        <v>1071</v>
      </c>
      <c r="C969" s="6" t="s">
        <v>1072</v>
      </c>
      <c r="D969" s="5">
        <v>455</v>
      </c>
      <c r="E969" s="5">
        <v>475</v>
      </c>
      <c r="F969" s="2">
        <v>0</v>
      </c>
      <c r="G969" s="2">
        <v>0</v>
      </c>
      <c r="H969" s="2">
        <v>0</v>
      </c>
      <c r="I969" s="5">
        <v>0</v>
      </c>
      <c r="J969" s="11">
        <v>69</v>
      </c>
      <c r="K969" s="12">
        <f t="shared" si="903"/>
        <v>1</v>
      </c>
      <c r="L969" s="12">
        <f t="shared" si="903"/>
        <v>1</v>
      </c>
      <c r="M969" s="14">
        <f t="shared" si="904"/>
        <v>455</v>
      </c>
      <c r="N969" s="12">
        <f t="shared" si="959"/>
        <v>0</v>
      </c>
      <c r="O969" s="14">
        <f t="shared" si="905"/>
        <v>475</v>
      </c>
      <c r="P969" s="12">
        <f t="shared" si="959"/>
        <v>0</v>
      </c>
      <c r="Q969" s="12">
        <f t="shared" si="906"/>
        <v>0</v>
      </c>
      <c r="R969" s="12">
        <f t="shared" si="907"/>
        <v>0</v>
      </c>
      <c r="S969" s="12">
        <f t="shared" si="908"/>
        <v>1</v>
      </c>
      <c r="T969" s="12">
        <f t="shared" si="909"/>
        <v>0</v>
      </c>
      <c r="U969" s="12">
        <f t="shared" si="910"/>
        <v>0</v>
      </c>
      <c r="V969" s="39">
        <f t="shared" si="911"/>
        <v>0</v>
      </c>
      <c r="W969" s="39">
        <f t="shared" si="912"/>
        <v>0</v>
      </c>
      <c r="X969" s="12">
        <f t="shared" si="900"/>
        <v>0</v>
      </c>
      <c r="Y969" s="12">
        <f t="shared" si="913"/>
        <v>0</v>
      </c>
      <c r="Z969" s="39">
        <f t="shared" si="901"/>
        <v>0</v>
      </c>
      <c r="AA969" s="12">
        <f t="shared" si="914"/>
        <v>1</v>
      </c>
      <c r="AB969" s="39">
        <f t="shared" si="915"/>
        <v>475</v>
      </c>
      <c r="AC969" s="12">
        <f t="shared" si="916"/>
        <v>0</v>
      </c>
      <c r="AD969" s="39">
        <f t="shared" si="917"/>
        <v>0</v>
      </c>
      <c r="AE969" s="39">
        <f t="shared" si="902"/>
        <v>0</v>
      </c>
      <c r="AF969" s="12">
        <f t="shared" si="918"/>
        <v>0</v>
      </c>
      <c r="AG969" s="39">
        <f t="shared" si="919"/>
        <v>0</v>
      </c>
      <c r="AH969" s="12">
        <f t="shared" si="920"/>
        <v>0</v>
      </c>
      <c r="AI969" s="39">
        <f t="shared" si="921"/>
        <v>0</v>
      </c>
      <c r="AJ969" s="39">
        <f t="shared" si="922"/>
        <v>0</v>
      </c>
      <c r="AK969" s="12">
        <f t="shared" si="923"/>
        <v>0</v>
      </c>
      <c r="AL969" s="39">
        <f t="shared" si="924"/>
        <v>0</v>
      </c>
      <c r="AM969" s="39">
        <f t="shared" si="925"/>
        <v>0</v>
      </c>
      <c r="AN969" s="39">
        <f t="shared" si="926"/>
        <v>0</v>
      </c>
      <c r="AO969" s="99">
        <f t="shared" si="927"/>
        <v>0</v>
      </c>
      <c r="AP969" s="99">
        <f t="shared" si="928"/>
        <v>0</v>
      </c>
      <c r="AQ969" s="12">
        <f t="shared" si="929"/>
        <v>0</v>
      </c>
      <c r="AR969" s="39">
        <f t="shared" si="930"/>
        <v>0</v>
      </c>
      <c r="AS969" s="39">
        <f t="shared" si="931"/>
        <v>0</v>
      </c>
      <c r="AT969" s="39">
        <f t="shared" si="932"/>
        <v>0</v>
      </c>
      <c r="AU969" s="12">
        <f t="shared" si="933"/>
        <v>0</v>
      </c>
      <c r="AV969" s="39">
        <f t="shared" si="934"/>
        <v>0</v>
      </c>
      <c r="AW969" s="39">
        <f t="shared" si="935"/>
        <v>0</v>
      </c>
      <c r="AX969" s="39">
        <f t="shared" si="936"/>
        <v>0</v>
      </c>
      <c r="AY969" s="39">
        <f t="shared" si="937"/>
        <v>0</v>
      </c>
      <c r="AZ969" s="39">
        <f t="shared" si="938"/>
        <v>0</v>
      </c>
      <c r="BA969" s="12">
        <f t="shared" si="939"/>
        <v>0</v>
      </c>
      <c r="BB969" s="39">
        <f t="shared" si="940"/>
        <v>0</v>
      </c>
      <c r="BC969" s="39">
        <f t="shared" si="941"/>
        <v>0</v>
      </c>
      <c r="BD969" s="39">
        <f t="shared" si="942"/>
        <v>0</v>
      </c>
      <c r="BE969" s="12">
        <f t="shared" si="943"/>
        <v>0</v>
      </c>
      <c r="BF969" s="39">
        <f t="shared" si="944"/>
        <v>0</v>
      </c>
      <c r="BG969" s="39">
        <f t="shared" si="945"/>
        <v>0</v>
      </c>
      <c r="BH969" s="39">
        <f t="shared" si="946"/>
        <v>0</v>
      </c>
      <c r="BI969" s="12">
        <f t="shared" si="947"/>
        <v>0</v>
      </c>
      <c r="BJ969" s="39">
        <f t="shared" si="948"/>
        <v>0</v>
      </c>
      <c r="BK969" s="39">
        <f t="shared" si="949"/>
        <v>0</v>
      </c>
      <c r="BL969" s="39">
        <f t="shared" si="950"/>
        <v>0</v>
      </c>
      <c r="BM969" s="12">
        <f t="shared" si="951"/>
        <v>0</v>
      </c>
      <c r="BN969" s="39">
        <f t="shared" si="952"/>
        <v>0</v>
      </c>
      <c r="BO969" s="39">
        <f t="shared" si="953"/>
        <v>0</v>
      </c>
      <c r="BP969" s="39">
        <f t="shared" si="954"/>
        <v>0</v>
      </c>
      <c r="BQ969" s="12">
        <f t="shared" si="955"/>
        <v>0</v>
      </c>
      <c r="BR969" s="39">
        <f t="shared" si="956"/>
        <v>0</v>
      </c>
      <c r="BS969" s="39">
        <f t="shared" si="957"/>
        <v>0</v>
      </c>
      <c r="BT969" s="39">
        <f t="shared" si="958"/>
        <v>0</v>
      </c>
      <c r="BU969" s="104">
        <f>IF(ABS($B969)&lt;0.01,0,VLOOKUP(E969,DollarSteps,4))</f>
        <v>3</v>
      </c>
      <c r="BV969" s="104">
        <f>IF(ABS($B969)&lt;0.01,0,VLOOKUP(G969,DollarSteps,4))</f>
        <v>1</v>
      </c>
      <c r="BW969" s="104">
        <f>IF(ABS($B969)&lt;0.01,0,VLOOKUP(I969,DollarSteps,4))</f>
        <v>1</v>
      </c>
      <c r="BX969" s="104">
        <f>IF(ABS($B969)&lt;0.01,0,IF($J969="","",VLOOKUP($J969,Age_Steps,4)))</f>
        <v>6</v>
      </c>
      <c r="BY969" s="104">
        <f>IF(OR(ABS($B969)&lt;0.01,$E969=0),0,IF($J969="","",VLOOKUP($J969,Age_Steps,4)))</f>
        <v>6</v>
      </c>
      <c r="BZ969" s="104">
        <f>IF(ABS($B969)&lt;0.01,0,IF($J969="","",VLOOKUP($J969-1,Age_Steps,4)))</f>
        <v>6</v>
      </c>
      <c r="CA969" s="104">
        <f>IF(OR(ABS($B969)&lt;0.01,$G969=0),0,IF($J969="","",VLOOKUP($J969-1,Age_Steps,4)))</f>
        <v>0</v>
      </c>
      <c r="CB969" s="104">
        <f>IF(ABS($B969)&lt;0.01,0,IF($J969="","",VLOOKUP($J969-2,Age_Steps,4)))</f>
        <v>6</v>
      </c>
      <c r="CC969" s="104">
        <f>IF(OR(ABS($B969)&lt;0.01,$I969=0),0,IF($J969="","",VLOOKUP($J969-2,Age_Steps,4)))</f>
        <v>0</v>
      </c>
    </row>
    <row r="970" spans="2:81" ht="12.5" customHeight="1">
      <c r="B970" s="6" t="s">
        <v>1073</v>
      </c>
      <c r="C970" s="7" t="s">
        <v>1074</v>
      </c>
      <c r="D970" s="5">
        <v>80</v>
      </c>
      <c r="E970" s="5">
        <v>360</v>
      </c>
      <c r="F970" s="2">
        <v>0</v>
      </c>
      <c r="G970" s="2">
        <v>0</v>
      </c>
      <c r="H970" s="2">
        <v>0</v>
      </c>
      <c r="I970" s="5">
        <v>0</v>
      </c>
      <c r="J970" s="11">
        <v>77</v>
      </c>
      <c r="K970" s="12">
        <f t="shared" si="903"/>
        <v>1</v>
      </c>
      <c r="L970" s="12">
        <f t="shared" si="903"/>
        <v>1</v>
      </c>
      <c r="M970" s="14">
        <f t="shared" si="904"/>
        <v>80</v>
      </c>
      <c r="N970" s="12">
        <f t="shared" si="959"/>
        <v>0</v>
      </c>
      <c r="O970" s="14">
        <f t="shared" si="905"/>
        <v>360</v>
      </c>
      <c r="P970" s="12">
        <f t="shared" si="959"/>
        <v>0</v>
      </c>
      <c r="Q970" s="12">
        <f t="shared" si="906"/>
        <v>0</v>
      </c>
      <c r="R970" s="12">
        <f t="shared" si="907"/>
        <v>0</v>
      </c>
      <c r="S970" s="12">
        <f t="shared" si="908"/>
        <v>1</v>
      </c>
      <c r="T970" s="12">
        <f t="shared" si="909"/>
        <v>0</v>
      </c>
      <c r="U970" s="12">
        <f t="shared" si="910"/>
        <v>0</v>
      </c>
      <c r="V970" s="39">
        <f t="shared" si="911"/>
        <v>0</v>
      </c>
      <c r="W970" s="39">
        <f t="shared" si="912"/>
        <v>0</v>
      </c>
      <c r="X970" s="12">
        <f t="shared" si="900"/>
        <v>0</v>
      </c>
      <c r="Y970" s="12">
        <f t="shared" si="913"/>
        <v>0</v>
      </c>
      <c r="Z970" s="39">
        <f t="shared" si="901"/>
        <v>0</v>
      </c>
      <c r="AA970" s="12">
        <f t="shared" si="914"/>
        <v>1</v>
      </c>
      <c r="AB970" s="39">
        <f t="shared" si="915"/>
        <v>360</v>
      </c>
      <c r="AC970" s="12">
        <f t="shared" si="916"/>
        <v>0</v>
      </c>
      <c r="AD970" s="39">
        <f t="shared" si="917"/>
        <v>0</v>
      </c>
      <c r="AE970" s="39">
        <f t="shared" si="902"/>
        <v>0</v>
      </c>
      <c r="AF970" s="12">
        <f t="shared" si="918"/>
        <v>0</v>
      </c>
      <c r="AG970" s="39">
        <f t="shared" si="919"/>
        <v>0</v>
      </c>
      <c r="AH970" s="12">
        <f t="shared" si="920"/>
        <v>0</v>
      </c>
      <c r="AI970" s="39">
        <f t="shared" si="921"/>
        <v>0</v>
      </c>
      <c r="AJ970" s="39">
        <f t="shared" si="922"/>
        <v>0</v>
      </c>
      <c r="AK970" s="12">
        <f t="shared" si="923"/>
        <v>0</v>
      </c>
      <c r="AL970" s="39">
        <f t="shared" si="924"/>
        <v>0</v>
      </c>
      <c r="AM970" s="39">
        <f t="shared" si="925"/>
        <v>0</v>
      </c>
      <c r="AN970" s="39">
        <f t="shared" si="926"/>
        <v>0</v>
      </c>
      <c r="AO970" s="99">
        <f t="shared" si="927"/>
        <v>0</v>
      </c>
      <c r="AP970" s="99">
        <f t="shared" si="928"/>
        <v>0</v>
      </c>
      <c r="AQ970" s="12">
        <f t="shared" si="929"/>
        <v>0</v>
      </c>
      <c r="AR970" s="39">
        <f t="shared" si="930"/>
        <v>0</v>
      </c>
      <c r="AS970" s="39">
        <f t="shared" si="931"/>
        <v>0</v>
      </c>
      <c r="AT970" s="39">
        <f t="shared" si="932"/>
        <v>0</v>
      </c>
      <c r="AU970" s="12">
        <f t="shared" si="933"/>
        <v>0</v>
      </c>
      <c r="AV970" s="39">
        <f t="shared" si="934"/>
        <v>0</v>
      </c>
      <c r="AW970" s="39">
        <f t="shared" si="935"/>
        <v>0</v>
      </c>
      <c r="AX970" s="39">
        <f t="shared" si="936"/>
        <v>0</v>
      </c>
      <c r="AY970" s="39">
        <f t="shared" si="937"/>
        <v>0</v>
      </c>
      <c r="AZ970" s="39">
        <f t="shared" si="938"/>
        <v>0</v>
      </c>
      <c r="BA970" s="12">
        <f t="shared" si="939"/>
        <v>0</v>
      </c>
      <c r="BB970" s="39">
        <f t="shared" si="940"/>
        <v>0</v>
      </c>
      <c r="BC970" s="39">
        <f t="shared" si="941"/>
        <v>0</v>
      </c>
      <c r="BD970" s="39">
        <f t="shared" si="942"/>
        <v>0</v>
      </c>
      <c r="BE970" s="12">
        <f t="shared" si="943"/>
        <v>0</v>
      </c>
      <c r="BF970" s="39">
        <f t="shared" si="944"/>
        <v>0</v>
      </c>
      <c r="BG970" s="39">
        <f t="shared" si="945"/>
        <v>0</v>
      </c>
      <c r="BH970" s="39">
        <f t="shared" si="946"/>
        <v>0</v>
      </c>
      <c r="BI970" s="12">
        <f t="shared" si="947"/>
        <v>0</v>
      </c>
      <c r="BJ970" s="39">
        <f t="shared" si="948"/>
        <v>0</v>
      </c>
      <c r="BK970" s="39">
        <f t="shared" si="949"/>
        <v>0</v>
      </c>
      <c r="BL970" s="39">
        <f t="shared" si="950"/>
        <v>0</v>
      </c>
      <c r="BM970" s="12">
        <f t="shared" si="951"/>
        <v>0</v>
      </c>
      <c r="BN970" s="39">
        <f t="shared" si="952"/>
        <v>0</v>
      </c>
      <c r="BO970" s="39">
        <f t="shared" si="953"/>
        <v>0</v>
      </c>
      <c r="BP970" s="39">
        <f t="shared" si="954"/>
        <v>0</v>
      </c>
      <c r="BQ970" s="12">
        <f t="shared" si="955"/>
        <v>0</v>
      </c>
      <c r="BR970" s="39">
        <f t="shared" si="956"/>
        <v>0</v>
      </c>
      <c r="BS970" s="39">
        <f t="shared" si="957"/>
        <v>0</v>
      </c>
      <c r="BT970" s="39">
        <f t="shared" si="958"/>
        <v>0</v>
      </c>
      <c r="BU970" s="104">
        <f>IF(ABS($B970)&lt;0.01,0,VLOOKUP(E970,DollarSteps,4))</f>
        <v>3</v>
      </c>
      <c r="BV970" s="104">
        <f>IF(ABS($B970)&lt;0.01,0,VLOOKUP(G970,DollarSteps,4))</f>
        <v>1</v>
      </c>
      <c r="BW970" s="104">
        <f>IF(ABS($B970)&lt;0.01,0,VLOOKUP(I970,DollarSteps,4))</f>
        <v>1</v>
      </c>
      <c r="BX970" s="104">
        <f>IF(ABS($B970)&lt;0.01,0,IF($J970="","",VLOOKUP($J970,Age_Steps,4)))</f>
        <v>7</v>
      </c>
      <c r="BY970" s="104">
        <f>IF(OR(ABS($B970)&lt;0.01,$E970=0),0,IF($J970="","",VLOOKUP($J970,Age_Steps,4)))</f>
        <v>7</v>
      </c>
      <c r="BZ970" s="104">
        <f>IF(ABS($B970)&lt;0.01,0,IF($J970="","",VLOOKUP($J970-1,Age_Steps,4)))</f>
        <v>7</v>
      </c>
      <c r="CA970" s="104">
        <f>IF(OR(ABS($B970)&lt;0.01,$G970=0),0,IF($J970="","",VLOOKUP($J970-1,Age_Steps,4)))</f>
        <v>0</v>
      </c>
      <c r="CB970" s="104">
        <f>IF(ABS($B970)&lt;0.01,0,IF($J970="","",VLOOKUP($J970-2,Age_Steps,4)))</f>
        <v>7</v>
      </c>
      <c r="CC970" s="104">
        <f>IF(OR(ABS($B970)&lt;0.01,$I970=0),0,IF($J970="","",VLOOKUP($J970-2,Age_Steps,4)))</f>
        <v>0</v>
      </c>
    </row>
    <row r="971" spans="2:81" ht="12.5" customHeight="1">
      <c r="B971" s="6" t="s">
        <v>1075</v>
      </c>
      <c r="C971" s="7" t="s">
        <v>1076</v>
      </c>
      <c r="D971" s="5">
        <v>10</v>
      </c>
      <c r="E971" s="5">
        <v>10</v>
      </c>
      <c r="F971" s="2">
        <v>0</v>
      </c>
      <c r="G971" s="2">
        <v>0</v>
      </c>
      <c r="H971" s="2">
        <v>0</v>
      </c>
      <c r="I971" s="5">
        <v>0</v>
      </c>
      <c r="J971" s="11">
        <v>35</v>
      </c>
      <c r="K971" s="12">
        <f t="shared" si="903"/>
        <v>1</v>
      </c>
      <c r="L971" s="12">
        <f t="shared" si="903"/>
        <v>1</v>
      </c>
      <c r="M971" s="14">
        <f t="shared" si="904"/>
        <v>10</v>
      </c>
      <c r="N971" s="12">
        <f t="shared" si="959"/>
        <v>0</v>
      </c>
      <c r="O971" s="14">
        <f t="shared" si="905"/>
        <v>10</v>
      </c>
      <c r="P971" s="12">
        <f t="shared" si="959"/>
        <v>0</v>
      </c>
      <c r="Q971" s="12">
        <f t="shared" si="906"/>
        <v>0</v>
      </c>
      <c r="R971" s="12">
        <f t="shared" si="907"/>
        <v>0</v>
      </c>
      <c r="S971" s="12">
        <f t="shared" si="908"/>
        <v>1</v>
      </c>
      <c r="T971" s="12">
        <f t="shared" si="909"/>
        <v>0</v>
      </c>
      <c r="U971" s="12">
        <f t="shared" si="910"/>
        <v>0</v>
      </c>
      <c r="V971" s="39">
        <f t="shared" si="911"/>
        <v>0</v>
      </c>
      <c r="W971" s="39">
        <f t="shared" si="912"/>
        <v>0</v>
      </c>
      <c r="X971" s="12">
        <f t="shared" si="900"/>
        <v>0</v>
      </c>
      <c r="Y971" s="12">
        <f t="shared" si="913"/>
        <v>0</v>
      </c>
      <c r="Z971" s="39">
        <f t="shared" si="901"/>
        <v>0</v>
      </c>
      <c r="AA971" s="12">
        <f t="shared" si="914"/>
        <v>1</v>
      </c>
      <c r="AB971" s="39">
        <f t="shared" si="915"/>
        <v>10</v>
      </c>
      <c r="AC971" s="12">
        <f t="shared" si="916"/>
        <v>0</v>
      </c>
      <c r="AD971" s="39">
        <f t="shared" si="917"/>
        <v>0</v>
      </c>
      <c r="AE971" s="39">
        <f t="shared" si="902"/>
        <v>0</v>
      </c>
      <c r="AF971" s="12">
        <f t="shared" si="918"/>
        <v>0</v>
      </c>
      <c r="AG971" s="39">
        <f t="shared" si="919"/>
        <v>0</v>
      </c>
      <c r="AH971" s="12">
        <f t="shared" si="920"/>
        <v>0</v>
      </c>
      <c r="AI971" s="39">
        <f t="shared" si="921"/>
        <v>0</v>
      </c>
      <c r="AJ971" s="39">
        <f t="shared" si="922"/>
        <v>0</v>
      </c>
      <c r="AK971" s="12">
        <f t="shared" si="923"/>
        <v>0</v>
      </c>
      <c r="AL971" s="39">
        <f t="shared" si="924"/>
        <v>0</v>
      </c>
      <c r="AM971" s="39">
        <f t="shared" si="925"/>
        <v>0</v>
      </c>
      <c r="AN971" s="39">
        <f t="shared" si="926"/>
        <v>0</v>
      </c>
      <c r="AO971" s="99">
        <f t="shared" si="927"/>
        <v>0</v>
      </c>
      <c r="AP971" s="99">
        <f t="shared" si="928"/>
        <v>0</v>
      </c>
      <c r="AQ971" s="12">
        <f t="shared" si="929"/>
        <v>0</v>
      </c>
      <c r="AR971" s="39">
        <f t="shared" si="930"/>
        <v>0</v>
      </c>
      <c r="AS971" s="39">
        <f t="shared" si="931"/>
        <v>0</v>
      </c>
      <c r="AT971" s="39">
        <f t="shared" si="932"/>
        <v>0</v>
      </c>
      <c r="AU971" s="12">
        <f t="shared" si="933"/>
        <v>0</v>
      </c>
      <c r="AV971" s="39">
        <f t="shared" si="934"/>
        <v>0</v>
      </c>
      <c r="AW971" s="39">
        <f t="shared" si="935"/>
        <v>0</v>
      </c>
      <c r="AX971" s="39">
        <f t="shared" si="936"/>
        <v>0</v>
      </c>
      <c r="AY971" s="39">
        <f t="shared" si="937"/>
        <v>0</v>
      </c>
      <c r="AZ971" s="39">
        <f t="shared" si="938"/>
        <v>0</v>
      </c>
      <c r="BA971" s="12">
        <f t="shared" si="939"/>
        <v>0</v>
      </c>
      <c r="BB971" s="39">
        <f t="shared" si="940"/>
        <v>0</v>
      </c>
      <c r="BC971" s="39">
        <f t="shared" si="941"/>
        <v>0</v>
      </c>
      <c r="BD971" s="39">
        <f t="shared" si="942"/>
        <v>0</v>
      </c>
      <c r="BE971" s="12">
        <f t="shared" si="943"/>
        <v>0</v>
      </c>
      <c r="BF971" s="39">
        <f t="shared" si="944"/>
        <v>0</v>
      </c>
      <c r="BG971" s="39">
        <f t="shared" si="945"/>
        <v>0</v>
      </c>
      <c r="BH971" s="39">
        <f t="shared" si="946"/>
        <v>0</v>
      </c>
      <c r="BI971" s="12">
        <f t="shared" si="947"/>
        <v>0</v>
      </c>
      <c r="BJ971" s="39">
        <f t="shared" si="948"/>
        <v>0</v>
      </c>
      <c r="BK971" s="39">
        <f t="shared" si="949"/>
        <v>0</v>
      </c>
      <c r="BL971" s="39">
        <f t="shared" si="950"/>
        <v>0</v>
      </c>
      <c r="BM971" s="12">
        <f t="shared" si="951"/>
        <v>0</v>
      </c>
      <c r="BN971" s="39">
        <f t="shared" si="952"/>
        <v>0</v>
      </c>
      <c r="BO971" s="39">
        <f t="shared" si="953"/>
        <v>0</v>
      </c>
      <c r="BP971" s="39">
        <f t="shared" si="954"/>
        <v>0</v>
      </c>
      <c r="BQ971" s="12">
        <f t="shared" si="955"/>
        <v>0</v>
      </c>
      <c r="BR971" s="39">
        <f t="shared" si="956"/>
        <v>0</v>
      </c>
      <c r="BS971" s="39">
        <f t="shared" si="957"/>
        <v>0</v>
      </c>
      <c r="BT971" s="39">
        <f t="shared" si="958"/>
        <v>0</v>
      </c>
      <c r="BU971" s="104">
        <f>IF(ABS($B971)&lt;0.01,0,VLOOKUP(E971,DollarSteps,4))</f>
        <v>2</v>
      </c>
      <c r="BV971" s="104">
        <f>IF(ABS($B971)&lt;0.01,0,VLOOKUP(G971,DollarSteps,4))</f>
        <v>1</v>
      </c>
      <c r="BW971" s="104">
        <f>IF(ABS($B971)&lt;0.01,0,VLOOKUP(I971,DollarSteps,4))</f>
        <v>1</v>
      </c>
      <c r="BX971" s="104">
        <f>IF(ABS($B971)&lt;0.01,0,IF($J971="","",VLOOKUP($J971,Age_Steps,4)))</f>
        <v>3</v>
      </c>
      <c r="BY971" s="104">
        <f>IF(OR(ABS($B971)&lt;0.01,$E971=0),0,IF($J971="","",VLOOKUP($J971,Age_Steps,4)))</f>
        <v>3</v>
      </c>
      <c r="BZ971" s="104">
        <f>IF(ABS($B971)&lt;0.01,0,IF($J971="","",VLOOKUP($J971-1,Age_Steps,4)))</f>
        <v>3</v>
      </c>
      <c r="CA971" s="104">
        <f>IF(OR(ABS($B971)&lt;0.01,$G971=0),0,IF($J971="","",VLOOKUP($J971-1,Age_Steps,4)))</f>
        <v>0</v>
      </c>
      <c r="CB971" s="104">
        <f>IF(ABS($B971)&lt;0.01,0,IF($J971="","",VLOOKUP($J971-2,Age_Steps,4)))</f>
        <v>3</v>
      </c>
      <c r="CC971" s="104">
        <f>IF(OR(ABS($B971)&lt;0.01,$I971=0),0,IF($J971="","",VLOOKUP($J971-2,Age_Steps,4)))</f>
        <v>0</v>
      </c>
    </row>
    <row r="972" spans="2:81" ht="12.5" customHeight="1">
      <c r="B972" s="6" t="s">
        <v>1077</v>
      </c>
      <c r="C972" s="6" t="s">
        <v>1078</v>
      </c>
      <c r="D972" s="5">
        <v>80</v>
      </c>
      <c r="E972" s="5">
        <v>80</v>
      </c>
      <c r="F972" s="2">
        <v>0</v>
      </c>
      <c r="G972" s="2">
        <v>0</v>
      </c>
      <c r="H972" s="2">
        <v>0</v>
      </c>
      <c r="I972" s="5">
        <v>0</v>
      </c>
      <c r="J972" s="11">
        <v>40</v>
      </c>
      <c r="K972" s="12">
        <f t="shared" si="903"/>
        <v>1</v>
      </c>
      <c r="L972" s="12">
        <f t="shared" si="903"/>
        <v>1</v>
      </c>
      <c r="M972" s="14">
        <f t="shared" si="904"/>
        <v>80</v>
      </c>
      <c r="N972" s="12">
        <f t="shared" si="959"/>
        <v>0</v>
      </c>
      <c r="O972" s="14">
        <f t="shared" si="905"/>
        <v>80</v>
      </c>
      <c r="P972" s="12">
        <f t="shared" si="959"/>
        <v>0</v>
      </c>
      <c r="Q972" s="12">
        <f t="shared" si="906"/>
        <v>0</v>
      </c>
      <c r="R972" s="12">
        <f t="shared" si="907"/>
        <v>0</v>
      </c>
      <c r="S972" s="12">
        <f t="shared" si="908"/>
        <v>1</v>
      </c>
      <c r="T972" s="12">
        <f t="shared" si="909"/>
        <v>0</v>
      </c>
      <c r="U972" s="12">
        <f t="shared" si="910"/>
        <v>0</v>
      </c>
      <c r="V972" s="39">
        <f t="shared" si="911"/>
        <v>0</v>
      </c>
      <c r="W972" s="39">
        <f t="shared" si="912"/>
        <v>0</v>
      </c>
      <c r="X972" s="12">
        <f t="shared" ref="X972:X975" si="960">IF(I972=0,0,1)</f>
        <v>0</v>
      </c>
      <c r="Y972" s="12">
        <f t="shared" si="913"/>
        <v>0</v>
      </c>
      <c r="Z972" s="39">
        <f t="shared" ref="Z972:Z975" si="961">IF(Y972=1,I972,0)</f>
        <v>0</v>
      </c>
      <c r="AA972" s="12">
        <f t="shared" si="914"/>
        <v>1</v>
      </c>
      <c r="AB972" s="39">
        <f t="shared" si="915"/>
        <v>80</v>
      </c>
      <c r="AC972" s="12">
        <f t="shared" si="916"/>
        <v>0</v>
      </c>
      <c r="AD972" s="39">
        <f t="shared" si="917"/>
        <v>0</v>
      </c>
      <c r="AE972" s="39">
        <f t="shared" si="902"/>
        <v>0</v>
      </c>
      <c r="AF972" s="12">
        <f t="shared" si="918"/>
        <v>0</v>
      </c>
      <c r="AG972" s="39">
        <f t="shared" si="919"/>
        <v>0</v>
      </c>
      <c r="AH972" s="12">
        <f t="shared" si="920"/>
        <v>0</v>
      </c>
      <c r="AI972" s="39">
        <f t="shared" si="921"/>
        <v>0</v>
      </c>
      <c r="AJ972" s="39">
        <f t="shared" si="922"/>
        <v>0</v>
      </c>
      <c r="AK972" s="12">
        <f t="shared" si="923"/>
        <v>0</v>
      </c>
      <c r="AL972" s="39">
        <f t="shared" si="924"/>
        <v>0</v>
      </c>
      <c r="AM972" s="39">
        <f t="shared" si="925"/>
        <v>0</v>
      </c>
      <c r="AN972" s="39">
        <f t="shared" si="926"/>
        <v>0</v>
      </c>
      <c r="AO972" s="99">
        <f t="shared" si="927"/>
        <v>0</v>
      </c>
      <c r="AP972" s="99">
        <f t="shared" si="928"/>
        <v>0</v>
      </c>
      <c r="AQ972" s="12">
        <f t="shared" si="929"/>
        <v>0</v>
      </c>
      <c r="AR972" s="39">
        <f t="shared" si="930"/>
        <v>0</v>
      </c>
      <c r="AS972" s="39">
        <f t="shared" si="931"/>
        <v>0</v>
      </c>
      <c r="AT972" s="39">
        <f t="shared" si="932"/>
        <v>0</v>
      </c>
      <c r="AU972" s="12">
        <f t="shared" si="933"/>
        <v>0</v>
      </c>
      <c r="AV972" s="39">
        <f t="shared" si="934"/>
        <v>0</v>
      </c>
      <c r="AW972" s="39">
        <f t="shared" si="935"/>
        <v>0</v>
      </c>
      <c r="AX972" s="39">
        <f t="shared" si="936"/>
        <v>0</v>
      </c>
      <c r="AY972" s="39">
        <f t="shared" si="937"/>
        <v>0</v>
      </c>
      <c r="AZ972" s="39">
        <f t="shared" si="938"/>
        <v>0</v>
      </c>
      <c r="BA972" s="12">
        <f t="shared" si="939"/>
        <v>0</v>
      </c>
      <c r="BB972" s="39">
        <f t="shared" si="940"/>
        <v>0</v>
      </c>
      <c r="BC972" s="39">
        <f t="shared" si="941"/>
        <v>0</v>
      </c>
      <c r="BD972" s="39">
        <f t="shared" si="942"/>
        <v>0</v>
      </c>
      <c r="BE972" s="12">
        <f t="shared" si="943"/>
        <v>0</v>
      </c>
      <c r="BF972" s="39">
        <f t="shared" si="944"/>
        <v>0</v>
      </c>
      <c r="BG972" s="39">
        <f t="shared" si="945"/>
        <v>0</v>
      </c>
      <c r="BH972" s="39">
        <f t="shared" si="946"/>
        <v>0</v>
      </c>
      <c r="BI972" s="12">
        <f t="shared" si="947"/>
        <v>0</v>
      </c>
      <c r="BJ972" s="39">
        <f t="shared" si="948"/>
        <v>0</v>
      </c>
      <c r="BK972" s="39">
        <f t="shared" si="949"/>
        <v>0</v>
      </c>
      <c r="BL972" s="39">
        <f t="shared" si="950"/>
        <v>0</v>
      </c>
      <c r="BM972" s="12">
        <f t="shared" si="951"/>
        <v>0</v>
      </c>
      <c r="BN972" s="39">
        <f t="shared" si="952"/>
        <v>0</v>
      </c>
      <c r="BO972" s="39">
        <f t="shared" si="953"/>
        <v>0</v>
      </c>
      <c r="BP972" s="39">
        <f t="shared" si="954"/>
        <v>0</v>
      </c>
      <c r="BQ972" s="12">
        <f t="shared" si="955"/>
        <v>0</v>
      </c>
      <c r="BR972" s="39">
        <f t="shared" si="956"/>
        <v>0</v>
      </c>
      <c r="BS972" s="39">
        <f t="shared" si="957"/>
        <v>0</v>
      </c>
      <c r="BT972" s="39">
        <f t="shared" si="958"/>
        <v>0</v>
      </c>
      <c r="BU972" s="104">
        <f>IF(ABS($B972)&lt;0.01,0,VLOOKUP(E972,DollarSteps,4))</f>
        <v>2</v>
      </c>
      <c r="BV972" s="104">
        <f>IF(ABS($B972)&lt;0.01,0,VLOOKUP(G972,DollarSteps,4))</f>
        <v>1</v>
      </c>
      <c r="BW972" s="104">
        <f>IF(ABS($B972)&lt;0.01,0,VLOOKUP(I972,DollarSteps,4))</f>
        <v>1</v>
      </c>
      <c r="BX972" s="104">
        <f>IF(ABS($B972)&lt;0.01,0,IF($J972="","",VLOOKUP($J972,Age_Steps,4)))</f>
        <v>4</v>
      </c>
      <c r="BY972" s="104">
        <f>IF(OR(ABS($B972)&lt;0.01,$E972=0),0,IF($J972="","",VLOOKUP($J972,Age_Steps,4)))</f>
        <v>4</v>
      </c>
      <c r="BZ972" s="104">
        <f>IF(ABS($B972)&lt;0.01,0,IF($J972="","",VLOOKUP($J972-1,Age_Steps,4)))</f>
        <v>3</v>
      </c>
      <c r="CA972" s="104">
        <f>IF(OR(ABS($B972)&lt;0.01,$G972=0),0,IF($J972="","",VLOOKUP($J972-1,Age_Steps,4)))</f>
        <v>0</v>
      </c>
      <c r="CB972" s="104">
        <f>IF(ABS($B972)&lt;0.01,0,IF($J972="","",VLOOKUP($J972-2,Age_Steps,4)))</f>
        <v>3</v>
      </c>
      <c r="CC972" s="104">
        <f>IF(OR(ABS($B972)&lt;0.01,$I972=0),0,IF($J972="","",VLOOKUP($J972-2,Age_Steps,4)))</f>
        <v>0</v>
      </c>
    </row>
    <row r="973" spans="2:81" ht="12.5" customHeight="1">
      <c r="B973" s="6" t="s">
        <v>1079</v>
      </c>
      <c r="C973" s="6" t="s">
        <v>1080</v>
      </c>
      <c r="D973" s="5">
        <v>0</v>
      </c>
      <c r="E973" s="5">
        <v>0</v>
      </c>
      <c r="F973" s="2">
        <v>0</v>
      </c>
      <c r="G973" s="2">
        <v>0</v>
      </c>
      <c r="H973" s="2">
        <v>0</v>
      </c>
      <c r="I973" s="5">
        <v>0</v>
      </c>
      <c r="J973" s="11">
        <v>55</v>
      </c>
      <c r="K973" s="12">
        <f t="shared" si="903"/>
        <v>0</v>
      </c>
      <c r="L973" s="12">
        <f t="shared" si="903"/>
        <v>0</v>
      </c>
      <c r="M973" s="14">
        <f t="shared" si="904"/>
        <v>0</v>
      </c>
      <c r="N973" s="12">
        <f t="shared" si="959"/>
        <v>0</v>
      </c>
      <c r="O973" s="14">
        <f t="shared" si="905"/>
        <v>0</v>
      </c>
      <c r="P973" s="12">
        <f t="shared" si="959"/>
        <v>0</v>
      </c>
      <c r="Q973" s="12">
        <f t="shared" si="906"/>
        <v>1</v>
      </c>
      <c r="R973" s="12">
        <f t="shared" si="907"/>
        <v>0</v>
      </c>
      <c r="S973" s="12">
        <f t="shared" si="908"/>
        <v>0</v>
      </c>
      <c r="T973" s="12">
        <f t="shared" si="909"/>
        <v>0</v>
      </c>
      <c r="U973" s="12">
        <f t="shared" si="910"/>
        <v>0</v>
      </c>
      <c r="V973" s="39">
        <f t="shared" si="911"/>
        <v>0</v>
      </c>
      <c r="W973" s="39">
        <f t="shared" si="912"/>
        <v>0</v>
      </c>
      <c r="X973" s="12">
        <f t="shared" si="960"/>
        <v>0</v>
      </c>
      <c r="Y973" s="12">
        <f t="shared" si="913"/>
        <v>0</v>
      </c>
      <c r="Z973" s="39">
        <f t="shared" si="961"/>
        <v>0</v>
      </c>
      <c r="AA973" s="12">
        <f t="shared" si="914"/>
        <v>0</v>
      </c>
      <c r="AB973" s="39">
        <f t="shared" si="915"/>
        <v>0</v>
      </c>
      <c r="AC973" s="12">
        <f t="shared" si="916"/>
        <v>0</v>
      </c>
      <c r="AD973" s="39">
        <f t="shared" si="917"/>
        <v>0</v>
      </c>
      <c r="AE973" s="39">
        <f t="shared" si="902"/>
        <v>0</v>
      </c>
      <c r="AF973" s="12">
        <f t="shared" si="918"/>
        <v>0</v>
      </c>
      <c r="AG973" s="39">
        <f t="shared" si="919"/>
        <v>0</v>
      </c>
      <c r="AH973" s="12">
        <f t="shared" si="920"/>
        <v>0</v>
      </c>
      <c r="AI973" s="39">
        <f t="shared" si="921"/>
        <v>0</v>
      </c>
      <c r="AJ973" s="39">
        <f t="shared" si="922"/>
        <v>0</v>
      </c>
      <c r="AK973" s="12">
        <f t="shared" si="923"/>
        <v>0</v>
      </c>
      <c r="AL973" s="39">
        <f t="shared" si="924"/>
        <v>0</v>
      </c>
      <c r="AM973" s="39">
        <f t="shared" si="925"/>
        <v>0</v>
      </c>
      <c r="AN973" s="39">
        <f t="shared" si="926"/>
        <v>0</v>
      </c>
      <c r="AO973" s="99">
        <f t="shared" si="927"/>
        <v>0</v>
      </c>
      <c r="AP973" s="99">
        <f t="shared" si="928"/>
        <v>0</v>
      </c>
      <c r="AQ973" s="12">
        <f t="shared" si="929"/>
        <v>0</v>
      </c>
      <c r="AR973" s="39">
        <f t="shared" si="930"/>
        <v>0</v>
      </c>
      <c r="AS973" s="39">
        <f t="shared" si="931"/>
        <v>0</v>
      </c>
      <c r="AT973" s="39">
        <f t="shared" si="932"/>
        <v>0</v>
      </c>
      <c r="AU973" s="12">
        <f t="shared" si="933"/>
        <v>0</v>
      </c>
      <c r="AV973" s="39">
        <f t="shared" si="934"/>
        <v>0</v>
      </c>
      <c r="AW973" s="39">
        <f t="shared" si="935"/>
        <v>0</v>
      </c>
      <c r="AX973" s="39">
        <f t="shared" si="936"/>
        <v>0</v>
      </c>
      <c r="AY973" s="39">
        <f t="shared" si="937"/>
        <v>0</v>
      </c>
      <c r="AZ973" s="39">
        <f t="shared" si="938"/>
        <v>0</v>
      </c>
      <c r="BA973" s="12">
        <f t="shared" si="939"/>
        <v>0</v>
      </c>
      <c r="BB973" s="39">
        <f t="shared" si="940"/>
        <v>0</v>
      </c>
      <c r="BC973" s="39">
        <f t="shared" si="941"/>
        <v>0</v>
      </c>
      <c r="BD973" s="39">
        <f t="shared" si="942"/>
        <v>0</v>
      </c>
      <c r="BE973" s="12">
        <f t="shared" si="943"/>
        <v>0</v>
      </c>
      <c r="BF973" s="39">
        <f t="shared" si="944"/>
        <v>0</v>
      </c>
      <c r="BG973" s="39">
        <f t="shared" si="945"/>
        <v>0</v>
      </c>
      <c r="BH973" s="39">
        <f t="shared" si="946"/>
        <v>0</v>
      </c>
      <c r="BI973" s="12">
        <f t="shared" si="947"/>
        <v>0</v>
      </c>
      <c r="BJ973" s="39">
        <f t="shared" si="948"/>
        <v>0</v>
      </c>
      <c r="BK973" s="39">
        <f t="shared" si="949"/>
        <v>0</v>
      </c>
      <c r="BL973" s="39">
        <f t="shared" si="950"/>
        <v>0</v>
      </c>
      <c r="BM973" s="12">
        <f t="shared" si="951"/>
        <v>0</v>
      </c>
      <c r="BN973" s="39">
        <f t="shared" si="952"/>
        <v>0</v>
      </c>
      <c r="BO973" s="39">
        <f t="shared" si="953"/>
        <v>0</v>
      </c>
      <c r="BP973" s="39">
        <f t="shared" si="954"/>
        <v>0</v>
      </c>
      <c r="BQ973" s="12">
        <f t="shared" si="955"/>
        <v>0</v>
      </c>
      <c r="BR973" s="39">
        <f t="shared" si="956"/>
        <v>0</v>
      </c>
      <c r="BS973" s="39">
        <f t="shared" si="957"/>
        <v>0</v>
      </c>
      <c r="BT973" s="39">
        <f t="shared" si="958"/>
        <v>0</v>
      </c>
      <c r="BU973" s="104">
        <f>IF(ABS($B973)&lt;0.01,0,VLOOKUP(E973,DollarSteps,4))</f>
        <v>1</v>
      </c>
      <c r="BV973" s="104">
        <f>IF(ABS($B973)&lt;0.01,0,VLOOKUP(G973,DollarSteps,4))</f>
        <v>1</v>
      </c>
      <c r="BW973" s="104">
        <f>IF(ABS($B973)&lt;0.01,0,VLOOKUP(I973,DollarSteps,4))</f>
        <v>1</v>
      </c>
      <c r="BX973" s="104">
        <f>IF(ABS($B973)&lt;0.01,0,IF($J973="","",VLOOKUP($J973,Age_Steps,4)))</f>
        <v>5</v>
      </c>
      <c r="BY973" s="104">
        <f>IF(OR(ABS($B973)&lt;0.01,$E973=0),0,IF($J973="","",VLOOKUP($J973,Age_Steps,4)))</f>
        <v>0</v>
      </c>
      <c r="BZ973" s="104">
        <f>IF(ABS($B973)&lt;0.01,0,IF($J973="","",VLOOKUP($J973-1,Age_Steps,4)))</f>
        <v>5</v>
      </c>
      <c r="CA973" s="104">
        <f>IF(OR(ABS($B973)&lt;0.01,$G973=0),0,IF($J973="","",VLOOKUP($J973-1,Age_Steps,4)))</f>
        <v>0</v>
      </c>
      <c r="CB973" s="104">
        <f>IF(ABS($B973)&lt;0.01,0,IF($J973="","",VLOOKUP($J973-2,Age_Steps,4)))</f>
        <v>5</v>
      </c>
      <c r="CC973" s="104">
        <f>IF(OR(ABS($B973)&lt;0.01,$I973=0),0,IF($J973="","",VLOOKUP($J973-2,Age_Steps,4)))</f>
        <v>0</v>
      </c>
    </row>
    <row r="974" spans="2:81" ht="12.5" customHeight="1">
      <c r="B974" s="6" t="s">
        <v>1081</v>
      </c>
      <c r="C974" s="6" t="s">
        <v>1082</v>
      </c>
      <c r="D974" s="5">
        <v>0</v>
      </c>
      <c r="E974" s="5">
        <v>0</v>
      </c>
      <c r="F974" s="2">
        <v>0</v>
      </c>
      <c r="G974" s="2">
        <v>0</v>
      </c>
      <c r="H974" s="2">
        <v>0</v>
      </c>
      <c r="I974" s="5">
        <v>0</v>
      </c>
      <c r="J974" s="11">
        <v>26</v>
      </c>
      <c r="K974" s="12">
        <f t="shared" si="903"/>
        <v>0</v>
      </c>
      <c r="L974" s="12">
        <f t="shared" si="903"/>
        <v>0</v>
      </c>
      <c r="M974" s="14">
        <f t="shared" si="904"/>
        <v>0</v>
      </c>
      <c r="N974" s="12">
        <f t="shared" si="959"/>
        <v>0</v>
      </c>
      <c r="O974" s="14">
        <f t="shared" si="905"/>
        <v>0</v>
      </c>
      <c r="P974" s="12">
        <f t="shared" si="959"/>
        <v>0</v>
      </c>
      <c r="Q974" s="12">
        <f t="shared" si="906"/>
        <v>1</v>
      </c>
      <c r="R974" s="12">
        <f t="shared" si="907"/>
        <v>0</v>
      </c>
      <c r="S974" s="12">
        <f t="shared" si="908"/>
        <v>0</v>
      </c>
      <c r="T974" s="12">
        <f t="shared" si="909"/>
        <v>0</v>
      </c>
      <c r="U974" s="12">
        <f t="shared" si="910"/>
        <v>0</v>
      </c>
      <c r="V974" s="39">
        <f t="shared" si="911"/>
        <v>0</v>
      </c>
      <c r="W974" s="39">
        <f t="shared" si="912"/>
        <v>0</v>
      </c>
      <c r="X974" s="12">
        <f t="shared" si="960"/>
        <v>0</v>
      </c>
      <c r="Y974" s="12">
        <f t="shared" si="913"/>
        <v>0</v>
      </c>
      <c r="Z974" s="39">
        <f t="shared" si="961"/>
        <v>0</v>
      </c>
      <c r="AA974" s="12">
        <f t="shared" si="914"/>
        <v>0</v>
      </c>
      <c r="AB974" s="39">
        <f t="shared" si="915"/>
        <v>0</v>
      </c>
      <c r="AC974" s="12">
        <f t="shared" si="916"/>
        <v>0</v>
      </c>
      <c r="AD974" s="39">
        <f t="shared" si="917"/>
        <v>0</v>
      </c>
      <c r="AE974" s="39">
        <f t="shared" si="902"/>
        <v>0</v>
      </c>
      <c r="AF974" s="12">
        <f t="shared" si="918"/>
        <v>0</v>
      </c>
      <c r="AG974" s="39">
        <f t="shared" si="919"/>
        <v>0</v>
      </c>
      <c r="AH974" s="12">
        <f t="shared" si="920"/>
        <v>0</v>
      </c>
      <c r="AI974" s="39">
        <f t="shared" si="921"/>
        <v>0</v>
      </c>
      <c r="AJ974" s="39">
        <f t="shared" si="922"/>
        <v>0</v>
      </c>
      <c r="AK974" s="12">
        <f t="shared" si="923"/>
        <v>0</v>
      </c>
      <c r="AL974" s="39">
        <f t="shared" si="924"/>
        <v>0</v>
      </c>
      <c r="AM974" s="39">
        <f t="shared" si="925"/>
        <v>0</v>
      </c>
      <c r="AN974" s="39">
        <f t="shared" si="926"/>
        <v>0</v>
      </c>
      <c r="AO974" s="99">
        <f t="shared" si="927"/>
        <v>0</v>
      </c>
      <c r="AP974" s="99">
        <f t="shared" si="928"/>
        <v>0</v>
      </c>
      <c r="AQ974" s="12">
        <f t="shared" si="929"/>
        <v>0</v>
      </c>
      <c r="AR974" s="39">
        <f t="shared" si="930"/>
        <v>0</v>
      </c>
      <c r="AS974" s="39">
        <f t="shared" si="931"/>
        <v>0</v>
      </c>
      <c r="AT974" s="39">
        <f t="shared" si="932"/>
        <v>0</v>
      </c>
      <c r="AU974" s="12">
        <f t="shared" si="933"/>
        <v>0</v>
      </c>
      <c r="AV974" s="39">
        <f t="shared" si="934"/>
        <v>0</v>
      </c>
      <c r="AW974" s="39">
        <f t="shared" si="935"/>
        <v>0</v>
      </c>
      <c r="AX974" s="39">
        <f t="shared" si="936"/>
        <v>0</v>
      </c>
      <c r="AY974" s="39">
        <f t="shared" si="937"/>
        <v>0</v>
      </c>
      <c r="AZ974" s="39">
        <f t="shared" si="938"/>
        <v>0</v>
      </c>
      <c r="BA974" s="12">
        <f t="shared" si="939"/>
        <v>0</v>
      </c>
      <c r="BB974" s="39">
        <f t="shared" si="940"/>
        <v>0</v>
      </c>
      <c r="BC974" s="39">
        <f t="shared" si="941"/>
        <v>0</v>
      </c>
      <c r="BD974" s="39">
        <f t="shared" si="942"/>
        <v>0</v>
      </c>
      <c r="BE974" s="12">
        <f t="shared" si="943"/>
        <v>0</v>
      </c>
      <c r="BF974" s="39">
        <f t="shared" si="944"/>
        <v>0</v>
      </c>
      <c r="BG974" s="39">
        <f t="shared" si="945"/>
        <v>0</v>
      </c>
      <c r="BH974" s="39">
        <f t="shared" si="946"/>
        <v>0</v>
      </c>
      <c r="BI974" s="12">
        <f t="shared" si="947"/>
        <v>0</v>
      </c>
      <c r="BJ974" s="39">
        <f t="shared" si="948"/>
        <v>0</v>
      </c>
      <c r="BK974" s="39">
        <f t="shared" si="949"/>
        <v>0</v>
      </c>
      <c r="BL974" s="39">
        <f t="shared" si="950"/>
        <v>0</v>
      </c>
      <c r="BM974" s="12">
        <f t="shared" si="951"/>
        <v>0</v>
      </c>
      <c r="BN974" s="39">
        <f t="shared" si="952"/>
        <v>0</v>
      </c>
      <c r="BO974" s="39">
        <f t="shared" si="953"/>
        <v>0</v>
      </c>
      <c r="BP974" s="39">
        <f t="shared" si="954"/>
        <v>0</v>
      </c>
      <c r="BQ974" s="12">
        <f t="shared" si="955"/>
        <v>0</v>
      </c>
      <c r="BR974" s="39">
        <f t="shared" si="956"/>
        <v>0</v>
      </c>
      <c r="BS974" s="39">
        <f t="shared" si="957"/>
        <v>0</v>
      </c>
      <c r="BT974" s="39">
        <f t="shared" si="958"/>
        <v>0</v>
      </c>
      <c r="BU974" s="104">
        <f>IF(ABS($B974)&lt;0.01,0,VLOOKUP(E974,DollarSteps,4))</f>
        <v>1</v>
      </c>
      <c r="BV974" s="104">
        <f>IF(ABS($B974)&lt;0.01,0,VLOOKUP(G974,DollarSteps,4))</f>
        <v>1</v>
      </c>
      <c r="BW974" s="104">
        <f>IF(ABS($B974)&lt;0.01,0,VLOOKUP(I974,DollarSteps,4))</f>
        <v>1</v>
      </c>
      <c r="BX974" s="104">
        <f>IF(ABS($B974)&lt;0.01,0,IF($J974="","",VLOOKUP($J974,Age_Steps,4)))</f>
        <v>2</v>
      </c>
      <c r="BY974" s="104">
        <f>IF(OR(ABS($B974)&lt;0.01,$E974=0),0,IF($J974="","",VLOOKUP($J974,Age_Steps,4)))</f>
        <v>0</v>
      </c>
      <c r="BZ974" s="104">
        <f>IF(ABS($B974)&lt;0.01,0,IF($J974="","",VLOOKUP($J974-1,Age_Steps,4)))</f>
        <v>2</v>
      </c>
      <c r="CA974" s="104">
        <f>IF(OR(ABS($B974)&lt;0.01,$G974=0),0,IF($J974="","",VLOOKUP($J974-1,Age_Steps,4)))</f>
        <v>0</v>
      </c>
      <c r="CB974" s="104">
        <f>IF(ABS($B974)&lt;0.01,0,IF($J974="","",VLOOKUP($J974-2,Age_Steps,4)))</f>
        <v>2</v>
      </c>
      <c r="CC974" s="104">
        <f>IF(OR(ABS($B974)&lt;0.01,$I974=0),0,IF($J974="","",VLOOKUP($J974-2,Age_Steps,4)))</f>
        <v>0</v>
      </c>
    </row>
    <row r="975" spans="2:81" ht="12.5" customHeight="1">
      <c r="B975" s="6" t="s">
        <v>1083</v>
      </c>
      <c r="C975" s="6" t="s">
        <v>1084</v>
      </c>
      <c r="D975" s="5">
        <v>0</v>
      </c>
      <c r="E975" s="5">
        <v>0</v>
      </c>
      <c r="F975" s="2">
        <v>0</v>
      </c>
      <c r="G975" s="2">
        <v>0</v>
      </c>
      <c r="H975" s="2">
        <v>0</v>
      </c>
      <c r="I975" s="5">
        <v>0</v>
      </c>
      <c r="J975" s="11">
        <v>24</v>
      </c>
      <c r="K975" s="12">
        <f t="shared" si="903"/>
        <v>0</v>
      </c>
      <c r="L975" s="12">
        <f t="shared" si="903"/>
        <v>0</v>
      </c>
      <c r="M975" s="14">
        <f t="shared" si="904"/>
        <v>0</v>
      </c>
      <c r="N975" s="12">
        <f t="shared" si="959"/>
        <v>0</v>
      </c>
      <c r="O975" s="14">
        <f t="shared" si="905"/>
        <v>0</v>
      </c>
      <c r="P975" s="12">
        <f t="shared" si="959"/>
        <v>0</v>
      </c>
      <c r="Q975" s="12">
        <f t="shared" si="906"/>
        <v>1</v>
      </c>
      <c r="R975" s="12">
        <f t="shared" si="907"/>
        <v>0</v>
      </c>
      <c r="S975" s="12">
        <f t="shared" si="908"/>
        <v>0</v>
      </c>
      <c r="T975" s="12">
        <f t="shared" si="909"/>
        <v>0</v>
      </c>
      <c r="U975" s="12">
        <f t="shared" si="910"/>
        <v>0</v>
      </c>
      <c r="V975" s="39">
        <f t="shared" si="911"/>
        <v>0</v>
      </c>
      <c r="W975" s="39">
        <f t="shared" si="912"/>
        <v>0</v>
      </c>
      <c r="X975" s="12">
        <f t="shared" si="960"/>
        <v>0</v>
      </c>
      <c r="Y975" s="12">
        <f t="shared" si="913"/>
        <v>0</v>
      </c>
      <c r="Z975" s="39">
        <f t="shared" si="961"/>
        <v>0</v>
      </c>
      <c r="AA975" s="12">
        <f t="shared" si="914"/>
        <v>0</v>
      </c>
      <c r="AB975" s="39">
        <f t="shared" si="915"/>
        <v>0</v>
      </c>
      <c r="AC975" s="12">
        <f t="shared" si="916"/>
        <v>0</v>
      </c>
      <c r="AD975" s="39">
        <f t="shared" si="917"/>
        <v>0</v>
      </c>
      <c r="AE975" s="39">
        <f t="shared" si="902"/>
        <v>0</v>
      </c>
      <c r="AF975" s="12">
        <f t="shared" si="918"/>
        <v>0</v>
      </c>
      <c r="AG975" s="39">
        <f t="shared" si="919"/>
        <v>0</v>
      </c>
      <c r="AH975" s="12">
        <f t="shared" si="920"/>
        <v>0</v>
      </c>
      <c r="AI975" s="39">
        <f t="shared" si="921"/>
        <v>0</v>
      </c>
      <c r="AJ975" s="39">
        <f t="shared" si="922"/>
        <v>0</v>
      </c>
      <c r="AK975" s="12">
        <f t="shared" si="923"/>
        <v>0</v>
      </c>
      <c r="AL975" s="39">
        <f t="shared" si="924"/>
        <v>0</v>
      </c>
      <c r="AM975" s="39">
        <f t="shared" si="925"/>
        <v>0</v>
      </c>
      <c r="AN975" s="39">
        <f t="shared" si="926"/>
        <v>0</v>
      </c>
      <c r="AO975" s="99">
        <f t="shared" si="927"/>
        <v>0</v>
      </c>
      <c r="AP975" s="99">
        <f t="shared" si="928"/>
        <v>0</v>
      </c>
      <c r="AQ975" s="12">
        <f t="shared" si="929"/>
        <v>0</v>
      </c>
      <c r="AR975" s="39">
        <f t="shared" si="930"/>
        <v>0</v>
      </c>
      <c r="AS975" s="39">
        <f t="shared" si="931"/>
        <v>0</v>
      </c>
      <c r="AT975" s="39">
        <f t="shared" si="932"/>
        <v>0</v>
      </c>
      <c r="AU975" s="12">
        <f t="shared" si="933"/>
        <v>0</v>
      </c>
      <c r="AV975" s="39">
        <f t="shared" si="934"/>
        <v>0</v>
      </c>
      <c r="AW975" s="39">
        <f t="shared" si="935"/>
        <v>0</v>
      </c>
      <c r="AX975" s="39">
        <f t="shared" si="936"/>
        <v>0</v>
      </c>
      <c r="AY975" s="39">
        <f t="shared" si="937"/>
        <v>0</v>
      </c>
      <c r="AZ975" s="39">
        <f t="shared" si="938"/>
        <v>0</v>
      </c>
      <c r="BA975" s="12">
        <f t="shared" si="939"/>
        <v>0</v>
      </c>
      <c r="BB975" s="39">
        <f t="shared" si="940"/>
        <v>0</v>
      </c>
      <c r="BC975" s="39">
        <f t="shared" si="941"/>
        <v>0</v>
      </c>
      <c r="BD975" s="39">
        <f t="shared" si="942"/>
        <v>0</v>
      </c>
      <c r="BE975" s="12">
        <f t="shared" si="943"/>
        <v>0</v>
      </c>
      <c r="BF975" s="39">
        <f t="shared" si="944"/>
        <v>0</v>
      </c>
      <c r="BG975" s="39">
        <f t="shared" si="945"/>
        <v>0</v>
      </c>
      <c r="BH975" s="39">
        <f t="shared" si="946"/>
        <v>0</v>
      </c>
      <c r="BI975" s="12">
        <f t="shared" si="947"/>
        <v>0</v>
      </c>
      <c r="BJ975" s="39">
        <f t="shared" si="948"/>
        <v>0</v>
      </c>
      <c r="BK975" s="39">
        <f t="shared" si="949"/>
        <v>0</v>
      </c>
      <c r="BL975" s="39">
        <f t="shared" si="950"/>
        <v>0</v>
      </c>
      <c r="BM975" s="12">
        <f t="shared" si="951"/>
        <v>0</v>
      </c>
      <c r="BN975" s="39">
        <f t="shared" si="952"/>
        <v>0</v>
      </c>
      <c r="BO975" s="39">
        <f t="shared" si="953"/>
        <v>0</v>
      </c>
      <c r="BP975" s="39">
        <f t="shared" si="954"/>
        <v>0</v>
      </c>
      <c r="BQ975" s="12">
        <f t="shared" si="955"/>
        <v>0</v>
      </c>
      <c r="BR975" s="39">
        <f t="shared" si="956"/>
        <v>0</v>
      </c>
      <c r="BS975" s="39">
        <f t="shared" si="957"/>
        <v>0</v>
      </c>
      <c r="BT975" s="39">
        <f t="shared" si="958"/>
        <v>0</v>
      </c>
      <c r="BU975" s="104">
        <f>IF(ABS($B975)&lt;0.01,0,VLOOKUP(E975,DollarSteps,4))</f>
        <v>1</v>
      </c>
      <c r="BV975" s="104">
        <f>IF(ABS($B975)&lt;0.01,0,VLOOKUP(G975,DollarSteps,4))</f>
        <v>1</v>
      </c>
      <c r="BW975" s="104">
        <f>IF(ABS($B975)&lt;0.01,0,VLOOKUP(I975,DollarSteps,4))</f>
        <v>1</v>
      </c>
      <c r="BX975" s="104">
        <f>IF(ABS($B975)&lt;0.01,0,IF($J975="","",VLOOKUP($J975,Age_Steps,4)))</f>
        <v>2</v>
      </c>
      <c r="BY975" s="104">
        <f>IF(OR(ABS($B975)&lt;0.01,$E975=0),0,IF($J975="","",VLOOKUP($J975,Age_Steps,4)))</f>
        <v>0</v>
      </c>
      <c r="BZ975" s="104">
        <f>IF(ABS($B975)&lt;0.01,0,IF($J975="","",VLOOKUP($J975-1,Age_Steps,4)))</f>
        <v>2</v>
      </c>
      <c r="CA975" s="104">
        <f>IF(OR(ABS($B975)&lt;0.01,$G975=0),0,IF($J975="","",VLOOKUP($J975-1,Age_Steps,4)))</f>
        <v>0</v>
      </c>
      <c r="CB975" s="104">
        <f>IF(ABS($B975)&lt;0.01,0,IF($J975="","",VLOOKUP($J975-2,Age_Steps,4)))</f>
        <v>2</v>
      </c>
      <c r="CC975" s="104">
        <f>IF(OR(ABS($B975)&lt;0.01,$I975=0),0,IF($J975="","",VLOOKUP($J975-2,Age_Steps,4)))</f>
        <v>0</v>
      </c>
    </row>
    <row r="976" spans="2:81" ht="12.75" customHeight="1">
      <c r="B976" s="104"/>
      <c r="C976" s="15" t="s">
        <v>1094</v>
      </c>
      <c r="D976" s="13">
        <f>SUM(D5:D975)</f>
        <v>491032.45999999996</v>
      </c>
      <c r="E976" s="13">
        <f t="shared" ref="E976:N976" si="962">SUM(E5:E975)</f>
        <v>538134.46</v>
      </c>
      <c r="F976" s="13">
        <f t="shared" si="962"/>
        <v>512013.8</v>
      </c>
      <c r="G976" s="13">
        <f t="shared" si="962"/>
        <v>541798.81999999995</v>
      </c>
      <c r="H976" s="13">
        <f t="shared" si="962"/>
        <v>549361.56999999995</v>
      </c>
      <c r="I976" s="13">
        <f t="shared" si="962"/>
        <v>590615.64999999991</v>
      </c>
      <c r="J976" s="13">
        <f t="shared" si="962"/>
        <v>36099</v>
      </c>
      <c r="K976" s="32">
        <f t="shared" si="962"/>
        <v>266</v>
      </c>
      <c r="L976" s="32">
        <f t="shared" ref="L976" si="963">SUM(L5:L975)</f>
        <v>275</v>
      </c>
      <c r="M976" s="13">
        <f t="shared" si="962"/>
        <v>-20981.34</v>
      </c>
      <c r="N976" s="32">
        <f t="shared" si="962"/>
        <v>51</v>
      </c>
      <c r="O976" s="13">
        <f t="shared" ref="O976:AK976" si="964">SUM(O5:O975)</f>
        <v>-3664.3600000000006</v>
      </c>
      <c r="P976" s="32">
        <f t="shared" si="964"/>
        <v>49</v>
      </c>
      <c r="Q976" s="32">
        <f t="shared" si="964"/>
        <v>636</v>
      </c>
      <c r="R976" s="32">
        <f t="shared" si="964"/>
        <v>60</v>
      </c>
      <c r="S976" s="32">
        <f t="shared" si="964"/>
        <v>275</v>
      </c>
      <c r="T976" s="32">
        <f t="shared" si="964"/>
        <v>281</v>
      </c>
      <c r="U976" s="32">
        <f t="shared" si="964"/>
        <v>28</v>
      </c>
      <c r="V976" s="37">
        <f t="shared" si="964"/>
        <v>12757</v>
      </c>
      <c r="W976" s="37">
        <f t="shared" si="964"/>
        <v>24010</v>
      </c>
      <c r="X976" s="32">
        <f t="shared" si="964"/>
        <v>295</v>
      </c>
      <c r="Y976" s="32">
        <f t="shared" si="964"/>
        <v>23</v>
      </c>
      <c r="Z976" s="37">
        <f t="shared" si="964"/>
        <v>1706</v>
      </c>
      <c r="AA976" s="32">
        <f t="shared" si="964"/>
        <v>24</v>
      </c>
      <c r="AB976" s="37">
        <f t="shared" si="964"/>
        <v>9487</v>
      </c>
      <c r="AC976" s="32">
        <f t="shared" si="964"/>
        <v>7</v>
      </c>
      <c r="AD976" s="37">
        <f t="shared" si="964"/>
        <v>11254</v>
      </c>
      <c r="AE976" s="37">
        <f t="shared" si="964"/>
        <v>4457.9799999999996</v>
      </c>
      <c r="AF976" s="32">
        <f t="shared" si="964"/>
        <v>9</v>
      </c>
      <c r="AG976" s="37">
        <f t="shared" si="964"/>
        <v>1563.69</v>
      </c>
      <c r="AH976" s="32">
        <f t="shared" si="964"/>
        <v>7</v>
      </c>
      <c r="AI976" s="37">
        <f t="shared" si="964"/>
        <v>963</v>
      </c>
      <c r="AJ976" s="37">
        <f t="shared" si="964"/>
        <v>1499</v>
      </c>
      <c r="AK976" s="32">
        <f t="shared" si="964"/>
        <v>237</v>
      </c>
      <c r="AL976" s="37">
        <f t="shared" ref="AL976:AU976" si="965">SUM(AL5:AL975)</f>
        <v>516430.45999999996</v>
      </c>
      <c r="AM976" s="37">
        <f t="shared" si="965"/>
        <v>523020.14999999997</v>
      </c>
      <c r="AN976" s="37">
        <f t="shared" si="965"/>
        <v>563400.64999999991</v>
      </c>
      <c r="AO976" s="32"/>
      <c r="AP976" s="32"/>
      <c r="AQ976" s="32">
        <f t="shared" ref="AQ976" si="966">SUM(AQ5:AQ975)</f>
        <v>45</v>
      </c>
      <c r="AR976" s="37">
        <f t="shared" si="965"/>
        <v>112281</v>
      </c>
      <c r="AS976" s="37">
        <f t="shared" si="965"/>
        <v>95498.58</v>
      </c>
      <c r="AT976" s="37">
        <f t="shared" si="965"/>
        <v>80710.48000000001</v>
      </c>
      <c r="AU976" s="32">
        <f t="shared" si="965"/>
        <v>47</v>
      </c>
      <c r="AV976" s="37">
        <f t="shared" ref="AV976:AX976" si="967">SUM(AV5:AV975)</f>
        <v>176403</v>
      </c>
      <c r="AW976" s="37">
        <f t="shared" si="967"/>
        <v>199716.14</v>
      </c>
      <c r="AX976" s="37">
        <f t="shared" si="967"/>
        <v>239856.35</v>
      </c>
      <c r="AY976" s="37">
        <f t="shared" ref="AY976:BC976" si="968">SUM(AY5:AY975)</f>
        <v>-23313.14</v>
      </c>
      <c r="AZ976" s="37">
        <f t="shared" si="968"/>
        <v>-40140.21</v>
      </c>
      <c r="BA976" s="32">
        <f t="shared" si="968"/>
        <v>72</v>
      </c>
      <c r="BB976" s="37">
        <f t="shared" si="968"/>
        <v>127056.46</v>
      </c>
      <c r="BC976" s="37">
        <f t="shared" si="968"/>
        <v>109940.94</v>
      </c>
      <c r="BD976" s="37">
        <f t="shared" ref="BD976:BG976" si="969">SUM(BD5:BD975)</f>
        <v>136911.82</v>
      </c>
      <c r="BE976" s="32">
        <f t="shared" si="969"/>
        <v>56</v>
      </c>
      <c r="BF976" s="37">
        <f t="shared" si="969"/>
        <v>74950</v>
      </c>
      <c r="BG976" s="37">
        <f t="shared" si="969"/>
        <v>92434.489999999991</v>
      </c>
      <c r="BH976" s="37">
        <f t="shared" ref="BH976:BS976" si="970">SUM(BH5:BH975)</f>
        <v>81042</v>
      </c>
      <c r="BI976" s="32">
        <f t="shared" si="970"/>
        <v>4</v>
      </c>
      <c r="BJ976" s="37">
        <f t="shared" si="970"/>
        <v>4930</v>
      </c>
      <c r="BK976" s="37">
        <f t="shared" si="970"/>
        <v>4620</v>
      </c>
      <c r="BL976" s="37">
        <f t="shared" ref="BL976:BO976" si="971">SUM(BL5:BL975)</f>
        <v>4620</v>
      </c>
      <c r="BM976" s="32">
        <f t="shared" si="971"/>
        <v>3</v>
      </c>
      <c r="BN976" s="37">
        <f t="shared" si="971"/>
        <v>4650</v>
      </c>
      <c r="BO976" s="37">
        <f t="shared" si="971"/>
        <v>4650</v>
      </c>
      <c r="BP976" s="37">
        <f t="shared" ref="BP976" si="972">SUM(BP5:BP975)</f>
        <v>4100</v>
      </c>
      <c r="BQ976" s="32">
        <f t="shared" si="970"/>
        <v>10</v>
      </c>
      <c r="BR976" s="37">
        <f t="shared" si="970"/>
        <v>16160</v>
      </c>
      <c r="BS976" s="37">
        <f t="shared" si="970"/>
        <v>16160</v>
      </c>
      <c r="BT976" s="37">
        <f t="shared" ref="BT976:BU976" si="973">SUM(BT5:BT975)</f>
        <v>16160</v>
      </c>
      <c r="BU976" s="32"/>
      <c r="BV976" s="32"/>
      <c r="BW976" s="32"/>
      <c r="BX976" s="32"/>
      <c r="BY976" s="32"/>
      <c r="BZ976" s="32"/>
      <c r="CA976" s="32"/>
      <c r="CB976" s="32"/>
      <c r="CC976" s="32"/>
    </row>
    <row r="977" spans="4:81" ht="12.75" customHeight="1">
      <c r="F977" s="13"/>
      <c r="G977" s="13"/>
      <c r="M977" s="32"/>
      <c r="T977" s="32"/>
      <c r="AL977" s="37"/>
      <c r="AM977" s="37"/>
      <c r="AN977" s="100" t="s">
        <v>1161</v>
      </c>
      <c r="AO977" s="33">
        <f>COUNTIF(AO$5:AO$975,1)</f>
        <v>113</v>
      </c>
      <c r="AP977" s="33">
        <f>COUNTIF(AP$5:AP$975,1)</f>
        <v>99</v>
      </c>
      <c r="AQ977" s="33"/>
      <c r="AU977" s="33"/>
      <c r="BA977" s="33"/>
      <c r="BE977" s="33"/>
      <c r="BI977" s="33"/>
      <c r="BM977" s="33"/>
      <c r="BQ977" s="33"/>
      <c r="BU977" s="33"/>
      <c r="BV977" s="33"/>
      <c r="BW977" s="33"/>
      <c r="BX977" s="33"/>
      <c r="BY977" s="33"/>
      <c r="BZ977" s="33"/>
      <c r="CA977" s="33"/>
      <c r="CB977" s="33"/>
      <c r="CC977" s="33"/>
    </row>
    <row r="978" spans="4:81" ht="12.75" customHeight="1">
      <c r="K978" s="33"/>
      <c r="L978" s="33"/>
      <c r="AN978" s="15" t="s">
        <v>1162</v>
      </c>
      <c r="AO978" s="33">
        <f>COUNTIF(AO$5:AO$975,2)</f>
        <v>103</v>
      </c>
      <c r="AP978" s="33">
        <f>COUNTIF(AP$5:AP$975,2)</f>
        <v>119</v>
      </c>
      <c r="AQ978" s="33"/>
      <c r="AU978" s="33"/>
      <c r="BA978" s="33"/>
      <c r="BE978" s="33"/>
      <c r="BI978" s="33"/>
      <c r="BM978" s="33"/>
      <c r="BQ978" s="33"/>
      <c r="BU978" s="33"/>
      <c r="BV978" s="33"/>
      <c r="BW978" s="33"/>
      <c r="BX978" s="33"/>
      <c r="BY978" s="33"/>
      <c r="BZ978" s="33"/>
      <c r="CA978" s="33"/>
      <c r="CB978" s="33"/>
      <c r="CC978" s="33"/>
    </row>
    <row r="979" spans="4:81" ht="12.75" customHeight="1">
      <c r="D979" s="13"/>
      <c r="AN979" s="15" t="s">
        <v>1163</v>
      </c>
      <c r="AO979" s="33">
        <f>COUNTIF(AO$5:AO$975,3)</f>
        <v>21</v>
      </c>
      <c r="AP979" s="33">
        <f>COUNTIF(AP$5:AP$975,3)</f>
        <v>19</v>
      </c>
      <c r="AQ979" s="33"/>
      <c r="AU979" s="33"/>
      <c r="BA979" s="33"/>
      <c r="BE979" s="33"/>
      <c r="BI979" s="33"/>
      <c r="BM979" s="33"/>
      <c r="BQ979" s="33"/>
      <c r="BU979" s="33"/>
      <c r="BV979" s="33"/>
      <c r="BW979" s="33"/>
      <c r="BX979" s="33"/>
      <c r="BY979" s="33"/>
      <c r="BZ979" s="33"/>
      <c r="CA979" s="33"/>
      <c r="CB979" s="33"/>
      <c r="CC979" s="33"/>
    </row>
    <row r="980" spans="4:81" ht="12.75" customHeight="1">
      <c r="AN980" s="15" t="s">
        <v>1164</v>
      </c>
      <c r="AO980" s="33">
        <f>SUM(AO977:AO979)</f>
        <v>237</v>
      </c>
      <c r="AP980" s="33">
        <f>SUM(AP977:AP979)</f>
        <v>237</v>
      </c>
      <c r="AQ980" s="33"/>
      <c r="AU980" s="33"/>
      <c r="BA980" s="33"/>
      <c r="BE980" s="33"/>
      <c r="BI980" s="33"/>
      <c r="BM980" s="33"/>
      <c r="BQ980" s="33"/>
      <c r="BU980" s="33"/>
      <c r="BV980" s="33"/>
      <c r="BW980" s="33"/>
      <c r="BX980" s="33"/>
      <c r="BY980" s="33"/>
      <c r="BZ980" s="33"/>
      <c r="CA980" s="33"/>
      <c r="CB980" s="33"/>
      <c r="CC980" s="33"/>
    </row>
  </sheetData>
  <autoFilter ref="D4:CB980">
    <filterColumn colId="73"/>
    <filterColumn colId="75"/>
  </autoFilter>
  <mergeCells count="10">
    <mergeCell ref="B4:C4"/>
    <mergeCell ref="Q3:Z3"/>
    <mergeCell ref="AK3:BT3"/>
    <mergeCell ref="BU3:BW3"/>
    <mergeCell ref="BX3:CC3"/>
    <mergeCell ref="AA3:AE3"/>
    <mergeCell ref="AF3:AG3"/>
    <mergeCell ref="AH3:AJ3"/>
    <mergeCell ref="D1:I1"/>
    <mergeCell ref="B2:J2"/>
  </mergeCells>
  <pageMargins left="0.5" right="0.4" top="0.5" bottom="0.5" header="0" footer="0"/>
  <pageSetup fitToWidth="0" fitToHeight="0" orientation="portrait" horizontalDpi="0" verticalDpi="0" r:id="rId1"/>
  <headerFooter alignWithMargins="0"/>
</worksheet>
</file>

<file path=xl/worksheets/sheet2.xml><?xml version="1.0" encoding="utf-8"?>
<worksheet xmlns="http://schemas.openxmlformats.org/spreadsheetml/2006/main" xmlns:r="http://schemas.openxmlformats.org/officeDocument/2006/relationships">
  <sheetPr codeName="Sheet2"/>
  <dimension ref="A3:E26"/>
  <sheetViews>
    <sheetView showGridLines="0" topLeftCell="A6" workbookViewId="0">
      <selection activeCell="C26" sqref="C26"/>
    </sheetView>
  </sheetViews>
  <sheetFormatPr defaultRowHeight="12.5"/>
  <cols>
    <col min="2" max="2" width="8.90625" bestFit="1" customWidth="1"/>
    <col min="4" max="4" width="13.54296875" customWidth="1"/>
  </cols>
  <sheetData>
    <row r="3" spans="1:5">
      <c r="A3" t="s">
        <v>1109</v>
      </c>
      <c r="B3" s="31">
        <v>2018</v>
      </c>
      <c r="C3" s="31"/>
    </row>
    <row r="6" spans="1:5" ht="15.5">
      <c r="A6" s="109" t="s">
        <v>1214</v>
      </c>
    </row>
    <row r="7" spans="1:5" ht="13">
      <c r="A7" s="21" t="s">
        <v>1200</v>
      </c>
      <c r="B7" s="21" t="s">
        <v>1212</v>
      </c>
      <c r="C7" s="21" t="s">
        <v>1201</v>
      </c>
      <c r="D7" s="21" t="s">
        <v>1211</v>
      </c>
      <c r="E7" s="21" t="s">
        <v>1200</v>
      </c>
    </row>
    <row r="8" spans="1:5">
      <c r="A8" s="10">
        <v>1</v>
      </c>
      <c r="B8" s="102">
        <v>0</v>
      </c>
      <c r="C8" s="37">
        <v>0</v>
      </c>
      <c r="D8" s="103" t="s">
        <v>1202</v>
      </c>
      <c r="E8" s="10">
        <v>1</v>
      </c>
    </row>
    <row r="9" spans="1:5">
      <c r="A9" s="10">
        <v>2</v>
      </c>
      <c r="B9" s="102">
        <f>0.01*52</f>
        <v>0.52</v>
      </c>
      <c r="C9" s="37">
        <f>5*52</f>
        <v>260</v>
      </c>
      <c r="D9" s="103" t="s">
        <v>1204</v>
      </c>
      <c r="E9" s="10">
        <v>2</v>
      </c>
    </row>
    <row r="10" spans="1:5">
      <c r="A10" s="10">
        <v>3</v>
      </c>
      <c r="B10" s="102">
        <f>5.01*52</f>
        <v>260.52</v>
      </c>
      <c r="C10" s="37">
        <f>20*52</f>
        <v>1040</v>
      </c>
      <c r="D10" s="103" t="s">
        <v>1203</v>
      </c>
      <c r="E10" s="10">
        <v>3</v>
      </c>
    </row>
    <row r="11" spans="1:5">
      <c r="A11" s="10">
        <v>4</v>
      </c>
      <c r="B11" s="102">
        <f>20.1*52</f>
        <v>1045.2</v>
      </c>
      <c r="C11" s="37">
        <f>30*52</f>
        <v>1560</v>
      </c>
      <c r="D11" s="103" t="s">
        <v>1205</v>
      </c>
      <c r="E11" s="10">
        <v>4</v>
      </c>
    </row>
    <row r="12" spans="1:5">
      <c r="A12" s="10">
        <v>5</v>
      </c>
      <c r="B12" s="102">
        <f>30.01*52</f>
        <v>1560.52</v>
      </c>
      <c r="C12" s="37">
        <f>40*52</f>
        <v>2080</v>
      </c>
      <c r="D12" s="103" t="s">
        <v>1206</v>
      </c>
      <c r="E12" s="10">
        <v>5</v>
      </c>
    </row>
    <row r="13" spans="1:5">
      <c r="A13" s="10">
        <v>6</v>
      </c>
      <c r="B13" s="102">
        <f>40.01*52</f>
        <v>2080.52</v>
      </c>
      <c r="C13" s="37">
        <f>50*52</f>
        <v>2600</v>
      </c>
      <c r="D13" s="103" t="s">
        <v>1207</v>
      </c>
      <c r="E13" s="10">
        <v>6</v>
      </c>
    </row>
    <row r="14" spans="1:5">
      <c r="A14" s="10">
        <v>7</v>
      </c>
      <c r="B14" s="102">
        <f>50.01*52</f>
        <v>2600.52</v>
      </c>
      <c r="C14" s="37">
        <f>80*52</f>
        <v>4160</v>
      </c>
      <c r="D14" s="103" t="s">
        <v>1208</v>
      </c>
      <c r="E14" s="10">
        <v>7</v>
      </c>
    </row>
    <row r="15" spans="1:5">
      <c r="A15" s="10">
        <v>8</v>
      </c>
      <c r="B15" s="102">
        <f>80.01*52</f>
        <v>4160.5200000000004</v>
      </c>
      <c r="C15" s="37">
        <f>100*52</f>
        <v>5200</v>
      </c>
      <c r="D15" s="103" t="s">
        <v>1209</v>
      </c>
      <c r="E15" s="10">
        <v>8</v>
      </c>
    </row>
    <row r="16" spans="1:5">
      <c r="A16" s="10">
        <v>9</v>
      </c>
      <c r="B16" s="102">
        <f>100.01*52</f>
        <v>5200.5200000000004</v>
      </c>
      <c r="C16" s="37"/>
      <c r="D16" s="103" t="s">
        <v>1210</v>
      </c>
      <c r="E16" s="10">
        <v>9</v>
      </c>
    </row>
    <row r="18" spans="1:5" ht="15.5">
      <c r="A18" s="109" t="s">
        <v>8</v>
      </c>
    </row>
    <row r="19" spans="1:5" ht="13">
      <c r="A19" s="21" t="s">
        <v>1200</v>
      </c>
      <c r="B19" s="21" t="s">
        <v>1212</v>
      </c>
      <c r="C19" s="21" t="s">
        <v>1201</v>
      </c>
      <c r="D19" s="21" t="s">
        <v>1211</v>
      </c>
      <c r="E19" s="21" t="s">
        <v>1200</v>
      </c>
    </row>
    <row r="20" spans="1:5">
      <c r="A20" s="10">
        <v>1</v>
      </c>
      <c r="B20" s="13">
        <v>0</v>
      </c>
      <c r="C20" s="13">
        <v>19</v>
      </c>
      <c r="D20" s="110" t="s">
        <v>1216</v>
      </c>
      <c r="E20" s="10">
        <v>1</v>
      </c>
    </row>
    <row r="21" spans="1:5">
      <c r="A21" s="10">
        <v>2</v>
      </c>
      <c r="B21" s="13">
        <v>20</v>
      </c>
      <c r="C21" s="13">
        <v>29</v>
      </c>
      <c r="D21" s="110" t="s">
        <v>1217</v>
      </c>
      <c r="E21" s="10">
        <v>2</v>
      </c>
    </row>
    <row r="22" spans="1:5">
      <c r="A22" s="10">
        <v>3</v>
      </c>
      <c r="B22" s="13">
        <v>30</v>
      </c>
      <c r="C22" s="13">
        <v>39</v>
      </c>
      <c r="D22" s="110" t="s">
        <v>1218</v>
      </c>
      <c r="E22" s="10">
        <v>3</v>
      </c>
    </row>
    <row r="23" spans="1:5">
      <c r="A23" s="10">
        <v>4</v>
      </c>
      <c r="B23" s="13">
        <v>40</v>
      </c>
      <c r="C23" s="13">
        <v>49</v>
      </c>
      <c r="D23" s="110" t="s">
        <v>1219</v>
      </c>
      <c r="E23" s="10">
        <v>4</v>
      </c>
    </row>
    <row r="24" spans="1:5">
      <c r="A24" s="10">
        <v>5</v>
      </c>
      <c r="B24" s="13">
        <v>50</v>
      </c>
      <c r="C24" s="13">
        <v>59</v>
      </c>
      <c r="D24" s="110" t="s">
        <v>1220</v>
      </c>
      <c r="E24" s="10">
        <v>5</v>
      </c>
    </row>
    <row r="25" spans="1:5">
      <c r="A25" s="10">
        <v>6</v>
      </c>
      <c r="B25" s="13">
        <v>60</v>
      </c>
      <c r="C25" s="13">
        <v>69</v>
      </c>
      <c r="D25" s="110" t="s">
        <v>1221</v>
      </c>
      <c r="E25" s="10">
        <v>6</v>
      </c>
    </row>
    <row r="26" spans="1:5">
      <c r="A26" s="10">
        <v>7</v>
      </c>
      <c r="B26" s="13">
        <v>70</v>
      </c>
      <c r="C26" s="13"/>
      <c r="D26" s="110" t="s">
        <v>1215</v>
      </c>
      <c r="E26" s="10">
        <v>7</v>
      </c>
    </row>
  </sheetData>
  <pageMargins left="0.7" right="0.7" top="0.75" bottom="0.75" header="0.3" footer="0.3"/>
  <pageSetup orientation="portrait" horizontalDpi="0" verticalDpi="0" r:id="rId1"/>
</worksheet>
</file>

<file path=xl/worksheets/sheet3.xml><?xml version="1.0" encoding="utf-8"?>
<worksheet xmlns="http://schemas.openxmlformats.org/spreadsheetml/2006/main" xmlns:r="http://schemas.openxmlformats.org/officeDocument/2006/relationships">
  <dimension ref="A1:M25"/>
  <sheetViews>
    <sheetView showGridLines="0" workbookViewId="0">
      <selection activeCell="L7" sqref="L7"/>
    </sheetView>
  </sheetViews>
  <sheetFormatPr defaultRowHeight="12.5"/>
  <cols>
    <col min="1" max="1" width="7.81640625" customWidth="1"/>
    <col min="2" max="7" width="10.26953125" customWidth="1"/>
    <col min="8" max="8" width="10.90625" customWidth="1"/>
    <col min="9" max="9" width="10.26953125" customWidth="1"/>
  </cols>
  <sheetData>
    <row r="1" spans="1:13" s="34" customFormat="1" ht="20">
      <c r="A1" s="83" t="s">
        <v>1</v>
      </c>
      <c r="B1" s="83"/>
      <c r="C1" s="83"/>
      <c r="D1" s="83"/>
      <c r="E1" s="83"/>
      <c r="F1" s="83"/>
      <c r="G1" s="83"/>
      <c r="H1" s="83"/>
      <c r="I1" s="83"/>
      <c r="J1" s="52"/>
      <c r="K1" s="52"/>
      <c r="L1" s="52"/>
      <c r="M1" s="52"/>
    </row>
    <row r="2" spans="1:13" s="34" customFormat="1" ht="20">
      <c r="A2" s="84" t="s">
        <v>1213</v>
      </c>
      <c r="B2" s="84"/>
      <c r="C2" s="84"/>
      <c r="D2" s="84"/>
      <c r="E2" s="84"/>
      <c r="F2" s="84"/>
      <c r="G2" s="84"/>
      <c r="H2" s="84"/>
      <c r="I2" s="84"/>
      <c r="J2" s="53"/>
      <c r="K2" s="53"/>
      <c r="L2" s="53"/>
      <c r="M2" s="53"/>
    </row>
    <row r="3" spans="1:13" s="34" customFormat="1" ht="11.5" customHeight="1">
      <c r="A3" s="36"/>
      <c r="B3" s="36"/>
      <c r="C3" s="36"/>
      <c r="D3" s="36"/>
      <c r="E3" s="36"/>
      <c r="F3" s="36"/>
      <c r="G3" s="53"/>
      <c r="H3" s="53"/>
      <c r="I3" s="53"/>
      <c r="J3" s="53"/>
      <c r="K3" s="53"/>
      <c r="L3" s="53"/>
      <c r="M3" s="53"/>
    </row>
    <row r="4" spans="1:13" ht="25.5" customHeight="1" thickBot="1">
      <c r="A4" s="114" t="s">
        <v>1234</v>
      </c>
      <c r="B4" s="114"/>
      <c r="C4" s="114"/>
      <c r="D4" s="114"/>
      <c r="E4" s="114"/>
      <c r="F4" s="114"/>
      <c r="G4" s="114"/>
      <c r="I4" s="105" t="str">
        <f>COUNTIF(Database!$BU$5:$BU$975,9)&amp;" AE $"&amp;TEXT(SUMIF(Database!$BU$5:$BU$975,9,Database!$E$5:$E$975),"#,###")</f>
        <v>21 AE $278,117</v>
      </c>
    </row>
    <row r="5" spans="1:13" ht="25.5" customHeight="1" thickTop="1" thickBot="1">
      <c r="A5" s="114"/>
      <c r="B5" s="114"/>
      <c r="C5" s="114"/>
      <c r="D5" s="114"/>
      <c r="E5" s="114"/>
      <c r="F5" s="114"/>
      <c r="G5" s="114"/>
      <c r="H5" s="105" t="str">
        <f>COUNTIF(Database!$BU$5:$BU$975,8)&amp;" AE $"&amp;TEXT(SUMIF(Database!$BU$5:$BU$975,8,Database!$E$5:$E$975),"#,###")</f>
        <v>5 AE $23,310</v>
      </c>
      <c r="I5" s="107" t="str">
        <f>VLOOKUP(9,Steps,4)&amp;" per week"</f>
        <v>$100.01+ per week</v>
      </c>
    </row>
    <row r="6" spans="1:13" ht="25.5" customHeight="1" thickTop="1" thickBot="1">
      <c r="A6" s="34"/>
      <c r="G6" s="105" t="str">
        <f>COUNTIF(Database!$BU$5:$BU$975,7)&amp;" AE $"&amp;TEXT(SUMIF(Database!$BU$5:$BU$975,7,Database!$E$5:$E$975),"#,###")</f>
        <v>23 AE $76,617</v>
      </c>
      <c r="H6" s="107" t="str">
        <f>VLOOKUP(8,Steps,4)&amp;" per week"</f>
        <v>$80.01-$100 per week</v>
      </c>
    </row>
    <row r="7" spans="1:13" ht="25.5" customHeight="1" thickTop="1" thickBot="1">
      <c r="F7" s="105" t="str">
        <f>COUNTIF(Database!$BU$5:$BU$975,6)&amp;" AEV $"&amp;TEXT(SUMIF(Database!$BU$5:$BU$975,6,Database!$E$5:$E$975),"#,###")</f>
        <v>15 AEV $35,576</v>
      </c>
      <c r="G7" s="107" t="str">
        <f>VLOOKUP(7,Steps,4)&amp;" per week"</f>
        <v>$50.01-$80 per week</v>
      </c>
    </row>
    <row r="8" spans="1:13" ht="25.5" customHeight="1" thickTop="1" thickBot="1">
      <c r="E8" s="105" t="str">
        <f>COUNTIF(Database!$BU$5:$BU$975,5)&amp;" AE $"&amp;TEXT(SUMIF(Database!$BU$5:$BU$975,5,Database!$E$5:$E$975),"#,###")</f>
        <v>18 AE $32,429</v>
      </c>
      <c r="F8" s="107" t="str">
        <f>VLOOKUP(6,Steps,4)&amp;" per week"</f>
        <v>$40.01-$50 per week</v>
      </c>
    </row>
    <row r="9" spans="1:13" ht="25.5" customHeight="1" thickTop="1" thickBot="1">
      <c r="B9" s="108">
        <v>2018</v>
      </c>
      <c r="D9" s="105" t="str">
        <f>COUNTIF(Database!$BU$5:$BU$975,4)&amp;" AE $"&amp;TEXT(SUMIF(Database!$BU$5:$BU$975,4,Database!$E$5:$E$975),"#,###")</f>
        <v>30 AE $38,213</v>
      </c>
      <c r="E9" s="107" t="str">
        <f>VLOOKUP(5,Steps,4)&amp;" per week"</f>
        <v>$30.01-$40 per week</v>
      </c>
    </row>
    <row r="10" spans="1:13" ht="25.5" customHeight="1" thickTop="1" thickBot="1">
      <c r="C10" s="105" t="str">
        <f>COUNTIF(Database!$BU$5:$BU$975,3)&amp;" AE $"&amp;TEXT(SUMIF(Database!$BU$5:$BU$975,3,Database!$E$5:$E$975),"#,###")</f>
        <v>76 AE $46,077</v>
      </c>
      <c r="D10" s="107" t="str">
        <f>VLOOKUP(4,Steps,4)&amp;" per week"</f>
        <v>$20.01-$30 per week</v>
      </c>
      <c r="I10" s="105" t="str">
        <f>COUNTIF(Database!$BV$5:$BV$975,9)&amp;" AE $"&amp;TEXT(SUMIF(Database!$BV$5:$BV$975,9,Database!$G$5:$G$975),"#,###")</f>
        <v>16 AE $250,076</v>
      </c>
    </row>
    <row r="11" spans="1:13" ht="25.5" customHeight="1" thickTop="1" thickBot="1">
      <c r="B11" s="105" t="str">
        <f>COUNTIF(Database!$BU$5:$BU$975,2)&amp;" AE $"&amp;TEXT(SUMIF(Database!$BU$5:$BU$975,2,Database!$E$5:$E$975),"#,###")</f>
        <v>87 AE $7,795</v>
      </c>
      <c r="C11" s="107" t="str">
        <f>VLOOKUP(3,Steps,4)&amp;" per week"</f>
        <v>$5.01-$20 per week</v>
      </c>
      <c r="H11" s="105" t="str">
        <f>COUNTIF(Database!$BV$5:$BV$975,8)&amp;" AE $"&amp;TEXT(SUMIF(Database!$BV$5:$BV$975,8,Database!$G$5:$G$975),"#,###")</f>
        <v>7 AE $33,462</v>
      </c>
      <c r="I11" s="107" t="str">
        <f>VLOOKUP(9,Steps,4)&amp;" per week"</f>
        <v>$100.01+ per week</v>
      </c>
    </row>
    <row r="12" spans="1:13" ht="25.5" customHeight="1" thickTop="1" thickBot="1">
      <c r="A12" s="105" t="str">
        <f>COUNTIF(Database!$BU$5:$BU$975,1)&amp;" AE $"&amp;SUMIF(Database!$BU$5:$BU$975,1,Database!$E$5:$E$975)</f>
        <v>262 AE $0</v>
      </c>
      <c r="B12" s="107" t="str">
        <f>VLOOKUP(2,Steps,4)&amp;" per week"</f>
        <v>$0.01-$5  per week</v>
      </c>
      <c r="G12" s="105" t="str">
        <f>COUNTIF(Database!$BV$5:$BV$975,7)&amp;" AE $"&amp;TEXT(SUMIF(Database!$BV$5:$BV$975,7,Database!$G$5:$G$975),"#,###")</f>
        <v>25 AE $83,927</v>
      </c>
      <c r="H12" s="107" t="str">
        <f>VLOOKUP(8,Steps,4)&amp;" per week"</f>
        <v>$80.01-$100 per week</v>
      </c>
    </row>
    <row r="13" spans="1:13" ht="25.5" customHeight="1" thickTop="1" thickBot="1">
      <c r="A13" s="106" t="str">
        <f>"$"&amp;ROUND(VLOOKUP(1,Steps,4),0)&amp;" per week"</f>
        <v>$0 per week</v>
      </c>
      <c r="F13" s="105" t="str">
        <f>COUNTIF(Database!$BV$5:$BV$975,6)&amp;" AE $"&amp;TEXT(SUMIF(Database!$BV$5:$BV$975,6,Database!$G$5:$G$975),"#,###")</f>
        <v>15 AE $35,402</v>
      </c>
      <c r="G13" s="107" t="str">
        <f>VLOOKUP(7,Steps,4)&amp;" per week"</f>
        <v>$50.01-$80 per week</v>
      </c>
    </row>
    <row r="14" spans="1:13" ht="26" thickTop="1" thickBot="1">
      <c r="E14" s="105" t="str">
        <f>COUNTIF(Database!$BV$5:$BV$975,5)&amp;" AE $"&amp;TEXT(SUMIF(Database!$BV$5:$BV$975,5,Database!$G$5:$G$975),"#,###")</f>
        <v>19 AE $34,421</v>
      </c>
      <c r="F14" s="107" t="str">
        <f>VLOOKUP(6,Steps,4)&amp;" per week"</f>
        <v>$40.01-$50 per week</v>
      </c>
    </row>
    <row r="15" spans="1:13" ht="26" thickTop="1" thickBot="1">
      <c r="B15" s="108">
        <v>2017</v>
      </c>
      <c r="D15" s="105" t="str">
        <f>COUNTIF(Database!$BV$5:$BV$975,4)&amp;" AE $"&amp;TEXT(SUMIF(Database!$BV$5:$BV$975,4,Database!$G$5:$G$975),"#,###")</f>
        <v>35 AE $45,274</v>
      </c>
      <c r="E15" s="107" t="str">
        <f>VLOOKUP(5,Steps,4)&amp;" per week"</f>
        <v>$30.01-$40 per week</v>
      </c>
    </row>
    <row r="16" spans="1:13" ht="26" thickTop="1" thickBot="1">
      <c r="C16" s="105" t="str">
        <f>COUNTIF(Database!$BV$5:$BV$975,3)&amp;" AE $"&amp;TEXT(SUMIF(Database!$BV$5:$BV$975,3,Database!$G$5:$G$975),"#,###")</f>
        <v>83 AE $50,562</v>
      </c>
      <c r="D16" s="107" t="str">
        <f>VLOOKUP(4,Steps,4)&amp;" per week"</f>
        <v>$20.01-$30 per week</v>
      </c>
      <c r="I16" s="105" t="str">
        <f>COUNTIF(Database!$BW$5:$BW$975,9)&amp;" AE $"&amp;TEXT(SUMIF(Database!$BW$5:$BW$975,9,Database!$I$5:$I$975),"#,###")</f>
        <v>17 AE $280,347</v>
      </c>
    </row>
    <row r="17" spans="1:9" ht="26" thickTop="1" thickBot="1">
      <c r="B17" s="105" t="str">
        <f>COUNTIF(Database!$BV$5:$BV$975,2)&amp;" AE $"&amp;TEXT(SUMIF(Database!$BV$5:$BV$975,2,Database!$G$5:$G$975),"#,###")</f>
        <v>81 AE $8,674</v>
      </c>
      <c r="C17" s="107" t="str">
        <f>VLOOKUP(3,Steps,4)&amp;" per week"</f>
        <v>$5.01-$20 per week</v>
      </c>
      <c r="H17" s="105" t="str">
        <f>COUNTIF(Database!$BW$5:$BW$975,8)&amp;" AE $"&amp;TEXT(SUMIF(Database!$BW$5:$BW$975,8,Database!$I$5:$I$975),"#,###")</f>
        <v>7 AE $34,160</v>
      </c>
      <c r="I17" s="107" t="str">
        <f>VLOOKUP(9,Steps,4)&amp;" per week"</f>
        <v>$100.01+ per week</v>
      </c>
    </row>
    <row r="18" spans="1:9" ht="38.5" thickTop="1" thickBot="1">
      <c r="A18" s="105" t="str">
        <f>COUNTIF(Database!$BV$5:$BV$975,1)&amp;" AE $"&amp;SUMIF(Database!$BV$5:$BV$975,1,Database!$G$5:$G$975)</f>
        <v>256 AE $0</v>
      </c>
      <c r="B18" s="107" t="str">
        <f>VLOOKUP(2,Steps,4)&amp;" per week"</f>
        <v>$0.01-$5  per week</v>
      </c>
      <c r="G18" s="105" t="str">
        <f>COUNTIF(Database!$BW$5:$BW$975,7)&amp;" AE $"&amp;TEXT(SUMIF(Database!$BW$5:$BW$975,7,Database!$I$5:$I$975),"#,###")</f>
        <v>31 AE $103,986</v>
      </c>
      <c r="H18" s="107" t="str">
        <f>VLOOKUP(8,Steps,4)&amp;" per week"</f>
        <v>$80.01-$100 per week</v>
      </c>
    </row>
    <row r="19" spans="1:9" ht="26" thickTop="1" thickBot="1">
      <c r="A19" s="106" t="str">
        <f>"$"&amp;ROUND(VLOOKUP(1,Steps,4),0)&amp;" per week"</f>
        <v>$0 per week</v>
      </c>
      <c r="F19" s="105" t="str">
        <f>COUNTIF(Database!$BW$5:$BW$975,6)&amp;" AE $"&amp;TEXT(SUMIF(Database!$BW$5:$BW$975,6,Database!$I$5:$I$975),"#,###")</f>
        <v>13 AE $30,209</v>
      </c>
      <c r="G19" s="107" t="str">
        <f>VLOOKUP(7,Steps,4)&amp;" per week"</f>
        <v>$50.01-$80 per week</v>
      </c>
    </row>
    <row r="20" spans="1:9" ht="26" thickTop="1" thickBot="1">
      <c r="E20" s="105" t="str">
        <f>COUNTIF(Database!$BW$5:$BW$975,5)&amp;" AE $"&amp;TEXT(SUMIF(Database!$BW$5:$BW$975,5,Database!$I$5:$I$975),"#,###")</f>
        <v>26 AE $47,136</v>
      </c>
      <c r="F20" s="107" t="str">
        <f>VLOOKUP(6,Steps,4)&amp;" per week"</f>
        <v>$40.01-$50 per week</v>
      </c>
    </row>
    <row r="21" spans="1:9" ht="26" thickTop="1" thickBot="1">
      <c r="B21" s="108">
        <v>2016</v>
      </c>
      <c r="D21" s="105" t="str">
        <f>COUNTIF(Database!$BW$5:$BW$975,4)&amp;" AE $"&amp;TEXT(SUMIF(Database!$BW$5:$BW$975,4,Database!$I$5:$I$975),"#,###")</f>
        <v>35 AE $43,828</v>
      </c>
      <c r="E21" s="107" t="str">
        <f>VLOOKUP(5,Steps,4)&amp;" per week"</f>
        <v>$30.01-$40 per week</v>
      </c>
    </row>
    <row r="22" spans="1:9" ht="26" thickTop="1" thickBot="1">
      <c r="C22" s="105" t="str">
        <f>COUNTIF(Database!$BW$5:$BW$975,3)&amp;" AE $"&amp;TEXT(SUMIF(Database!$BW$5:$BW$975,3,Database!$I$5:$I$975),"#,###")</f>
        <v>75 AE $42,356</v>
      </c>
      <c r="D22" s="107" t="str">
        <f>VLOOKUP(4,Steps,4)&amp;" per week"</f>
        <v>$20.01-$30 per week</v>
      </c>
    </row>
    <row r="23" spans="1:9" ht="26" thickTop="1" thickBot="1">
      <c r="B23" s="105" t="str">
        <f>COUNTIF(Database!$BW$5:$BW$975,2)&amp;" AE $"&amp;TEXT(SUMIF(Database!$BW$5:$BW$975,2,Database!$I$5:$I$975),"#,###")</f>
        <v>91 AE $8,594</v>
      </c>
      <c r="C23" s="107" t="str">
        <f>VLOOKUP(3,Steps,4)&amp;" per week"</f>
        <v>$5.01-$20 per week</v>
      </c>
    </row>
    <row r="24" spans="1:9" ht="26" thickTop="1" thickBot="1">
      <c r="A24" s="105" t="str">
        <f>COUNTIF(Database!$BW$5:$BW$975,1)&amp;" AE $"&amp;SUMIF(Database!$BW$5:$BW$975,1,Database!$I$5:$I$975)</f>
        <v>242 AE $0</v>
      </c>
      <c r="B24" s="107" t="str">
        <f>VLOOKUP(2,Steps,4)&amp;" per week"</f>
        <v>$0.01-$5  per week</v>
      </c>
    </row>
    <row r="25" spans="1:9" ht="25.5" thickTop="1">
      <c r="A25" s="106" t="str">
        <f>"$"&amp;ROUND(VLOOKUP(1,Steps,4),0)&amp;" per week"</f>
        <v>$0 per week</v>
      </c>
    </row>
  </sheetData>
  <mergeCells count="3">
    <mergeCell ref="A1:I1"/>
    <mergeCell ref="A2:I2"/>
    <mergeCell ref="A4:G5"/>
  </mergeCells>
  <pageMargins left="0.7" right="0.7" top="0.75" bottom="0.75" header="0.3" footer="0.3"/>
  <pageSetup orientation="portrait" horizontalDpi="0" verticalDpi="0" r:id="rId1"/>
</worksheet>
</file>

<file path=xl/worksheets/sheet4.xml><?xml version="1.0" encoding="utf-8"?>
<worksheet xmlns="http://schemas.openxmlformats.org/spreadsheetml/2006/main" xmlns:r="http://schemas.openxmlformats.org/officeDocument/2006/relationships">
  <sheetPr>
    <pageSetUpPr fitToPage="1"/>
  </sheetPr>
  <dimension ref="A1:M22"/>
  <sheetViews>
    <sheetView showGridLines="0" tabSelected="1" workbookViewId="0">
      <selection activeCell="A3" sqref="A3"/>
    </sheetView>
  </sheetViews>
  <sheetFormatPr defaultRowHeight="12.5"/>
  <cols>
    <col min="1" max="1" width="15.26953125" customWidth="1"/>
    <col min="2" max="2" width="13" customWidth="1"/>
    <col min="3" max="3" width="13.81640625" customWidth="1"/>
    <col min="4" max="4" width="14.1796875" customWidth="1"/>
    <col min="5" max="5" width="15.36328125" customWidth="1"/>
    <col min="6" max="6" width="15.1796875" customWidth="1"/>
    <col min="7" max="7" width="14.90625" customWidth="1"/>
    <col min="8" max="8" width="16.6328125" customWidth="1"/>
    <col min="9" max="9" width="9.6328125" customWidth="1"/>
  </cols>
  <sheetData>
    <row r="1" spans="1:13" s="34" customFormat="1" ht="20">
      <c r="A1" s="83" t="s">
        <v>1</v>
      </c>
      <c r="B1" s="83"/>
      <c r="C1" s="83"/>
      <c r="D1" s="83"/>
      <c r="E1" s="83"/>
      <c r="F1" s="83"/>
      <c r="G1" s="83"/>
      <c r="H1" s="83"/>
      <c r="I1" s="83"/>
      <c r="J1" s="52"/>
      <c r="K1" s="52"/>
      <c r="L1" s="52"/>
      <c r="M1" s="52"/>
    </row>
    <row r="2" spans="1:13" s="34" customFormat="1" ht="20">
      <c r="A2" s="84" t="s">
        <v>1235</v>
      </c>
      <c r="B2" s="84"/>
      <c r="C2" s="84"/>
      <c r="D2" s="84"/>
      <c r="E2" s="84"/>
      <c r="F2" s="84"/>
      <c r="G2" s="84"/>
      <c r="H2" s="84"/>
      <c r="I2" s="84"/>
      <c r="J2" s="53"/>
      <c r="K2" s="53"/>
      <c r="L2" s="53"/>
      <c r="M2" s="53"/>
    </row>
    <row r="3" spans="1:13" ht="8.5" customHeight="1">
      <c r="B3" s="115"/>
      <c r="C3" s="115"/>
      <c r="D3" s="115"/>
      <c r="E3" s="115"/>
      <c r="F3" s="115"/>
      <c r="G3" s="115"/>
      <c r="I3" s="112"/>
    </row>
    <row r="4" spans="1:13" ht="38" thickBot="1">
      <c r="A4" s="114" t="s">
        <v>1234</v>
      </c>
      <c r="B4" s="114"/>
      <c r="C4" s="114"/>
      <c r="D4" s="114"/>
      <c r="E4" s="114"/>
      <c r="F4" s="114"/>
      <c r="G4" s="114"/>
      <c r="H4" s="116" t="str">
        <f>COUNTIF(Database!$BX$5:$BX$975,7)&amp;" AE of which "&amp;COUNTIF(Database!$BY$5:$BY$975,7)&amp;" gave $"&amp;TEXT(SUMIF(Database!$BX$5:$BX$975,7,Database!$E$5:$E$975),"#,###")&amp;" ("&amp;ROUND(SUMIF(Database!$BX$5:$BX$975,7,Database!$E$5:$E$975)/Database!$E$976*100,0)&amp;"% of total)"</f>
        <v>137 AE of which 103 gave $346,092 (64% of total)</v>
      </c>
      <c r="I4" s="113"/>
    </row>
    <row r="5" spans="1:13" ht="43.5" customHeight="1" thickTop="1" thickBot="1">
      <c r="A5" s="82"/>
      <c r="B5" s="82"/>
      <c r="C5" s="82"/>
      <c r="D5" s="82"/>
      <c r="E5" s="82"/>
      <c r="G5" s="116" t="str">
        <f>COUNTIF(Database!$BX$5:$BX$975,6)&amp;" AE of which "&amp;COUNTIF(Database!$BY$5:$BY$975,6)&amp;" gave $"&amp;TEXT(SUMIF(Database!$BX$5:$BX$975,6,Database!$E$5:$E$975),"#,###")&amp;" ("&amp;ROUND(SUMIF(Database!$BX$5:$BX$975,6,Database!$E$5:$E$975)/Database!$E$976*100,0)&amp;"% of total)"</f>
        <v>75 AE of which 55 gave $66,119 (12% of total)</v>
      </c>
      <c r="H5" s="107" t="str">
        <f>VLOOKUP(7,Step_Age,4)&amp;" years"</f>
        <v>70+ years</v>
      </c>
    </row>
    <row r="6" spans="1:13" ht="38" customHeight="1" thickTop="1" thickBot="1">
      <c r="A6" s="82"/>
      <c r="B6" s="82"/>
      <c r="C6" s="82"/>
      <c r="D6" s="82"/>
      <c r="E6" s="82"/>
      <c r="F6" s="105" t="str">
        <f>COUNTIF(Database!$BX$5:$BX$975,5)&amp;" AE of which "&amp;COUNTIF(Database!$BY$5:$BY$975,5)&amp;" gave $"&amp;TEXT(SUMIF(Database!$BX$5:$BX$975,5,Database!$E$5:$E$975),"#,###")&amp;" ("&amp;ROUND(SUMIF(Database!$BX$5:$BX$975,5,Database!$E$5:$E$975)/Database!$E$976*100,0)&amp;"% of total)"</f>
        <v>83 AE of which 52 gave $70,692 (13% of total)</v>
      </c>
      <c r="G6" s="107" t="str">
        <f>VLOOKUP(6,Step_Age,4)</f>
        <v>60-69 years</v>
      </c>
    </row>
    <row r="7" spans="1:13" ht="38" customHeight="1" thickTop="1" thickBot="1">
      <c r="A7" s="15"/>
      <c r="E7" s="105" t="str">
        <f>COUNTIF(Database!$BX$5:$BX$975,4)&amp;" AE of which "&amp;COUNTIF(Database!$BY$5:$BY$975,4)&amp;" gave $"&amp;TEXT(SUMIF(Database!$BX$5:$BX$975,4,Database!$E$5:$E$975),"#,###")&amp;" ("&amp;ROUND(SUMIF(Database!$BX$5:$BX$975,4,Database!$E$5:$E$975)/Database!$E$976*100,0)&amp;"% of total)"</f>
        <v>61 AE of which 33 gave $30,651 (6% of total)</v>
      </c>
      <c r="F7" s="107" t="str">
        <f>VLOOKUP(5,Step_Age,4)</f>
        <v xml:space="preserve">50-59 years </v>
      </c>
    </row>
    <row r="8" spans="1:13" ht="38" customHeight="1" thickTop="1" thickBot="1">
      <c r="B8" s="108">
        <v>2018</v>
      </c>
      <c r="D8" s="105" t="str">
        <f>COUNTIF(Database!$BX$5:$BX$975,3)&amp;" AE of which "&amp;COUNTIF(Database!$BY$5:$BY$975,3)&amp;" gave $"&amp;TEXT(SUMIF(Database!$BX$5:$BX$975,3,Database!$E$5:$E$975),"#,###")&amp;" ("&amp;ROUND(SUMIF(Database!$BX$5:$BX$975,3,Database!$E$5:$E$975)/Database!$E$976*100,0)&amp;"% of total)"</f>
        <v>54 AE of which 11 gave $4,935 (1% of total)</v>
      </c>
      <c r="E8" s="107" t="str">
        <f>VLOOKUP(4,Step_Age,4)</f>
        <v>40-49 years</v>
      </c>
    </row>
    <row r="9" spans="1:13" ht="38" customHeight="1" thickTop="1" thickBot="1">
      <c r="C9" s="105" t="str">
        <f>COUNTIF(Database!$BX$5:$BX$975,2)&amp;" AE of which "&amp;COUNTIF(Database!$BY$5:$BY$975,2)&amp;" gave $"&amp;TEXT(SUMIF(Database!$BX$5:$BX$975,2,Database!$E$5:$E$975),"#,###")&amp;" ("&amp;ROUND(SUMIF(Database!$BX$5:$BX$975,2,Database!$E$5:$E$975)/Database!$E$976*100,0)&amp;"% of total)"</f>
        <v>67 AE of which 4 gave $100 (0% of total)</v>
      </c>
      <c r="D9" s="107" t="str">
        <f>VLOOKUP(3,Step_Age,4)</f>
        <v>30-39 years</v>
      </c>
      <c r="H9" s="105" t="str">
        <f>COUNTIF(Database!$BZ$5:$BZ$975,7)&amp;" AE of which "&amp;COUNTIF(Database!$CA$5:$CA$975,7)&amp;" gave $"&amp;TEXT(SUMIF(Database!$BZ$5:$BZ$975,7,Database!$G$5:$G$975),"#,###")&amp;" ("&amp;ROUND(SUMIF(Database!$BZ$5:$BZ$975,7,Database!$G$5:$G$975)/Database!$G$976*100,0)&amp;"% of total)"</f>
        <v>125 AE of which 100 gave $331,979 (61% of total)</v>
      </c>
      <c r="I9" s="112"/>
    </row>
    <row r="10" spans="1:13" ht="38" customHeight="1" thickTop="1" thickBot="1">
      <c r="B10" s="105" t="str">
        <f>COUNTIF(Database!$BX$5:$BX$975,1)&amp;" AE of which "&amp;COUNTIF(Database!$BY$5:$BY$975,1)&amp;" gave $"&amp;TEXT(SUMIF(Database!$BX$5:$BX$975,1,Database!$E$5:$E$975),"#,###")&amp;" ("&amp;ROUND(SUMIF(Database!$BX$5:$BX$975,1,Database!$E$5:$E$975)/Database!$E$976*100,0)&amp;"% of total)"</f>
        <v>21 AE of which 1 gave $20 (0% of total)</v>
      </c>
      <c r="C10" s="107" t="str">
        <f>VLOOKUP(2,Step_Age,4)</f>
        <v>20-29 years</v>
      </c>
      <c r="G10" s="105" t="str">
        <f>COUNTIF(Database!$BZ$5:$BZ$975,6)&amp;" AE of which "&amp;COUNTIF(Database!$CA$5:$CA$975,6)&amp;" gave $"&amp;TEXT(SUMIF(Database!$BZ$5:$BZ$975,6,Database!$G$5:$G$975),"#,###")&amp;" ("&amp;ROUND(SUMIF(Database!$BZ$5:$BZ$975,6,Database!$G$5:$G$975)/Database!$G$976*100,0)&amp;"% of total)"</f>
        <v>80 AE of which 62 gave $85,388 (16% of total)</v>
      </c>
      <c r="H10" s="107" t="str">
        <f>VLOOKUP(7,Step_Age,4)&amp;" years"</f>
        <v>70+ years</v>
      </c>
      <c r="I10" s="113"/>
    </row>
    <row r="11" spans="1:13" ht="38" customHeight="1" thickTop="1" thickBot="1">
      <c r="A11" s="105" t="str">
        <f>COUNTIF(Database!$BX$5:$BX$975,"")&amp;" AE of which "&amp;COUNTIF(Database!$BY$5:$BY$975,"")&amp;" gave $"&amp;TEXT(SUMIF(Database!$BX$5:$BX$975,"",Database!$E$5:$E$975),"#,###")&amp;" ("&amp;ROUND(SUMIF(Database!$BX$5:$BX$975,"",Database!$E$5:$E$975)/Database!$E$976*100,0)&amp;"% of total)"</f>
        <v>39 AE of which 16 gave $19,525 (4% of total)</v>
      </c>
      <c r="B11" s="107" t="str">
        <f>VLOOKUP(1,Step_Age,4)</f>
        <v>0-19 years</v>
      </c>
      <c r="F11" s="105" t="str">
        <f>COUNTIF(Database!$BZ$5:$BZ$975,5)&amp;" AE of which "&amp;COUNTIF(Database!$CA$5:$CA$975,5)&amp;" gave $"&amp;TEXT(SUMIF(Database!$BZ$5:$BZ$975,5,Database!$G$5:$G$975),"#,###")&amp;" ("&amp;ROUND(SUMIF(Database!$BZ$5:$BZ$975,5,Database!$G$5:$G$975)/Database!$G$976*100,0)&amp;"% of total)"</f>
        <v>83 AE of which 51 gave $59,871 (11% of total)</v>
      </c>
      <c r="G11" s="107" t="str">
        <f>VLOOKUP(6,Step_Age,4)</f>
        <v>60-69 years</v>
      </c>
    </row>
    <row r="12" spans="1:13" ht="38" customHeight="1" thickTop="1" thickBot="1">
      <c r="A12" s="111" t="s">
        <v>1230</v>
      </c>
      <c r="E12" s="105" t="str">
        <f>COUNTIF(Database!$BZ$5:$BZ$975,4)&amp;" AE of which "&amp;COUNTIF(Database!$CA$5:$CA$975,4)&amp;" gave $"&amp;TEXT(SUMIF(Database!$BZ$5:$BZ$975,4,Database!$G$5:$G$975),"#,###")&amp;" ("&amp;ROUND(SUMIF(Database!$BZ$5:$BZ$975,4,Database!$G$5:$G$975)/Database!$G$976*100,0)&amp;"% of total)"</f>
        <v>64 AE of which 36 gave $37,070 (7% of total)</v>
      </c>
      <c r="F12" s="107" t="str">
        <f>VLOOKUP(5,Step_Age,4)</f>
        <v xml:space="preserve">50-59 years </v>
      </c>
    </row>
    <row r="13" spans="1:13" ht="38" customHeight="1" thickTop="1" thickBot="1">
      <c r="B13" s="108">
        <v>2017</v>
      </c>
      <c r="D13" s="105" t="str">
        <f>COUNTIF(Database!$BZ$5:$BZ$975,3)&amp;" AE of which "&amp;COUNTIF(Database!$CA$5:$CA$975,3)&amp;" gave $"&amp;TEXT(SUMIF(Database!$BZ$5:$BZ$975,3,Database!$G$5:$G$975),"#,###")&amp;" ("&amp;ROUND(SUMIF(Database!$BZ$5:$BZ$975,3,Database!$G$5:$G$975)/Database!$G$976*100,0)&amp;"% of total)"</f>
        <v>50 AE of which 9 gave $4,994 (1% of total)</v>
      </c>
      <c r="E13" s="107" t="str">
        <f>VLOOKUP(4,Step_Age,4)</f>
        <v>40-49 years</v>
      </c>
    </row>
    <row r="14" spans="1:13" ht="38" customHeight="1" thickTop="1" thickBot="1">
      <c r="C14" s="105" t="str">
        <f>COUNTIF(Database!$BZ$5:$BZ$975,2)&amp;" AE of which "&amp;COUNTIF(Database!$CA$5:$CA$975,2)&amp;" gave $"&amp;TEXT(SUMIF(Database!$BZ$5:$BZ$975,2,Database!$G$5:$G$975),"#,###")&amp;" ("&amp;ROUND(SUMIF(Database!$BZ$5:$BZ$975,2,Database!$G$5:$G$975)/Database!$G$976*100,0)&amp;"% of total)"</f>
        <v>74 AE of which 4 gave $113 (0% of total)</v>
      </c>
      <c r="D14" s="107" t="str">
        <f>VLOOKUP(3,Step_Age,4)</f>
        <v>30-39 years</v>
      </c>
      <c r="H14" s="105" t="str">
        <f>COUNTIF(Database!$CB$5:$CB$975,7)&amp;" AE of which "&amp;COUNTIF(Database!$CC$5:$CC$975,7)&amp;" gave $"&amp;TEXT(SUMIF(Database!$CB$5:$CB$975,7,Database!$I$5:$I$975),"#,###")&amp;" ("&amp;ROUND(SUMIF(Database!$CB$5:$CB$975,7,Database!$I$5:$I$975)/Database!$I$976*100,0)&amp;"% of total)"</f>
        <v>118 AE of which 94 gave $347,790 (59% of total)</v>
      </c>
    </row>
    <row r="15" spans="1:13" ht="38" customHeight="1" thickTop="1" thickBot="1">
      <c r="B15" s="105" t="str">
        <f>COUNTIF(Database!$BZ$5:$BZ$975,1)&amp;" AE of which "&amp;COUNTIF(Database!$CA$5:$CA$975,1)&amp;" gave $"&amp;TEXT(SUMIF(Database!$BZ$5:$BZ$975,1,Database!$G$5:$G$975),"#,###")&amp;" ("&amp;ROUND(SUMIF(Database!$BZ$5:$BZ$975,1,Database!$G$5:$G$975)/Database!$G$976*100,0)&amp;"% of total)"</f>
        <v>22 AE of which 4 gave $1,198 (0% of total)</v>
      </c>
      <c r="C15" s="107" t="str">
        <f>VLOOKUP(2,Step_Age,4)</f>
        <v>20-29 years</v>
      </c>
      <c r="G15" s="105" t="str">
        <f>COUNTIF(Database!$CB$5:$CB$975,6)&amp;" AE of which "&amp;COUNTIF(Database!$CC$5:$CC$975,6)&amp;" gave $"&amp;TEXT(SUMIF(Database!$CB$5:$CB$975,6,Database!$I$5:$I$975),"#,###")&amp;" ("&amp;ROUND(SUMIF(Database!$CB$5:$CB$975,6,Database!$I$5:$I$975)/Database!$I$976*100,0)&amp;"% of total)"</f>
        <v>81 AE of which 68 gave $99,111 (17% of total)</v>
      </c>
      <c r="H15" s="107" t="str">
        <f>VLOOKUP(7,Step_Age,4)&amp;" years"</f>
        <v>70+ years</v>
      </c>
      <c r="I15" s="112"/>
    </row>
    <row r="16" spans="1:13" ht="38" customHeight="1" thickTop="1" thickBot="1">
      <c r="A16" s="105" t="str">
        <f>COUNTIF(Database!$BZ$5:$BZ$975,"")&amp;" AE of which "&amp;COUNTIF(Database!$CA$5:$CA$975,"")&amp;" gave $"&amp;TEXT(SUMIF(Database!$BZ$5:$BZ$975,"",Database!$G$5:$G$975),"#,###")&amp;" ("&amp;ROUND(SUMIF(Database!$BZ$5:$BZ$975,"",Database!$G$5:$G$975)/Database!$G$976*100,0)&amp;"% of total)"</f>
        <v>39 AE of which 15 gave $21,186 (4% of total)</v>
      </c>
      <c r="B16" s="107" t="str">
        <f>VLOOKUP(1,Step_Age,4)</f>
        <v>0-19 years</v>
      </c>
      <c r="F16" s="105" t="str">
        <f>COUNTIF(Database!$CB$5:$CB$975,5)&amp;" AE of which "&amp;COUNTIF(Database!$CC$5:$CC$975,5)&amp;" gave $"&amp;TEXT(SUMIF(Database!$CB$5:$CB$975,5,Database!$I$5:$I$975),"#,###")&amp;" ("&amp;ROUND(SUMIF(Database!$CB$5:$CB$975,5,Database!$I$5:$I$975)/Database!$I$976*100,0)&amp;"% of total)"</f>
        <v>85 AE of which 58 gave $63,699 (11% of total)</v>
      </c>
      <c r="G16" s="107" t="str">
        <f>VLOOKUP(6,Step_Age,4)</f>
        <v>60-69 years</v>
      </c>
      <c r="I16" s="113"/>
    </row>
    <row r="17" spans="1:6" ht="38.5" thickTop="1" thickBot="1">
      <c r="A17" s="111" t="s">
        <v>1230</v>
      </c>
      <c r="E17" s="105" t="str">
        <f>COUNTIF(Database!$CB$5:$CB$975,4)&amp;" AE of which "&amp;COUNTIF(Database!$CC$5:$CC$975,4)&amp;" gave $"&amp;TEXT(SUMIF(Database!$CB$5:$CB$975,4,Database!$I$5:$I$975),"#,###")&amp;" ("&amp;ROUND(SUMIF(Database!$CB$5:$CB$975,4,Database!$I$5:$I$975)/Database!$I$976*100,0)&amp;"% of total)"</f>
        <v>60 AE of which 37 gave $46,017 (8% of total)</v>
      </c>
      <c r="F17" s="107" t="str">
        <f>VLOOKUP(5,Step_Age,4)</f>
        <v xml:space="preserve">50-59 years </v>
      </c>
    </row>
    <row r="18" spans="1:6" ht="51" thickTop="1" thickBot="1">
      <c r="B18" s="108">
        <v>2016</v>
      </c>
      <c r="D18" s="105" t="str">
        <f>COUNTIF(Database!$CB$5:$CB$975,3)&amp;" AE of which "&amp;COUNTIF(Database!$CC$5:$CC$975,3)&amp;" gave $"&amp;TEXT(SUMIF(Database!$CB$5:$CB$975,3,Database!$I$5:$I$975),"#,###")&amp;" ("&amp;ROUND(SUMIF(Database!$CB$5:$CB$975,3,Database!$I$5:$I$975)/Database!$I$976*100,0)&amp;"% of total)"</f>
        <v>52 AE of which 14 gave $5,821 (1% of total)</v>
      </c>
      <c r="E18" s="107" t="str">
        <f>VLOOKUP(4,Step_Age,4)</f>
        <v>40-49 years</v>
      </c>
    </row>
    <row r="19" spans="1:6" ht="38.5" thickTop="1" thickBot="1">
      <c r="C19" s="105" t="str">
        <f>COUNTIF(Database!$CB$5:$CB$975,2)&amp;" AE of which "&amp;COUNTIF(Database!$CC$5:$CC$975,2)&amp;" gave $"&amp;TEXT(SUMIF(Database!$CB$5:$CB$975,2,Database!$I$5:$I$975),"#,###")&amp;" ("&amp;ROUND(SUMIF(Database!$CB$5:$CB$975,2,Database!$I$5:$I$975)/Database!$I$976*100,0)&amp;"% of total)"</f>
        <v>78 AE of which 5 gave $270 (0% of total)</v>
      </c>
      <c r="D19" s="107" t="str">
        <f>VLOOKUP(3,Step_Age,4)</f>
        <v>30-39 years</v>
      </c>
    </row>
    <row r="20" spans="1:6" ht="38.5" thickTop="1" thickBot="1">
      <c r="B20" s="105" t="str">
        <f>COUNTIF(Database!$CB$5:$CB$975,1)&amp;" AE of which "&amp;COUNTIF(Database!$CC$5:$CC$975,1)&amp;" gave $"&amp;SUMIF(Database!$CB$5:$CB$975,1,Database!$I$5:$I$975)&amp;" ("&amp;ROUND(SUMIF(Database!$CB$5:$CB$975,1,Database!$I$5:$I$975)/Database!$I$976*100,0)&amp;"% of total)"</f>
        <v>24 AE of which 0 gave $0 (0% of total)</v>
      </c>
      <c r="C20" s="107" t="str">
        <f>VLOOKUP(2,Step_Age,4)</f>
        <v>20-29 years</v>
      </c>
    </row>
    <row r="21" spans="1:6" ht="38.5" thickTop="1" thickBot="1">
      <c r="A21" s="105" t="str">
        <f>COUNTIF(Database!$CB$5:$CB$975,"")&amp;" AE of which "&amp;COUNTIF(Database!$CC$5:$CC$975,"")&amp;" gave $"&amp;TEXT(SUMIF(Database!$CB$5:$CB$975,"",Database!$I$5:$I$975),"#,###")&amp;" ("&amp;ROUND(SUMIF(Database!$CB$5:$CB$975,"",Database!$I$5:$I$975)/Database!$I$976*100,0)&amp;"% of total)"</f>
        <v>39 AE of which 19 gave $27,907 (5% of total)</v>
      </c>
      <c r="B21" s="107" t="str">
        <f>VLOOKUP(1,Step_Age,4)</f>
        <v>0-19 years</v>
      </c>
    </row>
    <row r="22" spans="1:6" ht="13" thickTop="1">
      <c r="A22" s="111" t="s">
        <v>1230</v>
      </c>
    </row>
  </sheetData>
  <mergeCells count="4">
    <mergeCell ref="A1:I1"/>
    <mergeCell ref="A2:I2"/>
    <mergeCell ref="A5:E6"/>
    <mergeCell ref="A4:G4"/>
  </mergeCells>
  <pageMargins left="0.7" right="0.7" top="0.75" bottom="0.75" header="0.3" footer="0.3"/>
  <pageSetup scale="72" orientation="portrait" horizontalDpi="0" verticalDpi="0" r:id="rId1"/>
</worksheet>
</file>

<file path=xl/worksheets/sheet5.xml><?xml version="1.0" encoding="utf-8"?>
<worksheet xmlns="http://schemas.openxmlformats.org/spreadsheetml/2006/main" xmlns:r="http://schemas.openxmlformats.org/officeDocument/2006/relationships">
  <sheetPr codeName="Sheet3">
    <pageSetUpPr fitToPage="1"/>
  </sheetPr>
  <dimension ref="A1:F71"/>
  <sheetViews>
    <sheetView showGridLines="0" workbookViewId="0">
      <selection activeCell="G16" sqref="A16:XFD16"/>
    </sheetView>
  </sheetViews>
  <sheetFormatPr defaultRowHeight="12.5"/>
  <cols>
    <col min="1" max="1" width="3.6328125" customWidth="1"/>
    <col min="2" max="2" width="8.7265625" style="10"/>
    <col min="3" max="3" width="35.54296875" customWidth="1"/>
    <col min="4" max="4" width="12.36328125" style="17" customWidth="1"/>
    <col min="5" max="5" width="12.26953125" style="17" customWidth="1"/>
    <col min="6" max="6" width="54.81640625" customWidth="1"/>
  </cols>
  <sheetData>
    <row r="1" spans="1:6" ht="6.5" customHeight="1"/>
    <row r="2" spans="1:6" ht="18">
      <c r="A2" s="78" t="s">
        <v>1096</v>
      </c>
      <c r="B2" s="78"/>
      <c r="C2" s="78"/>
      <c r="D2" s="78"/>
      <c r="E2" s="78"/>
      <c r="F2" s="78"/>
    </row>
    <row r="3" spans="1:6" ht="5.5" customHeight="1"/>
    <row r="4" spans="1:6" ht="13">
      <c r="A4" s="79" t="s">
        <v>1110</v>
      </c>
      <c r="B4" s="79"/>
      <c r="C4" s="79"/>
      <c r="D4" s="79"/>
      <c r="E4" s="79"/>
      <c r="F4" s="79"/>
    </row>
    <row r="5" spans="1:6" ht="12.5" customHeight="1">
      <c r="A5" s="34"/>
      <c r="B5" s="76" t="str">
        <f>"A total of "&amp;Database!K976&amp;" family units gave to Fund 1 in "&amp;Year&amp;" totaling $"&amp;TEXT(ROUND(Database!D976,0),"#,###")&amp;".  Which is $"&amp;TEXT(ROUND(ABS(Database!M976),0),"#,###")&amp;IF(Database!M976&lt;0," lower", " higher")&amp;" than Fund 1 contributions in "&amp;Year-1&amp;".  "</f>
        <v xml:space="preserve">A total of 266 family units gave to Fund 1 in 2018 totaling $491,032.  Which is $20,981 lower than Fund 1 contributions in 2017.  </v>
      </c>
      <c r="C5" s="76"/>
      <c r="D5" s="76"/>
      <c r="E5" s="76"/>
      <c r="F5" s="76"/>
    </row>
    <row r="6" spans="1:6" ht="12.5" customHeight="1">
      <c r="A6" s="34"/>
      <c r="B6" s="76" t="str">
        <f>COUNTIF(Database!M532:M975,"&lt;0")&amp;" family units gave less in "&amp;Year&amp;" to Fund 1 than in "&amp;Year-1&amp;".  "</f>
        <v xml:space="preserve">142 family units gave less in 2018 to Fund 1 than in 2017.  </v>
      </c>
      <c r="C6" s="76"/>
      <c r="D6" s="76"/>
      <c r="E6" s="76"/>
      <c r="F6" s="76"/>
    </row>
    <row r="7" spans="1:6" ht="12.5" customHeight="1">
      <c r="A7" s="34"/>
      <c r="B7" s="76" t="str">
        <f>COUNTIF(Database!M532:M975,"&gt;0")&amp;" family units gave more in "&amp;Year&amp;" to Fund 1 than in "&amp;Year-1&amp;"."</f>
        <v>119 family units gave more in 2018 to Fund 1 than in 2017.</v>
      </c>
      <c r="C7" s="76"/>
      <c r="D7" s="76"/>
      <c r="E7" s="76"/>
      <c r="F7" s="76"/>
    </row>
    <row r="8" spans="1:6" ht="12.5" customHeight="1">
      <c r="A8" s="34"/>
      <c r="B8" s="76" t="str">
        <f>Database!K976-COUNTIF(Database!M532:M975,"&lt;0")-COUNTIF(Database!M532:M975,"&gt;0")&amp;" family units gave the same."</f>
        <v>5 family units gave the same.</v>
      </c>
      <c r="C8" s="76"/>
      <c r="D8" s="76"/>
      <c r="E8" s="76"/>
      <c r="F8" s="76"/>
    </row>
    <row r="9" spans="1:6">
      <c r="A9" s="30"/>
      <c r="B9" s="30"/>
      <c r="C9" s="30"/>
      <c r="D9" s="30"/>
      <c r="E9" s="30"/>
      <c r="F9" s="30"/>
    </row>
    <row r="10" spans="1:6">
      <c r="A10" s="77" t="s">
        <v>1105</v>
      </c>
      <c r="B10" s="77"/>
      <c r="C10" s="77"/>
      <c r="D10" s="77"/>
      <c r="E10" s="77"/>
      <c r="F10" s="77"/>
    </row>
    <row r="11" spans="1:6">
      <c r="A11" s="77"/>
      <c r="B11" s="77"/>
      <c r="C11" s="77"/>
      <c r="D11" s="77"/>
      <c r="E11" s="77"/>
      <c r="F11" s="77"/>
    </row>
    <row r="12" spans="1:6">
      <c r="A12" s="77"/>
      <c r="B12" s="77"/>
      <c r="C12" s="77"/>
      <c r="D12" s="77"/>
      <c r="E12" s="77"/>
      <c r="F12" s="77"/>
    </row>
    <row r="13" spans="1:6" ht="12.5" customHeight="1">
      <c r="A13" s="77" t="s">
        <v>1138</v>
      </c>
      <c r="B13" s="77"/>
      <c r="C13" s="77"/>
      <c r="D13" s="77"/>
      <c r="E13" s="77"/>
      <c r="F13" s="77"/>
    </row>
    <row r="14" spans="1:6">
      <c r="A14" s="77"/>
      <c r="B14" s="77"/>
      <c r="C14" s="77"/>
      <c r="D14" s="77"/>
      <c r="E14" s="77"/>
      <c r="F14" s="77"/>
    </row>
    <row r="15" spans="1:6">
      <c r="A15" s="77"/>
      <c r="B15" s="77"/>
      <c r="C15" s="77"/>
      <c r="D15" s="77"/>
      <c r="E15" s="77"/>
      <c r="F15" s="77"/>
    </row>
    <row r="16" spans="1:6">
      <c r="A16" s="77"/>
      <c r="B16" s="77"/>
      <c r="C16" s="77"/>
      <c r="D16" s="77"/>
      <c r="E16" s="77"/>
      <c r="F16" s="77"/>
    </row>
    <row r="17" spans="1:6" ht="17" customHeight="1">
      <c r="A17" s="29"/>
      <c r="B17" s="75" t="s">
        <v>1111</v>
      </c>
      <c r="C17" s="75"/>
      <c r="D17" s="75"/>
      <c r="E17" s="75"/>
      <c r="F17" s="75"/>
    </row>
    <row r="18" spans="1:6" ht="26">
      <c r="B18" s="23" t="s">
        <v>1097</v>
      </c>
      <c r="C18" s="24" t="s">
        <v>1107</v>
      </c>
      <c r="D18" s="25" t="s">
        <v>1098</v>
      </c>
      <c r="E18" s="25" t="s">
        <v>1099</v>
      </c>
      <c r="F18" s="24" t="s">
        <v>1139</v>
      </c>
    </row>
    <row r="19" spans="1:6">
      <c r="A19" s="10">
        <v>1</v>
      </c>
      <c r="B19" s="19" t="s">
        <v>849</v>
      </c>
      <c r="C19" s="15" t="s">
        <v>850</v>
      </c>
      <c r="D19" s="18">
        <v>-13000</v>
      </c>
      <c r="E19" s="18">
        <v>-7725</v>
      </c>
      <c r="F19" s="15" t="s">
        <v>1101</v>
      </c>
    </row>
    <row r="20" spans="1:6">
      <c r="A20" s="10">
        <v>2</v>
      </c>
      <c r="B20" s="19" t="s">
        <v>351</v>
      </c>
      <c r="C20" s="15" t="s">
        <v>352</v>
      </c>
      <c r="D20" s="18">
        <v>-3100</v>
      </c>
      <c r="E20" s="18">
        <v>-3214.2000000000003</v>
      </c>
    </row>
    <row r="21" spans="1:6">
      <c r="A21" s="10">
        <v>3</v>
      </c>
      <c r="B21" s="19" t="s">
        <v>583</v>
      </c>
      <c r="C21" s="15" t="s">
        <v>584</v>
      </c>
      <c r="D21" s="18">
        <v>-2750</v>
      </c>
      <c r="E21" s="18">
        <v>-2780</v>
      </c>
    </row>
    <row r="22" spans="1:6">
      <c r="A22" s="10">
        <v>4</v>
      </c>
      <c r="B22" s="19" t="s">
        <v>809</v>
      </c>
      <c r="C22" s="15" t="s">
        <v>810</v>
      </c>
      <c r="D22" s="18">
        <v>-1825</v>
      </c>
      <c r="E22" s="18">
        <v>-1865</v>
      </c>
    </row>
    <row r="23" spans="1:6">
      <c r="A23" s="10">
        <v>5</v>
      </c>
      <c r="B23" s="19" t="s">
        <v>723</v>
      </c>
      <c r="C23" s="15" t="s">
        <v>724</v>
      </c>
      <c r="D23" s="18">
        <v>-1690</v>
      </c>
      <c r="E23" s="18">
        <v>-1860</v>
      </c>
    </row>
    <row r="24" spans="1:6">
      <c r="A24" s="10">
        <v>6</v>
      </c>
      <c r="B24" s="19" t="s">
        <v>537</v>
      </c>
      <c r="C24" s="15" t="s">
        <v>538</v>
      </c>
      <c r="D24" s="18">
        <v>-1525</v>
      </c>
      <c r="E24" s="18">
        <v>-1685</v>
      </c>
    </row>
    <row r="25" spans="1:6">
      <c r="A25" s="10">
        <v>7</v>
      </c>
      <c r="B25" s="19" t="s">
        <v>241</v>
      </c>
      <c r="C25" s="15" t="s">
        <v>242</v>
      </c>
      <c r="D25" s="18">
        <v>-1505</v>
      </c>
      <c r="E25" s="18">
        <v>-2355</v>
      </c>
      <c r="F25" s="15" t="s">
        <v>1100</v>
      </c>
    </row>
    <row r="26" spans="1:6">
      <c r="A26" s="10">
        <v>8</v>
      </c>
      <c r="B26" s="19" t="s">
        <v>877</v>
      </c>
      <c r="C26" s="15" t="s">
        <v>878</v>
      </c>
      <c r="D26" s="18">
        <v>-1500</v>
      </c>
      <c r="E26" s="18">
        <v>-1500</v>
      </c>
    </row>
    <row r="27" spans="1:6">
      <c r="A27" s="10">
        <v>9</v>
      </c>
      <c r="B27" s="19" t="s">
        <v>535</v>
      </c>
      <c r="C27" s="15" t="s">
        <v>536</v>
      </c>
      <c r="D27" s="18">
        <v>-1400</v>
      </c>
      <c r="E27" s="18">
        <v>-1480</v>
      </c>
    </row>
    <row r="28" spans="1:6">
      <c r="A28" s="10">
        <v>10</v>
      </c>
      <c r="B28" s="19" t="s">
        <v>597</v>
      </c>
      <c r="C28" s="15" t="s">
        <v>598</v>
      </c>
      <c r="D28" s="18">
        <v>-1380</v>
      </c>
      <c r="E28" s="18">
        <v>-1380</v>
      </c>
    </row>
    <row r="29" spans="1:6">
      <c r="A29" s="10">
        <v>11</v>
      </c>
      <c r="B29" s="19" t="s">
        <v>629</v>
      </c>
      <c r="C29" s="15" t="s">
        <v>630</v>
      </c>
      <c r="D29" s="18">
        <v>-1325</v>
      </c>
      <c r="E29" s="18">
        <v>-1325</v>
      </c>
    </row>
    <row r="30" spans="1:6">
      <c r="A30" s="10">
        <v>12</v>
      </c>
      <c r="B30" s="19" t="s">
        <v>697</v>
      </c>
      <c r="C30" s="15" t="s">
        <v>698</v>
      </c>
      <c r="D30" s="18">
        <v>-1300</v>
      </c>
      <c r="E30" s="18">
        <v>-1350</v>
      </c>
    </row>
    <row r="31" spans="1:6">
      <c r="A31" s="10">
        <v>13</v>
      </c>
      <c r="B31" s="19" t="s">
        <v>769</v>
      </c>
      <c r="C31" s="15" t="s">
        <v>770</v>
      </c>
      <c r="D31" s="18">
        <v>-1210</v>
      </c>
      <c r="E31" s="18">
        <v>-1210</v>
      </c>
    </row>
    <row r="32" spans="1:6">
      <c r="A32" s="10">
        <v>14</v>
      </c>
      <c r="B32" s="19" t="s">
        <v>825</v>
      </c>
      <c r="C32" s="15" t="s">
        <v>826</v>
      </c>
      <c r="D32" s="18">
        <v>-1000</v>
      </c>
      <c r="E32" s="18">
        <v>-1000</v>
      </c>
    </row>
    <row r="33" spans="1:6">
      <c r="A33" s="10">
        <v>15</v>
      </c>
      <c r="B33" s="19" t="s">
        <v>515</v>
      </c>
      <c r="C33" s="15" t="s">
        <v>516</v>
      </c>
      <c r="D33" s="18">
        <v>-900</v>
      </c>
      <c r="E33" s="18">
        <v>-2000</v>
      </c>
      <c r="F33" s="15" t="s">
        <v>1100</v>
      </c>
    </row>
    <row r="34" spans="1:6">
      <c r="A34" s="10">
        <v>16</v>
      </c>
      <c r="B34" s="19" t="s">
        <v>947</v>
      </c>
      <c r="C34" s="15" t="s">
        <v>948</v>
      </c>
      <c r="D34" s="18">
        <v>-840</v>
      </c>
      <c r="E34" s="18">
        <v>-431</v>
      </c>
      <c r="F34" s="15" t="s">
        <v>1102</v>
      </c>
    </row>
    <row r="35" spans="1:6">
      <c r="A35" s="10">
        <v>17</v>
      </c>
      <c r="B35" s="19" t="s">
        <v>641</v>
      </c>
      <c r="C35" s="15" t="s">
        <v>642</v>
      </c>
      <c r="D35" s="18">
        <v>-765</v>
      </c>
      <c r="E35" s="18">
        <v>-760</v>
      </c>
    </row>
    <row r="36" spans="1:6">
      <c r="A36" s="10">
        <v>18</v>
      </c>
      <c r="B36" s="10" t="s">
        <v>33</v>
      </c>
      <c r="C36" t="s">
        <v>34</v>
      </c>
      <c r="D36" s="17">
        <v>-671</v>
      </c>
      <c r="E36" s="17">
        <v>-593</v>
      </c>
    </row>
    <row r="37" spans="1:6">
      <c r="A37" s="10">
        <v>19</v>
      </c>
      <c r="B37" s="10" t="s">
        <v>1005</v>
      </c>
      <c r="C37" t="s">
        <v>1006</v>
      </c>
      <c r="D37" s="17">
        <v>-650</v>
      </c>
      <c r="E37" s="17">
        <v>-578</v>
      </c>
      <c r="F37" s="15" t="s">
        <v>1103</v>
      </c>
    </row>
    <row r="38" spans="1:6">
      <c r="A38" s="10">
        <v>20</v>
      </c>
      <c r="B38" s="10" t="s">
        <v>985</v>
      </c>
      <c r="C38" t="s">
        <v>986</v>
      </c>
      <c r="D38" s="17">
        <v>-645</v>
      </c>
      <c r="E38" s="17">
        <v>-645</v>
      </c>
    </row>
    <row r="39" spans="1:6">
      <c r="A39" s="10">
        <v>21</v>
      </c>
      <c r="B39" s="10" t="s">
        <v>1025</v>
      </c>
      <c r="C39" t="s">
        <v>1026</v>
      </c>
      <c r="D39" s="17">
        <v>-635</v>
      </c>
      <c r="E39" s="17">
        <v>-885</v>
      </c>
      <c r="F39" s="15" t="s">
        <v>1100</v>
      </c>
    </row>
    <row r="40" spans="1:6">
      <c r="A40" s="10">
        <v>22</v>
      </c>
      <c r="B40" s="10" t="s">
        <v>987</v>
      </c>
      <c r="C40" t="s">
        <v>988</v>
      </c>
      <c r="D40" s="17">
        <v>-625</v>
      </c>
      <c r="E40" s="17">
        <v>-430</v>
      </c>
      <c r="F40" s="15" t="s">
        <v>1103</v>
      </c>
    </row>
    <row r="41" spans="1:6">
      <c r="A41" s="10">
        <v>23</v>
      </c>
      <c r="B41" s="10" t="s">
        <v>553</v>
      </c>
      <c r="C41" t="s">
        <v>554</v>
      </c>
      <c r="D41" s="17">
        <v>-600</v>
      </c>
      <c r="E41" s="17">
        <v>-625</v>
      </c>
    </row>
    <row r="42" spans="1:6" ht="13">
      <c r="A42" s="10">
        <v>24</v>
      </c>
      <c r="B42" s="21" t="s">
        <v>703</v>
      </c>
      <c r="C42" s="22" t="s">
        <v>704</v>
      </c>
      <c r="D42" s="20">
        <v>-600</v>
      </c>
      <c r="E42" s="20">
        <v>1000</v>
      </c>
      <c r="F42" s="15" t="s">
        <v>1104</v>
      </c>
    </row>
    <row r="43" spans="1:6">
      <c r="A43" s="10">
        <v>25</v>
      </c>
      <c r="B43" s="10" t="s">
        <v>721</v>
      </c>
      <c r="C43" t="s">
        <v>722</v>
      </c>
      <c r="D43" s="17">
        <v>-595</v>
      </c>
      <c r="E43" s="17">
        <v>-645</v>
      </c>
    </row>
    <row r="44" spans="1:6">
      <c r="A44" s="10">
        <v>26</v>
      </c>
      <c r="B44" s="10" t="s">
        <v>997</v>
      </c>
      <c r="C44" t="s">
        <v>998</v>
      </c>
      <c r="D44" s="17">
        <v>-560</v>
      </c>
      <c r="E44" s="17">
        <v>-690</v>
      </c>
    </row>
    <row r="45" spans="1:6">
      <c r="A45" s="10">
        <v>27</v>
      </c>
      <c r="B45" s="10" t="s">
        <v>763</v>
      </c>
      <c r="C45" t="s">
        <v>764</v>
      </c>
      <c r="D45" s="17">
        <v>-530</v>
      </c>
      <c r="E45" s="17">
        <v>-537</v>
      </c>
    </row>
    <row r="46" spans="1:6">
      <c r="A46" s="10">
        <v>28</v>
      </c>
      <c r="B46" s="10" t="s">
        <v>669</v>
      </c>
      <c r="C46" t="s">
        <v>670</v>
      </c>
      <c r="D46" s="17">
        <v>-500</v>
      </c>
      <c r="E46" s="17">
        <v>-400</v>
      </c>
      <c r="F46" s="15" t="s">
        <v>1103</v>
      </c>
    </row>
    <row r="47" spans="1:6">
      <c r="A47" s="10">
        <v>29</v>
      </c>
      <c r="B47" s="10" t="s">
        <v>739</v>
      </c>
      <c r="C47" t="s">
        <v>740</v>
      </c>
      <c r="D47" s="17">
        <v>-500</v>
      </c>
      <c r="E47" s="17">
        <v>-480</v>
      </c>
      <c r="F47" s="15"/>
    </row>
    <row r="48" spans="1:6">
      <c r="A48" s="10">
        <v>30</v>
      </c>
      <c r="B48" s="10" t="s">
        <v>291</v>
      </c>
      <c r="C48" t="s">
        <v>292</v>
      </c>
      <c r="D48" s="17">
        <v>500</v>
      </c>
      <c r="E48" s="17">
        <v>2859</v>
      </c>
      <c r="F48" s="15"/>
    </row>
    <row r="49" spans="1:5">
      <c r="A49" s="10">
        <v>31</v>
      </c>
      <c r="B49" s="10" t="s">
        <v>293</v>
      </c>
      <c r="C49" t="s">
        <v>294</v>
      </c>
      <c r="D49" s="17">
        <v>500</v>
      </c>
      <c r="E49" s="17">
        <v>600</v>
      </c>
    </row>
    <row r="50" spans="1:5">
      <c r="A50" s="10">
        <v>32</v>
      </c>
      <c r="B50" s="10" t="s">
        <v>713</v>
      </c>
      <c r="C50" t="s">
        <v>714</v>
      </c>
      <c r="D50" s="17">
        <v>500</v>
      </c>
      <c r="E50" s="17">
        <v>200</v>
      </c>
    </row>
    <row r="51" spans="1:5">
      <c r="A51" s="10">
        <v>33</v>
      </c>
      <c r="B51" s="10" t="s">
        <v>805</v>
      </c>
      <c r="C51" t="s">
        <v>806</v>
      </c>
      <c r="D51" s="17">
        <v>500</v>
      </c>
      <c r="E51" s="17">
        <v>500</v>
      </c>
    </row>
    <row r="52" spans="1:5">
      <c r="A52" s="10">
        <v>34</v>
      </c>
      <c r="B52" s="10" t="s">
        <v>1007</v>
      </c>
      <c r="C52" t="s">
        <v>1008</v>
      </c>
      <c r="D52" s="17">
        <v>500</v>
      </c>
      <c r="E52" s="17">
        <v>565</v>
      </c>
    </row>
    <row r="53" spans="1:5">
      <c r="A53" s="10">
        <v>35</v>
      </c>
      <c r="B53" s="10" t="s">
        <v>1055</v>
      </c>
      <c r="C53" t="s">
        <v>1056</v>
      </c>
      <c r="D53" s="17">
        <v>500</v>
      </c>
      <c r="E53" s="17">
        <v>300</v>
      </c>
    </row>
    <row r="54" spans="1:5">
      <c r="A54" s="10">
        <v>36</v>
      </c>
      <c r="B54" s="10" t="s">
        <v>879</v>
      </c>
      <c r="C54" t="s">
        <v>880</v>
      </c>
      <c r="D54" s="17">
        <v>510</v>
      </c>
      <c r="E54" s="17">
        <v>445</v>
      </c>
    </row>
    <row r="55" spans="1:5">
      <c r="A55" s="10">
        <v>37</v>
      </c>
      <c r="B55" s="10" t="s">
        <v>563</v>
      </c>
      <c r="C55" t="s">
        <v>564</v>
      </c>
      <c r="D55" s="17">
        <v>515</v>
      </c>
      <c r="E55" s="17">
        <v>508.79999999999973</v>
      </c>
    </row>
    <row r="56" spans="1:5">
      <c r="A56" s="10">
        <v>38</v>
      </c>
      <c r="B56" s="10" t="s">
        <v>509</v>
      </c>
      <c r="C56" t="s">
        <v>510</v>
      </c>
      <c r="D56" s="17">
        <v>540</v>
      </c>
      <c r="E56" s="17">
        <v>540</v>
      </c>
    </row>
    <row r="57" spans="1:5">
      <c r="A57" s="10">
        <v>39</v>
      </c>
      <c r="B57" s="10" t="s">
        <v>925</v>
      </c>
      <c r="C57" t="s">
        <v>926</v>
      </c>
      <c r="D57" s="17">
        <v>550</v>
      </c>
      <c r="E57" s="17">
        <v>400</v>
      </c>
    </row>
    <row r="58" spans="1:5">
      <c r="A58" s="10">
        <v>40</v>
      </c>
      <c r="B58" s="10" t="s">
        <v>631</v>
      </c>
      <c r="C58" t="s">
        <v>632</v>
      </c>
      <c r="D58" s="17">
        <v>600</v>
      </c>
      <c r="E58" s="17">
        <v>990</v>
      </c>
    </row>
    <row r="59" spans="1:5">
      <c r="A59" s="10">
        <v>41</v>
      </c>
      <c r="B59" s="10" t="s">
        <v>1069</v>
      </c>
      <c r="C59" t="s">
        <v>1070</v>
      </c>
      <c r="D59" s="17">
        <v>720</v>
      </c>
      <c r="E59" s="17">
        <v>740</v>
      </c>
    </row>
    <row r="60" spans="1:5">
      <c r="A60" s="10">
        <v>42</v>
      </c>
      <c r="B60" s="10" t="s">
        <v>1023</v>
      </c>
      <c r="C60" t="s">
        <v>1024</v>
      </c>
      <c r="D60" s="17">
        <v>950</v>
      </c>
      <c r="E60" s="17">
        <v>856</v>
      </c>
    </row>
    <row r="61" spans="1:5">
      <c r="A61" s="10">
        <v>43</v>
      </c>
      <c r="B61" s="10" t="s">
        <v>355</v>
      </c>
      <c r="C61" t="s">
        <v>356</v>
      </c>
      <c r="D61" s="17">
        <v>1000</v>
      </c>
      <c r="E61" s="17">
        <v>3950</v>
      </c>
    </row>
    <row r="62" spans="1:5">
      <c r="A62" s="10">
        <v>44</v>
      </c>
      <c r="B62" s="10" t="s">
        <v>1013</v>
      </c>
      <c r="C62" t="s">
        <v>1014</v>
      </c>
      <c r="D62" s="17">
        <v>1100</v>
      </c>
      <c r="E62" s="17">
        <v>1110</v>
      </c>
    </row>
    <row r="63" spans="1:5">
      <c r="A63" s="10">
        <v>45</v>
      </c>
      <c r="B63" s="10" t="s">
        <v>1065</v>
      </c>
      <c r="C63" t="s">
        <v>1066</v>
      </c>
      <c r="D63" s="17">
        <v>1300</v>
      </c>
      <c r="E63" s="17">
        <v>1415</v>
      </c>
    </row>
    <row r="64" spans="1:5">
      <c r="A64" s="10">
        <v>46</v>
      </c>
      <c r="B64" s="10" t="s">
        <v>875</v>
      </c>
      <c r="C64" t="s">
        <v>876</v>
      </c>
      <c r="D64" s="17">
        <v>1350</v>
      </c>
      <c r="E64" s="17">
        <v>1500</v>
      </c>
    </row>
    <row r="65" spans="1:5">
      <c r="A65" s="10">
        <v>47</v>
      </c>
      <c r="B65" s="10" t="s">
        <v>1061</v>
      </c>
      <c r="C65" t="s">
        <v>1062</v>
      </c>
      <c r="D65" s="17">
        <v>1550</v>
      </c>
      <c r="E65" s="17">
        <v>1950</v>
      </c>
    </row>
    <row r="66" spans="1:5">
      <c r="A66" s="10">
        <v>48</v>
      </c>
      <c r="B66" s="10" t="s">
        <v>707</v>
      </c>
      <c r="C66" t="s">
        <v>708</v>
      </c>
      <c r="D66" s="17">
        <v>2000</v>
      </c>
      <c r="E66" s="17">
        <v>1000</v>
      </c>
    </row>
    <row r="67" spans="1:5">
      <c r="A67" s="10">
        <v>49</v>
      </c>
      <c r="B67" s="10" t="s">
        <v>603</v>
      </c>
      <c r="C67" t="s">
        <v>604</v>
      </c>
      <c r="D67" s="17">
        <v>2075</v>
      </c>
      <c r="E67" s="17">
        <v>1990.02</v>
      </c>
    </row>
    <row r="68" spans="1:5">
      <c r="A68" s="10">
        <v>50</v>
      </c>
      <c r="B68" s="10" t="s">
        <v>511</v>
      </c>
      <c r="C68" t="s">
        <v>512</v>
      </c>
      <c r="D68" s="17">
        <v>2475</v>
      </c>
      <c r="E68" s="17">
        <v>2525</v>
      </c>
    </row>
    <row r="69" spans="1:5">
      <c r="A69" s="10">
        <v>51</v>
      </c>
      <c r="B69" s="10" t="s">
        <v>541</v>
      </c>
      <c r="C69" t="s">
        <v>542</v>
      </c>
      <c r="D69" s="17">
        <v>4950</v>
      </c>
      <c r="E69" s="17">
        <v>5661</v>
      </c>
    </row>
    <row r="70" spans="1:5">
      <c r="A70" s="10"/>
      <c r="C70" s="15" t="s">
        <v>1106</v>
      </c>
      <c r="D70" s="17">
        <f>+Database!M976-SUM(D19:D69)</f>
        <v>-2040.3400000000001</v>
      </c>
      <c r="E70" s="17">
        <f>+Database!O976-SUM(E19:E69)</f>
        <v>5159.0199999999932</v>
      </c>
    </row>
    <row r="71" spans="1:5" ht="13">
      <c r="C71" s="26" t="s">
        <v>1094</v>
      </c>
      <c r="D71" s="27">
        <f>SUM(D19:D70)</f>
        <v>-20981.34</v>
      </c>
      <c r="E71" s="27">
        <f>SUM(E19:E70)</f>
        <v>-3664.3600000000006</v>
      </c>
    </row>
  </sheetData>
  <mergeCells count="9">
    <mergeCell ref="A2:F2"/>
    <mergeCell ref="A4:F4"/>
    <mergeCell ref="B5:F5"/>
    <mergeCell ref="B17:F17"/>
    <mergeCell ref="B6:F6"/>
    <mergeCell ref="B7:F7"/>
    <mergeCell ref="B8:F8"/>
    <mergeCell ref="A10:F12"/>
    <mergeCell ref="A13:F16"/>
  </mergeCells>
  <pageMargins left="0.2" right="0.2" top="0.25" bottom="0.25" header="0.3" footer="0.3"/>
  <pageSetup scale="82" orientation="portrait" horizontalDpi="0" verticalDpi="0" r:id="rId1"/>
  <drawing r:id="rId2"/>
</worksheet>
</file>

<file path=xl/worksheets/sheet6.xml><?xml version="1.0" encoding="utf-8"?>
<worksheet xmlns="http://schemas.openxmlformats.org/spreadsheetml/2006/main" xmlns:r="http://schemas.openxmlformats.org/officeDocument/2006/relationships">
  <sheetPr codeName="Sheet4"/>
  <dimension ref="A1:M26"/>
  <sheetViews>
    <sheetView showGridLines="0" topLeftCell="A5" workbookViewId="0">
      <selection activeCell="H12" sqref="H12"/>
    </sheetView>
  </sheetViews>
  <sheetFormatPr defaultRowHeight="15.5"/>
  <cols>
    <col min="1" max="1" width="7.7265625" style="34" customWidth="1"/>
    <col min="2" max="2" width="69.08984375" style="34" customWidth="1"/>
    <col min="3" max="3" width="9.54296875" style="34" customWidth="1"/>
    <col min="4" max="4" width="10.6328125" style="34" customWidth="1"/>
    <col min="5" max="5" width="12.90625" style="34" customWidth="1"/>
    <col min="6" max="6" width="11.54296875" style="34" customWidth="1"/>
    <col min="7" max="7" width="8.7265625" style="34"/>
    <col min="8" max="8" width="9" style="34" bestFit="1" customWidth="1"/>
    <col min="9" max="9" width="10.1796875" style="34" bestFit="1" customWidth="1"/>
    <col min="10" max="16384" width="8.7265625" style="34"/>
  </cols>
  <sheetData>
    <row r="1" spans="1:13" ht="20">
      <c r="A1" s="83" t="s">
        <v>1</v>
      </c>
      <c r="B1" s="83"/>
      <c r="C1" s="83"/>
      <c r="D1" s="83"/>
      <c r="E1" s="83"/>
      <c r="F1" s="83"/>
      <c r="G1" s="52"/>
      <c r="H1" s="52"/>
      <c r="I1" s="52"/>
      <c r="J1" s="52"/>
      <c r="K1" s="52"/>
      <c r="L1" s="52"/>
      <c r="M1" s="52"/>
    </row>
    <row r="2" spans="1:13" ht="20">
      <c r="A2" s="84" t="s">
        <v>1152</v>
      </c>
      <c r="B2" s="84"/>
      <c r="C2" s="84"/>
      <c r="D2" s="84"/>
      <c r="E2" s="84"/>
      <c r="F2" s="84"/>
      <c r="G2" s="53"/>
      <c r="H2" s="53"/>
      <c r="I2" s="53"/>
      <c r="J2" s="53"/>
      <c r="K2" s="53"/>
      <c r="L2" s="53"/>
      <c r="M2" s="53"/>
    </row>
    <row r="4" spans="1:13">
      <c r="A4" s="35" t="s">
        <v>1115</v>
      </c>
    </row>
    <row r="5" spans="1:13" ht="31" customHeight="1" thickBot="1">
      <c r="A5" s="82" t="str">
        <f>"For the 3 years, "&amp;Year-2&amp;" - "&amp;Year&amp;", the database has "&amp;COUNT(Database!E5:E975)&amp;" family units of which "&amp;Database!Q976&amp;" did not contribute in any of the three years.  The remaining "&amp;COUNT(Database!E5:E975)-Database!Q976&amp;" giving family units will be used in the data below."</f>
        <v>For the 3 years, 2016 - 2018, the database has 971 family units of which 636 did not contribute in any of the three years.  The remaining 335 giving family units will be used in the data below.</v>
      </c>
      <c r="B5" s="82"/>
      <c r="C5" s="82"/>
      <c r="D5" s="82"/>
      <c r="E5" s="82"/>
      <c r="F5" s="82"/>
      <c r="G5" s="40"/>
      <c r="H5" s="40"/>
      <c r="I5" s="40"/>
      <c r="J5" s="40"/>
      <c r="K5" s="40"/>
      <c r="L5" s="40"/>
      <c r="M5" s="40"/>
    </row>
    <row r="6" spans="1:13">
      <c r="C6" s="80" t="s">
        <v>1136</v>
      </c>
      <c r="D6" s="47"/>
      <c r="E6" s="47"/>
      <c r="F6" s="48"/>
    </row>
    <row r="7" spans="1:13" ht="16" thickBot="1">
      <c r="A7" s="35" t="s">
        <v>1137</v>
      </c>
      <c r="C7" s="81"/>
      <c r="D7" s="49">
        <f>Year</f>
        <v>2018</v>
      </c>
      <c r="E7" s="49">
        <f>Year-1</f>
        <v>2017</v>
      </c>
      <c r="F7" s="50">
        <f>Year-2</f>
        <v>2016</v>
      </c>
    </row>
    <row r="8" spans="1:13" ht="31">
      <c r="B8" s="40" t="str">
        <f>Database!U976&amp;" giving families did not given in "&amp;Year&amp;" but did give in both "&amp;Year-1&amp;" and "&amp;Year-2&amp;".  These families gave $"&amp;+TEXT(ROUND(Database!V976,0),"#,###")&amp;" in "&amp;Year-1&amp;" and $"&amp;+TEXT(ROUND(Database!W976,0),"#,###")&amp;" in "&amp;Year-2&amp;"."</f>
        <v>28 giving families did not given in 2018 but did give in both 2017 and 2016.  These families gave $12,757 in 2017 and $24,010 in 2016.</v>
      </c>
      <c r="C8" s="44">
        <f>Database!U$976</f>
        <v>28</v>
      </c>
      <c r="D8" s="46">
        <v>0</v>
      </c>
      <c r="E8" s="45">
        <f>Database!V$976</f>
        <v>12757</v>
      </c>
      <c r="F8" s="45">
        <f>Database!W$976</f>
        <v>24010</v>
      </c>
    </row>
    <row r="9" spans="1:13" ht="31">
      <c r="B9" s="43" t="str">
        <f>Database!Y976&amp;" giving families did not give in both "&amp;Year&amp;" and "&amp;Year-1&amp;" but did give in "&amp;Year-2&amp;".  These familes gave $"&amp;TEXT(ROUND(Database!Z976,0),"#,###")&amp;" in "&amp;Year-2&amp;"."</f>
        <v>23 giving families did not give in both 2018 and 2017 but did give in 2016.  These familes gave $1,706 in 2016.</v>
      </c>
      <c r="C9" s="44">
        <f>Database!Y$976</f>
        <v>23</v>
      </c>
      <c r="D9" s="46">
        <v>0</v>
      </c>
      <c r="E9" s="46">
        <v>0</v>
      </c>
      <c r="F9" s="45">
        <f>Database!Z$976</f>
        <v>1706</v>
      </c>
    </row>
    <row r="11" spans="1:13">
      <c r="A11" s="35" t="s">
        <v>1118</v>
      </c>
    </row>
    <row r="12" spans="1:13" ht="31">
      <c r="B12" s="40" t="str">
        <f>Database!AA976&amp;" families gave in "&amp;Year&amp;" but not in "&amp;Year-1&amp;" or "&amp;Year-2&amp;".  These new families gave $"&amp;TEXT(ROUND(Database!AB976,0),"#,###")&amp;" in "&amp;Year&amp;"."</f>
        <v>24 families gave in 2018 but not in 2017 or 2016.  These new families gave $9,487 in 2018.</v>
      </c>
      <c r="C12" s="44">
        <f>Database!AA$976</f>
        <v>24</v>
      </c>
      <c r="D12" s="45">
        <f>Database!AB$976</f>
        <v>9487</v>
      </c>
      <c r="E12" s="46">
        <v>0</v>
      </c>
      <c r="F12" s="46">
        <v>0</v>
      </c>
    </row>
    <row r="13" spans="1:13" ht="31.5" customHeight="1">
      <c r="B13" s="54" t="str">
        <f>Database!AC976&amp;" families gave in "&amp;Year&amp;" and "&amp;Year-1&amp;" but not in "&amp;Year-2&amp;".  These new families gave $"&amp;TEXT(ROUND(Database!AD976,0),"#,###")&amp;" in "&amp;Year&amp;" and $"&amp;TEXT(ROUND(Database!AE976,0),"#,###")&amp;" in "&amp;Year-1&amp;" ("&amp;ROUND((D13-E13)/E13,2)*100&amp;"%"&amp;IF(D13&gt;E13, " increase",IF(D13&gt;E13," decrease"," B15`equal"))&amp;")."</f>
        <v>7 families gave in 2018 and 2017 but not in 2016.  These new families gave $11,254 in 2018 and $4,458 in 2017 (152% increase).</v>
      </c>
      <c r="C13" s="44">
        <f>Database!AC$976</f>
        <v>7</v>
      </c>
      <c r="D13" s="45">
        <f>Database!AD$976</f>
        <v>11254</v>
      </c>
      <c r="E13" s="45">
        <f>Database!AE$976</f>
        <v>4457.9799999999996</v>
      </c>
      <c r="F13" s="46">
        <v>0</v>
      </c>
    </row>
    <row r="14" spans="1:13">
      <c r="B14" s="40"/>
      <c r="C14" s="44"/>
      <c r="D14" s="45"/>
      <c r="E14" s="45"/>
      <c r="F14" s="46"/>
    </row>
    <row r="15" spans="1:13">
      <c r="A15" s="35" t="s">
        <v>1142</v>
      </c>
      <c r="B15" s="40"/>
      <c r="C15" s="44"/>
      <c r="D15" s="45"/>
      <c r="E15" s="45"/>
      <c r="F15" s="46"/>
    </row>
    <row r="16" spans="1:13" ht="31">
      <c r="B16" s="40" t="str">
        <f>Database!AF976&amp;" families did not give in "&amp;Year&amp;", gave in "&amp;Year-1&amp;", and did not give in "&amp;Year-2&amp;".  These families gave $"&amp;TEXT(ROUND(Database!AG976,0),"#,###")&amp;" in "&amp;Year-1&amp;"."</f>
        <v>9 families did not give in 2018, gave in 2017, and did not give in 2016.  These families gave $1,564 in 2017.</v>
      </c>
      <c r="C16" s="44">
        <f>Database!AF$976</f>
        <v>9</v>
      </c>
      <c r="D16" s="46">
        <v>0</v>
      </c>
      <c r="E16" s="45">
        <f>Database!AG$976</f>
        <v>1563.69</v>
      </c>
      <c r="F16" s="46">
        <v>0</v>
      </c>
    </row>
    <row r="17" spans="1:9">
      <c r="B17" s="40"/>
      <c r="C17" s="44"/>
      <c r="D17" s="45"/>
      <c r="E17" s="45"/>
      <c r="F17" s="46"/>
    </row>
    <row r="18" spans="1:9">
      <c r="A18" s="35" t="s">
        <v>1144</v>
      </c>
      <c r="B18" s="40"/>
      <c r="C18" s="44"/>
      <c r="D18" s="45"/>
      <c r="E18" s="45"/>
      <c r="F18" s="46"/>
    </row>
    <row r="19" spans="1:9" ht="31">
      <c r="B19" s="40" t="str">
        <f>Database!AH976&amp;" families gave in "&amp;Year&amp;" and "&amp;Year-2&amp;" but nothing in "&amp;Year-1&amp;".  These families gave $"&amp;TEXT(ROUND(Database!AI976,0),"#,###")&amp;" in "&amp;Year&amp;" and $"&amp;TEXT(ROUND(Database!AJ976,0),"#,###")&amp;" in "&amp;Year-2&amp;"."</f>
        <v>7 families gave in 2018 and 2016 but nothing in 2017.  These families gave $963 in 2018 and $1,499 in 2016.</v>
      </c>
      <c r="C19" s="44">
        <f>Database!AH$976</f>
        <v>7</v>
      </c>
      <c r="D19" s="45">
        <f>Database!AI$976</f>
        <v>963</v>
      </c>
      <c r="E19" s="46">
        <v>0</v>
      </c>
      <c r="F19" s="45">
        <f>Database!AJ$976</f>
        <v>1499</v>
      </c>
    </row>
    <row r="21" spans="1:9">
      <c r="A21" s="35" t="s">
        <v>1143</v>
      </c>
    </row>
    <row r="22" spans="1:9" ht="47.5" customHeight="1" thickBot="1">
      <c r="B22" s="40" t="str">
        <f>Database!AK976&amp;" families gave in all three years ("&amp;Year&amp;" - "&amp;Year-2&amp;").  These families gave $"&amp;TEXT(ROUND(Database!AL976,0),"#,###")&amp;" in "&amp;Year&amp;" ("&amp;ABS(ROUND((D22-E22)/E22,2))*100&amp;"% "&amp;IF(D22&gt;E22," increase",IF(D22&lt;E22," decrease", "equal"))&amp;"), $"&amp;TEXT(ROUND(Database!AM976,0),"#,###")&amp;" in "&amp;Year-1&amp;" ("&amp;ABS(ROUND((E22-F22)/F22,2))*100&amp;"% "&amp;IF(E22&gt;F22," increase",IF(E22&lt;F22," decrease", "equal"))&amp;"), and $"&amp;TEXT(ROUND(Database!AN976,0),"#,###")&amp;" in "&amp;Year-2&amp;".  *"</f>
        <v>237 families gave in all three years (2018 - 2016).  These families gave $516,430 in 2018 (1%  decrease), $523,020 in 2017 (7%  decrease), and $563,401 in 2016.  *</v>
      </c>
      <c r="C22" s="44">
        <f>Database!AK$976</f>
        <v>237</v>
      </c>
      <c r="D22" s="45">
        <f>Database!AL$976</f>
        <v>516430.45999999996</v>
      </c>
      <c r="E22" s="45">
        <f>Database!AM$976</f>
        <v>523020.14999999997</v>
      </c>
      <c r="F22" s="45">
        <f>Database!AN$976</f>
        <v>563400.64999999991</v>
      </c>
      <c r="H22" s="55"/>
      <c r="I22" s="55"/>
    </row>
    <row r="23" spans="1:9" ht="26.5" customHeight="1">
      <c r="A23" s="56" t="s">
        <v>1150</v>
      </c>
      <c r="B23" s="57"/>
      <c r="C23" s="58">
        <f>SUM(C8:C22)</f>
        <v>335</v>
      </c>
      <c r="D23" s="59">
        <f>SUM(D8:D22)</f>
        <v>538134.46</v>
      </c>
      <c r="E23" s="59">
        <f t="shared" ref="E23:F23" si="0">SUM(E8:E22)</f>
        <v>541798.81999999995</v>
      </c>
      <c r="F23" s="60">
        <f t="shared" si="0"/>
        <v>590615.64999999991</v>
      </c>
      <c r="H23" s="51"/>
      <c r="I23" s="51"/>
    </row>
    <row r="24" spans="1:9" ht="16" thickBot="1">
      <c r="A24" s="61"/>
      <c r="B24" s="62" t="s">
        <v>1151</v>
      </c>
      <c r="C24" s="63"/>
      <c r="D24" s="64">
        <f>+(D23-E23)/E23</f>
        <v>-6.7633222235515137E-3</v>
      </c>
      <c r="E24" s="64">
        <f>+(E23-F23)/F23</f>
        <v>-8.2654142334359013E-2</v>
      </c>
      <c r="F24" s="65"/>
    </row>
    <row r="26" spans="1:9">
      <c r="A26" s="34" t="s">
        <v>1153</v>
      </c>
    </row>
  </sheetData>
  <mergeCells count="4">
    <mergeCell ref="C6:C7"/>
    <mergeCell ref="A5:F5"/>
    <mergeCell ref="A1:F1"/>
    <mergeCell ref="A2:F2"/>
  </mergeCells>
  <printOptions horizontalCentered="1"/>
  <pageMargins left="0.7" right="0.7" top="0.25" bottom="0.25" header="0.3" footer="0.3"/>
  <pageSetup orientation="landscape" horizontalDpi="0" verticalDpi="0" r:id="rId1"/>
  <drawing r:id="rId2"/>
</worksheet>
</file>

<file path=xl/worksheets/sheet7.xml><?xml version="1.0" encoding="utf-8"?>
<worksheet xmlns="http://schemas.openxmlformats.org/spreadsheetml/2006/main" xmlns:r="http://schemas.openxmlformats.org/officeDocument/2006/relationships">
  <sheetPr codeName="Sheet8"/>
  <dimension ref="A1:M27"/>
  <sheetViews>
    <sheetView showGridLines="0" workbookViewId="0">
      <selection activeCell="B6" sqref="B6"/>
    </sheetView>
  </sheetViews>
  <sheetFormatPr defaultRowHeight="15.5"/>
  <cols>
    <col min="1" max="1" width="7.7265625" style="34" customWidth="1"/>
    <col min="2" max="2" width="69.08984375" style="34" customWidth="1"/>
    <col min="3" max="3" width="9.54296875" style="34" customWidth="1"/>
    <col min="4" max="4" width="10.6328125" style="34" customWidth="1"/>
    <col min="5" max="5" width="12.90625" style="34" customWidth="1"/>
    <col min="6" max="6" width="11.54296875" style="34" customWidth="1"/>
    <col min="7" max="7" width="8.7265625" style="34"/>
    <col min="8" max="8" width="9" style="34" bestFit="1" customWidth="1"/>
    <col min="9" max="9" width="10.1796875" style="34" bestFit="1" customWidth="1"/>
    <col min="10" max="16384" width="8.7265625" style="34"/>
  </cols>
  <sheetData>
    <row r="1" spans="1:13" ht="20">
      <c r="A1" s="83" t="s">
        <v>1</v>
      </c>
      <c r="B1" s="83"/>
      <c r="C1" s="83"/>
      <c r="D1" s="83"/>
      <c r="E1" s="83"/>
      <c r="F1" s="83"/>
      <c r="G1" s="52"/>
      <c r="H1" s="52"/>
      <c r="I1" s="52"/>
      <c r="J1" s="52"/>
      <c r="K1" s="52"/>
      <c r="L1" s="52"/>
      <c r="M1" s="52"/>
    </row>
    <row r="2" spans="1:13" ht="20">
      <c r="A2" s="84" t="s">
        <v>1178</v>
      </c>
      <c r="B2" s="84"/>
      <c r="C2" s="84"/>
      <c r="D2" s="84"/>
      <c r="E2" s="84"/>
      <c r="F2" s="84"/>
      <c r="G2" s="53"/>
      <c r="H2" s="53"/>
      <c r="I2" s="53"/>
      <c r="J2" s="53"/>
      <c r="K2" s="53"/>
      <c r="L2" s="53"/>
      <c r="M2" s="53"/>
    </row>
    <row r="3" spans="1:13" ht="20.5" thickBot="1">
      <c r="A3" s="36"/>
      <c r="B3" s="36"/>
      <c r="C3" s="36"/>
      <c r="D3" s="36"/>
      <c r="E3" s="36"/>
      <c r="F3" s="36"/>
      <c r="G3" s="53"/>
      <c r="H3" s="53"/>
      <c r="I3" s="53"/>
      <c r="J3" s="53"/>
      <c r="K3" s="53"/>
      <c r="L3" s="53"/>
      <c r="M3" s="53"/>
    </row>
    <row r="4" spans="1:13">
      <c r="C4" s="80" t="s">
        <v>1136</v>
      </c>
      <c r="D4" s="47"/>
      <c r="E4" s="47"/>
      <c r="F4" s="48"/>
    </row>
    <row r="5" spans="1:13" ht="16" thickBot="1">
      <c r="A5" s="35" t="s">
        <v>1167</v>
      </c>
      <c r="C5" s="81"/>
      <c r="D5" s="49">
        <f>Year</f>
        <v>2018</v>
      </c>
      <c r="E5" s="49">
        <f>Year-1</f>
        <v>2017</v>
      </c>
      <c r="F5" s="50">
        <f>Year-2</f>
        <v>2016</v>
      </c>
    </row>
    <row r="6" spans="1:13" ht="31">
      <c r="B6" s="40" t="str">
        <f>Database!AQ976&amp;" giving families increased their giving each year.  These families gave $"&amp;+TEXT(ROUND(Database!AR976,0),"#,###")&amp;" in "&amp;Year&amp;", $"&amp;+TEXT(ROUND(Database!AS976,0),"#,###")&amp;" in "&amp;Year-1&amp;", and $"&amp;+TEXT(ROUND(Database!AT976,0),"#,###")&amp;" in "&amp;Year-2&amp;"."</f>
        <v>45 giving families increased their giving each year.  These families gave $112,281 in 2018, $95,499 in 2017, and $80,710 in 2016.</v>
      </c>
      <c r="C6" s="44">
        <f>Database!AQ$976</f>
        <v>45</v>
      </c>
      <c r="D6" s="45">
        <f>Database!AR$976</f>
        <v>112281</v>
      </c>
      <c r="E6" s="45">
        <f>Database!AS$976</f>
        <v>95498.58</v>
      </c>
      <c r="F6" s="45">
        <f>Database!AT$976</f>
        <v>80710.48000000001</v>
      </c>
    </row>
    <row r="7" spans="1:13">
      <c r="B7" s="43" t="s">
        <v>1173</v>
      </c>
      <c r="C7" s="44"/>
      <c r="D7" s="101">
        <f>(+D6-E6)/E6</f>
        <v>0.17573475961632098</v>
      </c>
      <c r="E7" s="101">
        <f>(+E6-F6)/F6</f>
        <v>0.18322403732452081</v>
      </c>
      <c r="F7" s="45"/>
    </row>
    <row r="9" spans="1:13">
      <c r="A9" s="35" t="s">
        <v>1174</v>
      </c>
    </row>
    <row r="10" spans="1:13" ht="31">
      <c r="B10" s="40" t="str">
        <f>Database!AU976&amp;" families decreased their giving each year.  These families gave $"&amp;TEXT(ROUND(Database!AV976,0),"#,###")&amp;" in "&amp;Year&amp;", $"&amp;TEXT(ROUND(Database!AW976,0),"#,###")&amp;" in "&amp;Year-1&amp;", and $"&amp;TEXT(ROUND(Database!AX976,0),"#,###")&amp;" in "&amp;Year-2&amp;"."</f>
        <v>47 families decreased their giving each year.  These families gave $176,403 in 2018, $199,716 in 2017, and $239,856 in 2016.</v>
      </c>
      <c r="C10" s="44">
        <f>Database!AU$976</f>
        <v>47</v>
      </c>
      <c r="D10" s="45">
        <f>Database!AV$976</f>
        <v>176403</v>
      </c>
      <c r="E10" s="45">
        <f>Database!AW$976</f>
        <v>199716.14</v>
      </c>
      <c r="F10" s="45">
        <f>Database!AX$976</f>
        <v>239856.35</v>
      </c>
    </row>
    <row r="11" spans="1:13">
      <c r="B11" s="43" t="s">
        <v>1173</v>
      </c>
      <c r="C11" s="44"/>
      <c r="D11" s="101">
        <f>(+D10-E10)/E10</f>
        <v>-0.11673137684315354</v>
      </c>
      <c r="E11" s="101">
        <f>(+E10-F10)/F10</f>
        <v>-0.16735104157134048</v>
      </c>
      <c r="F11" s="45"/>
    </row>
    <row r="12" spans="1:13">
      <c r="B12" s="40"/>
      <c r="C12" s="44"/>
      <c r="D12" s="45"/>
      <c r="E12" s="45"/>
      <c r="F12" s="46"/>
    </row>
    <row r="13" spans="1:13">
      <c r="A13" s="35" t="s">
        <v>1187</v>
      </c>
      <c r="B13" s="40"/>
      <c r="C13" s="44"/>
      <c r="D13" s="45"/>
      <c r="E13" s="45"/>
      <c r="F13" s="46"/>
    </row>
    <row r="14" spans="1:13" ht="31" customHeight="1">
      <c r="B14" s="40" t="str">
        <f>Database!BA976&amp;" families increased/or remained the same in "&amp;Year&amp;" and decreased in "&amp;Year-1&amp;".  These families gave $"&amp;TEXT(ROUND(Database!BB976,0),"#,###")&amp;" in "&amp;Year&amp;", $"&amp;TEXT(ROUND(Database!BC976,0),"#,###")&amp;" in "&amp;Year-1&amp;", and $"&amp;TEXT(ROUND(Database!BD976,0),"#,###")&amp;" in "&amp;Year-2&amp;"."</f>
        <v>72 families increased/or remained the same in 2018 and decreased in 2017.  These families gave $127,056 in 2018, $109,941 in 2017, and $136,912 in 2016.</v>
      </c>
      <c r="C14" s="44">
        <f>Database!BA$976</f>
        <v>72</v>
      </c>
      <c r="D14" s="45">
        <f>Database!BB$976</f>
        <v>127056.46</v>
      </c>
      <c r="E14" s="45">
        <f>Database!BC$976</f>
        <v>109940.94</v>
      </c>
      <c r="F14" s="45">
        <f>Database!BD$976</f>
        <v>136911.82</v>
      </c>
    </row>
    <row r="15" spans="1:13">
      <c r="B15" s="43" t="s">
        <v>1173</v>
      </c>
      <c r="C15" s="44"/>
      <c r="D15" s="101">
        <f>(+D14-E14)/E14</f>
        <v>0.15567922195316872</v>
      </c>
      <c r="E15" s="101">
        <f>(+E14-F14)/F14</f>
        <v>-0.1969945326853445</v>
      </c>
      <c r="F15" s="45"/>
    </row>
    <row r="16" spans="1:13" ht="47.5" customHeight="1">
      <c r="B16" s="40" t="str">
        <f>Database!BE976&amp;" families decreased in "&amp;Year&amp;" and increased/or remained the same in "&amp;Year-1&amp;".  These families gave $"&amp;TEXT(ROUND(Database!BF976,0),"#,###")&amp;" in "&amp;Year&amp;", $"&amp;TEXT(ROUND(Database!BG976,0),"#,###")&amp;" in "&amp;Year-1&amp;", and $"&amp;TEXT(ROUND(Database!BH976,0),"#,###")&amp;" in "&amp;Year-2&amp;"."</f>
        <v>56 families decreased in 2018 and increased/or remained the same in 2017.  These families gave $74,950 in 2018, $92,434 in 2017, and $81,042 in 2016.</v>
      </c>
      <c r="C16" s="44">
        <f>Database!BE$976</f>
        <v>56</v>
      </c>
      <c r="D16" s="45">
        <f>Database!BF$976</f>
        <v>74950</v>
      </c>
      <c r="E16" s="45">
        <f>Database!BG$976</f>
        <v>92434.489999999991</v>
      </c>
      <c r="F16" s="45">
        <f>Database!BH$976</f>
        <v>81042</v>
      </c>
    </row>
    <row r="17" spans="1:9">
      <c r="B17" s="43" t="s">
        <v>1173</v>
      </c>
      <c r="C17" s="44"/>
      <c r="D17" s="101">
        <f>(+D16-E16)/E16</f>
        <v>-0.1891554764893493</v>
      </c>
      <c r="E17" s="101">
        <f>(+E16-F16)/F16</f>
        <v>0.1405751338811973</v>
      </c>
      <c r="F17" s="45"/>
    </row>
    <row r="18" spans="1:9" ht="47.5" customHeight="1">
      <c r="B18" s="40" t="str">
        <f>Database!BI976+Database!BM976&amp;" families increased in one year and remained the same in the other.  These families gave $"&amp;TEXT(ROUND(Database!BJ976+Database!BN976,0),"#,###")&amp;" in "&amp;Year&amp;", $"&amp;TEXT(ROUND(Database!BK976+Database!BO976,0),"#,###")&amp;" in "&amp;Year-1&amp;", and $"&amp;TEXT(ROUND(Database!BL976+Database!BP976,0),"#,###")&amp;" in "&amp;Year-2&amp;"."</f>
        <v>7 families increased in one year and remained the same in the other.  These families gave $9,580 in 2018, $9,270 in 2017, and $8,720 in 2016.</v>
      </c>
      <c r="C18" s="44">
        <f>Database!BI$976+Database!BM$976</f>
        <v>7</v>
      </c>
      <c r="D18" s="45">
        <f>Database!BJ$976+Database!BN$976</f>
        <v>9580</v>
      </c>
      <c r="E18" s="45">
        <f>Database!BK$976+Database!BO$976</f>
        <v>9270</v>
      </c>
      <c r="F18" s="45">
        <f>Database!BL$976+Database!BP$976</f>
        <v>8720</v>
      </c>
    </row>
    <row r="19" spans="1:9">
      <c r="B19" s="43" t="s">
        <v>1173</v>
      </c>
      <c r="C19" s="44"/>
      <c r="D19" s="101">
        <f>(+D18-E18)/E18</f>
        <v>3.3441208198489752E-2</v>
      </c>
      <c r="E19" s="101">
        <f>(+E18-F18)/F18</f>
        <v>6.3073394495412841E-2</v>
      </c>
      <c r="F19" s="45"/>
    </row>
    <row r="20" spans="1:9">
      <c r="B20" s="40"/>
      <c r="C20" s="44"/>
      <c r="D20" s="101"/>
      <c r="E20" s="101"/>
      <c r="F20" s="45"/>
    </row>
    <row r="21" spans="1:9">
      <c r="A21" s="35" t="s">
        <v>1179</v>
      </c>
      <c r="B21" s="40"/>
      <c r="C21" s="44"/>
      <c r="D21" s="45"/>
      <c r="E21" s="45"/>
      <c r="F21" s="46"/>
    </row>
    <row r="22" spans="1:9" ht="31" customHeight="1">
      <c r="B22" s="40" t="str">
        <f>Database!BQ976&amp;" families gave the save each of the three years.  These families gave $"&amp;TEXT(ROUND(Database!BR976,0),"#,###")&amp;" each year."</f>
        <v>10 families gave the save each of the three years.  These families gave $16,160 each year.</v>
      </c>
      <c r="C22" s="44">
        <f>Database!BQ$976</f>
        <v>10</v>
      </c>
      <c r="D22" s="45">
        <f>Database!BR$976</f>
        <v>16160</v>
      </c>
      <c r="E22" s="45">
        <f>Database!BS$976</f>
        <v>16160</v>
      </c>
      <c r="F22" s="45">
        <f>Database!BT$976</f>
        <v>16160</v>
      </c>
    </row>
    <row r="23" spans="1:9">
      <c r="B23" s="43" t="s">
        <v>1173</v>
      </c>
      <c r="C23" s="44"/>
      <c r="D23" s="101">
        <f>(+D22-E22)/E22</f>
        <v>0</v>
      </c>
      <c r="E23" s="101">
        <f>(+E22-F22)/F22</f>
        <v>0</v>
      </c>
      <c r="F23" s="45"/>
    </row>
    <row r="24" spans="1:9" ht="16" thickBot="1">
      <c r="B24" s="40"/>
      <c r="C24" s="44"/>
      <c r="D24" s="46"/>
      <c r="E24" s="45"/>
      <c r="F24" s="46"/>
    </row>
    <row r="25" spans="1:9" ht="26.5" customHeight="1">
      <c r="A25" s="56" t="s">
        <v>1150</v>
      </c>
      <c r="B25" s="57"/>
      <c r="C25" s="58">
        <f>SUM(C6:C24)</f>
        <v>237</v>
      </c>
      <c r="D25" s="59">
        <f>SUM(D6:D24)</f>
        <v>516430.5189683364</v>
      </c>
      <c r="E25" s="59">
        <f>SUM(E6:E24)</f>
        <v>523020.17252699146</v>
      </c>
      <c r="F25" s="60">
        <f>SUM(F6:F24)</f>
        <v>563400.65</v>
      </c>
      <c r="H25" s="51"/>
      <c r="I25" s="51"/>
    </row>
    <row r="26" spans="1:9" ht="16" thickBot="1">
      <c r="A26" s="61"/>
      <c r="B26" s="62" t="s">
        <v>1151</v>
      </c>
      <c r="C26" s="63"/>
      <c r="D26" s="64">
        <f>+(D25-E25)/E25</f>
        <v>-1.2599234034926231E-2</v>
      </c>
      <c r="E26" s="64">
        <f>+(E25-F25)/F25</f>
        <v>-7.1672756275677998E-2</v>
      </c>
      <c r="F26" s="65"/>
    </row>
    <row r="27" spans="1:9">
      <c r="C27" s="98"/>
      <c r="D27" s="98"/>
      <c r="E27" s="98"/>
      <c r="F27" s="98"/>
    </row>
  </sheetData>
  <mergeCells count="3">
    <mergeCell ref="A1:F1"/>
    <mergeCell ref="A2:F2"/>
    <mergeCell ref="C4:C5"/>
  </mergeCells>
  <printOptions horizontalCentered="1"/>
  <pageMargins left="0.7" right="0.7" top="0.25" bottom="0.25" header="0.3" footer="0.3"/>
  <pageSetup orientation="landscape" horizontalDpi="0" verticalDpi="0" r:id="rId1"/>
  <drawing r:id="rId2"/>
</worksheet>
</file>

<file path=xl/worksheets/sheet8.xml><?xml version="1.0" encoding="utf-8"?>
<worksheet xmlns="http://schemas.openxmlformats.org/spreadsheetml/2006/main" xmlns:r="http://schemas.openxmlformats.org/officeDocument/2006/relationships">
  <sheetPr codeName="Sheet6"/>
  <dimension ref="B1:F7"/>
  <sheetViews>
    <sheetView showGridLines="0" workbookViewId="0">
      <selection activeCell="D13" sqref="D13"/>
    </sheetView>
  </sheetViews>
  <sheetFormatPr defaultRowHeight="15.5"/>
  <cols>
    <col min="1" max="1" width="2.81640625" style="34" customWidth="1"/>
    <col min="2" max="2" width="19.08984375" style="34" customWidth="1"/>
    <col min="3" max="3" width="9.54296875" style="34" customWidth="1"/>
    <col min="4" max="4" width="10.6328125" style="34" customWidth="1"/>
    <col min="5" max="5" width="12.90625" style="34" customWidth="1"/>
    <col min="6" max="6" width="11.54296875" style="34" customWidth="1"/>
    <col min="7" max="7" width="8.7265625" style="34"/>
    <col min="8" max="8" width="9" style="34" bestFit="1" customWidth="1"/>
    <col min="9" max="9" width="10.1796875" style="34" bestFit="1" customWidth="1"/>
    <col min="10" max="16384" width="8.7265625" style="34"/>
  </cols>
  <sheetData>
    <row r="1" spans="2:6">
      <c r="C1" s="80" t="s">
        <v>1136</v>
      </c>
      <c r="D1" s="47"/>
      <c r="E1" s="47"/>
      <c r="F1" s="48"/>
    </row>
    <row r="2" spans="2:6" ht="16" thickBot="1">
      <c r="C2" s="81"/>
      <c r="D2" s="49">
        <f>Year</f>
        <v>2018</v>
      </c>
      <c r="E2" s="49">
        <f>Year-1</f>
        <v>2017</v>
      </c>
      <c r="F2" s="50">
        <f>Year-2</f>
        <v>2016</v>
      </c>
    </row>
    <row r="3" spans="2:6">
      <c r="B3" s="34" t="s">
        <v>1157</v>
      </c>
      <c r="C3" s="44">
        <f>+Summary!C22</f>
        <v>237</v>
      </c>
      <c r="D3" s="97">
        <f>+Summary!D22</f>
        <v>516430.45999999996</v>
      </c>
      <c r="E3" s="97">
        <f>+Summary!E22</f>
        <v>523020.14999999997</v>
      </c>
      <c r="F3" s="97">
        <f>+Summary!F22</f>
        <v>563400.64999999991</v>
      </c>
    </row>
    <row r="4" spans="2:6">
      <c r="B4" s="34" t="s">
        <v>1154</v>
      </c>
      <c r="C4" s="44">
        <f>+Summary!C8+Summary!C9</f>
        <v>51</v>
      </c>
      <c r="D4" s="97">
        <f>+Summary!D8+Summary!D9</f>
        <v>0</v>
      </c>
      <c r="E4" s="97">
        <f>+Summary!E8+Summary!E9</f>
        <v>12757</v>
      </c>
      <c r="F4" s="97">
        <f>+Summary!F8+Summary!F9</f>
        <v>25716</v>
      </c>
    </row>
    <row r="5" spans="2:6">
      <c r="B5" s="34" t="s">
        <v>1155</v>
      </c>
      <c r="C5" s="44">
        <f>+Summary!C12+Summary!C13</f>
        <v>31</v>
      </c>
      <c r="D5" s="97">
        <f>+Summary!D12+Summary!D13</f>
        <v>20741</v>
      </c>
      <c r="E5" s="97">
        <f>+Summary!E12+Summary!E13</f>
        <v>4457.9799999999996</v>
      </c>
      <c r="F5" s="97">
        <f>+Summary!F12+Summary!F13</f>
        <v>0</v>
      </c>
    </row>
    <row r="6" spans="2:6">
      <c r="B6" s="34" t="s">
        <v>1156</v>
      </c>
      <c r="C6" s="44">
        <f>+Summary!C16</f>
        <v>9</v>
      </c>
      <c r="D6" s="97">
        <f>+Summary!D16</f>
        <v>0</v>
      </c>
      <c r="E6" s="97">
        <f>+Summary!E16</f>
        <v>1563.69</v>
      </c>
      <c r="F6" s="97">
        <f>+Summary!F16</f>
        <v>0</v>
      </c>
    </row>
    <row r="7" spans="2:6">
      <c r="B7" s="34" t="s">
        <v>1158</v>
      </c>
      <c r="C7" s="44">
        <f>+Summary!C19</f>
        <v>7</v>
      </c>
      <c r="D7" s="97">
        <f>+Summary!D19</f>
        <v>963</v>
      </c>
      <c r="E7" s="97">
        <f>+Summary!E19</f>
        <v>0</v>
      </c>
      <c r="F7" s="97">
        <f>+Summary!F19</f>
        <v>1499</v>
      </c>
    </row>
  </sheetData>
  <mergeCells count="1">
    <mergeCell ref="C1:C2"/>
  </mergeCells>
  <printOptions horizontalCentered="1"/>
  <pageMargins left="0.7" right="0.7" top="0.25" bottom="0.25" header="0.3" footer="0.3"/>
  <pageSetup orientation="landscape" horizontalDpi="0" verticalDpi="0" r:id="rId1"/>
  <drawing r:id="rId2"/>
</worksheet>
</file>

<file path=xl/worksheets/sheet9.xml><?xml version="1.0" encoding="utf-8"?>
<worksheet xmlns="http://schemas.openxmlformats.org/spreadsheetml/2006/main" xmlns:r="http://schemas.openxmlformats.org/officeDocument/2006/relationships">
  <sheetPr codeName="Sheet7">
    <outlinePr summaryBelow="0" summaryRight="0"/>
    <pageSetUpPr autoPageBreaks="0"/>
  </sheetPr>
  <dimension ref="B1:X8219"/>
  <sheetViews>
    <sheetView showGridLines="0" showOutlineSymbols="0" topLeftCell="A4977" workbookViewId="0">
      <selection activeCell="B1331" sqref="B1331:X1331"/>
    </sheetView>
  </sheetViews>
  <sheetFormatPr defaultColWidth="6.6328125" defaultRowHeight="12.75" customHeight="1"/>
  <cols>
    <col min="1" max="1" width="1" customWidth="1"/>
    <col min="2" max="2" width="1.1796875" customWidth="1"/>
    <col min="3" max="3" width="11.08984375" customWidth="1"/>
    <col min="4" max="4" width="1.08984375" customWidth="1"/>
    <col min="5" max="5" width="4.453125" customWidth="1"/>
    <col min="6" max="6" width="1.08984375" customWidth="1"/>
    <col min="7" max="7" width="6.6328125" customWidth="1"/>
    <col min="8" max="8" width="1.08984375" customWidth="1"/>
    <col min="9" max="10" width="2.1796875" customWidth="1"/>
    <col min="11" max="11" width="6.6328125" customWidth="1"/>
    <col min="12" max="12" width="1.08984375" customWidth="1"/>
    <col min="13" max="13" width="11.08984375" customWidth="1"/>
    <col min="14" max="14" width="1.08984375" customWidth="1"/>
    <col min="15" max="15" width="11.08984375" customWidth="1"/>
    <col min="16" max="16" width="1.08984375" customWidth="1"/>
    <col min="17" max="17" width="11.08984375" customWidth="1"/>
    <col min="18" max="18" width="1.08984375" customWidth="1"/>
    <col min="19" max="19" width="7.81640625" customWidth="1"/>
    <col min="20" max="20" width="2.1796875" customWidth="1"/>
    <col min="21" max="22" width="1.08984375" customWidth="1"/>
    <col min="23" max="23" width="10" customWidth="1"/>
    <col min="24" max="24" width="1" customWidth="1"/>
  </cols>
  <sheetData>
    <row r="1" spans="2:24" ht="13.25" customHeight="1">
      <c r="B1" s="94" t="s">
        <v>0</v>
      </c>
      <c r="C1" s="94"/>
      <c r="D1" s="95" t="s">
        <v>1</v>
      </c>
      <c r="E1" s="95"/>
      <c r="F1" s="95"/>
      <c r="G1" s="95"/>
      <c r="H1" s="95"/>
      <c r="I1" s="95"/>
      <c r="J1" s="95"/>
      <c r="K1" s="95"/>
      <c r="L1" s="95"/>
      <c r="M1" s="95"/>
      <c r="N1" s="95"/>
      <c r="O1" s="95"/>
      <c r="P1" s="95"/>
      <c r="Q1" s="95"/>
      <c r="R1" s="95"/>
      <c r="S1" s="95"/>
      <c r="T1" s="95"/>
    </row>
    <row r="2" spans="2:24" ht="12.65" customHeight="1">
      <c r="B2" s="94" t="s">
        <v>2</v>
      </c>
      <c r="C2" s="94"/>
      <c r="D2" s="72" t="s">
        <v>3</v>
      </c>
      <c r="E2" s="72"/>
      <c r="F2" s="72"/>
      <c r="G2" s="72"/>
      <c r="H2" s="72"/>
      <c r="I2" s="72"/>
      <c r="J2" s="72"/>
      <c r="K2" s="72"/>
      <c r="L2" s="72"/>
      <c r="M2" s="72"/>
      <c r="N2" s="72"/>
      <c r="O2" s="72"/>
      <c r="P2" s="72"/>
      <c r="Q2" s="72"/>
      <c r="R2" s="72"/>
      <c r="S2" s="72"/>
      <c r="T2" s="72"/>
    </row>
    <row r="3" spans="2:24" ht="7.75" customHeight="1">
      <c r="D3" s="72"/>
      <c r="E3" s="72"/>
      <c r="F3" s="72"/>
      <c r="G3" s="72"/>
      <c r="H3" s="72"/>
      <c r="I3" s="72"/>
      <c r="J3" s="72"/>
      <c r="K3" s="72"/>
      <c r="L3" s="72"/>
      <c r="M3" s="72"/>
      <c r="N3" s="72"/>
      <c r="O3" s="72"/>
      <c r="P3" s="72"/>
      <c r="Q3" s="72"/>
      <c r="R3" s="72"/>
      <c r="S3" s="72"/>
      <c r="T3" s="72"/>
    </row>
    <row r="4" spans="2:24" ht="13.75" customHeight="1">
      <c r="B4" s="73" t="s">
        <v>3</v>
      </c>
      <c r="C4" s="73"/>
      <c r="D4" s="73"/>
      <c r="E4" s="73"/>
      <c r="F4" s="73"/>
      <c r="G4" s="73"/>
      <c r="H4" s="73"/>
      <c r="I4" s="73"/>
      <c r="J4" s="73"/>
      <c r="K4" s="73"/>
      <c r="L4" s="73"/>
      <c r="M4" s="73"/>
      <c r="N4" s="73"/>
      <c r="O4" s="73"/>
      <c r="P4" s="73"/>
      <c r="Q4" s="73"/>
      <c r="R4" s="73"/>
      <c r="S4" s="73"/>
      <c r="T4" s="73"/>
      <c r="U4" s="73"/>
      <c r="V4" s="73"/>
      <c r="W4" s="73"/>
    </row>
    <row r="5" spans="2:24" ht="15.65" customHeight="1">
      <c r="B5" s="74" t="s">
        <v>4</v>
      </c>
      <c r="C5" s="74"/>
      <c r="E5" s="96" t="s">
        <v>5</v>
      </c>
      <c r="F5" s="96"/>
      <c r="G5" s="96"/>
      <c r="I5" s="96" t="s">
        <v>5</v>
      </c>
      <c r="J5" s="96"/>
      <c r="K5" s="96"/>
      <c r="M5" s="1" t="s">
        <v>6</v>
      </c>
      <c r="O5" s="1" t="s">
        <v>6</v>
      </c>
      <c r="Q5" s="1" t="s">
        <v>7</v>
      </c>
      <c r="S5" s="96" t="s">
        <v>7</v>
      </c>
      <c r="T5" s="96"/>
      <c r="U5" s="96"/>
      <c r="W5" s="96" t="s">
        <v>8</v>
      </c>
      <c r="X5" s="96"/>
    </row>
    <row r="6" spans="2:24" ht="24.65" customHeight="1"/>
    <row r="7" spans="2:24" ht="12.65" customHeight="1">
      <c r="B7" s="74" t="s">
        <v>9</v>
      </c>
      <c r="C7" s="74"/>
      <c r="E7" s="89">
        <v>0</v>
      </c>
      <c r="F7" s="89"/>
      <c r="G7" s="89"/>
      <c r="I7" s="89">
        <v>0</v>
      </c>
      <c r="J7" s="89"/>
      <c r="K7" s="89"/>
      <c r="M7" s="2">
        <v>0</v>
      </c>
      <c r="O7" s="2">
        <v>0</v>
      </c>
      <c r="Q7" s="2">
        <v>0</v>
      </c>
      <c r="S7" s="89">
        <v>0</v>
      </c>
      <c r="T7" s="89"/>
      <c r="U7" s="89"/>
      <c r="W7" s="90">
        <v>8</v>
      </c>
      <c r="X7" s="90"/>
    </row>
    <row r="8" spans="2:24" ht="0.65" customHeight="1">
      <c r="B8" s="74"/>
      <c r="C8" s="74"/>
    </row>
    <row r="9" spans="2:24" ht="0.5" customHeight="1"/>
    <row r="10" spans="2:24" ht="12.65" customHeight="1">
      <c r="B10" s="74" t="s">
        <v>9</v>
      </c>
      <c r="C10" s="74"/>
      <c r="E10" s="89">
        <v>0</v>
      </c>
      <c r="F10" s="89"/>
      <c r="G10" s="89"/>
      <c r="I10" s="89">
        <v>0</v>
      </c>
      <c r="J10" s="89"/>
      <c r="K10" s="89"/>
      <c r="M10" s="2">
        <v>0</v>
      </c>
      <c r="O10" s="2">
        <v>0</v>
      </c>
      <c r="Q10" s="2">
        <v>0</v>
      </c>
      <c r="S10" s="89">
        <v>0</v>
      </c>
      <c r="T10" s="89"/>
      <c r="U10" s="89"/>
      <c r="W10" s="90">
        <v>7</v>
      </c>
      <c r="X10" s="90"/>
    </row>
    <row r="11" spans="2:24" ht="0.65" customHeight="1">
      <c r="B11" s="74"/>
      <c r="C11" s="74"/>
    </row>
    <row r="12" spans="2:24" ht="0.65" customHeight="1"/>
    <row r="13" spans="2:24" ht="12.65" customHeight="1">
      <c r="B13" s="74" t="s">
        <v>9</v>
      </c>
      <c r="C13" s="74"/>
      <c r="E13" s="89">
        <v>0</v>
      </c>
      <c r="F13" s="89"/>
      <c r="G13" s="89"/>
      <c r="I13" s="89">
        <v>0</v>
      </c>
      <c r="J13" s="89"/>
      <c r="K13" s="89"/>
      <c r="M13" s="2">
        <v>0</v>
      </c>
      <c r="O13" s="2">
        <v>0</v>
      </c>
      <c r="Q13" s="2">
        <v>0</v>
      </c>
      <c r="S13" s="89">
        <v>0</v>
      </c>
      <c r="T13" s="89"/>
      <c r="U13" s="89"/>
    </row>
    <row r="14" spans="2:24" ht="0.65" customHeight="1">
      <c r="B14" s="74"/>
      <c r="C14" s="74"/>
    </row>
    <row r="15" spans="2:24" ht="0.65" customHeight="1"/>
    <row r="16" spans="2:24" ht="12.65" customHeight="1">
      <c r="B16" s="74" t="s">
        <v>9</v>
      </c>
      <c r="C16" s="74"/>
      <c r="E16" s="89">
        <v>0</v>
      </c>
      <c r="F16" s="89"/>
      <c r="G16" s="89"/>
      <c r="I16" s="89">
        <v>0</v>
      </c>
      <c r="J16" s="89"/>
      <c r="K16" s="89"/>
      <c r="M16" s="2">
        <v>0</v>
      </c>
      <c r="O16" s="2">
        <v>0</v>
      </c>
      <c r="Q16" s="2">
        <v>0</v>
      </c>
      <c r="S16" s="89">
        <v>0</v>
      </c>
      <c r="T16" s="89"/>
      <c r="U16" s="89"/>
      <c r="W16" s="90">
        <v>8</v>
      </c>
      <c r="X16" s="90"/>
    </row>
    <row r="17" spans="2:24" ht="0.65" customHeight="1">
      <c r="B17" s="74"/>
      <c r="C17" s="74"/>
    </row>
    <row r="18" spans="2:24" ht="0.65" customHeight="1"/>
    <row r="19" spans="2:24" ht="12.65" customHeight="1">
      <c r="B19" s="74" t="s">
        <v>9</v>
      </c>
      <c r="C19" s="74"/>
      <c r="E19" s="89">
        <v>0</v>
      </c>
      <c r="F19" s="89"/>
      <c r="G19" s="89"/>
      <c r="I19" s="89">
        <v>0</v>
      </c>
      <c r="J19" s="89"/>
      <c r="K19" s="89"/>
      <c r="M19" s="2">
        <v>0</v>
      </c>
      <c r="O19" s="2">
        <v>0</v>
      </c>
      <c r="Q19" s="2">
        <v>0</v>
      </c>
      <c r="S19" s="89">
        <v>0</v>
      </c>
      <c r="T19" s="89"/>
      <c r="U19" s="89"/>
      <c r="W19" s="90">
        <v>8</v>
      </c>
      <c r="X19" s="90"/>
    </row>
    <row r="20" spans="2:24" ht="0.65" customHeight="1">
      <c r="B20" s="74"/>
      <c r="C20" s="74"/>
    </row>
    <row r="21" spans="2:24" ht="0.65" customHeight="1"/>
    <row r="22" spans="2:24" ht="12.65" customHeight="1">
      <c r="B22" s="74" t="s">
        <v>9</v>
      </c>
      <c r="C22" s="74"/>
      <c r="E22" s="89">
        <v>0</v>
      </c>
      <c r="F22" s="89"/>
      <c r="G22" s="89"/>
      <c r="I22" s="89">
        <v>0</v>
      </c>
      <c r="J22" s="89"/>
      <c r="K22" s="89"/>
      <c r="M22" s="2">
        <v>0</v>
      </c>
      <c r="O22" s="2">
        <v>0</v>
      </c>
      <c r="Q22" s="2">
        <v>0</v>
      </c>
      <c r="S22" s="89">
        <v>0</v>
      </c>
      <c r="T22" s="89"/>
      <c r="U22" s="89"/>
      <c r="W22" s="90">
        <v>44</v>
      </c>
      <c r="X22" s="90"/>
    </row>
    <row r="23" spans="2:24" ht="0.65" customHeight="1">
      <c r="B23" s="74"/>
      <c r="C23" s="74"/>
    </row>
    <row r="24" spans="2:24" ht="0.65" customHeight="1"/>
    <row r="25" spans="2:24" ht="12.65" customHeight="1">
      <c r="B25" s="74" t="s">
        <v>9</v>
      </c>
      <c r="C25" s="74"/>
      <c r="E25" s="89">
        <v>0</v>
      </c>
      <c r="F25" s="89"/>
      <c r="G25" s="89"/>
      <c r="I25" s="89">
        <v>0</v>
      </c>
      <c r="J25" s="89"/>
      <c r="K25" s="89"/>
      <c r="M25" s="2">
        <v>0</v>
      </c>
      <c r="O25" s="2">
        <v>0</v>
      </c>
      <c r="Q25" s="2">
        <v>0</v>
      </c>
      <c r="S25" s="89">
        <v>0</v>
      </c>
      <c r="T25" s="89"/>
      <c r="U25" s="89"/>
    </row>
    <row r="26" spans="2:24" ht="0.65" customHeight="1">
      <c r="B26" s="74"/>
      <c r="C26" s="74"/>
    </row>
    <row r="27" spans="2:24" ht="0.65" customHeight="1"/>
    <row r="28" spans="2:24" ht="12.65" customHeight="1">
      <c r="B28" s="74" t="s">
        <v>9</v>
      </c>
      <c r="C28" s="74"/>
      <c r="E28" s="89">
        <v>0</v>
      </c>
      <c r="F28" s="89"/>
      <c r="G28" s="89"/>
      <c r="I28" s="89">
        <v>0</v>
      </c>
      <c r="J28" s="89"/>
      <c r="K28" s="89"/>
      <c r="M28" s="2">
        <v>0</v>
      </c>
      <c r="O28" s="2">
        <v>0</v>
      </c>
      <c r="Q28" s="2">
        <v>0</v>
      </c>
      <c r="S28" s="89">
        <v>0</v>
      </c>
      <c r="T28" s="89"/>
      <c r="U28" s="89"/>
      <c r="W28" s="90">
        <v>9</v>
      </c>
      <c r="X28" s="90"/>
    </row>
    <row r="29" spans="2:24" ht="0.65" customHeight="1">
      <c r="B29" s="74"/>
      <c r="C29" s="74"/>
    </row>
    <row r="30" spans="2:24" ht="0.65" customHeight="1"/>
    <row r="31" spans="2:24" ht="12.65" customHeight="1">
      <c r="B31" s="74" t="s">
        <v>9</v>
      </c>
      <c r="C31" s="74"/>
      <c r="E31" s="89">
        <v>0</v>
      </c>
      <c r="F31" s="89"/>
      <c r="G31" s="89"/>
      <c r="I31" s="89">
        <v>0</v>
      </c>
      <c r="J31" s="89"/>
      <c r="K31" s="89"/>
      <c r="M31" s="2">
        <v>0</v>
      </c>
      <c r="O31" s="2">
        <v>0</v>
      </c>
      <c r="Q31" s="2">
        <v>0</v>
      </c>
      <c r="S31" s="89">
        <v>0</v>
      </c>
      <c r="T31" s="89"/>
      <c r="U31" s="89"/>
    </row>
    <row r="32" spans="2:24" ht="0.65" customHeight="1">
      <c r="B32" s="74"/>
      <c r="C32" s="74"/>
    </row>
    <row r="33" spans="2:24" ht="0.65" customHeight="1"/>
    <row r="34" spans="2:24" ht="12.65" customHeight="1">
      <c r="B34" s="74" t="s">
        <v>9</v>
      </c>
      <c r="C34" s="74"/>
      <c r="E34" s="89">
        <v>0</v>
      </c>
      <c r="F34" s="89"/>
      <c r="G34" s="89"/>
      <c r="I34" s="89">
        <v>0</v>
      </c>
      <c r="J34" s="89"/>
      <c r="K34" s="89"/>
      <c r="M34" s="2">
        <v>0</v>
      </c>
      <c r="O34" s="2">
        <v>0</v>
      </c>
      <c r="Q34" s="2">
        <v>0</v>
      </c>
      <c r="S34" s="89">
        <v>0</v>
      </c>
      <c r="T34" s="89"/>
      <c r="U34" s="89"/>
      <c r="W34" s="90">
        <v>8</v>
      </c>
      <c r="X34" s="90"/>
    </row>
    <row r="35" spans="2:24" ht="0.65" customHeight="1">
      <c r="B35" s="74"/>
      <c r="C35" s="74"/>
    </row>
    <row r="36" spans="2:24" ht="0.65" customHeight="1"/>
    <row r="37" spans="2:24" ht="12.65" customHeight="1">
      <c r="B37" s="74" t="s">
        <v>9</v>
      </c>
      <c r="C37" s="74"/>
      <c r="E37" s="89">
        <v>0</v>
      </c>
      <c r="F37" s="89"/>
      <c r="G37" s="89"/>
      <c r="I37" s="89">
        <v>0</v>
      </c>
      <c r="J37" s="89"/>
      <c r="K37" s="89"/>
      <c r="M37" s="2">
        <v>0</v>
      </c>
      <c r="O37" s="2">
        <v>0</v>
      </c>
      <c r="Q37" s="2">
        <v>0</v>
      </c>
      <c r="S37" s="89">
        <v>0</v>
      </c>
      <c r="T37" s="89"/>
      <c r="U37" s="89"/>
      <c r="W37" s="90">
        <v>8</v>
      </c>
      <c r="X37" s="90"/>
    </row>
    <row r="38" spans="2:24" ht="0.65" customHeight="1">
      <c r="B38" s="74"/>
      <c r="C38" s="74"/>
    </row>
    <row r="39" spans="2:24" ht="0.65" customHeight="1"/>
    <row r="40" spans="2:24" ht="12.65" customHeight="1">
      <c r="B40" s="74" t="s">
        <v>9</v>
      </c>
      <c r="C40" s="74"/>
      <c r="E40" s="89">
        <v>0</v>
      </c>
      <c r="F40" s="89"/>
      <c r="G40" s="89"/>
      <c r="I40" s="89">
        <v>0</v>
      </c>
      <c r="J40" s="89"/>
      <c r="K40" s="89"/>
      <c r="M40" s="2">
        <v>0</v>
      </c>
      <c r="O40" s="2">
        <v>0</v>
      </c>
      <c r="Q40" s="2">
        <v>0</v>
      </c>
      <c r="S40" s="89">
        <v>0</v>
      </c>
      <c r="T40" s="89"/>
      <c r="U40" s="89"/>
      <c r="W40" s="90">
        <v>18</v>
      </c>
      <c r="X40" s="90"/>
    </row>
    <row r="41" spans="2:24" ht="0.65" customHeight="1">
      <c r="B41" s="74"/>
      <c r="C41" s="74"/>
    </row>
    <row r="42" spans="2:24" ht="0.65" customHeight="1"/>
    <row r="43" spans="2:24" ht="12.65" customHeight="1">
      <c r="B43" s="74" t="s">
        <v>9</v>
      </c>
      <c r="C43" s="74"/>
      <c r="E43" s="89">
        <v>0</v>
      </c>
      <c r="F43" s="89"/>
      <c r="G43" s="89"/>
      <c r="I43" s="89">
        <v>0</v>
      </c>
      <c r="J43" s="89"/>
      <c r="K43" s="89"/>
      <c r="M43" s="2">
        <v>0</v>
      </c>
      <c r="O43" s="2">
        <v>0</v>
      </c>
      <c r="Q43" s="2">
        <v>0</v>
      </c>
      <c r="S43" s="89">
        <v>0</v>
      </c>
      <c r="T43" s="89"/>
      <c r="U43" s="89"/>
      <c r="W43" s="90">
        <v>26</v>
      </c>
      <c r="X43" s="90"/>
    </row>
    <row r="44" spans="2:24" ht="0.65" customHeight="1">
      <c r="B44" s="74"/>
      <c r="C44" s="74"/>
    </row>
    <row r="45" spans="2:24" ht="0.65" customHeight="1"/>
    <row r="46" spans="2:24" ht="12.65" customHeight="1">
      <c r="B46" s="74" t="s">
        <v>9</v>
      </c>
      <c r="C46" s="74"/>
      <c r="E46" s="89">
        <v>0</v>
      </c>
      <c r="F46" s="89"/>
      <c r="G46" s="89"/>
      <c r="I46" s="89">
        <v>0</v>
      </c>
      <c r="J46" s="89"/>
      <c r="K46" s="89"/>
      <c r="M46" s="2">
        <v>0</v>
      </c>
      <c r="O46" s="2">
        <v>0</v>
      </c>
      <c r="Q46" s="2">
        <v>0</v>
      </c>
      <c r="S46" s="89">
        <v>0</v>
      </c>
      <c r="T46" s="89"/>
      <c r="U46" s="89"/>
      <c r="W46" s="90">
        <v>14</v>
      </c>
      <c r="X46" s="90"/>
    </row>
    <row r="47" spans="2:24" ht="0.65" customHeight="1">
      <c r="B47" s="74"/>
      <c r="C47" s="74"/>
    </row>
    <row r="48" spans="2:24" ht="0.65" customHeight="1"/>
    <row r="49" spans="2:24" ht="12.65" customHeight="1">
      <c r="B49" s="74" t="s">
        <v>9</v>
      </c>
      <c r="C49" s="74"/>
      <c r="E49" s="89">
        <v>0</v>
      </c>
      <c r="F49" s="89"/>
      <c r="G49" s="89"/>
      <c r="I49" s="89">
        <v>0</v>
      </c>
      <c r="J49" s="89"/>
      <c r="K49" s="89"/>
      <c r="M49" s="2">
        <v>0</v>
      </c>
      <c r="O49" s="2">
        <v>0</v>
      </c>
      <c r="Q49" s="2">
        <v>0</v>
      </c>
      <c r="S49" s="89">
        <v>0</v>
      </c>
      <c r="T49" s="89"/>
      <c r="U49" s="89"/>
      <c r="W49" s="90">
        <v>26</v>
      </c>
      <c r="X49" s="90"/>
    </row>
    <row r="50" spans="2:24" ht="0.65" customHeight="1">
      <c r="B50" s="74"/>
      <c r="C50" s="74"/>
    </row>
    <row r="51" spans="2:24" ht="0.65" customHeight="1"/>
    <row r="52" spans="2:24" ht="12.65" customHeight="1">
      <c r="B52" s="74" t="s">
        <v>9</v>
      </c>
      <c r="C52" s="74"/>
      <c r="E52" s="89">
        <v>0</v>
      </c>
      <c r="F52" s="89"/>
      <c r="G52" s="89"/>
      <c r="I52" s="89">
        <v>0</v>
      </c>
      <c r="J52" s="89"/>
      <c r="K52" s="89"/>
      <c r="M52" s="2">
        <v>0</v>
      </c>
      <c r="O52" s="2">
        <v>0</v>
      </c>
      <c r="Q52" s="2">
        <v>0</v>
      </c>
      <c r="S52" s="89">
        <v>0</v>
      </c>
      <c r="T52" s="89"/>
      <c r="U52" s="89"/>
      <c r="W52" s="90">
        <v>27</v>
      </c>
      <c r="X52" s="90"/>
    </row>
    <row r="53" spans="2:24" ht="0.65" customHeight="1">
      <c r="B53" s="74"/>
      <c r="C53" s="74"/>
    </row>
    <row r="54" spans="2:24" ht="0.65" customHeight="1"/>
    <row r="55" spans="2:24" ht="12.65" customHeight="1">
      <c r="B55" s="74" t="s">
        <v>9</v>
      </c>
      <c r="C55" s="74"/>
      <c r="E55" s="89">
        <v>0</v>
      </c>
      <c r="F55" s="89"/>
      <c r="G55" s="89"/>
      <c r="I55" s="89">
        <v>0</v>
      </c>
      <c r="J55" s="89"/>
      <c r="K55" s="89"/>
      <c r="M55" s="2">
        <v>0</v>
      </c>
      <c r="O55" s="2">
        <v>0</v>
      </c>
      <c r="Q55" s="2">
        <v>0</v>
      </c>
      <c r="S55" s="89">
        <v>0</v>
      </c>
      <c r="T55" s="89"/>
      <c r="U55" s="89"/>
      <c r="W55" s="90">
        <v>45</v>
      </c>
      <c r="X55" s="90"/>
    </row>
    <row r="56" spans="2:24" ht="0.65" customHeight="1">
      <c r="B56" s="74"/>
      <c r="C56" s="74"/>
    </row>
    <row r="57" spans="2:24" ht="0.65" customHeight="1"/>
    <row r="58" spans="2:24" ht="12.65" customHeight="1">
      <c r="B58" s="74" t="s">
        <v>9</v>
      </c>
      <c r="C58" s="74"/>
      <c r="E58" s="89">
        <v>0</v>
      </c>
      <c r="F58" s="89"/>
      <c r="G58" s="89"/>
      <c r="I58" s="89">
        <v>0</v>
      </c>
      <c r="J58" s="89"/>
      <c r="K58" s="89"/>
      <c r="M58" s="2">
        <v>0</v>
      </c>
      <c r="O58" s="2">
        <v>0</v>
      </c>
      <c r="Q58" s="2">
        <v>0</v>
      </c>
      <c r="S58" s="89">
        <v>0</v>
      </c>
      <c r="T58" s="89"/>
      <c r="U58" s="89"/>
      <c r="W58" s="90">
        <v>8</v>
      </c>
      <c r="X58" s="90"/>
    </row>
    <row r="59" spans="2:24" ht="0.65" customHeight="1">
      <c r="B59" s="74"/>
      <c r="C59" s="74"/>
    </row>
    <row r="60" spans="2:24" ht="0.65" customHeight="1"/>
    <row r="61" spans="2:24" ht="12.65" customHeight="1">
      <c r="B61" s="74" t="s">
        <v>9</v>
      </c>
      <c r="C61" s="74"/>
      <c r="E61" s="89">
        <v>0</v>
      </c>
      <c r="F61" s="89"/>
      <c r="G61" s="89"/>
      <c r="I61" s="89">
        <v>0</v>
      </c>
      <c r="J61" s="89"/>
      <c r="K61" s="89"/>
      <c r="M61" s="2">
        <v>0</v>
      </c>
      <c r="O61" s="2">
        <v>0</v>
      </c>
      <c r="Q61" s="2">
        <v>0</v>
      </c>
      <c r="S61" s="89">
        <v>0</v>
      </c>
      <c r="T61" s="89"/>
      <c r="U61" s="89"/>
      <c r="W61" s="90">
        <v>46</v>
      </c>
      <c r="X61" s="90"/>
    </row>
    <row r="62" spans="2:24" ht="0.65" customHeight="1">
      <c r="B62" s="74"/>
      <c r="C62" s="74"/>
    </row>
    <row r="63" spans="2:24" ht="0.65" customHeight="1"/>
    <row r="64" spans="2:24" ht="12.65" customHeight="1">
      <c r="B64" s="74" t="s">
        <v>9</v>
      </c>
      <c r="C64" s="74"/>
      <c r="E64" s="89">
        <v>0</v>
      </c>
      <c r="F64" s="89"/>
      <c r="G64" s="89"/>
      <c r="I64" s="89">
        <v>0</v>
      </c>
      <c r="J64" s="89"/>
      <c r="K64" s="89"/>
      <c r="M64" s="2">
        <v>0</v>
      </c>
      <c r="O64" s="2">
        <v>0</v>
      </c>
      <c r="Q64" s="2">
        <v>0</v>
      </c>
      <c r="S64" s="89">
        <v>0</v>
      </c>
      <c r="T64" s="89"/>
      <c r="U64" s="89"/>
      <c r="W64" s="90">
        <v>40</v>
      </c>
      <c r="X64" s="90"/>
    </row>
    <row r="65" spans="2:24" ht="0.65" customHeight="1">
      <c r="B65" s="74"/>
      <c r="C65" s="74"/>
    </row>
    <row r="66" spans="2:24" ht="0.65" customHeight="1"/>
    <row r="67" spans="2:24" ht="12.65" customHeight="1">
      <c r="B67" s="74" t="s">
        <v>9</v>
      </c>
      <c r="C67" s="74"/>
      <c r="E67" s="89">
        <v>0</v>
      </c>
      <c r="F67" s="89"/>
      <c r="G67" s="89"/>
      <c r="I67" s="89">
        <v>0</v>
      </c>
      <c r="J67" s="89"/>
      <c r="K67" s="89"/>
      <c r="M67" s="2">
        <v>0</v>
      </c>
      <c r="O67" s="2">
        <v>0</v>
      </c>
      <c r="Q67" s="2">
        <v>0</v>
      </c>
      <c r="S67" s="89">
        <v>0</v>
      </c>
      <c r="T67" s="89"/>
      <c r="U67" s="89"/>
      <c r="W67" s="90">
        <v>29</v>
      </c>
      <c r="X67" s="90"/>
    </row>
    <row r="68" spans="2:24" ht="0.65" customHeight="1">
      <c r="B68" s="74"/>
      <c r="C68" s="74"/>
    </row>
    <row r="69" spans="2:24" ht="0.65" customHeight="1"/>
    <row r="70" spans="2:24" ht="12.65" customHeight="1">
      <c r="B70" s="74" t="s">
        <v>9</v>
      </c>
      <c r="C70" s="74"/>
      <c r="E70" s="89">
        <v>0</v>
      </c>
      <c r="F70" s="89"/>
      <c r="G70" s="89"/>
      <c r="I70" s="89">
        <v>0</v>
      </c>
      <c r="J70" s="89"/>
      <c r="K70" s="89"/>
      <c r="M70" s="2">
        <v>0</v>
      </c>
      <c r="O70" s="2">
        <v>0</v>
      </c>
      <c r="Q70" s="2">
        <v>0</v>
      </c>
      <c r="S70" s="89">
        <v>0</v>
      </c>
      <c r="T70" s="89"/>
      <c r="U70" s="89"/>
      <c r="W70" s="90">
        <v>14</v>
      </c>
      <c r="X70" s="90"/>
    </row>
    <row r="71" spans="2:24" ht="0.65" customHeight="1">
      <c r="B71" s="74"/>
      <c r="C71" s="74"/>
    </row>
    <row r="72" spans="2:24" ht="0.65" customHeight="1"/>
    <row r="73" spans="2:24" ht="12.65" customHeight="1">
      <c r="B73" s="74" t="s">
        <v>9</v>
      </c>
      <c r="C73" s="74"/>
      <c r="E73" s="89">
        <v>0</v>
      </c>
      <c r="F73" s="89"/>
      <c r="G73" s="89"/>
      <c r="I73" s="89">
        <v>0</v>
      </c>
      <c r="J73" s="89"/>
      <c r="K73" s="89"/>
      <c r="M73" s="2">
        <v>0</v>
      </c>
      <c r="O73" s="2">
        <v>0</v>
      </c>
      <c r="Q73" s="2">
        <v>0</v>
      </c>
      <c r="S73" s="89">
        <v>0</v>
      </c>
      <c r="T73" s="89"/>
      <c r="U73" s="89"/>
      <c r="W73" s="90">
        <v>48</v>
      </c>
      <c r="X73" s="90"/>
    </row>
    <row r="74" spans="2:24" ht="0.65" customHeight="1">
      <c r="B74" s="74"/>
      <c r="C74" s="74"/>
    </row>
    <row r="75" spans="2:24" ht="0.65" customHeight="1"/>
    <row r="76" spans="2:24" ht="12.65" customHeight="1">
      <c r="B76" s="74" t="s">
        <v>9</v>
      </c>
      <c r="C76" s="74"/>
      <c r="E76" s="89">
        <v>0</v>
      </c>
      <c r="F76" s="89"/>
      <c r="G76" s="89"/>
      <c r="I76" s="89">
        <v>0</v>
      </c>
      <c r="J76" s="89"/>
      <c r="K76" s="89"/>
      <c r="M76" s="2">
        <v>0</v>
      </c>
      <c r="O76" s="2">
        <v>0</v>
      </c>
      <c r="Q76" s="2">
        <v>0</v>
      </c>
      <c r="S76" s="89">
        <v>0</v>
      </c>
      <c r="T76" s="89"/>
      <c r="U76" s="89"/>
      <c r="W76" s="90">
        <v>67</v>
      </c>
      <c r="X76" s="90"/>
    </row>
    <row r="77" spans="2:24" ht="0.65" customHeight="1">
      <c r="B77" s="74"/>
      <c r="C77" s="74"/>
    </row>
    <row r="78" spans="2:24" ht="0.65" customHeight="1"/>
    <row r="79" spans="2:24" ht="12.65" customHeight="1">
      <c r="B79" s="74" t="s">
        <v>9</v>
      </c>
      <c r="C79" s="74"/>
      <c r="E79" s="89">
        <v>0</v>
      </c>
      <c r="F79" s="89"/>
      <c r="G79" s="89"/>
      <c r="I79" s="89">
        <v>0</v>
      </c>
      <c r="J79" s="89"/>
      <c r="K79" s="89"/>
      <c r="M79" s="2">
        <v>0</v>
      </c>
      <c r="O79" s="2">
        <v>0</v>
      </c>
      <c r="Q79" s="2">
        <v>0</v>
      </c>
      <c r="S79" s="89">
        <v>0</v>
      </c>
      <c r="T79" s="89"/>
      <c r="U79" s="89"/>
      <c r="W79" s="90">
        <v>26</v>
      </c>
      <c r="X79" s="90"/>
    </row>
    <row r="80" spans="2:24" ht="0.65" customHeight="1">
      <c r="B80" s="74"/>
      <c r="C80" s="74"/>
    </row>
    <row r="81" spans="2:24" ht="0.65" customHeight="1"/>
    <row r="82" spans="2:24" ht="12.65" customHeight="1">
      <c r="B82" s="74" t="s">
        <v>9</v>
      </c>
      <c r="C82" s="74"/>
      <c r="E82" s="89">
        <v>0</v>
      </c>
      <c r="F82" s="89"/>
      <c r="G82" s="89"/>
      <c r="I82" s="89">
        <v>0</v>
      </c>
      <c r="J82" s="89"/>
      <c r="K82" s="89"/>
      <c r="M82" s="2">
        <v>0</v>
      </c>
      <c r="O82" s="2">
        <v>0</v>
      </c>
      <c r="Q82" s="2">
        <v>0</v>
      </c>
      <c r="S82" s="89">
        <v>0</v>
      </c>
      <c r="T82" s="89"/>
      <c r="U82" s="89"/>
      <c r="W82" s="90">
        <v>15</v>
      </c>
      <c r="X82" s="90"/>
    </row>
    <row r="83" spans="2:24" ht="0.65" customHeight="1">
      <c r="B83" s="74"/>
      <c r="C83" s="74"/>
    </row>
    <row r="84" spans="2:24" ht="0.65" customHeight="1"/>
    <row r="85" spans="2:24" ht="12.65" customHeight="1">
      <c r="B85" s="74" t="s">
        <v>9</v>
      </c>
      <c r="C85" s="74"/>
      <c r="E85" s="89">
        <v>0</v>
      </c>
      <c r="F85" s="89"/>
      <c r="G85" s="89"/>
      <c r="I85" s="89">
        <v>0</v>
      </c>
      <c r="J85" s="89"/>
      <c r="K85" s="89"/>
      <c r="M85" s="2">
        <v>0</v>
      </c>
      <c r="O85" s="2">
        <v>0</v>
      </c>
      <c r="Q85" s="2">
        <v>0</v>
      </c>
      <c r="S85" s="89">
        <v>0</v>
      </c>
      <c r="T85" s="89"/>
      <c r="U85" s="89"/>
      <c r="W85" s="90">
        <v>18</v>
      </c>
      <c r="X85" s="90"/>
    </row>
    <row r="86" spans="2:24" ht="0.65" customHeight="1">
      <c r="B86" s="74"/>
      <c r="C86" s="74"/>
    </row>
    <row r="87" spans="2:24" ht="0.65" customHeight="1"/>
    <row r="88" spans="2:24" ht="12.65" customHeight="1">
      <c r="B88" s="74" t="s">
        <v>9</v>
      </c>
      <c r="C88" s="74"/>
      <c r="E88" s="89">
        <v>0</v>
      </c>
      <c r="F88" s="89"/>
      <c r="G88" s="89"/>
      <c r="I88" s="89">
        <v>0</v>
      </c>
      <c r="J88" s="89"/>
      <c r="K88" s="89"/>
      <c r="M88" s="2">
        <v>0</v>
      </c>
      <c r="O88" s="2">
        <v>0</v>
      </c>
      <c r="Q88" s="2">
        <v>0</v>
      </c>
      <c r="S88" s="89">
        <v>0</v>
      </c>
      <c r="T88" s="89"/>
      <c r="U88" s="89"/>
      <c r="W88" s="90">
        <v>9</v>
      </c>
      <c r="X88" s="90"/>
    </row>
    <row r="89" spans="2:24" ht="0.65" customHeight="1">
      <c r="B89" s="74"/>
      <c r="C89" s="74"/>
    </row>
    <row r="90" spans="2:24" ht="0.65" customHeight="1"/>
    <row r="91" spans="2:24" ht="12.65" customHeight="1">
      <c r="B91" s="74" t="s">
        <v>9</v>
      </c>
      <c r="C91" s="74"/>
      <c r="E91" s="89">
        <v>0</v>
      </c>
      <c r="F91" s="89"/>
      <c r="G91" s="89"/>
      <c r="I91" s="89">
        <v>0</v>
      </c>
      <c r="J91" s="89"/>
      <c r="K91" s="89"/>
      <c r="M91" s="2">
        <v>0</v>
      </c>
      <c r="O91" s="2">
        <v>0</v>
      </c>
      <c r="Q91" s="2">
        <v>0</v>
      </c>
      <c r="S91" s="89">
        <v>0</v>
      </c>
      <c r="T91" s="89"/>
      <c r="U91" s="89"/>
      <c r="W91" s="90">
        <v>9</v>
      </c>
      <c r="X91" s="90"/>
    </row>
    <row r="92" spans="2:24" ht="0.65" customHeight="1">
      <c r="B92" s="74"/>
      <c r="C92" s="74"/>
    </row>
    <row r="93" spans="2:24" ht="0.65" customHeight="1"/>
    <row r="94" spans="2:24" ht="12.65" customHeight="1">
      <c r="B94" s="74" t="s">
        <v>9</v>
      </c>
      <c r="C94" s="74"/>
      <c r="E94" s="89">
        <v>0</v>
      </c>
      <c r="F94" s="89"/>
      <c r="G94" s="89"/>
      <c r="I94" s="89">
        <v>0</v>
      </c>
      <c r="J94" s="89"/>
      <c r="K94" s="89"/>
      <c r="M94" s="2">
        <v>0</v>
      </c>
      <c r="O94" s="2">
        <v>0</v>
      </c>
      <c r="Q94" s="2">
        <v>0</v>
      </c>
      <c r="S94" s="89">
        <v>0</v>
      </c>
      <c r="T94" s="89"/>
      <c r="U94" s="89"/>
      <c r="W94" s="90">
        <v>85</v>
      </c>
      <c r="X94" s="90"/>
    </row>
    <row r="95" spans="2:24" ht="0.65" customHeight="1">
      <c r="B95" s="74"/>
      <c r="C95" s="74"/>
    </row>
    <row r="96" spans="2:24" ht="0.65" customHeight="1"/>
    <row r="97" spans="2:24" ht="12.65" customHeight="1">
      <c r="B97" s="74" t="s">
        <v>9</v>
      </c>
      <c r="C97" s="74"/>
      <c r="E97" s="89">
        <v>0</v>
      </c>
      <c r="F97" s="89"/>
      <c r="G97" s="89"/>
      <c r="I97" s="89">
        <v>0</v>
      </c>
      <c r="J97" s="89"/>
      <c r="K97" s="89"/>
      <c r="M97" s="2">
        <v>0</v>
      </c>
      <c r="O97" s="2">
        <v>0</v>
      </c>
      <c r="Q97" s="2">
        <v>0</v>
      </c>
      <c r="S97" s="89">
        <v>0</v>
      </c>
      <c r="T97" s="89"/>
      <c r="U97" s="89"/>
      <c r="W97" s="90">
        <v>15</v>
      </c>
      <c r="X97" s="90"/>
    </row>
    <row r="98" spans="2:24" ht="0.65" customHeight="1">
      <c r="B98" s="74"/>
      <c r="C98" s="74"/>
    </row>
    <row r="99" spans="2:24" ht="0.65" customHeight="1"/>
    <row r="100" spans="2:24" ht="12.65" customHeight="1">
      <c r="B100" s="74" t="s">
        <v>9</v>
      </c>
      <c r="C100" s="74"/>
      <c r="E100" s="89">
        <v>0</v>
      </c>
      <c r="F100" s="89"/>
      <c r="G100" s="89"/>
      <c r="I100" s="89">
        <v>0</v>
      </c>
      <c r="J100" s="89"/>
      <c r="K100" s="89"/>
      <c r="M100" s="2">
        <v>0</v>
      </c>
      <c r="O100" s="2">
        <v>0</v>
      </c>
      <c r="Q100" s="2">
        <v>0</v>
      </c>
      <c r="S100" s="89">
        <v>0</v>
      </c>
      <c r="T100" s="89"/>
      <c r="U100" s="89"/>
      <c r="W100" s="90">
        <v>18</v>
      </c>
      <c r="X100" s="90"/>
    </row>
    <row r="101" spans="2:24" ht="0.65" customHeight="1">
      <c r="B101" s="74"/>
      <c r="C101" s="74"/>
    </row>
    <row r="102" spans="2:24" ht="0.65" customHeight="1"/>
    <row r="103" spans="2:24" ht="12.65" customHeight="1">
      <c r="B103" s="74" t="s">
        <v>9</v>
      </c>
      <c r="C103" s="74"/>
      <c r="E103" s="89">
        <v>0</v>
      </c>
      <c r="F103" s="89"/>
      <c r="G103" s="89"/>
      <c r="I103" s="89">
        <v>0</v>
      </c>
      <c r="J103" s="89"/>
      <c r="K103" s="89"/>
      <c r="M103" s="2">
        <v>0</v>
      </c>
      <c r="O103" s="2">
        <v>0</v>
      </c>
      <c r="Q103" s="2">
        <v>0</v>
      </c>
      <c r="S103" s="89">
        <v>0</v>
      </c>
      <c r="T103" s="89"/>
      <c r="U103" s="89"/>
      <c r="W103" s="90">
        <v>9</v>
      </c>
      <c r="X103" s="90"/>
    </row>
    <row r="104" spans="2:24" ht="0.65" customHeight="1">
      <c r="B104" s="74"/>
      <c r="C104" s="74"/>
    </row>
    <row r="105" spans="2:24" ht="0.65" customHeight="1"/>
    <row r="106" spans="2:24" ht="12.65" customHeight="1">
      <c r="B106" s="74" t="s">
        <v>9</v>
      </c>
      <c r="C106" s="74"/>
      <c r="E106" s="89">
        <v>0</v>
      </c>
      <c r="F106" s="89"/>
      <c r="G106" s="89"/>
      <c r="I106" s="89">
        <v>0</v>
      </c>
      <c r="J106" s="89"/>
      <c r="K106" s="89"/>
      <c r="M106" s="2">
        <v>0</v>
      </c>
      <c r="O106" s="2">
        <v>0</v>
      </c>
      <c r="Q106" s="2">
        <v>0</v>
      </c>
      <c r="S106" s="89">
        <v>0</v>
      </c>
      <c r="T106" s="89"/>
      <c r="U106" s="89"/>
      <c r="W106" s="90">
        <v>23</v>
      </c>
      <c r="X106" s="90"/>
    </row>
    <row r="107" spans="2:24" ht="0.65" customHeight="1">
      <c r="B107" s="74"/>
      <c r="C107" s="74"/>
    </row>
    <row r="108" spans="2:24" ht="0.65" customHeight="1"/>
    <row r="109" spans="2:24" ht="12.65" customHeight="1">
      <c r="B109" s="74" t="s">
        <v>9</v>
      </c>
      <c r="C109" s="74"/>
      <c r="E109" s="89">
        <v>0</v>
      </c>
      <c r="F109" s="89"/>
      <c r="G109" s="89"/>
      <c r="I109" s="89">
        <v>0</v>
      </c>
      <c r="J109" s="89"/>
      <c r="K109" s="89"/>
      <c r="M109" s="2">
        <v>0</v>
      </c>
      <c r="O109" s="2">
        <v>0</v>
      </c>
      <c r="Q109" s="2">
        <v>0</v>
      </c>
      <c r="S109" s="89">
        <v>0</v>
      </c>
      <c r="T109" s="89"/>
      <c r="U109" s="89"/>
    </row>
    <row r="110" spans="2:24" ht="0.65" customHeight="1">
      <c r="B110" s="74"/>
      <c r="C110" s="74"/>
    </row>
    <row r="111" spans="2:24" ht="0.65" customHeight="1"/>
    <row r="112" spans="2:24" ht="12.65" customHeight="1">
      <c r="B112" s="74" t="s">
        <v>9</v>
      </c>
      <c r="C112" s="74"/>
      <c r="E112" s="89">
        <v>0</v>
      </c>
      <c r="F112" s="89"/>
      <c r="G112" s="89"/>
      <c r="I112" s="89">
        <v>0</v>
      </c>
      <c r="J112" s="89"/>
      <c r="K112" s="89"/>
      <c r="M112" s="2">
        <v>0</v>
      </c>
      <c r="O112" s="2">
        <v>0</v>
      </c>
      <c r="Q112" s="2">
        <v>0</v>
      </c>
      <c r="S112" s="89">
        <v>0</v>
      </c>
      <c r="T112" s="89"/>
      <c r="U112" s="89"/>
    </row>
    <row r="113" spans="2:24" ht="0.65" customHeight="1">
      <c r="B113" s="74"/>
      <c r="C113" s="74"/>
    </row>
    <row r="114" spans="2:24" ht="0.65" customHeight="1"/>
    <row r="115" spans="2:24" ht="12.65" customHeight="1">
      <c r="B115" s="74" t="s">
        <v>9</v>
      </c>
      <c r="C115" s="74"/>
      <c r="E115" s="89">
        <v>0</v>
      </c>
      <c r="F115" s="89"/>
      <c r="G115" s="89"/>
      <c r="I115" s="89">
        <v>0</v>
      </c>
      <c r="J115" s="89"/>
      <c r="K115" s="89"/>
      <c r="M115" s="2">
        <v>0</v>
      </c>
      <c r="O115" s="2">
        <v>0</v>
      </c>
      <c r="Q115" s="2">
        <v>0</v>
      </c>
      <c r="S115" s="89">
        <v>0</v>
      </c>
      <c r="T115" s="89"/>
      <c r="U115" s="89"/>
      <c r="W115" s="90">
        <v>18</v>
      </c>
      <c r="X115" s="90"/>
    </row>
    <row r="116" spans="2:24" ht="0.65" customHeight="1">
      <c r="B116" s="74"/>
      <c r="C116" s="74"/>
    </row>
    <row r="117" spans="2:24" ht="0.65" customHeight="1"/>
    <row r="118" spans="2:24" ht="12.65" customHeight="1">
      <c r="B118" s="74" t="s">
        <v>9</v>
      </c>
      <c r="C118" s="74"/>
      <c r="E118" s="89">
        <v>0</v>
      </c>
      <c r="F118" s="89"/>
      <c r="G118" s="89"/>
      <c r="I118" s="89">
        <v>0</v>
      </c>
      <c r="J118" s="89"/>
      <c r="K118" s="89"/>
      <c r="M118" s="2">
        <v>0</v>
      </c>
      <c r="O118" s="2">
        <v>0</v>
      </c>
      <c r="Q118" s="2">
        <v>0</v>
      </c>
      <c r="S118" s="89">
        <v>0</v>
      </c>
      <c r="T118" s="89"/>
      <c r="U118" s="89"/>
      <c r="W118" s="90">
        <v>27</v>
      </c>
      <c r="X118" s="90"/>
    </row>
    <row r="119" spans="2:24" ht="0.65" customHeight="1">
      <c r="B119" s="74"/>
      <c r="C119" s="74"/>
    </row>
    <row r="120" spans="2:24" ht="0.65" customHeight="1"/>
    <row r="121" spans="2:24" ht="12.65" customHeight="1">
      <c r="B121" s="74" t="s">
        <v>9</v>
      </c>
      <c r="C121" s="74"/>
      <c r="E121" s="89">
        <v>0</v>
      </c>
      <c r="F121" s="89"/>
      <c r="G121" s="89"/>
      <c r="I121" s="89">
        <v>0</v>
      </c>
      <c r="J121" s="89"/>
      <c r="K121" s="89"/>
      <c r="M121" s="2">
        <v>0</v>
      </c>
      <c r="O121" s="2">
        <v>0</v>
      </c>
      <c r="Q121" s="2">
        <v>0</v>
      </c>
      <c r="S121" s="89">
        <v>0</v>
      </c>
      <c r="T121" s="89"/>
      <c r="U121" s="89"/>
    </row>
    <row r="122" spans="2:24" ht="0.65" customHeight="1">
      <c r="B122" s="74"/>
      <c r="C122" s="74"/>
    </row>
    <row r="123" spans="2:24" ht="0.65" customHeight="1"/>
    <row r="124" spans="2:24" ht="12.65" customHeight="1">
      <c r="B124" s="74" t="s">
        <v>9</v>
      </c>
      <c r="C124" s="74"/>
      <c r="E124" s="89">
        <v>0</v>
      </c>
      <c r="F124" s="89"/>
      <c r="G124" s="89"/>
      <c r="I124" s="89">
        <v>0</v>
      </c>
      <c r="J124" s="89"/>
      <c r="K124" s="89"/>
      <c r="M124" s="2">
        <v>0</v>
      </c>
      <c r="O124" s="2">
        <v>0</v>
      </c>
      <c r="Q124" s="2">
        <v>0</v>
      </c>
      <c r="S124" s="89">
        <v>0</v>
      </c>
      <c r="T124" s="89"/>
      <c r="U124" s="89"/>
    </row>
    <row r="125" spans="2:24" ht="0.65" customHeight="1">
      <c r="B125" s="74"/>
      <c r="C125" s="74"/>
    </row>
    <row r="126" spans="2:24" ht="0.65" customHeight="1"/>
    <row r="127" spans="2:24" ht="12.65" customHeight="1">
      <c r="B127" s="74" t="s">
        <v>9</v>
      </c>
      <c r="C127" s="74"/>
      <c r="E127" s="89">
        <v>0</v>
      </c>
      <c r="F127" s="89"/>
      <c r="G127" s="89"/>
      <c r="I127" s="89">
        <v>0</v>
      </c>
      <c r="J127" s="89"/>
      <c r="K127" s="89"/>
      <c r="M127" s="2">
        <v>0</v>
      </c>
      <c r="O127" s="2">
        <v>0</v>
      </c>
      <c r="Q127" s="2">
        <v>0</v>
      </c>
      <c r="S127" s="89">
        <v>0</v>
      </c>
      <c r="T127" s="89"/>
      <c r="U127" s="89"/>
      <c r="W127" s="90">
        <v>9</v>
      </c>
      <c r="X127" s="90"/>
    </row>
    <row r="128" spans="2:24" ht="0.65" customHeight="1">
      <c r="B128" s="74"/>
      <c r="C128" s="74"/>
    </row>
    <row r="129" spans="2:24" ht="0.65" customHeight="1"/>
    <row r="130" spans="2:24" ht="12.65" customHeight="1">
      <c r="B130" s="74" t="s">
        <v>9</v>
      </c>
      <c r="C130" s="74"/>
      <c r="E130" s="89">
        <v>0</v>
      </c>
      <c r="F130" s="89"/>
      <c r="G130" s="89"/>
      <c r="I130" s="89">
        <v>0</v>
      </c>
      <c r="J130" s="89"/>
      <c r="K130" s="89"/>
      <c r="M130" s="2">
        <v>0</v>
      </c>
      <c r="O130" s="2">
        <v>0</v>
      </c>
      <c r="Q130" s="2">
        <v>0</v>
      </c>
      <c r="S130" s="89">
        <v>0</v>
      </c>
      <c r="T130" s="89"/>
      <c r="U130" s="89"/>
    </row>
    <row r="131" spans="2:24" ht="0.65" customHeight="1">
      <c r="B131" s="74"/>
      <c r="C131" s="74"/>
    </row>
    <row r="132" spans="2:24" ht="0.65" customHeight="1"/>
    <row r="133" spans="2:24" ht="12.65" customHeight="1">
      <c r="B133" s="74" t="s">
        <v>9</v>
      </c>
      <c r="C133" s="74"/>
      <c r="E133" s="89">
        <v>0</v>
      </c>
      <c r="F133" s="89"/>
      <c r="G133" s="89"/>
      <c r="I133" s="89">
        <v>0</v>
      </c>
      <c r="J133" s="89"/>
      <c r="K133" s="89"/>
      <c r="M133" s="2">
        <v>0</v>
      </c>
      <c r="O133" s="2">
        <v>0</v>
      </c>
      <c r="Q133" s="2">
        <v>0</v>
      </c>
      <c r="S133" s="89">
        <v>0</v>
      </c>
      <c r="T133" s="89"/>
      <c r="U133" s="89"/>
      <c r="W133" s="90">
        <v>43</v>
      </c>
      <c r="X133" s="90"/>
    </row>
    <row r="134" spans="2:24" ht="0.65" customHeight="1">
      <c r="B134" s="74"/>
      <c r="C134" s="74"/>
    </row>
    <row r="135" spans="2:24" ht="0.65" customHeight="1"/>
    <row r="136" spans="2:24" ht="12.65" customHeight="1">
      <c r="B136" s="74" t="s">
        <v>9</v>
      </c>
      <c r="C136" s="74"/>
      <c r="E136" s="89">
        <v>0</v>
      </c>
      <c r="F136" s="89"/>
      <c r="G136" s="89"/>
      <c r="I136" s="89">
        <v>0</v>
      </c>
      <c r="J136" s="89"/>
      <c r="K136" s="89"/>
      <c r="M136" s="2">
        <v>0</v>
      </c>
      <c r="O136" s="2">
        <v>0</v>
      </c>
      <c r="Q136" s="2">
        <v>0</v>
      </c>
      <c r="S136" s="89">
        <v>0</v>
      </c>
      <c r="T136" s="89"/>
      <c r="U136" s="89"/>
      <c r="W136" s="90">
        <v>14</v>
      </c>
      <c r="X136" s="90"/>
    </row>
    <row r="137" spans="2:24" ht="0.65" customHeight="1">
      <c r="B137" s="74"/>
      <c r="C137" s="74"/>
    </row>
    <row r="138" spans="2:24" ht="0.65" customHeight="1"/>
    <row r="139" spans="2:24" ht="12.65" customHeight="1">
      <c r="B139" s="74" t="s">
        <v>9</v>
      </c>
      <c r="C139" s="74"/>
      <c r="E139" s="89">
        <v>0</v>
      </c>
      <c r="F139" s="89"/>
      <c r="G139" s="89"/>
      <c r="I139" s="89">
        <v>0</v>
      </c>
      <c r="J139" s="89"/>
      <c r="K139" s="89"/>
      <c r="M139" s="2">
        <v>0</v>
      </c>
      <c r="O139" s="2">
        <v>0</v>
      </c>
      <c r="Q139" s="2">
        <v>0</v>
      </c>
      <c r="S139" s="89">
        <v>0</v>
      </c>
      <c r="T139" s="89"/>
      <c r="U139" s="89"/>
      <c r="W139" s="90">
        <v>21</v>
      </c>
      <c r="X139" s="90"/>
    </row>
    <row r="140" spans="2:24" ht="0.65" customHeight="1">
      <c r="B140" s="74"/>
      <c r="C140" s="74"/>
    </row>
    <row r="141" spans="2:24" ht="0.65" customHeight="1"/>
    <row r="142" spans="2:24" ht="12.65" customHeight="1">
      <c r="B142" s="74" t="s">
        <v>9</v>
      </c>
      <c r="C142" s="74"/>
      <c r="E142" s="89">
        <v>0</v>
      </c>
      <c r="F142" s="89"/>
      <c r="G142" s="89"/>
      <c r="I142" s="89">
        <v>0</v>
      </c>
      <c r="J142" s="89"/>
      <c r="K142" s="89"/>
      <c r="M142" s="2">
        <v>0</v>
      </c>
      <c r="O142" s="2">
        <v>0</v>
      </c>
      <c r="Q142" s="2">
        <v>0</v>
      </c>
      <c r="S142" s="89">
        <v>0</v>
      </c>
      <c r="T142" s="89"/>
      <c r="U142" s="89"/>
      <c r="W142" s="90">
        <v>23</v>
      </c>
      <c r="X142" s="90"/>
    </row>
    <row r="143" spans="2:24" ht="0.65" customHeight="1">
      <c r="B143" s="74"/>
      <c r="C143" s="74"/>
    </row>
    <row r="144" spans="2:24" ht="0.65" customHeight="1"/>
    <row r="145" spans="2:24" ht="12.65" customHeight="1">
      <c r="B145" s="74" t="s">
        <v>9</v>
      </c>
      <c r="C145" s="74"/>
      <c r="E145" s="89">
        <v>0</v>
      </c>
      <c r="F145" s="89"/>
      <c r="G145" s="89"/>
      <c r="I145" s="89">
        <v>0</v>
      </c>
      <c r="J145" s="89"/>
      <c r="K145" s="89"/>
      <c r="M145" s="2">
        <v>0</v>
      </c>
      <c r="O145" s="2">
        <v>0</v>
      </c>
      <c r="Q145" s="2">
        <v>0</v>
      </c>
      <c r="S145" s="89">
        <v>0</v>
      </c>
      <c r="T145" s="89"/>
      <c r="U145" s="89"/>
      <c r="W145" s="90">
        <v>19</v>
      </c>
      <c r="X145" s="90"/>
    </row>
    <row r="146" spans="2:24" ht="0.65" customHeight="1">
      <c r="B146" s="74"/>
      <c r="C146" s="74"/>
    </row>
    <row r="147" spans="2:24" ht="0.65" customHeight="1"/>
    <row r="148" spans="2:24" ht="12.65" customHeight="1">
      <c r="B148" s="74" t="s">
        <v>9</v>
      </c>
      <c r="C148" s="74"/>
      <c r="E148" s="89">
        <v>0</v>
      </c>
      <c r="F148" s="89"/>
      <c r="G148" s="89"/>
      <c r="I148" s="89">
        <v>0</v>
      </c>
      <c r="J148" s="89"/>
      <c r="K148" s="89"/>
      <c r="M148" s="2">
        <v>0</v>
      </c>
      <c r="O148" s="2">
        <v>0</v>
      </c>
      <c r="Q148" s="2">
        <v>0</v>
      </c>
      <c r="S148" s="89">
        <v>0</v>
      </c>
      <c r="T148" s="89"/>
      <c r="U148" s="89"/>
    </row>
    <row r="149" spans="2:24" ht="0.65" customHeight="1">
      <c r="B149" s="74"/>
      <c r="C149" s="74"/>
    </row>
    <row r="150" spans="2:24" ht="0.65" customHeight="1"/>
    <row r="151" spans="2:24" ht="12.65" customHeight="1">
      <c r="B151" s="74" t="s">
        <v>9</v>
      </c>
      <c r="C151" s="74"/>
      <c r="E151" s="89">
        <v>0</v>
      </c>
      <c r="F151" s="89"/>
      <c r="G151" s="89"/>
      <c r="I151" s="89">
        <v>0</v>
      </c>
      <c r="J151" s="89"/>
      <c r="K151" s="89"/>
      <c r="M151" s="2">
        <v>0</v>
      </c>
      <c r="O151" s="2">
        <v>0</v>
      </c>
      <c r="Q151" s="2">
        <v>0</v>
      </c>
      <c r="S151" s="89">
        <v>0</v>
      </c>
      <c r="T151" s="89"/>
      <c r="U151" s="89"/>
    </row>
    <row r="152" spans="2:24" ht="0.65" customHeight="1">
      <c r="B152" s="74"/>
      <c r="C152" s="74"/>
    </row>
    <row r="153" spans="2:24" ht="0.65" customHeight="1"/>
    <row r="154" spans="2:24" ht="12.65" customHeight="1">
      <c r="B154" s="74" t="s">
        <v>9</v>
      </c>
      <c r="C154" s="74"/>
      <c r="E154" s="89">
        <v>0</v>
      </c>
      <c r="F154" s="89"/>
      <c r="G154" s="89"/>
      <c r="I154" s="89">
        <v>0</v>
      </c>
      <c r="J154" s="89"/>
      <c r="K154" s="89"/>
      <c r="M154" s="2">
        <v>0</v>
      </c>
      <c r="O154" s="2">
        <v>0</v>
      </c>
      <c r="Q154" s="2">
        <v>0</v>
      </c>
      <c r="S154" s="89">
        <v>0</v>
      </c>
      <c r="T154" s="89"/>
      <c r="U154" s="89"/>
      <c r="W154" s="90">
        <v>14</v>
      </c>
      <c r="X154" s="90"/>
    </row>
    <row r="155" spans="2:24" ht="0.65" customHeight="1">
      <c r="B155" s="74"/>
      <c r="C155" s="74"/>
    </row>
    <row r="156" spans="2:24" ht="0.65" customHeight="1"/>
    <row r="157" spans="2:24" ht="12.65" customHeight="1">
      <c r="B157" s="74" t="s">
        <v>9</v>
      </c>
      <c r="C157" s="74"/>
      <c r="E157" s="89">
        <v>0</v>
      </c>
      <c r="F157" s="89"/>
      <c r="G157" s="89"/>
      <c r="I157" s="89">
        <v>0</v>
      </c>
      <c r="J157" s="89"/>
      <c r="K157" s="89"/>
      <c r="M157" s="2">
        <v>0</v>
      </c>
      <c r="O157" s="2">
        <v>0</v>
      </c>
      <c r="Q157" s="2">
        <v>0</v>
      </c>
      <c r="S157" s="89">
        <v>0</v>
      </c>
      <c r="T157" s="89"/>
      <c r="U157" s="89"/>
      <c r="W157" s="90">
        <v>14</v>
      </c>
      <c r="X157" s="90"/>
    </row>
    <row r="158" spans="2:24" ht="0.65" customHeight="1">
      <c r="B158" s="74"/>
      <c r="C158" s="74"/>
    </row>
    <row r="159" spans="2:24" ht="0.65" customHeight="1"/>
    <row r="160" spans="2:24" ht="12.65" customHeight="1">
      <c r="B160" s="74" t="s">
        <v>9</v>
      </c>
      <c r="C160" s="74"/>
      <c r="E160" s="89">
        <v>0</v>
      </c>
      <c r="F160" s="89"/>
      <c r="G160" s="89"/>
      <c r="I160" s="89">
        <v>0</v>
      </c>
      <c r="J160" s="89"/>
      <c r="K160" s="89"/>
      <c r="M160" s="2">
        <v>0</v>
      </c>
      <c r="O160" s="2">
        <v>0</v>
      </c>
      <c r="Q160" s="2">
        <v>0</v>
      </c>
      <c r="S160" s="89">
        <v>0</v>
      </c>
      <c r="T160" s="89"/>
      <c r="U160" s="89"/>
    </row>
    <row r="161" spans="2:24" ht="0.65" customHeight="1">
      <c r="B161" s="74"/>
      <c r="C161" s="74"/>
    </row>
    <row r="162" spans="2:24" ht="0.65" customHeight="1"/>
    <row r="163" spans="2:24" ht="12.65" customHeight="1">
      <c r="B163" s="74" t="s">
        <v>9</v>
      </c>
      <c r="C163" s="74"/>
      <c r="E163" s="89">
        <v>0</v>
      </c>
      <c r="F163" s="89"/>
      <c r="G163" s="89"/>
      <c r="I163" s="89">
        <v>0</v>
      </c>
      <c r="J163" s="89"/>
      <c r="K163" s="89"/>
      <c r="M163" s="2">
        <v>0</v>
      </c>
      <c r="O163" s="2">
        <v>0</v>
      </c>
      <c r="Q163" s="2">
        <v>0</v>
      </c>
      <c r="S163" s="89">
        <v>0</v>
      </c>
      <c r="T163" s="89"/>
      <c r="U163" s="89"/>
    </row>
    <row r="164" spans="2:24" ht="0.65" customHeight="1">
      <c r="B164" s="74"/>
      <c r="C164" s="74"/>
    </row>
    <row r="165" spans="2:24" ht="0.65" customHeight="1"/>
    <row r="166" spans="2:24" ht="12.65" customHeight="1">
      <c r="B166" s="74" t="s">
        <v>9</v>
      </c>
      <c r="C166" s="74"/>
      <c r="E166" s="89">
        <v>0</v>
      </c>
      <c r="F166" s="89"/>
      <c r="G166" s="89"/>
      <c r="I166" s="89">
        <v>0</v>
      </c>
      <c r="J166" s="89"/>
      <c r="K166" s="89"/>
      <c r="M166" s="2">
        <v>0</v>
      </c>
      <c r="O166" s="2">
        <v>0</v>
      </c>
      <c r="Q166" s="2">
        <v>0</v>
      </c>
      <c r="S166" s="89">
        <v>0</v>
      </c>
      <c r="T166" s="89"/>
      <c r="U166" s="89"/>
      <c r="W166" s="90">
        <v>11</v>
      </c>
      <c r="X166" s="90"/>
    </row>
    <row r="167" spans="2:24" ht="0.65" customHeight="1">
      <c r="B167" s="74"/>
      <c r="C167" s="74"/>
    </row>
    <row r="168" spans="2:24" ht="0.65" customHeight="1"/>
    <row r="169" spans="2:24" ht="12.65" customHeight="1">
      <c r="B169" s="74" t="s">
        <v>9</v>
      </c>
      <c r="C169" s="74"/>
      <c r="E169" s="89">
        <v>0</v>
      </c>
      <c r="F169" s="89"/>
      <c r="G169" s="89"/>
      <c r="I169" s="89">
        <v>0</v>
      </c>
      <c r="J169" s="89"/>
      <c r="K169" s="89"/>
      <c r="M169" s="2">
        <v>0</v>
      </c>
      <c r="O169" s="2">
        <v>0</v>
      </c>
      <c r="Q169" s="2">
        <v>0</v>
      </c>
      <c r="S169" s="89">
        <v>0</v>
      </c>
      <c r="T169" s="89"/>
      <c r="U169" s="89"/>
      <c r="W169" s="90">
        <v>26</v>
      </c>
      <c r="X169" s="90"/>
    </row>
    <row r="170" spans="2:24" ht="0.65" customHeight="1">
      <c r="B170" s="74"/>
      <c r="C170" s="74"/>
    </row>
    <row r="171" spans="2:24" ht="0.65" customHeight="1"/>
    <row r="172" spans="2:24" ht="12.65" customHeight="1">
      <c r="B172" s="74" t="s">
        <v>9</v>
      </c>
      <c r="C172" s="74"/>
      <c r="E172" s="89">
        <v>0</v>
      </c>
      <c r="F172" s="89"/>
      <c r="G172" s="89"/>
      <c r="I172" s="89">
        <v>0</v>
      </c>
      <c r="J172" s="89"/>
      <c r="K172" s="89"/>
      <c r="M172" s="2">
        <v>0</v>
      </c>
      <c r="O172" s="2">
        <v>0</v>
      </c>
      <c r="Q172" s="2">
        <v>0</v>
      </c>
      <c r="S172" s="89">
        <v>0</v>
      </c>
      <c r="T172" s="89"/>
      <c r="U172" s="89"/>
      <c r="W172" s="90">
        <v>17</v>
      </c>
      <c r="X172" s="90"/>
    </row>
    <row r="173" spans="2:24" ht="0.65" customHeight="1">
      <c r="B173" s="74"/>
      <c r="C173" s="74"/>
    </row>
    <row r="174" spans="2:24" ht="0.65" customHeight="1"/>
    <row r="175" spans="2:24" ht="12.65" customHeight="1">
      <c r="B175" s="74" t="s">
        <v>9</v>
      </c>
      <c r="C175" s="74"/>
      <c r="E175" s="89">
        <v>0</v>
      </c>
      <c r="F175" s="89"/>
      <c r="G175" s="89"/>
      <c r="I175" s="89">
        <v>0</v>
      </c>
      <c r="J175" s="89"/>
      <c r="K175" s="89"/>
      <c r="M175" s="2">
        <v>0</v>
      </c>
      <c r="O175" s="2">
        <v>0</v>
      </c>
      <c r="Q175" s="2">
        <v>0</v>
      </c>
      <c r="S175" s="89">
        <v>0</v>
      </c>
      <c r="T175" s="89"/>
      <c r="U175" s="89"/>
      <c r="W175" s="90">
        <v>20</v>
      </c>
      <c r="X175" s="90"/>
    </row>
    <row r="176" spans="2:24" ht="0.65" customHeight="1">
      <c r="B176" s="74"/>
      <c r="C176" s="74"/>
    </row>
    <row r="177" spans="2:24" ht="0.65" customHeight="1"/>
    <row r="178" spans="2:24" ht="12.65" customHeight="1">
      <c r="B178" s="74" t="s">
        <v>9</v>
      </c>
      <c r="C178" s="74"/>
      <c r="E178" s="89">
        <v>0</v>
      </c>
      <c r="F178" s="89"/>
      <c r="G178" s="89"/>
      <c r="I178" s="89">
        <v>0</v>
      </c>
      <c r="J178" s="89"/>
      <c r="K178" s="89"/>
      <c r="M178" s="2">
        <v>0</v>
      </c>
      <c r="O178" s="2">
        <v>0</v>
      </c>
      <c r="Q178" s="2">
        <v>0</v>
      </c>
      <c r="S178" s="89">
        <v>0</v>
      </c>
      <c r="T178" s="89"/>
      <c r="U178" s="89"/>
      <c r="W178" s="90">
        <v>18</v>
      </c>
      <c r="X178" s="90"/>
    </row>
    <row r="179" spans="2:24" ht="0.65" customHeight="1">
      <c r="B179" s="74"/>
      <c r="C179" s="74"/>
    </row>
    <row r="180" spans="2:24" ht="0.65" customHeight="1"/>
    <row r="181" spans="2:24" ht="12.65" customHeight="1">
      <c r="B181" s="74" t="s">
        <v>9</v>
      </c>
      <c r="C181" s="74"/>
      <c r="E181" s="89">
        <v>0</v>
      </c>
      <c r="F181" s="89"/>
      <c r="G181" s="89"/>
      <c r="I181" s="89">
        <v>0</v>
      </c>
      <c r="J181" s="89"/>
      <c r="K181" s="89"/>
      <c r="M181" s="2">
        <v>0</v>
      </c>
      <c r="O181" s="2">
        <v>0</v>
      </c>
      <c r="Q181" s="2">
        <v>0</v>
      </c>
      <c r="S181" s="89">
        <v>0</v>
      </c>
      <c r="T181" s="89"/>
      <c r="U181" s="89"/>
      <c r="W181" s="90">
        <v>13</v>
      </c>
      <c r="X181" s="90"/>
    </row>
    <row r="182" spans="2:24" ht="0.65" customHeight="1">
      <c r="B182" s="74"/>
      <c r="C182" s="74"/>
    </row>
    <row r="183" spans="2:24" ht="0.65" customHeight="1"/>
    <row r="184" spans="2:24" ht="12.65" customHeight="1">
      <c r="B184" s="74" t="s">
        <v>9</v>
      </c>
      <c r="C184" s="74"/>
      <c r="E184" s="89">
        <v>0</v>
      </c>
      <c r="F184" s="89"/>
      <c r="G184" s="89"/>
      <c r="I184" s="89">
        <v>0</v>
      </c>
      <c r="J184" s="89"/>
      <c r="K184" s="89"/>
      <c r="M184" s="2">
        <v>0</v>
      </c>
      <c r="O184" s="2">
        <v>0</v>
      </c>
      <c r="Q184" s="2">
        <v>0</v>
      </c>
      <c r="S184" s="89">
        <v>0</v>
      </c>
      <c r="T184" s="89"/>
      <c r="U184" s="89"/>
      <c r="W184" s="90">
        <v>31</v>
      </c>
      <c r="X184" s="90"/>
    </row>
    <row r="185" spans="2:24" ht="0.65" customHeight="1">
      <c r="B185" s="74"/>
      <c r="C185" s="74"/>
    </row>
    <row r="186" spans="2:24" ht="0.65" customHeight="1"/>
    <row r="187" spans="2:24" ht="12.65" customHeight="1">
      <c r="B187" s="74" t="s">
        <v>9</v>
      </c>
      <c r="C187" s="74"/>
      <c r="E187" s="89">
        <v>0</v>
      </c>
      <c r="F187" s="89"/>
      <c r="G187" s="89"/>
      <c r="I187" s="89">
        <v>0</v>
      </c>
      <c r="J187" s="89"/>
      <c r="K187" s="89"/>
      <c r="M187" s="2">
        <v>0</v>
      </c>
      <c r="O187" s="2">
        <v>0</v>
      </c>
      <c r="Q187" s="2">
        <v>0</v>
      </c>
      <c r="S187" s="89">
        <v>0</v>
      </c>
      <c r="T187" s="89"/>
      <c r="U187" s="89"/>
      <c r="W187" s="90">
        <v>34</v>
      </c>
      <c r="X187" s="90"/>
    </row>
    <row r="188" spans="2:24" ht="0.65" customHeight="1">
      <c r="B188" s="74"/>
      <c r="C188" s="74"/>
    </row>
    <row r="189" spans="2:24" ht="0.65" customHeight="1"/>
    <row r="190" spans="2:24" ht="12.65" customHeight="1">
      <c r="B190" s="74" t="s">
        <v>9</v>
      </c>
      <c r="C190" s="74"/>
      <c r="E190" s="89">
        <v>0</v>
      </c>
      <c r="F190" s="89"/>
      <c r="G190" s="89"/>
      <c r="I190" s="89">
        <v>0</v>
      </c>
      <c r="J190" s="89"/>
      <c r="K190" s="89"/>
      <c r="M190" s="2">
        <v>0</v>
      </c>
      <c r="O190" s="2">
        <v>0</v>
      </c>
      <c r="Q190" s="2">
        <v>0</v>
      </c>
      <c r="S190" s="89">
        <v>0</v>
      </c>
      <c r="T190" s="89"/>
      <c r="U190" s="89"/>
      <c r="W190" s="90">
        <v>27</v>
      </c>
      <c r="X190" s="90"/>
    </row>
    <row r="191" spans="2:24" ht="0.65" customHeight="1">
      <c r="B191" s="74"/>
      <c r="C191" s="74"/>
    </row>
    <row r="192" spans="2:24" ht="0.65" customHeight="1"/>
    <row r="193" spans="2:24" ht="12.65" customHeight="1">
      <c r="B193" s="74" t="s">
        <v>9</v>
      </c>
      <c r="C193" s="74"/>
      <c r="E193" s="89">
        <v>0</v>
      </c>
      <c r="F193" s="89"/>
      <c r="G193" s="89"/>
      <c r="I193" s="89">
        <v>0</v>
      </c>
      <c r="J193" s="89"/>
      <c r="K193" s="89"/>
      <c r="M193" s="2">
        <v>0</v>
      </c>
      <c r="O193" s="2">
        <v>0</v>
      </c>
      <c r="Q193" s="2">
        <v>0</v>
      </c>
      <c r="S193" s="89">
        <v>0</v>
      </c>
      <c r="T193" s="89"/>
      <c r="U193" s="89"/>
      <c r="W193" s="90">
        <v>23</v>
      </c>
      <c r="X193" s="90"/>
    </row>
    <row r="194" spans="2:24" ht="0.65" customHeight="1">
      <c r="B194" s="74"/>
      <c r="C194" s="74"/>
    </row>
    <row r="195" spans="2:24" ht="0.65" customHeight="1"/>
    <row r="196" spans="2:24" ht="12.65" customHeight="1">
      <c r="B196" s="74" t="s">
        <v>9</v>
      </c>
      <c r="C196" s="74"/>
      <c r="E196" s="89">
        <v>0</v>
      </c>
      <c r="F196" s="89"/>
      <c r="G196" s="89"/>
      <c r="I196" s="89">
        <v>0</v>
      </c>
      <c r="J196" s="89"/>
      <c r="K196" s="89"/>
      <c r="M196" s="2">
        <v>0</v>
      </c>
      <c r="O196" s="2">
        <v>0</v>
      </c>
      <c r="Q196" s="2">
        <v>0</v>
      </c>
      <c r="S196" s="89">
        <v>0</v>
      </c>
      <c r="T196" s="89"/>
      <c r="U196" s="89"/>
    </row>
    <row r="197" spans="2:24" ht="0.65" customHeight="1">
      <c r="B197" s="74"/>
      <c r="C197" s="74"/>
    </row>
    <row r="198" spans="2:24" ht="0.65" customHeight="1"/>
    <row r="199" spans="2:24" ht="12.65" customHeight="1">
      <c r="B199" s="74" t="s">
        <v>9</v>
      </c>
      <c r="C199" s="74"/>
      <c r="E199" s="89">
        <v>0</v>
      </c>
      <c r="F199" s="89"/>
      <c r="G199" s="89"/>
      <c r="I199" s="89">
        <v>0</v>
      </c>
      <c r="J199" s="89"/>
      <c r="K199" s="89"/>
      <c r="M199" s="2">
        <v>0</v>
      </c>
      <c r="O199" s="2">
        <v>0</v>
      </c>
      <c r="Q199" s="2">
        <v>0</v>
      </c>
      <c r="S199" s="89">
        <v>0</v>
      </c>
      <c r="T199" s="89"/>
      <c r="U199" s="89"/>
      <c r="W199" s="90">
        <v>16</v>
      </c>
      <c r="X199" s="90"/>
    </row>
    <row r="200" spans="2:24" ht="0.65" customHeight="1">
      <c r="B200" s="74"/>
      <c r="C200" s="74"/>
    </row>
    <row r="201" spans="2:24" ht="0.65" customHeight="1"/>
    <row r="202" spans="2:24" ht="12.65" customHeight="1">
      <c r="B202" s="74" t="s">
        <v>9</v>
      </c>
      <c r="C202" s="74"/>
      <c r="E202" s="89">
        <v>0</v>
      </c>
      <c r="F202" s="89"/>
      <c r="G202" s="89"/>
      <c r="I202" s="89">
        <v>0</v>
      </c>
      <c r="J202" s="89"/>
      <c r="K202" s="89"/>
      <c r="M202" s="2">
        <v>0</v>
      </c>
      <c r="O202" s="2">
        <v>0</v>
      </c>
      <c r="Q202" s="2">
        <v>0</v>
      </c>
      <c r="S202" s="89">
        <v>0</v>
      </c>
      <c r="T202" s="89"/>
      <c r="U202" s="89"/>
      <c r="W202" s="90">
        <v>10</v>
      </c>
      <c r="X202" s="90"/>
    </row>
    <row r="203" spans="2:24" ht="0.65" customHeight="1">
      <c r="B203" s="74"/>
      <c r="C203" s="74"/>
    </row>
    <row r="204" spans="2:24" ht="0.65" customHeight="1"/>
    <row r="205" spans="2:24" ht="12.65" customHeight="1">
      <c r="B205" s="74" t="s">
        <v>9</v>
      </c>
      <c r="C205" s="74"/>
      <c r="E205" s="89">
        <v>0</v>
      </c>
      <c r="F205" s="89"/>
      <c r="G205" s="89"/>
      <c r="I205" s="89">
        <v>0</v>
      </c>
      <c r="J205" s="89"/>
      <c r="K205" s="89"/>
      <c r="M205" s="2">
        <v>0</v>
      </c>
      <c r="O205" s="2">
        <v>0</v>
      </c>
      <c r="Q205" s="2">
        <v>0</v>
      </c>
      <c r="S205" s="89">
        <v>0</v>
      </c>
      <c r="T205" s="89"/>
      <c r="U205" s="89"/>
      <c r="W205" s="90">
        <v>1918</v>
      </c>
      <c r="X205" s="90"/>
    </row>
    <row r="206" spans="2:24" ht="0.65" customHeight="1">
      <c r="B206" s="74"/>
      <c r="C206" s="74"/>
    </row>
    <row r="207" spans="2:24" ht="0.65" customHeight="1"/>
    <row r="208" spans="2:24" ht="12.65" customHeight="1">
      <c r="B208" s="74" t="s">
        <v>9</v>
      </c>
      <c r="C208" s="74"/>
      <c r="E208" s="89">
        <v>0</v>
      </c>
      <c r="F208" s="89"/>
      <c r="G208" s="89"/>
      <c r="I208" s="89">
        <v>0</v>
      </c>
      <c r="J208" s="89"/>
      <c r="K208" s="89"/>
      <c r="M208" s="2">
        <v>0</v>
      </c>
      <c r="O208" s="2">
        <v>0</v>
      </c>
      <c r="Q208" s="2">
        <v>0</v>
      </c>
      <c r="S208" s="89">
        <v>0</v>
      </c>
      <c r="T208" s="89"/>
      <c r="U208" s="89"/>
      <c r="W208" s="90">
        <v>23</v>
      </c>
      <c r="X208" s="90"/>
    </row>
    <row r="209" spans="2:24" ht="0.65" customHeight="1">
      <c r="B209" s="74"/>
      <c r="C209" s="74"/>
    </row>
    <row r="210" spans="2:24" ht="0.65" customHeight="1"/>
    <row r="211" spans="2:24" ht="12.65" customHeight="1">
      <c r="B211" s="74" t="s">
        <v>9</v>
      </c>
      <c r="C211" s="74"/>
      <c r="E211" s="89">
        <v>0</v>
      </c>
      <c r="F211" s="89"/>
      <c r="G211" s="89"/>
      <c r="I211" s="89">
        <v>0</v>
      </c>
      <c r="J211" s="89"/>
      <c r="K211" s="89"/>
      <c r="M211" s="2">
        <v>0</v>
      </c>
      <c r="O211" s="2">
        <v>0</v>
      </c>
      <c r="Q211" s="2">
        <v>0</v>
      </c>
      <c r="S211" s="89">
        <v>0</v>
      </c>
      <c r="T211" s="89"/>
      <c r="U211" s="89"/>
      <c r="W211" s="90">
        <v>32</v>
      </c>
      <c r="X211" s="90"/>
    </row>
    <row r="212" spans="2:24" ht="0.65" customHeight="1">
      <c r="B212" s="74"/>
      <c r="C212" s="74"/>
    </row>
    <row r="213" spans="2:24" ht="0.65" customHeight="1"/>
    <row r="214" spans="2:24" ht="12.65" customHeight="1">
      <c r="B214" s="74" t="s">
        <v>9</v>
      </c>
      <c r="C214" s="74"/>
      <c r="E214" s="89">
        <v>0</v>
      </c>
      <c r="F214" s="89"/>
      <c r="G214" s="89"/>
      <c r="I214" s="89">
        <v>0</v>
      </c>
      <c r="J214" s="89"/>
      <c r="K214" s="89"/>
      <c r="M214" s="2">
        <v>0</v>
      </c>
      <c r="O214" s="2">
        <v>0</v>
      </c>
      <c r="Q214" s="2">
        <v>0</v>
      </c>
      <c r="S214" s="89">
        <v>0</v>
      </c>
      <c r="T214" s="89"/>
      <c r="U214" s="89"/>
      <c r="W214" s="90">
        <v>18</v>
      </c>
      <c r="X214" s="90"/>
    </row>
    <row r="215" spans="2:24" ht="0.65" customHeight="1">
      <c r="B215" s="74"/>
      <c r="C215" s="74"/>
    </row>
    <row r="216" spans="2:24" ht="0.65" customHeight="1"/>
    <row r="217" spans="2:24" ht="12.65" customHeight="1">
      <c r="B217" s="74" t="s">
        <v>9</v>
      </c>
      <c r="C217" s="74"/>
      <c r="E217" s="89">
        <v>0</v>
      </c>
      <c r="F217" s="89"/>
      <c r="G217" s="89"/>
      <c r="I217" s="89">
        <v>0</v>
      </c>
      <c r="J217" s="89"/>
      <c r="K217" s="89"/>
      <c r="M217" s="2">
        <v>0</v>
      </c>
      <c r="O217" s="2">
        <v>0</v>
      </c>
      <c r="Q217" s="2">
        <v>0</v>
      </c>
      <c r="S217" s="89">
        <v>0</v>
      </c>
      <c r="T217" s="89"/>
      <c r="U217" s="89"/>
      <c r="W217" s="90">
        <v>19</v>
      </c>
      <c r="X217" s="90"/>
    </row>
    <row r="218" spans="2:24" ht="0.65" customHeight="1">
      <c r="B218" s="74"/>
      <c r="C218" s="74"/>
    </row>
    <row r="219" spans="2:24" ht="0.65" customHeight="1"/>
    <row r="220" spans="2:24" ht="12.65" customHeight="1">
      <c r="B220" s="74" t="s">
        <v>9</v>
      </c>
      <c r="C220" s="74"/>
      <c r="E220" s="89">
        <v>0</v>
      </c>
      <c r="F220" s="89"/>
      <c r="G220" s="89"/>
      <c r="I220" s="89">
        <v>0</v>
      </c>
      <c r="J220" s="89"/>
      <c r="K220" s="89"/>
      <c r="M220" s="2">
        <v>0</v>
      </c>
      <c r="O220" s="2">
        <v>0</v>
      </c>
      <c r="Q220" s="2">
        <v>0</v>
      </c>
      <c r="S220" s="89">
        <v>0</v>
      </c>
      <c r="T220" s="89"/>
      <c r="U220" s="89"/>
      <c r="W220" s="90">
        <v>25</v>
      </c>
      <c r="X220" s="90"/>
    </row>
    <row r="221" spans="2:24" ht="0.65" customHeight="1">
      <c r="B221" s="74"/>
      <c r="C221" s="74"/>
    </row>
    <row r="222" spans="2:24" ht="0.65" customHeight="1"/>
    <row r="223" spans="2:24" ht="12.65" customHeight="1">
      <c r="B223" s="74" t="s">
        <v>9</v>
      </c>
      <c r="C223" s="74"/>
      <c r="E223" s="89">
        <v>0</v>
      </c>
      <c r="F223" s="89"/>
      <c r="G223" s="89"/>
      <c r="I223" s="89">
        <v>0</v>
      </c>
      <c r="J223" s="89"/>
      <c r="K223" s="89"/>
      <c r="M223" s="2">
        <v>0</v>
      </c>
      <c r="O223" s="2">
        <v>0</v>
      </c>
      <c r="Q223" s="2">
        <v>0</v>
      </c>
      <c r="S223" s="89">
        <v>0</v>
      </c>
      <c r="T223" s="89"/>
      <c r="U223" s="89"/>
      <c r="W223" s="90">
        <v>16</v>
      </c>
      <c r="X223" s="90"/>
    </row>
    <row r="224" spans="2:24" ht="0.65" customHeight="1">
      <c r="B224" s="74"/>
      <c r="C224" s="74"/>
    </row>
    <row r="225" spans="2:24" ht="0.65" customHeight="1"/>
    <row r="226" spans="2:24" ht="12.65" customHeight="1">
      <c r="B226" s="74" t="s">
        <v>9</v>
      </c>
      <c r="C226" s="74"/>
      <c r="E226" s="89">
        <v>0</v>
      </c>
      <c r="F226" s="89"/>
      <c r="G226" s="89"/>
      <c r="I226" s="89">
        <v>0</v>
      </c>
      <c r="J226" s="89"/>
      <c r="K226" s="89"/>
      <c r="M226" s="2">
        <v>0</v>
      </c>
      <c r="O226" s="2">
        <v>0</v>
      </c>
      <c r="Q226" s="2">
        <v>0</v>
      </c>
      <c r="S226" s="89">
        <v>0</v>
      </c>
      <c r="T226" s="89"/>
      <c r="U226" s="89"/>
      <c r="W226" s="90">
        <v>22</v>
      </c>
      <c r="X226" s="90"/>
    </row>
    <row r="227" spans="2:24" ht="0.65" customHeight="1">
      <c r="B227" s="74"/>
      <c r="C227" s="74"/>
    </row>
    <row r="228" spans="2:24" ht="0.65" customHeight="1"/>
    <row r="229" spans="2:24" ht="12.65" customHeight="1">
      <c r="B229" s="74" t="s">
        <v>9</v>
      </c>
      <c r="C229" s="74"/>
      <c r="E229" s="89">
        <v>0</v>
      </c>
      <c r="F229" s="89"/>
      <c r="G229" s="89"/>
      <c r="I229" s="89">
        <v>0</v>
      </c>
      <c r="J229" s="89"/>
      <c r="K229" s="89"/>
      <c r="M229" s="2">
        <v>0</v>
      </c>
      <c r="O229" s="2">
        <v>0</v>
      </c>
      <c r="Q229" s="2">
        <v>0</v>
      </c>
      <c r="S229" s="89">
        <v>0</v>
      </c>
      <c r="T229" s="89"/>
      <c r="U229" s="89"/>
      <c r="W229" s="90">
        <v>17</v>
      </c>
      <c r="X229" s="90"/>
    </row>
    <row r="230" spans="2:24" ht="0.65" customHeight="1">
      <c r="B230" s="74"/>
      <c r="C230" s="74"/>
    </row>
    <row r="231" spans="2:24" ht="0.65" customHeight="1"/>
    <row r="232" spans="2:24" ht="12.65" customHeight="1">
      <c r="B232" s="74" t="s">
        <v>9</v>
      </c>
      <c r="C232" s="74"/>
      <c r="E232" s="89">
        <v>0</v>
      </c>
      <c r="F232" s="89"/>
      <c r="G232" s="89"/>
      <c r="I232" s="89">
        <v>0</v>
      </c>
      <c r="J232" s="89"/>
      <c r="K232" s="89"/>
      <c r="M232" s="2">
        <v>0</v>
      </c>
      <c r="O232" s="2">
        <v>0</v>
      </c>
      <c r="Q232" s="2">
        <v>0</v>
      </c>
      <c r="S232" s="89">
        <v>0</v>
      </c>
      <c r="T232" s="89"/>
      <c r="U232" s="89"/>
      <c r="W232" s="90">
        <v>15</v>
      </c>
      <c r="X232" s="90"/>
    </row>
    <row r="233" spans="2:24" ht="0.65" customHeight="1">
      <c r="B233" s="74"/>
      <c r="C233" s="74"/>
    </row>
    <row r="234" spans="2:24" ht="0.65" customHeight="1"/>
    <row r="235" spans="2:24" ht="12.65" customHeight="1">
      <c r="B235" s="74" t="s">
        <v>9</v>
      </c>
      <c r="C235" s="74"/>
      <c r="E235" s="89">
        <v>0</v>
      </c>
      <c r="F235" s="89"/>
      <c r="G235" s="89"/>
      <c r="I235" s="89">
        <v>0</v>
      </c>
      <c r="J235" s="89"/>
      <c r="K235" s="89"/>
      <c r="M235" s="2">
        <v>0</v>
      </c>
      <c r="O235" s="2">
        <v>0</v>
      </c>
      <c r="Q235" s="2">
        <v>0</v>
      </c>
      <c r="S235" s="89">
        <v>0</v>
      </c>
      <c r="T235" s="89"/>
      <c r="U235" s="89"/>
      <c r="W235" s="90">
        <v>21</v>
      </c>
      <c r="X235" s="90"/>
    </row>
    <row r="236" spans="2:24" ht="0.65" customHeight="1">
      <c r="B236" s="74"/>
      <c r="C236" s="74"/>
    </row>
    <row r="237" spans="2:24" ht="0.65" customHeight="1"/>
    <row r="238" spans="2:24" ht="12.65" customHeight="1">
      <c r="B238" s="74" t="s">
        <v>9</v>
      </c>
      <c r="C238" s="74"/>
      <c r="E238" s="89">
        <v>0</v>
      </c>
      <c r="F238" s="89"/>
      <c r="G238" s="89"/>
      <c r="I238" s="89">
        <v>0</v>
      </c>
      <c r="J238" s="89"/>
      <c r="K238" s="89"/>
      <c r="M238" s="2">
        <v>0</v>
      </c>
      <c r="O238" s="2">
        <v>0</v>
      </c>
      <c r="Q238" s="2">
        <v>0</v>
      </c>
      <c r="S238" s="89">
        <v>0</v>
      </c>
      <c r="T238" s="89"/>
      <c r="U238" s="89"/>
      <c r="W238" s="90">
        <v>19</v>
      </c>
      <c r="X238" s="90"/>
    </row>
    <row r="239" spans="2:24" ht="0.65" customHeight="1">
      <c r="B239" s="74"/>
      <c r="C239" s="74"/>
    </row>
    <row r="240" spans="2:24" ht="0.65" customHeight="1"/>
    <row r="241" spans="2:24" ht="12.65" customHeight="1">
      <c r="B241" s="74" t="s">
        <v>9</v>
      </c>
      <c r="C241" s="74"/>
      <c r="E241" s="89">
        <v>0</v>
      </c>
      <c r="F241" s="89"/>
      <c r="G241" s="89"/>
      <c r="I241" s="89">
        <v>0</v>
      </c>
      <c r="J241" s="89"/>
      <c r="K241" s="89"/>
      <c r="M241" s="2">
        <v>0</v>
      </c>
      <c r="O241" s="2">
        <v>0</v>
      </c>
      <c r="Q241" s="2">
        <v>0</v>
      </c>
      <c r="S241" s="89">
        <v>0</v>
      </c>
      <c r="T241" s="89"/>
      <c r="U241" s="89"/>
      <c r="W241" s="90">
        <v>16</v>
      </c>
      <c r="X241" s="90"/>
    </row>
    <row r="242" spans="2:24" ht="0.65" customHeight="1">
      <c r="B242" s="74"/>
      <c r="C242" s="74"/>
    </row>
    <row r="243" spans="2:24" ht="0.65" customHeight="1"/>
    <row r="244" spans="2:24" ht="12.65" customHeight="1">
      <c r="B244" s="74" t="s">
        <v>9</v>
      </c>
      <c r="C244" s="74"/>
      <c r="E244" s="89">
        <v>0</v>
      </c>
      <c r="F244" s="89"/>
      <c r="G244" s="89"/>
      <c r="I244" s="89">
        <v>0</v>
      </c>
      <c r="J244" s="89"/>
      <c r="K244" s="89"/>
      <c r="M244" s="2">
        <v>0</v>
      </c>
      <c r="O244" s="2">
        <v>0</v>
      </c>
      <c r="Q244" s="2">
        <v>0</v>
      </c>
      <c r="S244" s="89">
        <v>0</v>
      </c>
      <c r="T244" s="89"/>
      <c r="U244" s="89"/>
      <c r="W244" s="90">
        <v>6</v>
      </c>
      <c r="X244" s="90"/>
    </row>
    <row r="245" spans="2:24" ht="0.65" customHeight="1">
      <c r="B245" s="74"/>
      <c r="C245" s="74"/>
    </row>
    <row r="246" spans="2:24" ht="0.65" customHeight="1"/>
    <row r="247" spans="2:24" ht="12.65" customHeight="1">
      <c r="B247" s="74" t="s">
        <v>9</v>
      </c>
      <c r="C247" s="74"/>
      <c r="E247" s="89">
        <v>0</v>
      </c>
      <c r="F247" s="89"/>
      <c r="G247" s="89"/>
      <c r="I247" s="89">
        <v>0</v>
      </c>
      <c r="J247" s="89"/>
      <c r="K247" s="89"/>
      <c r="M247" s="2">
        <v>0</v>
      </c>
      <c r="O247" s="2">
        <v>0</v>
      </c>
      <c r="Q247" s="2">
        <v>0</v>
      </c>
      <c r="S247" s="89">
        <v>0</v>
      </c>
      <c r="T247" s="89"/>
      <c r="U247" s="89"/>
      <c r="W247" s="90">
        <v>10</v>
      </c>
      <c r="X247" s="90"/>
    </row>
    <row r="248" spans="2:24" ht="0.65" customHeight="1">
      <c r="B248" s="74"/>
      <c r="C248" s="74"/>
    </row>
    <row r="249" spans="2:24" ht="0.65" customHeight="1"/>
    <row r="250" spans="2:24" ht="12.65" customHeight="1">
      <c r="B250" s="74" t="s">
        <v>9</v>
      </c>
      <c r="C250" s="74"/>
      <c r="E250" s="89">
        <v>0</v>
      </c>
      <c r="F250" s="89"/>
      <c r="G250" s="89"/>
      <c r="I250" s="89">
        <v>0</v>
      </c>
      <c r="J250" s="89"/>
      <c r="K250" s="89"/>
      <c r="M250" s="2">
        <v>0</v>
      </c>
      <c r="O250" s="2">
        <v>0</v>
      </c>
      <c r="Q250" s="2">
        <v>0</v>
      </c>
      <c r="S250" s="89">
        <v>0</v>
      </c>
      <c r="T250" s="89"/>
      <c r="U250" s="89"/>
      <c r="W250" s="90">
        <v>18</v>
      </c>
      <c r="X250" s="90"/>
    </row>
    <row r="251" spans="2:24" ht="0.65" customHeight="1">
      <c r="B251" s="74"/>
      <c r="C251" s="74"/>
    </row>
    <row r="252" spans="2:24" ht="0.65" customHeight="1"/>
    <row r="253" spans="2:24" ht="12.65" customHeight="1">
      <c r="B253" s="74" t="s">
        <v>9</v>
      </c>
      <c r="C253" s="74"/>
      <c r="E253" s="89">
        <v>0</v>
      </c>
      <c r="F253" s="89"/>
      <c r="G253" s="89"/>
      <c r="I253" s="89">
        <v>0</v>
      </c>
      <c r="J253" s="89"/>
      <c r="K253" s="89"/>
      <c r="M253" s="2">
        <v>0</v>
      </c>
      <c r="O253" s="2">
        <v>0</v>
      </c>
      <c r="Q253" s="2">
        <v>0</v>
      </c>
      <c r="S253" s="89">
        <v>0</v>
      </c>
      <c r="T253" s="89"/>
      <c r="U253" s="89"/>
    </row>
    <row r="254" spans="2:24" ht="0.65" customHeight="1">
      <c r="B254" s="74"/>
      <c r="C254" s="74"/>
    </row>
    <row r="255" spans="2:24" ht="0.65" customHeight="1"/>
    <row r="256" spans="2:24" ht="12.65" customHeight="1">
      <c r="B256" s="74" t="s">
        <v>9</v>
      </c>
      <c r="C256" s="74"/>
      <c r="E256" s="89">
        <v>0</v>
      </c>
      <c r="F256" s="89"/>
      <c r="G256" s="89"/>
      <c r="I256" s="89">
        <v>0</v>
      </c>
      <c r="J256" s="89"/>
      <c r="K256" s="89"/>
      <c r="M256" s="2">
        <v>0</v>
      </c>
      <c r="O256" s="2">
        <v>0</v>
      </c>
      <c r="Q256" s="2">
        <v>0</v>
      </c>
      <c r="S256" s="89">
        <v>0</v>
      </c>
      <c r="T256" s="89"/>
      <c r="U256" s="89"/>
      <c r="W256" s="90">
        <v>18</v>
      </c>
      <c r="X256" s="90"/>
    </row>
    <row r="257" spans="2:24" ht="0.65" customHeight="1">
      <c r="B257" s="74"/>
      <c r="C257" s="74"/>
    </row>
    <row r="258" spans="2:24" ht="0.65" customHeight="1"/>
    <row r="259" spans="2:24" ht="12.65" customHeight="1">
      <c r="B259" s="74" t="s">
        <v>9</v>
      </c>
      <c r="C259" s="74"/>
      <c r="E259" s="89">
        <v>0</v>
      </c>
      <c r="F259" s="89"/>
      <c r="G259" s="89"/>
      <c r="I259" s="89">
        <v>0</v>
      </c>
      <c r="J259" s="89"/>
      <c r="K259" s="89"/>
      <c r="M259" s="2">
        <v>0</v>
      </c>
      <c r="O259" s="2">
        <v>0</v>
      </c>
      <c r="Q259" s="2">
        <v>0</v>
      </c>
      <c r="S259" s="89">
        <v>0</v>
      </c>
      <c r="T259" s="89"/>
      <c r="U259" s="89"/>
    </row>
    <row r="260" spans="2:24" ht="0.65" customHeight="1">
      <c r="B260" s="74"/>
      <c r="C260" s="74"/>
    </row>
    <row r="261" spans="2:24" ht="0.65" customHeight="1"/>
    <row r="262" spans="2:24" ht="12.65" customHeight="1">
      <c r="B262" s="74" t="s">
        <v>9</v>
      </c>
      <c r="C262" s="74"/>
      <c r="E262" s="89">
        <v>0</v>
      </c>
      <c r="F262" s="89"/>
      <c r="G262" s="89"/>
      <c r="I262" s="89">
        <v>0</v>
      </c>
      <c r="J262" s="89"/>
      <c r="K262" s="89"/>
      <c r="M262" s="2">
        <v>0</v>
      </c>
      <c r="O262" s="2">
        <v>0</v>
      </c>
      <c r="Q262" s="2">
        <v>0</v>
      </c>
      <c r="S262" s="89">
        <v>0</v>
      </c>
      <c r="T262" s="89"/>
      <c r="U262" s="89"/>
      <c r="W262" s="90">
        <v>8</v>
      </c>
      <c r="X262" s="90"/>
    </row>
    <row r="263" spans="2:24" ht="0.65" customHeight="1">
      <c r="B263" s="74"/>
      <c r="C263" s="74"/>
    </row>
    <row r="264" spans="2:24" ht="0.65" customHeight="1"/>
    <row r="265" spans="2:24" ht="12.65" customHeight="1">
      <c r="B265" s="74" t="s">
        <v>9</v>
      </c>
      <c r="C265" s="74"/>
      <c r="E265" s="89">
        <v>0</v>
      </c>
      <c r="F265" s="89"/>
      <c r="G265" s="89"/>
      <c r="I265" s="89">
        <v>0</v>
      </c>
      <c r="J265" s="89"/>
      <c r="K265" s="89"/>
      <c r="M265" s="2">
        <v>0</v>
      </c>
      <c r="O265" s="2">
        <v>0</v>
      </c>
      <c r="Q265" s="2">
        <v>0</v>
      </c>
      <c r="S265" s="89">
        <v>0</v>
      </c>
      <c r="T265" s="89"/>
      <c r="U265" s="89"/>
    </row>
    <row r="266" spans="2:24" ht="0.65" customHeight="1">
      <c r="B266" s="74"/>
      <c r="C266" s="74"/>
    </row>
    <row r="267" spans="2:24" ht="0.65" customHeight="1"/>
    <row r="268" spans="2:24" ht="12.65" customHeight="1">
      <c r="B268" s="74" t="s">
        <v>9</v>
      </c>
      <c r="C268" s="74"/>
      <c r="E268" s="89">
        <v>0</v>
      </c>
      <c r="F268" s="89"/>
      <c r="G268" s="89"/>
      <c r="I268" s="89">
        <v>0</v>
      </c>
      <c r="J268" s="89"/>
      <c r="K268" s="89"/>
      <c r="M268" s="2">
        <v>0</v>
      </c>
      <c r="O268" s="2">
        <v>0</v>
      </c>
      <c r="Q268" s="2">
        <v>0</v>
      </c>
      <c r="S268" s="89">
        <v>0</v>
      </c>
      <c r="T268" s="89"/>
      <c r="U268" s="89"/>
    </row>
    <row r="269" spans="2:24" ht="0.65" customHeight="1">
      <c r="B269" s="74"/>
      <c r="C269" s="74"/>
    </row>
    <row r="270" spans="2:24" ht="0.65" customHeight="1"/>
    <row r="271" spans="2:24" ht="12.65" customHeight="1">
      <c r="B271" s="74" t="s">
        <v>9</v>
      </c>
      <c r="C271" s="74"/>
      <c r="E271" s="89">
        <v>0</v>
      </c>
      <c r="F271" s="89"/>
      <c r="G271" s="89"/>
      <c r="I271" s="89">
        <v>0</v>
      </c>
      <c r="J271" s="89"/>
      <c r="K271" s="89"/>
      <c r="M271" s="2">
        <v>0</v>
      </c>
      <c r="O271" s="2">
        <v>0</v>
      </c>
      <c r="Q271" s="2">
        <v>0</v>
      </c>
      <c r="S271" s="89">
        <v>0</v>
      </c>
      <c r="T271" s="89"/>
      <c r="U271" s="89"/>
    </row>
    <row r="272" spans="2:24" ht="0.65" customHeight="1">
      <c r="B272" s="74"/>
      <c r="C272" s="74"/>
    </row>
    <row r="273" spans="2:24" ht="0.65" customHeight="1"/>
    <row r="274" spans="2:24" ht="12.65" customHeight="1">
      <c r="B274" s="74" t="s">
        <v>9</v>
      </c>
      <c r="C274" s="74"/>
      <c r="E274" s="89">
        <v>0</v>
      </c>
      <c r="F274" s="89"/>
      <c r="G274" s="89"/>
      <c r="I274" s="89">
        <v>0</v>
      </c>
      <c r="J274" s="89"/>
      <c r="K274" s="89"/>
      <c r="M274" s="2">
        <v>0</v>
      </c>
      <c r="O274" s="2">
        <v>0</v>
      </c>
      <c r="Q274" s="2">
        <v>0</v>
      </c>
      <c r="S274" s="89">
        <v>0</v>
      </c>
      <c r="T274" s="89"/>
      <c r="U274" s="89"/>
      <c r="W274" s="90">
        <v>7</v>
      </c>
      <c r="X274" s="90"/>
    </row>
    <row r="275" spans="2:24" ht="0.65" customHeight="1">
      <c r="B275" s="74"/>
      <c r="C275" s="74"/>
    </row>
    <row r="276" spans="2:24" ht="0.65" customHeight="1"/>
    <row r="277" spans="2:24" ht="12.65" customHeight="1">
      <c r="B277" s="74" t="s">
        <v>9</v>
      </c>
      <c r="C277" s="74"/>
      <c r="E277" s="89">
        <v>0</v>
      </c>
      <c r="F277" s="89"/>
      <c r="G277" s="89"/>
      <c r="I277" s="89">
        <v>0</v>
      </c>
      <c r="J277" s="89"/>
      <c r="K277" s="89"/>
      <c r="M277" s="2">
        <v>0</v>
      </c>
      <c r="O277" s="2">
        <v>0</v>
      </c>
      <c r="Q277" s="2">
        <v>0</v>
      </c>
      <c r="S277" s="89">
        <v>0</v>
      </c>
      <c r="T277" s="89"/>
      <c r="U277" s="89"/>
    </row>
    <row r="278" spans="2:24" ht="0.65" customHeight="1">
      <c r="B278" s="74"/>
      <c r="C278" s="74"/>
    </row>
    <row r="279" spans="2:24" ht="0.65" customHeight="1"/>
    <row r="280" spans="2:24" ht="12.65" customHeight="1">
      <c r="B280" s="74" t="s">
        <v>9</v>
      </c>
      <c r="C280" s="74"/>
      <c r="E280" s="89">
        <v>0</v>
      </c>
      <c r="F280" s="89"/>
      <c r="G280" s="89"/>
      <c r="I280" s="89">
        <v>0</v>
      </c>
      <c r="J280" s="89"/>
      <c r="K280" s="89"/>
      <c r="M280" s="2">
        <v>0</v>
      </c>
      <c r="O280" s="2">
        <v>0</v>
      </c>
      <c r="Q280" s="2">
        <v>0</v>
      </c>
      <c r="S280" s="89">
        <v>0</v>
      </c>
      <c r="T280" s="89"/>
      <c r="U280" s="89"/>
    </row>
    <row r="281" spans="2:24" ht="0.65" customHeight="1">
      <c r="B281" s="74"/>
      <c r="C281" s="74"/>
    </row>
    <row r="282" spans="2:24" ht="0.65" customHeight="1"/>
    <row r="283" spans="2:24" ht="12.65" customHeight="1">
      <c r="B283" s="74" t="s">
        <v>9</v>
      </c>
      <c r="C283" s="74"/>
      <c r="E283" s="89">
        <v>0</v>
      </c>
      <c r="F283" s="89"/>
      <c r="G283" s="89"/>
      <c r="I283" s="89">
        <v>0</v>
      </c>
      <c r="J283" s="89"/>
      <c r="K283" s="89"/>
      <c r="M283" s="2">
        <v>0</v>
      </c>
      <c r="O283" s="2">
        <v>0</v>
      </c>
      <c r="Q283" s="2">
        <v>0</v>
      </c>
      <c r="S283" s="89">
        <v>0</v>
      </c>
      <c r="T283" s="89"/>
      <c r="U283" s="89"/>
      <c r="W283" s="90">
        <v>21</v>
      </c>
      <c r="X283" s="90"/>
    </row>
    <row r="284" spans="2:24" ht="0.65" customHeight="1">
      <c r="B284" s="74"/>
      <c r="C284" s="74"/>
    </row>
    <row r="285" spans="2:24" ht="0.65" customHeight="1"/>
    <row r="286" spans="2:24" ht="12.65" customHeight="1">
      <c r="B286" s="74" t="s">
        <v>9</v>
      </c>
      <c r="C286" s="74"/>
      <c r="E286" s="89">
        <v>0</v>
      </c>
      <c r="F286" s="89"/>
      <c r="G286" s="89"/>
      <c r="I286" s="89">
        <v>0</v>
      </c>
      <c r="J286" s="89"/>
      <c r="K286" s="89"/>
      <c r="M286" s="2">
        <v>0</v>
      </c>
      <c r="O286" s="2">
        <v>0</v>
      </c>
      <c r="Q286" s="2">
        <v>0</v>
      </c>
      <c r="S286" s="89">
        <v>0</v>
      </c>
      <c r="T286" s="89"/>
      <c r="U286" s="89"/>
    </row>
    <row r="287" spans="2:24" ht="0.65" customHeight="1">
      <c r="B287" s="74"/>
      <c r="C287" s="74"/>
    </row>
    <row r="288" spans="2:24" ht="0.65" customHeight="1"/>
    <row r="289" spans="2:24" ht="12.65" customHeight="1">
      <c r="B289" s="74" t="s">
        <v>9</v>
      </c>
      <c r="C289" s="74"/>
      <c r="E289" s="89">
        <v>0</v>
      </c>
      <c r="F289" s="89"/>
      <c r="G289" s="89"/>
      <c r="I289" s="89">
        <v>0</v>
      </c>
      <c r="J289" s="89"/>
      <c r="K289" s="89"/>
      <c r="M289" s="2">
        <v>0</v>
      </c>
      <c r="O289" s="2">
        <v>0</v>
      </c>
      <c r="Q289" s="2">
        <v>0</v>
      </c>
      <c r="S289" s="89">
        <v>0</v>
      </c>
      <c r="T289" s="89"/>
      <c r="U289" s="89"/>
      <c r="W289" s="90">
        <v>45</v>
      </c>
      <c r="X289" s="90"/>
    </row>
    <row r="290" spans="2:24" ht="0.65" customHeight="1">
      <c r="B290" s="74"/>
      <c r="C290" s="74"/>
    </row>
    <row r="291" spans="2:24" ht="0.65" customHeight="1"/>
    <row r="292" spans="2:24" ht="12.65" customHeight="1">
      <c r="B292" s="74" t="s">
        <v>9</v>
      </c>
      <c r="C292" s="74"/>
      <c r="E292" s="89">
        <v>0</v>
      </c>
      <c r="F292" s="89"/>
      <c r="G292" s="89"/>
      <c r="I292" s="89">
        <v>0</v>
      </c>
      <c r="J292" s="89"/>
      <c r="K292" s="89"/>
      <c r="M292" s="2">
        <v>0</v>
      </c>
      <c r="O292" s="2">
        <v>0</v>
      </c>
      <c r="Q292" s="2">
        <v>0</v>
      </c>
      <c r="S292" s="89">
        <v>0</v>
      </c>
      <c r="T292" s="89"/>
      <c r="U292" s="89"/>
      <c r="W292" s="90">
        <v>7</v>
      </c>
      <c r="X292" s="90"/>
    </row>
    <row r="293" spans="2:24" ht="0.65" customHeight="1">
      <c r="B293" s="74"/>
      <c r="C293" s="74"/>
    </row>
    <row r="294" spans="2:24" ht="0.65" customHeight="1"/>
    <row r="295" spans="2:24" ht="12.65" customHeight="1">
      <c r="B295" s="74" t="s">
        <v>9</v>
      </c>
      <c r="C295" s="74"/>
      <c r="E295" s="89">
        <v>0</v>
      </c>
      <c r="F295" s="89"/>
      <c r="G295" s="89"/>
      <c r="I295" s="89">
        <v>0</v>
      </c>
      <c r="J295" s="89"/>
      <c r="K295" s="89"/>
      <c r="M295" s="2">
        <v>0</v>
      </c>
      <c r="O295" s="2">
        <v>0</v>
      </c>
      <c r="Q295" s="2">
        <v>0</v>
      </c>
      <c r="S295" s="89">
        <v>0</v>
      </c>
      <c r="T295" s="89"/>
      <c r="U295" s="89"/>
      <c r="W295" s="90">
        <v>13</v>
      </c>
      <c r="X295" s="90"/>
    </row>
    <row r="296" spans="2:24" ht="0.65" customHeight="1">
      <c r="B296" s="74"/>
      <c r="C296" s="74"/>
    </row>
    <row r="297" spans="2:24" ht="0.65" customHeight="1"/>
    <row r="298" spans="2:24" ht="12.65" customHeight="1">
      <c r="B298" s="74" t="s">
        <v>9</v>
      </c>
      <c r="C298" s="74"/>
      <c r="E298" s="89">
        <v>0</v>
      </c>
      <c r="F298" s="89"/>
      <c r="G298" s="89"/>
      <c r="I298" s="89">
        <v>0</v>
      </c>
      <c r="J298" s="89"/>
      <c r="K298" s="89"/>
      <c r="M298" s="2">
        <v>0</v>
      </c>
      <c r="O298" s="2">
        <v>0</v>
      </c>
      <c r="Q298" s="2">
        <v>0</v>
      </c>
      <c r="S298" s="89">
        <v>0</v>
      </c>
      <c r="T298" s="89"/>
      <c r="U298" s="89"/>
      <c r="W298" s="90">
        <v>11</v>
      </c>
      <c r="X298" s="90"/>
    </row>
    <row r="299" spans="2:24" ht="0.65" customHeight="1">
      <c r="B299" s="74"/>
      <c r="C299" s="74"/>
    </row>
    <row r="300" spans="2:24" ht="0.65" customHeight="1"/>
    <row r="301" spans="2:24" ht="12.65" customHeight="1">
      <c r="B301" s="74" t="s">
        <v>9</v>
      </c>
      <c r="C301" s="74"/>
      <c r="E301" s="89">
        <v>0</v>
      </c>
      <c r="F301" s="89"/>
      <c r="G301" s="89"/>
      <c r="I301" s="89">
        <v>0</v>
      </c>
      <c r="J301" s="89"/>
      <c r="K301" s="89"/>
      <c r="M301" s="2">
        <v>0</v>
      </c>
      <c r="O301" s="2">
        <v>0</v>
      </c>
      <c r="Q301" s="2">
        <v>0</v>
      </c>
      <c r="S301" s="89">
        <v>0</v>
      </c>
      <c r="T301" s="89"/>
      <c r="U301" s="89"/>
      <c r="W301" s="90">
        <v>26</v>
      </c>
      <c r="X301" s="90"/>
    </row>
    <row r="302" spans="2:24" ht="0.65" customHeight="1">
      <c r="B302" s="74"/>
      <c r="C302" s="74"/>
    </row>
    <row r="303" spans="2:24" ht="0.65" customHeight="1"/>
    <row r="304" spans="2:24" ht="12.65" customHeight="1">
      <c r="B304" s="74" t="s">
        <v>9</v>
      </c>
      <c r="C304" s="74"/>
      <c r="E304" s="89">
        <v>0</v>
      </c>
      <c r="F304" s="89"/>
      <c r="G304" s="89"/>
      <c r="I304" s="89">
        <v>0</v>
      </c>
      <c r="J304" s="89"/>
      <c r="K304" s="89"/>
      <c r="M304" s="2">
        <v>0</v>
      </c>
      <c r="O304" s="2">
        <v>0</v>
      </c>
      <c r="Q304" s="2">
        <v>0</v>
      </c>
      <c r="S304" s="89">
        <v>0</v>
      </c>
      <c r="T304" s="89"/>
      <c r="U304" s="89"/>
      <c r="W304" s="90">
        <v>9</v>
      </c>
      <c r="X304" s="90"/>
    </row>
    <row r="305" spans="2:24" ht="0.65" customHeight="1">
      <c r="B305" s="74"/>
      <c r="C305" s="74"/>
    </row>
    <row r="306" spans="2:24" ht="0.65" customHeight="1"/>
    <row r="307" spans="2:24" ht="12.65" customHeight="1">
      <c r="B307" s="74" t="s">
        <v>9</v>
      </c>
      <c r="C307" s="74"/>
      <c r="E307" s="89">
        <v>0</v>
      </c>
      <c r="F307" s="89"/>
      <c r="G307" s="89"/>
      <c r="I307" s="89">
        <v>0</v>
      </c>
      <c r="J307" s="89"/>
      <c r="K307" s="89"/>
      <c r="M307" s="2">
        <v>0</v>
      </c>
      <c r="O307" s="2">
        <v>0</v>
      </c>
      <c r="Q307" s="2">
        <v>0</v>
      </c>
      <c r="S307" s="89">
        <v>0</v>
      </c>
      <c r="T307" s="89"/>
      <c r="U307" s="89"/>
      <c r="W307" s="90">
        <v>7</v>
      </c>
      <c r="X307" s="90"/>
    </row>
    <row r="308" spans="2:24" ht="0.65" customHeight="1">
      <c r="B308" s="74"/>
      <c r="C308" s="74"/>
    </row>
    <row r="309" spans="2:24" ht="0.65" customHeight="1"/>
    <row r="310" spans="2:24" ht="12.65" customHeight="1">
      <c r="B310" s="74" t="s">
        <v>9</v>
      </c>
      <c r="C310" s="74"/>
      <c r="E310" s="89">
        <v>0</v>
      </c>
      <c r="F310" s="89"/>
      <c r="G310" s="89"/>
      <c r="I310" s="89">
        <v>0</v>
      </c>
      <c r="J310" s="89"/>
      <c r="K310" s="89"/>
      <c r="M310" s="2">
        <v>0</v>
      </c>
      <c r="O310" s="2">
        <v>0</v>
      </c>
      <c r="Q310" s="2">
        <v>0</v>
      </c>
      <c r="S310" s="89">
        <v>0</v>
      </c>
      <c r="T310" s="89"/>
      <c r="U310" s="89"/>
      <c r="W310" s="90">
        <v>28</v>
      </c>
      <c r="X310" s="90"/>
    </row>
    <row r="311" spans="2:24" ht="0.65" customHeight="1">
      <c r="B311" s="74"/>
      <c r="C311" s="74"/>
    </row>
    <row r="312" spans="2:24" ht="0.65" customHeight="1"/>
    <row r="313" spans="2:24" ht="12.65" customHeight="1">
      <c r="B313" s="74" t="s">
        <v>9</v>
      </c>
      <c r="C313" s="74"/>
      <c r="E313" s="89">
        <v>0</v>
      </c>
      <c r="F313" s="89"/>
      <c r="G313" s="89"/>
      <c r="I313" s="89">
        <v>0</v>
      </c>
      <c r="J313" s="89"/>
      <c r="K313" s="89"/>
      <c r="M313" s="2">
        <v>0</v>
      </c>
      <c r="O313" s="2">
        <v>0</v>
      </c>
      <c r="Q313" s="2">
        <v>0</v>
      </c>
      <c r="S313" s="89">
        <v>0</v>
      </c>
      <c r="T313" s="89"/>
      <c r="U313" s="89"/>
      <c r="W313" s="90">
        <v>29</v>
      </c>
      <c r="X313" s="90"/>
    </row>
    <row r="314" spans="2:24" ht="0.65" customHeight="1">
      <c r="B314" s="74"/>
      <c r="C314" s="74"/>
    </row>
    <row r="315" spans="2:24" ht="0.65" customHeight="1"/>
    <row r="316" spans="2:24" ht="12.65" customHeight="1">
      <c r="B316" s="74" t="s">
        <v>9</v>
      </c>
      <c r="C316" s="74"/>
      <c r="E316" s="89">
        <v>0</v>
      </c>
      <c r="F316" s="89"/>
      <c r="G316" s="89"/>
      <c r="I316" s="89">
        <v>0</v>
      </c>
      <c r="J316" s="89"/>
      <c r="K316" s="89"/>
      <c r="M316" s="2">
        <v>0</v>
      </c>
      <c r="O316" s="2">
        <v>0</v>
      </c>
      <c r="Q316" s="2">
        <v>0</v>
      </c>
      <c r="S316" s="89">
        <v>0</v>
      </c>
      <c r="T316" s="89"/>
      <c r="U316" s="89"/>
      <c r="W316" s="90">
        <v>11</v>
      </c>
      <c r="X316" s="90"/>
    </row>
    <row r="317" spans="2:24" ht="0.65" customHeight="1">
      <c r="B317" s="74"/>
      <c r="C317" s="74"/>
    </row>
    <row r="318" spans="2:24" ht="0.65" customHeight="1"/>
    <row r="319" spans="2:24" ht="12.65" customHeight="1">
      <c r="B319" s="74" t="s">
        <v>9</v>
      </c>
      <c r="C319" s="74"/>
      <c r="E319" s="89">
        <v>0</v>
      </c>
      <c r="F319" s="89"/>
      <c r="G319" s="89"/>
      <c r="I319" s="89">
        <v>0</v>
      </c>
      <c r="J319" s="89"/>
      <c r="K319" s="89"/>
      <c r="M319" s="2">
        <v>0</v>
      </c>
      <c r="O319" s="2">
        <v>0</v>
      </c>
      <c r="Q319" s="2">
        <v>0</v>
      </c>
      <c r="S319" s="89">
        <v>0</v>
      </c>
      <c r="T319" s="89"/>
      <c r="U319" s="89"/>
      <c r="W319" s="90">
        <v>23</v>
      </c>
      <c r="X319" s="90"/>
    </row>
    <row r="320" spans="2:24" ht="0.65" customHeight="1">
      <c r="B320" s="74"/>
      <c r="C320" s="74"/>
    </row>
    <row r="321" spans="2:24" ht="0.65" customHeight="1"/>
    <row r="322" spans="2:24" ht="12.65" customHeight="1">
      <c r="B322" s="74" t="s">
        <v>9</v>
      </c>
      <c r="C322" s="74"/>
      <c r="E322" s="89">
        <v>0</v>
      </c>
      <c r="F322" s="89"/>
      <c r="G322" s="89"/>
      <c r="I322" s="89">
        <v>0</v>
      </c>
      <c r="J322" s="89"/>
      <c r="K322" s="89"/>
      <c r="M322" s="2">
        <v>0</v>
      </c>
      <c r="O322" s="2">
        <v>0</v>
      </c>
      <c r="Q322" s="2">
        <v>0</v>
      </c>
      <c r="S322" s="89">
        <v>0</v>
      </c>
      <c r="T322" s="89"/>
      <c r="U322" s="89"/>
      <c r="W322" s="90">
        <v>22</v>
      </c>
      <c r="X322" s="90"/>
    </row>
    <row r="323" spans="2:24" ht="0.65" customHeight="1">
      <c r="B323" s="74"/>
      <c r="C323" s="74"/>
    </row>
    <row r="324" spans="2:24" ht="0.65" customHeight="1"/>
    <row r="325" spans="2:24" ht="12.65" customHeight="1">
      <c r="B325" s="74" t="s">
        <v>9</v>
      </c>
      <c r="C325" s="74"/>
      <c r="E325" s="89">
        <v>0</v>
      </c>
      <c r="F325" s="89"/>
      <c r="G325" s="89"/>
      <c r="I325" s="89">
        <v>0</v>
      </c>
      <c r="J325" s="89"/>
      <c r="K325" s="89"/>
      <c r="M325" s="2">
        <v>0</v>
      </c>
      <c r="O325" s="2">
        <v>0</v>
      </c>
      <c r="Q325" s="2">
        <v>0</v>
      </c>
      <c r="S325" s="89">
        <v>0</v>
      </c>
      <c r="T325" s="89"/>
      <c r="U325" s="89"/>
      <c r="W325" s="90">
        <v>58</v>
      </c>
      <c r="X325" s="90"/>
    </row>
    <row r="326" spans="2:24" ht="0.65" customHeight="1">
      <c r="B326" s="74"/>
      <c r="C326" s="74"/>
    </row>
    <row r="327" spans="2:24" ht="0.65" customHeight="1"/>
    <row r="328" spans="2:24" ht="12.65" customHeight="1">
      <c r="B328" s="74" t="s">
        <v>9</v>
      </c>
      <c r="C328" s="74"/>
      <c r="E328" s="89">
        <v>0</v>
      </c>
      <c r="F328" s="89"/>
      <c r="G328" s="89"/>
      <c r="I328" s="89">
        <v>0</v>
      </c>
      <c r="J328" s="89"/>
      <c r="K328" s="89"/>
      <c r="M328" s="2">
        <v>0</v>
      </c>
      <c r="O328" s="2">
        <v>0</v>
      </c>
      <c r="Q328" s="2">
        <v>0</v>
      </c>
      <c r="S328" s="89">
        <v>0</v>
      </c>
      <c r="T328" s="89"/>
      <c r="U328" s="89"/>
      <c r="W328" s="90">
        <v>8</v>
      </c>
      <c r="X328" s="90"/>
    </row>
    <row r="329" spans="2:24" ht="0.65" customHeight="1">
      <c r="B329" s="74"/>
      <c r="C329" s="74"/>
    </row>
    <row r="330" spans="2:24" ht="0.65" customHeight="1"/>
    <row r="331" spans="2:24" ht="12.65" customHeight="1">
      <c r="B331" s="74" t="s">
        <v>9</v>
      </c>
      <c r="C331" s="74"/>
      <c r="E331" s="89">
        <v>0</v>
      </c>
      <c r="F331" s="89"/>
      <c r="G331" s="89"/>
      <c r="I331" s="89">
        <v>0</v>
      </c>
      <c r="J331" s="89"/>
      <c r="K331" s="89"/>
      <c r="M331" s="2">
        <v>0</v>
      </c>
      <c r="O331" s="2">
        <v>0</v>
      </c>
      <c r="Q331" s="2">
        <v>0</v>
      </c>
      <c r="S331" s="89">
        <v>0</v>
      </c>
      <c r="T331" s="89"/>
      <c r="U331" s="89"/>
      <c r="W331" s="90">
        <v>49</v>
      </c>
      <c r="X331" s="90"/>
    </row>
    <row r="332" spans="2:24" ht="0.65" customHeight="1">
      <c r="B332" s="74"/>
      <c r="C332" s="74"/>
    </row>
    <row r="333" spans="2:24" ht="0.65" customHeight="1"/>
    <row r="334" spans="2:24" ht="12.65" customHeight="1">
      <c r="B334" s="74" t="s">
        <v>9</v>
      </c>
      <c r="C334" s="74"/>
      <c r="E334" s="89">
        <v>0</v>
      </c>
      <c r="F334" s="89"/>
      <c r="G334" s="89"/>
      <c r="I334" s="89">
        <v>0</v>
      </c>
      <c r="J334" s="89"/>
      <c r="K334" s="89"/>
      <c r="M334" s="2">
        <v>0</v>
      </c>
      <c r="O334" s="2">
        <v>0</v>
      </c>
      <c r="Q334" s="2">
        <v>0</v>
      </c>
      <c r="S334" s="89">
        <v>0</v>
      </c>
      <c r="T334" s="89"/>
      <c r="U334" s="89"/>
      <c r="W334" s="90">
        <v>37</v>
      </c>
      <c r="X334" s="90"/>
    </row>
    <row r="335" spans="2:24" ht="0.65" customHeight="1">
      <c r="B335" s="74"/>
      <c r="C335" s="74"/>
    </row>
    <row r="336" spans="2:24" ht="0.65" customHeight="1"/>
    <row r="337" spans="2:24" ht="12.65" customHeight="1">
      <c r="B337" s="74" t="s">
        <v>9</v>
      </c>
      <c r="C337" s="74"/>
      <c r="E337" s="89">
        <v>0</v>
      </c>
      <c r="F337" s="89"/>
      <c r="G337" s="89"/>
      <c r="I337" s="89">
        <v>0</v>
      </c>
      <c r="J337" s="89"/>
      <c r="K337" s="89"/>
      <c r="M337" s="2">
        <v>0</v>
      </c>
      <c r="O337" s="2">
        <v>0</v>
      </c>
      <c r="Q337" s="2">
        <v>0</v>
      </c>
      <c r="S337" s="89">
        <v>0</v>
      </c>
      <c r="T337" s="89"/>
      <c r="U337" s="89"/>
      <c r="W337" s="90">
        <v>103</v>
      </c>
      <c r="X337" s="90"/>
    </row>
    <row r="338" spans="2:24" ht="0.65" customHeight="1">
      <c r="B338" s="74"/>
      <c r="C338" s="74"/>
    </row>
    <row r="339" spans="2:24" ht="0.65" customHeight="1"/>
    <row r="340" spans="2:24" ht="12.65" customHeight="1">
      <c r="B340" s="74" t="s">
        <v>9</v>
      </c>
      <c r="C340" s="74"/>
      <c r="E340" s="89">
        <v>0</v>
      </c>
      <c r="F340" s="89"/>
      <c r="G340" s="89"/>
      <c r="I340" s="89">
        <v>0</v>
      </c>
      <c r="J340" s="89"/>
      <c r="K340" s="89"/>
      <c r="M340" s="2">
        <v>0</v>
      </c>
      <c r="O340" s="2">
        <v>0</v>
      </c>
      <c r="Q340" s="2">
        <v>0</v>
      </c>
      <c r="S340" s="89">
        <v>0</v>
      </c>
      <c r="T340" s="89"/>
      <c r="U340" s="89"/>
    </row>
    <row r="341" spans="2:24" ht="0.65" customHeight="1">
      <c r="B341" s="74"/>
      <c r="C341" s="74"/>
    </row>
    <row r="342" spans="2:24" ht="0.65" customHeight="1"/>
    <row r="343" spans="2:24" ht="12.65" customHeight="1">
      <c r="B343" s="74" t="s">
        <v>9</v>
      </c>
      <c r="C343" s="74"/>
      <c r="E343" s="89">
        <v>0</v>
      </c>
      <c r="F343" s="89"/>
      <c r="G343" s="89"/>
      <c r="I343" s="89">
        <v>0</v>
      </c>
      <c r="J343" s="89"/>
      <c r="K343" s="89"/>
      <c r="M343" s="2">
        <v>0</v>
      </c>
      <c r="O343" s="2">
        <v>0</v>
      </c>
      <c r="Q343" s="2">
        <v>0</v>
      </c>
      <c r="S343" s="89">
        <v>0</v>
      </c>
      <c r="T343" s="89"/>
      <c r="U343" s="89"/>
    </row>
    <row r="344" spans="2:24" ht="0.65" customHeight="1">
      <c r="B344" s="74"/>
      <c r="C344" s="74"/>
    </row>
    <row r="345" spans="2:24" ht="0.65" customHeight="1"/>
    <row r="346" spans="2:24" ht="12.65" customHeight="1">
      <c r="B346" s="74" t="s">
        <v>9</v>
      </c>
      <c r="C346" s="74"/>
      <c r="E346" s="89">
        <v>0</v>
      </c>
      <c r="F346" s="89"/>
      <c r="G346" s="89"/>
      <c r="I346" s="89">
        <v>0</v>
      </c>
      <c r="J346" s="89"/>
      <c r="K346" s="89"/>
      <c r="M346" s="2">
        <v>0</v>
      </c>
      <c r="O346" s="2">
        <v>0</v>
      </c>
      <c r="Q346" s="2">
        <v>0</v>
      </c>
      <c r="S346" s="89">
        <v>0</v>
      </c>
      <c r="T346" s="89"/>
      <c r="U346" s="89"/>
      <c r="W346" s="90">
        <v>19</v>
      </c>
      <c r="X346" s="90"/>
    </row>
    <row r="347" spans="2:24" ht="0.65" customHeight="1">
      <c r="B347" s="74"/>
      <c r="C347" s="74"/>
    </row>
    <row r="348" spans="2:24" ht="0.65" customHeight="1"/>
    <row r="349" spans="2:24" ht="12.65" customHeight="1">
      <c r="B349" s="74" t="s">
        <v>9</v>
      </c>
      <c r="C349" s="74"/>
      <c r="E349" s="89">
        <v>0</v>
      </c>
      <c r="F349" s="89"/>
      <c r="G349" s="89"/>
      <c r="I349" s="89">
        <v>0</v>
      </c>
      <c r="J349" s="89"/>
      <c r="K349" s="89"/>
      <c r="M349" s="2">
        <v>0</v>
      </c>
      <c r="O349" s="2">
        <v>0</v>
      </c>
      <c r="Q349" s="2">
        <v>0</v>
      </c>
      <c r="S349" s="89">
        <v>0</v>
      </c>
      <c r="T349" s="89"/>
      <c r="U349" s="89"/>
    </row>
    <row r="350" spans="2:24" ht="0.65" customHeight="1">
      <c r="B350" s="74"/>
      <c r="C350" s="74"/>
    </row>
    <row r="351" spans="2:24" ht="0.65" customHeight="1"/>
    <row r="352" spans="2:24" ht="12.65" customHeight="1">
      <c r="B352" s="74" t="s">
        <v>9</v>
      </c>
      <c r="C352" s="74"/>
      <c r="E352" s="89">
        <v>0</v>
      </c>
      <c r="F352" s="89"/>
      <c r="G352" s="89"/>
      <c r="I352" s="89">
        <v>0</v>
      </c>
      <c r="J352" s="89"/>
      <c r="K352" s="89"/>
      <c r="M352" s="2">
        <v>0</v>
      </c>
      <c r="O352" s="2">
        <v>0</v>
      </c>
      <c r="Q352" s="2">
        <v>0</v>
      </c>
      <c r="S352" s="89">
        <v>0</v>
      </c>
      <c r="T352" s="89"/>
      <c r="U352" s="89"/>
      <c r="W352" s="90">
        <v>15</v>
      </c>
      <c r="X352" s="90"/>
    </row>
    <row r="353" spans="2:24" ht="0.65" customHeight="1">
      <c r="B353" s="74"/>
      <c r="C353" s="74"/>
    </row>
    <row r="354" spans="2:24" ht="0.65" customHeight="1"/>
    <row r="355" spans="2:24" ht="12.65" customHeight="1">
      <c r="B355" s="74" t="s">
        <v>9</v>
      </c>
      <c r="C355" s="74"/>
      <c r="E355" s="89">
        <v>0</v>
      </c>
      <c r="F355" s="89"/>
      <c r="G355" s="89"/>
      <c r="I355" s="89">
        <v>0</v>
      </c>
      <c r="J355" s="89"/>
      <c r="K355" s="89"/>
      <c r="M355" s="2">
        <v>0</v>
      </c>
      <c r="O355" s="2">
        <v>0</v>
      </c>
      <c r="Q355" s="2">
        <v>0</v>
      </c>
      <c r="S355" s="89">
        <v>0</v>
      </c>
      <c r="T355" s="89"/>
      <c r="U355" s="89"/>
      <c r="W355" s="90">
        <v>11</v>
      </c>
      <c r="X355" s="90"/>
    </row>
    <row r="356" spans="2:24" ht="0.65" customHeight="1">
      <c r="B356" s="74"/>
      <c r="C356" s="74"/>
    </row>
    <row r="357" spans="2:24" ht="0.65" customHeight="1"/>
    <row r="358" spans="2:24" ht="12.65" customHeight="1">
      <c r="B358" s="74" t="s">
        <v>9</v>
      </c>
      <c r="C358" s="74"/>
      <c r="E358" s="89">
        <v>0</v>
      </c>
      <c r="F358" s="89"/>
      <c r="G358" s="89"/>
      <c r="I358" s="89">
        <v>0</v>
      </c>
      <c r="J358" s="89"/>
      <c r="K358" s="89"/>
      <c r="M358" s="2">
        <v>0</v>
      </c>
      <c r="O358" s="2">
        <v>0</v>
      </c>
      <c r="Q358" s="2">
        <v>0</v>
      </c>
      <c r="S358" s="89">
        <v>0</v>
      </c>
      <c r="T358" s="89"/>
      <c r="U358" s="89"/>
      <c r="W358" s="90">
        <v>11</v>
      </c>
      <c r="X358" s="90"/>
    </row>
    <row r="359" spans="2:24" ht="0.65" customHeight="1">
      <c r="B359" s="74"/>
      <c r="C359" s="74"/>
    </row>
    <row r="360" spans="2:24" ht="0.65" customHeight="1"/>
    <row r="361" spans="2:24" ht="12.65" customHeight="1">
      <c r="B361" s="74" t="s">
        <v>9</v>
      </c>
      <c r="C361" s="74"/>
      <c r="E361" s="89">
        <v>0</v>
      </c>
      <c r="F361" s="89"/>
      <c r="G361" s="89"/>
      <c r="I361" s="89">
        <v>0</v>
      </c>
      <c r="J361" s="89"/>
      <c r="K361" s="89"/>
      <c r="M361" s="2">
        <v>0</v>
      </c>
      <c r="O361" s="2">
        <v>0</v>
      </c>
      <c r="Q361" s="2">
        <v>0</v>
      </c>
      <c r="S361" s="89">
        <v>0</v>
      </c>
      <c r="T361" s="89"/>
      <c r="U361" s="89"/>
      <c r="W361" s="90">
        <v>16</v>
      </c>
      <c r="X361" s="90"/>
    </row>
    <row r="362" spans="2:24" ht="0.65" customHeight="1">
      <c r="B362" s="74"/>
      <c r="C362" s="74"/>
    </row>
    <row r="363" spans="2:24" ht="0.65" customHeight="1"/>
    <row r="364" spans="2:24" ht="12.65" customHeight="1">
      <c r="B364" s="74" t="s">
        <v>9</v>
      </c>
      <c r="C364" s="74"/>
      <c r="E364" s="89">
        <v>0</v>
      </c>
      <c r="F364" s="89"/>
      <c r="G364" s="89"/>
      <c r="I364" s="89">
        <v>0</v>
      </c>
      <c r="J364" s="89"/>
      <c r="K364" s="89"/>
      <c r="M364" s="2">
        <v>0</v>
      </c>
      <c r="O364" s="2">
        <v>0</v>
      </c>
      <c r="Q364" s="2">
        <v>0</v>
      </c>
      <c r="S364" s="89">
        <v>0</v>
      </c>
      <c r="T364" s="89"/>
      <c r="U364" s="89"/>
      <c r="W364" s="90">
        <v>14</v>
      </c>
      <c r="X364" s="90"/>
    </row>
    <row r="365" spans="2:24" ht="0.65" customHeight="1">
      <c r="B365" s="74"/>
      <c r="C365" s="74"/>
    </row>
    <row r="366" spans="2:24" ht="0.65" customHeight="1"/>
    <row r="367" spans="2:24" ht="12.65" customHeight="1">
      <c r="B367" s="74" t="s">
        <v>9</v>
      </c>
      <c r="C367" s="74"/>
      <c r="E367" s="89">
        <v>0</v>
      </c>
      <c r="F367" s="89"/>
      <c r="G367" s="89"/>
      <c r="I367" s="89">
        <v>0</v>
      </c>
      <c r="J367" s="89"/>
      <c r="K367" s="89"/>
      <c r="M367" s="2">
        <v>0</v>
      </c>
      <c r="O367" s="2">
        <v>0</v>
      </c>
      <c r="Q367" s="2">
        <v>0</v>
      </c>
      <c r="S367" s="89">
        <v>0</v>
      </c>
      <c r="T367" s="89"/>
      <c r="U367" s="89"/>
    </row>
    <row r="368" spans="2:24" ht="0.65" customHeight="1">
      <c r="B368" s="74"/>
      <c r="C368" s="74"/>
    </row>
    <row r="369" spans="2:24" ht="0.65" customHeight="1"/>
    <row r="370" spans="2:24" ht="12.65" customHeight="1">
      <c r="B370" s="74" t="s">
        <v>9</v>
      </c>
      <c r="C370" s="74"/>
      <c r="E370" s="89">
        <v>0</v>
      </c>
      <c r="F370" s="89"/>
      <c r="G370" s="89"/>
      <c r="I370" s="89">
        <v>0</v>
      </c>
      <c r="J370" s="89"/>
      <c r="K370" s="89"/>
      <c r="M370" s="2">
        <v>0</v>
      </c>
      <c r="O370" s="2">
        <v>0</v>
      </c>
      <c r="Q370" s="2">
        <v>0</v>
      </c>
      <c r="S370" s="89">
        <v>0</v>
      </c>
      <c r="T370" s="89"/>
      <c r="U370" s="89"/>
      <c r="W370" s="90">
        <v>21</v>
      </c>
      <c r="X370" s="90"/>
    </row>
    <row r="371" spans="2:24" ht="0.65" customHeight="1">
      <c r="B371" s="74"/>
      <c r="C371" s="74"/>
    </row>
    <row r="372" spans="2:24" ht="0.65" customHeight="1"/>
    <row r="373" spans="2:24" ht="12.65" customHeight="1">
      <c r="B373" s="74" t="s">
        <v>9</v>
      </c>
      <c r="C373" s="74"/>
      <c r="E373" s="89">
        <v>0</v>
      </c>
      <c r="F373" s="89"/>
      <c r="G373" s="89"/>
      <c r="I373" s="89">
        <v>0</v>
      </c>
      <c r="J373" s="89"/>
      <c r="K373" s="89"/>
      <c r="M373" s="2">
        <v>0</v>
      </c>
      <c r="O373" s="2">
        <v>0</v>
      </c>
      <c r="Q373" s="2">
        <v>0</v>
      </c>
      <c r="S373" s="89">
        <v>0</v>
      </c>
      <c r="T373" s="89"/>
      <c r="U373" s="89"/>
      <c r="W373" s="90">
        <v>13</v>
      </c>
      <c r="X373" s="90"/>
    </row>
    <row r="374" spans="2:24" ht="0.65" customHeight="1">
      <c r="B374" s="74"/>
      <c r="C374" s="74"/>
    </row>
    <row r="375" spans="2:24" ht="0.65" customHeight="1"/>
    <row r="376" spans="2:24" ht="12.65" customHeight="1">
      <c r="B376" s="74" t="s">
        <v>9</v>
      </c>
      <c r="C376" s="74"/>
      <c r="E376" s="89">
        <v>0</v>
      </c>
      <c r="F376" s="89"/>
      <c r="G376" s="89"/>
      <c r="I376" s="89">
        <v>0</v>
      </c>
      <c r="J376" s="89"/>
      <c r="K376" s="89"/>
      <c r="M376" s="2">
        <v>0</v>
      </c>
      <c r="O376" s="2">
        <v>0</v>
      </c>
      <c r="Q376" s="2">
        <v>0</v>
      </c>
      <c r="S376" s="89">
        <v>0</v>
      </c>
      <c r="T376" s="89"/>
      <c r="U376" s="89"/>
      <c r="W376" s="90">
        <v>11</v>
      </c>
      <c r="X376" s="90"/>
    </row>
    <row r="377" spans="2:24" ht="0.65" customHeight="1">
      <c r="B377" s="74"/>
      <c r="C377" s="74"/>
    </row>
    <row r="378" spans="2:24" ht="0.65" customHeight="1"/>
    <row r="379" spans="2:24" ht="12.65" customHeight="1">
      <c r="B379" s="74" t="s">
        <v>9</v>
      </c>
      <c r="C379" s="74"/>
      <c r="E379" s="89">
        <v>0</v>
      </c>
      <c r="F379" s="89"/>
      <c r="G379" s="89"/>
      <c r="I379" s="89">
        <v>0</v>
      </c>
      <c r="J379" s="89"/>
      <c r="K379" s="89"/>
      <c r="M379" s="2">
        <v>0</v>
      </c>
      <c r="O379" s="2">
        <v>0</v>
      </c>
      <c r="Q379" s="2">
        <v>0</v>
      </c>
      <c r="S379" s="89">
        <v>0</v>
      </c>
      <c r="T379" s="89"/>
      <c r="U379" s="89"/>
      <c r="W379" s="90">
        <v>11</v>
      </c>
      <c r="X379" s="90"/>
    </row>
    <row r="380" spans="2:24" ht="0.65" customHeight="1">
      <c r="B380" s="74"/>
      <c r="C380" s="74"/>
    </row>
    <row r="381" spans="2:24" ht="0.65" customHeight="1"/>
    <row r="382" spans="2:24" ht="12.65" customHeight="1">
      <c r="B382" s="74" t="s">
        <v>9</v>
      </c>
      <c r="C382" s="74"/>
      <c r="E382" s="89">
        <v>0</v>
      </c>
      <c r="F382" s="89"/>
      <c r="G382" s="89"/>
      <c r="I382" s="89">
        <v>0</v>
      </c>
      <c r="J382" s="89"/>
      <c r="K382" s="89"/>
      <c r="M382" s="2">
        <v>0</v>
      </c>
      <c r="O382" s="2">
        <v>0</v>
      </c>
      <c r="Q382" s="2">
        <v>0</v>
      </c>
      <c r="S382" s="89">
        <v>0</v>
      </c>
      <c r="T382" s="89"/>
      <c r="U382" s="89"/>
    </row>
    <row r="383" spans="2:24" ht="0.65" customHeight="1">
      <c r="B383" s="74"/>
      <c r="C383" s="74"/>
    </row>
    <row r="384" spans="2:24" ht="0.65" customHeight="1"/>
    <row r="385" spans="2:24" ht="12.65" customHeight="1">
      <c r="B385" s="74" t="s">
        <v>9</v>
      </c>
      <c r="C385" s="74"/>
      <c r="E385" s="89">
        <v>0</v>
      </c>
      <c r="F385" s="89"/>
      <c r="G385" s="89"/>
      <c r="I385" s="89">
        <v>0</v>
      </c>
      <c r="J385" s="89"/>
      <c r="K385" s="89"/>
      <c r="M385" s="2">
        <v>0</v>
      </c>
      <c r="O385" s="2">
        <v>0</v>
      </c>
      <c r="Q385" s="2">
        <v>0</v>
      </c>
      <c r="S385" s="89">
        <v>0</v>
      </c>
      <c r="T385" s="89"/>
      <c r="U385" s="89"/>
      <c r="W385" s="90">
        <v>26</v>
      </c>
      <c r="X385" s="90"/>
    </row>
    <row r="386" spans="2:24" ht="0.65" customHeight="1">
      <c r="B386" s="74"/>
      <c r="C386" s="74"/>
    </row>
    <row r="387" spans="2:24" ht="0.65" customHeight="1"/>
    <row r="388" spans="2:24" ht="12.65" customHeight="1">
      <c r="B388" s="74" t="s">
        <v>9</v>
      </c>
      <c r="C388" s="74"/>
      <c r="E388" s="89">
        <v>0</v>
      </c>
      <c r="F388" s="89"/>
      <c r="G388" s="89"/>
      <c r="I388" s="89">
        <v>0</v>
      </c>
      <c r="J388" s="89"/>
      <c r="K388" s="89"/>
      <c r="M388" s="2">
        <v>0</v>
      </c>
      <c r="O388" s="2">
        <v>0</v>
      </c>
      <c r="Q388" s="2">
        <v>0</v>
      </c>
      <c r="S388" s="89">
        <v>0</v>
      </c>
      <c r="T388" s="89"/>
      <c r="U388" s="89"/>
      <c r="W388" s="90">
        <v>18</v>
      </c>
      <c r="X388" s="90"/>
    </row>
    <row r="389" spans="2:24" ht="0.65" customHeight="1">
      <c r="B389" s="74"/>
      <c r="C389" s="74"/>
    </row>
    <row r="390" spans="2:24" ht="0.65" customHeight="1"/>
    <row r="391" spans="2:24" ht="12.65" customHeight="1">
      <c r="B391" s="74" t="s">
        <v>9</v>
      </c>
      <c r="C391" s="74"/>
      <c r="E391" s="89">
        <v>0</v>
      </c>
      <c r="F391" s="89"/>
      <c r="G391" s="89"/>
      <c r="I391" s="89">
        <v>0</v>
      </c>
      <c r="J391" s="89"/>
      <c r="K391" s="89"/>
      <c r="M391" s="2">
        <v>0</v>
      </c>
      <c r="O391" s="2">
        <v>0</v>
      </c>
      <c r="Q391" s="2">
        <v>0</v>
      </c>
      <c r="S391" s="89">
        <v>0</v>
      </c>
      <c r="T391" s="89"/>
      <c r="U391" s="89"/>
      <c r="W391" s="90">
        <v>11</v>
      </c>
      <c r="X391" s="90"/>
    </row>
    <row r="392" spans="2:24" ht="0.65" customHeight="1">
      <c r="B392" s="74"/>
      <c r="C392" s="74"/>
    </row>
    <row r="393" spans="2:24" ht="0.65" customHeight="1"/>
    <row r="394" spans="2:24" ht="12.65" customHeight="1">
      <c r="B394" s="74" t="s">
        <v>9</v>
      </c>
      <c r="C394" s="74"/>
      <c r="E394" s="89">
        <v>0</v>
      </c>
      <c r="F394" s="89"/>
      <c r="G394" s="89"/>
      <c r="I394" s="89">
        <v>0</v>
      </c>
      <c r="J394" s="89"/>
      <c r="K394" s="89"/>
      <c r="M394" s="2">
        <v>0</v>
      </c>
      <c r="O394" s="2">
        <v>0</v>
      </c>
      <c r="Q394" s="2">
        <v>0</v>
      </c>
      <c r="S394" s="89">
        <v>0</v>
      </c>
      <c r="T394" s="89"/>
      <c r="U394" s="89"/>
      <c r="W394" s="90">
        <v>10</v>
      </c>
      <c r="X394" s="90"/>
    </row>
    <row r="395" spans="2:24" ht="0.65" customHeight="1">
      <c r="B395" s="74"/>
      <c r="C395" s="74"/>
    </row>
    <row r="396" spans="2:24" ht="0.65" customHeight="1"/>
    <row r="397" spans="2:24" ht="12.65" customHeight="1">
      <c r="B397" s="74" t="s">
        <v>9</v>
      </c>
      <c r="C397" s="74"/>
      <c r="E397" s="89">
        <v>0</v>
      </c>
      <c r="F397" s="89"/>
      <c r="G397" s="89"/>
      <c r="I397" s="89">
        <v>0</v>
      </c>
      <c r="J397" s="89"/>
      <c r="K397" s="89"/>
      <c r="M397" s="2">
        <v>0</v>
      </c>
      <c r="O397" s="2">
        <v>0</v>
      </c>
      <c r="Q397" s="2">
        <v>0</v>
      </c>
      <c r="S397" s="89">
        <v>0</v>
      </c>
      <c r="T397" s="89"/>
      <c r="U397" s="89"/>
    </row>
    <row r="398" spans="2:24" ht="0.65" customHeight="1">
      <c r="B398" s="74"/>
      <c r="C398" s="74"/>
    </row>
    <row r="399" spans="2:24" ht="0.65" customHeight="1"/>
    <row r="400" spans="2:24" ht="12.65" customHeight="1">
      <c r="B400" s="74" t="s">
        <v>9</v>
      </c>
      <c r="C400" s="74"/>
      <c r="E400" s="89">
        <v>0</v>
      </c>
      <c r="F400" s="89"/>
      <c r="G400" s="89"/>
      <c r="I400" s="89">
        <v>0</v>
      </c>
      <c r="J400" s="89"/>
      <c r="K400" s="89"/>
      <c r="M400" s="2">
        <v>0</v>
      </c>
      <c r="O400" s="2">
        <v>0</v>
      </c>
      <c r="Q400" s="2">
        <v>0</v>
      </c>
      <c r="S400" s="89">
        <v>0</v>
      </c>
      <c r="T400" s="89"/>
      <c r="U400" s="89"/>
      <c r="W400" s="90">
        <v>11</v>
      </c>
      <c r="X400" s="90"/>
    </row>
    <row r="401" spans="2:24" ht="0.65" customHeight="1">
      <c r="B401" s="74"/>
      <c r="C401" s="74"/>
    </row>
    <row r="402" spans="2:24" ht="0.65" customHeight="1"/>
    <row r="403" spans="2:24" ht="12.65" customHeight="1">
      <c r="B403" s="74" t="s">
        <v>9</v>
      </c>
      <c r="C403" s="74"/>
      <c r="E403" s="89">
        <v>0</v>
      </c>
      <c r="F403" s="89"/>
      <c r="G403" s="89"/>
      <c r="I403" s="89">
        <v>0</v>
      </c>
      <c r="J403" s="89"/>
      <c r="K403" s="89"/>
      <c r="M403" s="2">
        <v>0</v>
      </c>
      <c r="O403" s="2">
        <v>0</v>
      </c>
      <c r="Q403" s="2">
        <v>0</v>
      </c>
      <c r="S403" s="89">
        <v>0</v>
      </c>
      <c r="T403" s="89"/>
      <c r="U403" s="89"/>
    </row>
    <row r="404" spans="2:24" ht="0.65" customHeight="1">
      <c r="B404" s="74"/>
      <c r="C404" s="74"/>
    </row>
    <row r="405" spans="2:24" ht="0.65" customHeight="1"/>
    <row r="406" spans="2:24" ht="12.65" customHeight="1">
      <c r="B406" s="74" t="s">
        <v>9</v>
      </c>
      <c r="C406" s="74"/>
      <c r="E406" s="89">
        <v>0</v>
      </c>
      <c r="F406" s="89"/>
      <c r="G406" s="89"/>
      <c r="I406" s="89">
        <v>0</v>
      </c>
      <c r="J406" s="89"/>
      <c r="K406" s="89"/>
      <c r="M406" s="2">
        <v>0</v>
      </c>
      <c r="O406" s="2">
        <v>0</v>
      </c>
      <c r="Q406" s="2">
        <v>0</v>
      </c>
      <c r="S406" s="89">
        <v>0</v>
      </c>
      <c r="T406" s="89"/>
      <c r="U406" s="89"/>
      <c r="W406" s="90">
        <v>17</v>
      </c>
      <c r="X406" s="90"/>
    </row>
    <row r="407" spans="2:24" ht="0.65" customHeight="1">
      <c r="B407" s="74"/>
      <c r="C407" s="74"/>
    </row>
    <row r="408" spans="2:24" ht="0.65" customHeight="1"/>
    <row r="409" spans="2:24" ht="12.65" customHeight="1">
      <c r="B409" s="74" t="s">
        <v>9</v>
      </c>
      <c r="C409" s="74"/>
      <c r="E409" s="89">
        <v>0</v>
      </c>
      <c r="F409" s="89"/>
      <c r="G409" s="89"/>
      <c r="I409" s="89">
        <v>0</v>
      </c>
      <c r="J409" s="89"/>
      <c r="K409" s="89"/>
      <c r="M409" s="2">
        <v>0</v>
      </c>
      <c r="O409" s="2">
        <v>0</v>
      </c>
      <c r="Q409" s="2">
        <v>0</v>
      </c>
      <c r="S409" s="89">
        <v>0</v>
      </c>
      <c r="T409" s="89"/>
      <c r="U409" s="89"/>
      <c r="W409" s="90">
        <v>20</v>
      </c>
      <c r="X409" s="90"/>
    </row>
    <row r="410" spans="2:24" ht="0.65" customHeight="1">
      <c r="B410" s="74"/>
      <c r="C410" s="74"/>
    </row>
    <row r="411" spans="2:24" ht="0.65" customHeight="1"/>
    <row r="412" spans="2:24" ht="12.65" customHeight="1">
      <c r="B412" s="74" t="s">
        <v>9</v>
      </c>
      <c r="C412" s="74"/>
      <c r="E412" s="89">
        <v>0</v>
      </c>
      <c r="F412" s="89"/>
      <c r="G412" s="89"/>
      <c r="I412" s="89">
        <v>0</v>
      </c>
      <c r="J412" s="89"/>
      <c r="K412" s="89"/>
      <c r="M412" s="2">
        <v>0</v>
      </c>
      <c r="O412" s="2">
        <v>0</v>
      </c>
      <c r="Q412" s="2">
        <v>0</v>
      </c>
      <c r="S412" s="89">
        <v>0</v>
      </c>
      <c r="T412" s="89"/>
      <c r="U412" s="89"/>
    </row>
    <row r="413" spans="2:24" ht="0.65" customHeight="1">
      <c r="B413" s="74"/>
      <c r="C413" s="74"/>
    </row>
    <row r="414" spans="2:24" ht="0.65" customHeight="1"/>
    <row r="415" spans="2:24" ht="12.65" customHeight="1">
      <c r="B415" s="74" t="s">
        <v>9</v>
      </c>
      <c r="C415" s="74"/>
      <c r="E415" s="89">
        <v>0</v>
      </c>
      <c r="F415" s="89"/>
      <c r="G415" s="89"/>
      <c r="I415" s="89">
        <v>0</v>
      </c>
      <c r="J415" s="89"/>
      <c r="K415" s="89"/>
      <c r="M415" s="2">
        <v>0</v>
      </c>
      <c r="O415" s="2">
        <v>0</v>
      </c>
      <c r="Q415" s="2">
        <v>0</v>
      </c>
      <c r="S415" s="89">
        <v>0</v>
      </c>
      <c r="T415" s="89"/>
      <c r="U415" s="89"/>
    </row>
    <row r="416" spans="2:24" ht="0.65" customHeight="1">
      <c r="B416" s="74"/>
      <c r="C416" s="74"/>
    </row>
    <row r="417" spans="2:24" ht="0.65" customHeight="1"/>
    <row r="418" spans="2:24" ht="12.65" customHeight="1">
      <c r="B418" s="74" t="s">
        <v>9</v>
      </c>
      <c r="C418" s="74"/>
      <c r="E418" s="89">
        <v>0</v>
      </c>
      <c r="F418" s="89"/>
      <c r="G418" s="89"/>
      <c r="I418" s="89">
        <v>0</v>
      </c>
      <c r="J418" s="89"/>
      <c r="K418" s="89"/>
      <c r="M418" s="2">
        <v>0</v>
      </c>
      <c r="O418" s="2">
        <v>0</v>
      </c>
      <c r="Q418" s="2">
        <v>0</v>
      </c>
      <c r="S418" s="89">
        <v>0</v>
      </c>
      <c r="T418" s="89"/>
      <c r="U418" s="89"/>
      <c r="W418" s="90">
        <v>19</v>
      </c>
      <c r="X418" s="90"/>
    </row>
    <row r="419" spans="2:24" ht="0.65" customHeight="1">
      <c r="B419" s="74"/>
      <c r="C419" s="74"/>
    </row>
    <row r="420" spans="2:24" ht="0.65" customHeight="1"/>
    <row r="421" spans="2:24" ht="12.65" customHeight="1">
      <c r="B421" s="74" t="s">
        <v>9</v>
      </c>
      <c r="C421" s="74"/>
      <c r="E421" s="89">
        <v>0</v>
      </c>
      <c r="F421" s="89"/>
      <c r="G421" s="89"/>
      <c r="I421" s="89">
        <v>0</v>
      </c>
      <c r="J421" s="89"/>
      <c r="K421" s="89"/>
      <c r="M421" s="2">
        <v>0</v>
      </c>
      <c r="O421" s="2">
        <v>0</v>
      </c>
      <c r="Q421" s="2">
        <v>0</v>
      </c>
      <c r="S421" s="89">
        <v>0</v>
      </c>
      <c r="T421" s="89"/>
      <c r="U421" s="89"/>
      <c r="W421" s="90">
        <v>15</v>
      </c>
      <c r="X421" s="90"/>
    </row>
    <row r="422" spans="2:24" ht="0.65" customHeight="1">
      <c r="B422" s="74"/>
      <c r="C422" s="74"/>
    </row>
    <row r="423" spans="2:24" ht="0.65" customHeight="1"/>
    <row r="424" spans="2:24" ht="12.65" customHeight="1">
      <c r="B424" s="74" t="s">
        <v>9</v>
      </c>
      <c r="C424" s="74"/>
      <c r="E424" s="89">
        <v>0</v>
      </c>
      <c r="F424" s="89"/>
      <c r="G424" s="89"/>
      <c r="I424" s="89">
        <v>0</v>
      </c>
      <c r="J424" s="89"/>
      <c r="K424" s="89"/>
      <c r="M424" s="2">
        <v>0</v>
      </c>
      <c r="O424" s="2">
        <v>0</v>
      </c>
      <c r="Q424" s="2">
        <v>0</v>
      </c>
      <c r="S424" s="89">
        <v>0</v>
      </c>
      <c r="T424" s="89"/>
      <c r="U424" s="89"/>
      <c r="W424" s="90">
        <v>40</v>
      </c>
      <c r="X424" s="90"/>
    </row>
    <row r="425" spans="2:24" ht="0.65" customHeight="1">
      <c r="B425" s="74"/>
      <c r="C425" s="74"/>
    </row>
    <row r="426" spans="2:24" ht="0.65" customHeight="1"/>
    <row r="427" spans="2:24" ht="12.65" customHeight="1">
      <c r="B427" s="74" t="s">
        <v>9</v>
      </c>
      <c r="C427" s="74"/>
      <c r="E427" s="89">
        <v>0</v>
      </c>
      <c r="F427" s="89"/>
      <c r="G427" s="89"/>
      <c r="I427" s="89">
        <v>0</v>
      </c>
      <c r="J427" s="89"/>
      <c r="K427" s="89"/>
      <c r="M427" s="2">
        <v>0</v>
      </c>
      <c r="O427" s="2">
        <v>0</v>
      </c>
      <c r="Q427" s="2">
        <v>0</v>
      </c>
      <c r="S427" s="89">
        <v>0</v>
      </c>
      <c r="T427" s="89"/>
      <c r="U427" s="89"/>
      <c r="W427" s="90">
        <v>14</v>
      </c>
      <c r="X427" s="90"/>
    </row>
    <row r="428" spans="2:24" ht="0.65" customHeight="1">
      <c r="B428" s="74"/>
      <c r="C428" s="74"/>
    </row>
    <row r="429" spans="2:24" ht="0.65" customHeight="1"/>
    <row r="430" spans="2:24" ht="12.65" customHeight="1">
      <c r="B430" s="74" t="s">
        <v>9</v>
      </c>
      <c r="C430" s="74"/>
      <c r="E430" s="89">
        <v>0</v>
      </c>
      <c r="F430" s="89"/>
      <c r="G430" s="89"/>
      <c r="I430" s="89">
        <v>0</v>
      </c>
      <c r="J430" s="89"/>
      <c r="K430" s="89"/>
      <c r="M430" s="2">
        <v>0</v>
      </c>
      <c r="O430" s="2">
        <v>0</v>
      </c>
      <c r="Q430" s="2">
        <v>0</v>
      </c>
      <c r="S430" s="89">
        <v>0</v>
      </c>
      <c r="T430" s="89"/>
      <c r="U430" s="89"/>
    </row>
    <row r="431" spans="2:24" ht="0.65" customHeight="1">
      <c r="B431" s="74"/>
      <c r="C431" s="74"/>
    </row>
    <row r="432" spans="2:24" ht="0.65" customHeight="1"/>
    <row r="433" spans="2:24" ht="12.65" customHeight="1">
      <c r="B433" s="74" t="s">
        <v>9</v>
      </c>
      <c r="C433" s="74"/>
      <c r="E433" s="89">
        <v>0</v>
      </c>
      <c r="F433" s="89"/>
      <c r="G433" s="89"/>
      <c r="I433" s="89">
        <v>0</v>
      </c>
      <c r="J433" s="89"/>
      <c r="K433" s="89"/>
      <c r="M433" s="2">
        <v>0</v>
      </c>
      <c r="O433" s="2">
        <v>0</v>
      </c>
      <c r="Q433" s="2">
        <v>0</v>
      </c>
      <c r="S433" s="89">
        <v>0</v>
      </c>
      <c r="T433" s="89"/>
      <c r="U433" s="89"/>
    </row>
    <row r="434" spans="2:24" ht="0.65" customHeight="1">
      <c r="B434" s="74"/>
      <c r="C434" s="74"/>
    </row>
    <row r="435" spans="2:24" ht="0.65" customHeight="1"/>
    <row r="436" spans="2:24" ht="12.65" customHeight="1">
      <c r="B436" s="74" t="s">
        <v>9</v>
      </c>
      <c r="C436" s="74"/>
      <c r="E436" s="89">
        <v>0</v>
      </c>
      <c r="F436" s="89"/>
      <c r="G436" s="89"/>
      <c r="I436" s="89">
        <v>0</v>
      </c>
      <c r="J436" s="89"/>
      <c r="K436" s="89"/>
      <c r="M436" s="2">
        <v>0</v>
      </c>
      <c r="O436" s="2">
        <v>0</v>
      </c>
      <c r="Q436" s="2">
        <v>0</v>
      </c>
      <c r="S436" s="89">
        <v>0</v>
      </c>
      <c r="T436" s="89"/>
      <c r="U436" s="89"/>
    </row>
    <row r="437" spans="2:24" ht="0.65" customHeight="1">
      <c r="B437" s="74"/>
      <c r="C437" s="74"/>
    </row>
    <row r="438" spans="2:24" ht="0.65" customHeight="1"/>
    <row r="439" spans="2:24" ht="12.65" customHeight="1">
      <c r="B439" s="74" t="s">
        <v>9</v>
      </c>
      <c r="C439" s="74"/>
      <c r="E439" s="89">
        <v>0</v>
      </c>
      <c r="F439" s="89"/>
      <c r="G439" s="89"/>
      <c r="I439" s="89">
        <v>0</v>
      </c>
      <c r="J439" s="89"/>
      <c r="K439" s="89"/>
      <c r="M439" s="2">
        <v>0</v>
      </c>
      <c r="O439" s="2">
        <v>0</v>
      </c>
      <c r="Q439" s="2">
        <v>0</v>
      </c>
      <c r="S439" s="89">
        <v>0</v>
      </c>
      <c r="T439" s="89"/>
      <c r="U439" s="89"/>
    </row>
    <row r="440" spans="2:24" ht="0.65" customHeight="1">
      <c r="B440" s="74"/>
      <c r="C440" s="74"/>
    </row>
    <row r="441" spans="2:24" ht="0.65" customHeight="1"/>
    <row r="442" spans="2:24" ht="12.65" customHeight="1">
      <c r="B442" s="74" t="s">
        <v>9</v>
      </c>
      <c r="C442" s="74"/>
      <c r="E442" s="89">
        <v>0</v>
      </c>
      <c r="F442" s="89"/>
      <c r="G442" s="89"/>
      <c r="I442" s="89">
        <v>0</v>
      </c>
      <c r="J442" s="89"/>
      <c r="K442" s="89"/>
      <c r="M442" s="2">
        <v>0</v>
      </c>
      <c r="O442" s="2">
        <v>0</v>
      </c>
      <c r="Q442" s="2">
        <v>0</v>
      </c>
      <c r="S442" s="89">
        <v>0</v>
      </c>
      <c r="T442" s="89"/>
      <c r="U442" s="89"/>
      <c r="W442" s="90">
        <v>22</v>
      </c>
      <c r="X442" s="90"/>
    </row>
    <row r="443" spans="2:24" ht="0.65" customHeight="1">
      <c r="B443" s="74"/>
      <c r="C443" s="74"/>
    </row>
    <row r="444" spans="2:24" ht="0.65" customHeight="1"/>
    <row r="445" spans="2:24" ht="12.65" customHeight="1">
      <c r="B445" s="74" t="s">
        <v>9</v>
      </c>
      <c r="C445" s="74"/>
      <c r="E445" s="89">
        <v>0</v>
      </c>
      <c r="F445" s="89"/>
      <c r="G445" s="89"/>
      <c r="I445" s="89">
        <v>0</v>
      </c>
      <c r="J445" s="89"/>
      <c r="K445" s="89"/>
      <c r="M445" s="2">
        <v>0</v>
      </c>
      <c r="O445" s="2">
        <v>0</v>
      </c>
      <c r="Q445" s="2">
        <v>0</v>
      </c>
      <c r="S445" s="89">
        <v>0</v>
      </c>
      <c r="T445" s="89"/>
      <c r="U445" s="89"/>
    </row>
    <row r="446" spans="2:24" ht="0.65" customHeight="1">
      <c r="B446" s="74"/>
      <c r="C446" s="74"/>
    </row>
    <row r="447" spans="2:24" ht="0.65" customHeight="1"/>
    <row r="448" spans="2:24" ht="12.65" customHeight="1">
      <c r="B448" s="74" t="s">
        <v>9</v>
      </c>
      <c r="C448" s="74"/>
      <c r="E448" s="89">
        <v>0</v>
      </c>
      <c r="F448" s="89"/>
      <c r="G448" s="89"/>
      <c r="I448" s="89">
        <v>0</v>
      </c>
      <c r="J448" s="89"/>
      <c r="K448" s="89"/>
      <c r="M448" s="2">
        <v>0</v>
      </c>
      <c r="O448" s="2">
        <v>0</v>
      </c>
      <c r="Q448" s="2">
        <v>0</v>
      </c>
      <c r="S448" s="89">
        <v>0</v>
      </c>
      <c r="T448" s="89"/>
      <c r="U448" s="89"/>
      <c r="W448" s="90">
        <v>22</v>
      </c>
      <c r="X448" s="90"/>
    </row>
    <row r="449" spans="2:24" ht="0.65" customHeight="1">
      <c r="B449" s="74"/>
      <c r="C449" s="74"/>
    </row>
    <row r="450" spans="2:24" ht="0.65" customHeight="1"/>
    <row r="451" spans="2:24" ht="12.65" customHeight="1">
      <c r="B451" s="74" t="s">
        <v>9</v>
      </c>
      <c r="C451" s="74"/>
      <c r="E451" s="89">
        <v>0</v>
      </c>
      <c r="F451" s="89"/>
      <c r="G451" s="89"/>
      <c r="I451" s="89">
        <v>0</v>
      </c>
      <c r="J451" s="89"/>
      <c r="K451" s="89"/>
      <c r="M451" s="2">
        <v>0</v>
      </c>
      <c r="O451" s="2">
        <v>0</v>
      </c>
      <c r="Q451" s="2">
        <v>0</v>
      </c>
      <c r="S451" s="89">
        <v>0</v>
      </c>
      <c r="T451" s="89"/>
      <c r="U451" s="89"/>
      <c r="W451" s="90">
        <v>19</v>
      </c>
      <c r="X451" s="90"/>
    </row>
    <row r="452" spans="2:24" ht="0.65" customHeight="1">
      <c r="B452" s="74"/>
      <c r="C452" s="74"/>
    </row>
    <row r="453" spans="2:24" ht="0.65" customHeight="1"/>
    <row r="454" spans="2:24" ht="12.65" customHeight="1">
      <c r="B454" s="74" t="s">
        <v>9</v>
      </c>
      <c r="C454" s="74"/>
      <c r="E454" s="89">
        <v>0</v>
      </c>
      <c r="F454" s="89"/>
      <c r="G454" s="89"/>
      <c r="I454" s="89">
        <v>0</v>
      </c>
      <c r="J454" s="89"/>
      <c r="K454" s="89"/>
      <c r="M454" s="2">
        <v>0</v>
      </c>
      <c r="O454" s="2">
        <v>0</v>
      </c>
      <c r="Q454" s="2">
        <v>0</v>
      </c>
      <c r="S454" s="89">
        <v>0</v>
      </c>
      <c r="T454" s="89"/>
      <c r="U454" s="89"/>
      <c r="W454" s="90">
        <v>12</v>
      </c>
      <c r="X454" s="90"/>
    </row>
    <row r="455" spans="2:24" ht="0.65" customHeight="1">
      <c r="B455" s="74"/>
      <c r="C455" s="74"/>
    </row>
    <row r="456" spans="2:24" ht="0.65" customHeight="1"/>
    <row r="457" spans="2:24" ht="12.65" customHeight="1">
      <c r="B457" s="74" t="s">
        <v>9</v>
      </c>
      <c r="C457" s="74"/>
      <c r="E457" s="89">
        <v>0</v>
      </c>
      <c r="F457" s="89"/>
      <c r="G457" s="89"/>
      <c r="I457" s="89">
        <v>0</v>
      </c>
      <c r="J457" s="89"/>
      <c r="K457" s="89"/>
      <c r="M457" s="2">
        <v>0</v>
      </c>
      <c r="O457" s="2">
        <v>0</v>
      </c>
      <c r="Q457" s="2">
        <v>0</v>
      </c>
      <c r="S457" s="89">
        <v>0</v>
      </c>
      <c r="T457" s="89"/>
      <c r="U457" s="89"/>
      <c r="W457" s="90">
        <v>17</v>
      </c>
      <c r="X457" s="90"/>
    </row>
    <row r="458" spans="2:24" ht="0.65" customHeight="1">
      <c r="B458" s="74"/>
      <c r="C458" s="74"/>
    </row>
    <row r="459" spans="2:24" ht="0.65" customHeight="1"/>
    <row r="460" spans="2:24" ht="12.65" customHeight="1">
      <c r="B460" s="74" t="s">
        <v>9</v>
      </c>
      <c r="C460" s="74"/>
      <c r="E460" s="89">
        <v>0</v>
      </c>
      <c r="F460" s="89"/>
      <c r="G460" s="89"/>
      <c r="I460" s="89">
        <v>0</v>
      </c>
      <c r="J460" s="89"/>
      <c r="K460" s="89"/>
      <c r="M460" s="2">
        <v>0</v>
      </c>
      <c r="O460" s="2">
        <v>0</v>
      </c>
      <c r="Q460" s="2">
        <v>0</v>
      </c>
      <c r="S460" s="89">
        <v>0</v>
      </c>
      <c r="T460" s="89"/>
      <c r="U460" s="89"/>
      <c r="W460" s="90">
        <v>23</v>
      </c>
      <c r="X460" s="90"/>
    </row>
    <row r="461" spans="2:24" ht="0.65" customHeight="1">
      <c r="B461" s="74"/>
      <c r="C461" s="74"/>
    </row>
    <row r="462" spans="2:24" ht="0.65" customHeight="1"/>
    <row r="463" spans="2:24" ht="12.65" customHeight="1">
      <c r="B463" s="74" t="s">
        <v>9</v>
      </c>
      <c r="C463" s="74"/>
      <c r="E463" s="89">
        <v>0</v>
      </c>
      <c r="F463" s="89"/>
      <c r="G463" s="89"/>
      <c r="I463" s="89">
        <v>0</v>
      </c>
      <c r="J463" s="89"/>
      <c r="K463" s="89"/>
      <c r="M463" s="2">
        <v>0</v>
      </c>
      <c r="O463" s="2">
        <v>0</v>
      </c>
      <c r="Q463" s="2">
        <v>0</v>
      </c>
      <c r="S463" s="89">
        <v>0</v>
      </c>
      <c r="T463" s="89"/>
      <c r="U463" s="89"/>
      <c r="W463" s="90">
        <v>20</v>
      </c>
      <c r="X463" s="90"/>
    </row>
    <row r="464" spans="2:24" ht="0.65" customHeight="1">
      <c r="B464" s="74"/>
      <c r="C464" s="74"/>
    </row>
    <row r="465" spans="2:24" ht="0.65" customHeight="1"/>
    <row r="466" spans="2:24" ht="12.65" customHeight="1">
      <c r="B466" s="74" t="s">
        <v>9</v>
      </c>
      <c r="C466" s="74"/>
      <c r="E466" s="89">
        <v>0</v>
      </c>
      <c r="F466" s="89"/>
      <c r="G466" s="89"/>
      <c r="I466" s="89">
        <v>0</v>
      </c>
      <c r="J466" s="89"/>
      <c r="K466" s="89"/>
      <c r="M466" s="2">
        <v>0</v>
      </c>
      <c r="O466" s="2">
        <v>0</v>
      </c>
      <c r="Q466" s="2">
        <v>0</v>
      </c>
      <c r="S466" s="89">
        <v>0</v>
      </c>
      <c r="T466" s="89"/>
      <c r="U466" s="89"/>
    </row>
    <row r="467" spans="2:24" ht="0.65" customHeight="1">
      <c r="B467" s="74"/>
      <c r="C467" s="74"/>
    </row>
    <row r="468" spans="2:24" ht="0.65" customHeight="1"/>
    <row r="469" spans="2:24" ht="12.65" customHeight="1">
      <c r="B469" s="74" t="s">
        <v>9</v>
      </c>
      <c r="C469" s="74"/>
      <c r="E469" s="89">
        <v>0</v>
      </c>
      <c r="F469" s="89"/>
      <c r="G469" s="89"/>
      <c r="I469" s="89">
        <v>0</v>
      </c>
      <c r="J469" s="89"/>
      <c r="K469" s="89"/>
      <c r="M469" s="2">
        <v>0</v>
      </c>
      <c r="O469" s="2">
        <v>0</v>
      </c>
      <c r="Q469" s="2">
        <v>0</v>
      </c>
      <c r="S469" s="89">
        <v>0</v>
      </c>
      <c r="T469" s="89"/>
      <c r="U469" s="89"/>
      <c r="W469" s="90">
        <v>11</v>
      </c>
      <c r="X469" s="90"/>
    </row>
    <row r="470" spans="2:24" ht="0.65" customHeight="1">
      <c r="B470" s="74"/>
      <c r="C470" s="74"/>
    </row>
    <row r="471" spans="2:24" ht="0.65" customHeight="1"/>
    <row r="472" spans="2:24" ht="12.65" customHeight="1">
      <c r="B472" s="74" t="s">
        <v>9</v>
      </c>
      <c r="C472" s="74"/>
      <c r="E472" s="89">
        <v>0</v>
      </c>
      <c r="F472" s="89"/>
      <c r="G472" s="89"/>
      <c r="I472" s="89">
        <v>0</v>
      </c>
      <c r="J472" s="89"/>
      <c r="K472" s="89"/>
      <c r="M472" s="2">
        <v>0</v>
      </c>
      <c r="O472" s="2">
        <v>0</v>
      </c>
      <c r="Q472" s="2">
        <v>0</v>
      </c>
      <c r="S472" s="89">
        <v>0</v>
      </c>
      <c r="T472" s="89"/>
      <c r="U472" s="89"/>
      <c r="W472" s="90">
        <v>21</v>
      </c>
      <c r="X472" s="90"/>
    </row>
    <row r="473" spans="2:24" ht="0.65" customHeight="1">
      <c r="B473" s="74"/>
      <c r="C473" s="74"/>
    </row>
    <row r="474" spans="2:24" ht="0.65" customHeight="1"/>
    <row r="475" spans="2:24" ht="12.65" customHeight="1">
      <c r="B475" s="74" t="s">
        <v>9</v>
      </c>
      <c r="C475" s="74"/>
      <c r="E475" s="89">
        <v>0</v>
      </c>
      <c r="F475" s="89"/>
      <c r="G475" s="89"/>
      <c r="I475" s="89">
        <v>0</v>
      </c>
      <c r="J475" s="89"/>
      <c r="K475" s="89"/>
      <c r="M475" s="2">
        <v>0</v>
      </c>
      <c r="O475" s="2">
        <v>0</v>
      </c>
      <c r="Q475" s="2">
        <v>0</v>
      </c>
      <c r="S475" s="89">
        <v>0</v>
      </c>
      <c r="T475" s="89"/>
      <c r="U475" s="89"/>
      <c r="W475" s="90">
        <v>21</v>
      </c>
      <c r="X475" s="90"/>
    </row>
    <row r="476" spans="2:24" ht="0.65" customHeight="1">
      <c r="B476" s="74"/>
      <c r="C476" s="74"/>
    </row>
    <row r="477" spans="2:24" ht="0.65" customHeight="1"/>
    <row r="478" spans="2:24" ht="12.65" customHeight="1">
      <c r="B478" s="74" t="s">
        <v>9</v>
      </c>
      <c r="C478" s="74"/>
      <c r="E478" s="89">
        <v>0</v>
      </c>
      <c r="F478" s="89"/>
      <c r="G478" s="89"/>
      <c r="I478" s="89">
        <v>0</v>
      </c>
      <c r="J478" s="89"/>
      <c r="K478" s="89"/>
      <c r="M478" s="2">
        <v>0</v>
      </c>
      <c r="O478" s="2">
        <v>0</v>
      </c>
      <c r="Q478" s="2">
        <v>0</v>
      </c>
      <c r="S478" s="89">
        <v>0</v>
      </c>
      <c r="T478" s="89"/>
      <c r="U478" s="89"/>
      <c r="W478" s="90">
        <v>25</v>
      </c>
      <c r="X478" s="90"/>
    </row>
    <row r="479" spans="2:24" ht="0.65" customHeight="1">
      <c r="B479" s="74"/>
      <c r="C479" s="74"/>
    </row>
    <row r="480" spans="2:24" ht="0.65" customHeight="1"/>
    <row r="481" spans="2:24" ht="12.65" customHeight="1">
      <c r="B481" s="74" t="s">
        <v>9</v>
      </c>
      <c r="C481" s="74"/>
      <c r="E481" s="89">
        <v>0</v>
      </c>
      <c r="F481" s="89"/>
      <c r="G481" s="89"/>
      <c r="I481" s="89">
        <v>0</v>
      </c>
      <c r="J481" s="89"/>
      <c r="K481" s="89"/>
      <c r="M481" s="2">
        <v>0</v>
      </c>
      <c r="O481" s="2">
        <v>0</v>
      </c>
      <c r="Q481" s="2">
        <v>0</v>
      </c>
      <c r="S481" s="89">
        <v>0</v>
      </c>
      <c r="T481" s="89"/>
      <c r="U481" s="89"/>
      <c r="W481" s="90">
        <v>11</v>
      </c>
      <c r="X481" s="90"/>
    </row>
    <row r="482" spans="2:24" ht="0.65" customHeight="1">
      <c r="B482" s="74"/>
      <c r="C482" s="74"/>
    </row>
    <row r="483" spans="2:24" ht="0.65" customHeight="1"/>
    <row r="484" spans="2:24" ht="12.65" customHeight="1">
      <c r="B484" s="74" t="s">
        <v>9</v>
      </c>
      <c r="C484" s="74"/>
      <c r="E484" s="89">
        <v>0</v>
      </c>
      <c r="F484" s="89"/>
      <c r="G484" s="89"/>
      <c r="I484" s="89">
        <v>0</v>
      </c>
      <c r="J484" s="89"/>
      <c r="K484" s="89"/>
      <c r="M484" s="2">
        <v>0</v>
      </c>
      <c r="O484" s="2">
        <v>0</v>
      </c>
      <c r="Q484" s="2">
        <v>0</v>
      </c>
      <c r="S484" s="89">
        <v>0</v>
      </c>
      <c r="T484" s="89"/>
      <c r="U484" s="89"/>
      <c r="W484" s="90">
        <v>13</v>
      </c>
      <c r="X484" s="90"/>
    </row>
    <row r="485" spans="2:24" ht="0.65" customHeight="1">
      <c r="B485" s="74"/>
      <c r="C485" s="74"/>
    </row>
    <row r="486" spans="2:24" ht="0.65" customHeight="1"/>
    <row r="487" spans="2:24" ht="12.65" customHeight="1">
      <c r="B487" s="74" t="s">
        <v>9</v>
      </c>
      <c r="C487" s="74"/>
      <c r="E487" s="89">
        <v>0</v>
      </c>
      <c r="F487" s="89"/>
      <c r="G487" s="89"/>
      <c r="I487" s="89">
        <v>0</v>
      </c>
      <c r="J487" s="89"/>
      <c r="K487" s="89"/>
      <c r="M487" s="2">
        <v>0</v>
      </c>
      <c r="O487" s="2">
        <v>0</v>
      </c>
      <c r="Q487" s="2">
        <v>0</v>
      </c>
      <c r="S487" s="89">
        <v>0</v>
      </c>
      <c r="T487" s="89"/>
      <c r="U487" s="89"/>
    </row>
    <row r="488" spans="2:24" ht="0.65" customHeight="1">
      <c r="B488" s="74"/>
      <c r="C488" s="74"/>
    </row>
    <row r="489" spans="2:24" ht="0.65" customHeight="1"/>
    <row r="490" spans="2:24" ht="12.65" customHeight="1">
      <c r="B490" s="74" t="s">
        <v>9</v>
      </c>
      <c r="C490" s="74"/>
      <c r="E490" s="89">
        <v>0</v>
      </c>
      <c r="F490" s="89"/>
      <c r="G490" s="89"/>
      <c r="I490" s="89">
        <v>0</v>
      </c>
      <c r="J490" s="89"/>
      <c r="K490" s="89"/>
      <c r="M490" s="2">
        <v>0</v>
      </c>
      <c r="O490" s="2">
        <v>0</v>
      </c>
      <c r="Q490" s="2">
        <v>0</v>
      </c>
      <c r="S490" s="89">
        <v>0</v>
      </c>
      <c r="T490" s="89"/>
      <c r="U490" s="89"/>
      <c r="W490" s="90">
        <v>11</v>
      </c>
      <c r="X490" s="90"/>
    </row>
    <row r="491" spans="2:24" ht="0.65" customHeight="1">
      <c r="B491" s="74"/>
      <c r="C491" s="74"/>
    </row>
    <row r="492" spans="2:24" ht="0.65" customHeight="1"/>
    <row r="493" spans="2:24" ht="12.65" customHeight="1">
      <c r="B493" s="74" t="s">
        <v>9</v>
      </c>
      <c r="C493" s="74"/>
      <c r="E493" s="89">
        <v>0</v>
      </c>
      <c r="F493" s="89"/>
      <c r="G493" s="89"/>
      <c r="I493" s="89">
        <v>0</v>
      </c>
      <c r="J493" s="89"/>
      <c r="K493" s="89"/>
      <c r="M493" s="2">
        <v>0</v>
      </c>
      <c r="O493" s="2">
        <v>0</v>
      </c>
      <c r="Q493" s="2">
        <v>0</v>
      </c>
      <c r="S493" s="89">
        <v>0</v>
      </c>
      <c r="T493" s="89"/>
      <c r="U493" s="89"/>
      <c r="W493" s="90">
        <v>24</v>
      </c>
      <c r="X493" s="90"/>
    </row>
    <row r="494" spans="2:24" ht="0.65" customHeight="1">
      <c r="B494" s="74"/>
      <c r="C494" s="74"/>
    </row>
    <row r="495" spans="2:24" ht="0.65" customHeight="1"/>
    <row r="496" spans="2:24" ht="12.65" customHeight="1">
      <c r="B496" s="74" t="s">
        <v>9</v>
      </c>
      <c r="C496" s="74"/>
      <c r="E496" s="89">
        <v>0</v>
      </c>
      <c r="F496" s="89"/>
      <c r="G496" s="89"/>
      <c r="I496" s="89">
        <v>0</v>
      </c>
      <c r="J496" s="89"/>
      <c r="K496" s="89"/>
      <c r="M496" s="2">
        <v>0</v>
      </c>
      <c r="O496" s="2">
        <v>0</v>
      </c>
      <c r="Q496" s="2">
        <v>0</v>
      </c>
      <c r="S496" s="89">
        <v>0</v>
      </c>
      <c r="T496" s="89"/>
      <c r="U496" s="89"/>
      <c r="W496" s="90">
        <v>12</v>
      </c>
      <c r="X496" s="90"/>
    </row>
    <row r="497" spans="2:24" ht="0.65" customHeight="1">
      <c r="B497" s="74"/>
      <c r="C497" s="74"/>
    </row>
    <row r="498" spans="2:24" ht="0.65" customHeight="1"/>
    <row r="499" spans="2:24" ht="12.65" customHeight="1">
      <c r="B499" s="74" t="s">
        <v>9</v>
      </c>
      <c r="C499" s="74"/>
      <c r="E499" s="89">
        <v>0</v>
      </c>
      <c r="F499" s="89"/>
      <c r="G499" s="89"/>
      <c r="I499" s="89">
        <v>0</v>
      </c>
      <c r="J499" s="89"/>
      <c r="K499" s="89"/>
      <c r="M499" s="2">
        <v>0</v>
      </c>
      <c r="O499" s="2">
        <v>0</v>
      </c>
      <c r="Q499" s="2">
        <v>0</v>
      </c>
      <c r="S499" s="89">
        <v>0</v>
      </c>
      <c r="T499" s="89"/>
      <c r="U499" s="89"/>
      <c r="W499" s="90">
        <v>18</v>
      </c>
      <c r="X499" s="90"/>
    </row>
    <row r="500" spans="2:24" ht="0.65" customHeight="1">
      <c r="B500" s="74"/>
      <c r="C500" s="74"/>
    </row>
    <row r="501" spans="2:24" ht="0.65" customHeight="1"/>
    <row r="502" spans="2:24" ht="12.65" customHeight="1">
      <c r="B502" s="74" t="s">
        <v>9</v>
      </c>
      <c r="C502" s="74"/>
      <c r="E502" s="89">
        <v>0</v>
      </c>
      <c r="F502" s="89"/>
      <c r="G502" s="89"/>
      <c r="I502" s="89">
        <v>0</v>
      </c>
      <c r="J502" s="89"/>
      <c r="K502" s="89"/>
      <c r="M502" s="2">
        <v>0</v>
      </c>
      <c r="O502" s="2">
        <v>0</v>
      </c>
      <c r="Q502" s="2">
        <v>0</v>
      </c>
      <c r="S502" s="89">
        <v>0</v>
      </c>
      <c r="T502" s="89"/>
      <c r="U502" s="89"/>
      <c r="W502" s="90">
        <v>10</v>
      </c>
      <c r="X502" s="90"/>
    </row>
    <row r="503" spans="2:24" ht="0.65" customHeight="1">
      <c r="B503" s="74"/>
      <c r="C503" s="74"/>
    </row>
    <row r="504" spans="2:24" ht="0.65" customHeight="1"/>
    <row r="505" spans="2:24" ht="12.65" customHeight="1">
      <c r="B505" s="74" t="s">
        <v>9</v>
      </c>
      <c r="C505" s="74"/>
      <c r="E505" s="89">
        <v>0</v>
      </c>
      <c r="F505" s="89"/>
      <c r="G505" s="89"/>
      <c r="I505" s="89">
        <v>0</v>
      </c>
      <c r="J505" s="89"/>
      <c r="K505" s="89"/>
      <c r="M505" s="2">
        <v>0</v>
      </c>
      <c r="O505" s="2">
        <v>0</v>
      </c>
      <c r="Q505" s="2">
        <v>0</v>
      </c>
      <c r="S505" s="89">
        <v>0</v>
      </c>
      <c r="T505" s="89"/>
      <c r="U505" s="89"/>
      <c r="W505" s="90">
        <v>15</v>
      </c>
      <c r="X505" s="90"/>
    </row>
    <row r="506" spans="2:24" ht="0.65" customHeight="1">
      <c r="B506" s="74"/>
      <c r="C506" s="74"/>
    </row>
    <row r="507" spans="2:24" ht="0.65" customHeight="1"/>
    <row r="508" spans="2:24" ht="12.65" customHeight="1">
      <c r="B508" s="74" t="s">
        <v>9</v>
      </c>
      <c r="C508" s="74"/>
      <c r="E508" s="89">
        <v>0</v>
      </c>
      <c r="F508" s="89"/>
      <c r="G508" s="89"/>
      <c r="I508" s="89">
        <v>0</v>
      </c>
      <c r="J508" s="89"/>
      <c r="K508" s="89"/>
      <c r="M508" s="2">
        <v>0</v>
      </c>
      <c r="O508" s="2">
        <v>0</v>
      </c>
      <c r="Q508" s="2">
        <v>0</v>
      </c>
      <c r="S508" s="89">
        <v>0</v>
      </c>
      <c r="T508" s="89"/>
      <c r="U508" s="89"/>
    </row>
    <row r="509" spans="2:24" ht="0.65" customHeight="1">
      <c r="B509" s="74"/>
      <c r="C509" s="74"/>
    </row>
    <row r="510" spans="2:24" ht="0.65" customHeight="1"/>
    <row r="511" spans="2:24" ht="12.65" customHeight="1">
      <c r="B511" s="74" t="s">
        <v>9</v>
      </c>
      <c r="C511" s="74"/>
      <c r="E511" s="89">
        <v>0</v>
      </c>
      <c r="F511" s="89"/>
      <c r="G511" s="89"/>
      <c r="I511" s="89">
        <v>0</v>
      </c>
      <c r="J511" s="89"/>
      <c r="K511" s="89"/>
      <c r="M511" s="2">
        <v>0</v>
      </c>
      <c r="O511" s="2">
        <v>0</v>
      </c>
      <c r="Q511" s="2">
        <v>0</v>
      </c>
      <c r="S511" s="89">
        <v>0</v>
      </c>
      <c r="T511" s="89"/>
      <c r="U511" s="89"/>
      <c r="W511" s="90">
        <v>14</v>
      </c>
      <c r="X511" s="90"/>
    </row>
    <row r="512" spans="2:24" ht="0.65" customHeight="1">
      <c r="B512" s="74"/>
      <c r="C512" s="74"/>
    </row>
    <row r="513" spans="2:24" ht="0.65" customHeight="1"/>
    <row r="514" spans="2:24" ht="12.65" customHeight="1">
      <c r="B514" s="74" t="s">
        <v>9</v>
      </c>
      <c r="C514" s="74"/>
      <c r="E514" s="89">
        <v>0</v>
      </c>
      <c r="F514" s="89"/>
      <c r="G514" s="89"/>
      <c r="I514" s="89">
        <v>0</v>
      </c>
      <c r="J514" s="89"/>
      <c r="K514" s="89"/>
      <c r="M514" s="2">
        <v>0</v>
      </c>
      <c r="O514" s="2">
        <v>0</v>
      </c>
      <c r="Q514" s="2">
        <v>0</v>
      </c>
      <c r="S514" s="89">
        <v>0</v>
      </c>
      <c r="T514" s="89"/>
      <c r="U514" s="89"/>
      <c r="W514" s="90">
        <v>22</v>
      </c>
      <c r="X514" s="90"/>
    </row>
    <row r="515" spans="2:24" ht="0.65" customHeight="1">
      <c r="B515" s="74"/>
      <c r="C515" s="74"/>
    </row>
    <row r="516" spans="2:24" ht="0.65" customHeight="1"/>
    <row r="517" spans="2:24" ht="12.65" customHeight="1">
      <c r="B517" s="74" t="s">
        <v>9</v>
      </c>
      <c r="C517" s="74"/>
      <c r="E517" s="89">
        <v>0</v>
      </c>
      <c r="F517" s="89"/>
      <c r="G517" s="89"/>
      <c r="I517" s="89">
        <v>0</v>
      </c>
      <c r="J517" s="89"/>
      <c r="K517" s="89"/>
      <c r="M517" s="2">
        <v>0</v>
      </c>
      <c r="O517" s="2">
        <v>0</v>
      </c>
      <c r="Q517" s="2">
        <v>0</v>
      </c>
      <c r="S517" s="89">
        <v>0</v>
      </c>
      <c r="T517" s="89"/>
      <c r="U517" s="89"/>
      <c r="W517" s="90">
        <v>12</v>
      </c>
      <c r="X517" s="90"/>
    </row>
    <row r="518" spans="2:24" ht="0.65" customHeight="1">
      <c r="B518" s="74"/>
      <c r="C518" s="74"/>
    </row>
    <row r="519" spans="2:24" ht="0.65" customHeight="1"/>
    <row r="520" spans="2:24" ht="12.65" customHeight="1">
      <c r="B520" s="74" t="s">
        <v>9</v>
      </c>
      <c r="C520" s="74"/>
      <c r="E520" s="89">
        <v>0</v>
      </c>
      <c r="F520" s="89"/>
      <c r="G520" s="89"/>
      <c r="I520" s="89">
        <v>0</v>
      </c>
      <c r="J520" s="89"/>
      <c r="K520" s="89"/>
      <c r="M520" s="2">
        <v>0</v>
      </c>
      <c r="O520" s="2">
        <v>0</v>
      </c>
      <c r="Q520" s="2">
        <v>0</v>
      </c>
      <c r="S520" s="89">
        <v>0</v>
      </c>
      <c r="T520" s="89"/>
      <c r="U520" s="89"/>
      <c r="W520" s="90">
        <v>14</v>
      </c>
      <c r="X520" s="90"/>
    </row>
    <row r="521" spans="2:24" ht="0.65" customHeight="1">
      <c r="B521" s="74"/>
      <c r="C521" s="74"/>
    </row>
    <row r="522" spans="2:24" ht="0.65" customHeight="1"/>
    <row r="523" spans="2:24" ht="12.65" customHeight="1">
      <c r="B523" s="74" t="s">
        <v>9</v>
      </c>
      <c r="C523" s="74"/>
      <c r="E523" s="89">
        <v>0</v>
      </c>
      <c r="F523" s="89"/>
      <c r="G523" s="89"/>
      <c r="I523" s="89">
        <v>0</v>
      </c>
      <c r="J523" s="89"/>
      <c r="K523" s="89"/>
      <c r="M523" s="2">
        <v>0</v>
      </c>
      <c r="O523" s="2">
        <v>0</v>
      </c>
      <c r="Q523" s="2">
        <v>0</v>
      </c>
      <c r="S523" s="89">
        <v>0</v>
      </c>
      <c r="T523" s="89"/>
      <c r="U523" s="89"/>
      <c r="W523" s="90">
        <v>10</v>
      </c>
      <c r="X523" s="90"/>
    </row>
    <row r="524" spans="2:24" ht="0.65" customHeight="1">
      <c r="B524" s="74"/>
      <c r="C524" s="74"/>
    </row>
    <row r="525" spans="2:24" ht="0.65" customHeight="1"/>
    <row r="526" spans="2:24" ht="12.65" customHeight="1">
      <c r="B526" s="74" t="s">
        <v>9</v>
      </c>
      <c r="C526" s="74"/>
      <c r="E526" s="89">
        <v>0</v>
      </c>
      <c r="F526" s="89"/>
      <c r="G526" s="89"/>
      <c r="I526" s="89">
        <v>0</v>
      </c>
      <c r="J526" s="89"/>
      <c r="K526" s="89"/>
      <c r="M526" s="2">
        <v>0</v>
      </c>
      <c r="O526" s="2">
        <v>0</v>
      </c>
      <c r="Q526" s="2">
        <v>0</v>
      </c>
      <c r="S526" s="89">
        <v>0</v>
      </c>
      <c r="T526" s="89"/>
      <c r="U526" s="89"/>
      <c r="W526" s="90">
        <v>60</v>
      </c>
      <c r="X526" s="90"/>
    </row>
    <row r="527" spans="2:24" ht="0.65" customHeight="1">
      <c r="B527" s="74"/>
      <c r="C527" s="74"/>
    </row>
    <row r="528" spans="2:24" ht="0.65" customHeight="1"/>
    <row r="529" spans="2:24" ht="12.65" customHeight="1">
      <c r="B529" s="74" t="s">
        <v>9</v>
      </c>
      <c r="C529" s="74"/>
      <c r="E529" s="89">
        <v>0</v>
      </c>
      <c r="F529" s="89"/>
      <c r="G529" s="89"/>
      <c r="I529" s="89">
        <v>0</v>
      </c>
      <c r="J529" s="89"/>
      <c r="K529" s="89"/>
      <c r="M529" s="2">
        <v>0</v>
      </c>
      <c r="O529" s="2">
        <v>0</v>
      </c>
      <c r="Q529" s="2">
        <v>0</v>
      </c>
      <c r="S529" s="89">
        <v>0</v>
      </c>
      <c r="T529" s="89"/>
      <c r="U529" s="89"/>
      <c r="W529" s="90">
        <v>9</v>
      </c>
      <c r="X529" s="90"/>
    </row>
    <row r="530" spans="2:24" ht="0.65" customHeight="1">
      <c r="B530" s="74"/>
      <c r="C530" s="74"/>
    </row>
    <row r="531" spans="2:24" ht="0.65" customHeight="1"/>
    <row r="532" spans="2:24" ht="12.65" customHeight="1">
      <c r="B532" s="74" t="s">
        <v>9</v>
      </c>
      <c r="C532" s="74"/>
      <c r="E532" s="89">
        <v>0</v>
      </c>
      <c r="F532" s="89"/>
      <c r="G532" s="89"/>
      <c r="I532" s="89">
        <v>0</v>
      </c>
      <c r="J532" s="89"/>
      <c r="K532" s="89"/>
      <c r="M532" s="2">
        <v>0</v>
      </c>
      <c r="O532" s="2">
        <v>0</v>
      </c>
      <c r="Q532" s="2">
        <v>0</v>
      </c>
      <c r="S532" s="89">
        <v>0</v>
      </c>
      <c r="T532" s="89"/>
      <c r="U532" s="89"/>
      <c r="W532" s="90">
        <v>9</v>
      </c>
      <c r="X532" s="90"/>
    </row>
    <row r="533" spans="2:24" ht="0.65" customHeight="1">
      <c r="B533" s="74"/>
      <c r="C533" s="74"/>
    </row>
    <row r="534" spans="2:24" ht="0.65" customHeight="1"/>
    <row r="535" spans="2:24" ht="12.65" customHeight="1">
      <c r="B535" s="74" t="s">
        <v>9</v>
      </c>
      <c r="C535" s="74"/>
      <c r="E535" s="89">
        <v>0</v>
      </c>
      <c r="F535" s="89"/>
      <c r="G535" s="89"/>
      <c r="I535" s="89">
        <v>0</v>
      </c>
      <c r="J535" s="89"/>
      <c r="K535" s="89"/>
      <c r="M535" s="2">
        <v>0</v>
      </c>
      <c r="O535" s="2">
        <v>0</v>
      </c>
      <c r="Q535" s="2">
        <v>0</v>
      </c>
      <c r="S535" s="89">
        <v>0</v>
      </c>
      <c r="T535" s="89"/>
      <c r="U535" s="89"/>
      <c r="W535" s="90">
        <v>18</v>
      </c>
      <c r="X535" s="90"/>
    </row>
    <row r="536" spans="2:24" ht="0.65" customHeight="1">
      <c r="B536" s="74"/>
      <c r="C536" s="74"/>
    </row>
    <row r="537" spans="2:24" ht="0.65" customHeight="1"/>
    <row r="538" spans="2:24" ht="12.65" customHeight="1">
      <c r="B538" s="74" t="s">
        <v>9</v>
      </c>
      <c r="C538" s="74"/>
      <c r="E538" s="89">
        <v>0</v>
      </c>
      <c r="F538" s="89"/>
      <c r="G538" s="89"/>
      <c r="I538" s="89">
        <v>0</v>
      </c>
      <c r="J538" s="89"/>
      <c r="K538" s="89"/>
      <c r="M538" s="2">
        <v>0</v>
      </c>
      <c r="O538" s="2">
        <v>0</v>
      </c>
      <c r="Q538" s="2">
        <v>0</v>
      </c>
      <c r="S538" s="89">
        <v>0</v>
      </c>
      <c r="T538" s="89"/>
      <c r="U538" s="89"/>
      <c r="W538" s="90">
        <v>65</v>
      </c>
      <c r="X538" s="90"/>
    </row>
    <row r="539" spans="2:24" ht="0.65" customHeight="1">
      <c r="B539" s="74"/>
      <c r="C539" s="74"/>
    </row>
    <row r="540" spans="2:24" ht="0.65" customHeight="1"/>
    <row r="541" spans="2:24" ht="12.65" customHeight="1">
      <c r="B541" s="74" t="s">
        <v>9</v>
      </c>
      <c r="C541" s="74"/>
      <c r="E541" s="89">
        <v>0</v>
      </c>
      <c r="F541" s="89"/>
      <c r="G541" s="89"/>
      <c r="I541" s="89">
        <v>0</v>
      </c>
      <c r="J541" s="89"/>
      <c r="K541" s="89"/>
      <c r="M541" s="2">
        <v>0</v>
      </c>
      <c r="O541" s="2">
        <v>0</v>
      </c>
      <c r="Q541" s="2">
        <v>0</v>
      </c>
      <c r="S541" s="89">
        <v>0</v>
      </c>
      <c r="T541" s="89"/>
      <c r="U541" s="89"/>
      <c r="W541" s="90">
        <v>22</v>
      </c>
      <c r="X541" s="90"/>
    </row>
    <row r="542" spans="2:24" ht="0.65" customHeight="1">
      <c r="B542" s="74"/>
      <c r="C542" s="74"/>
    </row>
    <row r="543" spans="2:24" ht="0.65" customHeight="1"/>
    <row r="544" spans="2:24" ht="12.65" customHeight="1">
      <c r="B544" s="74" t="s">
        <v>9</v>
      </c>
      <c r="C544" s="74"/>
      <c r="E544" s="89">
        <v>0</v>
      </c>
      <c r="F544" s="89"/>
      <c r="G544" s="89"/>
      <c r="I544" s="89">
        <v>0</v>
      </c>
      <c r="J544" s="89"/>
      <c r="K544" s="89"/>
      <c r="M544" s="2">
        <v>0</v>
      </c>
      <c r="O544" s="2">
        <v>0</v>
      </c>
      <c r="Q544" s="2">
        <v>0</v>
      </c>
      <c r="S544" s="89">
        <v>0</v>
      </c>
      <c r="T544" s="89"/>
      <c r="U544" s="89"/>
      <c r="W544" s="90">
        <v>20</v>
      </c>
      <c r="X544" s="90"/>
    </row>
    <row r="545" spans="2:24" ht="0.65" customHeight="1">
      <c r="B545" s="74"/>
      <c r="C545" s="74"/>
    </row>
    <row r="546" spans="2:24" ht="0.65" customHeight="1"/>
    <row r="547" spans="2:24" ht="12.65" customHeight="1">
      <c r="B547" s="74" t="s">
        <v>9</v>
      </c>
      <c r="C547" s="74"/>
      <c r="E547" s="89">
        <v>0</v>
      </c>
      <c r="F547" s="89"/>
      <c r="G547" s="89"/>
      <c r="I547" s="89">
        <v>0</v>
      </c>
      <c r="J547" s="89"/>
      <c r="K547" s="89"/>
      <c r="M547" s="2">
        <v>0</v>
      </c>
      <c r="O547" s="2">
        <v>0</v>
      </c>
      <c r="Q547" s="2">
        <v>0</v>
      </c>
      <c r="S547" s="89">
        <v>0</v>
      </c>
      <c r="T547" s="89"/>
      <c r="U547" s="89"/>
      <c r="W547" s="90">
        <v>59</v>
      </c>
      <c r="X547" s="90"/>
    </row>
    <row r="548" spans="2:24" ht="0.65" customHeight="1">
      <c r="B548" s="74"/>
      <c r="C548" s="74"/>
    </row>
    <row r="549" spans="2:24" ht="0.65" customHeight="1"/>
    <row r="550" spans="2:24" ht="12.65" customHeight="1">
      <c r="B550" s="74" t="s">
        <v>9</v>
      </c>
      <c r="C550" s="74"/>
      <c r="E550" s="89">
        <v>0</v>
      </c>
      <c r="F550" s="89"/>
      <c r="G550" s="89"/>
      <c r="I550" s="89">
        <v>0</v>
      </c>
      <c r="J550" s="89"/>
      <c r="K550" s="89"/>
      <c r="M550" s="2">
        <v>0</v>
      </c>
      <c r="O550" s="2">
        <v>0</v>
      </c>
      <c r="Q550" s="2">
        <v>0</v>
      </c>
      <c r="S550" s="89">
        <v>0</v>
      </c>
      <c r="T550" s="89"/>
      <c r="U550" s="89"/>
      <c r="W550" s="90">
        <v>14</v>
      </c>
      <c r="X550" s="90"/>
    </row>
    <row r="551" spans="2:24" ht="0.65" customHeight="1">
      <c r="B551" s="74"/>
      <c r="C551" s="74"/>
    </row>
    <row r="552" spans="2:24" ht="0.65" customHeight="1"/>
    <row r="553" spans="2:24" ht="12.65" customHeight="1">
      <c r="B553" s="74" t="s">
        <v>9</v>
      </c>
      <c r="C553" s="74"/>
      <c r="E553" s="89">
        <v>0</v>
      </c>
      <c r="F553" s="89"/>
      <c r="G553" s="89"/>
      <c r="I553" s="89">
        <v>0</v>
      </c>
      <c r="J553" s="89"/>
      <c r="K553" s="89"/>
      <c r="M553" s="2">
        <v>0</v>
      </c>
      <c r="O553" s="2">
        <v>0</v>
      </c>
      <c r="Q553" s="2">
        <v>0</v>
      </c>
      <c r="S553" s="89">
        <v>0</v>
      </c>
      <c r="T553" s="89"/>
      <c r="U553" s="89"/>
      <c r="W553" s="90">
        <v>17</v>
      </c>
      <c r="X553" s="90"/>
    </row>
    <row r="554" spans="2:24" ht="0.65" customHeight="1">
      <c r="B554" s="74"/>
      <c r="C554" s="74"/>
    </row>
    <row r="555" spans="2:24" ht="0.65" customHeight="1"/>
    <row r="556" spans="2:24" ht="12.65" customHeight="1">
      <c r="B556" s="74" t="s">
        <v>9</v>
      </c>
      <c r="C556" s="74"/>
      <c r="E556" s="89">
        <v>0</v>
      </c>
      <c r="F556" s="89"/>
      <c r="G556" s="89"/>
      <c r="I556" s="89">
        <v>0</v>
      </c>
      <c r="J556" s="89"/>
      <c r="K556" s="89"/>
      <c r="M556" s="2">
        <v>0</v>
      </c>
      <c r="O556" s="2">
        <v>0</v>
      </c>
      <c r="Q556" s="2">
        <v>0</v>
      </c>
      <c r="S556" s="89">
        <v>0</v>
      </c>
      <c r="T556" s="89"/>
      <c r="U556" s="89"/>
    </row>
    <row r="557" spans="2:24" ht="0.65" customHeight="1">
      <c r="B557" s="74"/>
      <c r="C557" s="74"/>
    </row>
    <row r="558" spans="2:24" ht="0.65" customHeight="1"/>
    <row r="559" spans="2:24" ht="12.65" customHeight="1">
      <c r="B559" s="74" t="s">
        <v>9</v>
      </c>
      <c r="C559" s="74"/>
      <c r="E559" s="89">
        <v>0</v>
      </c>
      <c r="F559" s="89"/>
      <c r="G559" s="89"/>
      <c r="I559" s="89">
        <v>0</v>
      </c>
      <c r="J559" s="89"/>
      <c r="K559" s="89"/>
      <c r="M559" s="2">
        <v>0</v>
      </c>
      <c r="O559" s="2">
        <v>0</v>
      </c>
      <c r="Q559" s="2">
        <v>0</v>
      </c>
      <c r="S559" s="89">
        <v>0</v>
      </c>
      <c r="T559" s="89"/>
      <c r="U559" s="89"/>
      <c r="W559" s="90">
        <v>17</v>
      </c>
      <c r="X559" s="90"/>
    </row>
    <row r="560" spans="2:24" ht="0.65" customHeight="1">
      <c r="B560" s="74"/>
      <c r="C560" s="74"/>
    </row>
    <row r="561" spans="2:24" ht="0.65" customHeight="1"/>
    <row r="562" spans="2:24" ht="12.65" customHeight="1">
      <c r="B562" s="74" t="s">
        <v>9</v>
      </c>
      <c r="C562" s="74"/>
      <c r="E562" s="89">
        <v>0</v>
      </c>
      <c r="F562" s="89"/>
      <c r="G562" s="89"/>
      <c r="I562" s="89">
        <v>0</v>
      </c>
      <c r="J562" s="89"/>
      <c r="K562" s="89"/>
      <c r="M562" s="2">
        <v>0</v>
      </c>
      <c r="O562" s="2">
        <v>0</v>
      </c>
      <c r="Q562" s="2">
        <v>0</v>
      </c>
      <c r="S562" s="89">
        <v>0</v>
      </c>
      <c r="T562" s="89"/>
      <c r="U562" s="89"/>
      <c r="W562" s="90">
        <v>22</v>
      </c>
      <c r="X562" s="90"/>
    </row>
    <row r="563" spans="2:24" ht="0.65" customHeight="1">
      <c r="B563" s="74"/>
      <c r="C563" s="74"/>
    </row>
    <row r="564" spans="2:24" ht="0.65" customHeight="1"/>
    <row r="565" spans="2:24" ht="12.65" customHeight="1">
      <c r="B565" s="74" t="s">
        <v>9</v>
      </c>
      <c r="C565" s="74"/>
      <c r="E565" s="89">
        <v>0</v>
      </c>
      <c r="F565" s="89"/>
      <c r="G565" s="89"/>
      <c r="I565" s="89">
        <v>0</v>
      </c>
      <c r="J565" s="89"/>
      <c r="K565" s="89"/>
      <c r="M565" s="2">
        <v>0</v>
      </c>
      <c r="O565" s="2">
        <v>0</v>
      </c>
      <c r="Q565" s="2">
        <v>0</v>
      </c>
      <c r="S565" s="89">
        <v>0</v>
      </c>
      <c r="T565" s="89"/>
      <c r="U565" s="89"/>
      <c r="W565" s="90">
        <v>9</v>
      </c>
      <c r="X565" s="90"/>
    </row>
    <row r="566" spans="2:24" ht="0.65" customHeight="1">
      <c r="B566" s="74"/>
      <c r="C566" s="74"/>
    </row>
    <row r="567" spans="2:24" ht="0.65" customHeight="1"/>
    <row r="568" spans="2:24" ht="12.65" customHeight="1">
      <c r="B568" s="74" t="s">
        <v>9</v>
      </c>
      <c r="C568" s="74"/>
      <c r="E568" s="89">
        <v>0</v>
      </c>
      <c r="F568" s="89"/>
      <c r="G568" s="89"/>
      <c r="I568" s="89">
        <v>0</v>
      </c>
      <c r="J568" s="89"/>
      <c r="K568" s="89"/>
      <c r="M568" s="2">
        <v>0</v>
      </c>
      <c r="O568" s="2">
        <v>0</v>
      </c>
      <c r="Q568" s="2">
        <v>0</v>
      </c>
      <c r="S568" s="89">
        <v>0</v>
      </c>
      <c r="T568" s="89"/>
      <c r="U568" s="89"/>
      <c r="W568" s="90">
        <v>9</v>
      </c>
      <c r="X568" s="90"/>
    </row>
    <row r="569" spans="2:24" ht="0.65" customHeight="1">
      <c r="B569" s="74"/>
      <c r="C569" s="74"/>
    </row>
    <row r="570" spans="2:24" ht="0.65" customHeight="1"/>
    <row r="571" spans="2:24" ht="12.65" customHeight="1">
      <c r="B571" s="74" t="s">
        <v>9</v>
      </c>
      <c r="C571" s="74"/>
      <c r="E571" s="89">
        <v>0</v>
      </c>
      <c r="F571" s="89"/>
      <c r="G571" s="89"/>
      <c r="I571" s="89">
        <v>0</v>
      </c>
      <c r="J571" s="89"/>
      <c r="K571" s="89"/>
      <c r="M571" s="2">
        <v>0</v>
      </c>
      <c r="O571" s="2">
        <v>0</v>
      </c>
      <c r="Q571" s="2">
        <v>0</v>
      </c>
      <c r="S571" s="89">
        <v>0</v>
      </c>
      <c r="T571" s="89"/>
      <c r="U571" s="89"/>
    </row>
    <row r="572" spans="2:24" ht="0.65" customHeight="1">
      <c r="B572" s="74"/>
      <c r="C572" s="74"/>
    </row>
    <row r="573" spans="2:24" ht="0.65" customHeight="1"/>
    <row r="574" spans="2:24" ht="12.65" customHeight="1">
      <c r="B574" s="74" t="s">
        <v>9</v>
      </c>
      <c r="C574" s="74"/>
      <c r="E574" s="89">
        <v>0</v>
      </c>
      <c r="F574" s="89"/>
      <c r="G574" s="89"/>
      <c r="I574" s="89">
        <v>0</v>
      </c>
      <c r="J574" s="89"/>
      <c r="K574" s="89"/>
      <c r="M574" s="2">
        <v>0</v>
      </c>
      <c r="O574" s="2">
        <v>0</v>
      </c>
      <c r="Q574" s="2">
        <v>0</v>
      </c>
      <c r="S574" s="89">
        <v>0</v>
      </c>
      <c r="T574" s="89"/>
      <c r="U574" s="89"/>
      <c r="W574" s="90">
        <v>84</v>
      </c>
      <c r="X574" s="90"/>
    </row>
    <row r="575" spans="2:24" ht="0.65" customHeight="1">
      <c r="B575" s="74"/>
      <c r="C575" s="74"/>
    </row>
    <row r="576" spans="2:24" ht="0.65" customHeight="1"/>
    <row r="577" spans="2:24" ht="12.65" customHeight="1">
      <c r="B577" s="74" t="s">
        <v>9</v>
      </c>
      <c r="C577" s="74"/>
      <c r="E577" s="89">
        <v>0</v>
      </c>
      <c r="F577" s="89"/>
      <c r="G577" s="89"/>
      <c r="I577" s="89">
        <v>0</v>
      </c>
      <c r="J577" s="89"/>
      <c r="K577" s="89"/>
      <c r="M577" s="2">
        <v>0</v>
      </c>
      <c r="O577" s="2">
        <v>0</v>
      </c>
      <c r="Q577" s="2">
        <v>0</v>
      </c>
      <c r="S577" s="89">
        <v>0</v>
      </c>
      <c r="T577" s="89"/>
      <c r="U577" s="89"/>
      <c r="W577" s="90">
        <v>9</v>
      </c>
      <c r="X577" s="90"/>
    </row>
    <row r="578" spans="2:24" ht="0.65" customHeight="1">
      <c r="B578" s="74"/>
      <c r="C578" s="74"/>
    </row>
    <row r="579" spans="2:24" ht="0.65" customHeight="1"/>
    <row r="580" spans="2:24" ht="12.65" customHeight="1">
      <c r="B580" s="74" t="s">
        <v>9</v>
      </c>
      <c r="C580" s="74"/>
      <c r="E580" s="89">
        <v>0</v>
      </c>
      <c r="F580" s="89"/>
      <c r="G580" s="89"/>
      <c r="I580" s="89">
        <v>0</v>
      </c>
      <c r="J580" s="89"/>
      <c r="K580" s="89"/>
      <c r="M580" s="2">
        <v>0</v>
      </c>
      <c r="O580" s="2">
        <v>0</v>
      </c>
      <c r="Q580" s="2">
        <v>0</v>
      </c>
      <c r="S580" s="89">
        <v>0</v>
      </c>
      <c r="T580" s="89"/>
      <c r="U580" s="89"/>
    </row>
    <row r="581" spans="2:24" ht="0.65" customHeight="1">
      <c r="B581" s="74"/>
      <c r="C581" s="74"/>
    </row>
    <row r="582" spans="2:24" ht="0.65" customHeight="1"/>
    <row r="583" spans="2:24" ht="12.65" customHeight="1">
      <c r="B583" s="74" t="s">
        <v>9</v>
      </c>
      <c r="C583" s="74"/>
      <c r="E583" s="89">
        <v>0</v>
      </c>
      <c r="F583" s="89"/>
      <c r="G583" s="89"/>
      <c r="I583" s="89">
        <v>0</v>
      </c>
      <c r="J583" s="89"/>
      <c r="K583" s="89"/>
      <c r="M583" s="2">
        <v>0</v>
      </c>
      <c r="O583" s="2">
        <v>0</v>
      </c>
      <c r="Q583" s="2">
        <v>0</v>
      </c>
      <c r="S583" s="89">
        <v>0</v>
      </c>
      <c r="T583" s="89"/>
      <c r="U583" s="89"/>
      <c r="W583" s="90">
        <v>25</v>
      </c>
      <c r="X583" s="90"/>
    </row>
    <row r="584" spans="2:24" ht="0.65" customHeight="1">
      <c r="B584" s="74"/>
      <c r="C584" s="74"/>
    </row>
    <row r="585" spans="2:24" ht="0.65" customHeight="1"/>
    <row r="586" spans="2:24" ht="12.65" customHeight="1">
      <c r="B586" s="74" t="s">
        <v>9</v>
      </c>
      <c r="C586" s="74"/>
      <c r="E586" s="89">
        <v>0</v>
      </c>
      <c r="F586" s="89"/>
      <c r="G586" s="89"/>
      <c r="I586" s="89">
        <v>0</v>
      </c>
      <c r="J586" s="89"/>
      <c r="K586" s="89"/>
      <c r="M586" s="2">
        <v>0</v>
      </c>
      <c r="O586" s="2">
        <v>0</v>
      </c>
      <c r="Q586" s="2">
        <v>0</v>
      </c>
      <c r="S586" s="89">
        <v>0</v>
      </c>
      <c r="T586" s="89"/>
      <c r="U586" s="89"/>
      <c r="W586" s="90">
        <v>26</v>
      </c>
      <c r="X586" s="90"/>
    </row>
    <row r="587" spans="2:24" ht="0.65" customHeight="1">
      <c r="B587" s="74"/>
      <c r="C587" s="74"/>
    </row>
    <row r="588" spans="2:24" ht="0.65" customHeight="1"/>
    <row r="589" spans="2:24" ht="12.65" customHeight="1">
      <c r="B589" s="74" t="s">
        <v>9</v>
      </c>
      <c r="C589" s="74"/>
      <c r="E589" s="89">
        <v>0</v>
      </c>
      <c r="F589" s="89"/>
      <c r="G589" s="89"/>
      <c r="I589" s="89">
        <v>0</v>
      </c>
      <c r="J589" s="89"/>
      <c r="K589" s="89"/>
      <c r="M589" s="2">
        <v>0</v>
      </c>
      <c r="O589" s="2">
        <v>0</v>
      </c>
      <c r="Q589" s="2">
        <v>0</v>
      </c>
      <c r="S589" s="89">
        <v>0</v>
      </c>
      <c r="T589" s="89"/>
      <c r="U589" s="89"/>
      <c r="W589" s="90">
        <v>17</v>
      </c>
      <c r="X589" s="90"/>
    </row>
    <row r="590" spans="2:24" ht="0.65" customHeight="1">
      <c r="B590" s="74"/>
      <c r="C590" s="74"/>
    </row>
    <row r="591" spans="2:24" ht="0.65" customHeight="1"/>
    <row r="592" spans="2:24" ht="12.65" customHeight="1">
      <c r="B592" s="74" t="s">
        <v>9</v>
      </c>
      <c r="C592" s="74"/>
      <c r="E592" s="89">
        <v>0</v>
      </c>
      <c r="F592" s="89"/>
      <c r="G592" s="89"/>
      <c r="I592" s="89">
        <v>0</v>
      </c>
      <c r="J592" s="89"/>
      <c r="K592" s="89"/>
      <c r="M592" s="2">
        <v>0</v>
      </c>
      <c r="O592" s="2">
        <v>0</v>
      </c>
      <c r="Q592" s="2">
        <v>0</v>
      </c>
      <c r="S592" s="89">
        <v>0</v>
      </c>
      <c r="T592" s="89"/>
      <c r="U592" s="89"/>
      <c r="W592" s="90">
        <v>17</v>
      </c>
      <c r="X592" s="90"/>
    </row>
    <row r="593" spans="2:24" ht="0.65" customHeight="1">
      <c r="B593" s="74"/>
      <c r="C593" s="74"/>
    </row>
    <row r="594" spans="2:24" ht="0.65" customHeight="1"/>
    <row r="595" spans="2:24" ht="12.65" customHeight="1">
      <c r="B595" s="74" t="s">
        <v>9</v>
      </c>
      <c r="C595" s="74"/>
      <c r="E595" s="89">
        <v>0</v>
      </c>
      <c r="F595" s="89"/>
      <c r="G595" s="89"/>
      <c r="I595" s="89">
        <v>0</v>
      </c>
      <c r="J595" s="89"/>
      <c r="K595" s="89"/>
      <c r="M595" s="2">
        <v>0</v>
      </c>
      <c r="O595" s="2">
        <v>0</v>
      </c>
      <c r="Q595" s="2">
        <v>0</v>
      </c>
      <c r="S595" s="89">
        <v>0</v>
      </c>
      <c r="T595" s="89"/>
      <c r="U595" s="89"/>
      <c r="W595" s="90">
        <v>16</v>
      </c>
      <c r="X595" s="90"/>
    </row>
    <row r="596" spans="2:24" ht="0.65" customHeight="1">
      <c r="B596" s="74"/>
      <c r="C596" s="74"/>
    </row>
    <row r="597" spans="2:24" ht="0.65" customHeight="1"/>
    <row r="598" spans="2:24" ht="12.65" customHeight="1">
      <c r="B598" s="74" t="s">
        <v>9</v>
      </c>
      <c r="C598" s="74"/>
      <c r="E598" s="89">
        <v>0</v>
      </c>
      <c r="F598" s="89"/>
      <c r="G598" s="89"/>
      <c r="I598" s="89">
        <v>0</v>
      </c>
      <c r="J598" s="89"/>
      <c r="K598" s="89"/>
      <c r="M598" s="2">
        <v>0</v>
      </c>
      <c r="O598" s="2">
        <v>0</v>
      </c>
      <c r="Q598" s="2">
        <v>0</v>
      </c>
      <c r="S598" s="89">
        <v>0</v>
      </c>
      <c r="T598" s="89"/>
      <c r="U598" s="89"/>
    </row>
    <row r="599" spans="2:24" ht="0.65" customHeight="1">
      <c r="B599" s="74"/>
      <c r="C599" s="74"/>
    </row>
    <row r="600" spans="2:24" ht="0.65" customHeight="1"/>
    <row r="601" spans="2:24" ht="12.65" customHeight="1">
      <c r="B601" s="74" t="s">
        <v>9</v>
      </c>
      <c r="C601" s="74"/>
      <c r="E601" s="89">
        <v>0</v>
      </c>
      <c r="F601" s="89"/>
      <c r="G601" s="89"/>
      <c r="I601" s="89">
        <v>0</v>
      </c>
      <c r="J601" s="89"/>
      <c r="K601" s="89"/>
      <c r="M601" s="2">
        <v>0</v>
      </c>
      <c r="O601" s="2">
        <v>0</v>
      </c>
      <c r="Q601" s="2">
        <v>0</v>
      </c>
      <c r="S601" s="89">
        <v>0</v>
      </c>
      <c r="T601" s="89"/>
      <c r="U601" s="89"/>
    </row>
    <row r="602" spans="2:24" ht="0.65" customHeight="1">
      <c r="B602" s="74"/>
      <c r="C602" s="74"/>
    </row>
    <row r="603" spans="2:24" ht="0.65" customHeight="1"/>
    <row r="604" spans="2:24" ht="12.65" customHeight="1">
      <c r="B604" s="74" t="s">
        <v>9</v>
      </c>
      <c r="C604" s="74"/>
      <c r="E604" s="89">
        <v>0</v>
      </c>
      <c r="F604" s="89"/>
      <c r="G604" s="89"/>
      <c r="I604" s="89">
        <v>0</v>
      </c>
      <c r="J604" s="89"/>
      <c r="K604" s="89"/>
      <c r="M604" s="2">
        <v>0</v>
      </c>
      <c r="O604" s="2">
        <v>0</v>
      </c>
      <c r="Q604" s="2">
        <v>0</v>
      </c>
      <c r="S604" s="89">
        <v>0</v>
      </c>
      <c r="T604" s="89"/>
      <c r="U604" s="89"/>
      <c r="W604" s="90">
        <v>19</v>
      </c>
      <c r="X604" s="90"/>
    </row>
    <row r="605" spans="2:24" ht="0.65" customHeight="1">
      <c r="B605" s="74"/>
      <c r="C605" s="74"/>
    </row>
    <row r="606" spans="2:24" ht="0.65" customHeight="1"/>
    <row r="607" spans="2:24" ht="12.65" customHeight="1">
      <c r="B607" s="74" t="s">
        <v>9</v>
      </c>
      <c r="C607" s="74"/>
      <c r="E607" s="89">
        <v>0</v>
      </c>
      <c r="F607" s="89"/>
      <c r="G607" s="89"/>
      <c r="I607" s="89">
        <v>0</v>
      </c>
      <c r="J607" s="89"/>
      <c r="K607" s="89"/>
      <c r="M607" s="2">
        <v>0</v>
      </c>
      <c r="O607" s="2">
        <v>0</v>
      </c>
      <c r="Q607" s="2">
        <v>0</v>
      </c>
      <c r="S607" s="89">
        <v>0</v>
      </c>
      <c r="T607" s="89"/>
      <c r="U607" s="89"/>
      <c r="W607" s="90">
        <v>10</v>
      </c>
      <c r="X607" s="90"/>
    </row>
    <row r="608" spans="2:24" ht="0.65" customHeight="1">
      <c r="B608" s="74"/>
      <c r="C608" s="74"/>
    </row>
    <row r="609" spans="2:24" ht="0.65" customHeight="1"/>
    <row r="610" spans="2:24" ht="12.65" customHeight="1">
      <c r="B610" s="74" t="s">
        <v>9</v>
      </c>
      <c r="C610" s="74"/>
      <c r="E610" s="89">
        <v>0</v>
      </c>
      <c r="F610" s="89"/>
      <c r="G610" s="89"/>
      <c r="I610" s="89">
        <v>0</v>
      </c>
      <c r="J610" s="89"/>
      <c r="K610" s="89"/>
      <c r="M610" s="2">
        <v>0</v>
      </c>
      <c r="O610" s="2">
        <v>0</v>
      </c>
      <c r="Q610" s="2">
        <v>0</v>
      </c>
      <c r="S610" s="89">
        <v>0</v>
      </c>
      <c r="T610" s="89"/>
      <c r="U610" s="89"/>
      <c r="W610" s="90">
        <v>12</v>
      </c>
      <c r="X610" s="90"/>
    </row>
    <row r="611" spans="2:24" ht="0.65" customHeight="1">
      <c r="B611" s="74"/>
      <c r="C611" s="74"/>
    </row>
    <row r="612" spans="2:24" ht="0.65" customHeight="1"/>
    <row r="613" spans="2:24" ht="12.65" customHeight="1">
      <c r="B613" s="74" t="s">
        <v>9</v>
      </c>
      <c r="C613" s="74"/>
      <c r="E613" s="89">
        <v>0</v>
      </c>
      <c r="F613" s="89"/>
      <c r="G613" s="89"/>
      <c r="I613" s="89">
        <v>0</v>
      </c>
      <c r="J613" s="89"/>
      <c r="K613" s="89"/>
      <c r="M613" s="2">
        <v>0</v>
      </c>
      <c r="O613" s="2">
        <v>0</v>
      </c>
      <c r="Q613" s="2">
        <v>0</v>
      </c>
      <c r="S613" s="89">
        <v>0</v>
      </c>
      <c r="T613" s="89"/>
      <c r="U613" s="89"/>
      <c r="W613" s="90">
        <v>13</v>
      </c>
      <c r="X613" s="90"/>
    </row>
    <row r="614" spans="2:24" ht="0.65" customHeight="1">
      <c r="B614" s="74"/>
      <c r="C614" s="74"/>
    </row>
    <row r="615" spans="2:24" ht="0.65" customHeight="1"/>
    <row r="616" spans="2:24" ht="12.65" customHeight="1">
      <c r="B616" s="74" t="s">
        <v>9</v>
      </c>
      <c r="C616" s="74"/>
      <c r="E616" s="89">
        <v>0</v>
      </c>
      <c r="F616" s="89"/>
      <c r="G616" s="89"/>
      <c r="I616" s="89">
        <v>0</v>
      </c>
      <c r="J616" s="89"/>
      <c r="K616" s="89"/>
      <c r="M616" s="2">
        <v>0</v>
      </c>
      <c r="O616" s="2">
        <v>0</v>
      </c>
      <c r="Q616" s="2">
        <v>0</v>
      </c>
      <c r="S616" s="89">
        <v>0</v>
      </c>
      <c r="T616" s="89"/>
      <c r="U616" s="89"/>
    </row>
    <row r="617" spans="2:24" ht="0.65" customHeight="1">
      <c r="B617" s="74"/>
      <c r="C617" s="74"/>
    </row>
    <row r="618" spans="2:24" ht="0.65" customHeight="1"/>
    <row r="619" spans="2:24" ht="12.65" customHeight="1">
      <c r="B619" s="74" t="s">
        <v>9</v>
      </c>
      <c r="C619" s="74"/>
      <c r="E619" s="89">
        <v>0</v>
      </c>
      <c r="F619" s="89"/>
      <c r="G619" s="89"/>
      <c r="I619" s="89">
        <v>0</v>
      </c>
      <c r="J619" s="89"/>
      <c r="K619" s="89"/>
      <c r="M619" s="2">
        <v>0</v>
      </c>
      <c r="O619" s="2">
        <v>0</v>
      </c>
      <c r="Q619" s="2">
        <v>0</v>
      </c>
      <c r="S619" s="89">
        <v>0</v>
      </c>
      <c r="T619" s="89"/>
      <c r="U619" s="89"/>
      <c r="W619" s="90">
        <v>10</v>
      </c>
      <c r="X619" s="90"/>
    </row>
    <row r="620" spans="2:24" ht="0.65" customHeight="1">
      <c r="B620" s="74"/>
      <c r="C620" s="74"/>
    </row>
    <row r="621" spans="2:24" ht="0.65" customHeight="1"/>
    <row r="622" spans="2:24" ht="12.65" customHeight="1">
      <c r="B622" s="74" t="s">
        <v>9</v>
      </c>
      <c r="C622" s="74"/>
      <c r="E622" s="89">
        <v>0</v>
      </c>
      <c r="F622" s="89"/>
      <c r="G622" s="89"/>
      <c r="I622" s="89">
        <v>0</v>
      </c>
      <c r="J622" s="89"/>
      <c r="K622" s="89"/>
      <c r="M622" s="2">
        <v>0</v>
      </c>
      <c r="O622" s="2">
        <v>0</v>
      </c>
      <c r="Q622" s="2">
        <v>0</v>
      </c>
      <c r="S622" s="89">
        <v>0</v>
      </c>
      <c r="T622" s="89"/>
      <c r="U622" s="89"/>
      <c r="W622" s="90">
        <v>50</v>
      </c>
      <c r="X622" s="90"/>
    </row>
    <row r="623" spans="2:24" ht="0.65" customHeight="1">
      <c r="B623" s="74"/>
      <c r="C623" s="74"/>
    </row>
    <row r="624" spans="2:24" ht="0.65" customHeight="1"/>
    <row r="625" spans="2:24" ht="12.65" customHeight="1">
      <c r="B625" s="74" t="s">
        <v>9</v>
      </c>
      <c r="C625" s="74"/>
      <c r="E625" s="89">
        <v>0</v>
      </c>
      <c r="F625" s="89"/>
      <c r="G625" s="89"/>
      <c r="I625" s="89">
        <v>0</v>
      </c>
      <c r="J625" s="89"/>
      <c r="K625" s="89"/>
      <c r="M625" s="2">
        <v>0</v>
      </c>
      <c r="O625" s="2">
        <v>0</v>
      </c>
      <c r="Q625" s="2">
        <v>0</v>
      </c>
      <c r="S625" s="89">
        <v>0</v>
      </c>
      <c r="T625" s="89"/>
      <c r="U625" s="89"/>
      <c r="W625" s="90">
        <v>10</v>
      </c>
      <c r="X625" s="90"/>
    </row>
    <row r="626" spans="2:24" ht="0.65" customHeight="1">
      <c r="B626" s="74"/>
      <c r="C626" s="74"/>
    </row>
    <row r="627" spans="2:24" ht="0.65" customHeight="1"/>
    <row r="628" spans="2:24" ht="12.65" customHeight="1">
      <c r="B628" s="74" t="s">
        <v>9</v>
      </c>
      <c r="C628" s="74"/>
      <c r="E628" s="89">
        <v>0</v>
      </c>
      <c r="F628" s="89"/>
      <c r="G628" s="89"/>
      <c r="I628" s="89">
        <v>0</v>
      </c>
      <c r="J628" s="89"/>
      <c r="K628" s="89"/>
      <c r="M628" s="2">
        <v>0</v>
      </c>
      <c r="O628" s="2">
        <v>0</v>
      </c>
      <c r="Q628" s="2">
        <v>0</v>
      </c>
      <c r="S628" s="89">
        <v>0</v>
      </c>
      <c r="T628" s="89"/>
      <c r="U628" s="89"/>
    </row>
    <row r="629" spans="2:24" ht="0.65" customHeight="1">
      <c r="B629" s="74"/>
      <c r="C629" s="74"/>
    </row>
    <row r="630" spans="2:24" ht="0.65" customHeight="1"/>
    <row r="631" spans="2:24" ht="12.65" customHeight="1">
      <c r="B631" s="74" t="s">
        <v>9</v>
      </c>
      <c r="C631" s="74"/>
      <c r="E631" s="89">
        <v>0</v>
      </c>
      <c r="F631" s="89"/>
      <c r="G631" s="89"/>
      <c r="I631" s="89">
        <v>0</v>
      </c>
      <c r="J631" s="89"/>
      <c r="K631" s="89"/>
      <c r="M631" s="2">
        <v>0</v>
      </c>
      <c r="O631" s="2">
        <v>0</v>
      </c>
      <c r="Q631" s="2">
        <v>0</v>
      </c>
      <c r="S631" s="89">
        <v>0</v>
      </c>
      <c r="T631" s="89"/>
      <c r="U631" s="89"/>
      <c r="W631" s="90">
        <v>13</v>
      </c>
      <c r="X631" s="90"/>
    </row>
    <row r="632" spans="2:24" ht="0.65" customHeight="1">
      <c r="B632" s="74"/>
      <c r="C632" s="74"/>
    </row>
    <row r="633" spans="2:24" ht="0.65" customHeight="1"/>
    <row r="634" spans="2:24" ht="12.65" customHeight="1">
      <c r="B634" s="74" t="s">
        <v>9</v>
      </c>
      <c r="C634" s="74"/>
      <c r="E634" s="89">
        <v>0</v>
      </c>
      <c r="F634" s="89"/>
      <c r="G634" s="89"/>
      <c r="I634" s="89">
        <v>0</v>
      </c>
      <c r="J634" s="89"/>
      <c r="K634" s="89"/>
      <c r="M634" s="2">
        <v>0</v>
      </c>
      <c r="O634" s="2">
        <v>0</v>
      </c>
      <c r="Q634" s="2">
        <v>0</v>
      </c>
      <c r="S634" s="89">
        <v>0</v>
      </c>
      <c r="T634" s="89"/>
      <c r="U634" s="89"/>
    </row>
    <row r="635" spans="2:24" ht="0.65" customHeight="1">
      <c r="B635" s="74"/>
      <c r="C635" s="74"/>
    </row>
    <row r="636" spans="2:24" ht="0.65" customHeight="1"/>
    <row r="637" spans="2:24" ht="12.65" customHeight="1">
      <c r="B637" s="74" t="s">
        <v>9</v>
      </c>
      <c r="C637" s="74"/>
      <c r="E637" s="89">
        <v>0</v>
      </c>
      <c r="F637" s="89"/>
      <c r="G637" s="89"/>
      <c r="I637" s="89">
        <v>0</v>
      </c>
      <c r="J637" s="89"/>
      <c r="K637" s="89"/>
      <c r="M637" s="2">
        <v>0</v>
      </c>
      <c r="O637" s="2">
        <v>0</v>
      </c>
      <c r="Q637" s="2">
        <v>0</v>
      </c>
      <c r="S637" s="89">
        <v>0</v>
      </c>
      <c r="T637" s="89"/>
      <c r="U637" s="89"/>
      <c r="W637" s="90">
        <v>14</v>
      </c>
      <c r="X637" s="90"/>
    </row>
    <row r="638" spans="2:24" ht="0.65" customHeight="1">
      <c r="B638" s="74"/>
      <c r="C638" s="74"/>
    </row>
    <row r="639" spans="2:24" ht="0.65" customHeight="1"/>
    <row r="640" spans="2:24" ht="12.65" customHeight="1">
      <c r="B640" s="74" t="s">
        <v>9</v>
      </c>
      <c r="C640" s="74"/>
      <c r="E640" s="89">
        <v>0</v>
      </c>
      <c r="F640" s="89"/>
      <c r="G640" s="89"/>
      <c r="I640" s="89">
        <v>0</v>
      </c>
      <c r="J640" s="89"/>
      <c r="K640" s="89"/>
      <c r="M640" s="2">
        <v>0</v>
      </c>
      <c r="O640" s="2">
        <v>0</v>
      </c>
      <c r="Q640" s="2">
        <v>0</v>
      </c>
      <c r="S640" s="89">
        <v>0</v>
      </c>
      <c r="T640" s="89"/>
      <c r="U640" s="89"/>
      <c r="W640" s="90">
        <v>27</v>
      </c>
      <c r="X640" s="90"/>
    </row>
    <row r="641" spans="2:24" ht="0.65" customHeight="1">
      <c r="B641" s="74"/>
      <c r="C641" s="74"/>
    </row>
    <row r="642" spans="2:24" ht="0.65" customHeight="1"/>
    <row r="643" spans="2:24" ht="12.65" customHeight="1">
      <c r="B643" s="74" t="s">
        <v>9</v>
      </c>
      <c r="C643" s="74"/>
      <c r="E643" s="89">
        <v>0</v>
      </c>
      <c r="F643" s="89"/>
      <c r="G643" s="89"/>
      <c r="I643" s="89">
        <v>0</v>
      </c>
      <c r="J643" s="89"/>
      <c r="K643" s="89"/>
      <c r="M643" s="2">
        <v>0</v>
      </c>
      <c r="O643" s="2">
        <v>0</v>
      </c>
      <c r="Q643" s="2">
        <v>0</v>
      </c>
      <c r="S643" s="89">
        <v>0</v>
      </c>
      <c r="T643" s="89"/>
      <c r="U643" s="89"/>
      <c r="W643" s="90">
        <v>27</v>
      </c>
      <c r="X643" s="90"/>
    </row>
    <row r="644" spans="2:24" ht="0.65" customHeight="1">
      <c r="B644" s="74"/>
      <c r="C644" s="74"/>
    </row>
    <row r="645" spans="2:24" ht="0.65" customHeight="1"/>
    <row r="646" spans="2:24" ht="12.65" customHeight="1">
      <c r="B646" s="74" t="s">
        <v>9</v>
      </c>
      <c r="C646" s="74"/>
      <c r="E646" s="89">
        <v>0</v>
      </c>
      <c r="F646" s="89"/>
      <c r="G646" s="89"/>
      <c r="I646" s="89">
        <v>0</v>
      </c>
      <c r="J646" s="89"/>
      <c r="K646" s="89"/>
      <c r="M646" s="2">
        <v>0</v>
      </c>
      <c r="O646" s="2">
        <v>0</v>
      </c>
      <c r="Q646" s="2">
        <v>0</v>
      </c>
      <c r="S646" s="89">
        <v>0</v>
      </c>
      <c r="T646" s="89"/>
      <c r="U646" s="89"/>
      <c r="W646" s="90">
        <v>13</v>
      </c>
      <c r="X646" s="90"/>
    </row>
    <row r="647" spans="2:24" ht="0.65" customHeight="1">
      <c r="B647" s="74"/>
      <c r="C647" s="74"/>
    </row>
    <row r="648" spans="2:24" ht="0.65" customHeight="1"/>
    <row r="649" spans="2:24" ht="12.65" customHeight="1">
      <c r="B649" s="74" t="s">
        <v>9</v>
      </c>
      <c r="C649" s="74"/>
      <c r="E649" s="89">
        <v>0</v>
      </c>
      <c r="F649" s="89"/>
      <c r="G649" s="89"/>
      <c r="I649" s="89">
        <v>0</v>
      </c>
      <c r="J649" s="89"/>
      <c r="K649" s="89"/>
      <c r="M649" s="2">
        <v>0</v>
      </c>
      <c r="O649" s="2">
        <v>0</v>
      </c>
      <c r="Q649" s="2">
        <v>0</v>
      </c>
      <c r="S649" s="89">
        <v>0</v>
      </c>
      <c r="T649" s="89"/>
      <c r="U649" s="89"/>
      <c r="W649" s="90">
        <v>13</v>
      </c>
      <c r="X649" s="90"/>
    </row>
    <row r="650" spans="2:24" ht="0.65" customHeight="1">
      <c r="B650" s="74"/>
      <c r="C650" s="74"/>
    </row>
    <row r="651" spans="2:24" ht="0.65" customHeight="1"/>
    <row r="652" spans="2:24" ht="12.65" customHeight="1">
      <c r="B652" s="74" t="s">
        <v>9</v>
      </c>
      <c r="C652" s="74"/>
      <c r="E652" s="89">
        <v>0</v>
      </c>
      <c r="F652" s="89"/>
      <c r="G652" s="89"/>
      <c r="I652" s="89">
        <v>0</v>
      </c>
      <c r="J652" s="89"/>
      <c r="K652" s="89"/>
      <c r="M652" s="2">
        <v>0</v>
      </c>
      <c r="O652" s="2">
        <v>0</v>
      </c>
      <c r="Q652" s="2">
        <v>0</v>
      </c>
      <c r="S652" s="89">
        <v>0</v>
      </c>
      <c r="T652" s="89"/>
      <c r="U652" s="89"/>
      <c r="W652" s="90">
        <v>14</v>
      </c>
      <c r="X652" s="90"/>
    </row>
    <row r="653" spans="2:24" ht="0.65" customHeight="1">
      <c r="B653" s="74"/>
      <c r="C653" s="74"/>
    </row>
    <row r="654" spans="2:24" ht="0.65" customHeight="1"/>
    <row r="655" spans="2:24" ht="12.65" customHeight="1">
      <c r="B655" s="74" t="s">
        <v>9</v>
      </c>
      <c r="C655" s="74"/>
      <c r="E655" s="89">
        <v>0</v>
      </c>
      <c r="F655" s="89"/>
      <c r="G655" s="89"/>
      <c r="I655" s="89">
        <v>0</v>
      </c>
      <c r="J655" s="89"/>
      <c r="K655" s="89"/>
      <c r="M655" s="2">
        <v>0</v>
      </c>
      <c r="O655" s="2">
        <v>0</v>
      </c>
      <c r="Q655" s="2">
        <v>0</v>
      </c>
      <c r="S655" s="89">
        <v>0</v>
      </c>
      <c r="T655" s="89"/>
      <c r="U655" s="89"/>
      <c r="W655" s="90">
        <v>22</v>
      </c>
      <c r="X655" s="90"/>
    </row>
    <row r="656" spans="2:24" ht="0.65" customHeight="1">
      <c r="B656" s="74"/>
      <c r="C656" s="74"/>
    </row>
    <row r="657" spans="2:24" ht="0.65" customHeight="1"/>
    <row r="658" spans="2:24" ht="12.65" customHeight="1">
      <c r="B658" s="74" t="s">
        <v>9</v>
      </c>
      <c r="C658" s="74"/>
      <c r="E658" s="89">
        <v>0</v>
      </c>
      <c r="F658" s="89"/>
      <c r="G658" s="89"/>
      <c r="I658" s="89">
        <v>0</v>
      </c>
      <c r="J658" s="89"/>
      <c r="K658" s="89"/>
      <c r="M658" s="2">
        <v>0</v>
      </c>
      <c r="O658" s="2">
        <v>0</v>
      </c>
      <c r="Q658" s="2">
        <v>0</v>
      </c>
      <c r="S658" s="89">
        <v>0</v>
      </c>
      <c r="T658" s="89"/>
      <c r="U658" s="89"/>
    </row>
    <row r="659" spans="2:24" ht="0.65" customHeight="1">
      <c r="B659" s="74"/>
      <c r="C659" s="74"/>
    </row>
    <row r="660" spans="2:24" ht="0.65" customHeight="1"/>
    <row r="661" spans="2:24" ht="12.65" customHeight="1">
      <c r="B661" s="74" t="s">
        <v>9</v>
      </c>
      <c r="C661" s="74"/>
      <c r="E661" s="89">
        <v>0</v>
      </c>
      <c r="F661" s="89"/>
      <c r="G661" s="89"/>
      <c r="I661" s="89">
        <v>0</v>
      </c>
      <c r="J661" s="89"/>
      <c r="K661" s="89"/>
      <c r="M661" s="2">
        <v>0</v>
      </c>
      <c r="O661" s="2">
        <v>0</v>
      </c>
      <c r="Q661" s="2">
        <v>0</v>
      </c>
      <c r="S661" s="89">
        <v>0</v>
      </c>
      <c r="T661" s="89"/>
      <c r="U661" s="89"/>
    </row>
    <row r="662" spans="2:24" ht="0.65" customHeight="1">
      <c r="B662" s="74"/>
      <c r="C662" s="74"/>
    </row>
    <row r="663" spans="2:24" ht="0.65" customHeight="1"/>
    <row r="664" spans="2:24" ht="12.65" customHeight="1">
      <c r="B664" s="74" t="s">
        <v>9</v>
      </c>
      <c r="C664" s="74"/>
      <c r="E664" s="89">
        <v>0</v>
      </c>
      <c r="F664" s="89"/>
      <c r="G664" s="89"/>
      <c r="I664" s="89">
        <v>0</v>
      </c>
      <c r="J664" s="89"/>
      <c r="K664" s="89"/>
      <c r="M664" s="2">
        <v>0</v>
      </c>
      <c r="O664" s="2">
        <v>0</v>
      </c>
      <c r="Q664" s="2">
        <v>0</v>
      </c>
      <c r="S664" s="89">
        <v>0</v>
      </c>
      <c r="T664" s="89"/>
      <c r="U664" s="89"/>
      <c r="W664" s="90">
        <v>3</v>
      </c>
      <c r="X664" s="90"/>
    </row>
    <row r="665" spans="2:24" ht="0.65" customHeight="1">
      <c r="B665" s="74"/>
      <c r="C665" s="74"/>
    </row>
    <row r="666" spans="2:24" ht="0.65" customHeight="1"/>
    <row r="667" spans="2:24" ht="12.65" customHeight="1">
      <c r="B667" s="74" t="s">
        <v>9</v>
      </c>
      <c r="C667" s="74"/>
      <c r="E667" s="89">
        <v>0</v>
      </c>
      <c r="F667" s="89"/>
      <c r="G667" s="89"/>
      <c r="I667" s="89">
        <v>0</v>
      </c>
      <c r="J667" s="89"/>
      <c r="K667" s="89"/>
      <c r="M667" s="2">
        <v>0</v>
      </c>
      <c r="O667" s="2">
        <v>0</v>
      </c>
      <c r="Q667" s="2">
        <v>0</v>
      </c>
      <c r="S667" s="89">
        <v>0</v>
      </c>
      <c r="T667" s="89"/>
      <c r="U667" s="89"/>
      <c r="W667" s="90">
        <v>45</v>
      </c>
      <c r="X667" s="90"/>
    </row>
    <row r="668" spans="2:24" ht="0.65" customHeight="1">
      <c r="B668" s="74"/>
      <c r="C668" s="74"/>
    </row>
    <row r="669" spans="2:24" ht="0.65" customHeight="1"/>
    <row r="670" spans="2:24" ht="12.65" customHeight="1">
      <c r="B670" s="74" t="s">
        <v>9</v>
      </c>
      <c r="C670" s="74"/>
      <c r="E670" s="89">
        <v>0</v>
      </c>
      <c r="F670" s="89"/>
      <c r="G670" s="89"/>
      <c r="I670" s="89">
        <v>0</v>
      </c>
      <c r="J670" s="89"/>
      <c r="K670" s="89"/>
      <c r="M670" s="2">
        <v>0</v>
      </c>
      <c r="O670" s="2">
        <v>0</v>
      </c>
      <c r="Q670" s="2">
        <v>0</v>
      </c>
      <c r="S670" s="89">
        <v>0</v>
      </c>
      <c r="T670" s="89"/>
      <c r="U670" s="89"/>
      <c r="W670" s="90">
        <v>14</v>
      </c>
      <c r="X670" s="90"/>
    </row>
    <row r="671" spans="2:24" ht="0.65" customHeight="1">
      <c r="B671" s="74"/>
      <c r="C671" s="74"/>
    </row>
    <row r="672" spans="2:24" ht="0.65" customHeight="1"/>
    <row r="673" spans="2:24" ht="12.65" customHeight="1">
      <c r="B673" s="74" t="s">
        <v>9</v>
      </c>
      <c r="C673" s="74"/>
      <c r="E673" s="89">
        <v>0</v>
      </c>
      <c r="F673" s="89"/>
      <c r="G673" s="89"/>
      <c r="I673" s="89">
        <v>0</v>
      </c>
      <c r="J673" s="89"/>
      <c r="K673" s="89"/>
      <c r="M673" s="2">
        <v>0</v>
      </c>
      <c r="O673" s="2">
        <v>0</v>
      </c>
      <c r="Q673" s="2">
        <v>0</v>
      </c>
      <c r="S673" s="89">
        <v>0</v>
      </c>
      <c r="T673" s="89"/>
      <c r="U673" s="89"/>
      <c r="W673" s="90">
        <v>11</v>
      </c>
      <c r="X673" s="90"/>
    </row>
    <row r="674" spans="2:24" ht="0.65" customHeight="1">
      <c r="B674" s="74"/>
      <c r="C674" s="74"/>
    </row>
    <row r="675" spans="2:24" ht="0.65" customHeight="1"/>
    <row r="676" spans="2:24" ht="12.65" customHeight="1">
      <c r="B676" s="74" t="s">
        <v>9</v>
      </c>
      <c r="C676" s="74"/>
      <c r="E676" s="89">
        <v>0</v>
      </c>
      <c r="F676" s="89"/>
      <c r="G676" s="89"/>
      <c r="I676" s="89">
        <v>0</v>
      </c>
      <c r="J676" s="89"/>
      <c r="K676" s="89"/>
      <c r="M676" s="2">
        <v>0</v>
      </c>
      <c r="O676" s="2">
        <v>0</v>
      </c>
      <c r="Q676" s="2">
        <v>0</v>
      </c>
      <c r="S676" s="89">
        <v>0</v>
      </c>
      <c r="T676" s="89"/>
      <c r="U676" s="89"/>
      <c r="W676" s="90">
        <v>21</v>
      </c>
      <c r="X676" s="90"/>
    </row>
    <row r="677" spans="2:24" ht="0.65" customHeight="1">
      <c r="B677" s="74"/>
      <c r="C677" s="74"/>
    </row>
    <row r="678" spans="2:24" ht="0.65" customHeight="1"/>
    <row r="679" spans="2:24" ht="12.65" customHeight="1">
      <c r="B679" s="74" t="s">
        <v>9</v>
      </c>
      <c r="C679" s="74"/>
      <c r="E679" s="89">
        <v>0</v>
      </c>
      <c r="F679" s="89"/>
      <c r="G679" s="89"/>
      <c r="I679" s="89">
        <v>0</v>
      </c>
      <c r="J679" s="89"/>
      <c r="K679" s="89"/>
      <c r="M679" s="2">
        <v>0</v>
      </c>
      <c r="O679" s="2">
        <v>0</v>
      </c>
      <c r="Q679" s="2">
        <v>0</v>
      </c>
      <c r="S679" s="89">
        <v>0</v>
      </c>
      <c r="T679" s="89"/>
      <c r="U679" s="89"/>
      <c r="W679" s="90">
        <v>22</v>
      </c>
      <c r="X679" s="90"/>
    </row>
    <row r="680" spans="2:24" ht="0.65" customHeight="1">
      <c r="B680" s="74"/>
      <c r="C680" s="74"/>
    </row>
    <row r="681" spans="2:24" ht="0.65" customHeight="1"/>
    <row r="682" spans="2:24" ht="12.65" customHeight="1">
      <c r="B682" s="74" t="s">
        <v>9</v>
      </c>
      <c r="C682" s="74"/>
      <c r="E682" s="89">
        <v>0</v>
      </c>
      <c r="F682" s="89"/>
      <c r="G682" s="89"/>
      <c r="I682" s="89">
        <v>0</v>
      </c>
      <c r="J682" s="89"/>
      <c r="K682" s="89"/>
      <c r="M682" s="2">
        <v>0</v>
      </c>
      <c r="O682" s="2">
        <v>0</v>
      </c>
      <c r="Q682" s="2">
        <v>0</v>
      </c>
      <c r="S682" s="89">
        <v>0</v>
      </c>
      <c r="T682" s="89"/>
      <c r="U682" s="89"/>
      <c r="W682" s="90">
        <v>35</v>
      </c>
      <c r="X682" s="90"/>
    </row>
    <row r="683" spans="2:24" ht="0.65" customHeight="1">
      <c r="B683" s="74"/>
      <c r="C683" s="74"/>
    </row>
    <row r="684" spans="2:24" ht="0.65" customHeight="1"/>
    <row r="685" spans="2:24" ht="12.65" customHeight="1">
      <c r="B685" s="74" t="s">
        <v>9</v>
      </c>
      <c r="C685" s="74"/>
      <c r="E685" s="89">
        <v>0</v>
      </c>
      <c r="F685" s="89"/>
      <c r="G685" s="89"/>
      <c r="I685" s="89">
        <v>0</v>
      </c>
      <c r="J685" s="89"/>
      <c r="K685" s="89"/>
      <c r="M685" s="2">
        <v>0</v>
      </c>
      <c r="O685" s="2">
        <v>0</v>
      </c>
      <c r="Q685" s="2">
        <v>0</v>
      </c>
      <c r="S685" s="89">
        <v>0</v>
      </c>
      <c r="T685" s="89"/>
      <c r="U685" s="89"/>
      <c r="W685" s="90">
        <v>89</v>
      </c>
      <c r="X685" s="90"/>
    </row>
    <row r="686" spans="2:24" ht="0.65" customHeight="1">
      <c r="B686" s="74"/>
      <c r="C686" s="74"/>
    </row>
    <row r="687" spans="2:24" ht="0.65" customHeight="1"/>
    <row r="688" spans="2:24" ht="12.65" customHeight="1">
      <c r="B688" s="74" t="s">
        <v>9</v>
      </c>
      <c r="C688" s="74"/>
      <c r="E688" s="89">
        <v>0</v>
      </c>
      <c r="F688" s="89"/>
      <c r="G688" s="89"/>
      <c r="I688" s="89">
        <v>0</v>
      </c>
      <c r="J688" s="89"/>
      <c r="K688" s="89"/>
      <c r="M688" s="2">
        <v>0</v>
      </c>
      <c r="O688" s="2">
        <v>0</v>
      </c>
      <c r="Q688" s="2">
        <v>0</v>
      </c>
      <c r="S688" s="89">
        <v>0</v>
      </c>
      <c r="T688" s="89"/>
      <c r="U688" s="89"/>
      <c r="W688" s="90">
        <v>82</v>
      </c>
      <c r="X688" s="90"/>
    </row>
    <row r="689" spans="2:24" ht="0.65" customHeight="1">
      <c r="B689" s="74"/>
      <c r="C689" s="74"/>
    </row>
    <row r="690" spans="2:24" ht="0.65" customHeight="1"/>
    <row r="691" spans="2:24" ht="12.65" customHeight="1">
      <c r="B691" s="74" t="s">
        <v>9</v>
      </c>
      <c r="C691" s="74"/>
      <c r="E691" s="89">
        <v>0</v>
      </c>
      <c r="F691" s="89"/>
      <c r="G691" s="89"/>
      <c r="I691" s="89">
        <v>0</v>
      </c>
      <c r="J691" s="89"/>
      <c r="K691" s="89"/>
      <c r="M691" s="2">
        <v>0</v>
      </c>
      <c r="O691" s="2">
        <v>0</v>
      </c>
      <c r="Q691" s="2">
        <v>0</v>
      </c>
      <c r="S691" s="89">
        <v>0</v>
      </c>
      <c r="T691" s="89"/>
      <c r="U691" s="89"/>
      <c r="W691" s="90">
        <v>22</v>
      </c>
      <c r="X691" s="90"/>
    </row>
    <row r="692" spans="2:24" ht="0.65" customHeight="1">
      <c r="B692" s="74"/>
      <c r="C692" s="74"/>
    </row>
    <row r="693" spans="2:24" ht="0.65" customHeight="1"/>
    <row r="694" spans="2:24" ht="12.65" customHeight="1">
      <c r="B694" s="74" t="s">
        <v>9</v>
      </c>
      <c r="C694" s="74"/>
      <c r="E694" s="89">
        <v>0</v>
      </c>
      <c r="F694" s="89"/>
      <c r="G694" s="89"/>
      <c r="I694" s="89">
        <v>0</v>
      </c>
      <c r="J694" s="89"/>
      <c r="K694" s="89"/>
      <c r="M694" s="2">
        <v>0</v>
      </c>
      <c r="O694" s="2">
        <v>0</v>
      </c>
      <c r="Q694" s="2">
        <v>0</v>
      </c>
      <c r="S694" s="89">
        <v>0</v>
      </c>
      <c r="T694" s="89"/>
      <c r="U694" s="89"/>
      <c r="W694" s="90">
        <v>2</v>
      </c>
      <c r="X694" s="90"/>
    </row>
    <row r="695" spans="2:24" ht="0.65" customHeight="1">
      <c r="B695" s="74"/>
      <c r="C695" s="74"/>
    </row>
    <row r="696" spans="2:24" ht="0.65" customHeight="1"/>
    <row r="697" spans="2:24" ht="12.65" customHeight="1">
      <c r="B697" s="74" t="s">
        <v>9</v>
      </c>
      <c r="C697" s="74"/>
      <c r="E697" s="89">
        <v>0</v>
      </c>
      <c r="F697" s="89"/>
      <c r="G697" s="89"/>
      <c r="I697" s="89">
        <v>0</v>
      </c>
      <c r="J697" s="89"/>
      <c r="K697" s="89"/>
      <c r="M697" s="2">
        <v>0</v>
      </c>
      <c r="O697" s="2">
        <v>0</v>
      </c>
      <c r="Q697" s="2">
        <v>0</v>
      </c>
      <c r="S697" s="89">
        <v>0</v>
      </c>
      <c r="T697" s="89"/>
      <c r="U697" s="89"/>
      <c r="W697" s="90">
        <v>1</v>
      </c>
      <c r="X697" s="90"/>
    </row>
    <row r="698" spans="2:24" ht="0.65" customHeight="1">
      <c r="B698" s="74"/>
      <c r="C698" s="74"/>
    </row>
    <row r="699" spans="2:24" ht="0.65" customHeight="1"/>
    <row r="700" spans="2:24" ht="12.65" customHeight="1">
      <c r="B700" s="74" t="s">
        <v>9</v>
      </c>
      <c r="C700" s="74"/>
      <c r="E700" s="89">
        <v>0</v>
      </c>
      <c r="F700" s="89"/>
      <c r="G700" s="89"/>
      <c r="I700" s="89">
        <v>0</v>
      </c>
      <c r="J700" s="89"/>
      <c r="K700" s="89"/>
      <c r="M700" s="2">
        <v>0</v>
      </c>
      <c r="O700" s="2">
        <v>0</v>
      </c>
      <c r="Q700" s="2">
        <v>0</v>
      </c>
      <c r="S700" s="89">
        <v>0</v>
      </c>
      <c r="T700" s="89"/>
      <c r="U700" s="89"/>
      <c r="W700" s="90">
        <v>38</v>
      </c>
      <c r="X700" s="90"/>
    </row>
    <row r="701" spans="2:24" ht="0.65" customHeight="1">
      <c r="B701" s="74"/>
      <c r="C701" s="74"/>
    </row>
    <row r="702" spans="2:24" ht="0.65" customHeight="1"/>
    <row r="703" spans="2:24" ht="12.65" customHeight="1">
      <c r="B703" s="74" t="s">
        <v>9</v>
      </c>
      <c r="C703" s="74"/>
      <c r="E703" s="89">
        <v>0</v>
      </c>
      <c r="F703" s="89"/>
      <c r="G703" s="89"/>
      <c r="I703" s="89">
        <v>0</v>
      </c>
      <c r="J703" s="89"/>
      <c r="K703" s="89"/>
      <c r="M703" s="2">
        <v>0</v>
      </c>
      <c r="O703" s="2">
        <v>0</v>
      </c>
      <c r="Q703" s="2">
        <v>0</v>
      </c>
      <c r="S703" s="89">
        <v>0</v>
      </c>
      <c r="T703" s="89"/>
      <c r="U703" s="89"/>
      <c r="W703" s="90">
        <v>16</v>
      </c>
      <c r="X703" s="90"/>
    </row>
    <row r="704" spans="2:24" ht="0.65" customHeight="1">
      <c r="B704" s="74"/>
      <c r="C704" s="74"/>
    </row>
    <row r="705" spans="2:24" ht="0.65" customHeight="1"/>
    <row r="706" spans="2:24" ht="12.65" customHeight="1">
      <c r="B706" s="74" t="s">
        <v>9</v>
      </c>
      <c r="C706" s="74"/>
      <c r="E706" s="89">
        <v>0</v>
      </c>
      <c r="F706" s="89"/>
      <c r="G706" s="89"/>
      <c r="I706" s="89">
        <v>0</v>
      </c>
      <c r="J706" s="89"/>
      <c r="K706" s="89"/>
      <c r="M706" s="2">
        <v>0</v>
      </c>
      <c r="O706" s="2">
        <v>0</v>
      </c>
      <c r="Q706" s="2">
        <v>0</v>
      </c>
      <c r="S706" s="89">
        <v>0</v>
      </c>
      <c r="T706" s="89"/>
      <c r="U706" s="89"/>
      <c r="W706" s="90">
        <v>41</v>
      </c>
      <c r="X706" s="90"/>
    </row>
    <row r="707" spans="2:24" ht="0.65" customHeight="1">
      <c r="B707" s="74"/>
      <c r="C707" s="74"/>
    </row>
    <row r="708" spans="2:24" ht="0.65" customHeight="1"/>
    <row r="709" spans="2:24" ht="12.65" customHeight="1">
      <c r="B709" s="74" t="s">
        <v>9</v>
      </c>
      <c r="C709" s="74"/>
      <c r="E709" s="89">
        <v>0</v>
      </c>
      <c r="F709" s="89"/>
      <c r="G709" s="89"/>
      <c r="I709" s="89">
        <v>0</v>
      </c>
      <c r="J709" s="89"/>
      <c r="K709" s="89"/>
      <c r="M709" s="2">
        <v>0</v>
      </c>
      <c r="O709" s="2">
        <v>0</v>
      </c>
      <c r="Q709" s="2">
        <v>0</v>
      </c>
      <c r="S709" s="89">
        <v>0</v>
      </c>
      <c r="T709" s="89"/>
      <c r="U709" s="89"/>
      <c r="W709" s="90">
        <v>21</v>
      </c>
      <c r="X709" s="90"/>
    </row>
    <row r="710" spans="2:24" ht="0.65" customHeight="1">
      <c r="B710" s="74"/>
      <c r="C710" s="74"/>
    </row>
    <row r="711" spans="2:24" ht="0.65" customHeight="1"/>
    <row r="712" spans="2:24" ht="12.65" customHeight="1">
      <c r="B712" s="74" t="s">
        <v>9</v>
      </c>
      <c r="C712" s="74"/>
      <c r="E712" s="89">
        <v>0</v>
      </c>
      <c r="F712" s="89"/>
      <c r="G712" s="89"/>
      <c r="I712" s="89">
        <v>0</v>
      </c>
      <c r="J712" s="89"/>
      <c r="K712" s="89"/>
      <c r="M712" s="2">
        <v>0</v>
      </c>
      <c r="O712" s="2">
        <v>0</v>
      </c>
      <c r="Q712" s="2">
        <v>0</v>
      </c>
      <c r="S712" s="89">
        <v>0</v>
      </c>
      <c r="T712" s="89"/>
      <c r="U712" s="89"/>
      <c r="W712" s="90">
        <v>1</v>
      </c>
      <c r="X712" s="90"/>
    </row>
    <row r="713" spans="2:24" ht="0.65" customHeight="1">
      <c r="B713" s="74"/>
      <c r="C713" s="74"/>
    </row>
    <row r="714" spans="2:24" ht="0.65" customHeight="1"/>
    <row r="715" spans="2:24" ht="12.65" customHeight="1">
      <c r="B715" s="74" t="s">
        <v>9</v>
      </c>
      <c r="C715" s="74"/>
      <c r="E715" s="89">
        <v>0</v>
      </c>
      <c r="F715" s="89"/>
      <c r="G715" s="89"/>
      <c r="I715" s="89">
        <v>0</v>
      </c>
      <c r="J715" s="89"/>
      <c r="K715" s="89"/>
      <c r="M715" s="2">
        <v>0</v>
      </c>
      <c r="O715" s="2">
        <v>0</v>
      </c>
      <c r="Q715" s="2">
        <v>0</v>
      </c>
      <c r="S715" s="89">
        <v>0</v>
      </c>
      <c r="T715" s="89"/>
      <c r="U715" s="89"/>
      <c r="W715" s="90">
        <v>16</v>
      </c>
      <c r="X715" s="90"/>
    </row>
    <row r="716" spans="2:24" ht="0.65" customHeight="1">
      <c r="B716" s="74"/>
      <c r="C716" s="74"/>
    </row>
    <row r="717" spans="2:24" ht="0.65" customHeight="1"/>
    <row r="718" spans="2:24" ht="12.65" customHeight="1">
      <c r="B718" s="74" t="s">
        <v>9</v>
      </c>
      <c r="C718" s="74"/>
      <c r="E718" s="89">
        <v>0</v>
      </c>
      <c r="F718" s="89"/>
      <c r="G718" s="89"/>
      <c r="I718" s="89">
        <v>0</v>
      </c>
      <c r="J718" s="89"/>
      <c r="K718" s="89"/>
      <c r="M718" s="2">
        <v>0</v>
      </c>
      <c r="O718" s="2">
        <v>0</v>
      </c>
      <c r="Q718" s="2">
        <v>0</v>
      </c>
      <c r="S718" s="89">
        <v>0</v>
      </c>
      <c r="T718" s="89"/>
      <c r="U718" s="89"/>
      <c r="W718" s="90">
        <v>35</v>
      </c>
      <c r="X718" s="90"/>
    </row>
    <row r="719" spans="2:24" ht="0.65" customHeight="1">
      <c r="B719" s="74"/>
      <c r="C719" s="74"/>
    </row>
    <row r="720" spans="2:24" ht="0.65" customHeight="1"/>
    <row r="721" spans="2:24" ht="12.65" customHeight="1">
      <c r="B721" s="74" t="s">
        <v>9</v>
      </c>
      <c r="C721" s="74"/>
      <c r="E721" s="89">
        <v>0</v>
      </c>
      <c r="F721" s="89"/>
      <c r="G721" s="89"/>
      <c r="I721" s="89">
        <v>0</v>
      </c>
      <c r="J721" s="89"/>
      <c r="K721" s="89"/>
      <c r="M721" s="2">
        <v>0</v>
      </c>
      <c r="O721" s="2">
        <v>0</v>
      </c>
      <c r="Q721" s="2">
        <v>0</v>
      </c>
      <c r="S721" s="89">
        <v>0</v>
      </c>
      <c r="T721" s="89"/>
      <c r="U721" s="89"/>
      <c r="W721" s="90">
        <v>32</v>
      </c>
      <c r="X721" s="90"/>
    </row>
    <row r="722" spans="2:24" ht="0.65" customHeight="1">
      <c r="B722" s="74"/>
      <c r="C722" s="74"/>
    </row>
    <row r="723" spans="2:24" ht="0.65" customHeight="1"/>
    <row r="724" spans="2:24" ht="12.65" customHeight="1">
      <c r="B724" s="74" t="s">
        <v>9</v>
      </c>
      <c r="C724" s="74"/>
      <c r="E724" s="89">
        <v>0</v>
      </c>
      <c r="F724" s="89"/>
      <c r="G724" s="89"/>
      <c r="I724" s="89">
        <v>0</v>
      </c>
      <c r="J724" s="89"/>
      <c r="K724" s="89"/>
      <c r="M724" s="2">
        <v>0</v>
      </c>
      <c r="O724" s="2">
        <v>0</v>
      </c>
      <c r="Q724" s="2">
        <v>0</v>
      </c>
      <c r="S724" s="89">
        <v>0</v>
      </c>
      <c r="T724" s="89"/>
      <c r="U724" s="89"/>
      <c r="W724" s="90">
        <v>61</v>
      </c>
      <c r="X724" s="90"/>
    </row>
    <row r="725" spans="2:24" ht="0.65" customHeight="1">
      <c r="B725" s="74"/>
      <c r="C725" s="74"/>
    </row>
    <row r="726" spans="2:24" ht="0.65" customHeight="1"/>
    <row r="727" spans="2:24" ht="12.65" customHeight="1">
      <c r="B727" s="74" t="s">
        <v>9</v>
      </c>
      <c r="C727" s="74"/>
      <c r="E727" s="89">
        <v>0</v>
      </c>
      <c r="F727" s="89"/>
      <c r="G727" s="89"/>
      <c r="I727" s="89">
        <v>0</v>
      </c>
      <c r="J727" s="89"/>
      <c r="K727" s="89"/>
      <c r="M727" s="2">
        <v>0</v>
      </c>
      <c r="O727" s="2">
        <v>0</v>
      </c>
      <c r="Q727" s="2">
        <v>0</v>
      </c>
      <c r="S727" s="89">
        <v>0</v>
      </c>
      <c r="T727" s="89"/>
      <c r="U727" s="89"/>
      <c r="W727" s="90">
        <v>36</v>
      </c>
      <c r="X727" s="90"/>
    </row>
    <row r="728" spans="2:24" ht="0.65" customHeight="1">
      <c r="B728" s="74"/>
      <c r="C728" s="74"/>
    </row>
    <row r="729" spans="2:24" ht="0.65" customHeight="1"/>
    <row r="730" spans="2:24" ht="12.65" customHeight="1">
      <c r="B730" s="74" t="s">
        <v>9</v>
      </c>
      <c r="C730" s="74"/>
      <c r="E730" s="89">
        <v>0</v>
      </c>
      <c r="F730" s="89"/>
      <c r="G730" s="89"/>
      <c r="I730" s="89">
        <v>0</v>
      </c>
      <c r="J730" s="89"/>
      <c r="K730" s="89"/>
      <c r="M730" s="2">
        <v>0</v>
      </c>
      <c r="O730" s="2">
        <v>0</v>
      </c>
      <c r="Q730" s="2">
        <v>0</v>
      </c>
      <c r="S730" s="89">
        <v>0</v>
      </c>
      <c r="T730" s="89"/>
      <c r="U730" s="89"/>
      <c r="W730" s="90">
        <v>31</v>
      </c>
      <c r="X730" s="90"/>
    </row>
    <row r="731" spans="2:24" ht="0.65" customHeight="1">
      <c r="B731" s="74"/>
      <c r="C731" s="74"/>
    </row>
    <row r="732" spans="2:24" ht="0.65" customHeight="1"/>
    <row r="733" spans="2:24" ht="12.65" customHeight="1">
      <c r="B733" s="74" t="s">
        <v>9</v>
      </c>
      <c r="C733" s="74"/>
      <c r="E733" s="89">
        <v>0</v>
      </c>
      <c r="F733" s="89"/>
      <c r="G733" s="89"/>
      <c r="I733" s="89">
        <v>0</v>
      </c>
      <c r="J733" s="89"/>
      <c r="K733" s="89"/>
      <c r="M733" s="2">
        <v>0</v>
      </c>
      <c r="O733" s="2">
        <v>0</v>
      </c>
      <c r="Q733" s="2">
        <v>0</v>
      </c>
      <c r="S733" s="89">
        <v>0</v>
      </c>
      <c r="T733" s="89"/>
      <c r="U733" s="89"/>
      <c r="W733" s="90">
        <v>3</v>
      </c>
      <c r="X733" s="90"/>
    </row>
    <row r="734" spans="2:24" ht="0.65" customHeight="1">
      <c r="B734" s="74"/>
      <c r="C734" s="74"/>
    </row>
    <row r="735" spans="2:24" ht="0.65" customHeight="1"/>
    <row r="736" spans="2:24" ht="12.65" customHeight="1">
      <c r="B736" s="74" t="s">
        <v>9</v>
      </c>
      <c r="C736" s="74"/>
      <c r="E736" s="89">
        <v>0</v>
      </c>
      <c r="F736" s="89"/>
      <c r="G736" s="89"/>
      <c r="I736" s="89">
        <v>0</v>
      </c>
      <c r="J736" s="89"/>
      <c r="K736" s="89"/>
      <c r="M736" s="2">
        <v>0</v>
      </c>
      <c r="O736" s="2">
        <v>0</v>
      </c>
      <c r="Q736" s="2">
        <v>0</v>
      </c>
      <c r="S736" s="89">
        <v>0</v>
      </c>
      <c r="T736" s="89"/>
      <c r="U736" s="89"/>
      <c r="W736" s="90">
        <v>1</v>
      </c>
      <c r="X736" s="90"/>
    </row>
    <row r="737" spans="2:24" ht="0.65" customHeight="1">
      <c r="B737" s="74"/>
      <c r="C737" s="74"/>
    </row>
    <row r="738" spans="2:24" ht="0.65" customHeight="1"/>
    <row r="739" spans="2:24" ht="12.65" customHeight="1">
      <c r="B739" s="74" t="s">
        <v>9</v>
      </c>
      <c r="C739" s="74"/>
      <c r="E739" s="89">
        <v>0</v>
      </c>
      <c r="F739" s="89"/>
      <c r="G739" s="89"/>
      <c r="I739" s="89">
        <v>0</v>
      </c>
      <c r="J739" s="89"/>
      <c r="K739" s="89"/>
      <c r="M739" s="2">
        <v>0</v>
      </c>
      <c r="O739" s="2">
        <v>0</v>
      </c>
      <c r="Q739" s="2">
        <v>0</v>
      </c>
      <c r="S739" s="89">
        <v>0</v>
      </c>
      <c r="T739" s="89"/>
      <c r="U739" s="89"/>
    </row>
    <row r="740" spans="2:24" ht="0.65" customHeight="1">
      <c r="B740" s="74"/>
      <c r="C740" s="74"/>
    </row>
    <row r="741" spans="2:24" ht="0.65" customHeight="1"/>
    <row r="742" spans="2:24" ht="12.65" customHeight="1">
      <c r="B742" s="74" t="s">
        <v>9</v>
      </c>
      <c r="C742" s="74"/>
      <c r="E742" s="89">
        <v>0</v>
      </c>
      <c r="F742" s="89"/>
      <c r="G742" s="89"/>
      <c r="I742" s="89">
        <v>0</v>
      </c>
      <c r="J742" s="89"/>
      <c r="K742" s="89"/>
      <c r="M742" s="2">
        <v>0</v>
      </c>
      <c r="O742" s="2">
        <v>0</v>
      </c>
      <c r="Q742" s="2">
        <v>0</v>
      </c>
      <c r="S742" s="89">
        <v>0</v>
      </c>
      <c r="T742" s="89"/>
      <c r="U742" s="89"/>
      <c r="W742" s="90">
        <v>2</v>
      </c>
      <c r="X742" s="90"/>
    </row>
    <row r="743" spans="2:24" ht="0.65" customHeight="1">
      <c r="B743" s="74"/>
      <c r="C743" s="74"/>
    </row>
    <row r="744" spans="2:24" ht="0.65" customHeight="1"/>
    <row r="745" spans="2:24" ht="12.65" customHeight="1">
      <c r="B745" s="74" t="s">
        <v>9</v>
      </c>
      <c r="C745" s="74"/>
      <c r="E745" s="89">
        <v>0</v>
      </c>
      <c r="F745" s="89"/>
      <c r="G745" s="89"/>
      <c r="I745" s="89">
        <v>0</v>
      </c>
      <c r="J745" s="89"/>
      <c r="K745" s="89"/>
      <c r="M745" s="2">
        <v>0</v>
      </c>
      <c r="O745" s="2">
        <v>0</v>
      </c>
      <c r="Q745" s="2">
        <v>0</v>
      </c>
      <c r="S745" s="89">
        <v>0</v>
      </c>
      <c r="T745" s="89"/>
      <c r="U745" s="89"/>
      <c r="W745" s="90">
        <v>2</v>
      </c>
      <c r="X745" s="90"/>
    </row>
    <row r="746" spans="2:24" ht="0.65" customHeight="1">
      <c r="B746" s="74"/>
      <c r="C746" s="74"/>
    </row>
    <row r="747" spans="2:24" ht="0.65" customHeight="1"/>
    <row r="748" spans="2:24" ht="12.65" customHeight="1">
      <c r="B748" s="74" t="s">
        <v>9</v>
      </c>
      <c r="C748" s="74"/>
      <c r="E748" s="89">
        <v>0</v>
      </c>
      <c r="F748" s="89"/>
      <c r="G748" s="89"/>
      <c r="I748" s="89">
        <v>0</v>
      </c>
      <c r="J748" s="89"/>
      <c r="K748" s="89"/>
      <c r="M748" s="2">
        <v>0</v>
      </c>
      <c r="O748" s="2">
        <v>0</v>
      </c>
      <c r="Q748" s="2">
        <v>0</v>
      </c>
      <c r="S748" s="89">
        <v>0</v>
      </c>
      <c r="T748" s="89"/>
      <c r="U748" s="89"/>
      <c r="W748" s="90">
        <v>60</v>
      </c>
      <c r="X748" s="90"/>
    </row>
    <row r="749" spans="2:24" ht="0.65" customHeight="1">
      <c r="B749" s="74"/>
      <c r="C749" s="74"/>
    </row>
    <row r="750" spans="2:24" ht="0.65" customHeight="1"/>
    <row r="751" spans="2:24" ht="12.65" customHeight="1">
      <c r="B751" s="74" t="s">
        <v>9</v>
      </c>
      <c r="C751" s="74"/>
      <c r="E751" s="89">
        <v>0</v>
      </c>
      <c r="F751" s="89"/>
      <c r="G751" s="89"/>
      <c r="I751" s="89">
        <v>0</v>
      </c>
      <c r="J751" s="89"/>
      <c r="K751" s="89"/>
      <c r="M751" s="2">
        <v>0</v>
      </c>
      <c r="O751" s="2">
        <v>0</v>
      </c>
      <c r="Q751" s="2">
        <v>0</v>
      </c>
      <c r="S751" s="89">
        <v>0</v>
      </c>
      <c r="T751" s="89"/>
      <c r="U751" s="89"/>
      <c r="W751" s="90">
        <v>48</v>
      </c>
      <c r="X751" s="90"/>
    </row>
    <row r="752" spans="2:24" ht="0.65" customHeight="1">
      <c r="B752" s="74"/>
      <c r="C752" s="74"/>
    </row>
    <row r="753" spans="2:24" ht="0.65" customHeight="1"/>
    <row r="754" spans="2:24" ht="12.65" customHeight="1">
      <c r="B754" s="74" t="s">
        <v>9</v>
      </c>
      <c r="C754" s="74"/>
      <c r="E754" s="89">
        <v>0</v>
      </c>
      <c r="F754" s="89"/>
      <c r="G754" s="89"/>
      <c r="I754" s="89">
        <v>0</v>
      </c>
      <c r="J754" s="89"/>
      <c r="K754" s="89"/>
      <c r="M754" s="2">
        <v>0</v>
      </c>
      <c r="O754" s="2">
        <v>0</v>
      </c>
      <c r="Q754" s="2">
        <v>0</v>
      </c>
      <c r="S754" s="89">
        <v>0</v>
      </c>
      <c r="T754" s="89"/>
      <c r="U754" s="89"/>
      <c r="W754" s="90">
        <v>37</v>
      </c>
      <c r="X754" s="90"/>
    </row>
    <row r="755" spans="2:24" ht="0.65" customHeight="1">
      <c r="B755" s="74"/>
      <c r="C755" s="74"/>
    </row>
    <row r="756" spans="2:24" ht="0.65" customHeight="1"/>
    <row r="757" spans="2:24" ht="12.65" customHeight="1">
      <c r="B757" s="74" t="s">
        <v>9</v>
      </c>
      <c r="C757" s="74"/>
      <c r="E757" s="89">
        <v>0</v>
      </c>
      <c r="F757" s="89"/>
      <c r="G757" s="89"/>
      <c r="I757" s="89">
        <v>0</v>
      </c>
      <c r="J757" s="89"/>
      <c r="K757" s="89"/>
      <c r="M757" s="2">
        <v>0</v>
      </c>
      <c r="O757" s="2">
        <v>0</v>
      </c>
      <c r="Q757" s="2">
        <v>0</v>
      </c>
      <c r="S757" s="89">
        <v>0</v>
      </c>
      <c r="T757" s="89"/>
      <c r="U757" s="89"/>
      <c r="W757" s="90">
        <v>14</v>
      </c>
      <c r="X757" s="90"/>
    </row>
    <row r="758" spans="2:24" ht="0.65" customHeight="1">
      <c r="B758" s="74"/>
      <c r="C758" s="74"/>
    </row>
    <row r="759" spans="2:24" ht="0.65" customHeight="1"/>
    <row r="760" spans="2:24" ht="12.65" customHeight="1">
      <c r="B760" s="74" t="s">
        <v>9</v>
      </c>
      <c r="C760" s="74"/>
      <c r="E760" s="89">
        <v>0</v>
      </c>
      <c r="F760" s="89"/>
      <c r="G760" s="89"/>
      <c r="I760" s="89">
        <v>0</v>
      </c>
      <c r="J760" s="89"/>
      <c r="K760" s="89"/>
      <c r="M760" s="2">
        <v>0</v>
      </c>
      <c r="O760" s="2">
        <v>0</v>
      </c>
      <c r="Q760" s="2">
        <v>0</v>
      </c>
      <c r="S760" s="89">
        <v>0</v>
      </c>
      <c r="T760" s="89"/>
      <c r="U760" s="89"/>
      <c r="W760" s="90">
        <v>2</v>
      </c>
      <c r="X760" s="90"/>
    </row>
    <row r="761" spans="2:24" ht="0.65" customHeight="1">
      <c r="B761" s="74"/>
      <c r="C761" s="74"/>
    </row>
    <row r="762" spans="2:24" ht="0.65" customHeight="1"/>
    <row r="763" spans="2:24" ht="12.65" customHeight="1">
      <c r="B763" s="74" t="s">
        <v>9</v>
      </c>
      <c r="C763" s="74"/>
      <c r="E763" s="89">
        <v>0</v>
      </c>
      <c r="F763" s="89"/>
      <c r="G763" s="89"/>
      <c r="I763" s="89">
        <v>0</v>
      </c>
      <c r="J763" s="89"/>
      <c r="K763" s="89"/>
      <c r="M763" s="2">
        <v>0</v>
      </c>
      <c r="O763" s="2">
        <v>0</v>
      </c>
      <c r="Q763" s="2">
        <v>0</v>
      </c>
      <c r="S763" s="89">
        <v>0</v>
      </c>
      <c r="T763" s="89"/>
      <c r="U763" s="89"/>
      <c r="W763" s="90">
        <v>2</v>
      </c>
      <c r="X763" s="90"/>
    </row>
    <row r="764" spans="2:24" ht="0.65" customHeight="1">
      <c r="B764" s="74"/>
      <c r="C764" s="74"/>
    </row>
    <row r="765" spans="2:24" ht="0.65" customHeight="1"/>
    <row r="766" spans="2:24" ht="12.65" customHeight="1">
      <c r="B766" s="74" t="s">
        <v>9</v>
      </c>
      <c r="C766" s="74"/>
      <c r="E766" s="89">
        <v>0</v>
      </c>
      <c r="F766" s="89"/>
      <c r="G766" s="89"/>
      <c r="I766" s="89">
        <v>0</v>
      </c>
      <c r="J766" s="89"/>
      <c r="K766" s="89"/>
      <c r="M766" s="2">
        <v>0</v>
      </c>
      <c r="O766" s="2">
        <v>0</v>
      </c>
      <c r="Q766" s="2">
        <v>0</v>
      </c>
      <c r="S766" s="89">
        <v>0</v>
      </c>
      <c r="T766" s="89"/>
      <c r="U766" s="89"/>
      <c r="W766" s="90">
        <v>3</v>
      </c>
      <c r="X766" s="90"/>
    </row>
    <row r="767" spans="2:24" ht="0.65" customHeight="1">
      <c r="B767" s="74"/>
      <c r="C767" s="74"/>
    </row>
    <row r="768" spans="2:24" ht="0.65" customHeight="1"/>
    <row r="769" spans="2:24" ht="12.65" customHeight="1">
      <c r="B769" s="74" t="s">
        <v>9</v>
      </c>
      <c r="C769" s="74"/>
      <c r="E769" s="89">
        <v>0</v>
      </c>
      <c r="F769" s="89"/>
      <c r="G769" s="89"/>
      <c r="I769" s="89">
        <v>0</v>
      </c>
      <c r="J769" s="89"/>
      <c r="K769" s="89"/>
      <c r="M769" s="2">
        <v>0</v>
      </c>
      <c r="O769" s="2">
        <v>0</v>
      </c>
      <c r="Q769" s="2">
        <v>0</v>
      </c>
      <c r="S769" s="89">
        <v>0</v>
      </c>
      <c r="T769" s="89"/>
      <c r="U769" s="89"/>
    </row>
    <row r="770" spans="2:24" ht="0.65" customHeight="1">
      <c r="B770" s="74"/>
      <c r="C770" s="74"/>
    </row>
    <row r="771" spans="2:24" ht="0.65" customHeight="1"/>
    <row r="772" spans="2:24" ht="12.65" customHeight="1">
      <c r="B772" s="74" t="s">
        <v>9</v>
      </c>
      <c r="C772" s="74"/>
      <c r="E772" s="89">
        <v>0</v>
      </c>
      <c r="F772" s="89"/>
      <c r="G772" s="89"/>
      <c r="I772" s="89">
        <v>0</v>
      </c>
      <c r="J772" s="89"/>
      <c r="K772" s="89"/>
      <c r="M772" s="2">
        <v>0</v>
      </c>
      <c r="O772" s="2">
        <v>0</v>
      </c>
      <c r="Q772" s="2">
        <v>0</v>
      </c>
      <c r="S772" s="89">
        <v>0</v>
      </c>
      <c r="T772" s="89"/>
      <c r="U772" s="89"/>
      <c r="W772" s="90">
        <v>19</v>
      </c>
      <c r="X772" s="90"/>
    </row>
    <row r="773" spans="2:24" ht="0.65" customHeight="1">
      <c r="B773" s="74"/>
      <c r="C773" s="74"/>
    </row>
    <row r="774" spans="2:24" ht="0.65" customHeight="1"/>
    <row r="775" spans="2:24" ht="12.65" customHeight="1">
      <c r="B775" s="74" t="s">
        <v>9</v>
      </c>
      <c r="C775" s="74"/>
      <c r="E775" s="89">
        <v>0</v>
      </c>
      <c r="F775" s="89"/>
      <c r="G775" s="89"/>
      <c r="I775" s="89">
        <v>0</v>
      </c>
      <c r="J775" s="89"/>
      <c r="K775" s="89"/>
      <c r="M775" s="2">
        <v>0</v>
      </c>
      <c r="O775" s="2">
        <v>0</v>
      </c>
      <c r="Q775" s="2">
        <v>0</v>
      </c>
      <c r="S775" s="89">
        <v>0</v>
      </c>
      <c r="T775" s="89"/>
      <c r="U775" s="89"/>
      <c r="W775" s="90">
        <v>19</v>
      </c>
      <c r="X775" s="90"/>
    </row>
    <row r="776" spans="2:24" ht="0.65" customHeight="1">
      <c r="B776" s="74"/>
      <c r="C776" s="74"/>
    </row>
    <row r="777" spans="2:24" ht="0.65" customHeight="1"/>
    <row r="778" spans="2:24" ht="12.65" customHeight="1">
      <c r="B778" s="74" t="s">
        <v>9</v>
      </c>
      <c r="C778" s="74"/>
      <c r="E778" s="89">
        <v>0</v>
      </c>
      <c r="F778" s="89"/>
      <c r="G778" s="89"/>
      <c r="I778" s="89">
        <v>0</v>
      </c>
      <c r="J778" s="89"/>
      <c r="K778" s="89"/>
      <c r="M778" s="2">
        <v>0</v>
      </c>
      <c r="O778" s="2">
        <v>0</v>
      </c>
      <c r="Q778" s="2">
        <v>0</v>
      </c>
      <c r="S778" s="89">
        <v>0</v>
      </c>
      <c r="T778" s="89"/>
      <c r="U778" s="89"/>
      <c r="W778" s="90">
        <v>19</v>
      </c>
      <c r="X778" s="90"/>
    </row>
    <row r="779" spans="2:24" ht="0.65" customHeight="1">
      <c r="B779" s="74"/>
      <c r="C779" s="74"/>
    </row>
    <row r="780" spans="2:24" ht="0.65" customHeight="1"/>
    <row r="781" spans="2:24" ht="12.65" customHeight="1">
      <c r="B781" s="74" t="s">
        <v>9</v>
      </c>
      <c r="C781" s="74"/>
      <c r="E781" s="89">
        <v>0</v>
      </c>
      <c r="F781" s="89"/>
      <c r="G781" s="89"/>
      <c r="I781" s="89">
        <v>0</v>
      </c>
      <c r="J781" s="89"/>
      <c r="K781" s="89"/>
      <c r="M781" s="2">
        <v>0</v>
      </c>
      <c r="O781" s="2">
        <v>0</v>
      </c>
      <c r="Q781" s="2">
        <v>0</v>
      </c>
      <c r="S781" s="89">
        <v>0</v>
      </c>
      <c r="T781" s="89"/>
      <c r="U781" s="89"/>
      <c r="W781" s="90">
        <v>11</v>
      </c>
      <c r="X781" s="90"/>
    </row>
    <row r="782" spans="2:24" ht="0.65" customHeight="1">
      <c r="B782" s="74"/>
      <c r="C782" s="74"/>
    </row>
    <row r="783" spans="2:24" ht="0.65" customHeight="1"/>
    <row r="784" spans="2:24" ht="12.65" customHeight="1">
      <c r="B784" s="74" t="s">
        <v>9</v>
      </c>
      <c r="C784" s="74"/>
      <c r="E784" s="89">
        <v>0</v>
      </c>
      <c r="F784" s="89"/>
      <c r="G784" s="89"/>
      <c r="I784" s="89">
        <v>0</v>
      </c>
      <c r="J784" s="89"/>
      <c r="K784" s="89"/>
      <c r="M784" s="2">
        <v>0</v>
      </c>
      <c r="O784" s="2">
        <v>0</v>
      </c>
      <c r="Q784" s="2">
        <v>0</v>
      </c>
      <c r="S784" s="89">
        <v>0</v>
      </c>
      <c r="T784" s="89"/>
      <c r="U784" s="89"/>
      <c r="W784" s="90">
        <v>26</v>
      </c>
      <c r="X784" s="90"/>
    </row>
    <row r="785" spans="2:24" ht="0.65" customHeight="1">
      <c r="B785" s="74"/>
      <c r="C785" s="74"/>
    </row>
    <row r="786" spans="2:24" ht="0.65" customHeight="1"/>
    <row r="787" spans="2:24" ht="12.65" customHeight="1">
      <c r="B787" s="74" t="s">
        <v>9</v>
      </c>
      <c r="C787" s="74"/>
      <c r="E787" s="89">
        <v>0</v>
      </c>
      <c r="F787" s="89"/>
      <c r="G787" s="89"/>
      <c r="I787" s="89">
        <v>0</v>
      </c>
      <c r="J787" s="89"/>
      <c r="K787" s="89"/>
      <c r="M787" s="2">
        <v>0</v>
      </c>
      <c r="O787" s="2">
        <v>0</v>
      </c>
      <c r="Q787" s="2">
        <v>0</v>
      </c>
      <c r="S787" s="89">
        <v>0</v>
      </c>
      <c r="T787" s="89"/>
      <c r="U787" s="89"/>
      <c r="W787" s="90">
        <v>16</v>
      </c>
      <c r="X787" s="90"/>
    </row>
    <row r="788" spans="2:24" ht="0.65" customHeight="1">
      <c r="B788" s="74"/>
      <c r="C788" s="74"/>
    </row>
    <row r="789" spans="2:24" ht="0.65" customHeight="1"/>
    <row r="790" spans="2:24" ht="12.65" customHeight="1">
      <c r="B790" s="74" t="s">
        <v>9</v>
      </c>
      <c r="C790" s="74"/>
      <c r="E790" s="89">
        <v>0</v>
      </c>
      <c r="F790" s="89"/>
      <c r="G790" s="89"/>
      <c r="I790" s="89">
        <v>0</v>
      </c>
      <c r="J790" s="89"/>
      <c r="K790" s="89"/>
      <c r="M790" s="2">
        <v>0</v>
      </c>
      <c r="O790" s="2">
        <v>0</v>
      </c>
      <c r="Q790" s="2">
        <v>0</v>
      </c>
      <c r="S790" s="89">
        <v>0</v>
      </c>
      <c r="T790" s="89"/>
      <c r="U790" s="89"/>
      <c r="W790" s="90">
        <v>2</v>
      </c>
      <c r="X790" s="90"/>
    </row>
    <row r="791" spans="2:24" ht="0.65" customHeight="1">
      <c r="B791" s="74"/>
      <c r="C791" s="74"/>
    </row>
    <row r="792" spans="2:24" ht="0.65" customHeight="1"/>
    <row r="793" spans="2:24" ht="12.65" customHeight="1">
      <c r="B793" s="74" t="s">
        <v>9</v>
      </c>
      <c r="C793" s="74"/>
      <c r="E793" s="89">
        <v>0</v>
      </c>
      <c r="F793" s="89"/>
      <c r="G793" s="89"/>
      <c r="I793" s="89">
        <v>0</v>
      </c>
      <c r="J793" s="89"/>
      <c r="K793" s="89"/>
      <c r="M793" s="2">
        <v>0</v>
      </c>
      <c r="O793" s="2">
        <v>0</v>
      </c>
      <c r="Q793" s="2">
        <v>0</v>
      </c>
      <c r="S793" s="89">
        <v>0</v>
      </c>
      <c r="T793" s="89"/>
      <c r="U793" s="89"/>
      <c r="W793" s="90">
        <v>37</v>
      </c>
      <c r="X793" s="90"/>
    </row>
    <row r="794" spans="2:24" ht="0.65" customHeight="1">
      <c r="B794" s="74"/>
      <c r="C794" s="74"/>
    </row>
    <row r="795" spans="2:24" ht="0.65" customHeight="1"/>
    <row r="796" spans="2:24" ht="12.65" customHeight="1">
      <c r="B796" s="74" t="s">
        <v>9</v>
      </c>
      <c r="C796" s="74"/>
      <c r="E796" s="89">
        <v>0</v>
      </c>
      <c r="F796" s="89"/>
      <c r="G796" s="89"/>
      <c r="I796" s="89">
        <v>0</v>
      </c>
      <c r="J796" s="89"/>
      <c r="K796" s="89"/>
      <c r="M796" s="2">
        <v>0</v>
      </c>
      <c r="O796" s="2">
        <v>0</v>
      </c>
      <c r="Q796" s="2">
        <v>0</v>
      </c>
      <c r="S796" s="89">
        <v>0</v>
      </c>
      <c r="T796" s="89"/>
      <c r="U796" s="89"/>
      <c r="W796" s="90">
        <v>29</v>
      </c>
      <c r="X796" s="90"/>
    </row>
    <row r="797" spans="2:24" ht="0.65" customHeight="1">
      <c r="B797" s="74"/>
      <c r="C797" s="74"/>
    </row>
    <row r="798" spans="2:24" ht="0.65" customHeight="1"/>
    <row r="799" spans="2:24" ht="12.65" customHeight="1">
      <c r="B799" s="74" t="s">
        <v>9</v>
      </c>
      <c r="C799" s="74"/>
      <c r="E799" s="89">
        <v>0</v>
      </c>
      <c r="F799" s="89"/>
      <c r="G799" s="89"/>
      <c r="I799" s="89">
        <v>0</v>
      </c>
      <c r="J799" s="89"/>
      <c r="K799" s="89"/>
      <c r="M799" s="2">
        <v>0</v>
      </c>
      <c r="O799" s="2">
        <v>0</v>
      </c>
      <c r="Q799" s="2">
        <v>0</v>
      </c>
      <c r="S799" s="89">
        <v>0</v>
      </c>
      <c r="T799" s="89"/>
      <c r="U799" s="89"/>
      <c r="W799" s="90">
        <v>14</v>
      </c>
      <c r="X799" s="90"/>
    </row>
    <row r="800" spans="2:24" ht="0.65" customHeight="1">
      <c r="B800" s="74"/>
      <c r="C800" s="74"/>
    </row>
    <row r="801" spans="2:24" ht="0.65" customHeight="1"/>
    <row r="802" spans="2:24" ht="12.65" customHeight="1">
      <c r="B802" s="74" t="s">
        <v>9</v>
      </c>
      <c r="C802" s="74"/>
      <c r="E802" s="89">
        <v>0</v>
      </c>
      <c r="F802" s="89"/>
      <c r="G802" s="89"/>
      <c r="I802" s="89">
        <v>0</v>
      </c>
      <c r="J802" s="89"/>
      <c r="K802" s="89"/>
      <c r="M802" s="2">
        <v>0</v>
      </c>
      <c r="O802" s="2">
        <v>0</v>
      </c>
      <c r="Q802" s="2">
        <v>0</v>
      </c>
      <c r="S802" s="89">
        <v>0</v>
      </c>
      <c r="T802" s="89"/>
      <c r="U802" s="89"/>
      <c r="W802" s="90">
        <v>15</v>
      </c>
      <c r="X802" s="90"/>
    </row>
    <row r="803" spans="2:24" ht="0.65" customHeight="1">
      <c r="B803" s="74"/>
      <c r="C803" s="74"/>
    </row>
    <row r="804" spans="2:24" ht="0.65" customHeight="1"/>
    <row r="805" spans="2:24" ht="12.65" customHeight="1">
      <c r="B805" s="74" t="s">
        <v>9</v>
      </c>
      <c r="C805" s="74"/>
      <c r="E805" s="89">
        <v>0</v>
      </c>
      <c r="F805" s="89"/>
      <c r="G805" s="89"/>
      <c r="I805" s="89">
        <v>0</v>
      </c>
      <c r="J805" s="89"/>
      <c r="K805" s="89"/>
      <c r="M805" s="2">
        <v>0</v>
      </c>
      <c r="O805" s="2">
        <v>0</v>
      </c>
      <c r="Q805" s="2">
        <v>0</v>
      </c>
      <c r="S805" s="89">
        <v>0</v>
      </c>
      <c r="T805" s="89"/>
      <c r="U805" s="89"/>
      <c r="W805" s="90">
        <v>15</v>
      </c>
      <c r="X805" s="90"/>
    </row>
    <row r="806" spans="2:24" ht="0.65" customHeight="1">
      <c r="B806" s="74"/>
      <c r="C806" s="74"/>
    </row>
    <row r="807" spans="2:24" ht="0.65" customHeight="1"/>
    <row r="808" spans="2:24" ht="12.65" customHeight="1">
      <c r="B808" s="74" t="s">
        <v>9</v>
      </c>
      <c r="C808" s="74"/>
      <c r="E808" s="89">
        <v>0</v>
      </c>
      <c r="F808" s="89"/>
      <c r="G808" s="89"/>
      <c r="I808" s="89">
        <v>0</v>
      </c>
      <c r="J808" s="89"/>
      <c r="K808" s="89"/>
      <c r="M808" s="2">
        <v>0</v>
      </c>
      <c r="O808" s="2">
        <v>0</v>
      </c>
      <c r="Q808" s="2">
        <v>0</v>
      </c>
      <c r="S808" s="89">
        <v>0</v>
      </c>
      <c r="T808" s="89"/>
      <c r="U808" s="89"/>
      <c r="W808" s="90">
        <v>2</v>
      </c>
      <c r="X808" s="90"/>
    </row>
    <row r="809" spans="2:24" ht="0.65" customHeight="1">
      <c r="B809" s="74"/>
      <c r="C809" s="74"/>
    </row>
    <row r="810" spans="2:24" ht="0.65" customHeight="1"/>
    <row r="811" spans="2:24" ht="12.65" customHeight="1">
      <c r="B811" s="74" t="s">
        <v>9</v>
      </c>
      <c r="C811" s="74"/>
      <c r="E811" s="89">
        <v>0</v>
      </c>
      <c r="F811" s="89"/>
      <c r="G811" s="89"/>
      <c r="I811" s="89">
        <v>0</v>
      </c>
      <c r="J811" s="89"/>
      <c r="K811" s="89"/>
      <c r="M811" s="2">
        <v>0</v>
      </c>
      <c r="O811" s="2">
        <v>0</v>
      </c>
      <c r="Q811" s="2">
        <v>0</v>
      </c>
      <c r="S811" s="89">
        <v>0</v>
      </c>
      <c r="T811" s="89"/>
      <c r="U811" s="89"/>
      <c r="W811" s="90">
        <v>2</v>
      </c>
      <c r="X811" s="90"/>
    </row>
    <row r="812" spans="2:24" ht="0.65" customHeight="1">
      <c r="B812" s="74"/>
      <c r="C812" s="74"/>
    </row>
    <row r="813" spans="2:24" ht="0.65" customHeight="1"/>
    <row r="814" spans="2:24" ht="12.65" customHeight="1">
      <c r="B814" s="74" t="s">
        <v>9</v>
      </c>
      <c r="C814" s="74"/>
      <c r="E814" s="89">
        <v>0</v>
      </c>
      <c r="F814" s="89"/>
      <c r="G814" s="89"/>
      <c r="I814" s="89">
        <v>0</v>
      </c>
      <c r="J814" s="89"/>
      <c r="K814" s="89"/>
      <c r="M814" s="2">
        <v>0</v>
      </c>
      <c r="O814" s="2">
        <v>0</v>
      </c>
      <c r="Q814" s="2">
        <v>0</v>
      </c>
      <c r="S814" s="89">
        <v>0</v>
      </c>
      <c r="T814" s="89"/>
      <c r="U814" s="89"/>
      <c r="W814" s="90">
        <v>28</v>
      </c>
      <c r="X814" s="90"/>
    </row>
    <row r="815" spans="2:24" ht="0.65" customHeight="1">
      <c r="B815" s="74"/>
      <c r="C815" s="74"/>
    </row>
    <row r="816" spans="2:24" ht="0.65" customHeight="1"/>
    <row r="817" spans="2:24" ht="12.65" customHeight="1">
      <c r="B817" s="74" t="s">
        <v>9</v>
      </c>
      <c r="C817" s="74"/>
      <c r="E817" s="89">
        <v>0</v>
      </c>
      <c r="F817" s="89"/>
      <c r="G817" s="89"/>
      <c r="I817" s="89">
        <v>0</v>
      </c>
      <c r="J817" s="89"/>
      <c r="K817" s="89"/>
      <c r="M817" s="2">
        <v>0</v>
      </c>
      <c r="O817" s="2">
        <v>0</v>
      </c>
      <c r="Q817" s="2">
        <v>0</v>
      </c>
      <c r="S817" s="89">
        <v>0</v>
      </c>
      <c r="T817" s="89"/>
      <c r="U817" s="89"/>
    </row>
    <row r="818" spans="2:24" ht="0.65" customHeight="1">
      <c r="B818" s="74"/>
      <c r="C818" s="74"/>
    </row>
    <row r="819" spans="2:24" ht="0.65" customHeight="1"/>
    <row r="820" spans="2:24" ht="12.65" customHeight="1">
      <c r="B820" s="74" t="s">
        <v>9</v>
      </c>
      <c r="C820" s="74"/>
      <c r="E820" s="89">
        <v>0</v>
      </c>
      <c r="F820" s="89"/>
      <c r="G820" s="89"/>
      <c r="I820" s="89">
        <v>0</v>
      </c>
      <c r="J820" s="89"/>
      <c r="K820" s="89"/>
      <c r="M820" s="2">
        <v>0</v>
      </c>
      <c r="O820" s="2">
        <v>0</v>
      </c>
      <c r="Q820" s="2">
        <v>0</v>
      </c>
      <c r="S820" s="89">
        <v>0</v>
      </c>
      <c r="T820" s="89"/>
      <c r="U820" s="89"/>
      <c r="W820" s="90">
        <v>38</v>
      </c>
      <c r="X820" s="90"/>
    </row>
    <row r="821" spans="2:24" ht="0.65" customHeight="1">
      <c r="B821" s="74"/>
      <c r="C821" s="74"/>
    </row>
    <row r="822" spans="2:24" ht="0.65" customHeight="1"/>
    <row r="823" spans="2:24" ht="12.65" customHeight="1">
      <c r="B823" s="74" t="s">
        <v>9</v>
      </c>
      <c r="C823" s="74"/>
      <c r="E823" s="89">
        <v>0</v>
      </c>
      <c r="F823" s="89"/>
      <c r="G823" s="89"/>
      <c r="I823" s="89">
        <v>0</v>
      </c>
      <c r="J823" s="89"/>
      <c r="K823" s="89"/>
      <c r="M823" s="2">
        <v>0</v>
      </c>
      <c r="O823" s="2">
        <v>0</v>
      </c>
      <c r="Q823" s="2">
        <v>0</v>
      </c>
      <c r="S823" s="89">
        <v>0</v>
      </c>
      <c r="T823" s="89"/>
      <c r="U823" s="89"/>
      <c r="W823" s="90">
        <v>97</v>
      </c>
      <c r="X823" s="90"/>
    </row>
    <row r="824" spans="2:24" ht="0.65" customHeight="1">
      <c r="B824" s="74"/>
      <c r="C824" s="74"/>
    </row>
    <row r="825" spans="2:24" ht="0.65" customHeight="1"/>
    <row r="826" spans="2:24" ht="12.65" customHeight="1">
      <c r="B826" s="74" t="s">
        <v>9</v>
      </c>
      <c r="C826" s="74"/>
      <c r="E826" s="89">
        <v>0</v>
      </c>
      <c r="F826" s="89"/>
      <c r="G826" s="89"/>
      <c r="I826" s="89">
        <v>0</v>
      </c>
      <c r="J826" s="89"/>
      <c r="K826" s="89"/>
      <c r="M826" s="2">
        <v>0</v>
      </c>
      <c r="O826" s="2">
        <v>0</v>
      </c>
      <c r="Q826" s="2">
        <v>0</v>
      </c>
      <c r="S826" s="89">
        <v>0</v>
      </c>
      <c r="T826" s="89"/>
      <c r="U826" s="89"/>
      <c r="W826" s="90">
        <v>47</v>
      </c>
      <c r="X826" s="90"/>
    </row>
    <row r="827" spans="2:24" ht="0.65" customHeight="1">
      <c r="B827" s="74"/>
      <c r="C827" s="74"/>
    </row>
    <row r="828" spans="2:24" ht="0.65" customHeight="1"/>
    <row r="829" spans="2:24" ht="12.65" customHeight="1">
      <c r="B829" s="74" t="s">
        <v>9</v>
      </c>
      <c r="C829" s="74"/>
      <c r="E829" s="89">
        <v>0</v>
      </c>
      <c r="F829" s="89"/>
      <c r="G829" s="89"/>
      <c r="I829" s="89">
        <v>0</v>
      </c>
      <c r="J829" s="89"/>
      <c r="K829" s="89"/>
      <c r="M829" s="2">
        <v>0</v>
      </c>
      <c r="O829" s="2">
        <v>0</v>
      </c>
      <c r="Q829" s="2">
        <v>0</v>
      </c>
      <c r="S829" s="89">
        <v>0</v>
      </c>
      <c r="T829" s="89"/>
      <c r="U829" s="89"/>
      <c r="W829" s="90">
        <v>8</v>
      </c>
      <c r="X829" s="90"/>
    </row>
    <row r="830" spans="2:24" ht="0.65" customHeight="1">
      <c r="B830" s="74"/>
      <c r="C830" s="74"/>
    </row>
    <row r="831" spans="2:24" ht="0.65" customHeight="1"/>
    <row r="832" spans="2:24" ht="12.65" customHeight="1">
      <c r="B832" s="74" t="s">
        <v>9</v>
      </c>
      <c r="C832" s="74"/>
      <c r="E832" s="89">
        <v>0</v>
      </c>
      <c r="F832" s="89"/>
      <c r="G832" s="89"/>
      <c r="I832" s="89">
        <v>0</v>
      </c>
      <c r="J832" s="89"/>
      <c r="K832" s="89"/>
      <c r="M832" s="2">
        <v>0</v>
      </c>
      <c r="O832" s="2">
        <v>0</v>
      </c>
      <c r="Q832" s="2">
        <v>0</v>
      </c>
      <c r="S832" s="89">
        <v>0</v>
      </c>
      <c r="T832" s="89"/>
      <c r="U832" s="89"/>
    </row>
    <row r="833" spans="2:24" ht="0.65" customHeight="1">
      <c r="B833" s="74"/>
      <c r="C833" s="74"/>
    </row>
    <row r="834" spans="2:24" ht="0.65" customHeight="1"/>
    <row r="835" spans="2:24" ht="12.65" customHeight="1">
      <c r="B835" s="74" t="s">
        <v>9</v>
      </c>
      <c r="C835" s="74"/>
      <c r="E835" s="89">
        <v>0</v>
      </c>
      <c r="F835" s="89"/>
      <c r="G835" s="89"/>
      <c r="I835" s="89">
        <v>0</v>
      </c>
      <c r="J835" s="89"/>
      <c r="K835" s="89"/>
      <c r="M835" s="2">
        <v>0</v>
      </c>
      <c r="O835" s="2">
        <v>0</v>
      </c>
      <c r="Q835" s="2">
        <v>0</v>
      </c>
      <c r="S835" s="89">
        <v>0</v>
      </c>
      <c r="T835" s="89"/>
      <c r="U835" s="89"/>
      <c r="W835" s="90">
        <v>6</v>
      </c>
      <c r="X835" s="90"/>
    </row>
    <row r="836" spans="2:24" ht="0.65" customHeight="1">
      <c r="B836" s="74"/>
      <c r="C836" s="74"/>
    </row>
    <row r="837" spans="2:24" ht="0.65" customHeight="1"/>
    <row r="838" spans="2:24" ht="12.65" customHeight="1">
      <c r="B838" s="74" t="s">
        <v>9</v>
      </c>
      <c r="C838" s="74"/>
      <c r="E838" s="89">
        <v>0</v>
      </c>
      <c r="F838" s="89"/>
      <c r="G838" s="89"/>
      <c r="I838" s="89">
        <v>0</v>
      </c>
      <c r="J838" s="89"/>
      <c r="K838" s="89"/>
      <c r="M838" s="2">
        <v>0</v>
      </c>
      <c r="O838" s="2">
        <v>0</v>
      </c>
      <c r="Q838" s="2">
        <v>0</v>
      </c>
      <c r="S838" s="89">
        <v>0</v>
      </c>
      <c r="T838" s="89"/>
      <c r="U838" s="89"/>
    </row>
    <row r="839" spans="2:24" ht="0.65" customHeight="1">
      <c r="B839" s="74"/>
      <c r="C839" s="74"/>
    </row>
    <row r="840" spans="2:24" ht="0.65" customHeight="1"/>
    <row r="841" spans="2:24" ht="12.65" customHeight="1">
      <c r="B841" s="74" t="s">
        <v>9</v>
      </c>
      <c r="C841" s="74"/>
      <c r="E841" s="89">
        <v>0</v>
      </c>
      <c r="F841" s="89"/>
      <c r="G841" s="89"/>
      <c r="I841" s="89">
        <v>0</v>
      </c>
      <c r="J841" s="89"/>
      <c r="K841" s="89"/>
      <c r="M841" s="2">
        <v>0</v>
      </c>
      <c r="O841" s="2">
        <v>0</v>
      </c>
      <c r="Q841" s="2">
        <v>0</v>
      </c>
      <c r="S841" s="89">
        <v>0</v>
      </c>
      <c r="T841" s="89"/>
      <c r="U841" s="89"/>
      <c r="W841" s="90">
        <v>9</v>
      </c>
      <c r="X841" s="90"/>
    </row>
    <row r="842" spans="2:24" ht="0.65" customHeight="1">
      <c r="B842" s="74"/>
      <c r="C842" s="74"/>
    </row>
    <row r="843" spans="2:24" ht="0.65" customHeight="1"/>
    <row r="844" spans="2:24" ht="12.65" customHeight="1">
      <c r="B844" s="74" t="s">
        <v>9</v>
      </c>
      <c r="C844" s="74"/>
      <c r="E844" s="89">
        <v>0</v>
      </c>
      <c r="F844" s="89"/>
      <c r="G844" s="89"/>
      <c r="I844" s="89">
        <v>0</v>
      </c>
      <c r="J844" s="89"/>
      <c r="K844" s="89"/>
      <c r="M844" s="2">
        <v>0</v>
      </c>
      <c r="O844" s="2">
        <v>0</v>
      </c>
      <c r="Q844" s="2">
        <v>0</v>
      </c>
      <c r="S844" s="89">
        <v>0</v>
      </c>
      <c r="T844" s="89"/>
      <c r="U844" s="89"/>
    </row>
    <row r="845" spans="2:24" ht="0.65" customHeight="1">
      <c r="B845" s="74"/>
      <c r="C845" s="74"/>
    </row>
    <row r="846" spans="2:24" ht="0.65" customHeight="1"/>
    <row r="847" spans="2:24" ht="12.65" customHeight="1">
      <c r="B847" s="74" t="s">
        <v>9</v>
      </c>
      <c r="C847" s="74"/>
      <c r="E847" s="89">
        <v>0</v>
      </c>
      <c r="F847" s="89"/>
      <c r="G847" s="89"/>
      <c r="I847" s="89">
        <v>0</v>
      </c>
      <c r="J847" s="89"/>
      <c r="K847" s="89"/>
      <c r="M847" s="2">
        <v>0</v>
      </c>
      <c r="O847" s="2">
        <v>0</v>
      </c>
      <c r="Q847" s="2">
        <v>0</v>
      </c>
      <c r="S847" s="89">
        <v>0</v>
      </c>
      <c r="T847" s="89"/>
      <c r="U847" s="89"/>
      <c r="W847" s="90">
        <v>5</v>
      </c>
      <c r="X847" s="90"/>
    </row>
    <row r="848" spans="2:24" ht="0.65" customHeight="1">
      <c r="B848" s="74"/>
      <c r="C848" s="74"/>
    </row>
    <row r="849" spans="2:24" ht="0.65" customHeight="1"/>
    <row r="850" spans="2:24" ht="12.65" customHeight="1">
      <c r="B850" s="74" t="s">
        <v>9</v>
      </c>
      <c r="C850" s="74"/>
      <c r="E850" s="89">
        <v>0</v>
      </c>
      <c r="F850" s="89"/>
      <c r="G850" s="89"/>
      <c r="I850" s="89">
        <v>0</v>
      </c>
      <c r="J850" s="89"/>
      <c r="K850" s="89"/>
      <c r="M850" s="2">
        <v>0</v>
      </c>
      <c r="O850" s="2">
        <v>0</v>
      </c>
      <c r="Q850" s="2">
        <v>0</v>
      </c>
      <c r="S850" s="89">
        <v>0</v>
      </c>
      <c r="T850" s="89"/>
      <c r="U850" s="89"/>
      <c r="W850" s="90">
        <v>10</v>
      </c>
      <c r="X850" s="90"/>
    </row>
    <row r="851" spans="2:24" ht="0.65" customHeight="1">
      <c r="B851" s="74"/>
      <c r="C851" s="74"/>
    </row>
    <row r="852" spans="2:24" ht="0.65" customHeight="1"/>
    <row r="853" spans="2:24" ht="12.65" customHeight="1">
      <c r="B853" s="74" t="s">
        <v>9</v>
      </c>
      <c r="C853" s="74"/>
      <c r="E853" s="89">
        <v>0</v>
      </c>
      <c r="F853" s="89"/>
      <c r="G853" s="89"/>
      <c r="I853" s="89">
        <v>0</v>
      </c>
      <c r="J853" s="89"/>
      <c r="K853" s="89"/>
      <c r="M853" s="2">
        <v>0</v>
      </c>
      <c r="O853" s="2">
        <v>0</v>
      </c>
      <c r="Q853" s="2">
        <v>0</v>
      </c>
      <c r="S853" s="89">
        <v>0</v>
      </c>
      <c r="T853" s="89"/>
      <c r="U853" s="89"/>
    </row>
    <row r="854" spans="2:24" ht="0.65" customHeight="1">
      <c r="B854" s="74"/>
      <c r="C854" s="74"/>
    </row>
    <row r="855" spans="2:24" ht="0.65" customHeight="1"/>
    <row r="856" spans="2:24" ht="12.65" customHeight="1">
      <c r="B856" s="74" t="s">
        <v>9</v>
      </c>
      <c r="C856" s="74"/>
      <c r="E856" s="89">
        <v>0</v>
      </c>
      <c r="F856" s="89"/>
      <c r="G856" s="89"/>
      <c r="I856" s="89">
        <v>0</v>
      </c>
      <c r="J856" s="89"/>
      <c r="K856" s="89"/>
      <c r="M856" s="2">
        <v>0</v>
      </c>
      <c r="O856" s="2">
        <v>0</v>
      </c>
      <c r="Q856" s="2">
        <v>0</v>
      </c>
      <c r="S856" s="89">
        <v>0</v>
      </c>
      <c r="T856" s="89"/>
      <c r="U856" s="89"/>
    </row>
    <row r="857" spans="2:24" ht="0.65" customHeight="1">
      <c r="B857" s="74"/>
      <c r="C857" s="74"/>
    </row>
    <row r="858" spans="2:24" ht="0.65" customHeight="1"/>
    <row r="859" spans="2:24" ht="12.65" customHeight="1">
      <c r="B859" s="74" t="s">
        <v>9</v>
      </c>
      <c r="C859" s="74"/>
      <c r="E859" s="89">
        <v>0</v>
      </c>
      <c r="F859" s="89"/>
      <c r="G859" s="89"/>
      <c r="I859" s="89">
        <v>0</v>
      </c>
      <c r="J859" s="89"/>
      <c r="K859" s="89"/>
      <c r="M859" s="2">
        <v>0</v>
      </c>
      <c r="O859" s="2">
        <v>0</v>
      </c>
      <c r="Q859" s="2">
        <v>0</v>
      </c>
      <c r="S859" s="89">
        <v>0</v>
      </c>
      <c r="T859" s="89"/>
      <c r="U859" s="89"/>
      <c r="W859" s="90">
        <v>27</v>
      </c>
      <c r="X859" s="90"/>
    </row>
    <row r="860" spans="2:24" ht="0.65" customHeight="1">
      <c r="B860" s="74"/>
      <c r="C860" s="74"/>
    </row>
    <row r="861" spans="2:24" ht="0.65" customHeight="1"/>
    <row r="862" spans="2:24" ht="12.65" customHeight="1">
      <c r="B862" s="74" t="s">
        <v>9</v>
      </c>
      <c r="C862" s="74"/>
      <c r="E862" s="89">
        <v>0</v>
      </c>
      <c r="F862" s="89"/>
      <c r="G862" s="89"/>
      <c r="I862" s="89">
        <v>0</v>
      </c>
      <c r="J862" s="89"/>
      <c r="K862" s="89"/>
      <c r="M862" s="2">
        <v>0</v>
      </c>
      <c r="O862" s="2">
        <v>0</v>
      </c>
      <c r="Q862" s="2">
        <v>0</v>
      </c>
      <c r="S862" s="89">
        <v>0</v>
      </c>
      <c r="T862" s="89"/>
      <c r="U862" s="89"/>
      <c r="W862" s="90">
        <v>5</v>
      </c>
      <c r="X862" s="90"/>
    </row>
    <row r="863" spans="2:24" ht="0.65" customHeight="1">
      <c r="B863" s="74"/>
      <c r="C863" s="74"/>
    </row>
    <row r="864" spans="2:24" ht="0.65" customHeight="1"/>
    <row r="865" spans="2:24" ht="12.65" customHeight="1">
      <c r="B865" s="74" t="s">
        <v>9</v>
      </c>
      <c r="C865" s="74"/>
      <c r="E865" s="89">
        <v>0</v>
      </c>
      <c r="F865" s="89"/>
      <c r="G865" s="89"/>
      <c r="I865" s="89">
        <v>0</v>
      </c>
      <c r="J865" s="89"/>
      <c r="K865" s="89"/>
      <c r="M865" s="2">
        <v>0</v>
      </c>
      <c r="O865" s="2">
        <v>0</v>
      </c>
      <c r="Q865" s="2">
        <v>0</v>
      </c>
      <c r="S865" s="89">
        <v>0</v>
      </c>
      <c r="T865" s="89"/>
      <c r="U865" s="89"/>
      <c r="W865" s="90">
        <v>57</v>
      </c>
      <c r="X865" s="90"/>
    </row>
    <row r="866" spans="2:24" ht="0.65" customHeight="1">
      <c r="B866" s="74"/>
      <c r="C866" s="74"/>
    </row>
    <row r="867" spans="2:24" ht="0.65" customHeight="1"/>
    <row r="868" spans="2:24" ht="12.65" customHeight="1">
      <c r="B868" s="74" t="s">
        <v>9</v>
      </c>
      <c r="C868" s="74"/>
      <c r="E868" s="89">
        <v>0</v>
      </c>
      <c r="F868" s="89"/>
      <c r="G868" s="89"/>
      <c r="I868" s="89">
        <v>0</v>
      </c>
      <c r="J868" s="89"/>
      <c r="K868" s="89"/>
      <c r="M868" s="2">
        <v>0</v>
      </c>
      <c r="O868" s="2">
        <v>0</v>
      </c>
      <c r="Q868" s="2">
        <v>0</v>
      </c>
      <c r="S868" s="89">
        <v>0</v>
      </c>
      <c r="T868" s="89"/>
      <c r="U868" s="89"/>
      <c r="W868" s="90">
        <v>9</v>
      </c>
      <c r="X868" s="90"/>
    </row>
    <row r="869" spans="2:24" ht="0.65" customHeight="1">
      <c r="B869" s="74"/>
      <c r="C869" s="74"/>
    </row>
    <row r="870" spans="2:24" ht="0.65" customHeight="1"/>
    <row r="871" spans="2:24" ht="12.65" customHeight="1">
      <c r="B871" s="74" t="s">
        <v>9</v>
      </c>
      <c r="C871" s="74"/>
      <c r="E871" s="89">
        <v>0</v>
      </c>
      <c r="F871" s="89"/>
      <c r="G871" s="89"/>
      <c r="I871" s="89">
        <v>0</v>
      </c>
      <c r="J871" s="89"/>
      <c r="K871" s="89"/>
      <c r="M871" s="2">
        <v>0</v>
      </c>
      <c r="O871" s="2">
        <v>0</v>
      </c>
      <c r="Q871" s="2">
        <v>0</v>
      </c>
      <c r="S871" s="89">
        <v>0</v>
      </c>
      <c r="T871" s="89"/>
      <c r="U871" s="89"/>
      <c r="W871" s="90">
        <v>1</v>
      </c>
      <c r="X871" s="90"/>
    </row>
    <row r="872" spans="2:24" ht="0.65" customHeight="1">
      <c r="B872" s="74"/>
      <c r="C872" s="74"/>
    </row>
    <row r="873" spans="2:24" ht="0.65" customHeight="1"/>
    <row r="874" spans="2:24" ht="12.65" customHeight="1">
      <c r="B874" s="74" t="s">
        <v>9</v>
      </c>
      <c r="C874" s="74"/>
      <c r="E874" s="89">
        <v>0</v>
      </c>
      <c r="F874" s="89"/>
      <c r="G874" s="89"/>
      <c r="I874" s="89">
        <v>0</v>
      </c>
      <c r="J874" s="89"/>
      <c r="K874" s="89"/>
      <c r="M874" s="2">
        <v>0</v>
      </c>
      <c r="O874" s="2">
        <v>0</v>
      </c>
      <c r="Q874" s="2">
        <v>0</v>
      </c>
      <c r="S874" s="89">
        <v>0</v>
      </c>
      <c r="T874" s="89"/>
      <c r="U874" s="89"/>
      <c r="W874" s="90">
        <v>9</v>
      </c>
      <c r="X874" s="90"/>
    </row>
    <row r="875" spans="2:24" ht="0.65" customHeight="1">
      <c r="B875" s="74"/>
      <c r="C875" s="74"/>
    </row>
    <row r="876" spans="2:24" ht="0.65" customHeight="1"/>
    <row r="877" spans="2:24" ht="12.65" customHeight="1">
      <c r="B877" s="74" t="s">
        <v>9</v>
      </c>
      <c r="C877" s="74"/>
      <c r="E877" s="89">
        <v>0</v>
      </c>
      <c r="F877" s="89"/>
      <c r="G877" s="89"/>
      <c r="I877" s="89">
        <v>0</v>
      </c>
      <c r="J877" s="89"/>
      <c r="K877" s="89"/>
      <c r="M877" s="2">
        <v>0</v>
      </c>
      <c r="O877" s="2">
        <v>0</v>
      </c>
      <c r="Q877" s="2">
        <v>0</v>
      </c>
      <c r="S877" s="89">
        <v>0</v>
      </c>
      <c r="T877" s="89"/>
      <c r="U877" s="89"/>
      <c r="W877" s="90">
        <v>10</v>
      </c>
      <c r="X877" s="90"/>
    </row>
    <row r="878" spans="2:24" ht="0.65" customHeight="1">
      <c r="B878" s="74"/>
      <c r="C878" s="74"/>
    </row>
    <row r="879" spans="2:24" ht="0.65" customHeight="1"/>
    <row r="880" spans="2:24" ht="12.65" customHeight="1">
      <c r="B880" s="74" t="s">
        <v>9</v>
      </c>
      <c r="C880" s="74"/>
      <c r="E880" s="89">
        <v>0</v>
      </c>
      <c r="F880" s="89"/>
      <c r="G880" s="89"/>
      <c r="I880" s="89">
        <v>0</v>
      </c>
      <c r="J880" s="89"/>
      <c r="K880" s="89"/>
      <c r="M880" s="2">
        <v>0</v>
      </c>
      <c r="O880" s="2">
        <v>0</v>
      </c>
      <c r="Q880" s="2">
        <v>0</v>
      </c>
      <c r="S880" s="89">
        <v>0</v>
      </c>
      <c r="T880" s="89"/>
      <c r="U880" s="89"/>
      <c r="W880" s="90">
        <v>1</v>
      </c>
      <c r="X880" s="90"/>
    </row>
    <row r="881" spans="2:24" ht="0.65" customHeight="1">
      <c r="B881" s="74"/>
      <c r="C881" s="74"/>
    </row>
    <row r="882" spans="2:24" ht="0.65" customHeight="1"/>
    <row r="883" spans="2:24" ht="12.65" customHeight="1">
      <c r="B883" s="74" t="s">
        <v>9</v>
      </c>
      <c r="C883" s="74"/>
      <c r="E883" s="89">
        <v>0</v>
      </c>
      <c r="F883" s="89"/>
      <c r="G883" s="89"/>
      <c r="I883" s="89">
        <v>0</v>
      </c>
      <c r="J883" s="89"/>
      <c r="K883" s="89"/>
      <c r="M883" s="2">
        <v>0</v>
      </c>
      <c r="O883" s="2">
        <v>0</v>
      </c>
      <c r="Q883" s="2">
        <v>0</v>
      </c>
      <c r="S883" s="89">
        <v>0</v>
      </c>
      <c r="T883" s="89"/>
      <c r="U883" s="89"/>
    </row>
    <row r="884" spans="2:24" ht="0.65" customHeight="1">
      <c r="B884" s="74"/>
      <c r="C884" s="74"/>
    </row>
    <row r="885" spans="2:24" ht="0.65" customHeight="1"/>
    <row r="886" spans="2:24" ht="12.65" customHeight="1">
      <c r="B886" s="74" t="s">
        <v>9</v>
      </c>
      <c r="C886" s="74"/>
      <c r="E886" s="89">
        <v>0</v>
      </c>
      <c r="F886" s="89"/>
      <c r="G886" s="89"/>
      <c r="I886" s="89">
        <v>0</v>
      </c>
      <c r="J886" s="89"/>
      <c r="K886" s="89"/>
      <c r="M886" s="2">
        <v>0</v>
      </c>
      <c r="O886" s="2">
        <v>0</v>
      </c>
      <c r="Q886" s="2">
        <v>0</v>
      </c>
      <c r="S886" s="89">
        <v>0</v>
      </c>
      <c r="T886" s="89"/>
      <c r="U886" s="89"/>
      <c r="W886" s="90">
        <v>26</v>
      </c>
      <c r="X886" s="90"/>
    </row>
    <row r="887" spans="2:24" ht="0.65" customHeight="1">
      <c r="B887" s="74"/>
      <c r="C887" s="74"/>
    </row>
    <row r="888" spans="2:24" ht="0.65" customHeight="1"/>
    <row r="889" spans="2:24" ht="12.65" customHeight="1">
      <c r="B889" s="74" t="s">
        <v>9</v>
      </c>
      <c r="C889" s="74"/>
      <c r="E889" s="89">
        <v>0</v>
      </c>
      <c r="F889" s="89"/>
      <c r="G889" s="89"/>
      <c r="I889" s="89">
        <v>0</v>
      </c>
      <c r="J889" s="89"/>
      <c r="K889" s="89"/>
      <c r="M889" s="2">
        <v>0</v>
      </c>
      <c r="O889" s="2">
        <v>0</v>
      </c>
      <c r="Q889" s="2">
        <v>0</v>
      </c>
      <c r="S889" s="89">
        <v>0</v>
      </c>
      <c r="T889" s="89"/>
      <c r="U889" s="89"/>
    </row>
    <row r="890" spans="2:24" ht="0.65" customHeight="1">
      <c r="B890" s="74"/>
      <c r="C890" s="74"/>
    </row>
    <row r="891" spans="2:24" ht="0.65" customHeight="1"/>
    <row r="892" spans="2:24" ht="12.65" customHeight="1">
      <c r="B892" s="74" t="s">
        <v>9</v>
      </c>
      <c r="C892" s="74"/>
      <c r="E892" s="89">
        <v>0</v>
      </c>
      <c r="F892" s="89"/>
      <c r="G892" s="89"/>
      <c r="I892" s="89">
        <v>0</v>
      </c>
      <c r="J892" s="89"/>
      <c r="K892" s="89"/>
      <c r="M892" s="2">
        <v>0</v>
      </c>
      <c r="O892" s="2">
        <v>0</v>
      </c>
      <c r="Q892" s="2">
        <v>0</v>
      </c>
      <c r="S892" s="89">
        <v>0</v>
      </c>
      <c r="T892" s="89"/>
      <c r="U892" s="89"/>
    </row>
    <row r="893" spans="2:24" ht="0.65" customHeight="1">
      <c r="B893" s="74"/>
      <c r="C893" s="74"/>
    </row>
    <row r="894" spans="2:24" ht="0.65" customHeight="1"/>
    <row r="895" spans="2:24" ht="12.65" customHeight="1">
      <c r="B895" s="74" t="s">
        <v>9</v>
      </c>
      <c r="C895" s="74"/>
      <c r="E895" s="89">
        <v>0</v>
      </c>
      <c r="F895" s="89"/>
      <c r="G895" s="89"/>
      <c r="I895" s="89">
        <v>0</v>
      </c>
      <c r="J895" s="89"/>
      <c r="K895" s="89"/>
      <c r="M895" s="2">
        <v>0</v>
      </c>
      <c r="O895" s="2">
        <v>0</v>
      </c>
      <c r="Q895" s="2">
        <v>0</v>
      </c>
      <c r="S895" s="89">
        <v>0</v>
      </c>
      <c r="T895" s="89"/>
      <c r="U895" s="89"/>
      <c r="W895" s="90">
        <v>26</v>
      </c>
      <c r="X895" s="90"/>
    </row>
    <row r="896" spans="2:24" ht="0.65" customHeight="1">
      <c r="B896" s="74"/>
      <c r="C896" s="74"/>
    </row>
    <row r="897" spans="2:24" ht="0.65" customHeight="1"/>
    <row r="898" spans="2:24" ht="12.65" customHeight="1">
      <c r="B898" s="74" t="s">
        <v>9</v>
      </c>
      <c r="C898" s="74"/>
      <c r="E898" s="89">
        <v>0</v>
      </c>
      <c r="F898" s="89"/>
      <c r="G898" s="89"/>
      <c r="I898" s="89">
        <v>0</v>
      </c>
      <c r="J898" s="89"/>
      <c r="K898" s="89"/>
      <c r="M898" s="2">
        <v>0</v>
      </c>
      <c r="O898" s="2">
        <v>0</v>
      </c>
      <c r="Q898" s="2">
        <v>0</v>
      </c>
      <c r="S898" s="89">
        <v>0</v>
      </c>
      <c r="T898" s="89"/>
      <c r="U898" s="89"/>
      <c r="W898" s="90">
        <v>20</v>
      </c>
      <c r="X898" s="90"/>
    </row>
    <row r="899" spans="2:24" ht="0.65" customHeight="1">
      <c r="B899" s="74"/>
      <c r="C899" s="74"/>
    </row>
    <row r="900" spans="2:24" ht="0.65" customHeight="1"/>
    <row r="901" spans="2:24" ht="12.65" customHeight="1">
      <c r="B901" s="74" t="s">
        <v>9</v>
      </c>
      <c r="C901" s="74"/>
      <c r="E901" s="89">
        <v>0</v>
      </c>
      <c r="F901" s="89"/>
      <c r="G901" s="89"/>
      <c r="I901" s="89">
        <v>0</v>
      </c>
      <c r="J901" s="89"/>
      <c r="K901" s="89"/>
      <c r="M901" s="2">
        <v>0</v>
      </c>
      <c r="O901" s="2">
        <v>0</v>
      </c>
      <c r="Q901" s="2">
        <v>0</v>
      </c>
      <c r="S901" s="89">
        <v>0</v>
      </c>
      <c r="T901" s="89"/>
      <c r="U901" s="89"/>
      <c r="W901" s="90">
        <v>16</v>
      </c>
      <c r="X901" s="90"/>
    </row>
    <row r="902" spans="2:24" ht="0.65" customHeight="1">
      <c r="B902" s="74"/>
      <c r="C902" s="74"/>
    </row>
    <row r="903" spans="2:24" ht="0.65" customHeight="1"/>
    <row r="904" spans="2:24" ht="12.65" customHeight="1">
      <c r="B904" s="74" t="s">
        <v>9</v>
      </c>
      <c r="C904" s="74"/>
      <c r="E904" s="89">
        <v>0</v>
      </c>
      <c r="F904" s="89"/>
      <c r="G904" s="89"/>
      <c r="I904" s="89">
        <v>0</v>
      </c>
      <c r="J904" s="89"/>
      <c r="K904" s="89"/>
      <c r="M904" s="2">
        <v>0</v>
      </c>
      <c r="O904" s="2">
        <v>0</v>
      </c>
      <c r="Q904" s="2">
        <v>0</v>
      </c>
      <c r="S904" s="89">
        <v>0</v>
      </c>
      <c r="T904" s="89"/>
      <c r="U904" s="89"/>
    </row>
    <row r="905" spans="2:24" ht="0.65" customHeight="1">
      <c r="B905" s="74"/>
      <c r="C905" s="74"/>
    </row>
    <row r="906" spans="2:24" ht="0.65" customHeight="1"/>
    <row r="907" spans="2:24" ht="12.65" customHeight="1">
      <c r="B907" s="74" t="s">
        <v>9</v>
      </c>
      <c r="C907" s="74"/>
      <c r="E907" s="89">
        <v>0</v>
      </c>
      <c r="F907" s="89"/>
      <c r="G907" s="89"/>
      <c r="I907" s="89">
        <v>0</v>
      </c>
      <c r="J907" s="89"/>
      <c r="K907" s="89"/>
      <c r="M907" s="2">
        <v>0</v>
      </c>
      <c r="O907" s="2">
        <v>0</v>
      </c>
      <c r="Q907" s="2">
        <v>0</v>
      </c>
      <c r="S907" s="89">
        <v>0</v>
      </c>
      <c r="T907" s="89"/>
      <c r="U907" s="89"/>
      <c r="W907" s="90">
        <v>5</v>
      </c>
      <c r="X907" s="90"/>
    </row>
    <row r="908" spans="2:24" ht="0.65" customHeight="1">
      <c r="B908" s="74"/>
      <c r="C908" s="74"/>
    </row>
    <row r="909" spans="2:24" ht="0.65" customHeight="1"/>
    <row r="910" spans="2:24" ht="12.65" customHeight="1">
      <c r="B910" s="74" t="s">
        <v>9</v>
      </c>
      <c r="C910" s="74"/>
      <c r="E910" s="89">
        <v>0</v>
      </c>
      <c r="F910" s="89"/>
      <c r="G910" s="89"/>
      <c r="I910" s="89">
        <v>0</v>
      </c>
      <c r="J910" s="89"/>
      <c r="K910" s="89"/>
      <c r="M910" s="2">
        <v>0</v>
      </c>
      <c r="O910" s="2">
        <v>0</v>
      </c>
      <c r="Q910" s="2">
        <v>0</v>
      </c>
      <c r="S910" s="89">
        <v>0</v>
      </c>
      <c r="T910" s="89"/>
      <c r="U910" s="89"/>
      <c r="W910" s="90">
        <v>27</v>
      </c>
      <c r="X910" s="90"/>
    </row>
    <row r="911" spans="2:24" ht="0.65" customHeight="1">
      <c r="B911" s="74"/>
      <c r="C911" s="74"/>
    </row>
    <row r="912" spans="2:24" ht="0.65" customHeight="1"/>
    <row r="913" spans="2:24" ht="12.65" customHeight="1">
      <c r="B913" s="74" t="s">
        <v>9</v>
      </c>
      <c r="C913" s="74"/>
      <c r="E913" s="89">
        <v>0</v>
      </c>
      <c r="F913" s="89"/>
      <c r="G913" s="89"/>
      <c r="I913" s="89">
        <v>0</v>
      </c>
      <c r="J913" s="89"/>
      <c r="K913" s="89"/>
      <c r="M913" s="2">
        <v>0</v>
      </c>
      <c r="O913" s="2">
        <v>0</v>
      </c>
      <c r="Q913" s="2">
        <v>0</v>
      </c>
      <c r="S913" s="89">
        <v>0</v>
      </c>
      <c r="T913" s="89"/>
      <c r="U913" s="89"/>
    </row>
    <row r="914" spans="2:24" ht="0.65" customHeight="1">
      <c r="B914" s="74"/>
      <c r="C914" s="74"/>
    </row>
    <row r="915" spans="2:24" ht="0.65" customHeight="1"/>
    <row r="916" spans="2:24" ht="12.65" customHeight="1">
      <c r="B916" s="74" t="s">
        <v>9</v>
      </c>
      <c r="C916" s="74"/>
      <c r="E916" s="89">
        <v>0</v>
      </c>
      <c r="F916" s="89"/>
      <c r="G916" s="89"/>
      <c r="I916" s="89">
        <v>0</v>
      </c>
      <c r="J916" s="89"/>
      <c r="K916" s="89"/>
      <c r="M916" s="2">
        <v>0</v>
      </c>
      <c r="O916" s="2">
        <v>0</v>
      </c>
      <c r="Q916" s="2">
        <v>0</v>
      </c>
      <c r="S916" s="89">
        <v>0</v>
      </c>
      <c r="T916" s="89"/>
      <c r="U916" s="89"/>
      <c r="W916" s="90">
        <v>12</v>
      </c>
      <c r="X916" s="90"/>
    </row>
    <row r="917" spans="2:24" ht="0.65" customHeight="1">
      <c r="B917" s="74"/>
      <c r="C917" s="74"/>
    </row>
    <row r="918" spans="2:24" ht="0.65" customHeight="1"/>
    <row r="919" spans="2:24" ht="12.65" customHeight="1">
      <c r="B919" s="74" t="s">
        <v>9</v>
      </c>
      <c r="C919" s="74"/>
      <c r="E919" s="89">
        <v>0</v>
      </c>
      <c r="F919" s="89"/>
      <c r="G919" s="89"/>
      <c r="I919" s="89">
        <v>0</v>
      </c>
      <c r="J919" s="89"/>
      <c r="K919" s="89"/>
      <c r="M919" s="2">
        <v>0</v>
      </c>
      <c r="O919" s="2">
        <v>0</v>
      </c>
      <c r="Q919" s="2">
        <v>0</v>
      </c>
      <c r="S919" s="89">
        <v>0</v>
      </c>
      <c r="T919" s="89"/>
      <c r="U919" s="89"/>
      <c r="W919" s="90">
        <v>23</v>
      </c>
      <c r="X919" s="90"/>
    </row>
    <row r="920" spans="2:24" ht="0.65" customHeight="1">
      <c r="B920" s="74"/>
      <c r="C920" s="74"/>
    </row>
    <row r="921" spans="2:24" ht="0.65" customHeight="1"/>
    <row r="922" spans="2:24" ht="12.65" customHeight="1">
      <c r="B922" s="74" t="s">
        <v>9</v>
      </c>
      <c r="C922" s="74"/>
      <c r="E922" s="89">
        <v>0</v>
      </c>
      <c r="F922" s="89"/>
      <c r="G922" s="89"/>
      <c r="I922" s="89">
        <v>0</v>
      </c>
      <c r="J922" s="89"/>
      <c r="K922" s="89"/>
      <c r="M922" s="2">
        <v>0</v>
      </c>
      <c r="O922" s="2">
        <v>0</v>
      </c>
      <c r="Q922" s="2">
        <v>0</v>
      </c>
      <c r="S922" s="89">
        <v>0</v>
      </c>
      <c r="T922" s="89"/>
      <c r="U922" s="89"/>
      <c r="W922" s="90">
        <v>31</v>
      </c>
      <c r="X922" s="90"/>
    </row>
    <row r="923" spans="2:24" ht="0.65" customHeight="1">
      <c r="B923" s="74"/>
      <c r="C923" s="74"/>
    </row>
    <row r="924" spans="2:24" ht="0.65" customHeight="1"/>
    <row r="925" spans="2:24" ht="12.65" customHeight="1">
      <c r="B925" s="74" t="s">
        <v>9</v>
      </c>
      <c r="C925" s="74"/>
      <c r="E925" s="89">
        <v>0</v>
      </c>
      <c r="F925" s="89"/>
      <c r="G925" s="89"/>
      <c r="I925" s="89">
        <v>0</v>
      </c>
      <c r="J925" s="89"/>
      <c r="K925" s="89"/>
      <c r="M925" s="2">
        <v>0</v>
      </c>
      <c r="O925" s="2">
        <v>0</v>
      </c>
      <c r="Q925" s="2">
        <v>0</v>
      </c>
      <c r="S925" s="89">
        <v>0</v>
      </c>
      <c r="T925" s="89"/>
      <c r="U925" s="89"/>
      <c r="W925" s="90">
        <v>26</v>
      </c>
      <c r="X925" s="90"/>
    </row>
    <row r="926" spans="2:24" ht="0.65" customHeight="1">
      <c r="B926" s="74"/>
      <c r="C926" s="74"/>
    </row>
    <row r="927" spans="2:24" ht="0.65" customHeight="1"/>
    <row r="928" spans="2:24" ht="12.65" customHeight="1">
      <c r="B928" s="74" t="s">
        <v>9</v>
      </c>
      <c r="C928" s="74"/>
      <c r="E928" s="89">
        <v>0</v>
      </c>
      <c r="F928" s="89"/>
      <c r="G928" s="89"/>
      <c r="I928" s="89">
        <v>0</v>
      </c>
      <c r="J928" s="89"/>
      <c r="K928" s="89"/>
      <c r="M928" s="2">
        <v>0</v>
      </c>
      <c r="O928" s="2">
        <v>0</v>
      </c>
      <c r="Q928" s="2">
        <v>0</v>
      </c>
      <c r="S928" s="89">
        <v>0</v>
      </c>
      <c r="T928" s="89"/>
      <c r="U928" s="89"/>
    </row>
    <row r="929" spans="2:24" ht="0.65" customHeight="1">
      <c r="B929" s="74"/>
      <c r="C929" s="74"/>
    </row>
    <row r="930" spans="2:24" ht="0.65" customHeight="1"/>
    <row r="931" spans="2:24" ht="12.65" customHeight="1">
      <c r="B931" s="74" t="s">
        <v>9</v>
      </c>
      <c r="C931" s="74"/>
      <c r="E931" s="89">
        <v>0</v>
      </c>
      <c r="F931" s="89"/>
      <c r="G931" s="89"/>
      <c r="I931" s="89">
        <v>0</v>
      </c>
      <c r="J931" s="89"/>
      <c r="K931" s="89"/>
      <c r="M931" s="2">
        <v>0</v>
      </c>
      <c r="O931" s="2">
        <v>0</v>
      </c>
      <c r="Q931" s="2">
        <v>0</v>
      </c>
      <c r="S931" s="89">
        <v>0</v>
      </c>
      <c r="T931" s="89"/>
      <c r="U931" s="89"/>
      <c r="W931" s="90">
        <v>1</v>
      </c>
      <c r="X931" s="90"/>
    </row>
    <row r="932" spans="2:24" ht="0.65" customHeight="1">
      <c r="B932" s="74"/>
      <c r="C932" s="74"/>
    </row>
    <row r="933" spans="2:24" ht="0.65" customHeight="1"/>
    <row r="934" spans="2:24" ht="12.65" customHeight="1">
      <c r="B934" s="74" t="s">
        <v>9</v>
      </c>
      <c r="C934" s="74"/>
      <c r="E934" s="89">
        <v>0</v>
      </c>
      <c r="F934" s="89"/>
      <c r="G934" s="89"/>
      <c r="I934" s="89">
        <v>0</v>
      </c>
      <c r="J934" s="89"/>
      <c r="K934" s="89"/>
      <c r="M934" s="2">
        <v>0</v>
      </c>
      <c r="O934" s="2">
        <v>0</v>
      </c>
      <c r="Q934" s="2">
        <v>0</v>
      </c>
      <c r="S934" s="89">
        <v>0</v>
      </c>
      <c r="T934" s="89"/>
      <c r="U934" s="89"/>
    </row>
    <row r="935" spans="2:24" ht="0.65" customHeight="1">
      <c r="B935" s="74"/>
      <c r="C935" s="74"/>
    </row>
    <row r="936" spans="2:24" ht="0.65" customHeight="1"/>
    <row r="937" spans="2:24" ht="12.65" customHeight="1">
      <c r="B937" s="74" t="s">
        <v>9</v>
      </c>
      <c r="C937" s="74"/>
      <c r="E937" s="89">
        <v>0</v>
      </c>
      <c r="F937" s="89"/>
      <c r="G937" s="89"/>
      <c r="I937" s="89">
        <v>0</v>
      </c>
      <c r="J937" s="89"/>
      <c r="K937" s="89"/>
      <c r="M937" s="2">
        <v>0</v>
      </c>
      <c r="O937" s="2">
        <v>0</v>
      </c>
      <c r="Q937" s="2">
        <v>0</v>
      </c>
      <c r="S937" s="89">
        <v>0</v>
      </c>
      <c r="T937" s="89"/>
      <c r="U937" s="89"/>
      <c r="W937" s="90">
        <v>19</v>
      </c>
      <c r="X937" s="90"/>
    </row>
    <row r="938" spans="2:24" ht="0.65" customHeight="1">
      <c r="B938" s="74"/>
      <c r="C938" s="74"/>
    </row>
    <row r="939" spans="2:24" ht="0.65" customHeight="1"/>
    <row r="940" spans="2:24" ht="12.65" customHeight="1">
      <c r="B940" s="74" t="s">
        <v>9</v>
      </c>
      <c r="C940" s="74"/>
      <c r="E940" s="89">
        <v>0</v>
      </c>
      <c r="F940" s="89"/>
      <c r="G940" s="89"/>
      <c r="I940" s="89">
        <v>0</v>
      </c>
      <c r="J940" s="89"/>
      <c r="K940" s="89"/>
      <c r="M940" s="2">
        <v>0</v>
      </c>
      <c r="O940" s="2">
        <v>0</v>
      </c>
      <c r="Q940" s="2">
        <v>0</v>
      </c>
      <c r="S940" s="89">
        <v>0</v>
      </c>
      <c r="T940" s="89"/>
      <c r="U940" s="89"/>
      <c r="W940" s="90">
        <v>19</v>
      </c>
      <c r="X940" s="90"/>
    </row>
    <row r="941" spans="2:24" ht="0.65" customHeight="1">
      <c r="B941" s="74"/>
      <c r="C941" s="74"/>
    </row>
    <row r="942" spans="2:24" ht="0.65" customHeight="1"/>
    <row r="943" spans="2:24" ht="12.65" customHeight="1">
      <c r="B943" s="74" t="s">
        <v>9</v>
      </c>
      <c r="C943" s="74"/>
      <c r="E943" s="89">
        <v>0</v>
      </c>
      <c r="F943" s="89"/>
      <c r="G943" s="89"/>
      <c r="I943" s="89">
        <v>0</v>
      </c>
      <c r="J943" s="89"/>
      <c r="K943" s="89"/>
      <c r="M943" s="2">
        <v>0</v>
      </c>
      <c r="O943" s="2">
        <v>0</v>
      </c>
      <c r="Q943" s="2">
        <v>0</v>
      </c>
      <c r="S943" s="89">
        <v>0</v>
      </c>
      <c r="T943" s="89"/>
      <c r="U943" s="89"/>
      <c r="W943" s="90">
        <v>1</v>
      </c>
      <c r="X943" s="90"/>
    </row>
    <row r="944" spans="2:24" ht="0.65" customHeight="1">
      <c r="B944" s="74"/>
      <c r="C944" s="74"/>
    </row>
    <row r="945" spans="2:24" ht="0.65" customHeight="1"/>
    <row r="946" spans="2:24" ht="12.65" customHeight="1">
      <c r="B946" s="74" t="s">
        <v>9</v>
      </c>
      <c r="C946" s="74"/>
      <c r="E946" s="89">
        <v>0</v>
      </c>
      <c r="F946" s="89"/>
      <c r="G946" s="89"/>
      <c r="I946" s="89">
        <v>0</v>
      </c>
      <c r="J946" s="89"/>
      <c r="K946" s="89"/>
      <c r="M946" s="2">
        <v>0</v>
      </c>
      <c r="O946" s="2">
        <v>0</v>
      </c>
      <c r="Q946" s="2">
        <v>0</v>
      </c>
      <c r="S946" s="89">
        <v>0</v>
      </c>
      <c r="T946" s="89"/>
      <c r="U946" s="89"/>
    </row>
    <row r="947" spans="2:24" ht="0.65" customHeight="1">
      <c r="B947" s="74"/>
      <c r="C947" s="74"/>
    </row>
    <row r="948" spans="2:24" ht="0.65" customHeight="1"/>
    <row r="949" spans="2:24" ht="12.65" customHeight="1">
      <c r="B949" s="74" t="s">
        <v>9</v>
      </c>
      <c r="C949" s="74"/>
      <c r="E949" s="89">
        <v>0</v>
      </c>
      <c r="F949" s="89"/>
      <c r="G949" s="89"/>
      <c r="I949" s="89">
        <v>0</v>
      </c>
      <c r="J949" s="89"/>
      <c r="K949" s="89"/>
      <c r="M949" s="2">
        <v>0</v>
      </c>
      <c r="O949" s="2">
        <v>0</v>
      </c>
      <c r="Q949" s="2">
        <v>0</v>
      </c>
      <c r="S949" s="89">
        <v>0</v>
      </c>
      <c r="T949" s="89"/>
      <c r="U949" s="89"/>
      <c r="W949" s="90">
        <v>19</v>
      </c>
      <c r="X949" s="90"/>
    </row>
    <row r="950" spans="2:24" ht="0.65" customHeight="1">
      <c r="B950" s="74"/>
      <c r="C950" s="74"/>
    </row>
    <row r="951" spans="2:24" ht="0.65" customHeight="1"/>
    <row r="952" spans="2:24" ht="12.65" customHeight="1">
      <c r="B952" s="74" t="s">
        <v>9</v>
      </c>
      <c r="C952" s="74"/>
      <c r="E952" s="89">
        <v>0</v>
      </c>
      <c r="F952" s="89"/>
      <c r="G952" s="89"/>
      <c r="I952" s="89">
        <v>0</v>
      </c>
      <c r="J952" s="89"/>
      <c r="K952" s="89"/>
      <c r="M952" s="2">
        <v>0</v>
      </c>
      <c r="O952" s="2">
        <v>0</v>
      </c>
      <c r="Q952" s="2">
        <v>0</v>
      </c>
      <c r="S952" s="89">
        <v>0</v>
      </c>
      <c r="T952" s="89"/>
      <c r="U952" s="89"/>
    </row>
    <row r="953" spans="2:24" ht="0.65" customHeight="1">
      <c r="B953" s="74"/>
      <c r="C953" s="74"/>
    </row>
    <row r="954" spans="2:24" ht="0.65" customHeight="1"/>
    <row r="955" spans="2:24" ht="12.65" customHeight="1">
      <c r="B955" s="74" t="s">
        <v>9</v>
      </c>
      <c r="C955" s="74"/>
      <c r="E955" s="89">
        <v>0</v>
      </c>
      <c r="F955" s="89"/>
      <c r="G955" s="89"/>
      <c r="I955" s="89">
        <v>0</v>
      </c>
      <c r="J955" s="89"/>
      <c r="K955" s="89"/>
      <c r="M955" s="2">
        <v>0</v>
      </c>
      <c r="O955" s="2">
        <v>0</v>
      </c>
      <c r="Q955" s="2">
        <v>0</v>
      </c>
      <c r="S955" s="89">
        <v>0</v>
      </c>
      <c r="T955" s="89"/>
      <c r="U955" s="89"/>
    </row>
    <row r="956" spans="2:24" ht="0.65" customHeight="1">
      <c r="B956" s="74"/>
      <c r="C956" s="74"/>
    </row>
    <row r="957" spans="2:24" ht="0.65" customHeight="1"/>
    <row r="958" spans="2:24" ht="12.65" customHeight="1">
      <c r="B958" s="74" t="s">
        <v>9</v>
      </c>
      <c r="C958" s="74"/>
      <c r="E958" s="89">
        <v>0</v>
      </c>
      <c r="F958" s="89"/>
      <c r="G958" s="89"/>
      <c r="I958" s="89">
        <v>0</v>
      </c>
      <c r="J958" s="89"/>
      <c r="K958" s="89"/>
      <c r="M958" s="2">
        <v>0</v>
      </c>
      <c r="O958" s="2">
        <v>0</v>
      </c>
      <c r="Q958" s="2">
        <v>0</v>
      </c>
      <c r="S958" s="89">
        <v>0</v>
      </c>
      <c r="T958" s="89"/>
      <c r="U958" s="89"/>
      <c r="W958" s="90">
        <v>2</v>
      </c>
      <c r="X958" s="90"/>
    </row>
    <row r="959" spans="2:24" ht="0.65" customHeight="1">
      <c r="B959" s="74"/>
      <c r="C959" s="74"/>
    </row>
    <row r="960" spans="2:24" ht="0.65" customHeight="1"/>
    <row r="961" spans="2:21" ht="12.65" customHeight="1">
      <c r="B961" s="74" t="s">
        <v>9</v>
      </c>
      <c r="C961" s="74"/>
      <c r="E961" s="89">
        <v>0</v>
      </c>
      <c r="F961" s="89"/>
      <c r="G961" s="89"/>
      <c r="I961" s="89">
        <v>0</v>
      </c>
      <c r="J961" s="89"/>
      <c r="K961" s="89"/>
      <c r="M961" s="2">
        <v>0</v>
      </c>
      <c r="O961" s="2">
        <v>0</v>
      </c>
      <c r="Q961" s="2">
        <v>0</v>
      </c>
      <c r="S961" s="89">
        <v>0</v>
      </c>
      <c r="T961" s="89"/>
      <c r="U961" s="89"/>
    </row>
    <row r="962" spans="2:21" ht="0.65" customHeight="1">
      <c r="B962" s="74"/>
      <c r="C962" s="74"/>
    </row>
    <row r="963" spans="2:21" ht="0.65" customHeight="1"/>
    <row r="964" spans="2:21" ht="12.65" customHeight="1">
      <c r="B964" s="74" t="s">
        <v>9</v>
      </c>
      <c r="C964" s="74"/>
      <c r="E964" s="89">
        <v>0</v>
      </c>
      <c r="F964" s="89"/>
      <c r="G964" s="89"/>
      <c r="I964" s="89">
        <v>0</v>
      </c>
      <c r="J964" s="89"/>
      <c r="K964" s="89"/>
      <c r="M964" s="2">
        <v>0</v>
      </c>
      <c r="O964" s="2">
        <v>0</v>
      </c>
      <c r="Q964" s="2">
        <v>0</v>
      </c>
      <c r="S964" s="89">
        <v>0</v>
      </c>
      <c r="T964" s="89"/>
      <c r="U964" s="89"/>
    </row>
    <row r="965" spans="2:21" ht="0.65" customHeight="1">
      <c r="B965" s="74"/>
      <c r="C965" s="74"/>
    </row>
    <row r="966" spans="2:21" ht="0.65" customHeight="1"/>
    <row r="967" spans="2:21" ht="12.65" customHeight="1">
      <c r="B967" s="74" t="s">
        <v>9</v>
      </c>
      <c r="C967" s="74"/>
      <c r="E967" s="89">
        <v>0</v>
      </c>
      <c r="F967" s="89"/>
      <c r="G967" s="89"/>
      <c r="I967" s="89">
        <v>0</v>
      </c>
      <c r="J967" s="89"/>
      <c r="K967" s="89"/>
      <c r="M967" s="2">
        <v>0</v>
      </c>
      <c r="O967" s="2">
        <v>0</v>
      </c>
      <c r="Q967" s="2">
        <v>0</v>
      </c>
      <c r="S967" s="89">
        <v>0</v>
      </c>
      <c r="T967" s="89"/>
      <c r="U967" s="89"/>
    </row>
    <row r="968" spans="2:21" ht="0.65" customHeight="1">
      <c r="B968" s="74"/>
      <c r="C968" s="74"/>
    </row>
    <row r="969" spans="2:21" ht="0.65" customHeight="1"/>
    <row r="970" spans="2:21" ht="12.65" customHeight="1">
      <c r="B970" s="74" t="s">
        <v>9</v>
      </c>
      <c r="C970" s="74"/>
      <c r="E970" s="89">
        <v>0</v>
      </c>
      <c r="F970" s="89"/>
      <c r="G970" s="89"/>
      <c r="I970" s="89">
        <v>0</v>
      </c>
      <c r="J970" s="89"/>
      <c r="K970" s="89"/>
      <c r="M970" s="2">
        <v>0</v>
      </c>
      <c r="O970" s="2">
        <v>0</v>
      </c>
      <c r="Q970" s="2">
        <v>0</v>
      </c>
      <c r="S970" s="89">
        <v>0</v>
      </c>
      <c r="T970" s="89"/>
      <c r="U970" s="89"/>
    </row>
    <row r="971" spans="2:21" ht="0.65" customHeight="1">
      <c r="B971" s="74"/>
      <c r="C971" s="74"/>
    </row>
    <row r="972" spans="2:21" ht="0.65" customHeight="1"/>
    <row r="973" spans="2:21" ht="12.65" customHeight="1">
      <c r="B973" s="74" t="s">
        <v>9</v>
      </c>
      <c r="C973" s="74"/>
      <c r="E973" s="89">
        <v>0</v>
      </c>
      <c r="F973" s="89"/>
      <c r="G973" s="89"/>
      <c r="I973" s="89">
        <v>0</v>
      </c>
      <c r="J973" s="89"/>
      <c r="K973" s="89"/>
      <c r="M973" s="2">
        <v>0</v>
      </c>
      <c r="O973" s="2">
        <v>0</v>
      </c>
      <c r="Q973" s="2">
        <v>0</v>
      </c>
      <c r="S973" s="89">
        <v>0</v>
      </c>
      <c r="T973" s="89"/>
      <c r="U973" s="89"/>
    </row>
    <row r="974" spans="2:21" ht="0.65" customHeight="1">
      <c r="B974" s="74"/>
      <c r="C974" s="74"/>
    </row>
    <row r="975" spans="2:21" ht="0.65" customHeight="1"/>
    <row r="976" spans="2:21" ht="12.65" customHeight="1">
      <c r="B976" s="74" t="s">
        <v>9</v>
      </c>
      <c r="C976" s="74"/>
      <c r="E976" s="89">
        <v>0</v>
      </c>
      <c r="F976" s="89"/>
      <c r="G976" s="89"/>
      <c r="I976" s="89">
        <v>0</v>
      </c>
      <c r="J976" s="89"/>
      <c r="K976" s="89"/>
      <c r="M976" s="2">
        <v>0</v>
      </c>
      <c r="O976" s="2">
        <v>0</v>
      </c>
      <c r="Q976" s="2">
        <v>0</v>
      </c>
      <c r="S976" s="89">
        <v>0</v>
      </c>
      <c r="T976" s="89"/>
      <c r="U976" s="89"/>
    </row>
    <row r="977" spans="2:24" ht="0.65" customHeight="1">
      <c r="B977" s="74"/>
      <c r="C977" s="74"/>
    </row>
    <row r="978" spans="2:24" ht="0.65" customHeight="1"/>
    <row r="979" spans="2:24" ht="12.65" customHeight="1">
      <c r="B979" s="74" t="s">
        <v>9</v>
      </c>
      <c r="C979" s="74"/>
      <c r="E979" s="89">
        <v>0</v>
      </c>
      <c r="F979" s="89"/>
      <c r="G979" s="89"/>
      <c r="I979" s="89">
        <v>0</v>
      </c>
      <c r="J979" s="89"/>
      <c r="K979" s="89"/>
      <c r="M979" s="2">
        <v>0</v>
      </c>
      <c r="O979" s="2">
        <v>0</v>
      </c>
      <c r="Q979" s="2">
        <v>0</v>
      </c>
      <c r="S979" s="89">
        <v>0</v>
      </c>
      <c r="T979" s="89"/>
      <c r="U979" s="89"/>
    </row>
    <row r="980" spans="2:24" ht="0.65" customHeight="1">
      <c r="B980" s="74"/>
      <c r="C980" s="74"/>
    </row>
    <row r="981" spans="2:24" ht="0.65" customHeight="1"/>
    <row r="982" spans="2:24" ht="12.65" customHeight="1">
      <c r="B982" s="74" t="s">
        <v>9</v>
      </c>
      <c r="C982" s="74"/>
      <c r="E982" s="89">
        <v>0</v>
      </c>
      <c r="F982" s="89"/>
      <c r="G982" s="89"/>
      <c r="I982" s="89">
        <v>0</v>
      </c>
      <c r="J982" s="89"/>
      <c r="K982" s="89"/>
      <c r="M982" s="2">
        <v>0</v>
      </c>
      <c r="O982" s="2">
        <v>0</v>
      </c>
      <c r="Q982" s="2">
        <v>0</v>
      </c>
      <c r="S982" s="89">
        <v>0</v>
      </c>
      <c r="T982" s="89"/>
      <c r="U982" s="89"/>
      <c r="W982" s="90">
        <v>3</v>
      </c>
      <c r="X982" s="90"/>
    </row>
    <row r="983" spans="2:24" ht="0.65" customHeight="1">
      <c r="B983" s="74"/>
      <c r="C983" s="74"/>
    </row>
    <row r="984" spans="2:24" ht="0.65" customHeight="1"/>
    <row r="985" spans="2:24" ht="12.65" customHeight="1">
      <c r="B985" s="74" t="s">
        <v>9</v>
      </c>
      <c r="C985" s="74"/>
      <c r="E985" s="89">
        <v>0</v>
      </c>
      <c r="F985" s="89"/>
      <c r="G985" s="89"/>
      <c r="I985" s="89">
        <v>0</v>
      </c>
      <c r="J985" s="89"/>
      <c r="K985" s="89"/>
      <c r="M985" s="2">
        <v>0</v>
      </c>
      <c r="O985" s="2">
        <v>0</v>
      </c>
      <c r="Q985" s="2">
        <v>0</v>
      </c>
      <c r="S985" s="89">
        <v>0</v>
      </c>
      <c r="T985" s="89"/>
      <c r="U985" s="89"/>
    </row>
    <row r="986" spans="2:24" ht="0.65" customHeight="1">
      <c r="B986" s="74"/>
      <c r="C986" s="74"/>
    </row>
    <row r="987" spans="2:24" ht="0.65" customHeight="1"/>
    <row r="988" spans="2:24" ht="12.65" customHeight="1">
      <c r="B988" s="74" t="s">
        <v>9</v>
      </c>
      <c r="C988" s="74"/>
      <c r="E988" s="89">
        <v>0</v>
      </c>
      <c r="F988" s="89"/>
      <c r="G988" s="89"/>
      <c r="I988" s="89">
        <v>0</v>
      </c>
      <c r="J988" s="89"/>
      <c r="K988" s="89"/>
      <c r="M988" s="2">
        <v>0</v>
      </c>
      <c r="O988" s="2">
        <v>0</v>
      </c>
      <c r="Q988" s="2">
        <v>0</v>
      </c>
      <c r="S988" s="89">
        <v>0</v>
      </c>
      <c r="T988" s="89"/>
      <c r="U988" s="89"/>
    </row>
    <row r="989" spans="2:24" ht="0.65" customHeight="1">
      <c r="B989" s="74"/>
      <c r="C989" s="74"/>
    </row>
    <row r="990" spans="2:24" ht="0.65" customHeight="1"/>
    <row r="991" spans="2:24" ht="12.65" customHeight="1">
      <c r="B991" s="74" t="s">
        <v>9</v>
      </c>
      <c r="C991" s="74"/>
      <c r="E991" s="89">
        <v>0</v>
      </c>
      <c r="F991" s="89"/>
      <c r="G991" s="89"/>
      <c r="I991" s="89">
        <v>0</v>
      </c>
      <c r="J991" s="89"/>
      <c r="K991" s="89"/>
      <c r="M991" s="2">
        <v>0</v>
      </c>
      <c r="O991" s="2">
        <v>0</v>
      </c>
      <c r="Q991" s="2">
        <v>0</v>
      </c>
      <c r="S991" s="89">
        <v>0</v>
      </c>
      <c r="T991" s="89"/>
      <c r="U991" s="89"/>
      <c r="W991" s="90">
        <v>1</v>
      </c>
      <c r="X991" s="90"/>
    </row>
    <row r="992" spans="2:24" ht="0.65" customHeight="1">
      <c r="B992" s="74"/>
      <c r="C992" s="74"/>
    </row>
    <row r="993" spans="2:24" ht="0.65" customHeight="1"/>
    <row r="994" spans="2:24" ht="12.65" customHeight="1">
      <c r="B994" s="74" t="s">
        <v>9</v>
      </c>
      <c r="C994" s="74"/>
      <c r="E994" s="89">
        <v>0</v>
      </c>
      <c r="F994" s="89"/>
      <c r="G994" s="89"/>
      <c r="I994" s="89">
        <v>0</v>
      </c>
      <c r="J994" s="89"/>
      <c r="K994" s="89"/>
      <c r="M994" s="2">
        <v>0</v>
      </c>
      <c r="O994" s="2">
        <v>0</v>
      </c>
      <c r="Q994" s="2">
        <v>0</v>
      </c>
      <c r="S994" s="89">
        <v>0</v>
      </c>
      <c r="T994" s="89"/>
      <c r="U994" s="89"/>
      <c r="W994" s="90">
        <v>15</v>
      </c>
      <c r="X994" s="90"/>
    </row>
    <row r="995" spans="2:24" ht="0.65" customHeight="1">
      <c r="B995" s="74"/>
      <c r="C995" s="74"/>
    </row>
    <row r="996" spans="2:24" ht="0.65" customHeight="1"/>
    <row r="997" spans="2:24" ht="12.65" customHeight="1">
      <c r="B997" s="74" t="s">
        <v>9</v>
      </c>
      <c r="C997" s="74"/>
      <c r="E997" s="89">
        <v>0</v>
      </c>
      <c r="F997" s="89"/>
      <c r="G997" s="89"/>
      <c r="I997" s="89">
        <v>0</v>
      </c>
      <c r="J997" s="89"/>
      <c r="K997" s="89"/>
      <c r="M997" s="2">
        <v>0</v>
      </c>
      <c r="O997" s="2">
        <v>0</v>
      </c>
      <c r="Q997" s="2">
        <v>0</v>
      </c>
      <c r="S997" s="89">
        <v>0</v>
      </c>
      <c r="T997" s="89"/>
      <c r="U997" s="89"/>
      <c r="W997" s="90">
        <v>5</v>
      </c>
      <c r="X997" s="90"/>
    </row>
    <row r="998" spans="2:24" ht="0.65" customHeight="1">
      <c r="B998" s="74"/>
      <c r="C998" s="74"/>
    </row>
    <row r="999" spans="2:24" ht="0.65" customHeight="1"/>
    <row r="1000" spans="2:24" ht="12.65" customHeight="1">
      <c r="B1000" s="74" t="s">
        <v>9</v>
      </c>
      <c r="C1000" s="74"/>
      <c r="E1000" s="89">
        <v>0</v>
      </c>
      <c r="F1000" s="89"/>
      <c r="G1000" s="89"/>
      <c r="I1000" s="89">
        <v>0</v>
      </c>
      <c r="J1000" s="89"/>
      <c r="K1000" s="89"/>
      <c r="M1000" s="2">
        <v>0</v>
      </c>
      <c r="O1000" s="2">
        <v>0</v>
      </c>
      <c r="Q1000" s="2">
        <v>0</v>
      </c>
      <c r="S1000" s="89">
        <v>0</v>
      </c>
      <c r="T1000" s="89"/>
      <c r="U1000" s="89"/>
      <c r="W1000" s="90">
        <v>5</v>
      </c>
      <c r="X1000" s="90"/>
    </row>
    <row r="1001" spans="2:24" ht="0.65" customHeight="1">
      <c r="B1001" s="74"/>
      <c r="C1001" s="74"/>
    </row>
    <row r="1002" spans="2:24" ht="0.65" customHeight="1"/>
    <row r="1003" spans="2:24" ht="12.65" customHeight="1">
      <c r="B1003" s="74" t="s">
        <v>9</v>
      </c>
      <c r="C1003" s="74"/>
      <c r="E1003" s="89">
        <v>0</v>
      </c>
      <c r="F1003" s="89"/>
      <c r="G1003" s="89"/>
      <c r="I1003" s="89">
        <v>0</v>
      </c>
      <c r="J1003" s="89"/>
      <c r="K1003" s="89"/>
      <c r="M1003" s="2">
        <v>0</v>
      </c>
      <c r="O1003" s="2">
        <v>0</v>
      </c>
      <c r="Q1003" s="2">
        <v>0</v>
      </c>
      <c r="S1003" s="89">
        <v>0</v>
      </c>
      <c r="T1003" s="89"/>
      <c r="U1003" s="89"/>
      <c r="W1003" s="90">
        <v>16</v>
      </c>
      <c r="X1003" s="90"/>
    </row>
    <row r="1004" spans="2:24" ht="0.65" customHeight="1">
      <c r="B1004" s="74"/>
      <c r="C1004" s="74"/>
    </row>
    <row r="1005" spans="2:24" ht="0.65" customHeight="1"/>
    <row r="1006" spans="2:24" ht="12.65" customHeight="1">
      <c r="B1006" s="74" t="s">
        <v>9</v>
      </c>
      <c r="C1006" s="74"/>
      <c r="E1006" s="89">
        <v>0</v>
      </c>
      <c r="F1006" s="89"/>
      <c r="G1006" s="89"/>
      <c r="I1006" s="89">
        <v>0</v>
      </c>
      <c r="J1006" s="89"/>
      <c r="K1006" s="89"/>
      <c r="M1006" s="2">
        <v>0</v>
      </c>
      <c r="O1006" s="2">
        <v>0</v>
      </c>
      <c r="Q1006" s="2">
        <v>0</v>
      </c>
      <c r="S1006" s="89">
        <v>0</v>
      </c>
      <c r="T1006" s="89"/>
      <c r="U1006" s="89"/>
      <c r="W1006" s="90">
        <v>16</v>
      </c>
      <c r="X1006" s="90"/>
    </row>
    <row r="1007" spans="2:24" ht="0.65" customHeight="1">
      <c r="B1007" s="74"/>
      <c r="C1007" s="74"/>
    </row>
    <row r="1008" spans="2:24" ht="0.65" customHeight="1"/>
    <row r="1009" spans="2:24" ht="12.65" customHeight="1">
      <c r="B1009" s="74" t="s">
        <v>9</v>
      </c>
      <c r="C1009" s="74"/>
      <c r="E1009" s="89">
        <v>0</v>
      </c>
      <c r="F1009" s="89"/>
      <c r="G1009" s="89"/>
      <c r="I1009" s="89">
        <v>0</v>
      </c>
      <c r="J1009" s="89"/>
      <c r="K1009" s="89"/>
      <c r="M1009" s="2">
        <v>0</v>
      </c>
      <c r="O1009" s="2">
        <v>0</v>
      </c>
      <c r="Q1009" s="2">
        <v>0</v>
      </c>
      <c r="S1009" s="89">
        <v>0</v>
      </c>
      <c r="T1009" s="89"/>
      <c r="U1009" s="89"/>
      <c r="W1009" s="90">
        <v>15</v>
      </c>
      <c r="X1009" s="90"/>
    </row>
    <row r="1010" spans="2:24" ht="0.65" customHeight="1">
      <c r="B1010" s="74"/>
      <c r="C1010" s="74"/>
    </row>
    <row r="1011" spans="2:24" ht="0.65" customHeight="1"/>
    <row r="1012" spans="2:24" ht="12.65" customHeight="1">
      <c r="B1012" s="74" t="s">
        <v>9</v>
      </c>
      <c r="C1012" s="74"/>
      <c r="E1012" s="89">
        <v>0</v>
      </c>
      <c r="F1012" s="89"/>
      <c r="G1012" s="89"/>
      <c r="I1012" s="89">
        <v>0</v>
      </c>
      <c r="J1012" s="89"/>
      <c r="K1012" s="89"/>
      <c r="M1012" s="2">
        <v>0</v>
      </c>
      <c r="O1012" s="2">
        <v>0</v>
      </c>
      <c r="Q1012" s="2">
        <v>0</v>
      </c>
      <c r="S1012" s="89">
        <v>0</v>
      </c>
      <c r="T1012" s="89"/>
      <c r="U1012" s="89"/>
      <c r="W1012" s="90">
        <v>15</v>
      </c>
      <c r="X1012" s="90"/>
    </row>
    <row r="1013" spans="2:24" ht="0.65" customHeight="1">
      <c r="B1013" s="74"/>
      <c r="C1013" s="74"/>
    </row>
    <row r="1014" spans="2:24" ht="0.65" customHeight="1"/>
    <row r="1015" spans="2:24" ht="12.65" customHeight="1">
      <c r="B1015" s="74" t="s">
        <v>9</v>
      </c>
      <c r="C1015" s="74"/>
      <c r="E1015" s="89">
        <v>0</v>
      </c>
      <c r="F1015" s="89"/>
      <c r="G1015" s="89"/>
      <c r="I1015" s="89">
        <v>0</v>
      </c>
      <c r="J1015" s="89"/>
      <c r="K1015" s="89"/>
      <c r="M1015" s="2">
        <v>0</v>
      </c>
      <c r="O1015" s="2">
        <v>0</v>
      </c>
      <c r="Q1015" s="2">
        <v>0</v>
      </c>
      <c r="S1015" s="89">
        <v>0</v>
      </c>
      <c r="T1015" s="89"/>
      <c r="U1015" s="89"/>
      <c r="W1015" s="90">
        <v>18</v>
      </c>
      <c r="X1015" s="90"/>
    </row>
    <row r="1016" spans="2:24" ht="0.65" customHeight="1">
      <c r="B1016" s="74"/>
      <c r="C1016" s="74"/>
    </row>
    <row r="1017" spans="2:24" ht="0.65" customHeight="1"/>
    <row r="1018" spans="2:24" ht="12.65" customHeight="1">
      <c r="B1018" s="74" t="s">
        <v>9</v>
      </c>
      <c r="C1018" s="74"/>
      <c r="E1018" s="89">
        <v>0</v>
      </c>
      <c r="F1018" s="89"/>
      <c r="G1018" s="89"/>
      <c r="I1018" s="89">
        <v>0</v>
      </c>
      <c r="J1018" s="89"/>
      <c r="K1018" s="89"/>
      <c r="M1018" s="2">
        <v>0</v>
      </c>
      <c r="O1018" s="2">
        <v>0</v>
      </c>
      <c r="Q1018" s="2">
        <v>0</v>
      </c>
      <c r="S1018" s="89">
        <v>0</v>
      </c>
      <c r="T1018" s="89"/>
      <c r="U1018" s="89"/>
      <c r="W1018" s="90">
        <v>18</v>
      </c>
      <c r="X1018" s="90"/>
    </row>
    <row r="1019" spans="2:24" ht="0.65" customHeight="1">
      <c r="B1019" s="74"/>
      <c r="C1019" s="74"/>
    </row>
    <row r="1020" spans="2:24" ht="0.65" customHeight="1"/>
    <row r="1021" spans="2:24" ht="12.65" customHeight="1">
      <c r="B1021" s="74" t="s">
        <v>9</v>
      </c>
      <c r="C1021" s="74"/>
      <c r="E1021" s="89">
        <v>0</v>
      </c>
      <c r="F1021" s="89"/>
      <c r="G1021" s="89"/>
      <c r="I1021" s="89">
        <v>0</v>
      </c>
      <c r="J1021" s="89"/>
      <c r="K1021" s="89"/>
      <c r="M1021" s="2">
        <v>0</v>
      </c>
      <c r="O1021" s="2">
        <v>0</v>
      </c>
      <c r="Q1021" s="2">
        <v>0</v>
      </c>
      <c r="S1021" s="89">
        <v>0</v>
      </c>
      <c r="T1021" s="89"/>
      <c r="U1021" s="89"/>
      <c r="W1021" s="90">
        <v>7</v>
      </c>
      <c r="X1021" s="90"/>
    </row>
    <row r="1022" spans="2:24" ht="0.65" customHeight="1">
      <c r="B1022" s="74"/>
      <c r="C1022" s="74"/>
    </row>
    <row r="1023" spans="2:24" ht="0.65" customHeight="1"/>
    <row r="1024" spans="2:24" ht="12.65" customHeight="1">
      <c r="B1024" s="74" t="s">
        <v>9</v>
      </c>
      <c r="C1024" s="74"/>
      <c r="E1024" s="89">
        <v>0</v>
      </c>
      <c r="F1024" s="89"/>
      <c r="G1024" s="89"/>
      <c r="I1024" s="89">
        <v>0</v>
      </c>
      <c r="J1024" s="89"/>
      <c r="K1024" s="89"/>
      <c r="M1024" s="2">
        <v>0</v>
      </c>
      <c r="O1024" s="2">
        <v>0</v>
      </c>
      <c r="Q1024" s="2">
        <v>0</v>
      </c>
      <c r="S1024" s="89">
        <v>0</v>
      </c>
      <c r="T1024" s="89"/>
      <c r="U1024" s="89"/>
    </row>
    <row r="1025" spans="2:24" ht="0.65" customHeight="1">
      <c r="B1025" s="74"/>
      <c r="C1025" s="74"/>
    </row>
    <row r="1026" spans="2:24" ht="0.65" customHeight="1"/>
    <row r="1027" spans="2:24" ht="12.65" customHeight="1">
      <c r="B1027" s="74" t="s">
        <v>9</v>
      </c>
      <c r="C1027" s="74"/>
      <c r="E1027" s="89">
        <v>0</v>
      </c>
      <c r="F1027" s="89"/>
      <c r="G1027" s="89"/>
      <c r="I1027" s="89">
        <v>0</v>
      </c>
      <c r="J1027" s="89"/>
      <c r="K1027" s="89"/>
      <c r="M1027" s="2">
        <v>0</v>
      </c>
      <c r="O1027" s="2">
        <v>0</v>
      </c>
      <c r="Q1027" s="2">
        <v>0</v>
      </c>
      <c r="S1027" s="89">
        <v>0</v>
      </c>
      <c r="T1027" s="89"/>
      <c r="U1027" s="89"/>
      <c r="W1027" s="90">
        <v>4</v>
      </c>
      <c r="X1027" s="90"/>
    </row>
    <row r="1028" spans="2:24" ht="0.65" customHeight="1">
      <c r="B1028" s="74"/>
      <c r="C1028" s="74"/>
    </row>
    <row r="1029" spans="2:24" ht="0.65" customHeight="1"/>
    <row r="1030" spans="2:24" ht="12.65" customHeight="1">
      <c r="B1030" s="74" t="s">
        <v>9</v>
      </c>
      <c r="C1030" s="74"/>
      <c r="E1030" s="89">
        <v>0</v>
      </c>
      <c r="F1030" s="89"/>
      <c r="G1030" s="89"/>
      <c r="I1030" s="89">
        <v>0</v>
      </c>
      <c r="J1030" s="89"/>
      <c r="K1030" s="89"/>
      <c r="M1030" s="2">
        <v>0</v>
      </c>
      <c r="O1030" s="2">
        <v>0</v>
      </c>
      <c r="Q1030" s="2">
        <v>0</v>
      </c>
      <c r="S1030" s="89">
        <v>0</v>
      </c>
      <c r="T1030" s="89"/>
      <c r="U1030" s="89"/>
      <c r="W1030" s="90">
        <v>5</v>
      </c>
      <c r="X1030" s="90"/>
    </row>
    <row r="1031" spans="2:24" ht="0.65" customHeight="1">
      <c r="B1031" s="74"/>
      <c r="C1031" s="74"/>
    </row>
    <row r="1032" spans="2:24" ht="0.65" customHeight="1"/>
    <row r="1033" spans="2:24" ht="12.65" customHeight="1">
      <c r="B1033" s="74" t="s">
        <v>9</v>
      </c>
      <c r="C1033" s="74"/>
      <c r="E1033" s="89">
        <v>0</v>
      </c>
      <c r="F1033" s="89"/>
      <c r="G1033" s="89"/>
      <c r="I1033" s="89">
        <v>0</v>
      </c>
      <c r="J1033" s="89"/>
      <c r="K1033" s="89"/>
      <c r="M1033" s="2">
        <v>0</v>
      </c>
      <c r="O1033" s="2">
        <v>0</v>
      </c>
      <c r="Q1033" s="2">
        <v>0</v>
      </c>
      <c r="S1033" s="89">
        <v>0</v>
      </c>
      <c r="T1033" s="89"/>
      <c r="U1033" s="89"/>
      <c r="W1033" s="90">
        <v>4</v>
      </c>
      <c r="X1033" s="90"/>
    </row>
    <row r="1034" spans="2:24" ht="0.65" customHeight="1">
      <c r="B1034" s="74"/>
      <c r="C1034" s="74"/>
    </row>
    <row r="1035" spans="2:24" ht="0.65" customHeight="1"/>
    <row r="1036" spans="2:24" ht="12.65" customHeight="1">
      <c r="B1036" s="74" t="s">
        <v>9</v>
      </c>
      <c r="C1036" s="74"/>
      <c r="E1036" s="89">
        <v>0</v>
      </c>
      <c r="F1036" s="89"/>
      <c r="G1036" s="89"/>
      <c r="I1036" s="89">
        <v>0</v>
      </c>
      <c r="J1036" s="89"/>
      <c r="K1036" s="89"/>
      <c r="M1036" s="2">
        <v>0</v>
      </c>
      <c r="O1036" s="2">
        <v>0</v>
      </c>
      <c r="Q1036" s="2">
        <v>0</v>
      </c>
      <c r="S1036" s="89">
        <v>0</v>
      </c>
      <c r="T1036" s="89"/>
      <c r="U1036" s="89"/>
      <c r="W1036" s="90">
        <v>5</v>
      </c>
      <c r="X1036" s="90"/>
    </row>
    <row r="1037" spans="2:24" ht="0.65" customHeight="1">
      <c r="B1037" s="74"/>
      <c r="C1037" s="74"/>
    </row>
    <row r="1038" spans="2:24" ht="0.65" customHeight="1"/>
    <row r="1039" spans="2:24" ht="12.65" customHeight="1">
      <c r="B1039" s="74" t="s">
        <v>9</v>
      </c>
      <c r="C1039" s="74"/>
      <c r="E1039" s="89">
        <v>0</v>
      </c>
      <c r="F1039" s="89"/>
      <c r="G1039" s="89"/>
      <c r="I1039" s="89">
        <v>0</v>
      </c>
      <c r="J1039" s="89"/>
      <c r="K1039" s="89"/>
      <c r="M1039" s="2">
        <v>0</v>
      </c>
      <c r="O1039" s="2">
        <v>0</v>
      </c>
      <c r="Q1039" s="2">
        <v>0</v>
      </c>
      <c r="S1039" s="89">
        <v>0</v>
      </c>
      <c r="T1039" s="89"/>
      <c r="U1039" s="89"/>
      <c r="W1039" s="90">
        <v>11</v>
      </c>
      <c r="X1039" s="90"/>
    </row>
    <row r="1040" spans="2:24" ht="0.65" customHeight="1">
      <c r="B1040" s="74"/>
      <c r="C1040" s="74"/>
    </row>
    <row r="1041" spans="2:24" ht="0.65" customHeight="1"/>
    <row r="1042" spans="2:24" ht="12.65" customHeight="1">
      <c r="B1042" s="74" t="s">
        <v>9</v>
      </c>
      <c r="C1042" s="74"/>
      <c r="E1042" s="89">
        <v>0</v>
      </c>
      <c r="F1042" s="89"/>
      <c r="G1042" s="89"/>
      <c r="I1042" s="89">
        <v>0</v>
      </c>
      <c r="J1042" s="89"/>
      <c r="K1042" s="89"/>
      <c r="M1042" s="2">
        <v>0</v>
      </c>
      <c r="O1042" s="2">
        <v>0</v>
      </c>
      <c r="Q1042" s="2">
        <v>0</v>
      </c>
      <c r="S1042" s="89">
        <v>0</v>
      </c>
      <c r="T1042" s="89"/>
      <c r="U1042" s="89"/>
      <c r="W1042" s="90">
        <v>10</v>
      </c>
      <c r="X1042" s="90"/>
    </row>
    <row r="1043" spans="2:24" ht="0.65" customHeight="1">
      <c r="B1043" s="74"/>
      <c r="C1043" s="74"/>
    </row>
    <row r="1044" spans="2:24" ht="0.65" customHeight="1"/>
    <row r="1045" spans="2:24" ht="12.65" customHeight="1">
      <c r="B1045" s="74" t="s">
        <v>9</v>
      </c>
      <c r="C1045" s="74"/>
      <c r="E1045" s="89">
        <v>0</v>
      </c>
      <c r="F1045" s="89"/>
      <c r="G1045" s="89"/>
      <c r="I1045" s="89">
        <v>0</v>
      </c>
      <c r="J1045" s="89"/>
      <c r="K1045" s="89"/>
      <c r="M1045" s="2">
        <v>0</v>
      </c>
      <c r="O1045" s="2">
        <v>0</v>
      </c>
      <c r="Q1045" s="2">
        <v>0</v>
      </c>
      <c r="S1045" s="89">
        <v>0</v>
      </c>
      <c r="T1045" s="89"/>
      <c r="U1045" s="89"/>
      <c r="W1045" s="90">
        <v>7</v>
      </c>
      <c r="X1045" s="90"/>
    </row>
    <row r="1046" spans="2:24" ht="0.65" customHeight="1">
      <c r="B1046" s="74"/>
      <c r="C1046" s="74"/>
    </row>
    <row r="1047" spans="2:24" ht="0.65" customHeight="1"/>
    <row r="1048" spans="2:24" ht="12.65" customHeight="1">
      <c r="B1048" s="74" t="s">
        <v>9</v>
      </c>
      <c r="C1048" s="74"/>
      <c r="E1048" s="89">
        <v>0</v>
      </c>
      <c r="F1048" s="89"/>
      <c r="G1048" s="89"/>
      <c r="I1048" s="89">
        <v>0</v>
      </c>
      <c r="J1048" s="89"/>
      <c r="K1048" s="89"/>
      <c r="M1048" s="2">
        <v>0</v>
      </c>
      <c r="O1048" s="2">
        <v>0</v>
      </c>
      <c r="Q1048" s="2">
        <v>0</v>
      </c>
      <c r="S1048" s="89">
        <v>0</v>
      </c>
      <c r="T1048" s="89"/>
      <c r="U1048" s="89"/>
      <c r="W1048" s="90">
        <v>4</v>
      </c>
      <c r="X1048" s="90"/>
    </row>
    <row r="1049" spans="2:24" ht="0.65" customHeight="1">
      <c r="B1049" s="74"/>
      <c r="C1049" s="74"/>
    </row>
    <row r="1050" spans="2:24" ht="0.65" customHeight="1"/>
    <row r="1051" spans="2:24" ht="12.65" customHeight="1">
      <c r="B1051" s="74" t="s">
        <v>9</v>
      </c>
      <c r="C1051" s="74"/>
      <c r="E1051" s="89">
        <v>0</v>
      </c>
      <c r="F1051" s="89"/>
      <c r="G1051" s="89"/>
      <c r="I1051" s="89">
        <v>0</v>
      </c>
      <c r="J1051" s="89"/>
      <c r="K1051" s="89"/>
      <c r="M1051" s="2">
        <v>0</v>
      </c>
      <c r="O1051" s="2">
        <v>0</v>
      </c>
      <c r="Q1051" s="2">
        <v>0</v>
      </c>
      <c r="S1051" s="89">
        <v>0</v>
      </c>
      <c r="T1051" s="89"/>
      <c r="U1051" s="89"/>
      <c r="W1051" s="90">
        <v>29</v>
      </c>
      <c r="X1051" s="90"/>
    </row>
    <row r="1052" spans="2:24" ht="0.65" customHeight="1">
      <c r="B1052" s="74"/>
      <c r="C1052" s="74"/>
    </row>
    <row r="1053" spans="2:24" ht="0.65" customHeight="1"/>
    <row r="1054" spans="2:24" ht="12.65" customHeight="1">
      <c r="B1054" s="74" t="s">
        <v>9</v>
      </c>
      <c r="C1054" s="74"/>
      <c r="E1054" s="89">
        <v>0</v>
      </c>
      <c r="F1054" s="89"/>
      <c r="G1054" s="89"/>
      <c r="I1054" s="89">
        <v>0</v>
      </c>
      <c r="J1054" s="89"/>
      <c r="K1054" s="89"/>
      <c r="M1054" s="2">
        <v>0</v>
      </c>
      <c r="O1054" s="2">
        <v>0</v>
      </c>
      <c r="Q1054" s="2">
        <v>0</v>
      </c>
      <c r="S1054" s="89">
        <v>0</v>
      </c>
      <c r="T1054" s="89"/>
      <c r="U1054" s="89"/>
      <c r="W1054" s="90">
        <v>13</v>
      </c>
      <c r="X1054" s="90"/>
    </row>
    <row r="1055" spans="2:24" ht="0.65" customHeight="1">
      <c r="B1055" s="74"/>
      <c r="C1055" s="74"/>
    </row>
    <row r="1056" spans="2:24" ht="0.65" customHeight="1"/>
    <row r="1057" spans="2:24" ht="12.65" customHeight="1">
      <c r="B1057" s="74" t="s">
        <v>9</v>
      </c>
      <c r="C1057" s="74"/>
      <c r="E1057" s="89">
        <v>0</v>
      </c>
      <c r="F1057" s="89"/>
      <c r="G1057" s="89"/>
      <c r="I1057" s="89">
        <v>0</v>
      </c>
      <c r="J1057" s="89"/>
      <c r="K1057" s="89"/>
      <c r="M1057" s="2">
        <v>0</v>
      </c>
      <c r="O1057" s="2">
        <v>0</v>
      </c>
      <c r="Q1057" s="2">
        <v>0</v>
      </c>
      <c r="S1057" s="89">
        <v>0</v>
      </c>
      <c r="T1057" s="89"/>
      <c r="U1057" s="89"/>
    </row>
    <row r="1058" spans="2:24" ht="0.65" customHeight="1">
      <c r="B1058" s="74"/>
      <c r="C1058" s="74"/>
    </row>
    <row r="1059" spans="2:24" ht="0.65" customHeight="1"/>
    <row r="1060" spans="2:24" ht="12.65" customHeight="1">
      <c r="B1060" s="74" t="s">
        <v>9</v>
      </c>
      <c r="C1060" s="74"/>
      <c r="E1060" s="89">
        <v>0</v>
      </c>
      <c r="F1060" s="89"/>
      <c r="G1060" s="89"/>
      <c r="I1060" s="89">
        <v>0</v>
      </c>
      <c r="J1060" s="89"/>
      <c r="K1060" s="89"/>
      <c r="M1060" s="2">
        <v>0</v>
      </c>
      <c r="O1060" s="2">
        <v>0</v>
      </c>
      <c r="Q1060" s="2">
        <v>0</v>
      </c>
      <c r="S1060" s="89">
        <v>0</v>
      </c>
      <c r="T1060" s="89"/>
      <c r="U1060" s="89"/>
    </row>
    <row r="1061" spans="2:24" ht="0.65" customHeight="1">
      <c r="B1061" s="74"/>
      <c r="C1061" s="74"/>
    </row>
    <row r="1062" spans="2:24" ht="0.65" customHeight="1"/>
    <row r="1063" spans="2:24" ht="12.65" customHeight="1">
      <c r="B1063" s="74" t="s">
        <v>9</v>
      </c>
      <c r="C1063" s="74"/>
      <c r="E1063" s="89">
        <v>0</v>
      </c>
      <c r="F1063" s="89"/>
      <c r="G1063" s="89"/>
      <c r="I1063" s="89">
        <v>0</v>
      </c>
      <c r="J1063" s="89"/>
      <c r="K1063" s="89"/>
      <c r="M1063" s="2">
        <v>0</v>
      </c>
      <c r="O1063" s="2">
        <v>0</v>
      </c>
      <c r="Q1063" s="2">
        <v>0</v>
      </c>
      <c r="S1063" s="89">
        <v>0</v>
      </c>
      <c r="T1063" s="89"/>
      <c r="U1063" s="89"/>
      <c r="W1063" s="90">
        <v>20</v>
      </c>
      <c r="X1063" s="90"/>
    </row>
    <row r="1064" spans="2:24" ht="0.65" customHeight="1">
      <c r="B1064" s="74"/>
      <c r="C1064" s="74"/>
    </row>
    <row r="1065" spans="2:24" ht="0.65" customHeight="1"/>
    <row r="1066" spans="2:24" ht="12.65" customHeight="1">
      <c r="B1066" s="74" t="s">
        <v>9</v>
      </c>
      <c r="C1066" s="74"/>
      <c r="E1066" s="89">
        <v>0</v>
      </c>
      <c r="F1066" s="89"/>
      <c r="G1066" s="89"/>
      <c r="I1066" s="89">
        <v>0</v>
      </c>
      <c r="J1066" s="89"/>
      <c r="K1066" s="89"/>
      <c r="M1066" s="2">
        <v>0</v>
      </c>
      <c r="O1066" s="2">
        <v>0</v>
      </c>
      <c r="Q1066" s="2">
        <v>0</v>
      </c>
      <c r="S1066" s="89">
        <v>0</v>
      </c>
      <c r="T1066" s="89"/>
      <c r="U1066" s="89"/>
      <c r="W1066" s="90">
        <v>4</v>
      </c>
      <c r="X1066" s="90"/>
    </row>
    <row r="1067" spans="2:24" ht="0.65" customHeight="1">
      <c r="B1067" s="74"/>
      <c r="C1067" s="74"/>
    </row>
    <row r="1068" spans="2:24" ht="0.65" customHeight="1"/>
    <row r="1069" spans="2:24" ht="12.65" customHeight="1">
      <c r="B1069" s="74" t="s">
        <v>9</v>
      </c>
      <c r="C1069" s="74"/>
      <c r="E1069" s="89">
        <v>0</v>
      </c>
      <c r="F1069" s="89"/>
      <c r="G1069" s="89"/>
      <c r="I1069" s="89">
        <v>0</v>
      </c>
      <c r="J1069" s="89"/>
      <c r="K1069" s="89"/>
      <c r="M1069" s="2">
        <v>0</v>
      </c>
      <c r="O1069" s="2">
        <v>0</v>
      </c>
      <c r="Q1069" s="2">
        <v>0</v>
      </c>
      <c r="S1069" s="89">
        <v>0</v>
      </c>
      <c r="T1069" s="89"/>
      <c r="U1069" s="89"/>
    </row>
    <row r="1070" spans="2:24" ht="0.65" customHeight="1">
      <c r="B1070" s="74"/>
      <c r="C1070" s="74"/>
    </row>
    <row r="1071" spans="2:24" ht="0.65" customHeight="1"/>
    <row r="1072" spans="2:24" ht="12.65" customHeight="1">
      <c r="B1072" s="74" t="s">
        <v>9</v>
      </c>
      <c r="C1072" s="74"/>
      <c r="E1072" s="89">
        <v>0</v>
      </c>
      <c r="F1072" s="89"/>
      <c r="G1072" s="89"/>
      <c r="I1072" s="89">
        <v>0</v>
      </c>
      <c r="J1072" s="89"/>
      <c r="K1072" s="89"/>
      <c r="M1072" s="2">
        <v>0</v>
      </c>
      <c r="O1072" s="2">
        <v>0</v>
      </c>
      <c r="Q1072" s="2">
        <v>0</v>
      </c>
      <c r="S1072" s="89">
        <v>0</v>
      </c>
      <c r="T1072" s="89"/>
      <c r="U1072" s="89"/>
      <c r="W1072" s="90">
        <v>11</v>
      </c>
      <c r="X1072" s="90"/>
    </row>
    <row r="1073" spans="2:24" ht="0.65" customHeight="1">
      <c r="B1073" s="74"/>
      <c r="C1073" s="74"/>
    </row>
    <row r="1074" spans="2:24" ht="0.65" customHeight="1"/>
    <row r="1075" spans="2:24" ht="12.65" customHeight="1">
      <c r="B1075" s="74" t="s">
        <v>9</v>
      </c>
      <c r="C1075" s="74"/>
      <c r="E1075" s="89">
        <v>0</v>
      </c>
      <c r="F1075" s="89"/>
      <c r="G1075" s="89"/>
      <c r="I1075" s="89">
        <v>0</v>
      </c>
      <c r="J1075" s="89"/>
      <c r="K1075" s="89"/>
      <c r="M1075" s="2">
        <v>0</v>
      </c>
      <c r="O1075" s="2">
        <v>0</v>
      </c>
      <c r="Q1075" s="2">
        <v>0</v>
      </c>
      <c r="S1075" s="89">
        <v>0</v>
      </c>
      <c r="T1075" s="89"/>
      <c r="U1075" s="89"/>
      <c r="W1075" s="90">
        <v>5</v>
      </c>
      <c r="X1075" s="90"/>
    </row>
    <row r="1076" spans="2:24" ht="0.65" customHeight="1">
      <c r="B1076" s="74"/>
      <c r="C1076" s="74"/>
    </row>
    <row r="1077" spans="2:24" ht="0.65" customHeight="1"/>
    <row r="1078" spans="2:24" ht="12.65" customHeight="1">
      <c r="B1078" s="74" t="s">
        <v>9</v>
      </c>
      <c r="C1078" s="74"/>
      <c r="E1078" s="89">
        <v>0</v>
      </c>
      <c r="F1078" s="89"/>
      <c r="G1078" s="89"/>
      <c r="I1078" s="89">
        <v>0</v>
      </c>
      <c r="J1078" s="89"/>
      <c r="K1078" s="89"/>
      <c r="M1078" s="2">
        <v>0</v>
      </c>
      <c r="O1078" s="2">
        <v>0</v>
      </c>
      <c r="Q1078" s="2">
        <v>0</v>
      </c>
      <c r="S1078" s="89">
        <v>0</v>
      </c>
      <c r="T1078" s="89"/>
      <c r="U1078" s="89"/>
      <c r="W1078" s="90">
        <v>15</v>
      </c>
      <c r="X1078" s="90"/>
    </row>
    <row r="1079" spans="2:24" ht="0.65" customHeight="1">
      <c r="B1079" s="74"/>
      <c r="C1079" s="74"/>
    </row>
    <row r="1080" spans="2:24" ht="0.65" customHeight="1"/>
    <row r="1081" spans="2:24" ht="12.65" customHeight="1">
      <c r="B1081" s="74" t="s">
        <v>9</v>
      </c>
      <c r="C1081" s="74"/>
      <c r="E1081" s="89">
        <v>0</v>
      </c>
      <c r="F1081" s="89"/>
      <c r="G1081" s="89"/>
      <c r="I1081" s="89">
        <v>0</v>
      </c>
      <c r="J1081" s="89"/>
      <c r="K1081" s="89"/>
      <c r="M1081" s="2">
        <v>0</v>
      </c>
      <c r="O1081" s="2">
        <v>0</v>
      </c>
      <c r="Q1081" s="2">
        <v>0</v>
      </c>
      <c r="S1081" s="89">
        <v>0</v>
      </c>
      <c r="T1081" s="89"/>
      <c r="U1081" s="89"/>
      <c r="W1081" s="90">
        <v>18</v>
      </c>
      <c r="X1081" s="90"/>
    </row>
    <row r="1082" spans="2:24" ht="0.65" customHeight="1">
      <c r="B1082" s="74"/>
      <c r="C1082" s="74"/>
    </row>
    <row r="1083" spans="2:24" ht="0.65" customHeight="1"/>
    <row r="1084" spans="2:24" ht="12.65" customHeight="1">
      <c r="B1084" s="74" t="s">
        <v>9</v>
      </c>
      <c r="C1084" s="74"/>
      <c r="E1084" s="89">
        <v>0</v>
      </c>
      <c r="F1084" s="89"/>
      <c r="G1084" s="89"/>
      <c r="I1084" s="89">
        <v>0</v>
      </c>
      <c r="J1084" s="89"/>
      <c r="K1084" s="89"/>
      <c r="M1084" s="2">
        <v>0</v>
      </c>
      <c r="O1084" s="2">
        <v>0</v>
      </c>
      <c r="Q1084" s="2">
        <v>0</v>
      </c>
      <c r="S1084" s="89">
        <v>0</v>
      </c>
      <c r="T1084" s="89"/>
      <c r="U1084" s="89"/>
      <c r="W1084" s="90">
        <v>18</v>
      </c>
      <c r="X1084" s="90"/>
    </row>
    <row r="1085" spans="2:24" ht="0.65" customHeight="1">
      <c r="B1085" s="74"/>
      <c r="C1085" s="74"/>
    </row>
    <row r="1086" spans="2:24" ht="0.65" customHeight="1"/>
    <row r="1087" spans="2:24" ht="12.65" customHeight="1">
      <c r="B1087" s="74" t="s">
        <v>9</v>
      </c>
      <c r="C1087" s="74"/>
      <c r="E1087" s="89">
        <v>0</v>
      </c>
      <c r="F1087" s="89"/>
      <c r="G1087" s="89"/>
      <c r="I1087" s="89">
        <v>0</v>
      </c>
      <c r="J1087" s="89"/>
      <c r="K1087" s="89"/>
      <c r="M1087" s="2">
        <v>0</v>
      </c>
      <c r="O1087" s="2">
        <v>0</v>
      </c>
      <c r="Q1087" s="2">
        <v>0</v>
      </c>
      <c r="S1087" s="89">
        <v>0</v>
      </c>
      <c r="T1087" s="89"/>
      <c r="U1087" s="89"/>
      <c r="W1087" s="90">
        <v>10</v>
      </c>
      <c r="X1087" s="90"/>
    </row>
    <row r="1088" spans="2:24" ht="0.65" customHeight="1">
      <c r="B1088" s="74"/>
      <c r="C1088" s="74"/>
    </row>
    <row r="1089" spans="2:24" ht="0.65" customHeight="1"/>
    <row r="1090" spans="2:24" ht="12.65" customHeight="1">
      <c r="B1090" s="74" t="s">
        <v>9</v>
      </c>
      <c r="C1090" s="74"/>
      <c r="E1090" s="89">
        <v>0</v>
      </c>
      <c r="F1090" s="89"/>
      <c r="G1090" s="89"/>
      <c r="I1090" s="89">
        <v>0</v>
      </c>
      <c r="J1090" s="89"/>
      <c r="K1090" s="89"/>
      <c r="M1090" s="2">
        <v>0</v>
      </c>
      <c r="O1090" s="2">
        <v>0</v>
      </c>
      <c r="Q1090" s="2">
        <v>0</v>
      </c>
      <c r="S1090" s="89">
        <v>0</v>
      </c>
      <c r="T1090" s="89"/>
      <c r="U1090" s="89"/>
      <c r="W1090" s="90">
        <v>15</v>
      </c>
      <c r="X1090" s="90"/>
    </row>
    <row r="1091" spans="2:24" ht="0.65" customHeight="1">
      <c r="B1091" s="74"/>
      <c r="C1091" s="74"/>
    </row>
    <row r="1092" spans="2:24" ht="0.65" customHeight="1"/>
    <row r="1093" spans="2:24" ht="12.65" customHeight="1">
      <c r="B1093" s="74" t="s">
        <v>9</v>
      </c>
      <c r="C1093" s="74"/>
      <c r="E1093" s="89">
        <v>0</v>
      </c>
      <c r="F1093" s="89"/>
      <c r="G1093" s="89"/>
      <c r="I1093" s="89">
        <v>0</v>
      </c>
      <c r="J1093" s="89"/>
      <c r="K1093" s="89"/>
      <c r="M1093" s="2">
        <v>0</v>
      </c>
      <c r="O1093" s="2">
        <v>0</v>
      </c>
      <c r="Q1093" s="2">
        <v>0</v>
      </c>
      <c r="S1093" s="89">
        <v>0</v>
      </c>
      <c r="T1093" s="89"/>
      <c r="U1093" s="89"/>
      <c r="W1093" s="90">
        <v>15</v>
      </c>
      <c r="X1093" s="90"/>
    </row>
    <row r="1094" spans="2:24" ht="0.65" customHeight="1">
      <c r="B1094" s="74"/>
      <c r="C1094" s="74"/>
    </row>
    <row r="1095" spans="2:24" ht="0.65" customHeight="1"/>
    <row r="1096" spans="2:24" ht="12.65" customHeight="1">
      <c r="B1096" s="74" t="s">
        <v>9</v>
      </c>
      <c r="C1096" s="74"/>
      <c r="E1096" s="89">
        <v>0</v>
      </c>
      <c r="F1096" s="89"/>
      <c r="G1096" s="89"/>
      <c r="I1096" s="89">
        <v>0</v>
      </c>
      <c r="J1096" s="89"/>
      <c r="K1096" s="89"/>
      <c r="M1096" s="2">
        <v>0</v>
      </c>
      <c r="O1096" s="2">
        <v>0</v>
      </c>
      <c r="Q1096" s="2">
        <v>0</v>
      </c>
      <c r="S1096" s="89">
        <v>0</v>
      </c>
      <c r="T1096" s="89"/>
      <c r="U1096" s="89"/>
      <c r="W1096" s="90">
        <v>25</v>
      </c>
      <c r="X1096" s="90"/>
    </row>
    <row r="1097" spans="2:24" ht="0.65" customHeight="1">
      <c r="B1097" s="74"/>
      <c r="C1097" s="74"/>
    </row>
    <row r="1098" spans="2:24" ht="0.65" customHeight="1"/>
    <row r="1099" spans="2:24" ht="12.65" customHeight="1">
      <c r="B1099" s="74" t="s">
        <v>9</v>
      </c>
      <c r="C1099" s="74"/>
      <c r="E1099" s="89">
        <v>0</v>
      </c>
      <c r="F1099" s="89"/>
      <c r="G1099" s="89"/>
      <c r="I1099" s="89">
        <v>0</v>
      </c>
      <c r="J1099" s="89"/>
      <c r="K1099" s="89"/>
      <c r="M1099" s="2">
        <v>0</v>
      </c>
      <c r="O1099" s="2">
        <v>0</v>
      </c>
      <c r="Q1099" s="2">
        <v>0</v>
      </c>
      <c r="S1099" s="89">
        <v>0</v>
      </c>
      <c r="T1099" s="89"/>
      <c r="U1099" s="89"/>
    </row>
    <row r="1100" spans="2:24" ht="0.65" customHeight="1">
      <c r="B1100" s="74"/>
      <c r="C1100" s="74"/>
    </row>
    <row r="1101" spans="2:24" ht="0.65" customHeight="1"/>
    <row r="1102" spans="2:24" ht="12.65" customHeight="1">
      <c r="B1102" s="74" t="s">
        <v>9</v>
      </c>
      <c r="C1102" s="74"/>
      <c r="E1102" s="89">
        <v>0</v>
      </c>
      <c r="F1102" s="89"/>
      <c r="G1102" s="89"/>
      <c r="I1102" s="89">
        <v>0</v>
      </c>
      <c r="J1102" s="89"/>
      <c r="K1102" s="89"/>
      <c r="M1102" s="2">
        <v>0</v>
      </c>
      <c r="O1102" s="2">
        <v>0</v>
      </c>
      <c r="Q1102" s="2">
        <v>0</v>
      </c>
      <c r="S1102" s="89">
        <v>0</v>
      </c>
      <c r="T1102" s="89"/>
      <c r="U1102" s="89"/>
      <c r="W1102" s="90">
        <v>23</v>
      </c>
      <c r="X1102" s="90"/>
    </row>
    <row r="1103" spans="2:24" ht="0.65" customHeight="1">
      <c r="B1103" s="74"/>
      <c r="C1103" s="74"/>
    </row>
    <row r="1104" spans="2:24" ht="0.65" customHeight="1"/>
    <row r="1105" spans="2:24" ht="12.65" customHeight="1">
      <c r="B1105" s="74" t="s">
        <v>9</v>
      </c>
      <c r="C1105" s="74"/>
      <c r="E1105" s="89">
        <v>0</v>
      </c>
      <c r="F1105" s="89"/>
      <c r="G1105" s="89"/>
      <c r="I1105" s="89">
        <v>0</v>
      </c>
      <c r="J1105" s="89"/>
      <c r="K1105" s="89"/>
      <c r="M1105" s="2">
        <v>0</v>
      </c>
      <c r="O1105" s="2">
        <v>0</v>
      </c>
      <c r="Q1105" s="2">
        <v>0</v>
      </c>
      <c r="S1105" s="89">
        <v>0</v>
      </c>
      <c r="T1105" s="89"/>
      <c r="U1105" s="89"/>
    </row>
    <row r="1106" spans="2:24" ht="0.65" customHeight="1">
      <c r="B1106" s="74"/>
      <c r="C1106" s="74"/>
    </row>
    <row r="1107" spans="2:24" ht="0.65" customHeight="1"/>
    <row r="1108" spans="2:24" ht="12.65" customHeight="1">
      <c r="B1108" s="74" t="s">
        <v>9</v>
      </c>
      <c r="C1108" s="74"/>
      <c r="E1108" s="89">
        <v>0</v>
      </c>
      <c r="F1108" s="89"/>
      <c r="G1108" s="89"/>
      <c r="I1108" s="89">
        <v>0</v>
      </c>
      <c r="J1108" s="89"/>
      <c r="K1108" s="89"/>
      <c r="M1108" s="2">
        <v>0</v>
      </c>
      <c r="O1108" s="2">
        <v>0</v>
      </c>
      <c r="Q1108" s="2">
        <v>0</v>
      </c>
      <c r="S1108" s="89">
        <v>0</v>
      </c>
      <c r="T1108" s="89"/>
      <c r="U1108" s="89"/>
    </row>
    <row r="1109" spans="2:24" ht="0.65" customHeight="1">
      <c r="B1109" s="74"/>
      <c r="C1109" s="74"/>
    </row>
    <row r="1110" spans="2:24" ht="0.65" customHeight="1"/>
    <row r="1111" spans="2:24" ht="12.65" customHeight="1">
      <c r="B1111" s="74" t="s">
        <v>9</v>
      </c>
      <c r="C1111" s="74"/>
      <c r="E1111" s="89">
        <v>0</v>
      </c>
      <c r="F1111" s="89"/>
      <c r="G1111" s="89"/>
      <c r="I1111" s="89">
        <v>0</v>
      </c>
      <c r="J1111" s="89"/>
      <c r="K1111" s="89"/>
      <c r="M1111" s="2">
        <v>0</v>
      </c>
      <c r="O1111" s="2">
        <v>0</v>
      </c>
      <c r="Q1111" s="2">
        <v>0</v>
      </c>
      <c r="S1111" s="89">
        <v>0</v>
      </c>
      <c r="T1111" s="89"/>
      <c r="U1111" s="89"/>
      <c r="W1111" s="90">
        <v>24</v>
      </c>
      <c r="X1111" s="90"/>
    </row>
    <row r="1112" spans="2:24" ht="0.65" customHeight="1">
      <c r="B1112" s="74"/>
      <c r="C1112" s="74"/>
    </row>
    <row r="1113" spans="2:24" ht="0.65" customHeight="1"/>
    <row r="1114" spans="2:24" ht="12.65" customHeight="1">
      <c r="B1114" s="74" t="s">
        <v>9</v>
      </c>
      <c r="C1114" s="74"/>
      <c r="E1114" s="89">
        <v>0</v>
      </c>
      <c r="F1114" s="89"/>
      <c r="G1114" s="89"/>
      <c r="I1114" s="89">
        <v>0</v>
      </c>
      <c r="J1114" s="89"/>
      <c r="K1114" s="89"/>
      <c r="M1114" s="2">
        <v>0</v>
      </c>
      <c r="O1114" s="2">
        <v>0</v>
      </c>
      <c r="Q1114" s="2">
        <v>0</v>
      </c>
      <c r="S1114" s="89">
        <v>0</v>
      </c>
      <c r="T1114" s="89"/>
      <c r="U1114" s="89"/>
      <c r="W1114" s="90">
        <v>6</v>
      </c>
      <c r="X1114" s="90"/>
    </row>
    <row r="1115" spans="2:24" ht="0.65" customHeight="1">
      <c r="B1115" s="74"/>
      <c r="C1115" s="74"/>
    </row>
    <row r="1116" spans="2:24" ht="0.65" customHeight="1"/>
    <row r="1117" spans="2:24" ht="12.65" customHeight="1">
      <c r="B1117" s="74" t="s">
        <v>9</v>
      </c>
      <c r="C1117" s="74"/>
      <c r="E1117" s="89">
        <v>0</v>
      </c>
      <c r="F1117" s="89"/>
      <c r="G1117" s="89"/>
      <c r="I1117" s="89">
        <v>0</v>
      </c>
      <c r="J1117" s="89"/>
      <c r="K1117" s="89"/>
      <c r="M1117" s="2">
        <v>0</v>
      </c>
      <c r="O1117" s="2">
        <v>0</v>
      </c>
      <c r="Q1117" s="2">
        <v>0</v>
      </c>
      <c r="S1117" s="89">
        <v>0</v>
      </c>
      <c r="T1117" s="89"/>
      <c r="U1117" s="89"/>
      <c r="W1117" s="90">
        <v>37</v>
      </c>
      <c r="X1117" s="90"/>
    </row>
    <row r="1118" spans="2:24" ht="0.65" customHeight="1">
      <c r="B1118" s="74"/>
      <c r="C1118" s="74"/>
    </row>
    <row r="1119" spans="2:24" ht="0.65" customHeight="1"/>
    <row r="1120" spans="2:24" ht="12.65" customHeight="1">
      <c r="B1120" s="74" t="s">
        <v>9</v>
      </c>
      <c r="C1120" s="74"/>
      <c r="E1120" s="89">
        <v>0</v>
      </c>
      <c r="F1120" s="89"/>
      <c r="G1120" s="89"/>
      <c r="I1120" s="89">
        <v>0</v>
      </c>
      <c r="J1120" s="89"/>
      <c r="K1120" s="89"/>
      <c r="M1120" s="2">
        <v>0</v>
      </c>
      <c r="O1120" s="2">
        <v>0</v>
      </c>
      <c r="Q1120" s="2">
        <v>0</v>
      </c>
      <c r="S1120" s="89">
        <v>0</v>
      </c>
      <c r="T1120" s="89"/>
      <c r="U1120" s="89"/>
      <c r="W1120" s="90">
        <v>8</v>
      </c>
      <c r="X1120" s="90"/>
    </row>
    <row r="1121" spans="2:24" ht="0.65" customHeight="1">
      <c r="B1121" s="74"/>
      <c r="C1121" s="74"/>
    </row>
    <row r="1122" spans="2:24" ht="0.65" customHeight="1"/>
    <row r="1123" spans="2:24" ht="12.65" customHeight="1">
      <c r="B1123" s="74" t="s">
        <v>9</v>
      </c>
      <c r="C1123" s="74"/>
      <c r="E1123" s="89">
        <v>0</v>
      </c>
      <c r="F1123" s="89"/>
      <c r="G1123" s="89"/>
      <c r="I1123" s="89">
        <v>0</v>
      </c>
      <c r="J1123" s="89"/>
      <c r="K1123" s="89"/>
      <c r="M1123" s="2">
        <v>0</v>
      </c>
      <c r="O1123" s="2">
        <v>0</v>
      </c>
      <c r="Q1123" s="2">
        <v>0</v>
      </c>
      <c r="S1123" s="89">
        <v>0</v>
      </c>
      <c r="T1123" s="89"/>
      <c r="U1123" s="89"/>
      <c r="W1123" s="90">
        <v>5</v>
      </c>
      <c r="X1123" s="90"/>
    </row>
    <row r="1124" spans="2:24" ht="0.65" customHeight="1">
      <c r="B1124" s="74"/>
      <c r="C1124" s="74"/>
    </row>
    <row r="1125" spans="2:24" ht="0.65" customHeight="1"/>
    <row r="1126" spans="2:24" ht="12.65" customHeight="1">
      <c r="B1126" s="74" t="s">
        <v>9</v>
      </c>
      <c r="C1126" s="74"/>
      <c r="E1126" s="89">
        <v>0</v>
      </c>
      <c r="F1126" s="89"/>
      <c r="G1126" s="89"/>
      <c r="I1126" s="89">
        <v>0</v>
      </c>
      <c r="J1126" s="89"/>
      <c r="K1126" s="89"/>
      <c r="M1126" s="2">
        <v>0</v>
      </c>
      <c r="O1126" s="2">
        <v>0</v>
      </c>
      <c r="Q1126" s="2">
        <v>0</v>
      </c>
      <c r="S1126" s="89">
        <v>0</v>
      </c>
      <c r="T1126" s="89"/>
      <c r="U1126" s="89"/>
      <c r="W1126" s="90">
        <v>19</v>
      </c>
      <c r="X1126" s="90"/>
    </row>
    <row r="1127" spans="2:24" ht="0.65" customHeight="1">
      <c r="B1127" s="74"/>
      <c r="C1127" s="74"/>
    </row>
    <row r="1128" spans="2:24" ht="0.65" customHeight="1"/>
    <row r="1129" spans="2:24" ht="12.65" customHeight="1">
      <c r="B1129" s="74" t="s">
        <v>9</v>
      </c>
      <c r="C1129" s="74"/>
      <c r="E1129" s="89">
        <v>0</v>
      </c>
      <c r="F1129" s="89"/>
      <c r="G1129" s="89"/>
      <c r="I1129" s="89">
        <v>0</v>
      </c>
      <c r="J1129" s="89"/>
      <c r="K1129" s="89"/>
      <c r="M1129" s="2">
        <v>0</v>
      </c>
      <c r="O1129" s="2">
        <v>0</v>
      </c>
      <c r="Q1129" s="2">
        <v>0</v>
      </c>
      <c r="S1129" s="89">
        <v>0</v>
      </c>
      <c r="T1129" s="89"/>
      <c r="U1129" s="89"/>
      <c r="W1129" s="90">
        <v>21</v>
      </c>
      <c r="X1129" s="90"/>
    </row>
    <row r="1130" spans="2:24" ht="0.65" customHeight="1">
      <c r="B1130" s="74"/>
      <c r="C1130" s="74"/>
    </row>
    <row r="1131" spans="2:24" ht="0.65" customHeight="1"/>
    <row r="1132" spans="2:24" ht="12.65" customHeight="1">
      <c r="B1132" s="74" t="s">
        <v>9</v>
      </c>
      <c r="C1132" s="74"/>
      <c r="E1132" s="89">
        <v>0</v>
      </c>
      <c r="F1132" s="89"/>
      <c r="G1132" s="89"/>
      <c r="I1132" s="89">
        <v>0</v>
      </c>
      <c r="J1132" s="89"/>
      <c r="K1132" s="89"/>
      <c r="M1132" s="2">
        <v>0</v>
      </c>
      <c r="O1132" s="2">
        <v>0</v>
      </c>
      <c r="Q1132" s="2">
        <v>0</v>
      </c>
      <c r="S1132" s="89">
        <v>0</v>
      </c>
      <c r="T1132" s="89"/>
      <c r="U1132" s="89"/>
    </row>
    <row r="1133" spans="2:24" ht="0.65" customHeight="1">
      <c r="B1133" s="74"/>
      <c r="C1133" s="74"/>
    </row>
    <row r="1134" spans="2:24" ht="0.65" customHeight="1"/>
    <row r="1135" spans="2:24" ht="12.65" customHeight="1">
      <c r="B1135" s="74" t="s">
        <v>9</v>
      </c>
      <c r="C1135" s="74"/>
      <c r="E1135" s="89">
        <v>0</v>
      </c>
      <c r="F1135" s="89"/>
      <c r="G1135" s="89"/>
      <c r="I1135" s="89">
        <v>0</v>
      </c>
      <c r="J1135" s="89"/>
      <c r="K1135" s="89"/>
      <c r="M1135" s="2">
        <v>0</v>
      </c>
      <c r="O1135" s="2">
        <v>0</v>
      </c>
      <c r="Q1135" s="2">
        <v>0</v>
      </c>
      <c r="S1135" s="89">
        <v>0</v>
      </c>
      <c r="T1135" s="89"/>
      <c r="U1135" s="89"/>
      <c r="W1135" s="90">
        <v>5</v>
      </c>
      <c r="X1135" s="90"/>
    </row>
    <row r="1136" spans="2:24" ht="0.65" customHeight="1">
      <c r="B1136" s="74"/>
      <c r="C1136" s="74"/>
    </row>
    <row r="1137" spans="2:24" ht="0.65" customHeight="1"/>
    <row r="1138" spans="2:24" ht="12.65" customHeight="1">
      <c r="B1138" s="74" t="s">
        <v>9</v>
      </c>
      <c r="C1138" s="74"/>
      <c r="E1138" s="89">
        <v>0</v>
      </c>
      <c r="F1138" s="89"/>
      <c r="G1138" s="89"/>
      <c r="I1138" s="89">
        <v>0</v>
      </c>
      <c r="J1138" s="89"/>
      <c r="K1138" s="89"/>
      <c r="M1138" s="2">
        <v>0</v>
      </c>
      <c r="O1138" s="2">
        <v>0</v>
      </c>
      <c r="Q1138" s="2">
        <v>0</v>
      </c>
      <c r="S1138" s="89">
        <v>0</v>
      </c>
      <c r="T1138" s="89"/>
      <c r="U1138" s="89"/>
      <c r="W1138" s="90">
        <v>5</v>
      </c>
      <c r="X1138" s="90"/>
    </row>
    <row r="1139" spans="2:24" ht="0.65" customHeight="1">
      <c r="B1139" s="74"/>
      <c r="C1139" s="74"/>
    </row>
    <row r="1140" spans="2:24" ht="0.65" customHeight="1"/>
    <row r="1141" spans="2:24" ht="12.65" customHeight="1">
      <c r="B1141" s="74" t="s">
        <v>9</v>
      </c>
      <c r="C1141" s="74"/>
      <c r="E1141" s="89">
        <v>0</v>
      </c>
      <c r="F1141" s="89"/>
      <c r="G1141" s="89"/>
      <c r="I1141" s="89">
        <v>0</v>
      </c>
      <c r="J1141" s="89"/>
      <c r="K1141" s="89"/>
      <c r="M1141" s="2">
        <v>0</v>
      </c>
      <c r="O1141" s="2">
        <v>0</v>
      </c>
      <c r="Q1141" s="2">
        <v>0</v>
      </c>
      <c r="S1141" s="89">
        <v>0</v>
      </c>
      <c r="T1141" s="89"/>
      <c r="U1141" s="89"/>
      <c r="W1141" s="90">
        <v>41</v>
      </c>
      <c r="X1141" s="90"/>
    </row>
    <row r="1142" spans="2:24" ht="0.65" customHeight="1">
      <c r="B1142" s="74"/>
      <c r="C1142" s="74"/>
    </row>
    <row r="1143" spans="2:24" ht="0.65" customHeight="1"/>
    <row r="1144" spans="2:24" ht="12.65" customHeight="1">
      <c r="B1144" s="74" t="s">
        <v>9</v>
      </c>
      <c r="C1144" s="74"/>
      <c r="E1144" s="89">
        <v>0</v>
      </c>
      <c r="F1144" s="89"/>
      <c r="G1144" s="89"/>
      <c r="I1144" s="89">
        <v>0</v>
      </c>
      <c r="J1144" s="89"/>
      <c r="K1144" s="89"/>
      <c r="M1144" s="2">
        <v>0</v>
      </c>
      <c r="O1144" s="2">
        <v>0</v>
      </c>
      <c r="Q1144" s="2">
        <v>0</v>
      </c>
      <c r="S1144" s="89">
        <v>0</v>
      </c>
      <c r="T1144" s="89"/>
      <c r="U1144" s="89"/>
      <c r="W1144" s="90">
        <v>55</v>
      </c>
      <c r="X1144" s="90"/>
    </row>
    <row r="1145" spans="2:24" ht="0.65" customHeight="1">
      <c r="B1145" s="74"/>
      <c r="C1145" s="74"/>
    </row>
    <row r="1146" spans="2:24" ht="0.65" customHeight="1"/>
    <row r="1147" spans="2:24" ht="12.65" customHeight="1">
      <c r="B1147" s="74" t="s">
        <v>9</v>
      </c>
      <c r="C1147" s="74"/>
      <c r="E1147" s="89">
        <v>0</v>
      </c>
      <c r="F1147" s="89"/>
      <c r="G1147" s="89"/>
      <c r="I1147" s="89">
        <v>0</v>
      </c>
      <c r="J1147" s="89"/>
      <c r="K1147" s="89"/>
      <c r="M1147" s="2">
        <v>0</v>
      </c>
      <c r="O1147" s="2">
        <v>0</v>
      </c>
      <c r="Q1147" s="2">
        <v>0</v>
      </c>
      <c r="S1147" s="89">
        <v>0</v>
      </c>
      <c r="T1147" s="89"/>
      <c r="U1147" s="89"/>
      <c r="W1147" s="90">
        <v>5</v>
      </c>
      <c r="X1147" s="90"/>
    </row>
    <row r="1148" spans="2:24" ht="0.65" customHeight="1">
      <c r="B1148" s="74"/>
      <c r="C1148" s="74"/>
    </row>
    <row r="1149" spans="2:24" ht="0.65" customHeight="1"/>
    <row r="1150" spans="2:24" ht="12.65" customHeight="1">
      <c r="B1150" s="74" t="s">
        <v>9</v>
      </c>
      <c r="C1150" s="74"/>
      <c r="E1150" s="89">
        <v>0</v>
      </c>
      <c r="F1150" s="89"/>
      <c r="G1150" s="89"/>
      <c r="I1150" s="89">
        <v>0</v>
      </c>
      <c r="J1150" s="89"/>
      <c r="K1150" s="89"/>
      <c r="M1150" s="2">
        <v>0</v>
      </c>
      <c r="O1150" s="2">
        <v>0</v>
      </c>
      <c r="Q1150" s="2">
        <v>0</v>
      </c>
      <c r="S1150" s="89">
        <v>0</v>
      </c>
      <c r="T1150" s="89"/>
      <c r="U1150" s="89"/>
      <c r="W1150" s="90">
        <v>5</v>
      </c>
      <c r="X1150" s="90"/>
    </row>
    <row r="1151" spans="2:24" ht="0.65" customHeight="1">
      <c r="B1151" s="74"/>
      <c r="C1151" s="74"/>
    </row>
    <row r="1152" spans="2:24" ht="0.65" customHeight="1"/>
    <row r="1153" spans="2:24" ht="12.65" customHeight="1">
      <c r="B1153" s="74" t="s">
        <v>9</v>
      </c>
      <c r="C1153" s="74"/>
      <c r="E1153" s="89">
        <v>0</v>
      </c>
      <c r="F1153" s="89"/>
      <c r="G1153" s="89"/>
      <c r="I1153" s="89">
        <v>0</v>
      </c>
      <c r="J1153" s="89"/>
      <c r="K1153" s="89"/>
      <c r="M1153" s="2">
        <v>0</v>
      </c>
      <c r="O1153" s="2">
        <v>0</v>
      </c>
      <c r="Q1153" s="2">
        <v>0</v>
      </c>
      <c r="S1153" s="89">
        <v>0</v>
      </c>
      <c r="T1153" s="89"/>
      <c r="U1153" s="89"/>
      <c r="W1153" s="90">
        <v>5</v>
      </c>
      <c r="X1153" s="90"/>
    </row>
    <row r="1154" spans="2:24" ht="0.65" customHeight="1">
      <c r="B1154" s="74"/>
      <c r="C1154" s="74"/>
    </row>
    <row r="1155" spans="2:24" ht="0.65" customHeight="1"/>
    <row r="1156" spans="2:24" ht="12.65" customHeight="1">
      <c r="B1156" s="74" t="s">
        <v>9</v>
      </c>
      <c r="C1156" s="74"/>
      <c r="E1156" s="89">
        <v>0</v>
      </c>
      <c r="F1156" s="89"/>
      <c r="G1156" s="89"/>
      <c r="I1156" s="89">
        <v>0</v>
      </c>
      <c r="J1156" s="89"/>
      <c r="K1156" s="89"/>
      <c r="M1156" s="2">
        <v>0</v>
      </c>
      <c r="O1156" s="2">
        <v>0</v>
      </c>
      <c r="Q1156" s="2">
        <v>0</v>
      </c>
      <c r="S1156" s="89">
        <v>0</v>
      </c>
      <c r="T1156" s="89"/>
      <c r="U1156" s="89"/>
      <c r="W1156" s="90">
        <v>15</v>
      </c>
      <c r="X1156" s="90"/>
    </row>
    <row r="1157" spans="2:24" ht="0.65" customHeight="1">
      <c r="B1157" s="74"/>
      <c r="C1157" s="74"/>
    </row>
    <row r="1158" spans="2:24" ht="0.65" customHeight="1"/>
    <row r="1159" spans="2:24" ht="12.65" customHeight="1">
      <c r="B1159" s="74" t="s">
        <v>9</v>
      </c>
      <c r="C1159" s="74"/>
      <c r="E1159" s="89">
        <v>0</v>
      </c>
      <c r="F1159" s="89"/>
      <c r="G1159" s="89"/>
      <c r="I1159" s="89">
        <v>0</v>
      </c>
      <c r="J1159" s="89"/>
      <c r="K1159" s="89"/>
      <c r="M1159" s="2">
        <v>0</v>
      </c>
      <c r="O1159" s="2">
        <v>0</v>
      </c>
      <c r="Q1159" s="2">
        <v>0</v>
      </c>
      <c r="S1159" s="89">
        <v>0</v>
      </c>
      <c r="T1159" s="89"/>
      <c r="U1159" s="89"/>
      <c r="W1159" s="90">
        <v>63</v>
      </c>
      <c r="X1159" s="90"/>
    </row>
    <row r="1160" spans="2:24" ht="0.65" customHeight="1">
      <c r="B1160" s="74"/>
      <c r="C1160" s="74"/>
    </row>
    <row r="1161" spans="2:24" ht="0.65" customHeight="1"/>
    <row r="1162" spans="2:24" ht="12.65" customHeight="1">
      <c r="B1162" s="74" t="s">
        <v>9</v>
      </c>
      <c r="C1162" s="74"/>
      <c r="E1162" s="89">
        <v>0</v>
      </c>
      <c r="F1162" s="89"/>
      <c r="G1162" s="89"/>
      <c r="I1162" s="89">
        <v>0</v>
      </c>
      <c r="J1162" s="89"/>
      <c r="K1162" s="89"/>
      <c r="M1162" s="2">
        <v>0</v>
      </c>
      <c r="O1162" s="2">
        <v>0</v>
      </c>
      <c r="Q1162" s="2">
        <v>0</v>
      </c>
      <c r="S1162" s="89">
        <v>0</v>
      </c>
      <c r="T1162" s="89"/>
      <c r="U1162" s="89"/>
      <c r="W1162" s="90">
        <v>4</v>
      </c>
      <c r="X1162" s="90"/>
    </row>
    <row r="1163" spans="2:24" ht="0.65" customHeight="1">
      <c r="B1163" s="74"/>
      <c r="C1163" s="74"/>
    </row>
    <row r="1164" spans="2:24" ht="0.65" customHeight="1"/>
    <row r="1165" spans="2:24" ht="12.65" customHeight="1">
      <c r="B1165" s="74" t="s">
        <v>9</v>
      </c>
      <c r="C1165" s="74"/>
      <c r="E1165" s="89">
        <v>0</v>
      </c>
      <c r="F1165" s="89"/>
      <c r="G1165" s="89"/>
      <c r="I1165" s="89">
        <v>0</v>
      </c>
      <c r="J1165" s="89"/>
      <c r="K1165" s="89"/>
      <c r="M1165" s="2">
        <v>0</v>
      </c>
      <c r="O1165" s="2">
        <v>0</v>
      </c>
      <c r="Q1165" s="2">
        <v>0</v>
      </c>
      <c r="S1165" s="89">
        <v>0</v>
      </c>
      <c r="T1165" s="89"/>
      <c r="U1165" s="89"/>
      <c r="W1165" s="90">
        <v>51</v>
      </c>
      <c r="X1165" s="90"/>
    </row>
    <row r="1166" spans="2:24" ht="0.65" customHeight="1">
      <c r="B1166" s="74"/>
      <c r="C1166" s="74"/>
    </row>
    <row r="1167" spans="2:24" ht="0.65" customHeight="1"/>
    <row r="1168" spans="2:24" ht="12.65" customHeight="1">
      <c r="B1168" s="74" t="s">
        <v>9</v>
      </c>
      <c r="C1168" s="74"/>
      <c r="E1168" s="89">
        <v>0</v>
      </c>
      <c r="F1168" s="89"/>
      <c r="G1168" s="89"/>
      <c r="I1168" s="89">
        <v>0</v>
      </c>
      <c r="J1168" s="89"/>
      <c r="K1168" s="89"/>
      <c r="M1168" s="2">
        <v>0</v>
      </c>
      <c r="O1168" s="2">
        <v>0</v>
      </c>
      <c r="Q1168" s="2">
        <v>0</v>
      </c>
      <c r="S1168" s="89">
        <v>0</v>
      </c>
      <c r="T1168" s="89"/>
      <c r="U1168" s="89"/>
      <c r="W1168" s="90">
        <v>22</v>
      </c>
      <c r="X1168" s="90"/>
    </row>
    <row r="1169" spans="2:24" ht="0.65" customHeight="1">
      <c r="B1169" s="74"/>
      <c r="C1169" s="74"/>
    </row>
    <row r="1170" spans="2:24" ht="0.65" customHeight="1"/>
    <row r="1171" spans="2:24" ht="12.65" customHeight="1">
      <c r="B1171" s="74" t="s">
        <v>9</v>
      </c>
      <c r="C1171" s="74"/>
      <c r="E1171" s="89">
        <v>0</v>
      </c>
      <c r="F1171" s="89"/>
      <c r="G1171" s="89"/>
      <c r="I1171" s="89">
        <v>0</v>
      </c>
      <c r="J1171" s="89"/>
      <c r="K1171" s="89"/>
      <c r="M1171" s="2">
        <v>0</v>
      </c>
      <c r="O1171" s="2">
        <v>0</v>
      </c>
      <c r="Q1171" s="2">
        <v>0</v>
      </c>
      <c r="S1171" s="89">
        <v>0</v>
      </c>
      <c r="T1171" s="89"/>
      <c r="U1171" s="89"/>
      <c r="W1171" s="90">
        <v>21</v>
      </c>
      <c r="X1171" s="90"/>
    </row>
    <row r="1172" spans="2:24" ht="0.65" customHeight="1">
      <c r="B1172" s="74"/>
      <c r="C1172" s="74"/>
    </row>
    <row r="1173" spans="2:24" ht="0.65" customHeight="1"/>
    <row r="1174" spans="2:24" ht="12.65" customHeight="1">
      <c r="B1174" s="74" t="s">
        <v>9</v>
      </c>
      <c r="C1174" s="74"/>
      <c r="E1174" s="89">
        <v>0</v>
      </c>
      <c r="F1174" s="89"/>
      <c r="G1174" s="89"/>
      <c r="I1174" s="89">
        <v>0</v>
      </c>
      <c r="J1174" s="89"/>
      <c r="K1174" s="89"/>
      <c r="M1174" s="2">
        <v>0</v>
      </c>
      <c r="O1174" s="2">
        <v>0</v>
      </c>
      <c r="Q1174" s="2">
        <v>0</v>
      </c>
      <c r="S1174" s="89">
        <v>0</v>
      </c>
      <c r="T1174" s="89"/>
      <c r="U1174" s="89"/>
      <c r="W1174" s="90">
        <v>20</v>
      </c>
      <c r="X1174" s="90"/>
    </row>
    <row r="1175" spans="2:24" ht="0.65" customHeight="1">
      <c r="B1175" s="74"/>
      <c r="C1175" s="74"/>
    </row>
    <row r="1176" spans="2:24" ht="0.65" customHeight="1"/>
    <row r="1177" spans="2:24" ht="12.65" customHeight="1">
      <c r="B1177" s="74" t="s">
        <v>9</v>
      </c>
      <c r="C1177" s="74"/>
      <c r="E1177" s="89">
        <v>0</v>
      </c>
      <c r="F1177" s="89"/>
      <c r="G1177" s="89"/>
      <c r="I1177" s="89">
        <v>0</v>
      </c>
      <c r="J1177" s="89"/>
      <c r="K1177" s="89"/>
      <c r="M1177" s="2">
        <v>0</v>
      </c>
      <c r="O1177" s="2">
        <v>0</v>
      </c>
      <c r="Q1177" s="2">
        <v>0</v>
      </c>
      <c r="S1177" s="89">
        <v>0</v>
      </c>
      <c r="T1177" s="89"/>
      <c r="U1177" s="89"/>
      <c r="W1177" s="90">
        <v>78</v>
      </c>
      <c r="X1177" s="90"/>
    </row>
    <row r="1178" spans="2:24" ht="0.65" customHeight="1">
      <c r="B1178" s="74"/>
      <c r="C1178" s="74"/>
    </row>
    <row r="1179" spans="2:24" ht="0.65" customHeight="1"/>
    <row r="1180" spans="2:24" ht="12.65" customHeight="1">
      <c r="B1180" s="74" t="s">
        <v>9</v>
      </c>
      <c r="C1180" s="74"/>
      <c r="E1180" s="89">
        <v>0</v>
      </c>
      <c r="F1180" s="89"/>
      <c r="G1180" s="89"/>
      <c r="I1180" s="89">
        <v>0</v>
      </c>
      <c r="J1180" s="89"/>
      <c r="K1180" s="89"/>
      <c r="M1180" s="2">
        <v>0</v>
      </c>
      <c r="O1180" s="2">
        <v>0</v>
      </c>
      <c r="Q1180" s="2">
        <v>0</v>
      </c>
      <c r="S1180" s="89">
        <v>0</v>
      </c>
      <c r="T1180" s="89"/>
      <c r="U1180" s="89"/>
      <c r="W1180" s="90">
        <v>50</v>
      </c>
      <c r="X1180" s="90"/>
    </row>
    <row r="1181" spans="2:24" ht="0.65" customHeight="1">
      <c r="B1181" s="74"/>
      <c r="C1181" s="74"/>
    </row>
    <row r="1182" spans="2:24" ht="0.65" customHeight="1"/>
    <row r="1183" spans="2:24" ht="12.65" customHeight="1">
      <c r="B1183" s="74" t="s">
        <v>9</v>
      </c>
      <c r="C1183" s="74"/>
      <c r="E1183" s="89">
        <v>0</v>
      </c>
      <c r="F1183" s="89"/>
      <c r="G1183" s="89"/>
      <c r="I1183" s="89">
        <v>0</v>
      </c>
      <c r="J1183" s="89"/>
      <c r="K1183" s="89"/>
      <c r="M1183" s="2">
        <v>0</v>
      </c>
      <c r="O1183" s="2">
        <v>0</v>
      </c>
      <c r="Q1183" s="2">
        <v>0</v>
      </c>
      <c r="S1183" s="89">
        <v>0</v>
      </c>
      <c r="T1183" s="89"/>
      <c r="U1183" s="89"/>
      <c r="W1183" s="90">
        <v>30</v>
      </c>
      <c r="X1183" s="90"/>
    </row>
    <row r="1184" spans="2:24" ht="0.65" customHeight="1">
      <c r="B1184" s="74"/>
      <c r="C1184" s="74"/>
    </row>
    <row r="1185" spans="2:24" ht="0.65" customHeight="1"/>
    <row r="1186" spans="2:24" ht="12.65" customHeight="1">
      <c r="B1186" s="74" t="s">
        <v>9</v>
      </c>
      <c r="C1186" s="74"/>
      <c r="E1186" s="89">
        <v>0</v>
      </c>
      <c r="F1186" s="89"/>
      <c r="G1186" s="89"/>
      <c r="I1186" s="89">
        <v>0</v>
      </c>
      <c r="J1186" s="89"/>
      <c r="K1186" s="89"/>
      <c r="M1186" s="2">
        <v>0</v>
      </c>
      <c r="O1186" s="2">
        <v>0</v>
      </c>
      <c r="Q1186" s="2">
        <v>0</v>
      </c>
      <c r="S1186" s="89">
        <v>0</v>
      </c>
      <c r="T1186" s="89"/>
      <c r="U1186" s="89"/>
      <c r="W1186" s="90">
        <v>28</v>
      </c>
      <c r="X1186" s="90"/>
    </row>
    <row r="1187" spans="2:24" ht="0.65" customHeight="1">
      <c r="B1187" s="74"/>
      <c r="C1187" s="74"/>
    </row>
    <row r="1188" spans="2:24" ht="0.65" customHeight="1"/>
    <row r="1189" spans="2:24" ht="12.65" customHeight="1">
      <c r="B1189" s="74" t="s">
        <v>9</v>
      </c>
      <c r="C1189" s="74"/>
      <c r="E1189" s="89">
        <v>0</v>
      </c>
      <c r="F1189" s="89"/>
      <c r="G1189" s="89"/>
      <c r="I1189" s="89">
        <v>0</v>
      </c>
      <c r="J1189" s="89"/>
      <c r="K1189" s="89"/>
      <c r="M1189" s="2">
        <v>0</v>
      </c>
      <c r="O1189" s="2">
        <v>0</v>
      </c>
      <c r="Q1189" s="2">
        <v>0</v>
      </c>
      <c r="S1189" s="89">
        <v>0</v>
      </c>
      <c r="T1189" s="89"/>
      <c r="U1189" s="89"/>
      <c r="W1189" s="90">
        <v>50</v>
      </c>
      <c r="X1189" s="90"/>
    </row>
    <row r="1190" spans="2:24" ht="0.65" customHeight="1">
      <c r="B1190" s="74"/>
      <c r="C1190" s="74"/>
    </row>
    <row r="1191" spans="2:24" ht="0.65" customHeight="1"/>
    <row r="1192" spans="2:24" ht="12.65" customHeight="1">
      <c r="B1192" s="74" t="s">
        <v>9</v>
      </c>
      <c r="C1192" s="74"/>
      <c r="E1192" s="89">
        <v>0</v>
      </c>
      <c r="F1192" s="89"/>
      <c r="G1192" s="89"/>
      <c r="I1192" s="89">
        <v>0</v>
      </c>
      <c r="J1192" s="89"/>
      <c r="K1192" s="89"/>
      <c r="M1192" s="2">
        <v>0</v>
      </c>
      <c r="O1192" s="2">
        <v>0</v>
      </c>
      <c r="Q1192" s="2">
        <v>0</v>
      </c>
      <c r="S1192" s="89">
        <v>0</v>
      </c>
      <c r="T1192" s="89"/>
      <c r="U1192" s="89"/>
    </row>
    <row r="1193" spans="2:24" ht="0.65" customHeight="1">
      <c r="B1193" s="74"/>
      <c r="C1193" s="74"/>
    </row>
    <row r="1194" spans="2:24" ht="0.65" customHeight="1"/>
    <row r="1195" spans="2:24" ht="12.65" customHeight="1">
      <c r="B1195" s="74" t="s">
        <v>9</v>
      </c>
      <c r="C1195" s="74"/>
      <c r="E1195" s="89">
        <v>0</v>
      </c>
      <c r="F1195" s="89"/>
      <c r="G1195" s="89"/>
      <c r="I1195" s="89">
        <v>0</v>
      </c>
      <c r="J1195" s="89"/>
      <c r="K1195" s="89"/>
      <c r="M1195" s="2">
        <v>0</v>
      </c>
      <c r="O1195" s="2">
        <v>0</v>
      </c>
      <c r="Q1195" s="2">
        <v>0</v>
      </c>
      <c r="S1195" s="89">
        <v>0</v>
      </c>
      <c r="T1195" s="89"/>
      <c r="U1195" s="89"/>
    </row>
    <row r="1196" spans="2:24" ht="0.65" customHeight="1">
      <c r="B1196" s="74"/>
      <c r="C1196" s="74"/>
    </row>
    <row r="1197" spans="2:24" ht="0.65" customHeight="1"/>
    <row r="1198" spans="2:24" ht="12.65" customHeight="1">
      <c r="B1198" s="74" t="s">
        <v>9</v>
      </c>
      <c r="C1198" s="74"/>
      <c r="E1198" s="89">
        <v>0</v>
      </c>
      <c r="F1198" s="89"/>
      <c r="G1198" s="89"/>
      <c r="I1198" s="89">
        <v>0</v>
      </c>
      <c r="J1198" s="89"/>
      <c r="K1198" s="89"/>
      <c r="M1198" s="2">
        <v>0</v>
      </c>
      <c r="O1198" s="2">
        <v>0</v>
      </c>
      <c r="Q1198" s="2">
        <v>0</v>
      </c>
      <c r="S1198" s="89">
        <v>0</v>
      </c>
      <c r="T1198" s="89"/>
      <c r="U1198" s="89"/>
      <c r="W1198" s="90">
        <v>38</v>
      </c>
      <c r="X1198" s="90"/>
    </row>
    <row r="1199" spans="2:24" ht="0.65" customHeight="1">
      <c r="B1199" s="74"/>
      <c r="C1199" s="74"/>
    </row>
    <row r="1200" spans="2:24" ht="0.65" customHeight="1"/>
    <row r="1201" spans="2:24" ht="12.65" customHeight="1">
      <c r="B1201" s="74" t="s">
        <v>9</v>
      </c>
      <c r="C1201" s="74"/>
      <c r="E1201" s="89">
        <v>0</v>
      </c>
      <c r="F1201" s="89"/>
      <c r="G1201" s="89"/>
      <c r="I1201" s="89">
        <v>0</v>
      </c>
      <c r="J1201" s="89"/>
      <c r="K1201" s="89"/>
      <c r="M1201" s="2">
        <v>0</v>
      </c>
      <c r="O1201" s="2">
        <v>0</v>
      </c>
      <c r="Q1201" s="2">
        <v>0</v>
      </c>
      <c r="S1201" s="89">
        <v>0</v>
      </c>
      <c r="T1201" s="89"/>
      <c r="U1201" s="89"/>
      <c r="W1201" s="90">
        <v>60</v>
      </c>
      <c r="X1201" s="90"/>
    </row>
    <row r="1202" spans="2:24" ht="0.65" customHeight="1">
      <c r="B1202" s="74"/>
      <c r="C1202" s="74"/>
    </row>
    <row r="1203" spans="2:24" ht="0.65" customHeight="1"/>
    <row r="1204" spans="2:24" ht="12.65" customHeight="1">
      <c r="B1204" s="74" t="s">
        <v>9</v>
      </c>
      <c r="C1204" s="74"/>
      <c r="E1204" s="89">
        <v>0</v>
      </c>
      <c r="F1204" s="89"/>
      <c r="G1204" s="89"/>
      <c r="I1204" s="89">
        <v>0</v>
      </c>
      <c r="J1204" s="89"/>
      <c r="K1204" s="89"/>
      <c r="M1204" s="2">
        <v>0</v>
      </c>
      <c r="O1204" s="2">
        <v>0</v>
      </c>
      <c r="Q1204" s="2">
        <v>0</v>
      </c>
      <c r="S1204" s="89">
        <v>0</v>
      </c>
      <c r="T1204" s="89"/>
      <c r="U1204" s="89"/>
      <c r="W1204" s="90">
        <v>28</v>
      </c>
      <c r="X1204" s="90"/>
    </row>
    <row r="1205" spans="2:24" ht="0.65" customHeight="1">
      <c r="B1205" s="74"/>
      <c r="C1205" s="74"/>
    </row>
    <row r="1206" spans="2:24" ht="0.65" customHeight="1"/>
    <row r="1207" spans="2:24" ht="12.65" customHeight="1">
      <c r="B1207" s="74" t="s">
        <v>9</v>
      </c>
      <c r="C1207" s="74"/>
      <c r="E1207" s="89">
        <v>0</v>
      </c>
      <c r="F1207" s="89"/>
      <c r="G1207" s="89"/>
      <c r="I1207" s="89">
        <v>0</v>
      </c>
      <c r="J1207" s="89"/>
      <c r="K1207" s="89"/>
      <c r="M1207" s="2">
        <v>0</v>
      </c>
      <c r="O1207" s="2">
        <v>0</v>
      </c>
      <c r="Q1207" s="2">
        <v>0</v>
      </c>
      <c r="S1207" s="89">
        <v>0</v>
      </c>
      <c r="T1207" s="89"/>
      <c r="U1207" s="89"/>
    </row>
    <row r="1208" spans="2:24" ht="0.65" customHeight="1">
      <c r="B1208" s="74"/>
      <c r="C1208" s="74"/>
    </row>
    <row r="1209" spans="2:24" ht="0.65" customHeight="1"/>
    <row r="1210" spans="2:24" ht="12.65" customHeight="1">
      <c r="B1210" s="74" t="s">
        <v>9</v>
      </c>
      <c r="C1210" s="74"/>
      <c r="E1210" s="89">
        <v>0</v>
      </c>
      <c r="F1210" s="89"/>
      <c r="G1210" s="89"/>
      <c r="I1210" s="89">
        <v>0</v>
      </c>
      <c r="J1210" s="89"/>
      <c r="K1210" s="89"/>
      <c r="M1210" s="2">
        <v>0</v>
      </c>
      <c r="O1210" s="2">
        <v>0</v>
      </c>
      <c r="Q1210" s="2">
        <v>0</v>
      </c>
      <c r="S1210" s="89">
        <v>0</v>
      </c>
      <c r="T1210" s="89"/>
      <c r="U1210" s="89"/>
      <c r="W1210" s="90">
        <v>19</v>
      </c>
      <c r="X1210" s="90"/>
    </row>
    <row r="1211" spans="2:24" ht="0.65" customHeight="1">
      <c r="B1211" s="74"/>
      <c r="C1211" s="74"/>
    </row>
    <row r="1212" spans="2:24" ht="0.65" customHeight="1"/>
    <row r="1213" spans="2:24" ht="12.65" customHeight="1">
      <c r="B1213" s="74" t="s">
        <v>9</v>
      </c>
      <c r="C1213" s="74"/>
      <c r="E1213" s="89">
        <v>0</v>
      </c>
      <c r="F1213" s="89"/>
      <c r="G1213" s="89"/>
      <c r="I1213" s="89">
        <v>0</v>
      </c>
      <c r="J1213" s="89"/>
      <c r="K1213" s="89"/>
      <c r="M1213" s="2">
        <v>0</v>
      </c>
      <c r="O1213" s="2">
        <v>0</v>
      </c>
      <c r="Q1213" s="2">
        <v>0</v>
      </c>
      <c r="S1213" s="89">
        <v>0</v>
      </c>
      <c r="T1213" s="89"/>
      <c r="U1213" s="89"/>
      <c r="W1213" s="90">
        <v>3</v>
      </c>
      <c r="X1213" s="90"/>
    </row>
    <row r="1214" spans="2:24" ht="0.65" customHeight="1">
      <c r="B1214" s="74"/>
      <c r="C1214" s="74"/>
    </row>
    <row r="1215" spans="2:24" ht="0.65" customHeight="1"/>
    <row r="1216" spans="2:24" ht="12.65" customHeight="1">
      <c r="B1216" s="74" t="s">
        <v>9</v>
      </c>
      <c r="C1216" s="74"/>
      <c r="E1216" s="89">
        <v>0</v>
      </c>
      <c r="F1216" s="89"/>
      <c r="G1216" s="89"/>
      <c r="I1216" s="89">
        <v>0</v>
      </c>
      <c r="J1216" s="89"/>
      <c r="K1216" s="89"/>
      <c r="M1216" s="2">
        <v>0</v>
      </c>
      <c r="O1216" s="2">
        <v>0</v>
      </c>
      <c r="Q1216" s="2">
        <v>0</v>
      </c>
      <c r="S1216" s="89">
        <v>0</v>
      </c>
      <c r="T1216" s="89"/>
      <c r="U1216" s="89"/>
    </row>
    <row r="1217" spans="2:24" ht="0.65" customHeight="1">
      <c r="B1217" s="74"/>
      <c r="C1217" s="74"/>
    </row>
    <row r="1218" spans="2:24" ht="0.65" customHeight="1"/>
    <row r="1219" spans="2:24" ht="12.65" customHeight="1">
      <c r="B1219" s="74" t="s">
        <v>9</v>
      </c>
      <c r="C1219" s="74"/>
      <c r="E1219" s="89">
        <v>0</v>
      </c>
      <c r="F1219" s="89"/>
      <c r="G1219" s="89"/>
      <c r="I1219" s="89">
        <v>0</v>
      </c>
      <c r="J1219" s="89"/>
      <c r="K1219" s="89"/>
      <c r="M1219" s="2">
        <v>0</v>
      </c>
      <c r="O1219" s="2">
        <v>0</v>
      </c>
      <c r="Q1219" s="2">
        <v>0</v>
      </c>
      <c r="S1219" s="89">
        <v>0</v>
      </c>
      <c r="T1219" s="89"/>
      <c r="U1219" s="89"/>
      <c r="W1219" s="90">
        <v>21</v>
      </c>
      <c r="X1219" s="90"/>
    </row>
    <row r="1220" spans="2:24" ht="0.65" customHeight="1">
      <c r="B1220" s="74"/>
      <c r="C1220" s="74"/>
    </row>
    <row r="1221" spans="2:24" ht="0.65" customHeight="1"/>
    <row r="1222" spans="2:24" ht="12.65" customHeight="1">
      <c r="B1222" s="74" t="s">
        <v>9</v>
      </c>
      <c r="C1222" s="74"/>
      <c r="E1222" s="89">
        <v>0</v>
      </c>
      <c r="F1222" s="89"/>
      <c r="G1222" s="89"/>
      <c r="I1222" s="89">
        <v>0</v>
      </c>
      <c r="J1222" s="89"/>
      <c r="K1222" s="89"/>
      <c r="M1222" s="2">
        <v>0</v>
      </c>
      <c r="O1222" s="2">
        <v>0</v>
      </c>
      <c r="Q1222" s="2">
        <v>0</v>
      </c>
      <c r="S1222" s="89">
        <v>0</v>
      </c>
      <c r="T1222" s="89"/>
      <c r="U1222" s="89"/>
      <c r="W1222" s="90">
        <v>27</v>
      </c>
      <c r="X1222" s="90"/>
    </row>
    <row r="1223" spans="2:24" ht="0.65" customHeight="1">
      <c r="B1223" s="74"/>
      <c r="C1223" s="74"/>
    </row>
    <row r="1224" spans="2:24" ht="0.65" customHeight="1"/>
    <row r="1225" spans="2:24" ht="12.65" customHeight="1">
      <c r="B1225" s="74" t="s">
        <v>9</v>
      </c>
      <c r="C1225" s="74"/>
      <c r="E1225" s="89">
        <v>0</v>
      </c>
      <c r="F1225" s="89"/>
      <c r="G1225" s="89"/>
      <c r="I1225" s="89">
        <v>0</v>
      </c>
      <c r="J1225" s="89"/>
      <c r="K1225" s="89"/>
      <c r="M1225" s="2">
        <v>0</v>
      </c>
      <c r="O1225" s="2">
        <v>0</v>
      </c>
      <c r="Q1225" s="2">
        <v>0</v>
      </c>
      <c r="S1225" s="89">
        <v>0</v>
      </c>
      <c r="T1225" s="89"/>
      <c r="U1225" s="89"/>
      <c r="W1225" s="90">
        <v>79</v>
      </c>
      <c r="X1225" s="90"/>
    </row>
    <row r="1226" spans="2:24" ht="0.65" customHeight="1">
      <c r="B1226" s="74"/>
      <c r="C1226" s="74"/>
    </row>
    <row r="1227" spans="2:24" ht="0.65" customHeight="1"/>
    <row r="1228" spans="2:24" ht="12.65" customHeight="1">
      <c r="B1228" s="74" t="s">
        <v>9</v>
      </c>
      <c r="C1228" s="74"/>
      <c r="E1228" s="89">
        <v>0</v>
      </c>
      <c r="F1228" s="89"/>
      <c r="G1228" s="89"/>
      <c r="I1228" s="89">
        <v>0</v>
      </c>
      <c r="J1228" s="89"/>
      <c r="K1228" s="89"/>
      <c r="M1228" s="2">
        <v>0</v>
      </c>
      <c r="O1228" s="2">
        <v>0</v>
      </c>
      <c r="Q1228" s="2">
        <v>0</v>
      </c>
      <c r="S1228" s="89">
        <v>0</v>
      </c>
      <c r="T1228" s="89"/>
      <c r="U1228" s="89"/>
    </row>
    <row r="1229" spans="2:24" ht="0.65" customHeight="1">
      <c r="B1229" s="74"/>
      <c r="C1229" s="74"/>
    </row>
    <row r="1230" spans="2:24" ht="0.65" customHeight="1"/>
    <row r="1231" spans="2:24" ht="12.65" customHeight="1">
      <c r="B1231" s="74" t="s">
        <v>9</v>
      </c>
      <c r="C1231" s="74"/>
      <c r="E1231" s="89">
        <v>0</v>
      </c>
      <c r="F1231" s="89"/>
      <c r="G1231" s="89"/>
      <c r="I1231" s="89">
        <v>0</v>
      </c>
      <c r="J1231" s="89"/>
      <c r="K1231" s="89"/>
      <c r="M1231" s="2">
        <v>0</v>
      </c>
      <c r="O1231" s="2">
        <v>0</v>
      </c>
      <c r="Q1231" s="2">
        <v>0</v>
      </c>
      <c r="S1231" s="89">
        <v>0</v>
      </c>
      <c r="T1231" s="89"/>
      <c r="U1231" s="89"/>
      <c r="W1231" s="90">
        <v>32</v>
      </c>
      <c r="X1231" s="90"/>
    </row>
    <row r="1232" spans="2:24" ht="0.65" customHeight="1">
      <c r="B1232" s="74"/>
      <c r="C1232" s="74"/>
    </row>
    <row r="1233" spans="2:24" ht="0.65" customHeight="1"/>
    <row r="1234" spans="2:24" ht="12.65" customHeight="1">
      <c r="B1234" s="74" t="s">
        <v>9</v>
      </c>
      <c r="C1234" s="74"/>
      <c r="E1234" s="89">
        <v>0</v>
      </c>
      <c r="F1234" s="89"/>
      <c r="G1234" s="89"/>
      <c r="I1234" s="89">
        <v>0</v>
      </c>
      <c r="J1234" s="89"/>
      <c r="K1234" s="89"/>
      <c r="M1234" s="2">
        <v>0</v>
      </c>
      <c r="O1234" s="2">
        <v>0</v>
      </c>
      <c r="Q1234" s="2">
        <v>0</v>
      </c>
      <c r="S1234" s="89">
        <v>0</v>
      </c>
      <c r="T1234" s="89"/>
      <c r="U1234" s="89"/>
    </row>
    <row r="1235" spans="2:24" ht="0.65" customHeight="1">
      <c r="B1235" s="74"/>
      <c r="C1235" s="74"/>
    </row>
    <row r="1236" spans="2:24" ht="0.65" customHeight="1"/>
    <row r="1237" spans="2:24" ht="12.65" customHeight="1">
      <c r="B1237" s="74" t="s">
        <v>9</v>
      </c>
      <c r="C1237" s="74"/>
      <c r="E1237" s="89">
        <v>0</v>
      </c>
      <c r="F1237" s="89"/>
      <c r="G1237" s="89"/>
      <c r="I1237" s="89">
        <v>0</v>
      </c>
      <c r="J1237" s="89"/>
      <c r="K1237" s="89"/>
      <c r="M1237" s="2">
        <v>0</v>
      </c>
      <c r="O1237" s="2">
        <v>0</v>
      </c>
      <c r="Q1237" s="2">
        <v>0</v>
      </c>
      <c r="S1237" s="89">
        <v>0</v>
      </c>
      <c r="T1237" s="89"/>
      <c r="U1237" s="89"/>
    </row>
    <row r="1238" spans="2:24" ht="0.65" customHeight="1">
      <c r="B1238" s="74"/>
      <c r="C1238" s="74"/>
    </row>
    <row r="1239" spans="2:24" ht="0.65" customHeight="1"/>
    <row r="1240" spans="2:24" ht="12.65" customHeight="1">
      <c r="B1240" s="74" t="s">
        <v>9</v>
      </c>
      <c r="C1240" s="74"/>
      <c r="E1240" s="89">
        <v>0</v>
      </c>
      <c r="F1240" s="89"/>
      <c r="G1240" s="89"/>
      <c r="I1240" s="89">
        <v>0</v>
      </c>
      <c r="J1240" s="89"/>
      <c r="K1240" s="89"/>
      <c r="M1240" s="2">
        <v>0</v>
      </c>
      <c r="O1240" s="2">
        <v>0</v>
      </c>
      <c r="Q1240" s="2">
        <v>0</v>
      </c>
      <c r="S1240" s="89">
        <v>0</v>
      </c>
      <c r="T1240" s="89"/>
      <c r="U1240" s="89"/>
      <c r="W1240" s="90">
        <v>15</v>
      </c>
      <c r="X1240" s="90"/>
    </row>
    <row r="1241" spans="2:24" ht="0.65" customHeight="1">
      <c r="B1241" s="74"/>
      <c r="C1241" s="74"/>
    </row>
    <row r="1242" spans="2:24" ht="0.65" customHeight="1"/>
    <row r="1243" spans="2:24" ht="12.65" customHeight="1">
      <c r="B1243" s="74" t="s">
        <v>9</v>
      </c>
      <c r="C1243" s="74"/>
      <c r="E1243" s="89">
        <v>0</v>
      </c>
      <c r="F1243" s="89"/>
      <c r="G1243" s="89"/>
      <c r="I1243" s="89">
        <v>0</v>
      </c>
      <c r="J1243" s="89"/>
      <c r="K1243" s="89"/>
      <c r="M1243" s="2">
        <v>0</v>
      </c>
      <c r="O1243" s="2">
        <v>0</v>
      </c>
      <c r="Q1243" s="2">
        <v>0</v>
      </c>
      <c r="S1243" s="89">
        <v>0</v>
      </c>
      <c r="T1243" s="89"/>
      <c r="U1243" s="89"/>
      <c r="W1243" s="90">
        <v>15</v>
      </c>
      <c r="X1243" s="90"/>
    </row>
    <row r="1244" spans="2:24" ht="0.65" customHeight="1">
      <c r="B1244" s="74"/>
      <c r="C1244" s="74"/>
    </row>
    <row r="1245" spans="2:24" ht="0.65" customHeight="1"/>
    <row r="1246" spans="2:24" ht="12.65" customHeight="1">
      <c r="B1246" s="74" t="s">
        <v>9</v>
      </c>
      <c r="C1246" s="74"/>
      <c r="E1246" s="89">
        <v>0</v>
      </c>
      <c r="F1246" s="89"/>
      <c r="G1246" s="89"/>
      <c r="I1246" s="89">
        <v>0</v>
      </c>
      <c r="J1246" s="89"/>
      <c r="K1246" s="89"/>
      <c r="M1246" s="2">
        <v>0</v>
      </c>
      <c r="O1246" s="2">
        <v>0</v>
      </c>
      <c r="Q1246" s="2">
        <v>0</v>
      </c>
      <c r="S1246" s="89">
        <v>0</v>
      </c>
      <c r="T1246" s="89"/>
      <c r="U1246" s="89"/>
      <c r="W1246" s="90">
        <v>90</v>
      </c>
      <c r="X1246" s="90"/>
    </row>
    <row r="1247" spans="2:24" ht="0.65" customHeight="1">
      <c r="B1247" s="74"/>
      <c r="C1247" s="74"/>
    </row>
    <row r="1248" spans="2:24" ht="0.65" customHeight="1"/>
    <row r="1249" spans="2:24" ht="12.65" customHeight="1">
      <c r="B1249" s="74" t="s">
        <v>9</v>
      </c>
      <c r="C1249" s="74"/>
      <c r="E1249" s="89">
        <v>0</v>
      </c>
      <c r="F1249" s="89"/>
      <c r="G1249" s="89"/>
      <c r="I1249" s="89">
        <v>0</v>
      </c>
      <c r="J1249" s="89"/>
      <c r="K1249" s="89"/>
      <c r="M1249" s="2">
        <v>0</v>
      </c>
      <c r="O1249" s="2">
        <v>0</v>
      </c>
      <c r="Q1249" s="2">
        <v>0</v>
      </c>
      <c r="S1249" s="89">
        <v>0</v>
      </c>
      <c r="T1249" s="89"/>
      <c r="U1249" s="89"/>
      <c r="W1249" s="90">
        <v>16</v>
      </c>
      <c r="X1249" s="90"/>
    </row>
    <row r="1250" spans="2:24" ht="0.65" customHeight="1">
      <c r="B1250" s="74"/>
      <c r="C1250" s="74"/>
    </row>
    <row r="1251" spans="2:24" ht="0.65" customHeight="1"/>
    <row r="1252" spans="2:24" ht="12.65" customHeight="1">
      <c r="B1252" s="74" t="s">
        <v>9</v>
      </c>
      <c r="C1252" s="74"/>
      <c r="E1252" s="89">
        <v>0</v>
      </c>
      <c r="F1252" s="89"/>
      <c r="G1252" s="89"/>
      <c r="I1252" s="89">
        <v>0</v>
      </c>
      <c r="J1252" s="89"/>
      <c r="K1252" s="89"/>
      <c r="M1252" s="2">
        <v>0</v>
      </c>
      <c r="O1252" s="2">
        <v>0</v>
      </c>
      <c r="Q1252" s="2">
        <v>0</v>
      </c>
      <c r="S1252" s="89">
        <v>0</v>
      </c>
      <c r="T1252" s="89"/>
      <c r="U1252" s="89"/>
      <c r="W1252" s="90">
        <v>19</v>
      </c>
      <c r="X1252" s="90"/>
    </row>
    <row r="1253" spans="2:24" ht="0.65" customHeight="1">
      <c r="B1253" s="74"/>
      <c r="C1253" s="74"/>
    </row>
    <row r="1254" spans="2:24" ht="0.65" customHeight="1"/>
    <row r="1255" spans="2:24" ht="12.65" customHeight="1">
      <c r="B1255" s="74" t="s">
        <v>9</v>
      </c>
      <c r="C1255" s="74"/>
      <c r="E1255" s="89">
        <v>0</v>
      </c>
      <c r="F1255" s="89"/>
      <c r="G1255" s="89"/>
      <c r="I1255" s="89">
        <v>0</v>
      </c>
      <c r="J1255" s="89"/>
      <c r="K1255" s="89"/>
      <c r="M1255" s="2">
        <v>0</v>
      </c>
      <c r="O1255" s="2">
        <v>0</v>
      </c>
      <c r="Q1255" s="2">
        <v>0</v>
      </c>
      <c r="S1255" s="89">
        <v>0</v>
      </c>
      <c r="T1255" s="89"/>
      <c r="U1255" s="89"/>
      <c r="W1255" s="90">
        <v>18</v>
      </c>
      <c r="X1255" s="90"/>
    </row>
    <row r="1256" spans="2:24" ht="0.65" customHeight="1">
      <c r="B1256" s="74"/>
      <c r="C1256" s="74"/>
    </row>
    <row r="1257" spans="2:24" ht="0.65" customHeight="1"/>
    <row r="1258" spans="2:24" ht="12.65" customHeight="1">
      <c r="B1258" s="74" t="s">
        <v>9</v>
      </c>
      <c r="C1258" s="74"/>
      <c r="E1258" s="89">
        <v>0</v>
      </c>
      <c r="F1258" s="89"/>
      <c r="G1258" s="89"/>
      <c r="I1258" s="89">
        <v>0</v>
      </c>
      <c r="J1258" s="89"/>
      <c r="K1258" s="89"/>
      <c r="M1258" s="2">
        <v>0</v>
      </c>
      <c r="O1258" s="2">
        <v>0</v>
      </c>
      <c r="Q1258" s="2">
        <v>0</v>
      </c>
      <c r="S1258" s="89">
        <v>0</v>
      </c>
      <c r="T1258" s="89"/>
      <c r="U1258" s="89"/>
      <c r="W1258" s="90">
        <v>44</v>
      </c>
      <c r="X1258" s="90"/>
    </row>
    <row r="1259" spans="2:24" ht="0.65" customHeight="1">
      <c r="B1259" s="74"/>
      <c r="C1259" s="74"/>
    </row>
    <row r="1260" spans="2:24" ht="0.65" customHeight="1"/>
    <row r="1261" spans="2:24" ht="12.65" customHeight="1">
      <c r="B1261" s="74" t="s">
        <v>9</v>
      </c>
      <c r="C1261" s="74"/>
      <c r="E1261" s="89">
        <v>0</v>
      </c>
      <c r="F1261" s="89"/>
      <c r="G1261" s="89"/>
      <c r="I1261" s="89">
        <v>0</v>
      </c>
      <c r="J1261" s="89"/>
      <c r="K1261" s="89"/>
      <c r="M1261" s="2">
        <v>0</v>
      </c>
      <c r="O1261" s="2">
        <v>0</v>
      </c>
      <c r="Q1261" s="2">
        <v>0</v>
      </c>
      <c r="S1261" s="89">
        <v>0</v>
      </c>
      <c r="T1261" s="89"/>
      <c r="U1261" s="89"/>
      <c r="W1261" s="90">
        <v>4</v>
      </c>
      <c r="X1261" s="90"/>
    </row>
    <row r="1262" spans="2:24" ht="0.65" customHeight="1">
      <c r="B1262" s="74"/>
      <c r="C1262" s="74"/>
    </row>
    <row r="1263" spans="2:24" ht="0.65" customHeight="1"/>
    <row r="1264" spans="2:24" ht="12.65" customHeight="1">
      <c r="B1264" s="74" t="s">
        <v>9</v>
      </c>
      <c r="C1264" s="74"/>
      <c r="E1264" s="89">
        <v>0</v>
      </c>
      <c r="F1264" s="89"/>
      <c r="G1264" s="89"/>
      <c r="I1264" s="89">
        <v>0</v>
      </c>
      <c r="J1264" s="89"/>
      <c r="K1264" s="89"/>
      <c r="M1264" s="2">
        <v>0</v>
      </c>
      <c r="O1264" s="2">
        <v>0</v>
      </c>
      <c r="Q1264" s="2">
        <v>0</v>
      </c>
      <c r="S1264" s="89">
        <v>0</v>
      </c>
      <c r="T1264" s="89"/>
      <c r="U1264" s="89"/>
      <c r="W1264" s="90">
        <v>4</v>
      </c>
      <c r="X1264" s="90"/>
    </row>
    <row r="1265" spans="2:24" ht="0.65" customHeight="1">
      <c r="B1265" s="74"/>
      <c r="C1265" s="74"/>
    </row>
    <row r="1266" spans="2:24" ht="0.65" customHeight="1"/>
    <row r="1267" spans="2:24" ht="12.65" customHeight="1">
      <c r="B1267" s="74" t="s">
        <v>9</v>
      </c>
      <c r="C1267" s="74"/>
      <c r="E1267" s="89">
        <v>0</v>
      </c>
      <c r="F1267" s="89"/>
      <c r="G1267" s="89"/>
      <c r="I1267" s="89">
        <v>0</v>
      </c>
      <c r="J1267" s="89"/>
      <c r="K1267" s="89"/>
      <c r="M1267" s="2">
        <v>0</v>
      </c>
      <c r="O1267" s="2">
        <v>0</v>
      </c>
      <c r="Q1267" s="2">
        <v>0</v>
      </c>
      <c r="S1267" s="89">
        <v>0</v>
      </c>
      <c r="T1267" s="89"/>
      <c r="U1267" s="89"/>
      <c r="W1267" s="90">
        <v>3</v>
      </c>
      <c r="X1267" s="90"/>
    </row>
    <row r="1268" spans="2:24" ht="0.65" customHeight="1">
      <c r="B1268" s="74"/>
      <c r="C1268" s="74"/>
    </row>
    <row r="1269" spans="2:24" ht="0.65" customHeight="1"/>
    <row r="1270" spans="2:24" ht="12.65" customHeight="1">
      <c r="B1270" s="74" t="s">
        <v>9</v>
      </c>
      <c r="C1270" s="74"/>
      <c r="E1270" s="89">
        <v>0</v>
      </c>
      <c r="F1270" s="89"/>
      <c r="G1270" s="89"/>
      <c r="I1270" s="89">
        <v>0</v>
      </c>
      <c r="J1270" s="89"/>
      <c r="K1270" s="89"/>
      <c r="M1270" s="2">
        <v>0</v>
      </c>
      <c r="O1270" s="2">
        <v>0</v>
      </c>
      <c r="Q1270" s="2">
        <v>0</v>
      </c>
      <c r="S1270" s="89">
        <v>0</v>
      </c>
      <c r="T1270" s="89"/>
      <c r="U1270" s="89"/>
      <c r="W1270" s="90">
        <v>4</v>
      </c>
      <c r="X1270" s="90"/>
    </row>
    <row r="1271" spans="2:24" ht="0.65" customHeight="1">
      <c r="B1271" s="74"/>
      <c r="C1271" s="74"/>
    </row>
    <row r="1272" spans="2:24" ht="0.65" customHeight="1"/>
    <row r="1273" spans="2:24" ht="12.65" customHeight="1">
      <c r="B1273" s="74" t="s">
        <v>9</v>
      </c>
      <c r="C1273" s="74"/>
      <c r="E1273" s="89">
        <v>0</v>
      </c>
      <c r="F1273" s="89"/>
      <c r="G1273" s="89"/>
      <c r="I1273" s="89">
        <v>0</v>
      </c>
      <c r="J1273" s="89"/>
      <c r="K1273" s="89"/>
      <c r="M1273" s="2">
        <v>0</v>
      </c>
      <c r="O1273" s="2">
        <v>0</v>
      </c>
      <c r="Q1273" s="2">
        <v>0</v>
      </c>
      <c r="S1273" s="89">
        <v>0</v>
      </c>
      <c r="T1273" s="89"/>
      <c r="U1273" s="89"/>
      <c r="W1273" s="90">
        <v>15</v>
      </c>
      <c r="X1273" s="90"/>
    </row>
    <row r="1274" spans="2:24" ht="0.65" customHeight="1">
      <c r="B1274" s="74"/>
      <c r="C1274" s="74"/>
    </row>
    <row r="1275" spans="2:24" ht="0.65" customHeight="1"/>
    <row r="1276" spans="2:24" ht="12.65" customHeight="1">
      <c r="B1276" s="74" t="s">
        <v>9</v>
      </c>
      <c r="C1276" s="74"/>
      <c r="E1276" s="89">
        <v>0</v>
      </c>
      <c r="F1276" s="89"/>
      <c r="G1276" s="89"/>
      <c r="I1276" s="89">
        <v>0</v>
      </c>
      <c r="J1276" s="89"/>
      <c r="K1276" s="89"/>
      <c r="M1276" s="2">
        <v>0</v>
      </c>
      <c r="O1276" s="2">
        <v>0</v>
      </c>
      <c r="Q1276" s="2">
        <v>0</v>
      </c>
      <c r="S1276" s="89">
        <v>0</v>
      </c>
      <c r="T1276" s="89"/>
      <c r="U1276" s="89"/>
      <c r="W1276" s="90">
        <v>15</v>
      </c>
      <c r="X1276" s="90"/>
    </row>
    <row r="1277" spans="2:24" ht="0.65" customHeight="1">
      <c r="B1277" s="74"/>
      <c r="C1277" s="74"/>
    </row>
    <row r="1278" spans="2:24" ht="0.65" customHeight="1"/>
    <row r="1279" spans="2:24" ht="12.65" customHeight="1">
      <c r="B1279" s="74" t="s">
        <v>9</v>
      </c>
      <c r="C1279" s="74"/>
      <c r="E1279" s="89">
        <v>0</v>
      </c>
      <c r="F1279" s="89"/>
      <c r="G1279" s="89"/>
      <c r="I1279" s="89">
        <v>0</v>
      </c>
      <c r="J1279" s="89"/>
      <c r="K1279" s="89"/>
      <c r="M1279" s="2">
        <v>0</v>
      </c>
      <c r="O1279" s="2">
        <v>0</v>
      </c>
      <c r="Q1279" s="2">
        <v>0</v>
      </c>
      <c r="S1279" s="89">
        <v>0</v>
      </c>
      <c r="T1279" s="89"/>
      <c r="U1279" s="89"/>
      <c r="W1279" s="90">
        <v>19</v>
      </c>
      <c r="X1279" s="90"/>
    </row>
    <row r="1280" spans="2:24" ht="0.65" customHeight="1">
      <c r="B1280" s="74"/>
      <c r="C1280" s="74"/>
    </row>
    <row r="1281" spans="2:24" ht="0.65" customHeight="1"/>
    <row r="1282" spans="2:24" ht="12.65" customHeight="1">
      <c r="B1282" s="74" t="s">
        <v>9</v>
      </c>
      <c r="C1282" s="74"/>
      <c r="E1282" s="89">
        <v>0</v>
      </c>
      <c r="F1282" s="89"/>
      <c r="G1282" s="89"/>
      <c r="I1282" s="89">
        <v>0</v>
      </c>
      <c r="J1282" s="89"/>
      <c r="K1282" s="89"/>
      <c r="M1282" s="2">
        <v>0</v>
      </c>
      <c r="O1282" s="2">
        <v>0</v>
      </c>
      <c r="Q1282" s="2">
        <v>0</v>
      </c>
      <c r="S1282" s="89">
        <v>0</v>
      </c>
      <c r="T1282" s="89"/>
      <c r="U1282" s="89"/>
      <c r="W1282" s="90">
        <v>21</v>
      </c>
      <c r="X1282" s="90"/>
    </row>
    <row r="1283" spans="2:24" ht="0.65" customHeight="1">
      <c r="B1283" s="74"/>
      <c r="C1283" s="74"/>
    </row>
    <row r="1284" spans="2:24" ht="0.65" customHeight="1"/>
    <row r="1285" spans="2:24" ht="12.65" customHeight="1">
      <c r="B1285" s="74" t="s">
        <v>9</v>
      </c>
      <c r="C1285" s="74"/>
      <c r="E1285" s="89">
        <v>0</v>
      </c>
      <c r="F1285" s="89"/>
      <c r="G1285" s="89"/>
      <c r="I1285" s="89">
        <v>0</v>
      </c>
      <c r="J1285" s="89"/>
      <c r="K1285" s="89"/>
      <c r="M1285" s="2">
        <v>0</v>
      </c>
      <c r="O1285" s="2">
        <v>0</v>
      </c>
      <c r="Q1285" s="2">
        <v>0</v>
      </c>
      <c r="S1285" s="89">
        <v>0</v>
      </c>
      <c r="T1285" s="89"/>
      <c r="U1285" s="89"/>
      <c r="W1285" s="90">
        <v>21</v>
      </c>
      <c r="X1285" s="90"/>
    </row>
    <row r="1286" spans="2:24" ht="0.65" customHeight="1">
      <c r="B1286" s="74"/>
      <c r="C1286" s="74"/>
    </row>
    <row r="1287" spans="2:24" ht="0.65" customHeight="1"/>
    <row r="1288" spans="2:24" ht="12.65" customHeight="1">
      <c r="B1288" s="74" t="s">
        <v>9</v>
      </c>
      <c r="C1288" s="74"/>
      <c r="E1288" s="89">
        <v>0</v>
      </c>
      <c r="F1288" s="89"/>
      <c r="G1288" s="89"/>
      <c r="I1288" s="89">
        <v>0</v>
      </c>
      <c r="J1288" s="89"/>
      <c r="K1288" s="89"/>
      <c r="M1288" s="2">
        <v>0</v>
      </c>
      <c r="O1288" s="2">
        <v>0</v>
      </c>
      <c r="Q1288" s="2">
        <v>0</v>
      </c>
      <c r="S1288" s="89">
        <v>0</v>
      </c>
      <c r="T1288" s="89"/>
      <c r="U1288" s="89"/>
      <c r="W1288" s="90">
        <v>11</v>
      </c>
      <c r="X1288" s="90"/>
    </row>
    <row r="1289" spans="2:24" ht="0.65" customHeight="1">
      <c r="B1289" s="74"/>
      <c r="C1289" s="74"/>
    </row>
    <row r="1290" spans="2:24" ht="0.65" customHeight="1"/>
    <row r="1291" spans="2:24" ht="12.65" customHeight="1">
      <c r="B1291" s="74" t="s">
        <v>9</v>
      </c>
      <c r="C1291" s="74"/>
      <c r="E1291" s="89">
        <v>0</v>
      </c>
      <c r="F1291" s="89"/>
      <c r="G1291" s="89"/>
      <c r="I1291" s="89">
        <v>0</v>
      </c>
      <c r="J1291" s="89"/>
      <c r="K1291" s="89"/>
      <c r="M1291" s="2">
        <v>0</v>
      </c>
      <c r="O1291" s="2">
        <v>0</v>
      </c>
      <c r="Q1291" s="2">
        <v>0</v>
      </c>
      <c r="S1291" s="89">
        <v>0</v>
      </c>
      <c r="T1291" s="89"/>
      <c r="U1291" s="89"/>
    </row>
    <row r="1292" spans="2:24" ht="0.65" customHeight="1">
      <c r="B1292" s="74"/>
      <c r="C1292" s="74"/>
    </row>
    <row r="1293" spans="2:24" ht="0.65" customHeight="1"/>
    <row r="1294" spans="2:24" ht="12.65" customHeight="1">
      <c r="B1294" s="74" t="s">
        <v>9</v>
      </c>
      <c r="C1294" s="74"/>
      <c r="E1294" s="89">
        <v>0</v>
      </c>
      <c r="F1294" s="89"/>
      <c r="G1294" s="89"/>
      <c r="I1294" s="89">
        <v>0</v>
      </c>
      <c r="J1294" s="89"/>
      <c r="K1294" s="89"/>
      <c r="M1294" s="2">
        <v>0</v>
      </c>
      <c r="O1294" s="2">
        <v>0</v>
      </c>
      <c r="Q1294" s="2">
        <v>0</v>
      </c>
      <c r="S1294" s="89">
        <v>0</v>
      </c>
      <c r="T1294" s="89"/>
      <c r="U1294" s="89"/>
      <c r="W1294" s="90">
        <v>3</v>
      </c>
      <c r="X1294" s="90"/>
    </row>
    <row r="1295" spans="2:24" ht="0.65" customHeight="1">
      <c r="B1295" s="74"/>
      <c r="C1295" s="74"/>
    </row>
    <row r="1296" spans="2:24" ht="0.65" customHeight="1"/>
    <row r="1297" spans="2:24" ht="12.65" customHeight="1">
      <c r="B1297" s="74" t="s">
        <v>9</v>
      </c>
      <c r="C1297" s="74"/>
      <c r="E1297" s="89">
        <v>0</v>
      </c>
      <c r="F1297" s="89"/>
      <c r="G1297" s="89"/>
      <c r="I1297" s="89">
        <v>0</v>
      </c>
      <c r="J1297" s="89"/>
      <c r="K1297" s="89"/>
      <c r="M1297" s="2">
        <v>0</v>
      </c>
      <c r="O1297" s="2">
        <v>0</v>
      </c>
      <c r="Q1297" s="2">
        <v>0</v>
      </c>
      <c r="S1297" s="89">
        <v>0</v>
      </c>
      <c r="T1297" s="89"/>
      <c r="U1297" s="89"/>
    </row>
    <row r="1298" spans="2:24" ht="0.65" customHeight="1">
      <c r="B1298" s="74"/>
      <c r="C1298" s="74"/>
    </row>
    <row r="1299" spans="2:24" ht="0.65" customHeight="1"/>
    <row r="1300" spans="2:24" ht="12.65" customHeight="1">
      <c r="B1300" s="74" t="s">
        <v>9</v>
      </c>
      <c r="C1300" s="74"/>
      <c r="E1300" s="89">
        <v>0</v>
      </c>
      <c r="F1300" s="89"/>
      <c r="G1300" s="89"/>
      <c r="I1300" s="89">
        <v>0</v>
      </c>
      <c r="J1300" s="89"/>
      <c r="K1300" s="89"/>
      <c r="M1300" s="2">
        <v>0</v>
      </c>
      <c r="O1300" s="2">
        <v>0</v>
      </c>
      <c r="Q1300" s="2">
        <v>0</v>
      </c>
      <c r="S1300" s="89">
        <v>0</v>
      </c>
      <c r="T1300" s="89"/>
      <c r="U1300" s="89"/>
      <c r="W1300" s="90">
        <v>3</v>
      </c>
      <c r="X1300" s="90"/>
    </row>
    <row r="1301" spans="2:24" ht="0.65" customHeight="1">
      <c r="B1301" s="74"/>
      <c r="C1301" s="74"/>
    </row>
    <row r="1302" spans="2:24" ht="0.65" customHeight="1"/>
    <row r="1303" spans="2:24" ht="12.65" customHeight="1">
      <c r="B1303" s="74" t="s">
        <v>9</v>
      </c>
      <c r="C1303" s="74"/>
      <c r="E1303" s="89">
        <v>0</v>
      </c>
      <c r="F1303" s="89"/>
      <c r="G1303" s="89"/>
      <c r="I1303" s="89">
        <v>0</v>
      </c>
      <c r="J1303" s="89"/>
      <c r="K1303" s="89"/>
      <c r="M1303" s="2">
        <v>0</v>
      </c>
      <c r="O1303" s="2">
        <v>0</v>
      </c>
      <c r="Q1303" s="2">
        <v>0</v>
      </c>
      <c r="S1303" s="89">
        <v>0</v>
      </c>
      <c r="T1303" s="89"/>
      <c r="U1303" s="89"/>
      <c r="W1303" s="90">
        <v>21</v>
      </c>
      <c r="X1303" s="90"/>
    </row>
    <row r="1304" spans="2:24" ht="0.65" customHeight="1">
      <c r="B1304" s="74"/>
      <c r="C1304" s="74"/>
    </row>
    <row r="1305" spans="2:24" ht="0.65" customHeight="1"/>
    <row r="1306" spans="2:24" ht="12.65" customHeight="1">
      <c r="B1306" s="74" t="s">
        <v>9</v>
      </c>
      <c r="C1306" s="74"/>
      <c r="E1306" s="89">
        <v>0</v>
      </c>
      <c r="F1306" s="89"/>
      <c r="G1306" s="89"/>
      <c r="I1306" s="89">
        <v>0</v>
      </c>
      <c r="J1306" s="89"/>
      <c r="K1306" s="89"/>
      <c r="M1306" s="2">
        <v>0</v>
      </c>
      <c r="O1306" s="2">
        <v>0</v>
      </c>
      <c r="Q1306" s="2">
        <v>0</v>
      </c>
      <c r="S1306" s="89">
        <v>0</v>
      </c>
      <c r="T1306" s="89"/>
      <c r="U1306" s="89"/>
      <c r="W1306" s="90">
        <v>38</v>
      </c>
      <c r="X1306" s="90"/>
    </row>
    <row r="1307" spans="2:24" ht="0.65" customHeight="1">
      <c r="B1307" s="74"/>
      <c r="C1307" s="74"/>
    </row>
    <row r="1308" spans="2:24" ht="0.65" customHeight="1"/>
    <row r="1309" spans="2:24" ht="1.75" customHeight="1"/>
    <row r="1310" spans="2:24" ht="10.75" customHeight="1">
      <c r="E1310" s="85">
        <v>0</v>
      </c>
      <c r="F1310" s="85"/>
      <c r="G1310" s="85"/>
      <c r="I1310" s="85">
        <v>0</v>
      </c>
      <c r="J1310" s="85"/>
      <c r="K1310" s="85"/>
      <c r="M1310" s="3">
        <v>0</v>
      </c>
      <c r="O1310" s="3">
        <v>0</v>
      </c>
      <c r="Q1310" s="3">
        <v>0</v>
      </c>
      <c r="S1310" s="85">
        <v>0</v>
      </c>
      <c r="T1310" s="85"/>
      <c r="U1310" s="85"/>
    </row>
    <row r="1311" spans="2:24" ht="6" customHeight="1"/>
    <row r="1312" spans="2:24" ht="13.75" customHeight="1">
      <c r="C1312" s="86" t="s">
        <v>10</v>
      </c>
      <c r="D1312" s="86"/>
      <c r="E1312" s="86"/>
      <c r="G1312" s="87">
        <v>434</v>
      </c>
      <c r="H1312" s="87"/>
      <c r="I1312" s="87"/>
    </row>
    <row r="1313" spans="2:24" ht="6" customHeight="1"/>
    <row r="1314" spans="2:24" ht="6" customHeight="1"/>
    <row r="1315" spans="2:24" ht="15" customHeight="1">
      <c r="B1315" s="88" t="s">
        <v>11</v>
      </c>
      <c r="C1315" s="88"/>
      <c r="D1315" s="88"/>
      <c r="E1315" s="88"/>
      <c r="F1315" s="88"/>
      <c r="G1315" s="88"/>
      <c r="H1315" s="88"/>
      <c r="I1315" s="88"/>
      <c r="J1315" s="88"/>
      <c r="K1315" s="88"/>
      <c r="L1315" s="88"/>
      <c r="M1315" s="88"/>
      <c r="N1315" s="88"/>
      <c r="O1315" s="88"/>
      <c r="P1315" s="88"/>
      <c r="Q1315" s="88"/>
      <c r="R1315" s="88"/>
      <c r="S1315" s="88"/>
      <c r="T1315" s="88"/>
      <c r="U1315" s="88"/>
      <c r="V1315" s="88"/>
      <c r="W1315" s="88"/>
      <c r="X1315" s="88"/>
    </row>
    <row r="1316" spans="2:24" ht="5.4" customHeight="1"/>
    <row r="1317" spans="2:24" ht="10.75" customHeight="1">
      <c r="B1317" s="93" t="s">
        <v>12</v>
      </c>
      <c r="C1317" s="93"/>
      <c r="E1317" s="89">
        <v>0</v>
      </c>
      <c r="F1317" s="89"/>
      <c r="G1317" s="89"/>
      <c r="I1317" s="89">
        <v>0</v>
      </c>
      <c r="J1317" s="89"/>
      <c r="K1317" s="89"/>
      <c r="M1317" s="2">
        <v>240</v>
      </c>
      <c r="O1317" s="2">
        <v>240</v>
      </c>
      <c r="Q1317" s="2">
        <v>240</v>
      </c>
      <c r="S1317" s="89">
        <v>280</v>
      </c>
      <c r="T1317" s="89"/>
      <c r="U1317" s="89"/>
      <c r="W1317" s="90">
        <v>41</v>
      </c>
      <c r="X1317" s="90"/>
    </row>
    <row r="1318" spans="2:24" ht="1.75" customHeight="1">
      <c r="B1318" s="93"/>
      <c r="C1318" s="93"/>
    </row>
    <row r="1319" spans="2:24" ht="0.65" customHeight="1">
      <c r="B1319" s="93"/>
      <c r="C1319" s="93"/>
    </row>
    <row r="1320" spans="2:24" ht="8.4" customHeight="1">
      <c r="B1320" s="93"/>
      <c r="C1320" s="93"/>
    </row>
    <row r="1321" spans="2:24" ht="10.75" customHeight="1">
      <c r="B1321" s="93" t="s">
        <v>12</v>
      </c>
      <c r="C1321" s="93"/>
      <c r="E1321" s="89">
        <v>0</v>
      </c>
      <c r="F1321" s="89"/>
      <c r="G1321" s="89"/>
      <c r="I1321" s="89">
        <v>0</v>
      </c>
      <c r="J1321" s="89"/>
      <c r="K1321" s="89"/>
      <c r="M1321" s="2">
        <v>240</v>
      </c>
      <c r="O1321" s="2">
        <v>240</v>
      </c>
      <c r="Q1321" s="2">
        <v>240</v>
      </c>
      <c r="S1321" s="89">
        <v>280</v>
      </c>
      <c r="T1321" s="89"/>
      <c r="U1321" s="89"/>
      <c r="W1321" s="90">
        <v>40</v>
      </c>
      <c r="X1321" s="90"/>
    </row>
    <row r="1322" spans="2:24" ht="1.75" customHeight="1">
      <c r="B1322" s="93"/>
      <c r="C1322" s="93"/>
    </row>
    <row r="1323" spans="2:24" ht="0.65" customHeight="1">
      <c r="B1323" s="93"/>
      <c r="C1323" s="93"/>
    </row>
    <row r="1324" spans="2:24" ht="8.4" customHeight="1">
      <c r="B1324" s="93"/>
      <c r="C1324" s="93"/>
    </row>
    <row r="1325" spans="2:24" ht="1.75" customHeight="1"/>
    <row r="1326" spans="2:24" ht="10.75" customHeight="1">
      <c r="E1326" s="85">
        <v>0</v>
      </c>
      <c r="F1326" s="85"/>
      <c r="G1326" s="85"/>
      <c r="I1326" s="85">
        <v>0</v>
      </c>
      <c r="J1326" s="85"/>
      <c r="K1326" s="85"/>
      <c r="M1326" s="3">
        <v>480</v>
      </c>
      <c r="O1326" s="3">
        <v>480</v>
      </c>
      <c r="Q1326" s="3">
        <v>480</v>
      </c>
      <c r="S1326" s="85">
        <v>560</v>
      </c>
      <c r="T1326" s="85"/>
      <c r="U1326" s="85"/>
    </row>
    <row r="1327" spans="2:24" ht="6" customHeight="1"/>
    <row r="1328" spans="2:24" ht="13.75" customHeight="1">
      <c r="C1328" s="86" t="s">
        <v>10</v>
      </c>
      <c r="D1328" s="86"/>
      <c r="E1328" s="86"/>
      <c r="G1328" s="87">
        <v>2</v>
      </c>
      <c r="H1328" s="87"/>
      <c r="I1328" s="87"/>
    </row>
    <row r="1329" spans="2:24" ht="6" customHeight="1"/>
    <row r="1330" spans="2:24" ht="6" customHeight="1"/>
    <row r="1331" spans="2:24" ht="15" customHeight="1">
      <c r="B1331" s="88" t="s">
        <v>13</v>
      </c>
      <c r="C1331" s="88"/>
      <c r="D1331" s="88"/>
      <c r="E1331" s="88"/>
      <c r="F1331" s="88"/>
      <c r="G1331" s="88"/>
      <c r="H1331" s="88"/>
      <c r="I1331" s="88"/>
      <c r="J1331" s="88"/>
      <c r="K1331" s="88"/>
      <c r="L1331" s="88"/>
      <c r="M1331" s="88"/>
      <c r="N1331" s="88"/>
      <c r="O1331" s="88"/>
      <c r="P1331" s="88"/>
      <c r="Q1331" s="88"/>
      <c r="R1331" s="88"/>
      <c r="S1331" s="88"/>
      <c r="T1331" s="88"/>
      <c r="U1331" s="88"/>
      <c r="V1331" s="88"/>
      <c r="W1331" s="88"/>
      <c r="X1331" s="88"/>
    </row>
    <row r="1332" spans="2:24" ht="5.4" customHeight="1"/>
    <row r="1333" spans="2:24" ht="12.65" customHeight="1">
      <c r="B1333" s="74" t="s">
        <v>14</v>
      </c>
      <c r="C1333" s="74"/>
      <c r="E1333" s="89">
        <v>0</v>
      </c>
      <c r="F1333" s="89"/>
      <c r="G1333" s="89"/>
      <c r="I1333" s="89">
        <v>0</v>
      </c>
      <c r="J1333" s="89"/>
      <c r="K1333" s="89"/>
      <c r="M1333" s="2">
        <v>0</v>
      </c>
      <c r="O1333" s="2">
        <v>0</v>
      </c>
      <c r="Q1333" s="2">
        <v>0</v>
      </c>
      <c r="S1333" s="89">
        <v>0</v>
      </c>
      <c r="T1333" s="89"/>
      <c r="U1333" s="89"/>
      <c r="W1333" s="90">
        <v>16</v>
      </c>
      <c r="X1333" s="90"/>
    </row>
    <row r="1334" spans="2:24" ht="0.65" customHeight="1">
      <c r="B1334" s="74"/>
      <c r="C1334" s="74"/>
    </row>
    <row r="1335" spans="2:24" ht="0.65" customHeight="1"/>
    <row r="1336" spans="2:24" ht="1.75" customHeight="1"/>
    <row r="1337" spans="2:24" ht="10.75" customHeight="1">
      <c r="E1337" s="85">
        <v>0</v>
      </c>
      <c r="F1337" s="85"/>
      <c r="G1337" s="85"/>
      <c r="I1337" s="85">
        <v>0</v>
      </c>
      <c r="J1337" s="85"/>
      <c r="K1337" s="85"/>
      <c r="M1337" s="3">
        <v>0</v>
      </c>
      <c r="O1337" s="3">
        <v>0</v>
      </c>
      <c r="Q1337" s="3">
        <v>0</v>
      </c>
      <c r="S1337" s="85">
        <v>0</v>
      </c>
      <c r="T1337" s="85"/>
      <c r="U1337" s="85"/>
    </row>
    <row r="1338" spans="2:24" ht="6" customHeight="1"/>
    <row r="1339" spans="2:24" ht="13.75" customHeight="1">
      <c r="C1339" s="86" t="s">
        <v>10</v>
      </c>
      <c r="D1339" s="86"/>
      <c r="E1339" s="86"/>
      <c r="G1339" s="87">
        <v>1</v>
      </c>
      <c r="H1339" s="87"/>
      <c r="I1339" s="87"/>
    </row>
    <row r="1340" spans="2:24" ht="6" customHeight="1"/>
    <row r="1341" spans="2:24" ht="6" customHeight="1"/>
    <row r="1342" spans="2:24" ht="15" customHeight="1">
      <c r="B1342" s="88" t="s">
        <v>15</v>
      </c>
      <c r="C1342" s="88"/>
      <c r="D1342" s="88"/>
      <c r="E1342" s="88"/>
      <c r="F1342" s="88"/>
      <c r="G1342" s="88"/>
      <c r="H1342" s="88"/>
      <c r="I1342" s="88"/>
      <c r="J1342" s="88"/>
      <c r="K1342" s="88"/>
      <c r="L1342" s="88"/>
      <c r="M1342" s="88"/>
      <c r="N1342" s="88"/>
      <c r="O1342" s="88"/>
      <c r="P1342" s="88"/>
      <c r="Q1342" s="88"/>
      <c r="R1342" s="88"/>
      <c r="S1342" s="88"/>
      <c r="T1342" s="88"/>
      <c r="U1342" s="88"/>
      <c r="V1342" s="88"/>
      <c r="W1342" s="88"/>
      <c r="X1342" s="88"/>
    </row>
    <row r="1343" spans="2:24" ht="5.4" customHeight="1"/>
    <row r="1344" spans="2:24" ht="12.65" customHeight="1">
      <c r="B1344" s="74" t="s">
        <v>16</v>
      </c>
      <c r="C1344" s="74"/>
      <c r="E1344" s="89">
        <v>600</v>
      </c>
      <c r="F1344" s="89"/>
      <c r="G1344" s="89"/>
      <c r="I1344" s="89">
        <v>600</v>
      </c>
      <c r="J1344" s="89"/>
      <c r="K1344" s="89"/>
      <c r="M1344" s="2">
        <v>600</v>
      </c>
      <c r="O1344" s="2">
        <v>600</v>
      </c>
      <c r="Q1344" s="2">
        <v>600</v>
      </c>
      <c r="S1344" s="89">
        <v>600</v>
      </c>
      <c r="T1344" s="89"/>
      <c r="U1344" s="89"/>
      <c r="W1344" s="90">
        <v>49</v>
      </c>
      <c r="X1344" s="90"/>
    </row>
    <row r="1345" spans="2:24" ht="0.65" customHeight="1">
      <c r="B1345" s="74"/>
      <c r="C1345" s="74"/>
    </row>
    <row r="1346" spans="2:24" ht="0.65" customHeight="1"/>
    <row r="1347" spans="2:24" ht="1.75" customHeight="1"/>
    <row r="1348" spans="2:24" ht="10.75" customHeight="1">
      <c r="E1348" s="85">
        <v>600</v>
      </c>
      <c r="F1348" s="85"/>
      <c r="G1348" s="85"/>
      <c r="I1348" s="85">
        <v>600</v>
      </c>
      <c r="J1348" s="85"/>
      <c r="K1348" s="85"/>
      <c r="M1348" s="3">
        <v>600</v>
      </c>
      <c r="O1348" s="3">
        <v>600</v>
      </c>
      <c r="Q1348" s="3">
        <v>600</v>
      </c>
      <c r="S1348" s="85">
        <v>600</v>
      </c>
      <c r="T1348" s="85"/>
      <c r="U1348" s="85"/>
    </row>
    <row r="1349" spans="2:24" ht="6" customHeight="1"/>
    <row r="1350" spans="2:24" ht="13.75" customHeight="1">
      <c r="C1350" s="86" t="s">
        <v>10</v>
      </c>
      <c r="D1350" s="86"/>
      <c r="E1350" s="86"/>
      <c r="G1350" s="87">
        <v>1</v>
      </c>
      <c r="H1350" s="87"/>
      <c r="I1350" s="87"/>
    </row>
    <row r="1351" spans="2:24" ht="6" customHeight="1"/>
    <row r="1352" spans="2:24" ht="6" customHeight="1"/>
    <row r="1353" spans="2:24" ht="15" customHeight="1">
      <c r="B1353" s="88" t="s">
        <v>17</v>
      </c>
      <c r="C1353" s="88"/>
      <c r="D1353" s="88"/>
      <c r="E1353" s="88"/>
      <c r="F1353" s="88"/>
      <c r="G1353" s="88"/>
      <c r="H1353" s="88"/>
      <c r="I1353" s="88"/>
      <c r="J1353" s="88"/>
      <c r="K1353" s="88"/>
      <c r="L1353" s="88"/>
      <c r="M1353" s="88"/>
      <c r="N1353" s="88"/>
      <c r="O1353" s="88"/>
      <c r="P1353" s="88"/>
      <c r="Q1353" s="88"/>
      <c r="R1353" s="88"/>
      <c r="S1353" s="88"/>
      <c r="T1353" s="88"/>
      <c r="U1353" s="88"/>
      <c r="V1353" s="88"/>
      <c r="W1353" s="88"/>
      <c r="X1353" s="88"/>
    </row>
    <row r="1354" spans="2:24" ht="5.4" customHeight="1"/>
    <row r="1355" spans="2:24" ht="12.65" customHeight="1">
      <c r="B1355" s="74" t="s">
        <v>18</v>
      </c>
      <c r="C1355" s="74"/>
      <c r="E1355" s="89">
        <v>0</v>
      </c>
      <c r="F1355" s="89"/>
      <c r="G1355" s="89"/>
      <c r="I1355" s="89">
        <v>0</v>
      </c>
      <c r="J1355" s="89"/>
      <c r="K1355" s="89"/>
      <c r="M1355" s="2">
        <v>0</v>
      </c>
      <c r="O1355" s="2">
        <v>0</v>
      </c>
      <c r="Q1355" s="2">
        <v>0</v>
      </c>
      <c r="S1355" s="89">
        <v>0</v>
      </c>
      <c r="T1355" s="89"/>
      <c r="U1355" s="89"/>
      <c r="W1355" s="90">
        <v>16</v>
      </c>
      <c r="X1355" s="90"/>
    </row>
    <row r="1356" spans="2:24" ht="0.65" customHeight="1">
      <c r="B1356" s="74"/>
      <c r="C1356" s="74"/>
    </row>
    <row r="1357" spans="2:24" ht="0.65" customHeight="1"/>
    <row r="1358" spans="2:24" ht="1.75" customHeight="1"/>
    <row r="1359" spans="2:24" ht="10.75" customHeight="1">
      <c r="E1359" s="85">
        <v>0</v>
      </c>
      <c r="F1359" s="85"/>
      <c r="G1359" s="85"/>
      <c r="I1359" s="85">
        <v>0</v>
      </c>
      <c r="J1359" s="85"/>
      <c r="K1359" s="85"/>
      <c r="M1359" s="3">
        <v>0</v>
      </c>
      <c r="O1359" s="3">
        <v>0</v>
      </c>
      <c r="Q1359" s="3">
        <v>0</v>
      </c>
      <c r="S1359" s="85">
        <v>0</v>
      </c>
      <c r="T1359" s="85"/>
      <c r="U1359" s="85"/>
    </row>
    <row r="1360" spans="2:24" ht="6" customHeight="1"/>
    <row r="1361" spans="2:24" ht="13.75" customHeight="1">
      <c r="C1361" s="86" t="s">
        <v>10</v>
      </c>
      <c r="D1361" s="86"/>
      <c r="E1361" s="86"/>
      <c r="G1361" s="87">
        <v>1</v>
      </c>
      <c r="H1361" s="87"/>
      <c r="I1361" s="87"/>
    </row>
    <row r="1362" spans="2:24" ht="6" customHeight="1"/>
    <row r="1363" spans="2:24" ht="6" customHeight="1"/>
    <row r="1364" spans="2:24" ht="15" customHeight="1">
      <c r="B1364" s="88" t="s">
        <v>19</v>
      </c>
      <c r="C1364" s="88"/>
      <c r="D1364" s="88"/>
      <c r="E1364" s="88"/>
      <c r="F1364" s="88"/>
      <c r="G1364" s="88"/>
      <c r="H1364" s="88"/>
      <c r="I1364" s="88"/>
      <c r="J1364" s="88"/>
      <c r="K1364" s="88"/>
      <c r="L1364" s="88"/>
      <c r="M1364" s="88"/>
      <c r="N1364" s="88"/>
      <c r="O1364" s="88"/>
      <c r="P1364" s="88"/>
      <c r="Q1364" s="88"/>
      <c r="R1364" s="88"/>
      <c r="S1364" s="88"/>
      <c r="T1364" s="88"/>
      <c r="U1364" s="88"/>
      <c r="V1364" s="88"/>
      <c r="W1364" s="88"/>
      <c r="X1364" s="88"/>
    </row>
    <row r="1365" spans="2:24" ht="5.4" customHeight="1"/>
    <row r="1366" spans="2:24" ht="10.75" customHeight="1">
      <c r="B1366" s="93" t="s">
        <v>20</v>
      </c>
      <c r="C1366" s="93"/>
      <c r="E1366" s="89">
        <v>0</v>
      </c>
      <c r="F1366" s="89"/>
      <c r="G1366" s="89"/>
      <c r="I1366" s="89">
        <v>0</v>
      </c>
      <c r="J1366" s="89"/>
      <c r="K1366" s="89"/>
      <c r="M1366" s="2">
        <v>0</v>
      </c>
      <c r="O1366" s="2">
        <v>0</v>
      </c>
      <c r="Q1366" s="2">
        <v>0</v>
      </c>
      <c r="S1366" s="89">
        <v>0</v>
      </c>
      <c r="T1366" s="89"/>
      <c r="U1366" s="89"/>
      <c r="W1366" s="90">
        <v>48</v>
      </c>
      <c r="X1366" s="90"/>
    </row>
    <row r="1367" spans="2:24" ht="1.75" customHeight="1">
      <c r="B1367" s="93"/>
      <c r="C1367" s="93"/>
    </row>
    <row r="1368" spans="2:24" ht="0.65" customHeight="1">
      <c r="B1368" s="93"/>
      <c r="C1368" s="93"/>
    </row>
    <row r="1369" spans="2:24" ht="8.4" customHeight="1">
      <c r="B1369" s="93"/>
      <c r="C1369" s="93"/>
    </row>
    <row r="1370" spans="2:24" ht="10.75" customHeight="1">
      <c r="B1370" s="93" t="s">
        <v>20</v>
      </c>
      <c r="C1370" s="93"/>
      <c r="E1370" s="89">
        <v>0</v>
      </c>
      <c r="F1370" s="89"/>
      <c r="G1370" s="89"/>
      <c r="I1370" s="89">
        <v>0</v>
      </c>
      <c r="J1370" s="89"/>
      <c r="K1370" s="89"/>
      <c r="M1370" s="2">
        <v>0</v>
      </c>
      <c r="O1370" s="2">
        <v>0</v>
      </c>
      <c r="Q1370" s="2">
        <v>0</v>
      </c>
      <c r="S1370" s="89">
        <v>0</v>
      </c>
      <c r="T1370" s="89"/>
      <c r="U1370" s="89"/>
      <c r="W1370" s="90">
        <v>65</v>
      </c>
      <c r="X1370" s="90"/>
    </row>
    <row r="1371" spans="2:24" ht="1.75" customHeight="1">
      <c r="B1371" s="93"/>
      <c r="C1371" s="93"/>
    </row>
    <row r="1372" spans="2:24" ht="0.65" customHeight="1">
      <c r="B1372" s="93"/>
      <c r="C1372" s="93"/>
    </row>
    <row r="1373" spans="2:24" ht="8.4" customHeight="1">
      <c r="B1373" s="93"/>
      <c r="C1373" s="93"/>
    </row>
    <row r="1374" spans="2:24" ht="1.75" customHeight="1"/>
    <row r="1375" spans="2:24" ht="10.75" customHeight="1">
      <c r="E1375" s="85">
        <v>0</v>
      </c>
      <c r="F1375" s="85"/>
      <c r="G1375" s="85"/>
      <c r="I1375" s="85">
        <v>0</v>
      </c>
      <c r="J1375" s="85"/>
      <c r="K1375" s="85"/>
      <c r="M1375" s="3">
        <v>0</v>
      </c>
      <c r="O1375" s="3">
        <v>0</v>
      </c>
      <c r="Q1375" s="3">
        <v>0</v>
      </c>
      <c r="S1375" s="85">
        <v>0</v>
      </c>
      <c r="T1375" s="85"/>
      <c r="U1375" s="85"/>
    </row>
    <row r="1376" spans="2:24" ht="6" customHeight="1"/>
    <row r="1377" spans="2:24" ht="13.75" customHeight="1">
      <c r="C1377" s="86" t="s">
        <v>10</v>
      </c>
      <c r="D1377" s="86"/>
      <c r="E1377" s="86"/>
      <c r="G1377" s="87">
        <v>2</v>
      </c>
      <c r="H1377" s="87"/>
      <c r="I1377" s="87"/>
    </row>
    <row r="1378" spans="2:24" ht="6" customHeight="1"/>
    <row r="1379" spans="2:24" ht="6" customHeight="1"/>
    <row r="1380" spans="2:24" ht="15" customHeight="1">
      <c r="B1380" s="88" t="s">
        <v>21</v>
      </c>
      <c r="C1380" s="88"/>
      <c r="D1380" s="88"/>
      <c r="E1380" s="88"/>
      <c r="F1380" s="88"/>
      <c r="G1380" s="88"/>
      <c r="H1380" s="88"/>
      <c r="I1380" s="88"/>
      <c r="J1380" s="88"/>
      <c r="K1380" s="88"/>
      <c r="L1380" s="88"/>
      <c r="M1380" s="88"/>
      <c r="N1380" s="88"/>
      <c r="O1380" s="88"/>
      <c r="P1380" s="88"/>
      <c r="Q1380" s="88"/>
      <c r="R1380" s="88"/>
      <c r="S1380" s="88"/>
      <c r="T1380" s="88"/>
      <c r="U1380" s="88"/>
      <c r="V1380" s="88"/>
      <c r="W1380" s="88"/>
      <c r="X1380" s="88"/>
    </row>
    <row r="1381" spans="2:24" ht="5.4" customHeight="1"/>
    <row r="1382" spans="2:24" ht="10.75" customHeight="1">
      <c r="B1382" s="93" t="s">
        <v>22</v>
      </c>
      <c r="C1382" s="93"/>
      <c r="E1382" s="89">
        <v>0</v>
      </c>
      <c r="F1382" s="89"/>
      <c r="G1382" s="89"/>
      <c r="I1382" s="89">
        <v>0</v>
      </c>
      <c r="J1382" s="89"/>
      <c r="K1382" s="89"/>
      <c r="M1382" s="2">
        <v>0</v>
      </c>
      <c r="O1382" s="2">
        <v>0</v>
      </c>
      <c r="Q1382" s="2">
        <v>0</v>
      </c>
      <c r="S1382" s="89">
        <v>0</v>
      </c>
      <c r="T1382" s="89"/>
      <c r="U1382" s="89"/>
    </row>
    <row r="1383" spans="2:24" ht="1.75" customHeight="1">
      <c r="B1383" s="93"/>
      <c r="C1383" s="93"/>
    </row>
    <row r="1384" spans="2:24" ht="0.65" customHeight="1">
      <c r="B1384" s="93"/>
      <c r="C1384" s="93"/>
    </row>
    <row r="1385" spans="2:24" ht="8.4" customHeight="1">
      <c r="B1385" s="93"/>
      <c r="C1385" s="93"/>
    </row>
    <row r="1386" spans="2:24" ht="10.75" customHeight="1">
      <c r="B1386" s="93" t="s">
        <v>22</v>
      </c>
      <c r="C1386" s="93"/>
      <c r="E1386" s="89">
        <v>0</v>
      </c>
      <c r="F1386" s="89"/>
      <c r="G1386" s="89"/>
      <c r="I1386" s="89">
        <v>0</v>
      </c>
      <c r="J1386" s="89"/>
      <c r="K1386" s="89"/>
      <c r="M1386" s="2">
        <v>0</v>
      </c>
      <c r="O1386" s="2">
        <v>0</v>
      </c>
      <c r="Q1386" s="2">
        <v>0</v>
      </c>
      <c r="S1386" s="89">
        <v>0</v>
      </c>
      <c r="T1386" s="89"/>
      <c r="U1386" s="89"/>
    </row>
    <row r="1387" spans="2:24" ht="1.75" customHeight="1">
      <c r="B1387" s="93"/>
      <c r="C1387" s="93"/>
    </row>
    <row r="1388" spans="2:24" ht="0.65" customHeight="1">
      <c r="B1388" s="93"/>
      <c r="C1388" s="93"/>
    </row>
    <row r="1389" spans="2:24" ht="8.4" customHeight="1">
      <c r="B1389" s="93"/>
      <c r="C1389" s="93"/>
    </row>
    <row r="1390" spans="2:24" ht="1.75" customHeight="1"/>
    <row r="1391" spans="2:24" ht="10.75" customHeight="1">
      <c r="E1391" s="85">
        <v>0</v>
      </c>
      <c r="F1391" s="85"/>
      <c r="G1391" s="85"/>
      <c r="I1391" s="85">
        <v>0</v>
      </c>
      <c r="J1391" s="85"/>
      <c r="K1391" s="85"/>
      <c r="M1391" s="3">
        <v>0</v>
      </c>
      <c r="O1391" s="3">
        <v>0</v>
      </c>
      <c r="Q1391" s="3">
        <v>0</v>
      </c>
      <c r="S1391" s="85">
        <v>0</v>
      </c>
      <c r="T1391" s="85"/>
      <c r="U1391" s="85"/>
    </row>
    <row r="1392" spans="2:24" ht="6" customHeight="1"/>
    <row r="1393" spans="2:24" ht="13.75" customHeight="1">
      <c r="C1393" s="86" t="s">
        <v>10</v>
      </c>
      <c r="D1393" s="86"/>
      <c r="E1393" s="86"/>
      <c r="G1393" s="87">
        <v>2</v>
      </c>
      <c r="H1393" s="87"/>
      <c r="I1393" s="87"/>
    </row>
    <row r="1394" spans="2:24" ht="6" customHeight="1"/>
    <row r="1395" spans="2:24" ht="6" customHeight="1"/>
    <row r="1396" spans="2:24" ht="15" customHeight="1">
      <c r="B1396" s="88" t="s">
        <v>23</v>
      </c>
      <c r="C1396" s="88"/>
      <c r="D1396" s="88"/>
      <c r="E1396" s="88"/>
      <c r="F1396" s="88"/>
      <c r="G1396" s="88"/>
      <c r="H1396" s="88"/>
      <c r="I1396" s="88"/>
      <c r="J1396" s="88"/>
      <c r="K1396" s="88"/>
      <c r="L1396" s="88"/>
      <c r="M1396" s="88"/>
      <c r="N1396" s="88"/>
      <c r="O1396" s="88"/>
      <c r="P1396" s="88"/>
      <c r="Q1396" s="88"/>
      <c r="R1396" s="88"/>
      <c r="S1396" s="88"/>
      <c r="T1396" s="88"/>
      <c r="U1396" s="88"/>
      <c r="V1396" s="88"/>
      <c r="W1396" s="88"/>
      <c r="X1396" s="88"/>
    </row>
    <row r="1397" spans="2:24" ht="5.4" customHeight="1"/>
    <row r="1398" spans="2:24" ht="10.75" customHeight="1">
      <c r="B1398" s="93" t="s">
        <v>24</v>
      </c>
      <c r="C1398" s="93"/>
      <c r="E1398" s="89">
        <v>0</v>
      </c>
      <c r="F1398" s="89"/>
      <c r="G1398" s="89"/>
      <c r="I1398" s="89">
        <v>0</v>
      </c>
      <c r="J1398" s="89"/>
      <c r="K1398" s="89"/>
      <c r="M1398" s="2">
        <v>0</v>
      </c>
      <c r="O1398" s="2">
        <v>0</v>
      </c>
      <c r="Q1398" s="2">
        <v>0</v>
      </c>
      <c r="S1398" s="89">
        <v>0</v>
      </c>
      <c r="T1398" s="89"/>
      <c r="U1398" s="89"/>
    </row>
    <row r="1399" spans="2:24" ht="1.75" customHeight="1">
      <c r="B1399" s="93"/>
      <c r="C1399" s="93"/>
    </row>
    <row r="1400" spans="2:24" ht="0.65" customHeight="1">
      <c r="B1400" s="93"/>
      <c r="C1400" s="93"/>
    </row>
    <row r="1401" spans="2:24" ht="8.4" customHeight="1">
      <c r="B1401" s="93"/>
      <c r="C1401" s="93"/>
    </row>
    <row r="1402" spans="2:24" ht="10.75" customHeight="1">
      <c r="B1402" s="93" t="s">
        <v>24</v>
      </c>
      <c r="C1402" s="93"/>
      <c r="E1402" s="89">
        <v>0</v>
      </c>
      <c r="F1402" s="89"/>
      <c r="G1402" s="89"/>
      <c r="I1402" s="89">
        <v>0</v>
      </c>
      <c r="J1402" s="89"/>
      <c r="K1402" s="89"/>
      <c r="M1402" s="2">
        <v>0</v>
      </c>
      <c r="O1402" s="2">
        <v>0</v>
      </c>
      <c r="Q1402" s="2">
        <v>0</v>
      </c>
      <c r="S1402" s="89">
        <v>0</v>
      </c>
      <c r="T1402" s="89"/>
      <c r="U1402" s="89"/>
    </row>
    <row r="1403" spans="2:24" ht="1.75" customHeight="1">
      <c r="B1403" s="93"/>
      <c r="C1403" s="93"/>
    </row>
    <row r="1404" spans="2:24" ht="0.65" customHeight="1">
      <c r="B1404" s="93"/>
      <c r="C1404" s="93"/>
    </row>
    <row r="1405" spans="2:24" ht="8.4" customHeight="1">
      <c r="B1405" s="93"/>
      <c r="C1405" s="93"/>
    </row>
    <row r="1406" spans="2:24" ht="1.75" customHeight="1"/>
    <row r="1407" spans="2:24" ht="10.75" customHeight="1">
      <c r="E1407" s="85">
        <v>0</v>
      </c>
      <c r="F1407" s="85"/>
      <c r="G1407" s="85"/>
      <c r="I1407" s="85">
        <v>0</v>
      </c>
      <c r="J1407" s="85"/>
      <c r="K1407" s="85"/>
      <c r="M1407" s="3">
        <v>0</v>
      </c>
      <c r="O1407" s="3">
        <v>0</v>
      </c>
      <c r="Q1407" s="3">
        <v>0</v>
      </c>
      <c r="S1407" s="85">
        <v>0</v>
      </c>
      <c r="T1407" s="85"/>
      <c r="U1407" s="85"/>
    </row>
    <row r="1408" spans="2:24" ht="6" customHeight="1"/>
    <row r="1409" spans="2:24" ht="13.75" customHeight="1">
      <c r="C1409" s="86" t="s">
        <v>10</v>
      </c>
      <c r="D1409" s="86"/>
      <c r="E1409" s="86"/>
      <c r="G1409" s="87">
        <v>2</v>
      </c>
      <c r="H1409" s="87"/>
      <c r="I1409" s="87"/>
    </row>
    <row r="1410" spans="2:24" ht="6" customHeight="1"/>
    <row r="1411" spans="2:24" ht="6" customHeight="1"/>
    <row r="1412" spans="2:24" ht="15" customHeight="1">
      <c r="B1412" s="88" t="s">
        <v>25</v>
      </c>
      <c r="C1412" s="88"/>
      <c r="D1412" s="88"/>
      <c r="E1412" s="88"/>
      <c r="F1412" s="88"/>
      <c r="G1412" s="88"/>
      <c r="H1412" s="88"/>
      <c r="I1412" s="88"/>
      <c r="J1412" s="88"/>
      <c r="K1412" s="88"/>
      <c r="L1412" s="88"/>
      <c r="M1412" s="88"/>
      <c r="N1412" s="88"/>
      <c r="O1412" s="88"/>
      <c r="P1412" s="88"/>
      <c r="Q1412" s="88"/>
      <c r="R1412" s="88"/>
      <c r="S1412" s="88"/>
      <c r="T1412" s="88"/>
      <c r="U1412" s="88"/>
      <c r="V1412" s="88"/>
      <c r="W1412" s="88"/>
      <c r="X1412" s="88"/>
    </row>
    <row r="1413" spans="2:24" ht="5.4" customHeight="1"/>
    <row r="1414" spans="2:24" ht="12.65" customHeight="1">
      <c r="B1414" s="74" t="s">
        <v>26</v>
      </c>
      <c r="C1414" s="74"/>
      <c r="E1414" s="89">
        <v>0</v>
      </c>
      <c r="F1414" s="89"/>
      <c r="G1414" s="89"/>
      <c r="I1414" s="89">
        <v>0</v>
      </c>
      <c r="J1414" s="89"/>
      <c r="K1414" s="89"/>
      <c r="M1414" s="2">
        <v>0</v>
      </c>
      <c r="O1414" s="2">
        <v>0</v>
      </c>
      <c r="Q1414" s="2">
        <v>0</v>
      </c>
      <c r="S1414" s="89">
        <v>0</v>
      </c>
      <c r="T1414" s="89"/>
      <c r="U1414" s="89"/>
      <c r="W1414" s="90">
        <v>26</v>
      </c>
      <c r="X1414" s="90"/>
    </row>
    <row r="1415" spans="2:24" ht="0.65" customHeight="1">
      <c r="B1415" s="74"/>
      <c r="C1415" s="74"/>
    </row>
    <row r="1416" spans="2:24" ht="0.65" customHeight="1"/>
    <row r="1417" spans="2:24" ht="1.75" customHeight="1"/>
    <row r="1418" spans="2:24" ht="10.75" customHeight="1">
      <c r="E1418" s="85">
        <v>0</v>
      </c>
      <c r="F1418" s="85"/>
      <c r="G1418" s="85"/>
      <c r="I1418" s="85">
        <v>0</v>
      </c>
      <c r="J1418" s="85"/>
      <c r="K1418" s="85"/>
      <c r="M1418" s="3">
        <v>0</v>
      </c>
      <c r="O1418" s="3">
        <v>0</v>
      </c>
      <c r="Q1418" s="3">
        <v>0</v>
      </c>
      <c r="S1418" s="85">
        <v>0</v>
      </c>
      <c r="T1418" s="85"/>
      <c r="U1418" s="85"/>
    </row>
    <row r="1419" spans="2:24" ht="6" customHeight="1"/>
    <row r="1420" spans="2:24" ht="13.75" customHeight="1">
      <c r="C1420" s="86" t="s">
        <v>10</v>
      </c>
      <c r="D1420" s="86"/>
      <c r="E1420" s="86"/>
      <c r="G1420" s="87">
        <v>1</v>
      </c>
      <c r="H1420" s="87"/>
      <c r="I1420" s="87"/>
    </row>
    <row r="1421" spans="2:24" ht="6" customHeight="1"/>
    <row r="1422" spans="2:24" ht="6" customHeight="1"/>
    <row r="1423" spans="2:24" ht="15" customHeight="1">
      <c r="B1423" s="88" t="s">
        <v>27</v>
      </c>
      <c r="C1423" s="88"/>
      <c r="D1423" s="88"/>
      <c r="E1423" s="88"/>
      <c r="F1423" s="88"/>
      <c r="G1423" s="88"/>
      <c r="H1423" s="88"/>
      <c r="I1423" s="88"/>
      <c r="J1423" s="88"/>
      <c r="K1423" s="88"/>
      <c r="L1423" s="88"/>
      <c r="M1423" s="88"/>
      <c r="N1423" s="88"/>
      <c r="O1423" s="88"/>
      <c r="P1423" s="88"/>
      <c r="Q1423" s="88"/>
      <c r="R1423" s="88"/>
      <c r="S1423" s="88"/>
      <c r="T1423" s="88"/>
      <c r="U1423" s="88"/>
      <c r="V1423" s="88"/>
      <c r="W1423" s="88"/>
      <c r="X1423" s="88"/>
    </row>
    <row r="1424" spans="2:24" ht="5.4" customHeight="1"/>
    <row r="1425" spans="2:24" ht="10.75" customHeight="1">
      <c r="B1425" s="93" t="s">
        <v>28</v>
      </c>
      <c r="C1425" s="93"/>
      <c r="E1425" s="89">
        <v>300</v>
      </c>
      <c r="F1425" s="89"/>
      <c r="G1425" s="89"/>
      <c r="I1425" s="89">
        <v>300</v>
      </c>
      <c r="J1425" s="89"/>
      <c r="K1425" s="89"/>
      <c r="M1425" s="2">
        <v>300</v>
      </c>
      <c r="O1425" s="2">
        <v>300</v>
      </c>
      <c r="Q1425" s="2">
        <v>300</v>
      </c>
      <c r="S1425" s="89">
        <v>300</v>
      </c>
      <c r="T1425" s="89"/>
      <c r="U1425" s="89"/>
      <c r="W1425" s="90">
        <v>41</v>
      </c>
      <c r="X1425" s="90"/>
    </row>
    <row r="1426" spans="2:24" ht="1.75" customHeight="1">
      <c r="B1426" s="93"/>
      <c r="C1426" s="93"/>
    </row>
    <row r="1427" spans="2:24" ht="0.65" customHeight="1">
      <c r="B1427" s="93"/>
      <c r="C1427" s="93"/>
    </row>
    <row r="1428" spans="2:24" ht="8.4" customHeight="1">
      <c r="B1428" s="93"/>
      <c r="C1428" s="93"/>
    </row>
    <row r="1429" spans="2:24" ht="10.75" customHeight="1">
      <c r="B1429" s="93" t="s">
        <v>28</v>
      </c>
      <c r="C1429" s="93"/>
      <c r="E1429" s="89">
        <v>300</v>
      </c>
      <c r="F1429" s="89"/>
      <c r="G1429" s="89"/>
      <c r="I1429" s="89">
        <v>300</v>
      </c>
      <c r="J1429" s="89"/>
      <c r="K1429" s="89"/>
      <c r="M1429" s="2">
        <v>300</v>
      </c>
      <c r="O1429" s="2">
        <v>300</v>
      </c>
      <c r="Q1429" s="2">
        <v>300</v>
      </c>
      <c r="S1429" s="89">
        <v>300</v>
      </c>
      <c r="T1429" s="89"/>
      <c r="U1429" s="89"/>
      <c r="W1429" s="90">
        <v>41</v>
      </c>
      <c r="X1429" s="90"/>
    </row>
    <row r="1430" spans="2:24" ht="1.75" customHeight="1">
      <c r="B1430" s="93"/>
      <c r="C1430" s="93"/>
    </row>
    <row r="1431" spans="2:24" ht="0.65" customHeight="1">
      <c r="B1431" s="93"/>
      <c r="C1431" s="93"/>
    </row>
    <row r="1432" spans="2:24" ht="8.4" customHeight="1">
      <c r="B1432" s="93"/>
      <c r="C1432" s="93"/>
    </row>
    <row r="1433" spans="2:24" ht="1.75" customHeight="1"/>
    <row r="1434" spans="2:24" ht="10.75" customHeight="1">
      <c r="E1434" s="85">
        <v>600</v>
      </c>
      <c r="F1434" s="85"/>
      <c r="G1434" s="85"/>
      <c r="I1434" s="85">
        <v>600</v>
      </c>
      <c r="J1434" s="85"/>
      <c r="K1434" s="85"/>
      <c r="M1434" s="3">
        <v>600</v>
      </c>
      <c r="O1434" s="3">
        <v>600</v>
      </c>
      <c r="Q1434" s="3">
        <v>600</v>
      </c>
      <c r="S1434" s="85">
        <v>600</v>
      </c>
      <c r="T1434" s="85"/>
      <c r="U1434" s="85"/>
    </row>
    <row r="1435" spans="2:24" ht="6" customHeight="1"/>
    <row r="1436" spans="2:24" ht="13.75" customHeight="1">
      <c r="C1436" s="86" t="s">
        <v>10</v>
      </c>
      <c r="D1436" s="86"/>
      <c r="E1436" s="86"/>
      <c r="G1436" s="87">
        <v>2</v>
      </c>
      <c r="H1436" s="87"/>
      <c r="I1436" s="87"/>
    </row>
    <row r="1437" spans="2:24" ht="6" customHeight="1"/>
    <row r="1438" spans="2:24" ht="6" customHeight="1"/>
    <row r="1439" spans="2:24" ht="15" customHeight="1">
      <c r="B1439" s="88" t="s">
        <v>29</v>
      </c>
      <c r="C1439" s="88"/>
      <c r="D1439" s="88"/>
      <c r="E1439" s="88"/>
      <c r="F1439" s="88"/>
      <c r="G1439" s="88"/>
      <c r="H1439" s="88"/>
      <c r="I1439" s="88"/>
      <c r="J1439" s="88"/>
      <c r="K1439" s="88"/>
      <c r="L1439" s="88"/>
      <c r="M1439" s="88"/>
      <c r="N1439" s="88"/>
      <c r="O1439" s="88"/>
      <c r="P1439" s="88"/>
      <c r="Q1439" s="88"/>
      <c r="R1439" s="88"/>
      <c r="S1439" s="88"/>
      <c r="T1439" s="88"/>
      <c r="U1439" s="88"/>
      <c r="V1439" s="88"/>
      <c r="W1439" s="88"/>
      <c r="X1439" s="88"/>
    </row>
    <row r="1440" spans="2:24" ht="5.4" customHeight="1"/>
    <row r="1441" spans="2:24" ht="12.65" customHeight="1">
      <c r="B1441" s="74" t="s">
        <v>30</v>
      </c>
      <c r="C1441" s="74"/>
      <c r="E1441" s="89">
        <v>0</v>
      </c>
      <c r="F1441" s="89"/>
      <c r="G1441" s="89"/>
      <c r="I1441" s="89">
        <v>0</v>
      </c>
      <c r="J1441" s="89"/>
      <c r="K1441" s="89"/>
      <c r="M1441" s="2">
        <v>0</v>
      </c>
      <c r="O1441" s="2">
        <v>0</v>
      </c>
      <c r="Q1441" s="2">
        <v>0</v>
      </c>
      <c r="S1441" s="89">
        <v>0</v>
      </c>
      <c r="T1441" s="89"/>
      <c r="U1441" s="89"/>
      <c r="W1441" s="90">
        <v>24</v>
      </c>
      <c r="X1441" s="90"/>
    </row>
    <row r="1442" spans="2:24" ht="0.65" customHeight="1">
      <c r="B1442" s="74"/>
      <c r="C1442" s="74"/>
    </row>
    <row r="1443" spans="2:24" ht="0.65" customHeight="1"/>
    <row r="1444" spans="2:24" ht="1.75" customHeight="1"/>
    <row r="1445" spans="2:24" ht="10.75" customHeight="1">
      <c r="E1445" s="85">
        <v>0</v>
      </c>
      <c r="F1445" s="85"/>
      <c r="G1445" s="85"/>
      <c r="I1445" s="85">
        <v>0</v>
      </c>
      <c r="J1445" s="85"/>
      <c r="K1445" s="85"/>
      <c r="M1445" s="3">
        <v>0</v>
      </c>
      <c r="O1445" s="3">
        <v>0</v>
      </c>
      <c r="Q1445" s="3">
        <v>0</v>
      </c>
      <c r="S1445" s="85">
        <v>0</v>
      </c>
      <c r="T1445" s="85"/>
      <c r="U1445" s="85"/>
    </row>
    <row r="1446" spans="2:24" ht="6" customHeight="1"/>
    <row r="1447" spans="2:24" ht="13.75" customHeight="1">
      <c r="C1447" s="86" t="s">
        <v>10</v>
      </c>
      <c r="D1447" s="86"/>
      <c r="E1447" s="86"/>
      <c r="G1447" s="87">
        <v>1</v>
      </c>
      <c r="H1447" s="87"/>
      <c r="I1447" s="87"/>
    </row>
    <row r="1448" spans="2:24" ht="6" customHeight="1"/>
    <row r="1449" spans="2:24" ht="6" customHeight="1"/>
    <row r="1450" spans="2:24" ht="15" customHeight="1">
      <c r="B1450" s="88" t="s">
        <v>31</v>
      </c>
      <c r="C1450" s="88"/>
      <c r="D1450" s="88"/>
      <c r="E1450" s="88"/>
      <c r="F1450" s="88"/>
      <c r="G1450" s="88"/>
      <c r="H1450" s="88"/>
      <c r="I1450" s="88"/>
      <c r="J1450" s="88"/>
      <c r="K1450" s="88"/>
      <c r="L1450" s="88"/>
      <c r="M1450" s="88"/>
      <c r="N1450" s="88"/>
      <c r="O1450" s="88"/>
      <c r="P1450" s="88"/>
      <c r="Q1450" s="88"/>
      <c r="R1450" s="88"/>
      <c r="S1450" s="88"/>
      <c r="T1450" s="88"/>
      <c r="U1450" s="88"/>
      <c r="V1450" s="88"/>
      <c r="W1450" s="88"/>
      <c r="X1450" s="88"/>
    </row>
    <row r="1451" spans="2:24" ht="5.4" customHeight="1"/>
    <row r="1452" spans="2:24" ht="12.65" customHeight="1">
      <c r="B1452" s="74" t="s">
        <v>32</v>
      </c>
      <c r="C1452" s="74"/>
      <c r="E1452" s="89">
        <v>0</v>
      </c>
      <c r="F1452" s="89"/>
      <c r="G1452" s="89"/>
      <c r="I1452" s="89">
        <v>0</v>
      </c>
      <c r="J1452" s="89"/>
      <c r="K1452" s="89"/>
      <c r="M1452" s="2">
        <v>0</v>
      </c>
      <c r="O1452" s="2">
        <v>0</v>
      </c>
      <c r="Q1452" s="2">
        <v>0</v>
      </c>
      <c r="S1452" s="89">
        <v>0</v>
      </c>
      <c r="T1452" s="89"/>
      <c r="U1452" s="89"/>
      <c r="W1452" s="90">
        <v>28</v>
      </c>
      <c r="X1452" s="90"/>
    </row>
    <row r="1453" spans="2:24" ht="0.65" customHeight="1">
      <c r="B1453" s="74"/>
      <c r="C1453" s="74"/>
    </row>
    <row r="1454" spans="2:24" ht="0.65" customHeight="1"/>
    <row r="1455" spans="2:24" ht="1.75" customHeight="1"/>
    <row r="1456" spans="2:24" ht="10.75" customHeight="1">
      <c r="E1456" s="85">
        <v>0</v>
      </c>
      <c r="F1456" s="85"/>
      <c r="G1456" s="85"/>
      <c r="I1456" s="85">
        <v>0</v>
      </c>
      <c r="J1456" s="85"/>
      <c r="K1456" s="85"/>
      <c r="M1456" s="3">
        <v>0</v>
      </c>
      <c r="O1456" s="3">
        <v>0</v>
      </c>
      <c r="Q1456" s="3">
        <v>0</v>
      </c>
      <c r="S1456" s="85">
        <v>0</v>
      </c>
      <c r="T1456" s="85"/>
      <c r="U1456" s="85"/>
    </row>
    <row r="1457" spans="2:24" ht="6" customHeight="1"/>
    <row r="1458" spans="2:24" ht="13.75" customHeight="1">
      <c r="C1458" s="86" t="s">
        <v>10</v>
      </c>
      <c r="D1458" s="86"/>
      <c r="E1458" s="86"/>
      <c r="G1458" s="87">
        <v>1</v>
      </c>
      <c r="H1458" s="87"/>
      <c r="I1458" s="87"/>
    </row>
    <row r="1459" spans="2:24" ht="6" customHeight="1"/>
    <row r="1460" spans="2:24" ht="6" customHeight="1"/>
    <row r="1461" spans="2:24" ht="15" customHeight="1">
      <c r="B1461" s="88" t="s">
        <v>33</v>
      </c>
      <c r="C1461" s="88"/>
      <c r="D1461" s="88"/>
      <c r="E1461" s="88"/>
      <c r="F1461" s="88"/>
      <c r="G1461" s="88"/>
      <c r="H1461" s="88"/>
      <c r="I1461" s="88"/>
      <c r="J1461" s="88"/>
      <c r="K1461" s="88"/>
      <c r="L1461" s="88"/>
      <c r="M1461" s="88"/>
      <c r="N1461" s="88"/>
      <c r="O1461" s="88"/>
      <c r="P1461" s="88"/>
      <c r="Q1461" s="88"/>
      <c r="R1461" s="88"/>
      <c r="S1461" s="88"/>
      <c r="T1461" s="88"/>
      <c r="U1461" s="88"/>
      <c r="V1461" s="88"/>
      <c r="W1461" s="88"/>
      <c r="X1461" s="88"/>
    </row>
    <row r="1462" spans="2:24" ht="5.4" customHeight="1"/>
    <row r="1463" spans="2:24" ht="10.75" customHeight="1">
      <c r="B1463" s="93" t="s">
        <v>34</v>
      </c>
      <c r="C1463" s="93"/>
      <c r="E1463" s="89">
        <v>934</v>
      </c>
      <c r="F1463" s="89"/>
      <c r="G1463" s="89"/>
      <c r="I1463" s="89">
        <v>1077</v>
      </c>
      <c r="J1463" s="89"/>
      <c r="K1463" s="89"/>
      <c r="M1463" s="2">
        <v>1605</v>
      </c>
      <c r="O1463" s="2">
        <v>1670</v>
      </c>
      <c r="Q1463" s="2">
        <v>1500</v>
      </c>
      <c r="S1463" s="89">
        <v>1680</v>
      </c>
      <c r="T1463" s="89"/>
      <c r="U1463" s="89"/>
      <c r="W1463" s="90">
        <v>80</v>
      </c>
      <c r="X1463" s="90"/>
    </row>
    <row r="1464" spans="2:24" ht="1.75" customHeight="1">
      <c r="B1464" s="93"/>
      <c r="C1464" s="93"/>
    </row>
    <row r="1465" spans="2:24" ht="0.65" customHeight="1">
      <c r="B1465" s="93"/>
      <c r="C1465" s="93"/>
    </row>
    <row r="1466" spans="2:24" ht="8.4" customHeight="1">
      <c r="B1466" s="93"/>
      <c r="C1466" s="93"/>
    </row>
    <row r="1467" spans="2:24" ht="10.75" customHeight="1">
      <c r="B1467" s="93" t="s">
        <v>34</v>
      </c>
      <c r="C1467" s="93"/>
      <c r="E1467" s="89">
        <v>934</v>
      </c>
      <c r="F1467" s="89"/>
      <c r="G1467" s="89"/>
      <c r="I1467" s="89">
        <v>1077</v>
      </c>
      <c r="J1467" s="89"/>
      <c r="K1467" s="89"/>
      <c r="M1467" s="2">
        <v>1605</v>
      </c>
      <c r="O1467" s="2">
        <v>1670</v>
      </c>
      <c r="Q1467" s="2">
        <v>1500</v>
      </c>
      <c r="S1467" s="89">
        <v>1680</v>
      </c>
      <c r="T1467" s="89"/>
      <c r="U1467" s="89"/>
      <c r="W1467" s="90">
        <v>75</v>
      </c>
      <c r="X1467" s="90"/>
    </row>
    <row r="1468" spans="2:24" ht="1.75" customHeight="1">
      <c r="B1468" s="93"/>
      <c r="C1468" s="93"/>
    </row>
    <row r="1469" spans="2:24" ht="0.65" customHeight="1">
      <c r="B1469" s="93"/>
      <c r="C1469" s="93"/>
    </row>
    <row r="1470" spans="2:24" ht="8.4" customHeight="1">
      <c r="B1470" s="93"/>
      <c r="C1470" s="93"/>
    </row>
    <row r="1471" spans="2:24" ht="1.75" customHeight="1"/>
    <row r="1472" spans="2:24" ht="10.75" customHeight="1">
      <c r="E1472" s="85">
        <v>1868</v>
      </c>
      <c r="F1472" s="85"/>
      <c r="G1472" s="85"/>
      <c r="I1472" s="85">
        <v>2154</v>
      </c>
      <c r="J1472" s="85"/>
      <c r="K1472" s="85"/>
      <c r="M1472" s="3">
        <v>3210</v>
      </c>
      <c r="O1472" s="3">
        <v>3340</v>
      </c>
      <c r="Q1472" s="3">
        <v>3000</v>
      </c>
      <c r="S1472" s="85">
        <v>3360</v>
      </c>
      <c r="T1472" s="85"/>
      <c r="U1472" s="85"/>
    </row>
    <row r="1473" spans="2:24" ht="6" customHeight="1"/>
    <row r="1474" spans="2:24" ht="13.75" customHeight="1">
      <c r="C1474" s="86" t="s">
        <v>10</v>
      </c>
      <c r="D1474" s="86"/>
      <c r="E1474" s="86"/>
      <c r="G1474" s="87">
        <v>2</v>
      </c>
      <c r="H1474" s="87"/>
      <c r="I1474" s="87"/>
    </row>
    <row r="1475" spans="2:24" ht="6" customHeight="1"/>
    <row r="1476" spans="2:24" ht="6" customHeight="1"/>
    <row r="1477" spans="2:24" ht="15" customHeight="1">
      <c r="B1477" s="88" t="s">
        <v>35</v>
      </c>
      <c r="C1477" s="88"/>
      <c r="D1477" s="88"/>
      <c r="E1477" s="88"/>
      <c r="F1477" s="88"/>
      <c r="G1477" s="88"/>
      <c r="H1477" s="88"/>
      <c r="I1477" s="88"/>
      <c r="J1477" s="88"/>
      <c r="K1477" s="88"/>
      <c r="L1477" s="88"/>
      <c r="M1477" s="88"/>
      <c r="N1477" s="88"/>
      <c r="O1477" s="88"/>
      <c r="P1477" s="88"/>
      <c r="Q1477" s="88"/>
      <c r="R1477" s="88"/>
      <c r="S1477" s="88"/>
      <c r="T1477" s="88"/>
      <c r="U1477" s="88"/>
      <c r="V1477" s="88"/>
      <c r="W1477" s="88"/>
      <c r="X1477" s="88"/>
    </row>
    <row r="1478" spans="2:24" ht="5.4" customHeight="1"/>
    <row r="1479" spans="2:24" ht="12.65" customHeight="1">
      <c r="B1479" s="74" t="s">
        <v>36</v>
      </c>
      <c r="C1479" s="74"/>
      <c r="E1479" s="89">
        <v>0</v>
      </c>
      <c r="F1479" s="89"/>
      <c r="G1479" s="89"/>
      <c r="I1479" s="89">
        <v>0</v>
      </c>
      <c r="J1479" s="89"/>
      <c r="K1479" s="89"/>
      <c r="M1479" s="2">
        <v>0</v>
      </c>
      <c r="O1479" s="2">
        <v>0</v>
      </c>
      <c r="Q1479" s="2">
        <v>0</v>
      </c>
      <c r="S1479" s="89">
        <v>0</v>
      </c>
      <c r="T1479" s="89"/>
      <c r="U1479" s="89"/>
      <c r="W1479" s="90">
        <v>24</v>
      </c>
      <c r="X1479" s="90"/>
    </row>
    <row r="1480" spans="2:24" ht="0.65" customHeight="1">
      <c r="B1480" s="74"/>
      <c r="C1480" s="74"/>
    </row>
    <row r="1481" spans="2:24" ht="0.65" customHeight="1"/>
    <row r="1482" spans="2:24" ht="1.75" customHeight="1"/>
    <row r="1483" spans="2:24" ht="10.75" customHeight="1">
      <c r="E1483" s="85">
        <v>0</v>
      </c>
      <c r="F1483" s="85"/>
      <c r="G1483" s="85"/>
      <c r="I1483" s="85">
        <v>0</v>
      </c>
      <c r="J1483" s="85"/>
      <c r="K1483" s="85"/>
      <c r="M1483" s="3">
        <v>0</v>
      </c>
      <c r="O1483" s="3">
        <v>0</v>
      </c>
      <c r="Q1483" s="3">
        <v>0</v>
      </c>
      <c r="S1483" s="85">
        <v>0</v>
      </c>
      <c r="T1483" s="85"/>
      <c r="U1483" s="85"/>
    </row>
    <row r="1484" spans="2:24" ht="6" customHeight="1"/>
    <row r="1485" spans="2:24" ht="13.75" customHeight="1">
      <c r="C1485" s="86" t="s">
        <v>10</v>
      </c>
      <c r="D1485" s="86"/>
      <c r="E1485" s="86"/>
      <c r="G1485" s="87">
        <v>1</v>
      </c>
      <c r="H1485" s="87"/>
      <c r="I1485" s="87"/>
    </row>
    <row r="1486" spans="2:24" ht="6" customHeight="1"/>
    <row r="1487" spans="2:24" ht="6" customHeight="1"/>
    <row r="1488" spans="2:24" ht="15" customHeight="1">
      <c r="B1488" s="88" t="s">
        <v>37</v>
      </c>
      <c r="C1488" s="88"/>
      <c r="D1488" s="88"/>
      <c r="E1488" s="88"/>
      <c r="F1488" s="88"/>
      <c r="G1488" s="88"/>
      <c r="H1488" s="88"/>
      <c r="I1488" s="88"/>
      <c r="J1488" s="88"/>
      <c r="K1488" s="88"/>
      <c r="L1488" s="88"/>
      <c r="M1488" s="88"/>
      <c r="N1488" s="88"/>
      <c r="O1488" s="88"/>
      <c r="P1488" s="88"/>
      <c r="Q1488" s="88"/>
      <c r="R1488" s="88"/>
      <c r="S1488" s="88"/>
      <c r="T1488" s="88"/>
      <c r="U1488" s="88"/>
      <c r="V1488" s="88"/>
      <c r="W1488" s="88"/>
      <c r="X1488" s="88"/>
    </row>
    <row r="1489" spans="2:24" ht="5.4" customHeight="1"/>
    <row r="1490" spans="2:24" ht="10.75" customHeight="1">
      <c r="B1490" s="93" t="s">
        <v>38</v>
      </c>
      <c r="C1490" s="93"/>
      <c r="E1490" s="89">
        <v>2080</v>
      </c>
      <c r="F1490" s="89"/>
      <c r="G1490" s="89"/>
      <c r="I1490" s="89">
        <v>2080</v>
      </c>
      <c r="J1490" s="89"/>
      <c r="K1490" s="89"/>
      <c r="M1490" s="2">
        <v>2080</v>
      </c>
      <c r="O1490" s="2">
        <v>2080</v>
      </c>
      <c r="Q1490" s="2">
        <v>2055</v>
      </c>
      <c r="S1490" s="89">
        <v>2130</v>
      </c>
      <c r="T1490" s="89"/>
      <c r="U1490" s="89"/>
      <c r="W1490" s="90">
        <v>49</v>
      </c>
      <c r="X1490" s="90"/>
    </row>
    <row r="1491" spans="2:24" ht="1.75" customHeight="1">
      <c r="B1491" s="93"/>
      <c r="C1491" s="93"/>
    </row>
    <row r="1492" spans="2:24" ht="0.65" customHeight="1">
      <c r="B1492" s="93"/>
      <c r="C1492" s="93"/>
    </row>
    <row r="1493" spans="2:24" ht="8.4" customHeight="1">
      <c r="B1493" s="93"/>
      <c r="C1493" s="93"/>
    </row>
    <row r="1494" spans="2:24" ht="10.75" customHeight="1">
      <c r="B1494" s="93" t="s">
        <v>38</v>
      </c>
      <c r="C1494" s="93"/>
      <c r="E1494" s="89">
        <v>2080</v>
      </c>
      <c r="F1494" s="89"/>
      <c r="G1494" s="89"/>
      <c r="I1494" s="89">
        <v>2080</v>
      </c>
      <c r="J1494" s="89"/>
      <c r="K1494" s="89"/>
      <c r="M1494" s="2">
        <v>2080</v>
      </c>
      <c r="O1494" s="2">
        <v>2080</v>
      </c>
      <c r="Q1494" s="2">
        <v>2055</v>
      </c>
      <c r="S1494" s="89">
        <v>2130</v>
      </c>
      <c r="T1494" s="89"/>
      <c r="U1494" s="89"/>
      <c r="W1494" s="90">
        <v>48</v>
      </c>
      <c r="X1494" s="90"/>
    </row>
    <row r="1495" spans="2:24" ht="1.75" customHeight="1">
      <c r="B1495" s="93"/>
      <c r="C1495" s="93"/>
    </row>
    <row r="1496" spans="2:24" ht="0.65" customHeight="1">
      <c r="B1496" s="93"/>
      <c r="C1496" s="93"/>
    </row>
    <row r="1497" spans="2:24" ht="8.4" customHeight="1">
      <c r="B1497" s="93"/>
      <c r="C1497" s="93"/>
    </row>
    <row r="1498" spans="2:24" ht="1.75" customHeight="1"/>
    <row r="1499" spans="2:24" ht="10.75" customHeight="1">
      <c r="E1499" s="85">
        <v>4160</v>
      </c>
      <c r="F1499" s="85"/>
      <c r="G1499" s="85"/>
      <c r="I1499" s="85">
        <v>4160</v>
      </c>
      <c r="J1499" s="85"/>
      <c r="K1499" s="85"/>
      <c r="M1499" s="3">
        <v>4160</v>
      </c>
      <c r="O1499" s="3">
        <v>4160</v>
      </c>
      <c r="Q1499" s="3">
        <v>4110</v>
      </c>
      <c r="S1499" s="85">
        <v>4260</v>
      </c>
      <c r="T1499" s="85"/>
      <c r="U1499" s="85"/>
    </row>
    <row r="1500" spans="2:24" ht="6" customHeight="1"/>
    <row r="1501" spans="2:24" ht="13.75" customHeight="1">
      <c r="C1501" s="86" t="s">
        <v>10</v>
      </c>
      <c r="D1501" s="86"/>
      <c r="E1501" s="86"/>
      <c r="G1501" s="87">
        <v>2</v>
      </c>
      <c r="H1501" s="87"/>
      <c r="I1501" s="87"/>
    </row>
    <row r="1502" spans="2:24" ht="6" customHeight="1"/>
    <row r="1503" spans="2:24" ht="6" customHeight="1"/>
    <row r="1504" spans="2:24" ht="15" customHeight="1">
      <c r="B1504" s="88" t="s">
        <v>39</v>
      </c>
      <c r="C1504" s="88"/>
      <c r="D1504" s="88"/>
      <c r="E1504" s="88"/>
      <c r="F1504" s="88"/>
      <c r="G1504" s="88"/>
      <c r="H1504" s="88"/>
      <c r="I1504" s="88"/>
      <c r="J1504" s="88"/>
      <c r="K1504" s="88"/>
      <c r="L1504" s="88"/>
      <c r="M1504" s="88"/>
      <c r="N1504" s="88"/>
      <c r="O1504" s="88"/>
      <c r="P1504" s="88"/>
      <c r="Q1504" s="88"/>
      <c r="R1504" s="88"/>
      <c r="S1504" s="88"/>
      <c r="T1504" s="88"/>
      <c r="U1504" s="88"/>
      <c r="V1504" s="88"/>
      <c r="W1504" s="88"/>
      <c r="X1504" s="88"/>
    </row>
    <row r="1505" spans="2:24" ht="5.4" customHeight="1"/>
    <row r="1506" spans="2:24" ht="12.65" customHeight="1">
      <c r="B1506" s="74" t="s">
        <v>40</v>
      </c>
      <c r="C1506" s="74"/>
      <c r="E1506" s="89">
        <v>0</v>
      </c>
      <c r="F1506" s="89"/>
      <c r="G1506" s="89"/>
      <c r="I1506" s="89">
        <v>0</v>
      </c>
      <c r="J1506" s="89"/>
      <c r="K1506" s="89"/>
      <c r="M1506" s="2">
        <v>0</v>
      </c>
      <c r="O1506" s="2">
        <v>0</v>
      </c>
      <c r="Q1506" s="2">
        <v>0</v>
      </c>
      <c r="S1506" s="89">
        <v>0</v>
      </c>
      <c r="T1506" s="89"/>
      <c r="U1506" s="89"/>
      <c r="W1506" s="90">
        <v>24</v>
      </c>
      <c r="X1506" s="90"/>
    </row>
    <row r="1507" spans="2:24" ht="0.65" customHeight="1">
      <c r="B1507" s="74"/>
      <c r="C1507" s="74"/>
    </row>
    <row r="1508" spans="2:24" ht="0.65" customHeight="1"/>
    <row r="1509" spans="2:24" ht="1.75" customHeight="1"/>
    <row r="1510" spans="2:24" ht="10.75" customHeight="1">
      <c r="E1510" s="85">
        <v>0</v>
      </c>
      <c r="F1510" s="85"/>
      <c r="G1510" s="85"/>
      <c r="I1510" s="85">
        <v>0</v>
      </c>
      <c r="J1510" s="85"/>
      <c r="K1510" s="85"/>
      <c r="M1510" s="3">
        <v>0</v>
      </c>
      <c r="O1510" s="3">
        <v>0</v>
      </c>
      <c r="Q1510" s="3">
        <v>0</v>
      </c>
      <c r="S1510" s="85">
        <v>0</v>
      </c>
      <c r="T1510" s="85"/>
      <c r="U1510" s="85"/>
    </row>
    <row r="1511" spans="2:24" ht="6" customHeight="1"/>
    <row r="1512" spans="2:24" ht="13.75" customHeight="1">
      <c r="C1512" s="86" t="s">
        <v>10</v>
      </c>
      <c r="D1512" s="86"/>
      <c r="E1512" s="86"/>
      <c r="G1512" s="87">
        <v>1</v>
      </c>
      <c r="H1512" s="87"/>
      <c r="I1512" s="87"/>
    </row>
    <row r="1513" spans="2:24" ht="6" customHeight="1"/>
    <row r="1514" spans="2:24" ht="6" customHeight="1"/>
    <row r="1515" spans="2:24" ht="15" customHeight="1">
      <c r="B1515" s="88" t="s">
        <v>41</v>
      </c>
      <c r="C1515" s="88"/>
      <c r="D1515" s="88"/>
      <c r="E1515" s="88"/>
      <c r="F1515" s="88"/>
      <c r="G1515" s="88"/>
      <c r="H1515" s="88"/>
      <c r="I1515" s="88"/>
      <c r="J1515" s="88"/>
      <c r="K1515" s="88"/>
      <c r="L1515" s="88"/>
      <c r="M1515" s="88"/>
      <c r="N1515" s="88"/>
      <c r="O1515" s="88"/>
      <c r="P1515" s="88"/>
      <c r="Q1515" s="88"/>
      <c r="R1515" s="88"/>
      <c r="S1515" s="88"/>
      <c r="T1515" s="88"/>
      <c r="U1515" s="88"/>
      <c r="V1515" s="88"/>
      <c r="W1515" s="88"/>
      <c r="X1515" s="88"/>
    </row>
    <row r="1516" spans="2:24" ht="5.4" customHeight="1"/>
    <row r="1517" spans="2:24" ht="12.65" customHeight="1">
      <c r="B1517" s="74" t="s">
        <v>42</v>
      </c>
      <c r="C1517" s="74"/>
      <c r="E1517" s="89">
        <v>0</v>
      </c>
      <c r="F1517" s="89"/>
      <c r="G1517" s="89"/>
      <c r="I1517" s="89">
        <v>0</v>
      </c>
      <c r="J1517" s="89"/>
      <c r="K1517" s="89"/>
      <c r="M1517" s="2">
        <v>0</v>
      </c>
      <c r="O1517" s="2">
        <v>0</v>
      </c>
      <c r="Q1517" s="2">
        <v>0</v>
      </c>
      <c r="S1517" s="89">
        <v>0</v>
      </c>
      <c r="T1517" s="89"/>
      <c r="U1517" s="89"/>
      <c r="W1517" s="90">
        <v>34</v>
      </c>
      <c r="X1517" s="90"/>
    </row>
    <row r="1518" spans="2:24" ht="0.65" customHeight="1">
      <c r="B1518" s="74"/>
      <c r="C1518" s="74"/>
    </row>
    <row r="1519" spans="2:24" ht="0.65" customHeight="1"/>
    <row r="1520" spans="2:24" ht="1.75" customHeight="1"/>
    <row r="1521" spans="2:24" ht="10.75" customHeight="1">
      <c r="E1521" s="85">
        <v>0</v>
      </c>
      <c r="F1521" s="85"/>
      <c r="G1521" s="85"/>
      <c r="I1521" s="85">
        <v>0</v>
      </c>
      <c r="J1521" s="85"/>
      <c r="K1521" s="85"/>
      <c r="M1521" s="3">
        <v>0</v>
      </c>
      <c r="O1521" s="3">
        <v>0</v>
      </c>
      <c r="Q1521" s="3">
        <v>0</v>
      </c>
      <c r="S1521" s="85">
        <v>0</v>
      </c>
      <c r="T1521" s="85"/>
      <c r="U1521" s="85"/>
    </row>
    <row r="1522" spans="2:24" ht="6" customHeight="1"/>
    <row r="1523" spans="2:24" ht="13.75" customHeight="1">
      <c r="C1523" s="86" t="s">
        <v>10</v>
      </c>
      <c r="D1523" s="86"/>
      <c r="E1523" s="86"/>
      <c r="G1523" s="87">
        <v>1</v>
      </c>
      <c r="H1523" s="87"/>
      <c r="I1523" s="87"/>
    </row>
    <row r="1524" spans="2:24" ht="6" customHeight="1"/>
    <row r="1525" spans="2:24" ht="6" customHeight="1"/>
    <row r="1526" spans="2:24" ht="15" customHeight="1">
      <c r="B1526" s="88" t="s">
        <v>43</v>
      </c>
      <c r="C1526" s="88"/>
      <c r="D1526" s="88"/>
      <c r="E1526" s="88"/>
      <c r="F1526" s="88"/>
      <c r="G1526" s="88"/>
      <c r="H1526" s="88"/>
      <c r="I1526" s="88"/>
      <c r="J1526" s="88"/>
      <c r="K1526" s="88"/>
      <c r="L1526" s="88"/>
      <c r="M1526" s="88"/>
      <c r="N1526" s="88"/>
      <c r="O1526" s="88"/>
      <c r="P1526" s="88"/>
      <c r="Q1526" s="88"/>
      <c r="R1526" s="88"/>
      <c r="S1526" s="88"/>
      <c r="T1526" s="88"/>
      <c r="U1526" s="88"/>
      <c r="V1526" s="88"/>
      <c r="W1526" s="88"/>
      <c r="X1526" s="88"/>
    </row>
    <row r="1527" spans="2:24" ht="5.4" customHeight="1"/>
    <row r="1528" spans="2:24" ht="12.65" customHeight="1">
      <c r="B1528" s="74" t="s">
        <v>44</v>
      </c>
      <c r="C1528" s="74"/>
      <c r="E1528" s="89">
        <v>5</v>
      </c>
      <c r="F1528" s="89"/>
      <c r="G1528" s="89"/>
      <c r="I1528" s="89">
        <v>5</v>
      </c>
      <c r="J1528" s="89"/>
      <c r="K1528" s="89"/>
      <c r="M1528" s="2">
        <v>0</v>
      </c>
      <c r="O1528" s="2">
        <v>0</v>
      </c>
      <c r="Q1528" s="2">
        <v>0</v>
      </c>
      <c r="S1528" s="89">
        <v>0</v>
      </c>
      <c r="T1528" s="89"/>
      <c r="U1528" s="89"/>
      <c r="W1528" s="90">
        <v>35</v>
      </c>
      <c r="X1528" s="90"/>
    </row>
    <row r="1529" spans="2:24" ht="0.65" customHeight="1">
      <c r="B1529" s="74"/>
      <c r="C1529" s="74"/>
    </row>
    <row r="1530" spans="2:24" ht="0.65" customHeight="1"/>
    <row r="1531" spans="2:24" ht="1.75" customHeight="1"/>
    <row r="1532" spans="2:24" ht="10.75" customHeight="1">
      <c r="E1532" s="85">
        <v>5</v>
      </c>
      <c r="F1532" s="85"/>
      <c r="G1532" s="85"/>
      <c r="I1532" s="85">
        <v>5</v>
      </c>
      <c r="J1532" s="85"/>
      <c r="K1532" s="85"/>
      <c r="M1532" s="3">
        <v>0</v>
      </c>
      <c r="O1532" s="3">
        <v>0</v>
      </c>
      <c r="Q1532" s="3">
        <v>0</v>
      </c>
      <c r="S1532" s="85">
        <v>0</v>
      </c>
      <c r="T1532" s="85"/>
      <c r="U1532" s="85"/>
    </row>
    <row r="1533" spans="2:24" ht="6" customHeight="1"/>
    <row r="1534" spans="2:24" ht="13.75" customHeight="1">
      <c r="C1534" s="86" t="s">
        <v>10</v>
      </c>
      <c r="D1534" s="86"/>
      <c r="E1534" s="86"/>
      <c r="G1534" s="87">
        <v>1</v>
      </c>
      <c r="H1534" s="87"/>
      <c r="I1534" s="87"/>
    </row>
    <row r="1535" spans="2:24" ht="6" customHeight="1"/>
    <row r="1536" spans="2:24" ht="6" customHeight="1"/>
    <row r="1537" spans="2:24" ht="15" customHeight="1">
      <c r="B1537" s="88" t="s">
        <v>45</v>
      </c>
      <c r="C1537" s="88"/>
      <c r="D1537" s="88"/>
      <c r="E1537" s="88"/>
      <c r="F1537" s="88"/>
      <c r="G1537" s="88"/>
      <c r="H1537" s="88"/>
      <c r="I1537" s="88"/>
      <c r="J1537" s="88"/>
      <c r="K1537" s="88"/>
      <c r="L1537" s="88"/>
      <c r="M1537" s="88"/>
      <c r="N1537" s="88"/>
      <c r="O1537" s="88"/>
      <c r="P1537" s="88"/>
      <c r="Q1537" s="88"/>
      <c r="R1537" s="88"/>
      <c r="S1537" s="88"/>
      <c r="T1537" s="88"/>
      <c r="U1537" s="88"/>
      <c r="V1537" s="88"/>
      <c r="W1537" s="88"/>
      <c r="X1537" s="88"/>
    </row>
    <row r="1538" spans="2:24" ht="5.4" customHeight="1"/>
    <row r="1539" spans="2:24" ht="12.65" customHeight="1">
      <c r="B1539" s="74" t="s">
        <v>46</v>
      </c>
      <c r="C1539" s="74"/>
      <c r="E1539" s="89">
        <v>0</v>
      </c>
      <c r="F1539" s="89"/>
      <c r="G1539" s="89"/>
      <c r="I1539" s="89">
        <v>0</v>
      </c>
      <c r="J1539" s="89"/>
      <c r="K1539" s="89"/>
      <c r="M1539" s="2">
        <v>0</v>
      </c>
      <c r="O1539" s="2">
        <v>0</v>
      </c>
      <c r="Q1539" s="2">
        <v>0</v>
      </c>
      <c r="S1539" s="89">
        <v>0</v>
      </c>
      <c r="T1539" s="89"/>
      <c r="U1539" s="89"/>
      <c r="W1539" s="90">
        <v>36</v>
      </c>
      <c r="X1539" s="90"/>
    </row>
    <row r="1540" spans="2:24" ht="0.65" customHeight="1">
      <c r="B1540" s="74"/>
      <c r="C1540" s="74"/>
    </row>
    <row r="1541" spans="2:24" ht="0.65" customHeight="1"/>
    <row r="1542" spans="2:24" ht="1.75" customHeight="1"/>
    <row r="1543" spans="2:24" ht="10.75" customHeight="1">
      <c r="E1543" s="85">
        <v>0</v>
      </c>
      <c r="F1543" s="85"/>
      <c r="G1543" s="85"/>
      <c r="I1543" s="85">
        <v>0</v>
      </c>
      <c r="J1543" s="85"/>
      <c r="K1543" s="85"/>
      <c r="M1543" s="3">
        <v>0</v>
      </c>
      <c r="O1543" s="3">
        <v>0</v>
      </c>
      <c r="Q1543" s="3">
        <v>0</v>
      </c>
      <c r="S1543" s="85">
        <v>0</v>
      </c>
      <c r="T1543" s="85"/>
      <c r="U1543" s="85"/>
    </row>
    <row r="1544" spans="2:24" ht="6" customHeight="1"/>
    <row r="1545" spans="2:24" ht="13.75" customHeight="1">
      <c r="C1545" s="86" t="s">
        <v>10</v>
      </c>
      <c r="D1545" s="86"/>
      <c r="E1545" s="86"/>
      <c r="G1545" s="87">
        <v>1</v>
      </c>
      <c r="H1545" s="87"/>
      <c r="I1545" s="87"/>
    </row>
    <row r="1546" spans="2:24" ht="6" customHeight="1"/>
    <row r="1547" spans="2:24" ht="6" customHeight="1"/>
    <row r="1548" spans="2:24" ht="15" customHeight="1">
      <c r="B1548" s="88" t="s">
        <v>47</v>
      </c>
      <c r="C1548" s="88"/>
      <c r="D1548" s="88"/>
      <c r="E1548" s="88"/>
      <c r="F1548" s="88"/>
      <c r="G1548" s="88"/>
      <c r="H1548" s="88"/>
      <c r="I1548" s="88"/>
      <c r="J1548" s="88"/>
      <c r="K1548" s="88"/>
      <c r="L1548" s="88"/>
      <c r="M1548" s="88"/>
      <c r="N1548" s="88"/>
      <c r="O1548" s="88"/>
      <c r="P1548" s="88"/>
      <c r="Q1548" s="88"/>
      <c r="R1548" s="88"/>
      <c r="S1548" s="88"/>
      <c r="T1548" s="88"/>
      <c r="U1548" s="88"/>
      <c r="V1548" s="88"/>
      <c r="W1548" s="88"/>
      <c r="X1548" s="88"/>
    </row>
    <row r="1549" spans="2:24" ht="5.4" customHeight="1"/>
    <row r="1550" spans="2:24" ht="12.65" customHeight="1">
      <c r="B1550" s="74" t="s">
        <v>48</v>
      </c>
      <c r="C1550" s="74"/>
      <c r="E1550" s="89">
        <v>0</v>
      </c>
      <c r="F1550" s="89"/>
      <c r="G1550" s="89"/>
      <c r="I1550" s="89">
        <v>0</v>
      </c>
      <c r="J1550" s="89"/>
      <c r="K1550" s="89"/>
      <c r="M1550" s="2">
        <v>0</v>
      </c>
      <c r="O1550" s="2">
        <v>0</v>
      </c>
      <c r="Q1550" s="2">
        <v>0</v>
      </c>
      <c r="S1550" s="89">
        <v>0</v>
      </c>
      <c r="T1550" s="89"/>
      <c r="U1550" s="89"/>
      <c r="W1550" s="90">
        <v>35</v>
      </c>
      <c r="X1550" s="90"/>
    </row>
    <row r="1551" spans="2:24" ht="0.65" customHeight="1">
      <c r="B1551" s="74"/>
      <c r="C1551" s="74"/>
    </row>
    <row r="1552" spans="2:24" ht="0.65" customHeight="1"/>
    <row r="1553" spans="2:24" ht="1.75" customHeight="1"/>
    <row r="1554" spans="2:24" ht="10.75" customHeight="1">
      <c r="E1554" s="85">
        <v>0</v>
      </c>
      <c r="F1554" s="85"/>
      <c r="G1554" s="85"/>
      <c r="I1554" s="85">
        <v>0</v>
      </c>
      <c r="J1554" s="85"/>
      <c r="K1554" s="85"/>
      <c r="M1554" s="3">
        <v>0</v>
      </c>
      <c r="O1554" s="3">
        <v>0</v>
      </c>
      <c r="Q1554" s="3">
        <v>0</v>
      </c>
      <c r="S1554" s="85">
        <v>0</v>
      </c>
      <c r="T1554" s="85"/>
      <c r="U1554" s="85"/>
    </row>
    <row r="1555" spans="2:24" ht="6" customHeight="1"/>
    <row r="1556" spans="2:24" ht="13.75" customHeight="1">
      <c r="C1556" s="86" t="s">
        <v>10</v>
      </c>
      <c r="D1556" s="86"/>
      <c r="E1556" s="86"/>
      <c r="G1556" s="87">
        <v>1</v>
      </c>
      <c r="H1556" s="87"/>
      <c r="I1556" s="87"/>
    </row>
    <row r="1557" spans="2:24" ht="6" customHeight="1"/>
    <row r="1558" spans="2:24" ht="6" customHeight="1"/>
    <row r="1559" spans="2:24" ht="15" customHeight="1">
      <c r="B1559" s="88" t="s">
        <v>49</v>
      </c>
      <c r="C1559" s="88"/>
      <c r="D1559" s="88"/>
      <c r="E1559" s="88"/>
      <c r="F1559" s="88"/>
      <c r="G1559" s="88"/>
      <c r="H1559" s="88"/>
      <c r="I1559" s="88"/>
      <c r="J1559" s="88"/>
      <c r="K1559" s="88"/>
      <c r="L1559" s="88"/>
      <c r="M1559" s="88"/>
      <c r="N1559" s="88"/>
      <c r="O1559" s="88"/>
      <c r="P1559" s="88"/>
      <c r="Q1559" s="88"/>
      <c r="R1559" s="88"/>
      <c r="S1559" s="88"/>
      <c r="T1559" s="88"/>
      <c r="U1559" s="88"/>
      <c r="V1559" s="88"/>
      <c r="W1559" s="88"/>
      <c r="X1559" s="88"/>
    </row>
    <row r="1560" spans="2:24" ht="5.4" customHeight="1"/>
    <row r="1561" spans="2:24" ht="12.65" customHeight="1">
      <c r="B1561" s="74" t="s">
        <v>50</v>
      </c>
      <c r="C1561" s="74"/>
      <c r="E1561" s="89">
        <v>20</v>
      </c>
      <c r="F1561" s="89"/>
      <c r="G1561" s="89"/>
      <c r="I1561" s="89">
        <v>40</v>
      </c>
      <c r="J1561" s="89"/>
      <c r="K1561" s="89"/>
      <c r="M1561" s="2">
        <v>30</v>
      </c>
      <c r="O1561" s="2">
        <v>30</v>
      </c>
      <c r="Q1561" s="2">
        <v>0</v>
      </c>
      <c r="S1561" s="89">
        <v>50</v>
      </c>
      <c r="T1561" s="89"/>
      <c r="U1561" s="89"/>
      <c r="W1561" s="90">
        <v>28</v>
      </c>
      <c r="X1561" s="90"/>
    </row>
    <row r="1562" spans="2:24" ht="0.65" customHeight="1">
      <c r="B1562" s="74"/>
      <c r="C1562" s="74"/>
    </row>
    <row r="1563" spans="2:24" ht="0.65" customHeight="1"/>
    <row r="1564" spans="2:24" ht="1.75" customHeight="1"/>
    <row r="1565" spans="2:24" ht="10.75" customHeight="1">
      <c r="E1565" s="85">
        <v>20</v>
      </c>
      <c r="F1565" s="85"/>
      <c r="G1565" s="85"/>
      <c r="I1565" s="85">
        <v>40</v>
      </c>
      <c r="J1565" s="85"/>
      <c r="K1565" s="85"/>
      <c r="M1565" s="3">
        <v>30</v>
      </c>
      <c r="O1565" s="3">
        <v>30</v>
      </c>
      <c r="Q1565" s="3">
        <v>0</v>
      </c>
      <c r="S1565" s="85">
        <v>50</v>
      </c>
      <c r="T1565" s="85"/>
      <c r="U1565" s="85"/>
    </row>
    <row r="1566" spans="2:24" ht="6" customHeight="1"/>
    <row r="1567" spans="2:24" ht="13.75" customHeight="1">
      <c r="C1567" s="86" t="s">
        <v>10</v>
      </c>
      <c r="D1567" s="86"/>
      <c r="E1567" s="86"/>
      <c r="G1567" s="87">
        <v>1</v>
      </c>
      <c r="H1567" s="87"/>
      <c r="I1567" s="87"/>
    </row>
    <row r="1568" spans="2:24" ht="6" customHeight="1"/>
    <row r="1569" spans="2:24" ht="6" customHeight="1"/>
    <row r="1570" spans="2:24" ht="15" customHeight="1">
      <c r="B1570" s="88" t="s">
        <v>51</v>
      </c>
      <c r="C1570" s="88"/>
      <c r="D1570" s="88"/>
      <c r="E1570" s="88"/>
      <c r="F1570" s="88"/>
      <c r="G1570" s="88"/>
      <c r="H1570" s="88"/>
      <c r="I1570" s="88"/>
      <c r="J1570" s="88"/>
      <c r="K1570" s="88"/>
      <c r="L1570" s="88"/>
      <c r="M1570" s="88"/>
      <c r="N1570" s="88"/>
      <c r="O1570" s="88"/>
      <c r="P1570" s="88"/>
      <c r="Q1570" s="88"/>
      <c r="R1570" s="88"/>
      <c r="S1570" s="88"/>
      <c r="T1570" s="88"/>
      <c r="U1570" s="88"/>
      <c r="V1570" s="88"/>
      <c r="W1570" s="88"/>
      <c r="X1570" s="88"/>
    </row>
    <row r="1571" spans="2:24" ht="5.4" customHeight="1"/>
    <row r="1572" spans="2:24" ht="10.75" customHeight="1">
      <c r="B1572" s="93" t="s">
        <v>52</v>
      </c>
      <c r="C1572" s="93"/>
      <c r="E1572" s="89">
        <v>0</v>
      </c>
      <c r="F1572" s="89"/>
      <c r="G1572" s="89"/>
      <c r="I1572" s="89">
        <v>0</v>
      </c>
      <c r="J1572" s="89"/>
      <c r="K1572" s="89"/>
      <c r="M1572" s="2">
        <v>0</v>
      </c>
      <c r="O1572" s="2">
        <v>0</v>
      </c>
      <c r="Q1572" s="2">
        <v>0</v>
      </c>
      <c r="S1572" s="89">
        <v>0</v>
      </c>
      <c r="T1572" s="89"/>
      <c r="U1572" s="89"/>
      <c r="W1572" s="90">
        <v>55</v>
      </c>
      <c r="X1572" s="90"/>
    </row>
    <row r="1573" spans="2:24" ht="1.75" customHeight="1">
      <c r="B1573" s="93"/>
      <c r="C1573" s="93"/>
    </row>
    <row r="1574" spans="2:24" ht="0.65" customHeight="1">
      <c r="B1574" s="93"/>
      <c r="C1574" s="93"/>
    </row>
    <row r="1575" spans="2:24" ht="8.4" customHeight="1">
      <c r="B1575" s="93"/>
      <c r="C1575" s="93"/>
    </row>
    <row r="1576" spans="2:24" ht="10.75" customHeight="1">
      <c r="B1576" s="93" t="s">
        <v>52</v>
      </c>
      <c r="C1576" s="93"/>
      <c r="E1576" s="89">
        <v>0</v>
      </c>
      <c r="F1576" s="89"/>
      <c r="G1576" s="89"/>
      <c r="I1576" s="89">
        <v>0</v>
      </c>
      <c r="J1576" s="89"/>
      <c r="K1576" s="89"/>
      <c r="M1576" s="2">
        <v>0</v>
      </c>
      <c r="O1576" s="2">
        <v>0</v>
      </c>
      <c r="Q1576" s="2">
        <v>0</v>
      </c>
      <c r="S1576" s="89">
        <v>0</v>
      </c>
      <c r="T1576" s="89"/>
      <c r="U1576" s="89"/>
      <c r="W1576" s="90">
        <v>50</v>
      </c>
      <c r="X1576" s="90"/>
    </row>
    <row r="1577" spans="2:24" ht="1.75" customHeight="1">
      <c r="B1577" s="93"/>
      <c r="C1577" s="93"/>
    </row>
    <row r="1578" spans="2:24" ht="0.65" customHeight="1">
      <c r="B1578" s="93"/>
      <c r="C1578" s="93"/>
    </row>
    <row r="1579" spans="2:24" ht="8.4" customHeight="1">
      <c r="B1579" s="93"/>
      <c r="C1579" s="93"/>
    </row>
    <row r="1580" spans="2:24" ht="1.75" customHeight="1"/>
    <row r="1581" spans="2:24" ht="10.75" customHeight="1">
      <c r="E1581" s="85">
        <v>0</v>
      </c>
      <c r="F1581" s="85"/>
      <c r="G1581" s="85"/>
      <c r="I1581" s="85">
        <v>0</v>
      </c>
      <c r="J1581" s="85"/>
      <c r="K1581" s="85"/>
      <c r="M1581" s="3">
        <v>0</v>
      </c>
      <c r="O1581" s="3">
        <v>0</v>
      </c>
      <c r="Q1581" s="3">
        <v>0</v>
      </c>
      <c r="S1581" s="85">
        <v>0</v>
      </c>
      <c r="T1581" s="85"/>
      <c r="U1581" s="85"/>
    </row>
    <row r="1582" spans="2:24" ht="6" customHeight="1"/>
    <row r="1583" spans="2:24" ht="13.75" customHeight="1">
      <c r="C1583" s="86" t="s">
        <v>10</v>
      </c>
      <c r="D1583" s="86"/>
      <c r="E1583" s="86"/>
      <c r="G1583" s="87">
        <v>2</v>
      </c>
      <c r="H1583" s="87"/>
      <c r="I1583" s="87"/>
    </row>
    <row r="1584" spans="2:24" ht="6" customHeight="1"/>
    <row r="1585" spans="2:24" ht="6" customHeight="1"/>
    <row r="1586" spans="2:24" ht="15" customHeight="1">
      <c r="B1586" s="88" t="s">
        <v>53</v>
      </c>
      <c r="C1586" s="88"/>
      <c r="D1586" s="88"/>
      <c r="E1586" s="88"/>
      <c r="F1586" s="88"/>
      <c r="G1586" s="88"/>
      <c r="H1586" s="88"/>
      <c r="I1586" s="88"/>
      <c r="J1586" s="88"/>
      <c r="K1586" s="88"/>
      <c r="L1586" s="88"/>
      <c r="M1586" s="88"/>
      <c r="N1586" s="88"/>
      <c r="O1586" s="88"/>
      <c r="P1586" s="88"/>
      <c r="Q1586" s="88"/>
      <c r="R1586" s="88"/>
      <c r="S1586" s="88"/>
      <c r="T1586" s="88"/>
      <c r="U1586" s="88"/>
      <c r="V1586" s="88"/>
      <c r="W1586" s="88"/>
      <c r="X1586" s="88"/>
    </row>
    <row r="1587" spans="2:24" ht="5.4" customHeight="1"/>
    <row r="1588" spans="2:24" ht="10.75" customHeight="1">
      <c r="B1588" s="93" t="s">
        <v>54</v>
      </c>
      <c r="C1588" s="93"/>
      <c r="E1588" s="89">
        <v>0</v>
      </c>
      <c r="F1588" s="89"/>
      <c r="G1588" s="89"/>
      <c r="I1588" s="89">
        <v>0</v>
      </c>
      <c r="J1588" s="89"/>
      <c r="K1588" s="89"/>
      <c r="M1588" s="2">
        <v>0</v>
      </c>
      <c r="O1588" s="2">
        <v>0</v>
      </c>
      <c r="Q1588" s="2">
        <v>0</v>
      </c>
      <c r="S1588" s="89">
        <v>0</v>
      </c>
      <c r="T1588" s="89"/>
      <c r="U1588" s="89"/>
      <c r="W1588" s="90">
        <v>58</v>
      </c>
      <c r="X1588" s="90"/>
    </row>
    <row r="1589" spans="2:24" ht="1.75" customHeight="1">
      <c r="B1589" s="93"/>
      <c r="C1589" s="93"/>
    </row>
    <row r="1590" spans="2:24" ht="0.65" customHeight="1">
      <c r="B1590" s="93"/>
      <c r="C1590" s="93"/>
    </row>
    <row r="1591" spans="2:24" ht="8.4" customHeight="1">
      <c r="B1591" s="93"/>
      <c r="C1591" s="93"/>
    </row>
    <row r="1592" spans="2:24" ht="10.75" customHeight="1">
      <c r="B1592" s="93" t="s">
        <v>54</v>
      </c>
      <c r="C1592" s="93"/>
      <c r="E1592" s="89">
        <v>0</v>
      </c>
      <c r="F1592" s="89"/>
      <c r="G1592" s="89"/>
      <c r="I1592" s="89">
        <v>0</v>
      </c>
      <c r="J1592" s="89"/>
      <c r="K1592" s="89"/>
      <c r="M1592" s="2">
        <v>0</v>
      </c>
      <c r="O1592" s="2">
        <v>0</v>
      </c>
      <c r="Q1592" s="2">
        <v>0</v>
      </c>
      <c r="S1592" s="89">
        <v>0</v>
      </c>
      <c r="T1592" s="89"/>
      <c r="U1592" s="89"/>
      <c r="W1592" s="90">
        <v>53</v>
      </c>
      <c r="X1592" s="90"/>
    </row>
    <row r="1593" spans="2:24" ht="1.75" customHeight="1">
      <c r="B1593" s="93"/>
      <c r="C1593" s="93"/>
    </row>
    <row r="1594" spans="2:24" ht="0.65" customHeight="1">
      <c r="B1594" s="93"/>
      <c r="C1594" s="93"/>
    </row>
    <row r="1595" spans="2:24" ht="8.4" customHeight="1">
      <c r="B1595" s="93"/>
      <c r="C1595" s="93"/>
    </row>
    <row r="1596" spans="2:24" ht="1.75" customHeight="1"/>
    <row r="1597" spans="2:24" ht="10.75" customHeight="1">
      <c r="E1597" s="85">
        <v>0</v>
      </c>
      <c r="F1597" s="85"/>
      <c r="G1597" s="85"/>
      <c r="I1597" s="85">
        <v>0</v>
      </c>
      <c r="J1597" s="85"/>
      <c r="K1597" s="85"/>
      <c r="M1597" s="3">
        <v>0</v>
      </c>
      <c r="O1597" s="3">
        <v>0</v>
      </c>
      <c r="Q1597" s="3">
        <v>0</v>
      </c>
      <c r="S1597" s="85">
        <v>0</v>
      </c>
      <c r="T1597" s="85"/>
      <c r="U1597" s="85"/>
    </row>
    <row r="1598" spans="2:24" ht="6" customHeight="1"/>
    <row r="1599" spans="2:24" ht="13.75" customHeight="1">
      <c r="C1599" s="86" t="s">
        <v>10</v>
      </c>
      <c r="D1599" s="86"/>
      <c r="E1599" s="86"/>
      <c r="G1599" s="87">
        <v>2</v>
      </c>
      <c r="H1599" s="87"/>
      <c r="I1599" s="87"/>
    </row>
    <row r="1600" spans="2:24" ht="6" customHeight="1"/>
    <row r="1601" spans="2:24" ht="6" customHeight="1"/>
    <row r="1602" spans="2:24" ht="15" customHeight="1">
      <c r="B1602" s="88" t="s">
        <v>55</v>
      </c>
      <c r="C1602" s="88"/>
      <c r="D1602" s="88"/>
      <c r="E1602" s="88"/>
      <c r="F1602" s="88"/>
      <c r="G1602" s="88"/>
      <c r="H1602" s="88"/>
      <c r="I1602" s="88"/>
      <c r="J1602" s="88"/>
      <c r="K1602" s="88"/>
      <c r="L1602" s="88"/>
      <c r="M1602" s="88"/>
      <c r="N1602" s="88"/>
      <c r="O1602" s="88"/>
      <c r="P1602" s="88"/>
      <c r="Q1602" s="88"/>
      <c r="R1602" s="88"/>
      <c r="S1602" s="88"/>
      <c r="T1602" s="88"/>
      <c r="U1602" s="88"/>
      <c r="V1602" s="88"/>
      <c r="W1602" s="88"/>
      <c r="X1602" s="88"/>
    </row>
    <row r="1603" spans="2:24" ht="5.4" customHeight="1"/>
    <row r="1604" spans="2:24" ht="10.75" customHeight="1">
      <c r="B1604" s="93" t="s">
        <v>56</v>
      </c>
      <c r="C1604" s="93"/>
      <c r="E1604" s="89">
        <v>0</v>
      </c>
      <c r="F1604" s="89"/>
      <c r="G1604" s="89"/>
      <c r="I1604" s="89">
        <v>0</v>
      </c>
      <c r="J1604" s="89"/>
      <c r="K1604" s="89"/>
      <c r="M1604" s="2">
        <v>0</v>
      </c>
      <c r="O1604" s="2">
        <v>0</v>
      </c>
      <c r="Q1604" s="2">
        <v>0</v>
      </c>
      <c r="S1604" s="89">
        <v>0</v>
      </c>
      <c r="T1604" s="89"/>
      <c r="U1604" s="89"/>
      <c r="W1604" s="90">
        <v>53</v>
      </c>
      <c r="X1604" s="90"/>
    </row>
    <row r="1605" spans="2:24" ht="1.75" customHeight="1">
      <c r="B1605" s="93"/>
      <c r="C1605" s="93"/>
    </row>
    <row r="1606" spans="2:24" ht="0.65" customHeight="1">
      <c r="B1606" s="93"/>
      <c r="C1606" s="93"/>
    </row>
    <row r="1607" spans="2:24" ht="8.4" customHeight="1">
      <c r="B1607" s="93"/>
      <c r="C1607" s="93"/>
    </row>
    <row r="1608" spans="2:24" ht="10.75" customHeight="1">
      <c r="B1608" s="93" t="s">
        <v>56</v>
      </c>
      <c r="C1608" s="93"/>
      <c r="E1608" s="89">
        <v>0</v>
      </c>
      <c r="F1608" s="89"/>
      <c r="G1608" s="89"/>
      <c r="I1608" s="89">
        <v>0</v>
      </c>
      <c r="J1608" s="89"/>
      <c r="K1608" s="89"/>
      <c r="M1608" s="2">
        <v>0</v>
      </c>
      <c r="O1608" s="2">
        <v>0</v>
      </c>
      <c r="Q1608" s="2">
        <v>0</v>
      </c>
      <c r="S1608" s="89">
        <v>0</v>
      </c>
      <c r="T1608" s="89"/>
      <c r="U1608" s="89"/>
      <c r="W1608" s="90">
        <v>48</v>
      </c>
      <c r="X1608" s="90"/>
    </row>
    <row r="1609" spans="2:24" ht="1.75" customHeight="1">
      <c r="B1609" s="93"/>
      <c r="C1609" s="93"/>
    </row>
    <row r="1610" spans="2:24" ht="0.65" customHeight="1">
      <c r="B1610" s="93"/>
      <c r="C1610" s="93"/>
    </row>
    <row r="1611" spans="2:24" ht="8.4" customHeight="1">
      <c r="B1611" s="93"/>
      <c r="C1611" s="93"/>
    </row>
    <row r="1612" spans="2:24" ht="1.75" customHeight="1"/>
    <row r="1613" spans="2:24" ht="10.75" customHeight="1">
      <c r="E1613" s="85">
        <v>0</v>
      </c>
      <c r="F1613" s="85"/>
      <c r="G1613" s="85"/>
      <c r="I1613" s="85">
        <v>0</v>
      </c>
      <c r="J1613" s="85"/>
      <c r="K1613" s="85"/>
      <c r="M1613" s="3">
        <v>0</v>
      </c>
      <c r="O1613" s="3">
        <v>0</v>
      </c>
      <c r="Q1613" s="3">
        <v>0</v>
      </c>
      <c r="S1613" s="85">
        <v>0</v>
      </c>
      <c r="T1613" s="85"/>
      <c r="U1613" s="85"/>
    </row>
    <row r="1614" spans="2:24" ht="6" customHeight="1"/>
    <row r="1615" spans="2:24" ht="13.75" customHeight="1">
      <c r="C1615" s="86" t="s">
        <v>10</v>
      </c>
      <c r="D1615" s="86"/>
      <c r="E1615" s="86"/>
      <c r="G1615" s="87">
        <v>2</v>
      </c>
      <c r="H1615" s="87"/>
      <c r="I1615" s="87"/>
    </row>
    <row r="1616" spans="2:24" ht="6" customHeight="1"/>
    <row r="1617" spans="2:24" ht="6" customHeight="1"/>
    <row r="1618" spans="2:24" ht="15" customHeight="1">
      <c r="B1618" s="88" t="s">
        <v>57</v>
      </c>
      <c r="C1618" s="88"/>
      <c r="D1618" s="88"/>
      <c r="E1618" s="88"/>
      <c r="F1618" s="88"/>
      <c r="G1618" s="88"/>
      <c r="H1618" s="88"/>
      <c r="I1618" s="88"/>
      <c r="J1618" s="88"/>
      <c r="K1618" s="88"/>
      <c r="L1618" s="88"/>
      <c r="M1618" s="88"/>
      <c r="N1618" s="88"/>
      <c r="O1618" s="88"/>
      <c r="P1618" s="88"/>
      <c r="Q1618" s="88"/>
      <c r="R1618" s="88"/>
      <c r="S1618" s="88"/>
      <c r="T1618" s="88"/>
      <c r="U1618" s="88"/>
      <c r="V1618" s="88"/>
      <c r="W1618" s="88"/>
      <c r="X1618" s="88"/>
    </row>
    <row r="1619" spans="2:24" ht="5.4" customHeight="1"/>
    <row r="1620" spans="2:24" ht="12.65" customHeight="1">
      <c r="B1620" s="74" t="s">
        <v>58</v>
      </c>
      <c r="C1620" s="74"/>
      <c r="E1620" s="89">
        <v>0</v>
      </c>
      <c r="F1620" s="89"/>
      <c r="G1620" s="89"/>
      <c r="I1620" s="89">
        <v>0</v>
      </c>
      <c r="J1620" s="89"/>
      <c r="K1620" s="89"/>
      <c r="M1620" s="2">
        <v>0</v>
      </c>
      <c r="O1620" s="2">
        <v>0</v>
      </c>
      <c r="Q1620" s="2">
        <v>0</v>
      </c>
      <c r="S1620" s="89">
        <v>0</v>
      </c>
      <c r="T1620" s="89"/>
      <c r="U1620" s="89"/>
      <c r="W1620" s="90">
        <v>37</v>
      </c>
      <c r="X1620" s="90"/>
    </row>
    <row r="1621" spans="2:24" ht="0.65" customHeight="1">
      <c r="B1621" s="74"/>
      <c r="C1621" s="74"/>
    </row>
    <row r="1622" spans="2:24" ht="0.65" customHeight="1"/>
    <row r="1623" spans="2:24" ht="1.75" customHeight="1"/>
    <row r="1624" spans="2:24" ht="10.75" customHeight="1">
      <c r="E1624" s="85">
        <v>0</v>
      </c>
      <c r="F1624" s="85"/>
      <c r="G1624" s="85"/>
      <c r="I1624" s="85">
        <v>0</v>
      </c>
      <c r="J1624" s="85"/>
      <c r="K1624" s="85"/>
      <c r="M1624" s="3">
        <v>0</v>
      </c>
      <c r="O1624" s="3">
        <v>0</v>
      </c>
      <c r="Q1624" s="3">
        <v>0</v>
      </c>
      <c r="S1624" s="85">
        <v>0</v>
      </c>
      <c r="T1624" s="85"/>
      <c r="U1624" s="85"/>
    </row>
    <row r="1625" spans="2:24" ht="6" customHeight="1"/>
    <row r="1626" spans="2:24" ht="13.75" customHeight="1">
      <c r="C1626" s="86" t="s">
        <v>10</v>
      </c>
      <c r="D1626" s="86"/>
      <c r="E1626" s="86"/>
      <c r="G1626" s="87">
        <v>1</v>
      </c>
      <c r="H1626" s="87"/>
      <c r="I1626" s="87"/>
    </row>
    <row r="1627" spans="2:24" ht="6" customHeight="1"/>
    <row r="1628" spans="2:24" ht="6" customHeight="1"/>
    <row r="1629" spans="2:24" ht="15" customHeight="1">
      <c r="B1629" s="88" t="s">
        <v>59</v>
      </c>
      <c r="C1629" s="88"/>
      <c r="D1629" s="88"/>
      <c r="E1629" s="88"/>
      <c r="F1629" s="88"/>
      <c r="G1629" s="88"/>
      <c r="H1629" s="88"/>
      <c r="I1629" s="88"/>
      <c r="J1629" s="88"/>
      <c r="K1629" s="88"/>
      <c r="L1629" s="88"/>
      <c r="M1629" s="88"/>
      <c r="N1629" s="88"/>
      <c r="O1629" s="88"/>
      <c r="P1629" s="88"/>
      <c r="Q1629" s="88"/>
      <c r="R1629" s="88"/>
      <c r="S1629" s="88"/>
      <c r="T1629" s="88"/>
      <c r="U1629" s="88"/>
      <c r="V1629" s="88"/>
      <c r="W1629" s="88"/>
      <c r="X1629" s="88"/>
    </row>
    <row r="1630" spans="2:24" ht="5.4" customHeight="1"/>
    <row r="1631" spans="2:24" ht="12.65" customHeight="1">
      <c r="B1631" s="74" t="s">
        <v>60</v>
      </c>
      <c r="C1631" s="74"/>
      <c r="E1631" s="89">
        <v>2650</v>
      </c>
      <c r="F1631" s="89"/>
      <c r="G1631" s="89"/>
      <c r="I1631" s="89">
        <v>2650</v>
      </c>
      <c r="J1631" s="89"/>
      <c r="K1631" s="89"/>
      <c r="M1631" s="2">
        <v>2600</v>
      </c>
      <c r="O1631" s="2">
        <v>2600</v>
      </c>
      <c r="Q1631" s="2">
        <v>2600</v>
      </c>
      <c r="S1631" s="89">
        <v>2600</v>
      </c>
      <c r="T1631" s="89"/>
      <c r="U1631" s="89"/>
      <c r="W1631" s="90">
        <v>70</v>
      </c>
      <c r="X1631" s="90"/>
    </row>
    <row r="1632" spans="2:24" ht="0.65" customHeight="1">
      <c r="B1632" s="74"/>
      <c r="C1632" s="74"/>
    </row>
    <row r="1633" spans="2:24" ht="0.65" customHeight="1"/>
    <row r="1634" spans="2:24" ht="1.75" customHeight="1"/>
    <row r="1635" spans="2:24" ht="10.75" customHeight="1">
      <c r="E1635" s="85">
        <v>2650</v>
      </c>
      <c r="F1635" s="85"/>
      <c r="G1635" s="85"/>
      <c r="I1635" s="85">
        <v>2650</v>
      </c>
      <c r="J1635" s="85"/>
      <c r="K1635" s="85"/>
      <c r="M1635" s="3">
        <v>2600</v>
      </c>
      <c r="O1635" s="3">
        <v>2600</v>
      </c>
      <c r="Q1635" s="3">
        <v>2600</v>
      </c>
      <c r="S1635" s="85">
        <v>2600</v>
      </c>
      <c r="T1635" s="85"/>
      <c r="U1635" s="85"/>
    </row>
    <row r="1636" spans="2:24" ht="6" customHeight="1"/>
    <row r="1637" spans="2:24" ht="13.75" customHeight="1">
      <c r="C1637" s="86" t="s">
        <v>10</v>
      </c>
      <c r="D1637" s="86"/>
      <c r="E1637" s="86"/>
      <c r="G1637" s="87">
        <v>1</v>
      </c>
      <c r="H1637" s="87"/>
      <c r="I1637" s="87"/>
    </row>
    <row r="1638" spans="2:24" ht="6" customHeight="1"/>
    <row r="1639" spans="2:24" ht="6" customHeight="1"/>
    <row r="1640" spans="2:24" ht="15" customHeight="1">
      <c r="B1640" s="88" t="s">
        <v>61</v>
      </c>
      <c r="C1640" s="88"/>
      <c r="D1640" s="88"/>
      <c r="E1640" s="88"/>
      <c r="F1640" s="88"/>
      <c r="G1640" s="88"/>
      <c r="H1640" s="88"/>
      <c r="I1640" s="88"/>
      <c r="J1640" s="88"/>
      <c r="K1640" s="88"/>
      <c r="L1640" s="88"/>
      <c r="M1640" s="88"/>
      <c r="N1640" s="88"/>
      <c r="O1640" s="88"/>
      <c r="P1640" s="88"/>
      <c r="Q1640" s="88"/>
      <c r="R1640" s="88"/>
      <c r="S1640" s="88"/>
      <c r="T1640" s="88"/>
      <c r="U1640" s="88"/>
      <c r="V1640" s="88"/>
      <c r="W1640" s="88"/>
      <c r="X1640" s="88"/>
    </row>
    <row r="1641" spans="2:24" ht="5.4" customHeight="1"/>
    <row r="1642" spans="2:24" ht="12.65" customHeight="1">
      <c r="B1642" s="74" t="s">
        <v>62</v>
      </c>
      <c r="C1642" s="74"/>
      <c r="E1642" s="89">
        <v>0</v>
      </c>
      <c r="F1642" s="89"/>
      <c r="G1642" s="89"/>
      <c r="I1642" s="89">
        <v>0</v>
      </c>
      <c r="J1642" s="89"/>
      <c r="K1642" s="89"/>
      <c r="M1642" s="2">
        <v>0</v>
      </c>
      <c r="O1642" s="2">
        <v>0</v>
      </c>
      <c r="Q1642" s="2">
        <v>0</v>
      </c>
      <c r="S1642" s="89">
        <v>0</v>
      </c>
      <c r="T1642" s="89"/>
      <c r="U1642" s="89"/>
      <c r="W1642" s="90">
        <v>26</v>
      </c>
      <c r="X1642" s="90"/>
    </row>
    <row r="1643" spans="2:24" ht="0.65" customHeight="1">
      <c r="B1643" s="74"/>
      <c r="C1643" s="74"/>
    </row>
    <row r="1644" spans="2:24" ht="0.65" customHeight="1"/>
    <row r="1645" spans="2:24" ht="1.75" customHeight="1"/>
    <row r="1646" spans="2:24" ht="10.75" customHeight="1">
      <c r="E1646" s="85">
        <v>0</v>
      </c>
      <c r="F1646" s="85"/>
      <c r="G1646" s="85"/>
      <c r="I1646" s="85">
        <v>0</v>
      </c>
      <c r="J1646" s="85"/>
      <c r="K1646" s="85"/>
      <c r="M1646" s="3">
        <v>0</v>
      </c>
      <c r="O1646" s="3">
        <v>0</v>
      </c>
      <c r="Q1646" s="3">
        <v>0</v>
      </c>
      <c r="S1646" s="85">
        <v>0</v>
      </c>
      <c r="T1646" s="85"/>
      <c r="U1646" s="85"/>
    </row>
    <row r="1647" spans="2:24" ht="6" customHeight="1"/>
    <row r="1648" spans="2:24" ht="13.75" customHeight="1">
      <c r="C1648" s="86" t="s">
        <v>10</v>
      </c>
      <c r="D1648" s="86"/>
      <c r="E1648" s="86"/>
      <c r="G1648" s="87">
        <v>1</v>
      </c>
      <c r="H1648" s="87"/>
      <c r="I1648" s="87"/>
    </row>
    <row r="1649" spans="2:24" ht="6" customHeight="1"/>
    <row r="1650" spans="2:24" ht="6" customHeight="1"/>
    <row r="1651" spans="2:24" ht="15" customHeight="1">
      <c r="B1651" s="88" t="s">
        <v>63</v>
      </c>
      <c r="C1651" s="88"/>
      <c r="D1651" s="88"/>
      <c r="E1651" s="88"/>
      <c r="F1651" s="88"/>
      <c r="G1651" s="88"/>
      <c r="H1651" s="88"/>
      <c r="I1651" s="88"/>
      <c r="J1651" s="88"/>
      <c r="K1651" s="88"/>
      <c r="L1651" s="88"/>
      <c r="M1651" s="88"/>
      <c r="N1651" s="88"/>
      <c r="O1651" s="88"/>
      <c r="P1651" s="88"/>
      <c r="Q1651" s="88"/>
      <c r="R1651" s="88"/>
      <c r="S1651" s="88"/>
      <c r="T1651" s="88"/>
      <c r="U1651" s="88"/>
      <c r="V1651" s="88"/>
      <c r="W1651" s="88"/>
      <c r="X1651" s="88"/>
    </row>
    <row r="1652" spans="2:24" ht="5.4" customHeight="1"/>
    <row r="1653" spans="2:24" ht="12.65" customHeight="1">
      <c r="B1653" s="74" t="s">
        <v>64</v>
      </c>
      <c r="C1653" s="74"/>
      <c r="E1653" s="89">
        <v>0</v>
      </c>
      <c r="F1653" s="89"/>
      <c r="G1653" s="89"/>
      <c r="I1653" s="89">
        <v>0</v>
      </c>
      <c r="J1653" s="89"/>
      <c r="K1653" s="89"/>
      <c r="M1653" s="2">
        <v>0</v>
      </c>
      <c r="O1653" s="2">
        <v>0</v>
      </c>
      <c r="Q1653" s="2">
        <v>0</v>
      </c>
      <c r="S1653" s="89">
        <v>0</v>
      </c>
      <c r="T1653" s="89"/>
      <c r="U1653" s="89"/>
      <c r="W1653" s="90">
        <v>46</v>
      </c>
      <c r="X1653" s="90"/>
    </row>
    <row r="1654" spans="2:24" ht="0.65" customHeight="1">
      <c r="B1654" s="74"/>
      <c r="C1654" s="74"/>
    </row>
    <row r="1655" spans="2:24" ht="0.65" customHeight="1"/>
    <row r="1656" spans="2:24" ht="1.75" customHeight="1"/>
    <row r="1657" spans="2:24" ht="10.75" customHeight="1">
      <c r="E1657" s="85">
        <v>0</v>
      </c>
      <c r="F1657" s="85"/>
      <c r="G1657" s="85"/>
      <c r="I1657" s="85">
        <v>0</v>
      </c>
      <c r="J1657" s="85"/>
      <c r="K1657" s="85"/>
      <c r="M1657" s="3">
        <v>0</v>
      </c>
      <c r="O1657" s="3">
        <v>0</v>
      </c>
      <c r="Q1657" s="3">
        <v>0</v>
      </c>
      <c r="S1657" s="85">
        <v>0</v>
      </c>
      <c r="T1657" s="85"/>
      <c r="U1657" s="85"/>
    </row>
    <row r="1658" spans="2:24" ht="6" customHeight="1"/>
    <row r="1659" spans="2:24" ht="13.75" customHeight="1">
      <c r="C1659" s="86" t="s">
        <v>10</v>
      </c>
      <c r="D1659" s="86"/>
      <c r="E1659" s="86"/>
      <c r="G1659" s="87">
        <v>1</v>
      </c>
      <c r="H1659" s="87"/>
      <c r="I1659" s="87"/>
    </row>
    <row r="1660" spans="2:24" ht="6" customHeight="1"/>
    <row r="1661" spans="2:24" ht="6" customHeight="1"/>
    <row r="1662" spans="2:24" ht="15" customHeight="1">
      <c r="B1662" s="88" t="s">
        <v>65</v>
      </c>
      <c r="C1662" s="88"/>
      <c r="D1662" s="88"/>
      <c r="E1662" s="88"/>
      <c r="F1662" s="88"/>
      <c r="G1662" s="88"/>
      <c r="H1662" s="88"/>
      <c r="I1662" s="88"/>
      <c r="J1662" s="88"/>
      <c r="K1662" s="88"/>
      <c r="L1662" s="88"/>
      <c r="M1662" s="88"/>
      <c r="N1662" s="88"/>
      <c r="O1662" s="88"/>
      <c r="P1662" s="88"/>
      <c r="Q1662" s="88"/>
      <c r="R1662" s="88"/>
      <c r="S1662" s="88"/>
      <c r="T1662" s="88"/>
      <c r="U1662" s="88"/>
      <c r="V1662" s="88"/>
      <c r="W1662" s="88"/>
      <c r="X1662" s="88"/>
    </row>
    <row r="1663" spans="2:24" ht="5.4" customHeight="1"/>
    <row r="1664" spans="2:24" ht="12.65" customHeight="1">
      <c r="B1664" s="74" t="s">
        <v>66</v>
      </c>
      <c r="C1664" s="74"/>
      <c r="E1664" s="89">
        <v>875</v>
      </c>
      <c r="F1664" s="89"/>
      <c r="G1664" s="89"/>
      <c r="I1664" s="89">
        <v>885</v>
      </c>
      <c r="J1664" s="89"/>
      <c r="K1664" s="89"/>
      <c r="M1664" s="2">
        <v>900</v>
      </c>
      <c r="O1664" s="2">
        <v>900</v>
      </c>
      <c r="Q1664" s="2">
        <v>825</v>
      </c>
      <c r="S1664" s="89">
        <v>825</v>
      </c>
      <c r="T1664" s="89"/>
      <c r="U1664" s="89"/>
      <c r="W1664" s="90">
        <v>95</v>
      </c>
      <c r="X1664" s="90"/>
    </row>
    <row r="1665" spans="2:24" ht="0.65" customHeight="1">
      <c r="B1665" s="74"/>
      <c r="C1665" s="74"/>
    </row>
    <row r="1666" spans="2:24" ht="0.65" customHeight="1"/>
    <row r="1667" spans="2:24" ht="1.75" customHeight="1"/>
    <row r="1668" spans="2:24" ht="10.75" customHeight="1">
      <c r="E1668" s="85">
        <v>875</v>
      </c>
      <c r="F1668" s="85"/>
      <c r="G1668" s="85"/>
      <c r="I1668" s="85">
        <v>885</v>
      </c>
      <c r="J1668" s="85"/>
      <c r="K1668" s="85"/>
      <c r="M1668" s="3">
        <v>900</v>
      </c>
      <c r="O1668" s="3">
        <v>900</v>
      </c>
      <c r="Q1668" s="3">
        <v>825</v>
      </c>
      <c r="S1668" s="85">
        <v>825</v>
      </c>
      <c r="T1668" s="85"/>
      <c r="U1668" s="85"/>
    </row>
    <row r="1669" spans="2:24" ht="6" customHeight="1"/>
    <row r="1670" spans="2:24" ht="13.75" customHeight="1">
      <c r="C1670" s="86" t="s">
        <v>10</v>
      </c>
      <c r="D1670" s="86"/>
      <c r="E1670" s="86"/>
      <c r="G1670" s="87">
        <v>1</v>
      </c>
      <c r="H1670" s="87"/>
      <c r="I1670" s="87"/>
    </row>
    <row r="1671" spans="2:24" ht="6" customHeight="1"/>
    <row r="1672" spans="2:24" ht="6" customHeight="1"/>
    <row r="1673" spans="2:24" ht="15" customHeight="1">
      <c r="B1673" s="88" t="s">
        <v>67</v>
      </c>
      <c r="C1673" s="88"/>
      <c r="D1673" s="88"/>
      <c r="E1673" s="88"/>
      <c r="F1673" s="88"/>
      <c r="G1673" s="88"/>
      <c r="H1673" s="88"/>
      <c r="I1673" s="88"/>
      <c r="J1673" s="88"/>
      <c r="K1673" s="88"/>
      <c r="L1673" s="88"/>
      <c r="M1673" s="88"/>
      <c r="N1673" s="88"/>
      <c r="O1673" s="88"/>
      <c r="P1673" s="88"/>
      <c r="Q1673" s="88"/>
      <c r="R1673" s="88"/>
      <c r="S1673" s="88"/>
      <c r="T1673" s="88"/>
      <c r="U1673" s="88"/>
      <c r="V1673" s="88"/>
      <c r="W1673" s="88"/>
      <c r="X1673" s="88"/>
    </row>
    <row r="1674" spans="2:24" ht="5.4" customHeight="1"/>
    <row r="1675" spans="2:24" ht="12.65" customHeight="1">
      <c r="B1675" s="74" t="s">
        <v>68</v>
      </c>
      <c r="C1675" s="74"/>
      <c r="E1675" s="89">
        <v>0</v>
      </c>
      <c r="F1675" s="89"/>
      <c r="G1675" s="89"/>
      <c r="I1675" s="89">
        <v>0</v>
      </c>
      <c r="J1675" s="89"/>
      <c r="K1675" s="89"/>
      <c r="M1675" s="2">
        <v>0</v>
      </c>
      <c r="O1675" s="2">
        <v>0</v>
      </c>
      <c r="Q1675" s="2">
        <v>0</v>
      </c>
      <c r="S1675" s="89">
        <v>0</v>
      </c>
      <c r="T1675" s="89"/>
      <c r="U1675" s="89"/>
    </row>
    <row r="1676" spans="2:24" ht="0.65" customHeight="1">
      <c r="B1676" s="74"/>
      <c r="C1676" s="74"/>
    </row>
    <row r="1677" spans="2:24" ht="0.65" customHeight="1"/>
    <row r="1678" spans="2:24" ht="1.75" customHeight="1"/>
    <row r="1679" spans="2:24" ht="10.75" customHeight="1">
      <c r="E1679" s="85">
        <v>0</v>
      </c>
      <c r="F1679" s="85"/>
      <c r="G1679" s="85"/>
      <c r="I1679" s="85">
        <v>0</v>
      </c>
      <c r="J1679" s="85"/>
      <c r="K1679" s="85"/>
      <c r="M1679" s="3">
        <v>0</v>
      </c>
      <c r="O1679" s="3">
        <v>0</v>
      </c>
      <c r="Q1679" s="3">
        <v>0</v>
      </c>
      <c r="S1679" s="85">
        <v>0</v>
      </c>
      <c r="T1679" s="85"/>
      <c r="U1679" s="85"/>
    </row>
    <row r="1680" spans="2:24" ht="6" customHeight="1"/>
    <row r="1681" spans="2:24" ht="13.75" customHeight="1">
      <c r="C1681" s="86" t="s">
        <v>10</v>
      </c>
      <c r="D1681" s="86"/>
      <c r="E1681" s="86"/>
      <c r="G1681" s="87">
        <v>1</v>
      </c>
      <c r="H1681" s="87"/>
      <c r="I1681" s="87"/>
    </row>
    <row r="1682" spans="2:24" ht="6" customHeight="1"/>
    <row r="1683" spans="2:24" ht="6" customHeight="1"/>
    <row r="1684" spans="2:24" ht="15" customHeight="1">
      <c r="B1684" s="88" t="s">
        <v>69</v>
      </c>
      <c r="C1684" s="88"/>
      <c r="D1684" s="88"/>
      <c r="E1684" s="88"/>
      <c r="F1684" s="88"/>
      <c r="G1684" s="88"/>
      <c r="H1684" s="88"/>
      <c r="I1684" s="88"/>
      <c r="J1684" s="88"/>
      <c r="K1684" s="88"/>
      <c r="L1684" s="88"/>
      <c r="M1684" s="88"/>
      <c r="N1684" s="88"/>
      <c r="O1684" s="88"/>
      <c r="P1684" s="88"/>
      <c r="Q1684" s="88"/>
      <c r="R1684" s="88"/>
      <c r="S1684" s="88"/>
      <c r="T1684" s="88"/>
      <c r="U1684" s="88"/>
      <c r="V1684" s="88"/>
      <c r="W1684" s="88"/>
      <c r="X1684" s="88"/>
    </row>
    <row r="1685" spans="2:24" ht="5.4" customHeight="1"/>
    <row r="1686" spans="2:24" ht="10.75" customHeight="1">
      <c r="B1686" s="93" t="s">
        <v>70</v>
      </c>
      <c r="C1686" s="93"/>
      <c r="E1686" s="89">
        <v>0</v>
      </c>
      <c r="F1686" s="89"/>
      <c r="G1686" s="89"/>
      <c r="I1686" s="89">
        <v>0</v>
      </c>
      <c r="J1686" s="89"/>
      <c r="K1686" s="89"/>
      <c r="M1686" s="2">
        <v>0</v>
      </c>
      <c r="O1686" s="2">
        <v>0</v>
      </c>
      <c r="Q1686" s="2">
        <v>0</v>
      </c>
      <c r="S1686" s="89">
        <v>0</v>
      </c>
      <c r="T1686" s="89"/>
      <c r="U1686" s="89"/>
    </row>
    <row r="1687" spans="2:24" ht="1.75" customHeight="1">
      <c r="B1687" s="93"/>
      <c r="C1687" s="93"/>
    </row>
    <row r="1688" spans="2:24" ht="0.65" customHeight="1">
      <c r="B1688" s="93"/>
      <c r="C1688" s="93"/>
    </row>
    <row r="1689" spans="2:24" ht="8.4" customHeight="1">
      <c r="B1689" s="93"/>
      <c r="C1689" s="93"/>
    </row>
    <row r="1690" spans="2:24" ht="10.75" customHeight="1">
      <c r="B1690" s="93" t="s">
        <v>70</v>
      </c>
      <c r="C1690" s="93"/>
      <c r="E1690" s="89">
        <v>0</v>
      </c>
      <c r="F1690" s="89"/>
      <c r="G1690" s="89"/>
      <c r="I1690" s="89">
        <v>0</v>
      </c>
      <c r="J1690" s="89"/>
      <c r="K1690" s="89"/>
      <c r="M1690" s="2">
        <v>0</v>
      </c>
      <c r="O1690" s="2">
        <v>0</v>
      </c>
      <c r="Q1690" s="2">
        <v>0</v>
      </c>
      <c r="S1690" s="89">
        <v>0</v>
      </c>
      <c r="T1690" s="89"/>
      <c r="U1690" s="89"/>
    </row>
    <row r="1691" spans="2:24" ht="1.75" customHeight="1">
      <c r="B1691" s="93"/>
      <c r="C1691" s="93"/>
    </row>
    <row r="1692" spans="2:24" ht="0.65" customHeight="1">
      <c r="B1692" s="93"/>
      <c r="C1692" s="93"/>
    </row>
    <row r="1693" spans="2:24" ht="8.4" customHeight="1">
      <c r="B1693" s="93"/>
      <c r="C1693" s="93"/>
    </row>
    <row r="1694" spans="2:24" ht="1.75" customHeight="1"/>
    <row r="1695" spans="2:24" ht="10.75" customHeight="1">
      <c r="E1695" s="85">
        <v>0</v>
      </c>
      <c r="F1695" s="85"/>
      <c r="G1695" s="85"/>
      <c r="I1695" s="85">
        <v>0</v>
      </c>
      <c r="J1695" s="85"/>
      <c r="K1695" s="85"/>
      <c r="M1695" s="3">
        <v>0</v>
      </c>
      <c r="O1695" s="3">
        <v>0</v>
      </c>
      <c r="Q1695" s="3">
        <v>0</v>
      </c>
      <c r="S1695" s="85">
        <v>0</v>
      </c>
      <c r="T1695" s="85"/>
      <c r="U1695" s="85"/>
    </row>
    <row r="1696" spans="2:24" ht="6" customHeight="1"/>
    <row r="1697" spans="2:24" ht="13.75" customHeight="1">
      <c r="C1697" s="86" t="s">
        <v>10</v>
      </c>
      <c r="D1697" s="86"/>
      <c r="E1697" s="86"/>
      <c r="G1697" s="87">
        <v>2</v>
      </c>
      <c r="H1697" s="87"/>
      <c r="I1697" s="87"/>
    </row>
    <row r="1698" spans="2:24" ht="6" customHeight="1"/>
    <row r="1699" spans="2:24" ht="6" customHeight="1"/>
    <row r="1700" spans="2:24" ht="15" customHeight="1">
      <c r="B1700" s="88" t="s">
        <v>71</v>
      </c>
      <c r="C1700" s="88"/>
      <c r="D1700" s="88"/>
      <c r="E1700" s="88"/>
      <c r="F1700" s="88"/>
      <c r="G1700" s="88"/>
      <c r="H1700" s="88"/>
      <c r="I1700" s="88"/>
      <c r="J1700" s="88"/>
      <c r="K1700" s="88"/>
      <c r="L1700" s="88"/>
      <c r="M1700" s="88"/>
      <c r="N1700" s="88"/>
      <c r="O1700" s="88"/>
      <c r="P1700" s="88"/>
      <c r="Q1700" s="88"/>
      <c r="R1700" s="88"/>
      <c r="S1700" s="88"/>
      <c r="T1700" s="88"/>
      <c r="U1700" s="88"/>
      <c r="V1700" s="88"/>
      <c r="W1700" s="88"/>
      <c r="X1700" s="88"/>
    </row>
    <row r="1701" spans="2:24" ht="5.4" customHeight="1"/>
    <row r="1702" spans="2:24" ht="12.65" customHeight="1">
      <c r="B1702" s="74" t="s">
        <v>72</v>
      </c>
      <c r="C1702" s="74"/>
      <c r="E1702" s="89">
        <v>0</v>
      </c>
      <c r="F1702" s="89"/>
      <c r="G1702" s="89"/>
      <c r="I1702" s="89">
        <v>0</v>
      </c>
      <c r="J1702" s="89"/>
      <c r="K1702" s="89"/>
      <c r="M1702" s="2">
        <v>445</v>
      </c>
      <c r="O1702" s="2">
        <v>445</v>
      </c>
      <c r="Q1702" s="2">
        <v>350</v>
      </c>
      <c r="S1702" s="89">
        <v>350</v>
      </c>
      <c r="T1702" s="89"/>
      <c r="U1702" s="89"/>
      <c r="W1702" s="90">
        <v>48</v>
      </c>
      <c r="X1702" s="90"/>
    </row>
    <row r="1703" spans="2:24" ht="0.65" customHeight="1">
      <c r="B1703" s="74"/>
      <c r="C1703" s="74"/>
    </row>
    <row r="1704" spans="2:24" ht="0.65" customHeight="1"/>
    <row r="1705" spans="2:24" ht="1.75" customHeight="1"/>
    <row r="1706" spans="2:24" ht="10.75" customHeight="1">
      <c r="E1706" s="85">
        <v>0</v>
      </c>
      <c r="F1706" s="85"/>
      <c r="G1706" s="85"/>
      <c r="I1706" s="85">
        <v>0</v>
      </c>
      <c r="J1706" s="85"/>
      <c r="K1706" s="85"/>
      <c r="M1706" s="3">
        <v>445</v>
      </c>
      <c r="O1706" s="3">
        <v>445</v>
      </c>
      <c r="Q1706" s="3">
        <v>350</v>
      </c>
      <c r="S1706" s="85">
        <v>350</v>
      </c>
      <c r="T1706" s="85"/>
      <c r="U1706" s="85"/>
    </row>
    <row r="1707" spans="2:24" ht="6" customHeight="1"/>
    <row r="1708" spans="2:24" ht="13.75" customHeight="1">
      <c r="C1708" s="86" t="s">
        <v>10</v>
      </c>
      <c r="D1708" s="86"/>
      <c r="E1708" s="86"/>
      <c r="G1708" s="87">
        <v>1</v>
      </c>
      <c r="H1708" s="87"/>
      <c r="I1708" s="87"/>
    </row>
    <row r="1709" spans="2:24" ht="6" customHeight="1"/>
    <row r="1710" spans="2:24" ht="6" customHeight="1"/>
    <row r="1711" spans="2:24" ht="15" customHeight="1">
      <c r="B1711" s="88" t="s">
        <v>73</v>
      </c>
      <c r="C1711" s="88"/>
      <c r="D1711" s="88"/>
      <c r="E1711" s="88"/>
      <c r="F1711" s="88"/>
      <c r="G1711" s="88"/>
      <c r="H1711" s="88"/>
      <c r="I1711" s="88"/>
      <c r="J1711" s="88"/>
      <c r="K1711" s="88"/>
      <c r="L1711" s="88"/>
      <c r="M1711" s="88"/>
      <c r="N1711" s="88"/>
      <c r="O1711" s="88"/>
      <c r="P1711" s="88"/>
      <c r="Q1711" s="88"/>
      <c r="R1711" s="88"/>
      <c r="S1711" s="88"/>
      <c r="T1711" s="88"/>
      <c r="U1711" s="88"/>
      <c r="V1711" s="88"/>
      <c r="W1711" s="88"/>
      <c r="X1711" s="88"/>
    </row>
    <row r="1712" spans="2:24" ht="5.4" customHeight="1"/>
    <row r="1713" spans="2:24" ht="10.75" customHeight="1">
      <c r="B1713" s="93" t="s">
        <v>74</v>
      </c>
      <c r="C1713" s="93"/>
      <c r="E1713" s="89">
        <v>0</v>
      </c>
      <c r="F1713" s="89"/>
      <c r="G1713" s="89"/>
      <c r="I1713" s="89">
        <v>0</v>
      </c>
      <c r="J1713" s="89"/>
      <c r="K1713" s="89"/>
      <c r="M1713" s="2">
        <v>0</v>
      </c>
      <c r="O1713" s="2">
        <v>0</v>
      </c>
      <c r="Q1713" s="2">
        <v>0</v>
      </c>
      <c r="S1713" s="89">
        <v>0</v>
      </c>
      <c r="T1713" s="89"/>
      <c r="U1713" s="89"/>
      <c r="W1713" s="90">
        <v>44</v>
      </c>
      <c r="X1713" s="90"/>
    </row>
    <row r="1714" spans="2:24" ht="1.75" customHeight="1">
      <c r="B1714" s="93"/>
      <c r="C1714" s="93"/>
    </row>
    <row r="1715" spans="2:24" ht="0.65" customHeight="1">
      <c r="B1715" s="93"/>
      <c r="C1715" s="93"/>
    </row>
    <row r="1716" spans="2:24" ht="8.4" customHeight="1">
      <c r="B1716" s="93"/>
      <c r="C1716" s="93"/>
    </row>
    <row r="1717" spans="2:24" ht="10.75" customHeight="1">
      <c r="B1717" s="93" t="s">
        <v>74</v>
      </c>
      <c r="C1717" s="93"/>
      <c r="E1717" s="89">
        <v>0</v>
      </c>
      <c r="F1717" s="89"/>
      <c r="G1717" s="89"/>
      <c r="I1717" s="89">
        <v>0</v>
      </c>
      <c r="J1717" s="89"/>
      <c r="K1717" s="89"/>
      <c r="M1717" s="2">
        <v>0</v>
      </c>
      <c r="O1717" s="2">
        <v>0</v>
      </c>
      <c r="Q1717" s="2">
        <v>0</v>
      </c>
      <c r="S1717" s="89">
        <v>0</v>
      </c>
      <c r="T1717" s="89"/>
      <c r="U1717" s="89"/>
      <c r="W1717" s="90">
        <v>56</v>
      </c>
      <c r="X1717" s="90"/>
    </row>
    <row r="1718" spans="2:24" ht="1.75" customHeight="1">
      <c r="B1718" s="93"/>
      <c r="C1718" s="93"/>
    </row>
    <row r="1719" spans="2:24" ht="0.65" customHeight="1">
      <c r="B1719" s="93"/>
      <c r="C1719" s="93"/>
    </row>
    <row r="1720" spans="2:24" ht="8.4" customHeight="1">
      <c r="B1720" s="93"/>
      <c r="C1720" s="93"/>
    </row>
    <row r="1721" spans="2:24" ht="1.75" customHeight="1"/>
    <row r="1722" spans="2:24" ht="10.75" customHeight="1">
      <c r="E1722" s="85">
        <v>0</v>
      </c>
      <c r="F1722" s="85"/>
      <c r="G1722" s="85"/>
      <c r="I1722" s="85">
        <v>0</v>
      </c>
      <c r="J1722" s="85"/>
      <c r="K1722" s="85"/>
      <c r="M1722" s="3">
        <v>0</v>
      </c>
      <c r="O1722" s="3">
        <v>0</v>
      </c>
      <c r="Q1722" s="3">
        <v>0</v>
      </c>
      <c r="S1722" s="85">
        <v>0</v>
      </c>
      <c r="T1722" s="85"/>
      <c r="U1722" s="85"/>
    </row>
    <row r="1723" spans="2:24" ht="6" customHeight="1"/>
    <row r="1724" spans="2:24" ht="13.75" customHeight="1">
      <c r="C1724" s="86" t="s">
        <v>10</v>
      </c>
      <c r="D1724" s="86"/>
      <c r="E1724" s="86"/>
      <c r="G1724" s="87">
        <v>2</v>
      </c>
      <c r="H1724" s="87"/>
      <c r="I1724" s="87"/>
    </row>
    <row r="1725" spans="2:24" ht="6" customHeight="1"/>
    <row r="1726" spans="2:24" ht="6" customHeight="1"/>
    <row r="1727" spans="2:24" ht="15" customHeight="1">
      <c r="B1727" s="88" t="s">
        <v>75</v>
      </c>
      <c r="C1727" s="88"/>
      <c r="D1727" s="88"/>
      <c r="E1727" s="88"/>
      <c r="F1727" s="88"/>
      <c r="G1727" s="88"/>
      <c r="H1727" s="88"/>
      <c r="I1727" s="88"/>
      <c r="J1727" s="88"/>
      <c r="K1727" s="88"/>
      <c r="L1727" s="88"/>
      <c r="M1727" s="88"/>
      <c r="N1727" s="88"/>
      <c r="O1727" s="88"/>
      <c r="P1727" s="88"/>
      <c r="Q1727" s="88"/>
      <c r="R1727" s="88"/>
      <c r="S1727" s="88"/>
      <c r="T1727" s="88"/>
      <c r="U1727" s="88"/>
      <c r="V1727" s="88"/>
      <c r="W1727" s="88"/>
      <c r="X1727" s="88"/>
    </row>
    <row r="1728" spans="2:24" ht="5.4" customHeight="1"/>
    <row r="1729" spans="2:24" ht="12.65" customHeight="1">
      <c r="B1729" s="74" t="s">
        <v>76</v>
      </c>
      <c r="C1729" s="74"/>
      <c r="E1729" s="89">
        <v>0</v>
      </c>
      <c r="F1729" s="89"/>
      <c r="G1729" s="89"/>
      <c r="I1729" s="89">
        <v>0</v>
      </c>
      <c r="J1729" s="89"/>
      <c r="K1729" s="89"/>
      <c r="M1729" s="2">
        <v>0</v>
      </c>
      <c r="O1729" s="2">
        <v>0</v>
      </c>
      <c r="Q1729" s="2">
        <v>0</v>
      </c>
      <c r="S1729" s="89">
        <v>0</v>
      </c>
      <c r="T1729" s="89"/>
      <c r="U1729" s="89"/>
      <c r="W1729" s="90">
        <v>28</v>
      </c>
      <c r="X1729" s="90"/>
    </row>
    <row r="1730" spans="2:24" ht="0.65" customHeight="1">
      <c r="B1730" s="74"/>
      <c r="C1730" s="74"/>
    </row>
    <row r="1731" spans="2:24" ht="0.65" customHeight="1"/>
    <row r="1732" spans="2:24" ht="1.75" customHeight="1"/>
    <row r="1733" spans="2:24" ht="10.75" customHeight="1">
      <c r="E1733" s="85">
        <v>0</v>
      </c>
      <c r="F1733" s="85"/>
      <c r="G1733" s="85"/>
      <c r="I1733" s="85">
        <v>0</v>
      </c>
      <c r="J1733" s="85"/>
      <c r="K1733" s="85"/>
      <c r="M1733" s="3">
        <v>0</v>
      </c>
      <c r="O1733" s="3">
        <v>0</v>
      </c>
      <c r="Q1733" s="3">
        <v>0</v>
      </c>
      <c r="S1733" s="85">
        <v>0</v>
      </c>
      <c r="T1733" s="85"/>
      <c r="U1733" s="85"/>
    </row>
    <row r="1734" spans="2:24" ht="6" customHeight="1"/>
    <row r="1735" spans="2:24" ht="13.75" customHeight="1">
      <c r="C1735" s="86" t="s">
        <v>10</v>
      </c>
      <c r="D1735" s="86"/>
      <c r="E1735" s="86"/>
      <c r="G1735" s="87">
        <v>1</v>
      </c>
      <c r="H1735" s="87"/>
      <c r="I1735" s="87"/>
    </row>
    <row r="1736" spans="2:24" ht="6" customHeight="1"/>
    <row r="1737" spans="2:24" ht="6" customHeight="1"/>
    <row r="1738" spans="2:24" ht="15" customHeight="1">
      <c r="B1738" s="88" t="s">
        <v>77</v>
      </c>
      <c r="C1738" s="88"/>
      <c r="D1738" s="88"/>
      <c r="E1738" s="88"/>
      <c r="F1738" s="88"/>
      <c r="G1738" s="88"/>
      <c r="H1738" s="88"/>
      <c r="I1738" s="88"/>
      <c r="J1738" s="88"/>
      <c r="K1738" s="88"/>
      <c r="L1738" s="88"/>
      <c r="M1738" s="88"/>
      <c r="N1738" s="88"/>
      <c r="O1738" s="88"/>
      <c r="P1738" s="88"/>
      <c r="Q1738" s="88"/>
      <c r="R1738" s="88"/>
      <c r="S1738" s="88"/>
      <c r="T1738" s="88"/>
      <c r="U1738" s="88"/>
      <c r="V1738" s="88"/>
      <c r="W1738" s="88"/>
      <c r="X1738" s="88"/>
    </row>
    <row r="1739" spans="2:24" ht="5.4" customHeight="1"/>
    <row r="1740" spans="2:24" ht="12.65" customHeight="1">
      <c r="B1740" s="74" t="s">
        <v>78</v>
      </c>
      <c r="C1740" s="74"/>
      <c r="E1740" s="89">
        <v>0</v>
      </c>
      <c r="F1740" s="89"/>
      <c r="G1740" s="89"/>
      <c r="I1740" s="89">
        <v>0</v>
      </c>
      <c r="J1740" s="89"/>
      <c r="K1740" s="89"/>
      <c r="M1740" s="2">
        <v>0</v>
      </c>
      <c r="O1740" s="2">
        <v>0</v>
      </c>
      <c r="Q1740" s="2">
        <v>0</v>
      </c>
      <c r="S1740" s="89">
        <v>0</v>
      </c>
      <c r="T1740" s="89"/>
      <c r="U1740" s="89"/>
      <c r="W1740" s="90">
        <v>30</v>
      </c>
      <c r="X1740" s="90"/>
    </row>
    <row r="1741" spans="2:24" ht="0.65" customHeight="1">
      <c r="B1741" s="74"/>
      <c r="C1741" s="74"/>
    </row>
    <row r="1742" spans="2:24" ht="0.65" customHeight="1"/>
    <row r="1743" spans="2:24" ht="1.75" customHeight="1"/>
    <row r="1744" spans="2:24" ht="10.75" customHeight="1">
      <c r="E1744" s="85">
        <v>0</v>
      </c>
      <c r="F1744" s="85"/>
      <c r="G1744" s="85"/>
      <c r="I1744" s="85">
        <v>0</v>
      </c>
      <c r="J1744" s="85"/>
      <c r="K1744" s="85"/>
      <c r="M1744" s="3">
        <v>0</v>
      </c>
      <c r="O1744" s="3">
        <v>0</v>
      </c>
      <c r="Q1744" s="3">
        <v>0</v>
      </c>
      <c r="S1744" s="85">
        <v>0</v>
      </c>
      <c r="T1744" s="85"/>
      <c r="U1744" s="85"/>
    </row>
    <row r="1745" spans="2:24" ht="6" customHeight="1"/>
    <row r="1746" spans="2:24" ht="13.75" customHeight="1">
      <c r="C1746" s="86" t="s">
        <v>10</v>
      </c>
      <c r="D1746" s="86"/>
      <c r="E1746" s="86"/>
      <c r="G1746" s="87">
        <v>1</v>
      </c>
      <c r="H1746" s="87"/>
      <c r="I1746" s="87"/>
    </row>
    <row r="1747" spans="2:24" ht="6" customHeight="1"/>
    <row r="1748" spans="2:24" ht="6" customHeight="1"/>
    <row r="1749" spans="2:24" ht="15" customHeight="1">
      <c r="B1749" s="88" t="s">
        <v>79</v>
      </c>
      <c r="C1749" s="88"/>
      <c r="D1749" s="88"/>
      <c r="E1749" s="88"/>
      <c r="F1749" s="88"/>
      <c r="G1749" s="88"/>
      <c r="H1749" s="88"/>
      <c r="I1749" s="88"/>
      <c r="J1749" s="88"/>
      <c r="K1749" s="88"/>
      <c r="L1749" s="88"/>
      <c r="M1749" s="88"/>
      <c r="N1749" s="88"/>
      <c r="O1749" s="88"/>
      <c r="P1749" s="88"/>
      <c r="Q1749" s="88"/>
      <c r="R1749" s="88"/>
      <c r="S1749" s="88"/>
      <c r="T1749" s="88"/>
      <c r="U1749" s="88"/>
      <c r="V1749" s="88"/>
      <c r="W1749" s="88"/>
      <c r="X1749" s="88"/>
    </row>
    <row r="1750" spans="2:24" ht="5.4" customHeight="1"/>
    <row r="1751" spans="2:24" ht="12.65" customHeight="1">
      <c r="B1751" s="74" t="s">
        <v>80</v>
      </c>
      <c r="C1751" s="74"/>
      <c r="E1751" s="89">
        <v>0</v>
      </c>
      <c r="F1751" s="89"/>
      <c r="G1751" s="89"/>
      <c r="I1751" s="89">
        <v>0</v>
      </c>
      <c r="J1751" s="89"/>
      <c r="K1751" s="89"/>
      <c r="M1751" s="2">
        <v>0</v>
      </c>
      <c r="O1751" s="2">
        <v>0</v>
      </c>
      <c r="Q1751" s="2">
        <v>0</v>
      </c>
      <c r="S1751" s="89">
        <v>0</v>
      </c>
      <c r="T1751" s="89"/>
      <c r="U1751" s="89"/>
      <c r="W1751" s="90">
        <v>29</v>
      </c>
      <c r="X1751" s="90"/>
    </row>
    <row r="1752" spans="2:24" ht="0.65" customHeight="1">
      <c r="B1752" s="74"/>
      <c r="C1752" s="74"/>
    </row>
    <row r="1753" spans="2:24" ht="0.65" customHeight="1"/>
    <row r="1754" spans="2:24" ht="1.75" customHeight="1"/>
    <row r="1755" spans="2:24" ht="10.75" customHeight="1">
      <c r="E1755" s="85">
        <v>0</v>
      </c>
      <c r="F1755" s="85"/>
      <c r="G1755" s="85"/>
      <c r="I1755" s="85">
        <v>0</v>
      </c>
      <c r="J1755" s="85"/>
      <c r="K1755" s="85"/>
      <c r="M1755" s="3">
        <v>0</v>
      </c>
      <c r="O1755" s="3">
        <v>0</v>
      </c>
      <c r="Q1755" s="3">
        <v>0</v>
      </c>
      <c r="S1755" s="85">
        <v>0</v>
      </c>
      <c r="T1755" s="85"/>
      <c r="U1755" s="85"/>
    </row>
    <row r="1756" spans="2:24" ht="6" customHeight="1"/>
    <row r="1757" spans="2:24" ht="13.75" customHeight="1">
      <c r="C1757" s="86" t="s">
        <v>10</v>
      </c>
      <c r="D1757" s="86"/>
      <c r="E1757" s="86"/>
      <c r="G1757" s="87">
        <v>1</v>
      </c>
      <c r="H1757" s="87"/>
      <c r="I1757" s="87"/>
    </row>
    <row r="1758" spans="2:24" ht="6" customHeight="1"/>
    <row r="1759" spans="2:24" ht="6" customHeight="1"/>
    <row r="1760" spans="2:24" ht="15" customHeight="1">
      <c r="B1760" s="88" t="s">
        <v>81</v>
      </c>
      <c r="C1760" s="88"/>
      <c r="D1760" s="88"/>
      <c r="E1760" s="88"/>
      <c r="F1760" s="88"/>
      <c r="G1760" s="88"/>
      <c r="H1760" s="88"/>
      <c r="I1760" s="88"/>
      <c r="J1760" s="88"/>
      <c r="K1760" s="88"/>
      <c r="L1760" s="88"/>
      <c r="M1760" s="88"/>
      <c r="N1760" s="88"/>
      <c r="O1760" s="88"/>
      <c r="P1760" s="88"/>
      <c r="Q1760" s="88"/>
      <c r="R1760" s="88"/>
      <c r="S1760" s="88"/>
      <c r="T1760" s="88"/>
      <c r="U1760" s="88"/>
      <c r="V1760" s="88"/>
      <c r="W1760" s="88"/>
      <c r="X1760" s="88"/>
    </row>
    <row r="1761" spans="2:24" ht="5.4" customHeight="1"/>
    <row r="1762" spans="2:24" ht="10.75" customHeight="1">
      <c r="B1762" s="93" t="s">
        <v>82</v>
      </c>
      <c r="C1762" s="93"/>
      <c r="E1762" s="89">
        <v>520</v>
      </c>
      <c r="F1762" s="89"/>
      <c r="G1762" s="89"/>
      <c r="I1762" s="89">
        <v>520</v>
      </c>
      <c r="J1762" s="89"/>
      <c r="K1762" s="89"/>
      <c r="M1762" s="2">
        <v>520</v>
      </c>
      <c r="O1762" s="2">
        <v>520</v>
      </c>
      <c r="Q1762" s="2">
        <v>520</v>
      </c>
      <c r="S1762" s="89">
        <v>520</v>
      </c>
      <c r="T1762" s="89"/>
      <c r="U1762" s="89"/>
      <c r="W1762" s="90">
        <v>70</v>
      </c>
      <c r="X1762" s="90"/>
    </row>
    <row r="1763" spans="2:24" ht="1.75" customHeight="1">
      <c r="B1763" s="93"/>
      <c r="C1763" s="93"/>
    </row>
    <row r="1764" spans="2:24" ht="0.65" customHeight="1">
      <c r="B1764" s="93"/>
      <c r="C1764" s="93"/>
    </row>
    <row r="1765" spans="2:24" ht="8.4" customHeight="1">
      <c r="B1765" s="93"/>
      <c r="C1765" s="93"/>
    </row>
    <row r="1766" spans="2:24" ht="10.75" customHeight="1">
      <c r="B1766" s="93" t="s">
        <v>82</v>
      </c>
      <c r="C1766" s="93"/>
      <c r="E1766" s="89">
        <v>520</v>
      </c>
      <c r="F1766" s="89"/>
      <c r="G1766" s="89"/>
      <c r="I1766" s="89">
        <v>520</v>
      </c>
      <c r="J1766" s="89"/>
      <c r="K1766" s="89"/>
      <c r="M1766" s="2">
        <v>520</v>
      </c>
      <c r="O1766" s="2">
        <v>520</v>
      </c>
      <c r="Q1766" s="2">
        <v>520</v>
      </c>
      <c r="S1766" s="89">
        <v>520</v>
      </c>
      <c r="T1766" s="89"/>
      <c r="U1766" s="89"/>
      <c r="W1766" s="90">
        <v>71</v>
      </c>
      <c r="X1766" s="90"/>
    </row>
    <row r="1767" spans="2:24" ht="1.75" customHeight="1">
      <c r="B1767" s="93"/>
      <c r="C1767" s="93"/>
    </row>
    <row r="1768" spans="2:24" ht="0.65" customHeight="1">
      <c r="B1768" s="93"/>
      <c r="C1768" s="93"/>
    </row>
    <row r="1769" spans="2:24" ht="8.4" customHeight="1">
      <c r="B1769" s="93"/>
      <c r="C1769" s="93"/>
    </row>
    <row r="1770" spans="2:24" ht="1.75" customHeight="1"/>
    <row r="1771" spans="2:24" ht="10.75" customHeight="1">
      <c r="E1771" s="85">
        <v>1040</v>
      </c>
      <c r="F1771" s="85"/>
      <c r="G1771" s="85"/>
      <c r="I1771" s="85">
        <v>1040</v>
      </c>
      <c r="J1771" s="85"/>
      <c r="K1771" s="85"/>
      <c r="M1771" s="3">
        <v>1040</v>
      </c>
      <c r="O1771" s="3">
        <v>1040</v>
      </c>
      <c r="Q1771" s="3">
        <v>1040</v>
      </c>
      <c r="S1771" s="85">
        <v>1040</v>
      </c>
      <c r="T1771" s="85"/>
      <c r="U1771" s="85"/>
    </row>
    <row r="1772" spans="2:24" ht="6" customHeight="1"/>
    <row r="1773" spans="2:24" ht="13.75" customHeight="1">
      <c r="C1773" s="86" t="s">
        <v>10</v>
      </c>
      <c r="D1773" s="86"/>
      <c r="E1773" s="86"/>
      <c r="G1773" s="87">
        <v>2</v>
      </c>
      <c r="H1773" s="87"/>
      <c r="I1773" s="87"/>
    </row>
    <row r="1774" spans="2:24" ht="6" customHeight="1"/>
    <row r="1775" spans="2:24" ht="6" customHeight="1"/>
    <row r="1776" spans="2:24" ht="15" customHeight="1">
      <c r="B1776" s="88" t="s">
        <v>83</v>
      </c>
      <c r="C1776" s="88"/>
      <c r="D1776" s="88"/>
      <c r="E1776" s="88"/>
      <c r="F1776" s="88"/>
      <c r="G1776" s="88"/>
      <c r="H1776" s="88"/>
      <c r="I1776" s="88"/>
      <c r="J1776" s="88"/>
      <c r="K1776" s="88"/>
      <c r="L1776" s="88"/>
      <c r="M1776" s="88"/>
      <c r="N1776" s="88"/>
      <c r="O1776" s="88"/>
      <c r="P1776" s="88"/>
      <c r="Q1776" s="88"/>
      <c r="R1776" s="88"/>
      <c r="S1776" s="88"/>
      <c r="T1776" s="88"/>
      <c r="U1776" s="88"/>
      <c r="V1776" s="88"/>
      <c r="W1776" s="88"/>
      <c r="X1776" s="88"/>
    </row>
    <row r="1777" spans="2:24" ht="5.4" customHeight="1"/>
    <row r="1778" spans="2:24" ht="12.65" customHeight="1">
      <c r="B1778" s="74" t="s">
        <v>84</v>
      </c>
      <c r="C1778" s="74"/>
      <c r="E1778" s="89">
        <v>0</v>
      </c>
      <c r="F1778" s="89"/>
      <c r="G1778" s="89"/>
      <c r="I1778" s="89">
        <v>0</v>
      </c>
      <c r="J1778" s="89"/>
      <c r="K1778" s="89"/>
      <c r="M1778" s="2">
        <v>0</v>
      </c>
      <c r="O1778" s="2">
        <v>0</v>
      </c>
      <c r="Q1778" s="2">
        <v>0</v>
      </c>
      <c r="S1778" s="89">
        <v>0</v>
      </c>
      <c r="T1778" s="89"/>
      <c r="U1778" s="89"/>
      <c r="W1778" s="90">
        <v>25</v>
      </c>
      <c r="X1778" s="90"/>
    </row>
    <row r="1779" spans="2:24" ht="0.65" customHeight="1">
      <c r="B1779" s="74"/>
      <c r="C1779" s="74"/>
    </row>
    <row r="1780" spans="2:24" ht="0.65" customHeight="1"/>
    <row r="1781" spans="2:24" ht="1.75" customHeight="1"/>
    <row r="1782" spans="2:24" ht="10.75" customHeight="1">
      <c r="E1782" s="85">
        <v>0</v>
      </c>
      <c r="F1782" s="85"/>
      <c r="G1782" s="85"/>
      <c r="I1782" s="85">
        <v>0</v>
      </c>
      <c r="J1782" s="85"/>
      <c r="K1782" s="85"/>
      <c r="M1782" s="3">
        <v>0</v>
      </c>
      <c r="O1782" s="3">
        <v>0</v>
      </c>
      <c r="Q1782" s="3">
        <v>0</v>
      </c>
      <c r="S1782" s="85">
        <v>0</v>
      </c>
      <c r="T1782" s="85"/>
      <c r="U1782" s="85"/>
    </row>
    <row r="1783" spans="2:24" ht="6" customHeight="1"/>
    <row r="1784" spans="2:24" ht="13.75" customHeight="1">
      <c r="C1784" s="86" t="s">
        <v>10</v>
      </c>
      <c r="D1784" s="86"/>
      <c r="E1784" s="86"/>
      <c r="G1784" s="87">
        <v>1</v>
      </c>
      <c r="H1784" s="87"/>
      <c r="I1784" s="87"/>
    </row>
    <row r="1785" spans="2:24" ht="6" customHeight="1"/>
    <row r="1786" spans="2:24" ht="6" customHeight="1"/>
    <row r="1787" spans="2:24" ht="15" customHeight="1">
      <c r="B1787" s="88" t="s">
        <v>85</v>
      </c>
      <c r="C1787" s="88"/>
      <c r="D1787" s="88"/>
      <c r="E1787" s="88"/>
      <c r="F1787" s="88"/>
      <c r="G1787" s="88"/>
      <c r="H1787" s="88"/>
      <c r="I1787" s="88"/>
      <c r="J1787" s="88"/>
      <c r="K1787" s="88"/>
      <c r="L1787" s="88"/>
      <c r="M1787" s="88"/>
      <c r="N1787" s="88"/>
      <c r="O1787" s="88"/>
      <c r="P1787" s="88"/>
      <c r="Q1787" s="88"/>
      <c r="R1787" s="88"/>
      <c r="S1787" s="88"/>
      <c r="T1787" s="88"/>
      <c r="U1787" s="88"/>
      <c r="V1787" s="88"/>
      <c r="W1787" s="88"/>
      <c r="X1787" s="88"/>
    </row>
    <row r="1788" spans="2:24" ht="5.4" customHeight="1"/>
    <row r="1789" spans="2:24" ht="10.75" customHeight="1">
      <c r="B1789" s="93" t="s">
        <v>86</v>
      </c>
      <c r="C1789" s="93"/>
      <c r="E1789" s="89">
        <v>0</v>
      </c>
      <c r="F1789" s="89"/>
      <c r="G1789" s="89"/>
      <c r="I1789" s="89">
        <v>0</v>
      </c>
      <c r="J1789" s="89"/>
      <c r="K1789" s="89"/>
      <c r="M1789" s="2">
        <v>0</v>
      </c>
      <c r="O1789" s="2">
        <v>0</v>
      </c>
      <c r="Q1789" s="2">
        <v>0</v>
      </c>
      <c r="S1789" s="89">
        <v>0</v>
      </c>
      <c r="T1789" s="89"/>
      <c r="U1789" s="89"/>
      <c r="W1789" s="90">
        <v>53</v>
      </c>
      <c r="X1789" s="90"/>
    </row>
    <row r="1790" spans="2:24" ht="1.75" customHeight="1">
      <c r="B1790" s="93"/>
      <c r="C1790" s="93"/>
    </row>
    <row r="1791" spans="2:24" ht="0.65" customHeight="1">
      <c r="B1791" s="93"/>
      <c r="C1791" s="93"/>
    </row>
    <row r="1792" spans="2:24" ht="8.4" customHeight="1">
      <c r="B1792" s="93"/>
      <c r="C1792" s="93"/>
    </row>
    <row r="1793" spans="2:24" ht="10.75" customHeight="1">
      <c r="B1793" s="93" t="s">
        <v>86</v>
      </c>
      <c r="C1793" s="93"/>
      <c r="E1793" s="89">
        <v>0</v>
      </c>
      <c r="F1793" s="89"/>
      <c r="G1793" s="89"/>
      <c r="I1793" s="89">
        <v>0</v>
      </c>
      <c r="J1793" s="89"/>
      <c r="K1793" s="89"/>
      <c r="M1793" s="2">
        <v>0</v>
      </c>
      <c r="O1793" s="2">
        <v>0</v>
      </c>
      <c r="Q1793" s="2">
        <v>0</v>
      </c>
      <c r="S1793" s="89">
        <v>0</v>
      </c>
      <c r="T1793" s="89"/>
      <c r="U1793" s="89"/>
      <c r="W1793" s="90">
        <v>47</v>
      </c>
      <c r="X1793" s="90"/>
    </row>
    <row r="1794" spans="2:24" ht="1.75" customHeight="1">
      <c r="B1794" s="93"/>
      <c r="C1794" s="93"/>
    </row>
    <row r="1795" spans="2:24" ht="0.65" customHeight="1">
      <c r="B1795" s="93"/>
      <c r="C1795" s="93"/>
    </row>
    <row r="1796" spans="2:24" ht="8.4" customHeight="1">
      <c r="B1796" s="93"/>
      <c r="C1796" s="93"/>
    </row>
    <row r="1797" spans="2:24" ht="10.75" customHeight="1">
      <c r="E1797" s="85">
        <v>0</v>
      </c>
      <c r="F1797" s="85"/>
      <c r="G1797" s="85"/>
      <c r="I1797" s="85">
        <v>0</v>
      </c>
      <c r="J1797" s="85"/>
      <c r="K1797" s="85"/>
      <c r="M1797" s="3">
        <v>0</v>
      </c>
      <c r="O1797" s="3">
        <v>0</v>
      </c>
      <c r="Q1797" s="3">
        <v>0</v>
      </c>
      <c r="S1797" s="85">
        <v>0</v>
      </c>
      <c r="T1797" s="85"/>
      <c r="U1797" s="85"/>
    </row>
    <row r="1798" spans="2:24" ht="6" customHeight="1"/>
    <row r="1799" spans="2:24" ht="13.75" customHeight="1">
      <c r="C1799" s="86" t="s">
        <v>10</v>
      </c>
      <c r="D1799" s="86"/>
      <c r="E1799" s="86"/>
      <c r="G1799" s="87">
        <v>2</v>
      </c>
      <c r="H1799" s="87"/>
      <c r="I1799" s="87"/>
    </row>
    <row r="1800" spans="2:24" ht="6" customHeight="1"/>
    <row r="1801" spans="2:24" ht="6" customHeight="1"/>
    <row r="1802" spans="2:24" ht="15" customHeight="1">
      <c r="B1802" s="88" t="s">
        <v>87</v>
      </c>
      <c r="C1802" s="88"/>
      <c r="D1802" s="88"/>
      <c r="E1802" s="88"/>
      <c r="F1802" s="88"/>
      <c r="G1802" s="88"/>
      <c r="H1802" s="88"/>
      <c r="I1802" s="88"/>
      <c r="J1802" s="88"/>
      <c r="K1802" s="88"/>
      <c r="L1802" s="88"/>
      <c r="M1802" s="88"/>
      <c r="N1802" s="88"/>
      <c r="O1802" s="88"/>
      <c r="P1802" s="88"/>
      <c r="Q1802" s="88"/>
      <c r="R1802" s="88"/>
      <c r="S1802" s="88"/>
      <c r="T1802" s="88"/>
      <c r="U1802" s="88"/>
      <c r="V1802" s="88"/>
      <c r="W1802" s="88"/>
      <c r="X1802" s="88"/>
    </row>
    <row r="1803" spans="2:24" ht="5.4" customHeight="1"/>
    <row r="1804" spans="2:24" ht="12.65" customHeight="1">
      <c r="B1804" s="74" t="s">
        <v>88</v>
      </c>
      <c r="C1804" s="74"/>
      <c r="E1804" s="89">
        <v>0</v>
      </c>
      <c r="F1804" s="89"/>
      <c r="G1804" s="89"/>
      <c r="I1804" s="89">
        <v>0</v>
      </c>
      <c r="J1804" s="89"/>
      <c r="K1804" s="89"/>
      <c r="M1804" s="2">
        <v>0</v>
      </c>
      <c r="O1804" s="2">
        <v>0</v>
      </c>
      <c r="Q1804" s="2">
        <v>0</v>
      </c>
      <c r="S1804" s="89">
        <v>0</v>
      </c>
      <c r="T1804" s="89"/>
      <c r="U1804" s="89"/>
      <c r="W1804" s="90">
        <v>27</v>
      </c>
      <c r="X1804" s="90"/>
    </row>
    <row r="1805" spans="2:24" ht="0.65" customHeight="1">
      <c r="B1805" s="74"/>
      <c r="C1805" s="74"/>
    </row>
    <row r="1806" spans="2:24" ht="0.65" customHeight="1"/>
    <row r="1807" spans="2:24" ht="1.75" customHeight="1"/>
    <row r="1808" spans="2:24" ht="10.75" customHeight="1">
      <c r="E1808" s="85">
        <v>0</v>
      </c>
      <c r="F1808" s="85"/>
      <c r="G1808" s="85"/>
      <c r="I1808" s="85">
        <v>0</v>
      </c>
      <c r="J1808" s="85"/>
      <c r="K1808" s="85"/>
      <c r="M1808" s="3">
        <v>0</v>
      </c>
      <c r="O1808" s="3">
        <v>0</v>
      </c>
      <c r="Q1808" s="3">
        <v>0</v>
      </c>
      <c r="S1808" s="85">
        <v>0</v>
      </c>
      <c r="T1808" s="85"/>
      <c r="U1808" s="85"/>
    </row>
    <row r="1809" spans="2:24" ht="6" customHeight="1"/>
    <row r="1810" spans="2:24" ht="13.75" customHeight="1">
      <c r="C1810" s="86" t="s">
        <v>10</v>
      </c>
      <c r="D1810" s="86"/>
      <c r="E1810" s="86"/>
      <c r="G1810" s="87">
        <v>1</v>
      </c>
      <c r="H1810" s="87"/>
      <c r="I1810" s="87"/>
    </row>
    <row r="1811" spans="2:24" ht="6" customHeight="1"/>
    <row r="1812" spans="2:24" ht="6" customHeight="1"/>
    <row r="1813" spans="2:24" ht="15" customHeight="1">
      <c r="B1813" s="88" t="s">
        <v>89</v>
      </c>
      <c r="C1813" s="88"/>
      <c r="D1813" s="88"/>
      <c r="E1813" s="88"/>
      <c r="F1813" s="88"/>
      <c r="G1813" s="88"/>
      <c r="H1813" s="88"/>
      <c r="I1813" s="88"/>
      <c r="J1813" s="88"/>
      <c r="K1813" s="88"/>
      <c r="L1813" s="88"/>
      <c r="M1813" s="88"/>
      <c r="N1813" s="88"/>
      <c r="O1813" s="88"/>
      <c r="P1813" s="88"/>
      <c r="Q1813" s="88"/>
      <c r="R1813" s="88"/>
      <c r="S1813" s="88"/>
      <c r="T1813" s="88"/>
      <c r="U1813" s="88"/>
      <c r="V1813" s="88"/>
      <c r="W1813" s="88"/>
      <c r="X1813" s="88"/>
    </row>
    <row r="1814" spans="2:24" ht="5.4" customHeight="1"/>
    <row r="1815" spans="2:24" ht="12.65" customHeight="1">
      <c r="B1815" s="74" t="s">
        <v>90</v>
      </c>
      <c r="C1815" s="74"/>
      <c r="E1815" s="89">
        <v>0</v>
      </c>
      <c r="F1815" s="89"/>
      <c r="G1815" s="89"/>
      <c r="I1815" s="89">
        <v>0</v>
      </c>
      <c r="J1815" s="89"/>
      <c r="K1815" s="89"/>
      <c r="M1815" s="2">
        <v>0</v>
      </c>
      <c r="O1815" s="2">
        <v>0</v>
      </c>
      <c r="Q1815" s="2">
        <v>0</v>
      </c>
      <c r="S1815" s="89">
        <v>0</v>
      </c>
      <c r="T1815" s="89"/>
      <c r="U1815" s="89"/>
      <c r="W1815" s="90">
        <v>31</v>
      </c>
      <c r="X1815" s="90"/>
    </row>
    <row r="1816" spans="2:24" ht="0.65" customHeight="1">
      <c r="B1816" s="74"/>
      <c r="C1816" s="74"/>
    </row>
    <row r="1817" spans="2:24" ht="0.65" customHeight="1"/>
    <row r="1818" spans="2:24" ht="1.75" customHeight="1"/>
    <row r="1819" spans="2:24" ht="10.75" customHeight="1">
      <c r="E1819" s="85">
        <v>0</v>
      </c>
      <c r="F1819" s="85"/>
      <c r="G1819" s="85"/>
      <c r="I1819" s="85">
        <v>0</v>
      </c>
      <c r="J1819" s="85"/>
      <c r="K1819" s="85"/>
      <c r="M1819" s="3">
        <v>0</v>
      </c>
      <c r="O1819" s="3">
        <v>0</v>
      </c>
      <c r="Q1819" s="3">
        <v>0</v>
      </c>
      <c r="S1819" s="85">
        <v>0</v>
      </c>
      <c r="T1819" s="85"/>
      <c r="U1819" s="85"/>
    </row>
    <row r="1820" spans="2:24" ht="6" customHeight="1"/>
    <row r="1821" spans="2:24" ht="13.75" customHeight="1">
      <c r="C1821" s="86" t="s">
        <v>10</v>
      </c>
      <c r="D1821" s="86"/>
      <c r="E1821" s="86"/>
      <c r="G1821" s="87">
        <v>1</v>
      </c>
      <c r="H1821" s="87"/>
      <c r="I1821" s="87"/>
    </row>
    <row r="1822" spans="2:24" ht="6" customHeight="1"/>
    <row r="1823" spans="2:24" ht="6" customHeight="1"/>
    <row r="1824" spans="2:24" ht="15" customHeight="1">
      <c r="B1824" s="88" t="s">
        <v>91</v>
      </c>
      <c r="C1824" s="88"/>
      <c r="D1824" s="88"/>
      <c r="E1824" s="88"/>
      <c r="F1824" s="88"/>
      <c r="G1824" s="88"/>
      <c r="H1824" s="88"/>
      <c r="I1824" s="88"/>
      <c r="J1824" s="88"/>
      <c r="K1824" s="88"/>
      <c r="L1824" s="88"/>
      <c r="M1824" s="88"/>
      <c r="N1824" s="88"/>
      <c r="O1824" s="88"/>
      <c r="P1824" s="88"/>
      <c r="Q1824" s="88"/>
      <c r="R1824" s="88"/>
      <c r="S1824" s="88"/>
      <c r="T1824" s="88"/>
      <c r="U1824" s="88"/>
      <c r="V1824" s="88"/>
      <c r="W1824" s="88"/>
      <c r="X1824" s="88"/>
    </row>
    <row r="1825" spans="2:24" ht="5.4" customHeight="1"/>
    <row r="1826" spans="2:24" ht="10.75" customHeight="1">
      <c r="B1826" s="93" t="s">
        <v>92</v>
      </c>
      <c r="C1826" s="93"/>
      <c r="E1826" s="89">
        <v>2520</v>
      </c>
      <c r="F1826" s="89"/>
      <c r="G1826" s="89"/>
      <c r="I1826" s="89">
        <v>2520</v>
      </c>
      <c r="J1826" s="89"/>
      <c r="K1826" s="89"/>
      <c r="M1826" s="2">
        <v>2520</v>
      </c>
      <c r="O1826" s="2">
        <v>2520</v>
      </c>
      <c r="Q1826" s="2">
        <v>2520</v>
      </c>
      <c r="S1826" s="89">
        <v>2520</v>
      </c>
      <c r="T1826" s="89"/>
      <c r="U1826" s="89"/>
      <c r="W1826" s="90">
        <v>69</v>
      </c>
      <c r="X1826" s="90"/>
    </row>
    <row r="1827" spans="2:24" ht="1.75" customHeight="1">
      <c r="B1827" s="93"/>
      <c r="C1827" s="93"/>
    </row>
    <row r="1828" spans="2:24" ht="0.65" customHeight="1">
      <c r="B1828" s="93"/>
      <c r="C1828" s="93"/>
    </row>
    <row r="1829" spans="2:24" ht="8.4" customHeight="1">
      <c r="B1829" s="93"/>
      <c r="C1829" s="93"/>
    </row>
    <row r="1830" spans="2:24" ht="10.75" customHeight="1">
      <c r="B1830" s="93" t="s">
        <v>92</v>
      </c>
      <c r="C1830" s="93"/>
      <c r="E1830" s="89">
        <v>2520</v>
      </c>
      <c r="F1830" s="89"/>
      <c r="G1830" s="89"/>
      <c r="I1830" s="89">
        <v>2520</v>
      </c>
      <c r="J1830" s="89"/>
      <c r="K1830" s="89"/>
      <c r="M1830" s="2">
        <v>2520</v>
      </c>
      <c r="O1830" s="2">
        <v>2520</v>
      </c>
      <c r="Q1830" s="2">
        <v>2520</v>
      </c>
      <c r="S1830" s="89">
        <v>2520</v>
      </c>
      <c r="T1830" s="89"/>
      <c r="U1830" s="89"/>
      <c r="W1830" s="90">
        <v>66</v>
      </c>
      <c r="X1830" s="90"/>
    </row>
    <row r="1831" spans="2:24" ht="1.75" customHeight="1">
      <c r="B1831" s="93"/>
      <c r="C1831" s="93"/>
    </row>
    <row r="1832" spans="2:24" ht="0.65" customHeight="1">
      <c r="B1832" s="93"/>
      <c r="C1832" s="93"/>
    </row>
    <row r="1833" spans="2:24" ht="8.4" customHeight="1">
      <c r="B1833" s="93"/>
      <c r="C1833" s="93"/>
    </row>
    <row r="1834" spans="2:24" ht="1.75" customHeight="1"/>
    <row r="1835" spans="2:24" ht="10.75" customHeight="1">
      <c r="E1835" s="85">
        <v>5040</v>
      </c>
      <c r="F1835" s="85"/>
      <c r="G1835" s="85"/>
      <c r="I1835" s="85">
        <v>5040</v>
      </c>
      <c r="J1835" s="85"/>
      <c r="K1835" s="85"/>
      <c r="M1835" s="3">
        <v>5040</v>
      </c>
      <c r="O1835" s="3">
        <v>5040</v>
      </c>
      <c r="Q1835" s="3">
        <v>5040</v>
      </c>
      <c r="S1835" s="85">
        <v>5040</v>
      </c>
      <c r="T1835" s="85"/>
      <c r="U1835" s="85"/>
    </row>
    <row r="1836" spans="2:24" ht="6" customHeight="1"/>
    <row r="1837" spans="2:24" ht="13.75" customHeight="1">
      <c r="C1837" s="86" t="s">
        <v>10</v>
      </c>
      <c r="D1837" s="86"/>
      <c r="E1837" s="86"/>
      <c r="G1837" s="87">
        <v>2</v>
      </c>
      <c r="H1837" s="87"/>
      <c r="I1837" s="87"/>
    </row>
    <row r="1838" spans="2:24" ht="6" customHeight="1"/>
    <row r="1839" spans="2:24" ht="6" customHeight="1"/>
    <row r="1840" spans="2:24" ht="15" customHeight="1">
      <c r="B1840" s="88" t="s">
        <v>93</v>
      </c>
      <c r="C1840" s="88"/>
      <c r="D1840" s="88"/>
      <c r="E1840" s="88"/>
      <c r="F1840" s="88"/>
      <c r="G1840" s="88"/>
      <c r="H1840" s="88"/>
      <c r="I1840" s="88"/>
      <c r="J1840" s="88"/>
      <c r="K1840" s="88"/>
      <c r="L1840" s="88"/>
      <c r="M1840" s="88"/>
      <c r="N1840" s="88"/>
      <c r="O1840" s="88"/>
      <c r="P1840" s="88"/>
      <c r="Q1840" s="88"/>
      <c r="R1840" s="88"/>
      <c r="S1840" s="88"/>
      <c r="T1840" s="88"/>
      <c r="U1840" s="88"/>
      <c r="V1840" s="88"/>
      <c r="W1840" s="88"/>
      <c r="X1840" s="88"/>
    </row>
    <row r="1841" spans="2:24" ht="5.4" customHeight="1"/>
    <row r="1842" spans="2:24" ht="10.75" customHeight="1">
      <c r="B1842" s="93" t="s">
        <v>94</v>
      </c>
      <c r="C1842" s="93"/>
      <c r="E1842" s="89">
        <v>0</v>
      </c>
      <c r="F1842" s="89"/>
      <c r="G1842" s="89"/>
      <c r="I1842" s="89">
        <v>50</v>
      </c>
      <c r="J1842" s="89"/>
      <c r="K1842" s="89"/>
      <c r="M1842" s="2">
        <v>0</v>
      </c>
      <c r="O1842" s="2">
        <v>0</v>
      </c>
      <c r="Q1842" s="2">
        <v>0</v>
      </c>
      <c r="S1842" s="89">
        <v>0</v>
      </c>
      <c r="T1842" s="89"/>
      <c r="U1842" s="89"/>
      <c r="W1842" s="90">
        <v>30</v>
      </c>
      <c r="X1842" s="90"/>
    </row>
    <row r="1843" spans="2:24" ht="1.75" customHeight="1">
      <c r="B1843" s="93"/>
      <c r="C1843" s="93"/>
    </row>
    <row r="1844" spans="2:24" ht="0.65" customHeight="1">
      <c r="B1844" s="93"/>
      <c r="C1844" s="93"/>
    </row>
    <row r="1845" spans="2:24" ht="8.4" customHeight="1">
      <c r="B1845" s="93"/>
      <c r="C1845" s="93"/>
    </row>
    <row r="1846" spans="2:24" ht="1.75" customHeight="1"/>
    <row r="1847" spans="2:24" ht="10.75" customHeight="1">
      <c r="E1847" s="85">
        <v>0</v>
      </c>
      <c r="F1847" s="85"/>
      <c r="G1847" s="85"/>
      <c r="I1847" s="85">
        <v>50</v>
      </c>
      <c r="J1847" s="85"/>
      <c r="K1847" s="85"/>
      <c r="M1847" s="3">
        <v>0</v>
      </c>
      <c r="O1847" s="3">
        <v>0</v>
      </c>
      <c r="Q1847" s="3">
        <v>0</v>
      </c>
      <c r="S1847" s="85">
        <v>0</v>
      </c>
      <c r="T1847" s="85"/>
      <c r="U1847" s="85"/>
    </row>
    <row r="1848" spans="2:24" ht="6" customHeight="1"/>
    <row r="1849" spans="2:24" ht="13.75" customHeight="1">
      <c r="C1849" s="86" t="s">
        <v>10</v>
      </c>
      <c r="D1849" s="86"/>
      <c r="E1849" s="86"/>
      <c r="G1849" s="87">
        <v>1</v>
      </c>
      <c r="H1849" s="87"/>
      <c r="I1849" s="87"/>
    </row>
    <row r="1850" spans="2:24" ht="6" customHeight="1"/>
    <row r="1851" spans="2:24" ht="6" customHeight="1"/>
    <row r="1852" spans="2:24" ht="15" customHeight="1">
      <c r="B1852" s="88" t="s">
        <v>95</v>
      </c>
      <c r="C1852" s="88"/>
      <c r="D1852" s="88"/>
      <c r="E1852" s="88"/>
      <c r="F1852" s="88"/>
      <c r="G1852" s="88"/>
      <c r="H1852" s="88"/>
      <c r="I1852" s="88"/>
      <c r="J1852" s="88"/>
      <c r="K1852" s="88"/>
      <c r="L1852" s="88"/>
      <c r="M1852" s="88"/>
      <c r="N1852" s="88"/>
      <c r="O1852" s="88"/>
      <c r="P1852" s="88"/>
      <c r="Q1852" s="88"/>
      <c r="R1852" s="88"/>
      <c r="S1852" s="88"/>
      <c r="T1852" s="88"/>
      <c r="U1852" s="88"/>
      <c r="V1852" s="88"/>
      <c r="W1852" s="88"/>
      <c r="X1852" s="88"/>
    </row>
    <row r="1853" spans="2:24" ht="5.4" customHeight="1"/>
    <row r="1854" spans="2:24" ht="10.75" customHeight="1">
      <c r="B1854" s="93" t="s">
        <v>96</v>
      </c>
      <c r="C1854" s="93"/>
      <c r="E1854" s="89">
        <v>0</v>
      </c>
      <c r="F1854" s="89"/>
      <c r="G1854" s="89"/>
      <c r="I1854" s="89">
        <v>100</v>
      </c>
      <c r="J1854" s="89"/>
      <c r="K1854" s="89"/>
      <c r="M1854" s="2">
        <v>400</v>
      </c>
      <c r="O1854" s="2">
        <v>400</v>
      </c>
      <c r="Q1854" s="2">
        <v>400</v>
      </c>
      <c r="S1854" s="89">
        <v>500</v>
      </c>
      <c r="T1854" s="89"/>
      <c r="U1854" s="89"/>
      <c r="W1854" s="90">
        <v>57</v>
      </c>
      <c r="X1854" s="90"/>
    </row>
    <row r="1855" spans="2:24" ht="1.75" customHeight="1">
      <c r="B1855" s="93"/>
      <c r="C1855" s="93"/>
    </row>
    <row r="1856" spans="2:24" ht="0.65" customHeight="1">
      <c r="B1856" s="93"/>
      <c r="C1856" s="93"/>
    </row>
    <row r="1857" spans="2:24" ht="8.4" customHeight="1">
      <c r="B1857" s="93"/>
      <c r="C1857" s="93"/>
    </row>
    <row r="1858" spans="2:24" ht="10.75" customHeight="1">
      <c r="B1858" s="93" t="s">
        <v>96</v>
      </c>
      <c r="C1858" s="93"/>
      <c r="E1858" s="89">
        <v>0</v>
      </c>
      <c r="F1858" s="89"/>
      <c r="G1858" s="89"/>
      <c r="I1858" s="89">
        <v>100</v>
      </c>
      <c r="J1858" s="89"/>
      <c r="K1858" s="89"/>
      <c r="M1858" s="2">
        <v>400</v>
      </c>
      <c r="O1858" s="2">
        <v>400</v>
      </c>
      <c r="Q1858" s="2">
        <v>400</v>
      </c>
      <c r="S1858" s="89">
        <v>500</v>
      </c>
      <c r="T1858" s="89"/>
      <c r="U1858" s="89"/>
      <c r="W1858" s="90">
        <v>64</v>
      </c>
      <c r="X1858" s="90"/>
    </row>
    <row r="1859" spans="2:24" ht="1.75" customHeight="1">
      <c r="B1859" s="93"/>
      <c r="C1859" s="93"/>
    </row>
    <row r="1860" spans="2:24" ht="0.65" customHeight="1">
      <c r="B1860" s="93"/>
      <c r="C1860" s="93"/>
    </row>
    <row r="1861" spans="2:24" ht="8.4" customHeight="1">
      <c r="B1861" s="93"/>
      <c r="C1861" s="93"/>
    </row>
    <row r="1862" spans="2:24" ht="1.75" customHeight="1"/>
    <row r="1863" spans="2:24" ht="10.75" customHeight="1">
      <c r="E1863" s="85">
        <v>0</v>
      </c>
      <c r="F1863" s="85"/>
      <c r="G1863" s="85"/>
      <c r="I1863" s="85">
        <v>200</v>
      </c>
      <c r="J1863" s="85"/>
      <c r="K1863" s="85"/>
      <c r="M1863" s="3">
        <v>800</v>
      </c>
      <c r="O1863" s="3">
        <v>800</v>
      </c>
      <c r="Q1863" s="3">
        <v>800</v>
      </c>
      <c r="S1863" s="85">
        <v>1000</v>
      </c>
      <c r="T1863" s="85"/>
      <c r="U1863" s="85"/>
    </row>
    <row r="1864" spans="2:24" ht="6" customHeight="1"/>
    <row r="1865" spans="2:24" ht="13.75" customHeight="1">
      <c r="C1865" s="86" t="s">
        <v>10</v>
      </c>
      <c r="D1865" s="86"/>
      <c r="E1865" s="86"/>
      <c r="G1865" s="87">
        <v>2</v>
      </c>
      <c r="H1865" s="87"/>
      <c r="I1865" s="87"/>
    </row>
    <row r="1866" spans="2:24" ht="6" customHeight="1"/>
    <row r="1867" spans="2:24" ht="6" customHeight="1"/>
    <row r="1868" spans="2:24" ht="15" customHeight="1">
      <c r="B1868" s="88" t="s">
        <v>97</v>
      </c>
      <c r="C1868" s="88"/>
      <c r="D1868" s="88"/>
      <c r="E1868" s="88"/>
      <c r="F1868" s="88"/>
      <c r="G1868" s="88"/>
      <c r="H1868" s="88"/>
      <c r="I1868" s="88"/>
      <c r="J1868" s="88"/>
      <c r="K1868" s="88"/>
      <c r="L1868" s="88"/>
      <c r="M1868" s="88"/>
      <c r="N1868" s="88"/>
      <c r="O1868" s="88"/>
      <c r="P1868" s="88"/>
      <c r="Q1868" s="88"/>
      <c r="R1868" s="88"/>
      <c r="S1868" s="88"/>
      <c r="T1868" s="88"/>
      <c r="U1868" s="88"/>
      <c r="V1868" s="88"/>
      <c r="W1868" s="88"/>
      <c r="X1868" s="88"/>
    </row>
    <row r="1869" spans="2:24" ht="5.4" customHeight="1"/>
    <row r="1870" spans="2:24" ht="12.65" customHeight="1">
      <c r="B1870" s="74" t="s">
        <v>98</v>
      </c>
      <c r="C1870" s="74"/>
      <c r="E1870" s="89">
        <v>0</v>
      </c>
      <c r="F1870" s="89"/>
      <c r="G1870" s="89"/>
      <c r="I1870" s="89">
        <v>0</v>
      </c>
      <c r="J1870" s="89"/>
      <c r="K1870" s="89"/>
      <c r="M1870" s="2">
        <v>0</v>
      </c>
      <c r="O1870" s="2">
        <v>0</v>
      </c>
      <c r="Q1870" s="2">
        <v>0</v>
      </c>
      <c r="S1870" s="89">
        <v>0</v>
      </c>
      <c r="T1870" s="89"/>
      <c r="U1870" s="89"/>
      <c r="W1870" s="90">
        <v>31</v>
      </c>
      <c r="X1870" s="90"/>
    </row>
    <row r="1871" spans="2:24" ht="0.65" customHeight="1">
      <c r="B1871" s="74"/>
      <c r="C1871" s="74"/>
    </row>
    <row r="1872" spans="2:24" ht="0.65" customHeight="1"/>
    <row r="1873" spans="2:24" ht="1.75" customHeight="1"/>
    <row r="1874" spans="2:24" ht="10.75" customHeight="1">
      <c r="E1874" s="85">
        <v>0</v>
      </c>
      <c r="F1874" s="85"/>
      <c r="G1874" s="85"/>
      <c r="I1874" s="85">
        <v>0</v>
      </c>
      <c r="J1874" s="85"/>
      <c r="K1874" s="85"/>
      <c r="M1874" s="3">
        <v>0</v>
      </c>
      <c r="O1874" s="3">
        <v>0</v>
      </c>
      <c r="Q1874" s="3">
        <v>0</v>
      </c>
      <c r="S1874" s="85">
        <v>0</v>
      </c>
      <c r="T1874" s="85"/>
      <c r="U1874" s="85"/>
    </row>
    <row r="1875" spans="2:24" ht="6" customHeight="1"/>
    <row r="1876" spans="2:24" ht="13.75" customHeight="1">
      <c r="C1876" s="86" t="s">
        <v>10</v>
      </c>
      <c r="D1876" s="86"/>
      <c r="E1876" s="86"/>
      <c r="G1876" s="87">
        <v>1</v>
      </c>
      <c r="H1876" s="87"/>
      <c r="I1876" s="87"/>
    </row>
    <row r="1877" spans="2:24" ht="6" customHeight="1"/>
    <row r="1878" spans="2:24" ht="6" customHeight="1"/>
    <row r="1879" spans="2:24" ht="15" customHeight="1">
      <c r="B1879" s="88" t="s">
        <v>99</v>
      </c>
      <c r="C1879" s="88"/>
      <c r="D1879" s="88"/>
      <c r="E1879" s="88"/>
      <c r="F1879" s="88"/>
      <c r="G1879" s="88"/>
      <c r="H1879" s="88"/>
      <c r="I1879" s="88"/>
      <c r="J1879" s="88"/>
      <c r="K1879" s="88"/>
      <c r="L1879" s="88"/>
      <c r="M1879" s="88"/>
      <c r="N1879" s="88"/>
      <c r="O1879" s="88"/>
      <c r="P1879" s="88"/>
      <c r="Q1879" s="88"/>
      <c r="R1879" s="88"/>
      <c r="S1879" s="88"/>
      <c r="T1879" s="88"/>
      <c r="U1879" s="88"/>
      <c r="V1879" s="88"/>
      <c r="W1879" s="88"/>
      <c r="X1879" s="88"/>
    </row>
    <row r="1880" spans="2:24" ht="5.4" customHeight="1"/>
    <row r="1881" spans="2:24" ht="12.65" customHeight="1">
      <c r="B1881" s="74" t="s">
        <v>100</v>
      </c>
      <c r="C1881" s="74"/>
      <c r="E1881" s="89">
        <v>0</v>
      </c>
      <c r="F1881" s="89"/>
      <c r="G1881" s="89"/>
      <c r="I1881" s="89">
        <v>0</v>
      </c>
      <c r="J1881" s="89"/>
      <c r="K1881" s="89"/>
      <c r="M1881" s="2">
        <v>0</v>
      </c>
      <c r="O1881" s="2">
        <v>0</v>
      </c>
      <c r="Q1881" s="2">
        <v>0</v>
      </c>
      <c r="S1881" s="89">
        <v>0</v>
      </c>
      <c r="T1881" s="89"/>
      <c r="U1881" s="89"/>
      <c r="W1881" s="90">
        <v>27</v>
      </c>
      <c r="X1881" s="90"/>
    </row>
    <row r="1882" spans="2:24" ht="0.65" customHeight="1">
      <c r="B1882" s="74"/>
      <c r="C1882" s="74"/>
    </row>
    <row r="1883" spans="2:24" ht="0.65" customHeight="1"/>
    <row r="1884" spans="2:24" ht="1.75" customHeight="1"/>
    <row r="1885" spans="2:24" ht="10.75" customHeight="1">
      <c r="E1885" s="85">
        <v>0</v>
      </c>
      <c r="F1885" s="85"/>
      <c r="G1885" s="85"/>
      <c r="I1885" s="85">
        <v>0</v>
      </c>
      <c r="J1885" s="85"/>
      <c r="K1885" s="85"/>
      <c r="M1885" s="3">
        <v>0</v>
      </c>
      <c r="O1885" s="3">
        <v>0</v>
      </c>
      <c r="Q1885" s="3">
        <v>0</v>
      </c>
      <c r="S1885" s="85">
        <v>0</v>
      </c>
      <c r="T1885" s="85"/>
      <c r="U1885" s="85"/>
    </row>
    <row r="1886" spans="2:24" ht="6" customHeight="1"/>
    <row r="1887" spans="2:24" ht="13.75" customHeight="1">
      <c r="C1887" s="86" t="s">
        <v>10</v>
      </c>
      <c r="D1887" s="86"/>
      <c r="E1887" s="86"/>
      <c r="G1887" s="87">
        <v>1</v>
      </c>
      <c r="H1887" s="87"/>
      <c r="I1887" s="87"/>
    </row>
    <row r="1888" spans="2:24" ht="6" customHeight="1"/>
    <row r="1889" spans="2:24" ht="6" customHeight="1"/>
    <row r="1890" spans="2:24" ht="15" customHeight="1">
      <c r="B1890" s="88" t="s">
        <v>101</v>
      </c>
      <c r="C1890" s="88"/>
      <c r="D1890" s="88"/>
      <c r="E1890" s="88"/>
      <c r="F1890" s="88"/>
      <c r="G1890" s="88"/>
      <c r="H1890" s="88"/>
      <c r="I1890" s="88"/>
      <c r="J1890" s="88"/>
      <c r="K1890" s="88"/>
      <c r="L1890" s="88"/>
      <c r="M1890" s="88"/>
      <c r="N1890" s="88"/>
      <c r="O1890" s="88"/>
      <c r="P1890" s="88"/>
      <c r="Q1890" s="88"/>
      <c r="R1890" s="88"/>
      <c r="S1890" s="88"/>
      <c r="T1890" s="88"/>
      <c r="U1890" s="88"/>
      <c r="V1890" s="88"/>
      <c r="W1890" s="88"/>
      <c r="X1890" s="88"/>
    </row>
    <row r="1891" spans="2:24" ht="5.4" customHeight="1"/>
    <row r="1892" spans="2:24" ht="12.65" customHeight="1">
      <c r="B1892" s="74" t="s">
        <v>102</v>
      </c>
      <c r="C1892" s="74"/>
      <c r="E1892" s="89">
        <v>0</v>
      </c>
      <c r="F1892" s="89"/>
      <c r="G1892" s="89"/>
      <c r="I1892" s="89">
        <v>0</v>
      </c>
      <c r="J1892" s="89"/>
      <c r="K1892" s="89"/>
      <c r="M1892" s="2">
        <v>0</v>
      </c>
      <c r="O1892" s="2">
        <v>0</v>
      </c>
      <c r="Q1892" s="2">
        <v>0</v>
      </c>
      <c r="S1892" s="89">
        <v>0</v>
      </c>
      <c r="T1892" s="89"/>
      <c r="U1892" s="89"/>
      <c r="W1892" s="90">
        <v>28</v>
      </c>
      <c r="X1892" s="90"/>
    </row>
    <row r="1893" spans="2:24" ht="0.65" customHeight="1">
      <c r="B1893" s="74"/>
      <c r="C1893" s="74"/>
    </row>
    <row r="1894" spans="2:24" ht="0.65" customHeight="1"/>
    <row r="1895" spans="2:24" ht="10.75" customHeight="1">
      <c r="E1895" s="85">
        <v>0</v>
      </c>
      <c r="F1895" s="85"/>
      <c r="G1895" s="85"/>
      <c r="I1895" s="85">
        <v>0</v>
      </c>
      <c r="J1895" s="85"/>
      <c r="K1895" s="85"/>
      <c r="M1895" s="3">
        <v>0</v>
      </c>
      <c r="O1895" s="3">
        <v>0</v>
      </c>
      <c r="Q1895" s="3">
        <v>0</v>
      </c>
      <c r="S1895" s="85">
        <v>0</v>
      </c>
      <c r="T1895" s="85"/>
      <c r="U1895" s="85"/>
    </row>
    <row r="1896" spans="2:24" ht="6" customHeight="1"/>
    <row r="1897" spans="2:24" ht="13.75" customHeight="1">
      <c r="C1897" s="86" t="s">
        <v>10</v>
      </c>
      <c r="D1897" s="86"/>
      <c r="E1897" s="86"/>
      <c r="G1897" s="87">
        <v>1</v>
      </c>
      <c r="H1897" s="87"/>
      <c r="I1897" s="87"/>
    </row>
    <row r="1898" spans="2:24" ht="6" customHeight="1"/>
    <row r="1899" spans="2:24" ht="6" customHeight="1"/>
    <row r="1900" spans="2:24" ht="15" customHeight="1">
      <c r="B1900" s="88" t="s">
        <v>103</v>
      </c>
      <c r="C1900" s="88"/>
      <c r="D1900" s="88"/>
      <c r="E1900" s="88"/>
      <c r="F1900" s="88"/>
      <c r="G1900" s="88"/>
      <c r="H1900" s="88"/>
      <c r="I1900" s="88"/>
      <c r="J1900" s="88"/>
      <c r="K1900" s="88"/>
      <c r="L1900" s="88"/>
      <c r="M1900" s="88"/>
      <c r="N1900" s="88"/>
      <c r="O1900" s="88"/>
      <c r="P1900" s="88"/>
      <c r="Q1900" s="88"/>
      <c r="R1900" s="88"/>
      <c r="S1900" s="88"/>
      <c r="T1900" s="88"/>
      <c r="U1900" s="88"/>
      <c r="V1900" s="88"/>
      <c r="W1900" s="88"/>
      <c r="X1900" s="88"/>
    </row>
    <row r="1901" spans="2:24" ht="5.4" customHeight="1"/>
    <row r="1902" spans="2:24" ht="12.65" customHeight="1">
      <c r="B1902" s="74" t="s">
        <v>104</v>
      </c>
      <c r="C1902" s="74"/>
      <c r="E1902" s="89">
        <v>0</v>
      </c>
      <c r="F1902" s="89"/>
      <c r="G1902" s="89"/>
      <c r="I1902" s="89">
        <v>0</v>
      </c>
      <c r="J1902" s="89"/>
      <c r="K1902" s="89"/>
      <c r="M1902" s="2">
        <v>0</v>
      </c>
      <c r="O1902" s="2">
        <v>0</v>
      </c>
      <c r="Q1902" s="2">
        <v>0</v>
      </c>
      <c r="S1902" s="89">
        <v>0</v>
      </c>
      <c r="T1902" s="89"/>
      <c r="U1902" s="89"/>
      <c r="W1902" s="90">
        <v>24</v>
      </c>
      <c r="X1902" s="90"/>
    </row>
    <row r="1903" spans="2:24" ht="0.65" customHeight="1">
      <c r="B1903" s="74"/>
      <c r="C1903" s="74"/>
    </row>
    <row r="1904" spans="2:24" ht="0.65" customHeight="1"/>
    <row r="1905" spans="2:24" ht="1.75" customHeight="1"/>
    <row r="1906" spans="2:24" ht="10.75" customHeight="1">
      <c r="E1906" s="85">
        <v>0</v>
      </c>
      <c r="F1906" s="85"/>
      <c r="G1906" s="85"/>
      <c r="I1906" s="85">
        <v>0</v>
      </c>
      <c r="J1906" s="85"/>
      <c r="K1906" s="85"/>
      <c r="M1906" s="3">
        <v>0</v>
      </c>
      <c r="O1906" s="3">
        <v>0</v>
      </c>
      <c r="Q1906" s="3">
        <v>0</v>
      </c>
      <c r="S1906" s="85">
        <v>0</v>
      </c>
      <c r="T1906" s="85"/>
      <c r="U1906" s="85"/>
    </row>
    <row r="1907" spans="2:24" ht="6" customHeight="1"/>
    <row r="1908" spans="2:24" ht="13.75" customHeight="1">
      <c r="C1908" s="86" t="s">
        <v>10</v>
      </c>
      <c r="D1908" s="86"/>
      <c r="E1908" s="86"/>
      <c r="G1908" s="87">
        <v>1</v>
      </c>
      <c r="H1908" s="87"/>
      <c r="I1908" s="87"/>
    </row>
    <row r="1909" spans="2:24" ht="6" customHeight="1"/>
    <row r="1910" spans="2:24" ht="6" customHeight="1"/>
    <row r="1911" spans="2:24" ht="15" customHeight="1">
      <c r="B1911" s="88" t="s">
        <v>105</v>
      </c>
      <c r="C1911" s="88"/>
      <c r="D1911" s="88"/>
      <c r="E1911" s="88"/>
      <c r="F1911" s="88"/>
      <c r="G1911" s="88"/>
      <c r="H1911" s="88"/>
      <c r="I1911" s="88"/>
      <c r="J1911" s="88"/>
      <c r="K1911" s="88"/>
      <c r="L1911" s="88"/>
      <c r="M1911" s="88"/>
      <c r="N1911" s="88"/>
      <c r="O1911" s="88"/>
      <c r="P1911" s="88"/>
      <c r="Q1911" s="88"/>
      <c r="R1911" s="88"/>
      <c r="S1911" s="88"/>
      <c r="T1911" s="88"/>
      <c r="U1911" s="88"/>
      <c r="V1911" s="88"/>
      <c r="W1911" s="88"/>
      <c r="X1911" s="88"/>
    </row>
    <row r="1912" spans="2:24" ht="5.4" customHeight="1"/>
    <row r="1913" spans="2:24" ht="10.75" customHeight="1">
      <c r="B1913" s="93" t="s">
        <v>106</v>
      </c>
      <c r="C1913" s="93"/>
      <c r="E1913" s="89">
        <v>1200</v>
      </c>
      <c r="F1913" s="89"/>
      <c r="G1913" s="89"/>
      <c r="I1913" s="89">
        <v>1200</v>
      </c>
      <c r="J1913" s="89"/>
      <c r="K1913" s="89"/>
      <c r="M1913" s="2">
        <v>1200</v>
      </c>
      <c r="O1913" s="2">
        <v>1200</v>
      </c>
      <c r="Q1913" s="2">
        <v>1200</v>
      </c>
      <c r="S1913" s="89">
        <v>1200</v>
      </c>
      <c r="T1913" s="89"/>
      <c r="U1913" s="89"/>
    </row>
    <row r="1914" spans="2:24" ht="1.75" customHeight="1">
      <c r="B1914" s="93"/>
      <c r="C1914" s="93"/>
    </row>
    <row r="1915" spans="2:24" ht="0.65" customHeight="1">
      <c r="B1915" s="93"/>
      <c r="C1915" s="93"/>
    </row>
    <row r="1916" spans="2:24" ht="8.4" customHeight="1">
      <c r="B1916" s="93"/>
      <c r="C1916" s="93"/>
    </row>
    <row r="1917" spans="2:24" ht="10.75" customHeight="1">
      <c r="B1917" s="93" t="s">
        <v>106</v>
      </c>
      <c r="C1917" s="93"/>
      <c r="E1917" s="89">
        <v>1200</v>
      </c>
      <c r="F1917" s="89"/>
      <c r="G1917" s="89"/>
      <c r="I1917" s="89">
        <v>1200</v>
      </c>
      <c r="J1917" s="89"/>
      <c r="K1917" s="89"/>
      <c r="M1917" s="2">
        <v>1200</v>
      </c>
      <c r="O1917" s="2">
        <v>1200</v>
      </c>
      <c r="Q1917" s="2">
        <v>1200</v>
      </c>
      <c r="S1917" s="89">
        <v>1200</v>
      </c>
      <c r="T1917" s="89"/>
      <c r="U1917" s="89"/>
      <c r="W1917" s="90">
        <v>57</v>
      </c>
      <c r="X1917" s="90"/>
    </row>
    <row r="1918" spans="2:24" ht="1.75" customHeight="1">
      <c r="B1918" s="93"/>
      <c r="C1918" s="93"/>
    </row>
    <row r="1919" spans="2:24" ht="0.65" customHeight="1">
      <c r="B1919" s="93"/>
      <c r="C1919" s="93"/>
    </row>
    <row r="1920" spans="2:24" ht="8.4" customHeight="1">
      <c r="B1920" s="93"/>
      <c r="C1920" s="93"/>
    </row>
    <row r="1921" spans="2:24" ht="1.75" customHeight="1"/>
    <row r="1922" spans="2:24" ht="10.75" customHeight="1">
      <c r="E1922" s="85">
        <v>2400</v>
      </c>
      <c r="F1922" s="85"/>
      <c r="G1922" s="85"/>
      <c r="I1922" s="85">
        <v>2400</v>
      </c>
      <c r="J1922" s="85"/>
      <c r="K1922" s="85"/>
      <c r="M1922" s="3">
        <v>2400</v>
      </c>
      <c r="O1922" s="3">
        <v>2400</v>
      </c>
      <c r="Q1922" s="3">
        <v>2400</v>
      </c>
      <c r="S1922" s="85">
        <v>2400</v>
      </c>
      <c r="T1922" s="85"/>
      <c r="U1922" s="85"/>
    </row>
    <row r="1923" spans="2:24" ht="6" customHeight="1"/>
    <row r="1924" spans="2:24" ht="13.75" customHeight="1">
      <c r="C1924" s="86" t="s">
        <v>10</v>
      </c>
      <c r="D1924" s="86"/>
      <c r="E1924" s="86"/>
      <c r="G1924" s="87">
        <v>2</v>
      </c>
      <c r="H1924" s="87"/>
      <c r="I1924" s="87"/>
    </row>
    <row r="1925" spans="2:24" ht="6" customHeight="1"/>
    <row r="1926" spans="2:24" ht="6" customHeight="1"/>
    <row r="1927" spans="2:24" ht="15" customHeight="1">
      <c r="B1927" s="88" t="s">
        <v>107</v>
      </c>
      <c r="C1927" s="88"/>
      <c r="D1927" s="88"/>
      <c r="E1927" s="88"/>
      <c r="F1927" s="88"/>
      <c r="G1927" s="88"/>
      <c r="H1927" s="88"/>
      <c r="I1927" s="88"/>
      <c r="J1927" s="88"/>
      <c r="K1927" s="88"/>
      <c r="L1927" s="88"/>
      <c r="M1927" s="88"/>
      <c r="N1927" s="88"/>
      <c r="O1927" s="88"/>
      <c r="P1927" s="88"/>
      <c r="Q1927" s="88"/>
      <c r="R1927" s="88"/>
      <c r="S1927" s="88"/>
      <c r="T1927" s="88"/>
      <c r="U1927" s="88"/>
      <c r="V1927" s="88"/>
      <c r="W1927" s="88"/>
      <c r="X1927" s="88"/>
    </row>
    <row r="1928" spans="2:24" ht="5.4" customHeight="1"/>
    <row r="1929" spans="2:24" ht="10.75" customHeight="1">
      <c r="B1929" s="93" t="s">
        <v>108</v>
      </c>
      <c r="C1929" s="93"/>
      <c r="E1929" s="89">
        <v>300</v>
      </c>
      <c r="F1929" s="89"/>
      <c r="G1929" s="89"/>
      <c r="I1929" s="89">
        <v>300</v>
      </c>
      <c r="J1929" s="89"/>
      <c r="K1929" s="89"/>
      <c r="M1929" s="2">
        <v>0</v>
      </c>
      <c r="O1929" s="2">
        <v>0</v>
      </c>
      <c r="Q1929" s="2">
        <v>0</v>
      </c>
      <c r="S1929" s="89">
        <v>0</v>
      </c>
      <c r="T1929" s="89"/>
      <c r="U1929" s="89"/>
      <c r="W1929" s="90">
        <v>61</v>
      </c>
      <c r="X1929" s="90"/>
    </row>
    <row r="1930" spans="2:24" ht="1.75" customHeight="1">
      <c r="B1930" s="93"/>
      <c r="C1930" s="93"/>
    </row>
    <row r="1931" spans="2:24" ht="0.65" customHeight="1">
      <c r="B1931" s="93"/>
      <c r="C1931" s="93"/>
    </row>
    <row r="1932" spans="2:24" ht="8.4" customHeight="1">
      <c r="B1932" s="93"/>
      <c r="C1932" s="93"/>
    </row>
    <row r="1933" spans="2:24" ht="10.75" customHeight="1">
      <c r="B1933" s="93" t="s">
        <v>108</v>
      </c>
      <c r="C1933" s="93"/>
      <c r="E1933" s="89">
        <v>300</v>
      </c>
      <c r="F1933" s="89"/>
      <c r="G1933" s="89"/>
      <c r="I1933" s="89">
        <v>300</v>
      </c>
      <c r="J1933" s="89"/>
      <c r="K1933" s="89"/>
      <c r="M1933" s="2">
        <v>0</v>
      </c>
      <c r="O1933" s="2">
        <v>0</v>
      </c>
      <c r="Q1933" s="2">
        <v>0</v>
      </c>
      <c r="S1933" s="89">
        <v>0</v>
      </c>
      <c r="T1933" s="89"/>
      <c r="U1933" s="89"/>
      <c r="W1933" s="90">
        <v>54</v>
      </c>
      <c r="X1933" s="90"/>
    </row>
    <row r="1934" spans="2:24" ht="1.75" customHeight="1">
      <c r="B1934" s="93"/>
      <c r="C1934" s="93"/>
    </row>
    <row r="1935" spans="2:24" ht="0.65" customHeight="1">
      <c r="B1935" s="93"/>
      <c r="C1935" s="93"/>
    </row>
    <row r="1936" spans="2:24" ht="8.4" customHeight="1">
      <c r="B1936" s="93"/>
      <c r="C1936" s="93"/>
    </row>
    <row r="1937" spans="2:24" ht="1.75" customHeight="1"/>
    <row r="1938" spans="2:24" ht="10.75" customHeight="1">
      <c r="E1938" s="85">
        <v>600</v>
      </c>
      <c r="F1938" s="85"/>
      <c r="G1938" s="85"/>
      <c r="I1938" s="85">
        <v>600</v>
      </c>
      <c r="J1938" s="85"/>
      <c r="K1938" s="85"/>
      <c r="M1938" s="3">
        <v>0</v>
      </c>
      <c r="O1938" s="3">
        <v>0</v>
      </c>
      <c r="Q1938" s="3">
        <v>0</v>
      </c>
      <c r="S1938" s="85">
        <v>0</v>
      </c>
      <c r="T1938" s="85"/>
      <c r="U1938" s="85"/>
    </row>
    <row r="1939" spans="2:24" ht="6" customHeight="1"/>
    <row r="1940" spans="2:24" ht="13.75" customHeight="1">
      <c r="C1940" s="86" t="s">
        <v>10</v>
      </c>
      <c r="D1940" s="86"/>
      <c r="E1940" s="86"/>
      <c r="G1940" s="87">
        <v>2</v>
      </c>
      <c r="H1940" s="87"/>
      <c r="I1940" s="87"/>
    </row>
    <row r="1941" spans="2:24" ht="6" customHeight="1"/>
    <row r="1942" spans="2:24" ht="6" customHeight="1"/>
    <row r="1943" spans="2:24" ht="15" customHeight="1">
      <c r="B1943" s="88" t="s">
        <v>109</v>
      </c>
      <c r="C1943" s="88"/>
      <c r="D1943" s="88"/>
      <c r="E1943" s="88"/>
      <c r="F1943" s="88"/>
      <c r="G1943" s="88"/>
      <c r="H1943" s="88"/>
      <c r="I1943" s="88"/>
      <c r="J1943" s="88"/>
      <c r="K1943" s="88"/>
      <c r="L1943" s="88"/>
      <c r="M1943" s="88"/>
      <c r="N1943" s="88"/>
      <c r="O1943" s="88"/>
      <c r="P1943" s="88"/>
      <c r="Q1943" s="88"/>
      <c r="R1943" s="88"/>
      <c r="S1943" s="88"/>
      <c r="T1943" s="88"/>
      <c r="U1943" s="88"/>
      <c r="V1943" s="88"/>
      <c r="W1943" s="88"/>
      <c r="X1943" s="88"/>
    </row>
    <row r="1944" spans="2:24" ht="5.4" customHeight="1"/>
    <row r="1945" spans="2:24" ht="10.75" customHeight="1">
      <c r="B1945" s="93" t="s">
        <v>110</v>
      </c>
      <c r="C1945" s="93"/>
      <c r="E1945" s="89">
        <v>0</v>
      </c>
      <c r="F1945" s="89"/>
      <c r="G1945" s="89"/>
      <c r="I1945" s="89">
        <v>0</v>
      </c>
      <c r="J1945" s="89"/>
      <c r="K1945" s="89"/>
      <c r="M1945" s="2">
        <v>0</v>
      </c>
      <c r="O1945" s="2">
        <v>0</v>
      </c>
      <c r="Q1945" s="2">
        <v>0</v>
      </c>
      <c r="S1945" s="89">
        <v>0</v>
      </c>
      <c r="T1945" s="89"/>
      <c r="U1945" s="89"/>
      <c r="W1945" s="90">
        <v>41</v>
      </c>
      <c r="X1945" s="90"/>
    </row>
    <row r="1946" spans="2:24" ht="1.75" customHeight="1">
      <c r="B1946" s="93"/>
      <c r="C1946" s="93"/>
    </row>
    <row r="1947" spans="2:24" ht="0.65" customHeight="1">
      <c r="B1947" s="93"/>
      <c r="C1947" s="93"/>
    </row>
    <row r="1948" spans="2:24" ht="8.4" customHeight="1">
      <c r="B1948" s="93"/>
      <c r="C1948" s="93"/>
    </row>
    <row r="1949" spans="2:24" ht="10.75" customHeight="1">
      <c r="B1949" s="93" t="s">
        <v>110</v>
      </c>
      <c r="C1949" s="93"/>
      <c r="E1949" s="89">
        <v>0</v>
      </c>
      <c r="F1949" s="89"/>
      <c r="G1949" s="89"/>
      <c r="I1949" s="89">
        <v>0</v>
      </c>
      <c r="J1949" s="89"/>
      <c r="K1949" s="89"/>
      <c r="M1949" s="2">
        <v>0</v>
      </c>
      <c r="O1949" s="2">
        <v>0</v>
      </c>
      <c r="Q1949" s="2">
        <v>0</v>
      </c>
      <c r="S1949" s="89">
        <v>0</v>
      </c>
      <c r="T1949" s="89"/>
      <c r="U1949" s="89"/>
      <c r="W1949" s="90">
        <v>40</v>
      </c>
      <c r="X1949" s="90"/>
    </row>
    <row r="1950" spans="2:24" ht="1.75" customHeight="1">
      <c r="B1950" s="93"/>
      <c r="C1950" s="93"/>
    </row>
    <row r="1951" spans="2:24" ht="0.65" customHeight="1">
      <c r="B1951" s="93"/>
      <c r="C1951" s="93"/>
    </row>
    <row r="1952" spans="2:24" ht="8.4" customHeight="1">
      <c r="B1952" s="93"/>
      <c r="C1952" s="93"/>
    </row>
    <row r="1953" spans="2:24" ht="1.75" customHeight="1"/>
    <row r="1954" spans="2:24" ht="10.75" customHeight="1">
      <c r="E1954" s="85">
        <v>0</v>
      </c>
      <c r="F1954" s="85"/>
      <c r="G1954" s="85"/>
      <c r="I1954" s="85">
        <v>0</v>
      </c>
      <c r="J1954" s="85"/>
      <c r="K1954" s="85"/>
      <c r="M1954" s="3">
        <v>0</v>
      </c>
      <c r="O1954" s="3">
        <v>0</v>
      </c>
      <c r="Q1954" s="3">
        <v>0</v>
      </c>
      <c r="S1954" s="85">
        <v>0</v>
      </c>
      <c r="T1954" s="85"/>
      <c r="U1954" s="85"/>
    </row>
    <row r="1955" spans="2:24" ht="6" customHeight="1"/>
    <row r="1956" spans="2:24" ht="13.75" customHeight="1">
      <c r="C1956" s="86" t="s">
        <v>10</v>
      </c>
      <c r="D1956" s="86"/>
      <c r="E1956" s="86"/>
      <c r="G1956" s="87">
        <v>2</v>
      </c>
      <c r="H1956" s="87"/>
      <c r="I1956" s="87"/>
    </row>
    <row r="1957" spans="2:24" ht="6" customHeight="1"/>
    <row r="1958" spans="2:24" ht="6" customHeight="1"/>
    <row r="1959" spans="2:24" ht="15" customHeight="1">
      <c r="B1959" s="88" t="s">
        <v>111</v>
      </c>
      <c r="C1959" s="88"/>
      <c r="D1959" s="88"/>
      <c r="E1959" s="88"/>
      <c r="F1959" s="88"/>
      <c r="G1959" s="88"/>
      <c r="H1959" s="88"/>
      <c r="I1959" s="88"/>
      <c r="J1959" s="88"/>
      <c r="K1959" s="88"/>
      <c r="L1959" s="88"/>
      <c r="M1959" s="88"/>
      <c r="N1959" s="88"/>
      <c r="O1959" s="88"/>
      <c r="P1959" s="88"/>
      <c r="Q1959" s="88"/>
      <c r="R1959" s="88"/>
      <c r="S1959" s="88"/>
      <c r="T1959" s="88"/>
      <c r="U1959" s="88"/>
      <c r="V1959" s="88"/>
      <c r="W1959" s="88"/>
      <c r="X1959" s="88"/>
    </row>
    <row r="1960" spans="2:24" ht="5.4" customHeight="1"/>
    <row r="1961" spans="2:24" ht="12.65" customHeight="1">
      <c r="B1961" s="74" t="s">
        <v>112</v>
      </c>
      <c r="C1961" s="74"/>
      <c r="E1961" s="89">
        <v>0</v>
      </c>
      <c r="F1961" s="89"/>
      <c r="G1961" s="89"/>
      <c r="I1961" s="89">
        <v>0</v>
      </c>
      <c r="J1961" s="89"/>
      <c r="K1961" s="89"/>
      <c r="M1961" s="2">
        <v>0</v>
      </c>
      <c r="O1961" s="2">
        <v>0</v>
      </c>
      <c r="Q1961" s="2">
        <v>0</v>
      </c>
      <c r="S1961" s="89">
        <v>0</v>
      </c>
      <c r="T1961" s="89"/>
      <c r="U1961" s="89"/>
    </row>
    <row r="1962" spans="2:24" ht="0.65" customHeight="1">
      <c r="B1962" s="74"/>
      <c r="C1962" s="74"/>
    </row>
    <row r="1963" spans="2:24" ht="0.65" customHeight="1"/>
    <row r="1964" spans="2:24" ht="1.75" customHeight="1"/>
    <row r="1965" spans="2:24" ht="10.75" customHeight="1">
      <c r="E1965" s="85">
        <v>0</v>
      </c>
      <c r="F1965" s="85"/>
      <c r="G1965" s="85"/>
      <c r="I1965" s="85">
        <v>0</v>
      </c>
      <c r="J1965" s="85"/>
      <c r="K1965" s="85"/>
      <c r="M1965" s="3">
        <v>0</v>
      </c>
      <c r="O1965" s="3">
        <v>0</v>
      </c>
      <c r="Q1965" s="3">
        <v>0</v>
      </c>
      <c r="S1965" s="85">
        <v>0</v>
      </c>
      <c r="T1965" s="85"/>
      <c r="U1965" s="85"/>
    </row>
    <row r="1966" spans="2:24" ht="6" customHeight="1"/>
    <row r="1967" spans="2:24" ht="13.75" customHeight="1">
      <c r="C1967" s="86" t="s">
        <v>10</v>
      </c>
      <c r="D1967" s="86"/>
      <c r="E1967" s="86"/>
      <c r="G1967" s="87">
        <v>1</v>
      </c>
      <c r="H1967" s="87"/>
      <c r="I1967" s="87"/>
    </row>
    <row r="1968" spans="2:24" ht="6" customHeight="1"/>
    <row r="1969" spans="2:24" ht="6" customHeight="1"/>
    <row r="1970" spans="2:24" ht="15" customHeight="1">
      <c r="B1970" s="88" t="s">
        <v>113</v>
      </c>
      <c r="C1970" s="88"/>
      <c r="D1970" s="88"/>
      <c r="E1970" s="88"/>
      <c r="F1970" s="88"/>
      <c r="G1970" s="88"/>
      <c r="H1970" s="88"/>
      <c r="I1970" s="88"/>
      <c r="J1970" s="88"/>
      <c r="K1970" s="88"/>
      <c r="L1970" s="88"/>
      <c r="M1970" s="88"/>
      <c r="N1970" s="88"/>
      <c r="O1970" s="88"/>
      <c r="P1970" s="88"/>
      <c r="Q1970" s="88"/>
      <c r="R1970" s="88"/>
      <c r="S1970" s="88"/>
      <c r="T1970" s="88"/>
      <c r="U1970" s="88"/>
      <c r="V1970" s="88"/>
      <c r="W1970" s="88"/>
      <c r="X1970" s="88"/>
    </row>
    <row r="1971" spans="2:24" ht="5.4" customHeight="1"/>
    <row r="1972" spans="2:24" ht="10.75" customHeight="1">
      <c r="B1972" s="93" t="s">
        <v>114</v>
      </c>
      <c r="C1972" s="93"/>
      <c r="E1972" s="89">
        <v>0</v>
      </c>
      <c r="F1972" s="89"/>
      <c r="G1972" s="89"/>
      <c r="I1972" s="89">
        <v>0</v>
      </c>
      <c r="J1972" s="89"/>
      <c r="K1972" s="89"/>
      <c r="M1972" s="2">
        <v>0</v>
      </c>
      <c r="O1972" s="2">
        <v>0</v>
      </c>
      <c r="Q1972" s="2">
        <v>0</v>
      </c>
      <c r="S1972" s="89">
        <v>0</v>
      </c>
      <c r="T1972" s="89"/>
      <c r="U1972" s="89"/>
    </row>
    <row r="1973" spans="2:24" ht="1.75" customHeight="1">
      <c r="B1973" s="93"/>
      <c r="C1973" s="93"/>
    </row>
    <row r="1974" spans="2:24" ht="0.65" customHeight="1">
      <c r="B1974" s="93"/>
      <c r="C1974" s="93"/>
    </row>
    <row r="1975" spans="2:24" ht="8.4" customHeight="1">
      <c r="B1975" s="93"/>
      <c r="C1975" s="93"/>
    </row>
    <row r="1976" spans="2:24" ht="10.75" customHeight="1">
      <c r="B1976" s="93" t="s">
        <v>114</v>
      </c>
      <c r="C1976" s="93"/>
      <c r="E1976" s="89">
        <v>0</v>
      </c>
      <c r="F1976" s="89"/>
      <c r="G1976" s="89"/>
      <c r="I1976" s="89">
        <v>0</v>
      </c>
      <c r="J1976" s="89"/>
      <c r="K1976" s="89"/>
      <c r="M1976" s="2">
        <v>0</v>
      </c>
      <c r="O1976" s="2">
        <v>0</v>
      </c>
      <c r="Q1976" s="2">
        <v>0</v>
      </c>
      <c r="S1976" s="89">
        <v>0</v>
      </c>
      <c r="T1976" s="89"/>
      <c r="U1976" s="89"/>
    </row>
    <row r="1977" spans="2:24" ht="1.75" customHeight="1">
      <c r="B1977" s="93"/>
      <c r="C1977" s="93"/>
    </row>
    <row r="1978" spans="2:24" ht="0.65" customHeight="1">
      <c r="B1978" s="93"/>
      <c r="C1978" s="93"/>
    </row>
    <row r="1979" spans="2:24" ht="8.4" customHeight="1">
      <c r="B1979" s="93"/>
      <c r="C1979" s="93"/>
    </row>
    <row r="1980" spans="2:24" ht="1.75" customHeight="1"/>
    <row r="1981" spans="2:24" ht="10.75" customHeight="1">
      <c r="E1981" s="85">
        <v>0</v>
      </c>
      <c r="F1981" s="85"/>
      <c r="G1981" s="85"/>
      <c r="I1981" s="85">
        <v>0</v>
      </c>
      <c r="J1981" s="85"/>
      <c r="K1981" s="85"/>
      <c r="M1981" s="3">
        <v>0</v>
      </c>
      <c r="O1981" s="3">
        <v>0</v>
      </c>
      <c r="Q1981" s="3">
        <v>0</v>
      </c>
      <c r="S1981" s="85">
        <v>0</v>
      </c>
      <c r="T1981" s="85"/>
      <c r="U1981" s="85"/>
    </row>
    <row r="1982" spans="2:24" ht="6" customHeight="1"/>
    <row r="1983" spans="2:24" ht="13.75" customHeight="1">
      <c r="C1983" s="86" t="s">
        <v>10</v>
      </c>
      <c r="D1983" s="86"/>
      <c r="E1983" s="86"/>
      <c r="G1983" s="87">
        <v>2</v>
      </c>
      <c r="H1983" s="87"/>
      <c r="I1983" s="87"/>
    </row>
    <row r="1984" spans="2:24" ht="6" customHeight="1"/>
    <row r="1985" spans="2:24" ht="6" customHeight="1"/>
    <row r="1986" spans="2:24" ht="15" customHeight="1">
      <c r="B1986" s="88" t="s">
        <v>115</v>
      </c>
      <c r="C1986" s="88"/>
      <c r="D1986" s="88"/>
      <c r="E1986" s="88"/>
      <c r="F1986" s="88"/>
      <c r="G1986" s="88"/>
      <c r="H1986" s="88"/>
      <c r="I1986" s="88"/>
      <c r="J1986" s="88"/>
      <c r="K1986" s="88"/>
      <c r="L1986" s="88"/>
      <c r="M1986" s="88"/>
      <c r="N1986" s="88"/>
      <c r="O1986" s="88"/>
      <c r="P1986" s="88"/>
      <c r="Q1986" s="88"/>
      <c r="R1986" s="88"/>
      <c r="S1986" s="88"/>
      <c r="T1986" s="88"/>
      <c r="U1986" s="88"/>
      <c r="V1986" s="88"/>
      <c r="W1986" s="88"/>
      <c r="X1986" s="88"/>
    </row>
    <row r="1987" spans="2:24" ht="5.4" customHeight="1"/>
    <row r="1988" spans="2:24" ht="10.75" customHeight="1">
      <c r="B1988" s="93" t="s">
        <v>116</v>
      </c>
      <c r="C1988" s="93"/>
      <c r="E1988" s="89">
        <v>0</v>
      </c>
      <c r="F1988" s="89"/>
      <c r="G1988" s="89"/>
      <c r="I1988" s="89">
        <v>0</v>
      </c>
      <c r="J1988" s="89"/>
      <c r="K1988" s="89"/>
      <c r="M1988" s="2">
        <v>0</v>
      </c>
      <c r="O1988" s="2">
        <v>0</v>
      </c>
      <c r="Q1988" s="2">
        <v>0</v>
      </c>
      <c r="S1988" s="89">
        <v>0</v>
      </c>
      <c r="T1988" s="89"/>
      <c r="U1988" s="89"/>
      <c r="W1988" s="90">
        <v>95</v>
      </c>
      <c r="X1988" s="90"/>
    </row>
    <row r="1989" spans="2:24" ht="1.75" customHeight="1">
      <c r="B1989" s="93"/>
      <c r="C1989" s="93"/>
    </row>
    <row r="1990" spans="2:24" ht="0.65" customHeight="1">
      <c r="B1990" s="93"/>
      <c r="C1990" s="93"/>
    </row>
    <row r="1991" spans="2:24" ht="8.4" customHeight="1">
      <c r="B1991" s="93"/>
      <c r="C1991" s="93"/>
    </row>
    <row r="1992" spans="2:24" ht="1.75" customHeight="1"/>
    <row r="1993" spans="2:24" ht="10.75" customHeight="1">
      <c r="E1993" s="85">
        <v>0</v>
      </c>
      <c r="F1993" s="85"/>
      <c r="G1993" s="85"/>
      <c r="I1993" s="85">
        <v>0</v>
      </c>
      <c r="J1993" s="85"/>
      <c r="K1993" s="85"/>
      <c r="M1993" s="3">
        <v>0</v>
      </c>
      <c r="O1993" s="3">
        <v>0</v>
      </c>
      <c r="Q1993" s="3">
        <v>0</v>
      </c>
      <c r="S1993" s="85">
        <v>0</v>
      </c>
      <c r="T1993" s="85"/>
      <c r="U1993" s="85"/>
    </row>
    <row r="1994" spans="2:24" ht="6" customHeight="1"/>
    <row r="1995" spans="2:24" ht="13.75" customHeight="1">
      <c r="C1995" s="86" t="s">
        <v>10</v>
      </c>
      <c r="D1995" s="86"/>
      <c r="E1995" s="86"/>
      <c r="G1995" s="87">
        <v>1</v>
      </c>
      <c r="H1995" s="87"/>
      <c r="I1995" s="87"/>
    </row>
    <row r="1996" spans="2:24" ht="6" customHeight="1"/>
    <row r="1997" spans="2:24" ht="6" customHeight="1"/>
    <row r="1998" spans="2:24" ht="15" customHeight="1">
      <c r="B1998" s="88" t="s">
        <v>117</v>
      </c>
      <c r="C1998" s="88"/>
      <c r="D1998" s="88"/>
      <c r="E1998" s="88"/>
      <c r="F1998" s="88"/>
      <c r="G1998" s="88"/>
      <c r="H1998" s="88"/>
      <c r="I1998" s="88"/>
      <c r="J1998" s="88"/>
      <c r="K1998" s="88"/>
      <c r="L1998" s="88"/>
      <c r="M1998" s="88"/>
      <c r="N1998" s="88"/>
      <c r="O1998" s="88"/>
      <c r="P1998" s="88"/>
      <c r="Q1998" s="88"/>
      <c r="R1998" s="88"/>
      <c r="S1998" s="88"/>
      <c r="T1998" s="88"/>
      <c r="U1998" s="88"/>
      <c r="V1998" s="88"/>
      <c r="W1998" s="88"/>
      <c r="X1998" s="88"/>
    </row>
    <row r="1999" spans="2:24" ht="5.4" customHeight="1"/>
    <row r="2000" spans="2:24" ht="10.75" customHeight="1">
      <c r="B2000" s="93" t="s">
        <v>118</v>
      </c>
      <c r="C2000" s="93"/>
      <c r="E2000" s="89">
        <v>1860</v>
      </c>
      <c r="F2000" s="89"/>
      <c r="G2000" s="89"/>
      <c r="I2000" s="89">
        <v>1925</v>
      </c>
      <c r="J2000" s="89"/>
      <c r="K2000" s="89"/>
      <c r="M2000" s="2">
        <v>1840</v>
      </c>
      <c r="O2000" s="2">
        <v>1885</v>
      </c>
      <c r="Q2000" s="2">
        <v>1760</v>
      </c>
      <c r="S2000" s="89">
        <v>1800</v>
      </c>
      <c r="T2000" s="89"/>
      <c r="U2000" s="89"/>
      <c r="W2000" s="90">
        <v>80</v>
      </c>
      <c r="X2000" s="90"/>
    </row>
    <row r="2001" spans="2:24" ht="1.75" customHeight="1">
      <c r="B2001" s="93"/>
      <c r="C2001" s="93"/>
    </row>
    <row r="2002" spans="2:24" ht="0.65" customHeight="1">
      <c r="B2002" s="93"/>
      <c r="C2002" s="93"/>
    </row>
    <row r="2003" spans="2:24" ht="8.4" customHeight="1">
      <c r="B2003" s="93"/>
      <c r="C2003" s="93"/>
    </row>
    <row r="2004" spans="2:24" ht="10.75" customHeight="1">
      <c r="B2004" s="93" t="s">
        <v>118</v>
      </c>
      <c r="C2004" s="93"/>
      <c r="E2004" s="89">
        <v>1860</v>
      </c>
      <c r="F2004" s="89"/>
      <c r="G2004" s="89"/>
      <c r="I2004" s="89">
        <v>1925</v>
      </c>
      <c r="J2004" s="89"/>
      <c r="K2004" s="89"/>
      <c r="M2004" s="2">
        <v>1840</v>
      </c>
      <c r="O2004" s="2">
        <v>1885</v>
      </c>
      <c r="Q2004" s="2">
        <v>1760</v>
      </c>
      <c r="S2004" s="89">
        <v>1800</v>
      </c>
      <c r="T2004" s="89"/>
      <c r="U2004" s="89"/>
      <c r="W2004" s="90">
        <v>80</v>
      </c>
      <c r="X2004" s="90"/>
    </row>
    <row r="2005" spans="2:24" ht="1.75" customHeight="1">
      <c r="B2005" s="93"/>
      <c r="C2005" s="93"/>
    </row>
    <row r="2006" spans="2:24" ht="0.65" customHeight="1">
      <c r="B2006" s="93"/>
      <c r="C2006" s="93"/>
    </row>
    <row r="2007" spans="2:24" ht="8.4" customHeight="1">
      <c r="B2007" s="93"/>
      <c r="C2007" s="93"/>
    </row>
    <row r="2008" spans="2:24" ht="1.75" customHeight="1"/>
    <row r="2009" spans="2:24" ht="10.75" customHeight="1">
      <c r="E2009" s="85">
        <v>3720</v>
      </c>
      <c r="F2009" s="85"/>
      <c r="G2009" s="85"/>
      <c r="I2009" s="85">
        <v>3850</v>
      </c>
      <c r="J2009" s="85"/>
      <c r="K2009" s="85"/>
      <c r="M2009" s="3">
        <v>3680</v>
      </c>
      <c r="O2009" s="3">
        <v>3770</v>
      </c>
      <c r="Q2009" s="3">
        <v>3520</v>
      </c>
      <c r="S2009" s="85">
        <v>3600</v>
      </c>
      <c r="T2009" s="85"/>
      <c r="U2009" s="85"/>
    </row>
    <row r="2010" spans="2:24" ht="6" customHeight="1"/>
    <row r="2011" spans="2:24" ht="13.75" customHeight="1">
      <c r="C2011" s="86" t="s">
        <v>10</v>
      </c>
      <c r="D2011" s="86"/>
      <c r="E2011" s="86"/>
      <c r="G2011" s="87">
        <v>2</v>
      </c>
      <c r="H2011" s="87"/>
      <c r="I2011" s="87"/>
    </row>
    <row r="2012" spans="2:24" ht="6" customHeight="1"/>
    <row r="2013" spans="2:24" ht="6" customHeight="1"/>
    <row r="2014" spans="2:24" ht="15" customHeight="1">
      <c r="B2014" s="88" t="s">
        <v>119</v>
      </c>
      <c r="C2014" s="88"/>
      <c r="D2014" s="88"/>
      <c r="E2014" s="88"/>
      <c r="F2014" s="88"/>
      <c r="G2014" s="88"/>
      <c r="H2014" s="88"/>
      <c r="I2014" s="88"/>
      <c r="J2014" s="88"/>
      <c r="K2014" s="88"/>
      <c r="L2014" s="88"/>
      <c r="M2014" s="88"/>
      <c r="N2014" s="88"/>
      <c r="O2014" s="88"/>
      <c r="P2014" s="88"/>
      <c r="Q2014" s="88"/>
      <c r="R2014" s="88"/>
      <c r="S2014" s="88"/>
      <c r="T2014" s="88"/>
      <c r="U2014" s="88"/>
      <c r="V2014" s="88"/>
      <c r="W2014" s="88"/>
      <c r="X2014" s="88"/>
    </row>
    <row r="2015" spans="2:24" ht="5.4" customHeight="1"/>
    <row r="2016" spans="2:24" ht="12.65" customHeight="1">
      <c r="B2016" s="74" t="s">
        <v>120</v>
      </c>
      <c r="C2016" s="74"/>
      <c r="E2016" s="89">
        <v>0</v>
      </c>
      <c r="F2016" s="89"/>
      <c r="G2016" s="89"/>
      <c r="I2016" s="89">
        <v>0</v>
      </c>
      <c r="J2016" s="89"/>
      <c r="K2016" s="89"/>
      <c r="M2016" s="2">
        <v>0</v>
      </c>
      <c r="O2016" s="2">
        <v>0</v>
      </c>
      <c r="Q2016" s="2">
        <v>0</v>
      </c>
      <c r="S2016" s="89">
        <v>0</v>
      </c>
      <c r="T2016" s="89"/>
      <c r="U2016" s="89"/>
      <c r="W2016" s="90">
        <v>33</v>
      </c>
      <c r="X2016" s="90"/>
    </row>
    <row r="2017" spans="2:24" ht="0.65" customHeight="1">
      <c r="B2017" s="74"/>
      <c r="C2017" s="74"/>
    </row>
    <row r="2018" spans="2:24" ht="0.65" customHeight="1"/>
    <row r="2019" spans="2:24" ht="1.75" customHeight="1"/>
    <row r="2020" spans="2:24" ht="10.75" customHeight="1">
      <c r="E2020" s="85">
        <v>0</v>
      </c>
      <c r="F2020" s="85"/>
      <c r="G2020" s="85"/>
      <c r="I2020" s="85">
        <v>0</v>
      </c>
      <c r="J2020" s="85"/>
      <c r="K2020" s="85"/>
      <c r="M2020" s="3">
        <v>0</v>
      </c>
      <c r="O2020" s="3">
        <v>0</v>
      </c>
      <c r="Q2020" s="3">
        <v>0</v>
      </c>
      <c r="S2020" s="85">
        <v>0</v>
      </c>
      <c r="T2020" s="85"/>
      <c r="U2020" s="85"/>
    </row>
    <row r="2021" spans="2:24" ht="6" customHeight="1"/>
    <row r="2022" spans="2:24" ht="13.75" customHeight="1">
      <c r="C2022" s="86" t="s">
        <v>10</v>
      </c>
      <c r="D2022" s="86"/>
      <c r="E2022" s="86"/>
      <c r="G2022" s="87">
        <v>1</v>
      </c>
      <c r="H2022" s="87"/>
      <c r="I2022" s="87"/>
    </row>
    <row r="2023" spans="2:24" ht="6" customHeight="1"/>
    <row r="2024" spans="2:24" ht="6" customHeight="1"/>
    <row r="2025" spans="2:24" ht="15" customHeight="1">
      <c r="B2025" s="88" t="s">
        <v>121</v>
      </c>
      <c r="C2025" s="88"/>
      <c r="D2025" s="88"/>
      <c r="E2025" s="88"/>
      <c r="F2025" s="88"/>
      <c r="G2025" s="88"/>
      <c r="H2025" s="88"/>
      <c r="I2025" s="88"/>
      <c r="J2025" s="88"/>
      <c r="K2025" s="88"/>
      <c r="L2025" s="88"/>
      <c r="M2025" s="88"/>
      <c r="N2025" s="88"/>
      <c r="O2025" s="88"/>
      <c r="P2025" s="88"/>
      <c r="Q2025" s="88"/>
      <c r="R2025" s="88"/>
      <c r="S2025" s="88"/>
      <c r="T2025" s="88"/>
      <c r="U2025" s="88"/>
      <c r="V2025" s="88"/>
      <c r="W2025" s="88"/>
      <c r="X2025" s="88"/>
    </row>
    <row r="2026" spans="2:24" ht="5.4" customHeight="1"/>
    <row r="2027" spans="2:24" ht="12.65" customHeight="1">
      <c r="B2027" s="74" t="s">
        <v>122</v>
      </c>
      <c r="C2027" s="74"/>
      <c r="E2027" s="89">
        <v>0</v>
      </c>
      <c r="F2027" s="89"/>
      <c r="G2027" s="89"/>
      <c r="I2027" s="89">
        <v>0</v>
      </c>
      <c r="J2027" s="89"/>
      <c r="K2027" s="89"/>
      <c r="M2027" s="2">
        <v>0</v>
      </c>
      <c r="O2027" s="2">
        <v>0</v>
      </c>
      <c r="Q2027" s="2">
        <v>0</v>
      </c>
      <c r="S2027" s="89">
        <v>0</v>
      </c>
      <c r="T2027" s="89"/>
      <c r="U2027" s="89"/>
      <c r="W2027" s="90">
        <v>53</v>
      </c>
      <c r="X2027" s="90"/>
    </row>
    <row r="2028" spans="2:24" ht="0.65" customHeight="1">
      <c r="B2028" s="74"/>
      <c r="C2028" s="74"/>
    </row>
    <row r="2029" spans="2:24" ht="0.65" customHeight="1"/>
    <row r="2030" spans="2:24" ht="1.75" customHeight="1"/>
    <row r="2031" spans="2:24" ht="10.75" customHeight="1">
      <c r="E2031" s="85">
        <v>0</v>
      </c>
      <c r="F2031" s="85"/>
      <c r="G2031" s="85"/>
      <c r="I2031" s="85">
        <v>0</v>
      </c>
      <c r="J2031" s="85"/>
      <c r="K2031" s="85"/>
      <c r="M2031" s="3">
        <v>0</v>
      </c>
      <c r="O2031" s="3">
        <v>0</v>
      </c>
      <c r="Q2031" s="3">
        <v>0</v>
      </c>
      <c r="S2031" s="85">
        <v>0</v>
      </c>
      <c r="T2031" s="85"/>
      <c r="U2031" s="85"/>
    </row>
    <row r="2032" spans="2:24" ht="6" customHeight="1"/>
    <row r="2033" spans="2:24" ht="13.75" customHeight="1">
      <c r="C2033" s="86" t="s">
        <v>10</v>
      </c>
      <c r="D2033" s="86"/>
      <c r="E2033" s="86"/>
      <c r="G2033" s="87">
        <v>1</v>
      </c>
      <c r="H2033" s="87"/>
      <c r="I2033" s="87"/>
    </row>
    <row r="2034" spans="2:24" ht="6" customHeight="1"/>
    <row r="2035" spans="2:24" ht="6" customHeight="1"/>
    <row r="2036" spans="2:24" ht="15" customHeight="1">
      <c r="B2036" s="88" t="s">
        <v>123</v>
      </c>
      <c r="C2036" s="88"/>
      <c r="D2036" s="88"/>
      <c r="E2036" s="88"/>
      <c r="F2036" s="88"/>
      <c r="G2036" s="88"/>
      <c r="H2036" s="88"/>
      <c r="I2036" s="88"/>
      <c r="J2036" s="88"/>
      <c r="K2036" s="88"/>
      <c r="L2036" s="88"/>
      <c r="M2036" s="88"/>
      <c r="N2036" s="88"/>
      <c r="O2036" s="88"/>
      <c r="P2036" s="88"/>
      <c r="Q2036" s="88"/>
      <c r="R2036" s="88"/>
      <c r="S2036" s="88"/>
      <c r="T2036" s="88"/>
      <c r="U2036" s="88"/>
      <c r="V2036" s="88"/>
      <c r="W2036" s="88"/>
      <c r="X2036" s="88"/>
    </row>
    <row r="2037" spans="2:24" ht="5.4" customHeight="1"/>
    <row r="2038" spans="2:24" ht="12.65" customHeight="1">
      <c r="B2038" s="74" t="s">
        <v>124</v>
      </c>
      <c r="C2038" s="74"/>
      <c r="E2038" s="89">
        <v>0</v>
      </c>
      <c r="F2038" s="89"/>
      <c r="G2038" s="89"/>
      <c r="I2038" s="89">
        <v>0</v>
      </c>
      <c r="J2038" s="89"/>
      <c r="K2038" s="89"/>
      <c r="M2038" s="2">
        <v>0</v>
      </c>
      <c r="O2038" s="2">
        <v>0</v>
      </c>
      <c r="Q2038" s="2">
        <v>0</v>
      </c>
      <c r="S2038" s="89">
        <v>0</v>
      </c>
      <c r="T2038" s="89"/>
      <c r="U2038" s="89"/>
      <c r="W2038" s="90">
        <v>46</v>
      </c>
      <c r="X2038" s="90"/>
    </row>
    <row r="2039" spans="2:24" ht="0.65" customHeight="1">
      <c r="B2039" s="74"/>
      <c r="C2039" s="74"/>
    </row>
    <row r="2040" spans="2:24" ht="0.65" customHeight="1"/>
    <row r="2041" spans="2:24" ht="1.75" customHeight="1"/>
    <row r="2042" spans="2:24" ht="10.75" customHeight="1">
      <c r="E2042" s="85">
        <v>0</v>
      </c>
      <c r="F2042" s="85"/>
      <c r="G2042" s="85"/>
      <c r="I2042" s="85">
        <v>0</v>
      </c>
      <c r="J2042" s="85"/>
      <c r="K2042" s="85"/>
      <c r="M2042" s="3">
        <v>0</v>
      </c>
      <c r="O2042" s="3">
        <v>0</v>
      </c>
      <c r="Q2042" s="3">
        <v>0</v>
      </c>
      <c r="S2042" s="85">
        <v>0</v>
      </c>
      <c r="T2042" s="85"/>
      <c r="U2042" s="85"/>
    </row>
    <row r="2043" spans="2:24" ht="6" customHeight="1"/>
    <row r="2044" spans="2:24" ht="13.75" customHeight="1">
      <c r="C2044" s="86" t="s">
        <v>10</v>
      </c>
      <c r="D2044" s="86"/>
      <c r="E2044" s="86"/>
      <c r="G2044" s="87">
        <v>1</v>
      </c>
      <c r="H2044" s="87"/>
      <c r="I2044" s="87"/>
    </row>
    <row r="2045" spans="2:24" ht="6" customHeight="1"/>
    <row r="2046" spans="2:24" ht="6" customHeight="1"/>
    <row r="2047" spans="2:24" ht="15" customHeight="1">
      <c r="B2047" s="88" t="s">
        <v>125</v>
      </c>
      <c r="C2047" s="88"/>
      <c r="D2047" s="88"/>
      <c r="E2047" s="88"/>
      <c r="F2047" s="88"/>
      <c r="G2047" s="88"/>
      <c r="H2047" s="88"/>
      <c r="I2047" s="88"/>
      <c r="J2047" s="88"/>
      <c r="K2047" s="88"/>
      <c r="L2047" s="88"/>
      <c r="M2047" s="88"/>
      <c r="N2047" s="88"/>
      <c r="O2047" s="88"/>
      <c r="P2047" s="88"/>
      <c r="Q2047" s="88"/>
      <c r="R2047" s="88"/>
      <c r="S2047" s="88"/>
      <c r="T2047" s="88"/>
      <c r="U2047" s="88"/>
      <c r="V2047" s="88"/>
      <c r="W2047" s="88"/>
      <c r="X2047" s="88"/>
    </row>
    <row r="2048" spans="2:24" ht="5.4" customHeight="1"/>
    <row r="2049" spans="2:24" ht="10.75" customHeight="1">
      <c r="B2049" s="93" t="s">
        <v>126</v>
      </c>
      <c r="C2049" s="93"/>
      <c r="E2049" s="89">
        <v>0</v>
      </c>
      <c r="F2049" s="89"/>
      <c r="G2049" s="89"/>
      <c r="I2049" s="89">
        <v>0</v>
      </c>
      <c r="J2049" s="89"/>
      <c r="K2049" s="89"/>
      <c r="M2049" s="2">
        <v>120</v>
      </c>
      <c r="O2049" s="2">
        <v>120</v>
      </c>
      <c r="Q2049" s="2">
        <v>3900</v>
      </c>
      <c r="S2049" s="89">
        <v>4300</v>
      </c>
      <c r="T2049" s="89"/>
      <c r="U2049" s="89"/>
      <c r="W2049" s="90">
        <v>72</v>
      </c>
      <c r="X2049" s="90"/>
    </row>
    <row r="2050" spans="2:24" ht="1.75" customHeight="1">
      <c r="B2050" s="93"/>
      <c r="C2050" s="93"/>
    </row>
    <row r="2051" spans="2:24" ht="0.65" customHeight="1">
      <c r="B2051" s="93"/>
      <c r="C2051" s="93"/>
    </row>
    <row r="2052" spans="2:24" ht="8.4" customHeight="1">
      <c r="B2052" s="93"/>
      <c r="C2052" s="93"/>
    </row>
    <row r="2053" spans="2:24" ht="10.75" customHeight="1">
      <c r="B2053" s="93" t="s">
        <v>126</v>
      </c>
      <c r="C2053" s="93"/>
      <c r="E2053" s="89">
        <v>0</v>
      </c>
      <c r="F2053" s="89"/>
      <c r="G2053" s="89"/>
      <c r="I2053" s="89">
        <v>0</v>
      </c>
      <c r="J2053" s="89"/>
      <c r="K2053" s="89"/>
      <c r="M2053" s="2">
        <v>120</v>
      </c>
      <c r="O2053" s="2">
        <v>120</v>
      </c>
      <c r="Q2053" s="2">
        <v>3900</v>
      </c>
      <c r="S2053" s="89">
        <v>4300</v>
      </c>
      <c r="T2053" s="89"/>
      <c r="U2053" s="89"/>
      <c r="W2053" s="90">
        <v>71</v>
      </c>
      <c r="X2053" s="90"/>
    </row>
    <row r="2054" spans="2:24" ht="1.75" customHeight="1">
      <c r="B2054" s="93"/>
      <c r="C2054" s="93"/>
    </row>
    <row r="2055" spans="2:24" ht="0.65" customHeight="1">
      <c r="B2055" s="93"/>
      <c r="C2055" s="93"/>
    </row>
    <row r="2056" spans="2:24" ht="8.4" customHeight="1">
      <c r="B2056" s="93"/>
      <c r="C2056" s="93"/>
    </row>
    <row r="2057" spans="2:24" ht="1.75" customHeight="1"/>
    <row r="2058" spans="2:24" ht="10.75" customHeight="1">
      <c r="E2058" s="85">
        <v>0</v>
      </c>
      <c r="F2058" s="85"/>
      <c r="G2058" s="85"/>
      <c r="I2058" s="85">
        <v>0</v>
      </c>
      <c r="J2058" s="85"/>
      <c r="K2058" s="85"/>
      <c r="M2058" s="3">
        <v>240</v>
      </c>
      <c r="O2058" s="3">
        <v>240</v>
      </c>
      <c r="Q2058" s="3">
        <v>7800</v>
      </c>
      <c r="S2058" s="85">
        <v>8600</v>
      </c>
      <c r="T2058" s="85"/>
      <c r="U2058" s="85"/>
    </row>
    <row r="2059" spans="2:24" ht="6" customHeight="1"/>
    <row r="2060" spans="2:24" ht="13.75" customHeight="1">
      <c r="C2060" s="86" t="s">
        <v>10</v>
      </c>
      <c r="D2060" s="86"/>
      <c r="E2060" s="86"/>
      <c r="G2060" s="87">
        <v>2</v>
      </c>
      <c r="H2060" s="87"/>
      <c r="I2060" s="87"/>
    </row>
    <row r="2061" spans="2:24" ht="6" customHeight="1"/>
    <row r="2062" spans="2:24" ht="6" customHeight="1"/>
    <row r="2063" spans="2:24" ht="15" customHeight="1">
      <c r="B2063" s="88" t="s">
        <v>127</v>
      </c>
      <c r="C2063" s="88"/>
      <c r="D2063" s="88"/>
      <c r="E2063" s="88"/>
      <c r="F2063" s="88"/>
      <c r="G2063" s="88"/>
      <c r="H2063" s="88"/>
      <c r="I2063" s="88"/>
      <c r="J2063" s="88"/>
      <c r="K2063" s="88"/>
      <c r="L2063" s="88"/>
      <c r="M2063" s="88"/>
      <c r="N2063" s="88"/>
      <c r="O2063" s="88"/>
      <c r="P2063" s="88"/>
      <c r="Q2063" s="88"/>
      <c r="R2063" s="88"/>
      <c r="S2063" s="88"/>
      <c r="T2063" s="88"/>
      <c r="U2063" s="88"/>
      <c r="V2063" s="88"/>
      <c r="W2063" s="88"/>
      <c r="X2063" s="88"/>
    </row>
    <row r="2064" spans="2:24" ht="5.4" customHeight="1"/>
    <row r="2065" spans="2:24" ht="12.65" customHeight="1">
      <c r="B2065" s="74" t="s">
        <v>128</v>
      </c>
      <c r="C2065" s="74"/>
      <c r="E2065" s="89">
        <v>0</v>
      </c>
      <c r="F2065" s="89"/>
      <c r="G2065" s="89"/>
      <c r="I2065" s="89">
        <v>0</v>
      </c>
      <c r="J2065" s="89"/>
      <c r="K2065" s="89"/>
      <c r="M2065" s="2">
        <v>0</v>
      </c>
      <c r="O2065" s="2">
        <v>0</v>
      </c>
      <c r="Q2065" s="2">
        <v>0</v>
      </c>
      <c r="S2065" s="89">
        <v>0</v>
      </c>
      <c r="T2065" s="89"/>
      <c r="U2065" s="89"/>
      <c r="W2065" s="90">
        <v>96</v>
      </c>
      <c r="X2065" s="90"/>
    </row>
    <row r="2066" spans="2:24" ht="0.65" customHeight="1">
      <c r="B2066" s="74"/>
      <c r="C2066" s="74"/>
    </row>
    <row r="2067" spans="2:24" ht="0.65" customHeight="1"/>
    <row r="2068" spans="2:24" ht="1.75" customHeight="1"/>
    <row r="2069" spans="2:24" ht="10.75" customHeight="1">
      <c r="E2069" s="85">
        <v>0</v>
      </c>
      <c r="F2069" s="85"/>
      <c r="G2069" s="85"/>
      <c r="I2069" s="85">
        <v>0</v>
      </c>
      <c r="J2069" s="85"/>
      <c r="K2069" s="85"/>
      <c r="M2069" s="3">
        <v>0</v>
      </c>
      <c r="O2069" s="3">
        <v>0</v>
      </c>
      <c r="Q2069" s="3">
        <v>0</v>
      </c>
      <c r="S2069" s="85">
        <v>0</v>
      </c>
      <c r="T2069" s="85"/>
      <c r="U2069" s="85"/>
    </row>
    <row r="2070" spans="2:24" ht="6" customHeight="1"/>
    <row r="2071" spans="2:24" ht="13.75" customHeight="1">
      <c r="C2071" s="86" t="s">
        <v>10</v>
      </c>
      <c r="D2071" s="86"/>
      <c r="E2071" s="86"/>
      <c r="G2071" s="87">
        <v>1</v>
      </c>
      <c r="H2071" s="87"/>
      <c r="I2071" s="87"/>
    </row>
    <row r="2072" spans="2:24" ht="6" customHeight="1"/>
    <row r="2073" spans="2:24" ht="6" customHeight="1"/>
    <row r="2074" spans="2:24" ht="15" customHeight="1">
      <c r="B2074" s="88" t="s">
        <v>129</v>
      </c>
      <c r="C2074" s="88"/>
      <c r="D2074" s="88"/>
      <c r="E2074" s="88"/>
      <c r="F2074" s="88"/>
      <c r="G2074" s="88"/>
      <c r="H2074" s="88"/>
      <c r="I2074" s="88"/>
      <c r="J2074" s="88"/>
      <c r="K2074" s="88"/>
      <c r="L2074" s="88"/>
      <c r="M2074" s="88"/>
      <c r="N2074" s="88"/>
      <c r="O2074" s="88"/>
      <c r="P2074" s="88"/>
      <c r="Q2074" s="88"/>
      <c r="R2074" s="88"/>
      <c r="S2074" s="88"/>
      <c r="T2074" s="88"/>
      <c r="U2074" s="88"/>
      <c r="V2074" s="88"/>
      <c r="W2074" s="88"/>
      <c r="X2074" s="88"/>
    </row>
    <row r="2075" spans="2:24" ht="5.4" customHeight="1"/>
    <row r="2076" spans="2:24" ht="12.65" customHeight="1">
      <c r="B2076" s="74" t="s">
        <v>130</v>
      </c>
      <c r="C2076" s="74"/>
      <c r="E2076" s="89">
        <v>0</v>
      </c>
      <c r="F2076" s="89"/>
      <c r="G2076" s="89"/>
      <c r="I2076" s="89">
        <v>0</v>
      </c>
      <c r="J2076" s="89"/>
      <c r="K2076" s="89"/>
      <c r="M2076" s="2">
        <v>0</v>
      </c>
      <c r="O2076" s="2">
        <v>0</v>
      </c>
      <c r="Q2076" s="2">
        <v>0</v>
      </c>
      <c r="S2076" s="89">
        <v>0</v>
      </c>
      <c r="T2076" s="89"/>
      <c r="U2076" s="89"/>
      <c r="W2076" s="90">
        <v>27</v>
      </c>
      <c r="X2076" s="90"/>
    </row>
    <row r="2077" spans="2:24" ht="0.65" customHeight="1">
      <c r="B2077" s="74"/>
      <c r="C2077" s="74"/>
    </row>
    <row r="2078" spans="2:24" ht="0.65" customHeight="1"/>
    <row r="2079" spans="2:24" ht="1.75" customHeight="1"/>
    <row r="2080" spans="2:24" ht="10.75" customHeight="1">
      <c r="E2080" s="85">
        <v>0</v>
      </c>
      <c r="F2080" s="85"/>
      <c r="G2080" s="85"/>
      <c r="I2080" s="85">
        <v>0</v>
      </c>
      <c r="J2080" s="85"/>
      <c r="K2080" s="85"/>
      <c r="M2080" s="3">
        <v>0</v>
      </c>
      <c r="O2080" s="3">
        <v>0</v>
      </c>
      <c r="Q2080" s="3">
        <v>0</v>
      </c>
      <c r="S2080" s="85">
        <v>0</v>
      </c>
      <c r="T2080" s="85"/>
      <c r="U2080" s="85"/>
    </row>
    <row r="2081" spans="2:24" ht="6" customHeight="1"/>
    <row r="2082" spans="2:24" ht="13.75" customHeight="1">
      <c r="C2082" s="86" t="s">
        <v>10</v>
      </c>
      <c r="D2082" s="86"/>
      <c r="E2082" s="86"/>
      <c r="G2082" s="87">
        <v>1</v>
      </c>
      <c r="H2082" s="87"/>
      <c r="I2082" s="87"/>
    </row>
    <row r="2083" spans="2:24" ht="6" customHeight="1"/>
    <row r="2084" spans="2:24" ht="6" customHeight="1"/>
    <row r="2085" spans="2:24" ht="15" customHeight="1">
      <c r="B2085" s="88" t="s">
        <v>131</v>
      </c>
      <c r="C2085" s="88"/>
      <c r="D2085" s="88"/>
      <c r="E2085" s="88"/>
      <c r="F2085" s="88"/>
      <c r="G2085" s="88"/>
      <c r="H2085" s="88"/>
      <c r="I2085" s="88"/>
      <c r="J2085" s="88"/>
      <c r="K2085" s="88"/>
      <c r="L2085" s="88"/>
      <c r="M2085" s="88"/>
      <c r="N2085" s="88"/>
      <c r="O2085" s="88"/>
      <c r="P2085" s="88"/>
      <c r="Q2085" s="88"/>
      <c r="R2085" s="88"/>
      <c r="S2085" s="88"/>
      <c r="T2085" s="88"/>
      <c r="U2085" s="88"/>
      <c r="V2085" s="88"/>
      <c r="W2085" s="88"/>
      <c r="X2085" s="88"/>
    </row>
    <row r="2086" spans="2:24" ht="5.4" customHeight="1"/>
    <row r="2087" spans="2:24" ht="12.65" customHeight="1">
      <c r="B2087" s="74" t="s">
        <v>132</v>
      </c>
      <c r="C2087" s="74"/>
      <c r="E2087" s="89">
        <v>0</v>
      </c>
      <c r="F2087" s="89"/>
      <c r="G2087" s="89"/>
      <c r="I2087" s="89">
        <v>0</v>
      </c>
      <c r="J2087" s="89"/>
      <c r="K2087" s="89"/>
      <c r="M2087" s="2">
        <v>0</v>
      </c>
      <c r="O2087" s="2">
        <v>0</v>
      </c>
      <c r="Q2087" s="2">
        <v>0</v>
      </c>
      <c r="S2087" s="89">
        <v>0</v>
      </c>
      <c r="T2087" s="89"/>
      <c r="U2087" s="89"/>
      <c r="W2087" s="90">
        <v>58</v>
      </c>
      <c r="X2087" s="90"/>
    </row>
    <row r="2088" spans="2:24" ht="0.65" customHeight="1">
      <c r="B2088" s="74"/>
      <c r="C2088" s="74"/>
    </row>
    <row r="2089" spans="2:24" ht="0.65" customHeight="1"/>
    <row r="2090" spans="2:24" ht="1.75" customHeight="1"/>
    <row r="2091" spans="2:24" ht="10.75" customHeight="1">
      <c r="E2091" s="85">
        <v>0</v>
      </c>
      <c r="F2091" s="85"/>
      <c r="G2091" s="85"/>
      <c r="I2091" s="85">
        <v>0</v>
      </c>
      <c r="J2091" s="85"/>
      <c r="K2091" s="85"/>
      <c r="M2091" s="3">
        <v>0</v>
      </c>
      <c r="O2091" s="3">
        <v>0</v>
      </c>
      <c r="Q2091" s="3">
        <v>0</v>
      </c>
      <c r="S2091" s="85">
        <v>0</v>
      </c>
      <c r="T2091" s="85"/>
      <c r="U2091" s="85"/>
    </row>
    <row r="2092" spans="2:24" ht="6" customHeight="1"/>
    <row r="2093" spans="2:24" ht="13.75" customHeight="1">
      <c r="C2093" s="86" t="s">
        <v>10</v>
      </c>
      <c r="D2093" s="86"/>
      <c r="E2093" s="86"/>
      <c r="G2093" s="87">
        <v>1</v>
      </c>
      <c r="H2093" s="87"/>
      <c r="I2093" s="87"/>
    </row>
    <row r="2094" spans="2:24" ht="6" customHeight="1"/>
    <row r="2095" spans="2:24" ht="6" customHeight="1"/>
    <row r="2096" spans="2:24" ht="15" customHeight="1">
      <c r="B2096" s="88" t="s">
        <v>133</v>
      </c>
      <c r="C2096" s="88"/>
      <c r="D2096" s="88"/>
      <c r="E2096" s="88"/>
      <c r="F2096" s="88"/>
      <c r="G2096" s="88"/>
      <c r="H2096" s="88"/>
      <c r="I2096" s="88"/>
      <c r="J2096" s="88"/>
      <c r="K2096" s="88"/>
      <c r="L2096" s="88"/>
      <c r="M2096" s="88"/>
      <c r="N2096" s="88"/>
      <c r="O2096" s="88"/>
      <c r="P2096" s="88"/>
      <c r="Q2096" s="88"/>
      <c r="R2096" s="88"/>
      <c r="S2096" s="88"/>
      <c r="T2096" s="88"/>
      <c r="U2096" s="88"/>
      <c r="V2096" s="88"/>
      <c r="W2096" s="88"/>
      <c r="X2096" s="88"/>
    </row>
    <row r="2097" spans="2:24" ht="5.4" customHeight="1"/>
    <row r="2098" spans="2:24" ht="12.65" customHeight="1">
      <c r="B2098" s="74" t="s">
        <v>134</v>
      </c>
      <c r="C2098" s="74"/>
      <c r="E2098" s="89">
        <v>0</v>
      </c>
      <c r="F2098" s="89"/>
      <c r="G2098" s="89"/>
      <c r="I2098" s="89">
        <v>0</v>
      </c>
      <c r="J2098" s="89"/>
      <c r="K2098" s="89"/>
      <c r="M2098" s="2">
        <v>0</v>
      </c>
      <c r="O2098" s="2">
        <v>0</v>
      </c>
      <c r="Q2098" s="2">
        <v>0</v>
      </c>
      <c r="S2098" s="89">
        <v>0</v>
      </c>
      <c r="T2098" s="89"/>
      <c r="U2098" s="89"/>
      <c r="W2098" s="90">
        <v>29</v>
      </c>
      <c r="X2098" s="90"/>
    </row>
    <row r="2099" spans="2:24" ht="0.65" customHeight="1">
      <c r="B2099" s="74"/>
      <c r="C2099" s="74"/>
    </row>
    <row r="2100" spans="2:24" ht="0.65" customHeight="1"/>
    <row r="2101" spans="2:24" ht="1.75" customHeight="1"/>
    <row r="2102" spans="2:24" ht="10.75" customHeight="1">
      <c r="E2102" s="85">
        <v>0</v>
      </c>
      <c r="F2102" s="85"/>
      <c r="G2102" s="85"/>
      <c r="I2102" s="85">
        <v>0</v>
      </c>
      <c r="J2102" s="85"/>
      <c r="K2102" s="85"/>
      <c r="M2102" s="3">
        <v>0</v>
      </c>
      <c r="O2102" s="3">
        <v>0</v>
      </c>
      <c r="Q2102" s="3">
        <v>0</v>
      </c>
      <c r="S2102" s="85">
        <v>0</v>
      </c>
      <c r="T2102" s="85"/>
      <c r="U2102" s="85"/>
    </row>
    <row r="2103" spans="2:24" ht="6" customHeight="1"/>
    <row r="2104" spans="2:24" ht="13.75" customHeight="1">
      <c r="C2104" s="86" t="s">
        <v>10</v>
      </c>
      <c r="D2104" s="86"/>
      <c r="E2104" s="86"/>
      <c r="G2104" s="87">
        <v>1</v>
      </c>
      <c r="H2104" s="87"/>
      <c r="I2104" s="87"/>
    </row>
    <row r="2105" spans="2:24" ht="6" customHeight="1"/>
    <row r="2106" spans="2:24" ht="6" customHeight="1"/>
    <row r="2107" spans="2:24" ht="15" customHeight="1">
      <c r="B2107" s="88" t="s">
        <v>135</v>
      </c>
      <c r="C2107" s="88"/>
      <c r="D2107" s="88"/>
      <c r="E2107" s="88"/>
      <c r="F2107" s="88"/>
      <c r="G2107" s="88"/>
      <c r="H2107" s="88"/>
      <c r="I2107" s="88"/>
      <c r="J2107" s="88"/>
      <c r="K2107" s="88"/>
      <c r="L2107" s="88"/>
      <c r="M2107" s="88"/>
      <c r="N2107" s="88"/>
      <c r="O2107" s="88"/>
      <c r="P2107" s="88"/>
      <c r="Q2107" s="88"/>
      <c r="R2107" s="88"/>
      <c r="S2107" s="88"/>
      <c r="T2107" s="88"/>
      <c r="U2107" s="88"/>
      <c r="V2107" s="88"/>
      <c r="W2107" s="88"/>
      <c r="X2107" s="88"/>
    </row>
    <row r="2108" spans="2:24" ht="5.4" customHeight="1"/>
    <row r="2109" spans="2:24" ht="12.65" customHeight="1">
      <c r="B2109" s="74" t="s">
        <v>136</v>
      </c>
      <c r="C2109" s="74"/>
      <c r="E2109" s="89">
        <v>0</v>
      </c>
      <c r="F2109" s="89"/>
      <c r="G2109" s="89"/>
      <c r="I2109" s="89">
        <v>0</v>
      </c>
      <c r="J2109" s="89"/>
      <c r="K2109" s="89"/>
      <c r="M2109" s="2">
        <v>0</v>
      </c>
      <c r="O2109" s="2">
        <v>0</v>
      </c>
      <c r="Q2109" s="2">
        <v>0</v>
      </c>
      <c r="S2109" s="89">
        <v>0</v>
      </c>
      <c r="T2109" s="89"/>
      <c r="U2109" s="89"/>
      <c r="W2109" s="90">
        <v>48</v>
      </c>
      <c r="X2109" s="90"/>
    </row>
    <row r="2110" spans="2:24" ht="0.65" customHeight="1">
      <c r="B2110" s="74"/>
      <c r="C2110" s="74"/>
    </row>
    <row r="2111" spans="2:24" ht="0.65" customHeight="1"/>
    <row r="2112" spans="2:24" ht="1.75" customHeight="1"/>
    <row r="2113" spans="2:24" ht="10.75" customHeight="1">
      <c r="E2113" s="85">
        <v>0</v>
      </c>
      <c r="F2113" s="85"/>
      <c r="G2113" s="85"/>
      <c r="I2113" s="85">
        <v>0</v>
      </c>
      <c r="J2113" s="85"/>
      <c r="K2113" s="85"/>
      <c r="M2113" s="3">
        <v>0</v>
      </c>
      <c r="O2113" s="3">
        <v>0</v>
      </c>
      <c r="Q2113" s="3">
        <v>0</v>
      </c>
      <c r="S2113" s="85">
        <v>0</v>
      </c>
      <c r="T2113" s="85"/>
      <c r="U2113" s="85"/>
    </row>
    <row r="2114" spans="2:24" ht="6" customHeight="1"/>
    <row r="2115" spans="2:24" ht="13.75" customHeight="1">
      <c r="C2115" s="86" t="s">
        <v>10</v>
      </c>
      <c r="D2115" s="86"/>
      <c r="E2115" s="86"/>
      <c r="G2115" s="87">
        <v>1</v>
      </c>
      <c r="H2115" s="87"/>
      <c r="I2115" s="87"/>
    </row>
    <row r="2116" spans="2:24" ht="6" customHeight="1"/>
    <row r="2117" spans="2:24" ht="6" customHeight="1"/>
    <row r="2118" spans="2:24" ht="15" customHeight="1">
      <c r="B2118" s="88" t="s">
        <v>137</v>
      </c>
      <c r="C2118" s="88"/>
      <c r="D2118" s="88"/>
      <c r="E2118" s="88"/>
      <c r="F2118" s="88"/>
      <c r="G2118" s="88"/>
      <c r="H2118" s="88"/>
      <c r="I2118" s="88"/>
      <c r="J2118" s="88"/>
      <c r="K2118" s="88"/>
      <c r="L2118" s="88"/>
      <c r="M2118" s="88"/>
      <c r="N2118" s="88"/>
      <c r="O2118" s="88"/>
      <c r="P2118" s="88"/>
      <c r="Q2118" s="88"/>
      <c r="R2118" s="88"/>
      <c r="S2118" s="88"/>
      <c r="T2118" s="88"/>
      <c r="U2118" s="88"/>
      <c r="V2118" s="88"/>
      <c r="W2118" s="88"/>
      <c r="X2118" s="88"/>
    </row>
    <row r="2119" spans="2:24" ht="5.4" customHeight="1"/>
    <row r="2120" spans="2:24" ht="12.65" customHeight="1">
      <c r="B2120" s="74" t="s">
        <v>138</v>
      </c>
      <c r="C2120" s="74"/>
      <c r="E2120" s="89">
        <v>0</v>
      </c>
      <c r="F2120" s="89"/>
      <c r="G2120" s="89"/>
      <c r="I2120" s="89">
        <v>0</v>
      </c>
      <c r="J2120" s="89"/>
      <c r="K2120" s="89"/>
      <c r="M2120" s="2">
        <v>0</v>
      </c>
      <c r="O2120" s="2">
        <v>0</v>
      </c>
      <c r="Q2120" s="2">
        <v>0</v>
      </c>
      <c r="S2120" s="89">
        <v>0</v>
      </c>
      <c r="T2120" s="89"/>
      <c r="U2120" s="89"/>
      <c r="W2120" s="90">
        <v>43</v>
      </c>
      <c r="X2120" s="90"/>
    </row>
    <row r="2121" spans="2:24" ht="0.65" customHeight="1">
      <c r="B2121" s="74"/>
      <c r="C2121" s="74"/>
    </row>
    <row r="2122" spans="2:24" ht="0.65" customHeight="1"/>
    <row r="2123" spans="2:24" ht="1.75" customHeight="1"/>
    <row r="2124" spans="2:24" ht="10.75" customHeight="1">
      <c r="E2124" s="85">
        <v>0</v>
      </c>
      <c r="F2124" s="85"/>
      <c r="G2124" s="85"/>
      <c r="I2124" s="85">
        <v>0</v>
      </c>
      <c r="J2124" s="85"/>
      <c r="K2124" s="85"/>
      <c r="M2124" s="3">
        <v>0</v>
      </c>
      <c r="O2124" s="3">
        <v>0</v>
      </c>
      <c r="Q2124" s="3">
        <v>0</v>
      </c>
      <c r="S2124" s="85">
        <v>0</v>
      </c>
      <c r="T2124" s="85"/>
      <c r="U2124" s="85"/>
    </row>
    <row r="2125" spans="2:24" ht="6" customHeight="1"/>
    <row r="2126" spans="2:24" ht="13.75" customHeight="1">
      <c r="C2126" s="86" t="s">
        <v>10</v>
      </c>
      <c r="D2126" s="86"/>
      <c r="E2126" s="86"/>
      <c r="G2126" s="87">
        <v>1</v>
      </c>
      <c r="H2126" s="87"/>
      <c r="I2126" s="87"/>
    </row>
    <row r="2127" spans="2:24" ht="6" customHeight="1"/>
    <row r="2128" spans="2:24" ht="6" customHeight="1"/>
    <row r="2129" spans="2:24" ht="15" customHeight="1">
      <c r="B2129" s="88" t="s">
        <v>139</v>
      </c>
      <c r="C2129" s="88"/>
      <c r="D2129" s="88"/>
      <c r="E2129" s="88"/>
      <c r="F2129" s="88"/>
      <c r="G2129" s="88"/>
      <c r="H2129" s="88"/>
      <c r="I2129" s="88"/>
      <c r="J2129" s="88"/>
      <c r="K2129" s="88"/>
      <c r="L2129" s="88"/>
      <c r="M2129" s="88"/>
      <c r="N2129" s="88"/>
      <c r="O2129" s="88"/>
      <c r="P2129" s="88"/>
      <c r="Q2129" s="88"/>
      <c r="R2129" s="88"/>
      <c r="S2129" s="88"/>
      <c r="T2129" s="88"/>
      <c r="U2129" s="88"/>
      <c r="V2129" s="88"/>
      <c r="W2129" s="88"/>
      <c r="X2129" s="88"/>
    </row>
    <row r="2130" spans="2:24" ht="5.4" customHeight="1"/>
    <row r="2131" spans="2:24" ht="10.75" customHeight="1">
      <c r="B2131" s="93" t="s">
        <v>140</v>
      </c>
      <c r="C2131" s="93"/>
      <c r="E2131" s="89">
        <v>0</v>
      </c>
      <c r="F2131" s="89"/>
      <c r="G2131" s="89"/>
      <c r="I2131" s="89">
        <v>0</v>
      </c>
      <c r="J2131" s="89"/>
      <c r="K2131" s="89"/>
      <c r="M2131" s="2">
        <v>0</v>
      </c>
      <c r="O2131" s="2">
        <v>0</v>
      </c>
      <c r="Q2131" s="2">
        <v>0</v>
      </c>
      <c r="S2131" s="89">
        <v>0</v>
      </c>
      <c r="T2131" s="89"/>
      <c r="U2131" s="89"/>
      <c r="W2131" s="90">
        <v>42</v>
      </c>
      <c r="X2131" s="90"/>
    </row>
    <row r="2132" spans="2:24" ht="1.75" customHeight="1">
      <c r="B2132" s="93"/>
      <c r="C2132" s="93"/>
    </row>
    <row r="2133" spans="2:24" ht="0.65" customHeight="1">
      <c r="B2133" s="93"/>
      <c r="C2133" s="93"/>
    </row>
    <row r="2134" spans="2:24" ht="8.4" customHeight="1">
      <c r="B2134" s="93"/>
      <c r="C2134" s="93"/>
    </row>
    <row r="2135" spans="2:24" ht="10.75" customHeight="1">
      <c r="B2135" s="93" t="s">
        <v>140</v>
      </c>
      <c r="C2135" s="93"/>
      <c r="E2135" s="89">
        <v>0</v>
      </c>
      <c r="F2135" s="89"/>
      <c r="G2135" s="89"/>
      <c r="I2135" s="89">
        <v>0</v>
      </c>
      <c r="J2135" s="89"/>
      <c r="K2135" s="89"/>
      <c r="M2135" s="2">
        <v>0</v>
      </c>
      <c r="O2135" s="2">
        <v>0</v>
      </c>
      <c r="Q2135" s="2">
        <v>0</v>
      </c>
      <c r="S2135" s="89">
        <v>0</v>
      </c>
      <c r="T2135" s="89"/>
      <c r="U2135" s="89"/>
      <c r="W2135" s="90">
        <v>45</v>
      </c>
      <c r="X2135" s="90"/>
    </row>
    <row r="2136" spans="2:24" ht="1.75" customHeight="1">
      <c r="B2136" s="93"/>
      <c r="C2136" s="93"/>
    </row>
    <row r="2137" spans="2:24" ht="0.65" customHeight="1">
      <c r="B2137" s="93"/>
      <c r="C2137" s="93"/>
    </row>
    <row r="2138" spans="2:24" ht="8.4" customHeight="1">
      <c r="B2138" s="93"/>
      <c r="C2138" s="93"/>
    </row>
    <row r="2139" spans="2:24" ht="1.75" customHeight="1"/>
    <row r="2140" spans="2:24" ht="10.75" customHeight="1">
      <c r="E2140" s="85">
        <v>0</v>
      </c>
      <c r="F2140" s="85"/>
      <c r="G2140" s="85"/>
      <c r="I2140" s="85">
        <v>0</v>
      </c>
      <c r="J2140" s="85"/>
      <c r="K2140" s="85"/>
      <c r="M2140" s="3">
        <v>0</v>
      </c>
      <c r="O2140" s="3">
        <v>0</v>
      </c>
      <c r="Q2140" s="3">
        <v>0</v>
      </c>
      <c r="S2140" s="85">
        <v>0</v>
      </c>
      <c r="T2140" s="85"/>
      <c r="U2140" s="85"/>
    </row>
    <row r="2141" spans="2:24" ht="6" customHeight="1"/>
    <row r="2142" spans="2:24" ht="13.75" customHeight="1">
      <c r="C2142" s="86" t="s">
        <v>10</v>
      </c>
      <c r="D2142" s="86"/>
      <c r="E2142" s="86"/>
      <c r="G2142" s="87">
        <v>2</v>
      </c>
      <c r="H2142" s="87"/>
      <c r="I2142" s="87"/>
    </row>
    <row r="2143" spans="2:24" ht="6" customHeight="1"/>
    <row r="2144" spans="2:24" ht="6" customHeight="1"/>
    <row r="2145" spans="2:24" ht="15" customHeight="1">
      <c r="B2145" s="88" t="s">
        <v>141</v>
      </c>
      <c r="C2145" s="88"/>
      <c r="D2145" s="88"/>
      <c r="E2145" s="88"/>
      <c r="F2145" s="88"/>
      <c r="G2145" s="88"/>
      <c r="H2145" s="88"/>
      <c r="I2145" s="88"/>
      <c r="J2145" s="88"/>
      <c r="K2145" s="88"/>
      <c r="L2145" s="88"/>
      <c r="M2145" s="88"/>
      <c r="N2145" s="88"/>
      <c r="O2145" s="88"/>
      <c r="P2145" s="88"/>
      <c r="Q2145" s="88"/>
      <c r="R2145" s="88"/>
      <c r="S2145" s="88"/>
      <c r="T2145" s="88"/>
      <c r="U2145" s="88"/>
      <c r="V2145" s="88"/>
      <c r="W2145" s="88"/>
      <c r="X2145" s="88"/>
    </row>
    <row r="2146" spans="2:24" ht="5.4" customHeight="1"/>
    <row r="2147" spans="2:24" ht="12.65" customHeight="1">
      <c r="B2147" s="74" t="s">
        <v>142</v>
      </c>
      <c r="C2147" s="74"/>
      <c r="E2147" s="89">
        <v>100</v>
      </c>
      <c r="F2147" s="89"/>
      <c r="G2147" s="89"/>
      <c r="I2147" s="89">
        <v>100</v>
      </c>
      <c r="J2147" s="89"/>
      <c r="K2147" s="89"/>
      <c r="M2147" s="2">
        <v>0</v>
      </c>
      <c r="O2147" s="2">
        <v>0</v>
      </c>
      <c r="Q2147" s="2">
        <v>150</v>
      </c>
      <c r="S2147" s="89">
        <v>150</v>
      </c>
      <c r="T2147" s="89"/>
      <c r="U2147" s="89"/>
      <c r="W2147" s="90">
        <v>33</v>
      </c>
      <c r="X2147" s="90"/>
    </row>
    <row r="2148" spans="2:24" ht="0.65" customHeight="1">
      <c r="B2148" s="74"/>
      <c r="C2148" s="74"/>
    </row>
    <row r="2149" spans="2:24" ht="0.65" customHeight="1"/>
    <row r="2150" spans="2:24" ht="1.75" customHeight="1"/>
    <row r="2151" spans="2:24" ht="10.75" customHeight="1">
      <c r="E2151" s="85">
        <v>100</v>
      </c>
      <c r="F2151" s="85"/>
      <c r="G2151" s="85"/>
      <c r="I2151" s="85">
        <v>100</v>
      </c>
      <c r="J2151" s="85"/>
      <c r="K2151" s="85"/>
      <c r="M2151" s="3">
        <v>0</v>
      </c>
      <c r="O2151" s="3">
        <v>0</v>
      </c>
      <c r="Q2151" s="3">
        <v>150</v>
      </c>
      <c r="S2151" s="85">
        <v>150</v>
      </c>
      <c r="T2151" s="85"/>
      <c r="U2151" s="85"/>
    </row>
    <row r="2152" spans="2:24" ht="6" customHeight="1"/>
    <row r="2153" spans="2:24" ht="13.75" customHeight="1">
      <c r="C2153" s="86" t="s">
        <v>10</v>
      </c>
      <c r="D2153" s="86"/>
      <c r="E2153" s="86"/>
      <c r="G2153" s="87">
        <v>1</v>
      </c>
      <c r="H2153" s="87"/>
      <c r="I2153" s="87"/>
    </row>
    <row r="2154" spans="2:24" ht="6" customHeight="1"/>
    <row r="2155" spans="2:24" ht="6" customHeight="1"/>
    <row r="2156" spans="2:24" ht="15" customHeight="1">
      <c r="B2156" s="88" t="s">
        <v>143</v>
      </c>
      <c r="C2156" s="88"/>
      <c r="D2156" s="88"/>
      <c r="E2156" s="88"/>
      <c r="F2156" s="88"/>
      <c r="G2156" s="88"/>
      <c r="H2156" s="88"/>
      <c r="I2156" s="88"/>
      <c r="J2156" s="88"/>
      <c r="K2156" s="88"/>
      <c r="L2156" s="88"/>
      <c r="M2156" s="88"/>
      <c r="N2156" s="88"/>
      <c r="O2156" s="88"/>
      <c r="P2156" s="88"/>
      <c r="Q2156" s="88"/>
      <c r="R2156" s="88"/>
      <c r="S2156" s="88"/>
      <c r="T2156" s="88"/>
      <c r="U2156" s="88"/>
      <c r="V2156" s="88"/>
      <c r="W2156" s="88"/>
      <c r="X2156" s="88"/>
    </row>
    <row r="2157" spans="2:24" ht="5.4" customHeight="1"/>
    <row r="2158" spans="2:24" ht="10.75" customHeight="1">
      <c r="B2158" s="93" t="s">
        <v>144</v>
      </c>
      <c r="C2158" s="93"/>
      <c r="E2158" s="89">
        <v>310</v>
      </c>
      <c r="F2158" s="89"/>
      <c r="G2158" s="89"/>
      <c r="I2158" s="89">
        <v>335</v>
      </c>
      <c r="J2158" s="89"/>
      <c r="K2158" s="89"/>
      <c r="M2158" s="2">
        <v>275</v>
      </c>
      <c r="O2158" s="2">
        <v>275</v>
      </c>
      <c r="Q2158" s="2">
        <v>375</v>
      </c>
      <c r="S2158" s="89">
        <v>382</v>
      </c>
      <c r="T2158" s="89"/>
      <c r="U2158" s="89"/>
      <c r="W2158" s="90">
        <v>47</v>
      </c>
      <c r="X2158" s="90"/>
    </row>
    <row r="2159" spans="2:24" ht="1.75" customHeight="1">
      <c r="B2159" s="93"/>
      <c r="C2159" s="93"/>
    </row>
    <row r="2160" spans="2:24" ht="0.65" customHeight="1">
      <c r="B2160" s="93"/>
      <c r="C2160" s="93"/>
    </row>
    <row r="2161" spans="2:24" ht="8.4" customHeight="1">
      <c r="B2161" s="93"/>
      <c r="C2161" s="93"/>
    </row>
    <row r="2162" spans="2:24" ht="10.75" customHeight="1">
      <c r="B2162" s="93" t="s">
        <v>144</v>
      </c>
      <c r="C2162" s="93"/>
      <c r="E2162" s="89">
        <v>310</v>
      </c>
      <c r="F2162" s="89"/>
      <c r="G2162" s="89"/>
      <c r="I2162" s="89">
        <v>335</v>
      </c>
      <c r="J2162" s="89"/>
      <c r="K2162" s="89"/>
      <c r="M2162" s="2">
        <v>275</v>
      </c>
      <c r="O2162" s="2">
        <v>275</v>
      </c>
      <c r="Q2162" s="2">
        <v>375</v>
      </c>
      <c r="S2162" s="89">
        <v>382</v>
      </c>
      <c r="T2162" s="89"/>
      <c r="U2162" s="89"/>
      <c r="W2162" s="90">
        <v>49</v>
      </c>
      <c r="X2162" s="90"/>
    </row>
    <row r="2163" spans="2:24" ht="1.75" customHeight="1">
      <c r="B2163" s="93"/>
      <c r="C2163" s="93"/>
    </row>
    <row r="2164" spans="2:24" ht="0.65" customHeight="1">
      <c r="B2164" s="93"/>
      <c r="C2164" s="93"/>
    </row>
    <row r="2165" spans="2:24" ht="8.4" customHeight="1">
      <c r="B2165" s="93"/>
      <c r="C2165" s="93"/>
    </row>
    <row r="2166" spans="2:24" ht="1.75" customHeight="1"/>
    <row r="2167" spans="2:24" ht="10.75" customHeight="1">
      <c r="E2167" s="85">
        <v>620</v>
      </c>
      <c r="F2167" s="85"/>
      <c r="G2167" s="85"/>
      <c r="I2167" s="85">
        <v>670</v>
      </c>
      <c r="J2167" s="85"/>
      <c r="K2167" s="85"/>
      <c r="M2167" s="3">
        <v>550</v>
      </c>
      <c r="O2167" s="3">
        <v>550</v>
      </c>
      <c r="Q2167" s="3">
        <v>750</v>
      </c>
      <c r="S2167" s="85">
        <v>764</v>
      </c>
      <c r="T2167" s="85"/>
      <c r="U2167" s="85"/>
    </row>
    <row r="2168" spans="2:24" ht="6" customHeight="1"/>
    <row r="2169" spans="2:24" ht="13.75" customHeight="1">
      <c r="C2169" s="86" t="s">
        <v>10</v>
      </c>
      <c r="D2169" s="86"/>
      <c r="E2169" s="86"/>
      <c r="G2169" s="87">
        <v>2</v>
      </c>
      <c r="H2169" s="87"/>
      <c r="I2169" s="87"/>
    </row>
    <row r="2170" spans="2:24" ht="6" customHeight="1"/>
    <row r="2171" spans="2:24" ht="6" customHeight="1"/>
    <row r="2172" spans="2:24" ht="15" customHeight="1">
      <c r="B2172" s="88" t="s">
        <v>145</v>
      </c>
      <c r="C2172" s="88"/>
      <c r="D2172" s="88"/>
      <c r="E2172" s="88"/>
      <c r="F2172" s="88"/>
      <c r="G2172" s="88"/>
      <c r="H2172" s="88"/>
      <c r="I2172" s="88"/>
      <c r="J2172" s="88"/>
      <c r="K2172" s="88"/>
      <c r="L2172" s="88"/>
      <c r="M2172" s="88"/>
      <c r="N2172" s="88"/>
      <c r="O2172" s="88"/>
      <c r="P2172" s="88"/>
      <c r="Q2172" s="88"/>
      <c r="R2172" s="88"/>
      <c r="S2172" s="88"/>
      <c r="T2172" s="88"/>
      <c r="U2172" s="88"/>
      <c r="V2172" s="88"/>
      <c r="W2172" s="88"/>
      <c r="X2172" s="88"/>
    </row>
    <row r="2173" spans="2:24" ht="5.4" customHeight="1"/>
    <row r="2174" spans="2:24" ht="12.65" customHeight="1">
      <c r="B2174" s="74" t="s">
        <v>146</v>
      </c>
      <c r="C2174" s="74"/>
      <c r="E2174" s="89">
        <v>0</v>
      </c>
      <c r="F2174" s="89"/>
      <c r="G2174" s="89"/>
      <c r="I2174" s="89">
        <v>0</v>
      </c>
      <c r="J2174" s="89"/>
      <c r="K2174" s="89"/>
      <c r="M2174" s="2">
        <v>0</v>
      </c>
      <c r="O2174" s="2">
        <v>0</v>
      </c>
      <c r="Q2174" s="2">
        <v>0</v>
      </c>
      <c r="S2174" s="89">
        <v>0</v>
      </c>
      <c r="T2174" s="89"/>
      <c r="U2174" s="89"/>
      <c r="W2174" s="90">
        <v>63</v>
      </c>
      <c r="X2174" s="90"/>
    </row>
    <row r="2175" spans="2:24" ht="0.65" customHeight="1">
      <c r="B2175" s="74"/>
      <c r="C2175" s="74"/>
    </row>
    <row r="2176" spans="2:24" ht="0.65" customHeight="1"/>
    <row r="2177" spans="2:24" ht="1.75" customHeight="1"/>
    <row r="2178" spans="2:24" ht="10.75" customHeight="1">
      <c r="E2178" s="85">
        <v>0</v>
      </c>
      <c r="F2178" s="85"/>
      <c r="G2178" s="85"/>
      <c r="I2178" s="85">
        <v>0</v>
      </c>
      <c r="J2178" s="85"/>
      <c r="K2178" s="85"/>
      <c r="M2178" s="3">
        <v>0</v>
      </c>
      <c r="O2178" s="3">
        <v>0</v>
      </c>
      <c r="Q2178" s="3">
        <v>0</v>
      </c>
      <c r="S2178" s="85">
        <v>0</v>
      </c>
      <c r="T2178" s="85"/>
      <c r="U2178" s="85"/>
    </row>
    <row r="2179" spans="2:24" ht="6" customHeight="1"/>
    <row r="2180" spans="2:24" ht="13.75" customHeight="1">
      <c r="C2180" s="86" t="s">
        <v>10</v>
      </c>
      <c r="D2180" s="86"/>
      <c r="E2180" s="86"/>
      <c r="G2180" s="87">
        <v>1</v>
      </c>
      <c r="H2180" s="87"/>
      <c r="I2180" s="87"/>
    </row>
    <row r="2181" spans="2:24" ht="6" customHeight="1"/>
    <row r="2182" spans="2:24" ht="6" customHeight="1"/>
    <row r="2183" spans="2:24" ht="15" customHeight="1">
      <c r="B2183" s="88" t="s">
        <v>147</v>
      </c>
      <c r="C2183" s="88"/>
      <c r="D2183" s="88"/>
      <c r="E2183" s="88"/>
      <c r="F2183" s="88"/>
      <c r="G2183" s="88"/>
      <c r="H2183" s="88"/>
      <c r="I2183" s="88"/>
      <c r="J2183" s="88"/>
      <c r="K2183" s="88"/>
      <c r="L2183" s="88"/>
      <c r="M2183" s="88"/>
      <c r="N2183" s="88"/>
      <c r="O2183" s="88"/>
      <c r="P2183" s="88"/>
      <c r="Q2183" s="88"/>
      <c r="R2183" s="88"/>
      <c r="S2183" s="88"/>
      <c r="T2183" s="88"/>
      <c r="U2183" s="88"/>
      <c r="V2183" s="88"/>
      <c r="W2183" s="88"/>
      <c r="X2183" s="88"/>
    </row>
    <row r="2184" spans="2:24" ht="5.4" customHeight="1"/>
    <row r="2185" spans="2:24" ht="12.65" customHeight="1">
      <c r="B2185" s="74" t="s">
        <v>148</v>
      </c>
      <c r="C2185" s="74"/>
      <c r="E2185" s="89">
        <v>0</v>
      </c>
      <c r="F2185" s="89"/>
      <c r="G2185" s="89"/>
      <c r="I2185" s="89">
        <v>0</v>
      </c>
      <c r="J2185" s="89"/>
      <c r="K2185" s="89"/>
      <c r="M2185" s="2">
        <v>0</v>
      </c>
      <c r="O2185" s="2">
        <v>0</v>
      </c>
      <c r="Q2185" s="2">
        <v>0</v>
      </c>
      <c r="S2185" s="89">
        <v>0</v>
      </c>
      <c r="T2185" s="89"/>
      <c r="U2185" s="89"/>
      <c r="W2185" s="90">
        <v>34</v>
      </c>
      <c r="X2185" s="90"/>
    </row>
    <row r="2186" spans="2:24" ht="0.65" customHeight="1">
      <c r="B2186" s="74"/>
      <c r="C2186" s="74"/>
    </row>
    <row r="2187" spans="2:24" ht="0.65" customHeight="1"/>
    <row r="2188" spans="2:24" ht="1.75" customHeight="1"/>
    <row r="2189" spans="2:24" ht="10.75" customHeight="1">
      <c r="E2189" s="85">
        <v>0</v>
      </c>
      <c r="F2189" s="85"/>
      <c r="G2189" s="85"/>
      <c r="I2189" s="85">
        <v>0</v>
      </c>
      <c r="J2189" s="85"/>
      <c r="K2189" s="85"/>
      <c r="M2189" s="3">
        <v>0</v>
      </c>
      <c r="O2189" s="3">
        <v>0</v>
      </c>
      <c r="Q2189" s="3">
        <v>0</v>
      </c>
      <c r="S2189" s="85">
        <v>0</v>
      </c>
      <c r="T2189" s="85"/>
      <c r="U2189" s="85"/>
    </row>
    <row r="2190" spans="2:24" ht="6" customHeight="1"/>
    <row r="2191" spans="2:24" ht="13.75" customHeight="1">
      <c r="C2191" s="86" t="s">
        <v>10</v>
      </c>
      <c r="D2191" s="86"/>
      <c r="E2191" s="86"/>
      <c r="G2191" s="87">
        <v>1</v>
      </c>
      <c r="H2191" s="87"/>
      <c r="I2191" s="87"/>
    </row>
    <row r="2192" spans="2:24" ht="6" customHeight="1"/>
    <row r="2193" spans="2:24" ht="6" customHeight="1"/>
    <row r="2194" spans="2:24" ht="15" customHeight="1">
      <c r="B2194" s="88" t="s">
        <v>149</v>
      </c>
      <c r="C2194" s="88"/>
      <c r="D2194" s="88"/>
      <c r="E2194" s="88"/>
      <c r="F2194" s="88"/>
      <c r="G2194" s="88"/>
      <c r="H2194" s="88"/>
      <c r="I2194" s="88"/>
      <c r="J2194" s="88"/>
      <c r="K2194" s="88"/>
      <c r="L2194" s="88"/>
      <c r="M2194" s="88"/>
      <c r="N2194" s="88"/>
      <c r="O2194" s="88"/>
      <c r="P2194" s="88"/>
      <c r="Q2194" s="88"/>
      <c r="R2194" s="88"/>
      <c r="S2194" s="88"/>
      <c r="T2194" s="88"/>
      <c r="U2194" s="88"/>
      <c r="V2194" s="88"/>
      <c r="W2194" s="88"/>
      <c r="X2194" s="88"/>
    </row>
    <row r="2195" spans="2:24" ht="5.4" customHeight="1"/>
    <row r="2196" spans="2:24" ht="12.65" customHeight="1">
      <c r="B2196" s="74" t="s">
        <v>150</v>
      </c>
      <c r="C2196" s="74"/>
      <c r="E2196" s="89">
        <v>0</v>
      </c>
      <c r="F2196" s="89"/>
      <c r="G2196" s="89"/>
      <c r="I2196" s="89">
        <v>0</v>
      </c>
      <c r="J2196" s="89"/>
      <c r="K2196" s="89"/>
      <c r="M2196" s="2">
        <v>0</v>
      </c>
      <c r="O2196" s="2">
        <v>0</v>
      </c>
      <c r="Q2196" s="2">
        <v>20</v>
      </c>
      <c r="S2196" s="89">
        <v>20</v>
      </c>
      <c r="T2196" s="89"/>
      <c r="U2196" s="89"/>
      <c r="W2196" s="90">
        <v>60</v>
      </c>
      <c r="X2196" s="90"/>
    </row>
    <row r="2197" spans="2:24" ht="0.65" customHeight="1">
      <c r="B2197" s="74"/>
      <c r="C2197" s="74"/>
    </row>
    <row r="2198" spans="2:24" ht="0.65" customHeight="1"/>
    <row r="2199" spans="2:24" ht="1.75" customHeight="1"/>
    <row r="2200" spans="2:24" ht="10.75" customHeight="1">
      <c r="E2200" s="85">
        <v>0</v>
      </c>
      <c r="F2200" s="85"/>
      <c r="G2200" s="85"/>
      <c r="I2200" s="85">
        <v>0</v>
      </c>
      <c r="J2200" s="85"/>
      <c r="K2200" s="85"/>
      <c r="M2200" s="3">
        <v>0</v>
      </c>
      <c r="O2200" s="3">
        <v>0</v>
      </c>
      <c r="Q2200" s="3">
        <v>20</v>
      </c>
      <c r="S2200" s="85">
        <v>20</v>
      </c>
      <c r="T2200" s="85"/>
      <c r="U2200" s="85"/>
    </row>
    <row r="2201" spans="2:24" ht="6" customHeight="1"/>
    <row r="2202" spans="2:24" ht="13.75" customHeight="1">
      <c r="C2202" s="86" t="s">
        <v>10</v>
      </c>
      <c r="D2202" s="86"/>
      <c r="E2202" s="86"/>
      <c r="G2202" s="87">
        <v>1</v>
      </c>
      <c r="H2202" s="87"/>
      <c r="I2202" s="87"/>
    </row>
    <row r="2203" spans="2:24" ht="6" customHeight="1"/>
    <row r="2204" spans="2:24" ht="6" customHeight="1"/>
    <row r="2205" spans="2:24" ht="15" customHeight="1">
      <c r="B2205" s="88" t="s">
        <v>151</v>
      </c>
      <c r="C2205" s="88"/>
      <c r="D2205" s="88"/>
      <c r="E2205" s="88"/>
      <c r="F2205" s="88"/>
      <c r="G2205" s="88"/>
      <c r="H2205" s="88"/>
      <c r="I2205" s="88"/>
      <c r="J2205" s="88"/>
      <c r="K2205" s="88"/>
      <c r="L2205" s="88"/>
      <c r="M2205" s="88"/>
      <c r="N2205" s="88"/>
      <c r="O2205" s="88"/>
      <c r="P2205" s="88"/>
      <c r="Q2205" s="88"/>
      <c r="R2205" s="88"/>
      <c r="S2205" s="88"/>
      <c r="T2205" s="88"/>
      <c r="U2205" s="88"/>
      <c r="V2205" s="88"/>
      <c r="W2205" s="88"/>
      <c r="X2205" s="88"/>
    </row>
    <row r="2206" spans="2:24" ht="5.4" customHeight="1"/>
    <row r="2207" spans="2:24" ht="12.65" customHeight="1">
      <c r="B2207" s="74" t="s">
        <v>152</v>
      </c>
      <c r="C2207" s="74"/>
      <c r="E2207" s="89">
        <v>0</v>
      </c>
      <c r="F2207" s="89"/>
      <c r="G2207" s="89"/>
      <c r="I2207" s="89">
        <v>0</v>
      </c>
      <c r="J2207" s="89"/>
      <c r="K2207" s="89"/>
      <c r="M2207" s="2">
        <v>13</v>
      </c>
      <c r="O2207" s="2">
        <v>13</v>
      </c>
      <c r="Q2207" s="2">
        <v>0</v>
      </c>
      <c r="S2207" s="89">
        <v>0</v>
      </c>
      <c r="T2207" s="89"/>
      <c r="U2207" s="89"/>
      <c r="W2207" s="90">
        <v>29</v>
      </c>
      <c r="X2207" s="90"/>
    </row>
    <row r="2208" spans="2:24" ht="0.65" customHeight="1">
      <c r="B2208" s="74"/>
      <c r="C2208" s="74"/>
    </row>
    <row r="2209" spans="2:24" ht="0.65" customHeight="1"/>
    <row r="2210" spans="2:24" ht="1.75" customHeight="1"/>
    <row r="2211" spans="2:24" ht="10.75" customHeight="1">
      <c r="E2211" s="85">
        <v>0</v>
      </c>
      <c r="F2211" s="85"/>
      <c r="G2211" s="85"/>
      <c r="I2211" s="85">
        <v>0</v>
      </c>
      <c r="J2211" s="85"/>
      <c r="K2211" s="85"/>
      <c r="M2211" s="3">
        <v>13</v>
      </c>
      <c r="O2211" s="3">
        <v>13</v>
      </c>
      <c r="Q2211" s="3">
        <v>0</v>
      </c>
      <c r="S2211" s="85">
        <v>0</v>
      </c>
      <c r="T2211" s="85"/>
      <c r="U2211" s="85"/>
    </row>
    <row r="2212" spans="2:24" ht="6" customHeight="1"/>
    <row r="2213" spans="2:24" ht="13.75" customHeight="1">
      <c r="C2213" s="86" t="s">
        <v>10</v>
      </c>
      <c r="D2213" s="86"/>
      <c r="E2213" s="86"/>
      <c r="G2213" s="87">
        <v>1</v>
      </c>
      <c r="H2213" s="87"/>
      <c r="I2213" s="87"/>
    </row>
    <row r="2214" spans="2:24" ht="6" customHeight="1"/>
    <row r="2215" spans="2:24" ht="6" customHeight="1"/>
    <row r="2216" spans="2:24" ht="15" customHeight="1">
      <c r="B2216" s="88" t="s">
        <v>153</v>
      </c>
      <c r="C2216" s="88"/>
      <c r="D2216" s="88"/>
      <c r="E2216" s="88"/>
      <c r="F2216" s="88"/>
      <c r="G2216" s="88"/>
      <c r="H2216" s="88"/>
      <c r="I2216" s="88"/>
      <c r="J2216" s="88"/>
      <c r="K2216" s="88"/>
      <c r="L2216" s="88"/>
      <c r="M2216" s="88"/>
      <c r="N2216" s="88"/>
      <c r="O2216" s="88"/>
      <c r="P2216" s="88"/>
      <c r="Q2216" s="88"/>
      <c r="R2216" s="88"/>
      <c r="S2216" s="88"/>
      <c r="T2216" s="88"/>
      <c r="U2216" s="88"/>
      <c r="V2216" s="88"/>
      <c r="W2216" s="88"/>
      <c r="X2216" s="88"/>
    </row>
    <row r="2217" spans="2:24" ht="5.4" customHeight="1"/>
    <row r="2218" spans="2:24" ht="12.65" customHeight="1">
      <c r="B2218" s="74" t="s">
        <v>154</v>
      </c>
      <c r="C2218" s="74"/>
      <c r="E2218" s="89">
        <v>0</v>
      </c>
      <c r="F2218" s="89"/>
      <c r="G2218" s="89"/>
      <c r="I2218" s="89">
        <v>0</v>
      </c>
      <c r="J2218" s="89"/>
      <c r="K2218" s="89"/>
      <c r="M2218" s="2">
        <v>0</v>
      </c>
      <c r="O2218" s="2">
        <v>0</v>
      </c>
      <c r="Q2218" s="2">
        <v>0</v>
      </c>
      <c r="S2218" s="89">
        <v>0</v>
      </c>
      <c r="T2218" s="89"/>
      <c r="U2218" s="89"/>
      <c r="W2218" s="90">
        <v>42</v>
      </c>
      <c r="X2218" s="90"/>
    </row>
    <row r="2219" spans="2:24" ht="0.65" customHeight="1">
      <c r="B2219" s="74"/>
      <c r="C2219" s="74"/>
    </row>
    <row r="2220" spans="2:24" ht="0.65" customHeight="1"/>
    <row r="2221" spans="2:24" ht="1.75" customHeight="1"/>
    <row r="2222" spans="2:24" ht="10.75" customHeight="1">
      <c r="E2222" s="85">
        <v>0</v>
      </c>
      <c r="F2222" s="85"/>
      <c r="G2222" s="85"/>
      <c r="I2222" s="85">
        <v>0</v>
      </c>
      <c r="J2222" s="85"/>
      <c r="K2222" s="85"/>
      <c r="M2222" s="3">
        <v>0</v>
      </c>
      <c r="O2222" s="3">
        <v>0</v>
      </c>
      <c r="Q2222" s="3">
        <v>0</v>
      </c>
      <c r="S2222" s="85">
        <v>0</v>
      </c>
      <c r="T2222" s="85"/>
      <c r="U2222" s="85"/>
    </row>
    <row r="2223" spans="2:24" ht="6" customHeight="1"/>
    <row r="2224" spans="2:24" ht="13.75" customHeight="1">
      <c r="C2224" s="86" t="s">
        <v>10</v>
      </c>
      <c r="D2224" s="86"/>
      <c r="E2224" s="86"/>
      <c r="G2224" s="87">
        <v>1</v>
      </c>
      <c r="H2224" s="87"/>
      <c r="I2224" s="87"/>
    </row>
    <row r="2225" spans="2:24" ht="6" customHeight="1"/>
    <row r="2226" spans="2:24" ht="6" customHeight="1"/>
    <row r="2227" spans="2:24" ht="15" customHeight="1">
      <c r="B2227" s="88" t="s">
        <v>155</v>
      </c>
      <c r="C2227" s="88"/>
      <c r="D2227" s="88"/>
      <c r="E2227" s="88"/>
      <c r="F2227" s="88"/>
      <c r="G2227" s="88"/>
      <c r="H2227" s="88"/>
      <c r="I2227" s="88"/>
      <c r="J2227" s="88"/>
      <c r="K2227" s="88"/>
      <c r="L2227" s="88"/>
      <c r="M2227" s="88"/>
      <c r="N2227" s="88"/>
      <c r="O2227" s="88"/>
      <c r="P2227" s="88"/>
      <c r="Q2227" s="88"/>
      <c r="R2227" s="88"/>
      <c r="S2227" s="88"/>
      <c r="T2227" s="88"/>
      <c r="U2227" s="88"/>
      <c r="V2227" s="88"/>
      <c r="W2227" s="88"/>
      <c r="X2227" s="88"/>
    </row>
    <row r="2228" spans="2:24" ht="5.4" customHeight="1"/>
    <row r="2229" spans="2:24" ht="10.75" customHeight="1">
      <c r="B2229" s="93" t="s">
        <v>156</v>
      </c>
      <c r="C2229" s="93"/>
      <c r="E2229" s="89">
        <v>0</v>
      </c>
      <c r="F2229" s="89"/>
      <c r="G2229" s="89"/>
      <c r="I2229" s="89">
        <v>0</v>
      </c>
      <c r="J2229" s="89"/>
      <c r="K2229" s="89"/>
      <c r="M2229" s="2">
        <v>0</v>
      </c>
      <c r="O2229" s="2">
        <v>0</v>
      </c>
      <c r="Q2229" s="2">
        <v>60</v>
      </c>
      <c r="S2229" s="89">
        <v>60</v>
      </c>
      <c r="T2229" s="89"/>
      <c r="U2229" s="89"/>
    </row>
    <row r="2230" spans="2:24" ht="1.75" customHeight="1">
      <c r="B2230" s="93"/>
      <c r="C2230" s="93"/>
    </row>
    <row r="2231" spans="2:24" ht="0.65" customHeight="1">
      <c r="B2231" s="93"/>
      <c r="C2231" s="93"/>
    </row>
    <row r="2232" spans="2:24" ht="8.4" customHeight="1">
      <c r="B2232" s="93"/>
      <c r="C2232" s="93"/>
    </row>
    <row r="2233" spans="2:24" ht="10.75" customHeight="1">
      <c r="B2233" s="93" t="s">
        <v>156</v>
      </c>
      <c r="C2233" s="93"/>
      <c r="E2233" s="89">
        <v>0</v>
      </c>
      <c r="F2233" s="89"/>
      <c r="G2233" s="89"/>
      <c r="I2233" s="89">
        <v>0</v>
      </c>
      <c r="J2233" s="89"/>
      <c r="K2233" s="89"/>
      <c r="M2233" s="2">
        <v>0</v>
      </c>
      <c r="O2233" s="2">
        <v>0</v>
      </c>
      <c r="Q2233" s="2">
        <v>60</v>
      </c>
      <c r="S2233" s="89">
        <v>60</v>
      </c>
      <c r="T2233" s="89"/>
      <c r="U2233" s="89"/>
    </row>
    <row r="2234" spans="2:24" ht="1.75" customHeight="1">
      <c r="B2234" s="93"/>
      <c r="C2234" s="93"/>
    </row>
    <row r="2235" spans="2:24" ht="0.65" customHeight="1">
      <c r="B2235" s="93"/>
      <c r="C2235" s="93"/>
    </row>
    <row r="2236" spans="2:24" ht="8.4" customHeight="1">
      <c r="B2236" s="93"/>
      <c r="C2236" s="93"/>
    </row>
    <row r="2237" spans="2:24" ht="1.75" customHeight="1"/>
    <row r="2238" spans="2:24" ht="10.75" customHeight="1">
      <c r="E2238" s="85">
        <v>0</v>
      </c>
      <c r="F2238" s="85"/>
      <c r="G2238" s="85"/>
      <c r="I2238" s="85">
        <v>0</v>
      </c>
      <c r="J2238" s="85"/>
      <c r="K2238" s="85"/>
      <c r="M2238" s="3">
        <v>0</v>
      </c>
      <c r="O2238" s="3">
        <v>0</v>
      </c>
      <c r="Q2238" s="3">
        <v>120</v>
      </c>
      <c r="S2238" s="85">
        <v>120</v>
      </c>
      <c r="T2238" s="85"/>
      <c r="U2238" s="85"/>
    </row>
    <row r="2239" spans="2:24" ht="6" customHeight="1"/>
    <row r="2240" spans="2:24" ht="13.75" customHeight="1">
      <c r="C2240" s="86" t="s">
        <v>10</v>
      </c>
      <c r="D2240" s="86"/>
      <c r="E2240" s="86"/>
      <c r="G2240" s="87">
        <v>2</v>
      </c>
      <c r="H2240" s="87"/>
      <c r="I2240" s="87"/>
    </row>
    <row r="2241" spans="2:24" ht="6" customHeight="1"/>
    <row r="2242" spans="2:24" ht="6" customHeight="1"/>
    <row r="2243" spans="2:24" ht="15" customHeight="1">
      <c r="B2243" s="88" t="s">
        <v>157</v>
      </c>
      <c r="C2243" s="88"/>
      <c r="D2243" s="88"/>
      <c r="E2243" s="88"/>
      <c r="F2243" s="88"/>
      <c r="G2243" s="88"/>
      <c r="H2243" s="88"/>
      <c r="I2243" s="88"/>
      <c r="J2243" s="88"/>
      <c r="K2243" s="88"/>
      <c r="L2243" s="88"/>
      <c r="M2243" s="88"/>
      <c r="N2243" s="88"/>
      <c r="O2243" s="88"/>
      <c r="P2243" s="88"/>
      <c r="Q2243" s="88"/>
      <c r="R2243" s="88"/>
      <c r="S2243" s="88"/>
      <c r="T2243" s="88"/>
      <c r="U2243" s="88"/>
      <c r="V2243" s="88"/>
      <c r="W2243" s="88"/>
      <c r="X2243" s="88"/>
    </row>
    <row r="2244" spans="2:24" ht="5.4" customHeight="1"/>
    <row r="2245" spans="2:24" ht="10.75" customHeight="1">
      <c r="B2245" s="93" t="s">
        <v>158</v>
      </c>
      <c r="C2245" s="93"/>
      <c r="E2245" s="89">
        <v>30</v>
      </c>
      <c r="F2245" s="89"/>
      <c r="G2245" s="89"/>
      <c r="I2245" s="89">
        <v>30</v>
      </c>
      <c r="J2245" s="89"/>
      <c r="K2245" s="89"/>
      <c r="M2245" s="2">
        <v>75</v>
      </c>
      <c r="O2245" s="2">
        <v>75</v>
      </c>
      <c r="Q2245" s="2">
        <v>20</v>
      </c>
      <c r="S2245" s="89">
        <v>20</v>
      </c>
      <c r="T2245" s="89"/>
      <c r="U2245" s="89"/>
      <c r="W2245" s="90">
        <v>50</v>
      </c>
      <c r="X2245" s="90"/>
    </row>
    <row r="2246" spans="2:24" ht="1.75" customHeight="1">
      <c r="B2246" s="93"/>
      <c r="C2246" s="93"/>
    </row>
    <row r="2247" spans="2:24" ht="0.65" customHeight="1">
      <c r="B2247" s="93"/>
      <c r="C2247" s="93"/>
    </row>
    <row r="2248" spans="2:24" ht="8.4" customHeight="1">
      <c r="B2248" s="93"/>
      <c r="C2248" s="93"/>
    </row>
    <row r="2249" spans="2:24" ht="1.75" customHeight="1"/>
    <row r="2250" spans="2:24" ht="10.75" customHeight="1">
      <c r="E2250" s="85">
        <v>30</v>
      </c>
      <c r="F2250" s="85"/>
      <c r="G2250" s="85"/>
      <c r="I2250" s="85">
        <v>30</v>
      </c>
      <c r="J2250" s="85"/>
      <c r="K2250" s="85"/>
      <c r="M2250" s="3">
        <v>75</v>
      </c>
      <c r="O2250" s="3">
        <v>75</v>
      </c>
      <c r="Q2250" s="3">
        <v>20</v>
      </c>
      <c r="S2250" s="85">
        <v>20</v>
      </c>
      <c r="T2250" s="85"/>
      <c r="U2250" s="85"/>
    </row>
    <row r="2251" spans="2:24" ht="6" customHeight="1"/>
    <row r="2252" spans="2:24" ht="13.75" customHeight="1">
      <c r="C2252" s="86" t="s">
        <v>10</v>
      </c>
      <c r="D2252" s="86"/>
      <c r="E2252" s="86"/>
      <c r="G2252" s="87">
        <v>1</v>
      </c>
      <c r="H2252" s="87"/>
      <c r="I2252" s="87"/>
    </row>
    <row r="2253" spans="2:24" ht="6" customHeight="1"/>
    <row r="2254" spans="2:24" ht="6" customHeight="1"/>
    <row r="2255" spans="2:24" ht="15" customHeight="1">
      <c r="B2255" s="88" t="s">
        <v>159</v>
      </c>
      <c r="C2255" s="88"/>
      <c r="D2255" s="88"/>
      <c r="E2255" s="88"/>
      <c r="F2255" s="88"/>
      <c r="G2255" s="88"/>
      <c r="H2255" s="88"/>
      <c r="I2255" s="88"/>
      <c r="J2255" s="88"/>
      <c r="K2255" s="88"/>
      <c r="L2255" s="88"/>
      <c r="M2255" s="88"/>
      <c r="N2255" s="88"/>
      <c r="O2255" s="88"/>
      <c r="P2255" s="88"/>
      <c r="Q2255" s="88"/>
      <c r="R2255" s="88"/>
      <c r="S2255" s="88"/>
      <c r="T2255" s="88"/>
      <c r="U2255" s="88"/>
      <c r="V2255" s="88"/>
      <c r="W2255" s="88"/>
      <c r="X2255" s="88"/>
    </row>
    <row r="2256" spans="2:24" ht="5.4" customHeight="1"/>
    <row r="2257" spans="2:24" ht="12.65" customHeight="1">
      <c r="B2257" s="74" t="s">
        <v>160</v>
      </c>
      <c r="C2257" s="74"/>
      <c r="E2257" s="89">
        <v>0</v>
      </c>
      <c r="F2257" s="89"/>
      <c r="G2257" s="89"/>
      <c r="I2257" s="89">
        <v>0</v>
      </c>
      <c r="J2257" s="89"/>
      <c r="K2257" s="89"/>
      <c r="M2257" s="2">
        <v>0</v>
      </c>
      <c r="O2257" s="2">
        <v>0</v>
      </c>
      <c r="Q2257" s="2">
        <v>0</v>
      </c>
      <c r="S2257" s="89">
        <v>0</v>
      </c>
      <c r="T2257" s="89"/>
      <c r="U2257" s="89"/>
      <c r="W2257" s="90">
        <v>30</v>
      </c>
      <c r="X2257" s="90"/>
    </row>
    <row r="2258" spans="2:24" ht="0.65" customHeight="1">
      <c r="B2258" s="74"/>
      <c r="C2258" s="74"/>
    </row>
    <row r="2259" spans="2:24" ht="0.65" customHeight="1"/>
    <row r="2260" spans="2:24" ht="1.75" customHeight="1"/>
    <row r="2261" spans="2:24" ht="10.75" customHeight="1">
      <c r="E2261" s="85">
        <v>0</v>
      </c>
      <c r="F2261" s="85"/>
      <c r="G2261" s="85"/>
      <c r="I2261" s="85">
        <v>0</v>
      </c>
      <c r="J2261" s="85"/>
      <c r="K2261" s="85"/>
      <c r="M2261" s="3">
        <v>0</v>
      </c>
      <c r="O2261" s="3">
        <v>0</v>
      </c>
      <c r="Q2261" s="3">
        <v>0</v>
      </c>
      <c r="S2261" s="85">
        <v>0</v>
      </c>
      <c r="T2261" s="85"/>
      <c r="U2261" s="85"/>
    </row>
    <row r="2262" spans="2:24" ht="6" customHeight="1"/>
    <row r="2263" spans="2:24" ht="13.75" customHeight="1">
      <c r="C2263" s="86" t="s">
        <v>10</v>
      </c>
      <c r="D2263" s="86"/>
      <c r="E2263" s="86"/>
      <c r="G2263" s="87">
        <v>1</v>
      </c>
      <c r="H2263" s="87"/>
      <c r="I2263" s="87"/>
    </row>
    <row r="2264" spans="2:24" ht="6" customHeight="1"/>
    <row r="2265" spans="2:24" ht="6" customHeight="1"/>
    <row r="2266" spans="2:24" ht="15" customHeight="1">
      <c r="B2266" s="88" t="s">
        <v>161</v>
      </c>
      <c r="C2266" s="88"/>
      <c r="D2266" s="88"/>
      <c r="E2266" s="88"/>
      <c r="F2266" s="88"/>
      <c r="G2266" s="88"/>
      <c r="H2266" s="88"/>
      <c r="I2266" s="88"/>
      <c r="J2266" s="88"/>
      <c r="K2266" s="88"/>
      <c r="L2266" s="88"/>
      <c r="M2266" s="88"/>
      <c r="N2266" s="88"/>
      <c r="O2266" s="88"/>
      <c r="P2266" s="88"/>
      <c r="Q2266" s="88"/>
      <c r="R2266" s="88"/>
      <c r="S2266" s="88"/>
      <c r="T2266" s="88"/>
      <c r="U2266" s="88"/>
      <c r="V2266" s="88"/>
      <c r="W2266" s="88"/>
      <c r="X2266" s="88"/>
    </row>
    <row r="2267" spans="2:24" ht="5.4" customHeight="1"/>
    <row r="2268" spans="2:24" ht="10.75" customHeight="1">
      <c r="B2268" s="93" t="s">
        <v>162</v>
      </c>
      <c r="C2268" s="93"/>
      <c r="E2268" s="89">
        <v>0</v>
      </c>
      <c r="F2268" s="89"/>
      <c r="G2268" s="89"/>
      <c r="I2268" s="89">
        <v>0</v>
      </c>
      <c r="J2268" s="89"/>
      <c r="K2268" s="89"/>
      <c r="M2268" s="2">
        <v>0</v>
      </c>
      <c r="O2268" s="2">
        <v>0</v>
      </c>
      <c r="Q2268" s="2">
        <v>0</v>
      </c>
      <c r="S2268" s="89">
        <v>0</v>
      </c>
      <c r="T2268" s="89"/>
      <c r="U2268" s="89"/>
      <c r="W2268" s="90">
        <v>57</v>
      </c>
      <c r="X2268" s="90"/>
    </row>
    <row r="2269" spans="2:24" ht="1.75" customHeight="1">
      <c r="B2269" s="93"/>
      <c r="C2269" s="93"/>
    </row>
    <row r="2270" spans="2:24" ht="0.65" customHeight="1">
      <c r="B2270" s="93"/>
      <c r="C2270" s="93"/>
    </row>
    <row r="2271" spans="2:24" ht="8.4" customHeight="1">
      <c r="B2271" s="93"/>
      <c r="C2271" s="93"/>
    </row>
    <row r="2272" spans="2:24" ht="10.75" customHeight="1">
      <c r="B2272" s="93" t="s">
        <v>162</v>
      </c>
      <c r="C2272" s="93"/>
      <c r="E2272" s="89">
        <v>0</v>
      </c>
      <c r="F2272" s="89"/>
      <c r="G2272" s="89"/>
      <c r="I2272" s="89">
        <v>0</v>
      </c>
      <c r="J2272" s="89"/>
      <c r="K2272" s="89"/>
      <c r="M2272" s="2">
        <v>0</v>
      </c>
      <c r="O2272" s="2">
        <v>0</v>
      </c>
      <c r="Q2272" s="2">
        <v>0</v>
      </c>
      <c r="S2272" s="89">
        <v>0</v>
      </c>
      <c r="T2272" s="89"/>
      <c r="U2272" s="89"/>
      <c r="W2272" s="90">
        <v>57</v>
      </c>
      <c r="X2272" s="90"/>
    </row>
    <row r="2273" spans="2:24" ht="1.75" customHeight="1">
      <c r="B2273" s="93"/>
      <c r="C2273" s="93"/>
    </row>
    <row r="2274" spans="2:24" ht="0.65" customHeight="1">
      <c r="B2274" s="93"/>
      <c r="C2274" s="93"/>
    </row>
    <row r="2275" spans="2:24" ht="8.4" customHeight="1">
      <c r="B2275" s="93"/>
      <c r="C2275" s="93"/>
    </row>
    <row r="2276" spans="2:24" ht="1.75" customHeight="1"/>
    <row r="2277" spans="2:24" ht="10.75" customHeight="1">
      <c r="E2277" s="85">
        <v>0</v>
      </c>
      <c r="F2277" s="85"/>
      <c r="G2277" s="85"/>
      <c r="I2277" s="85">
        <v>0</v>
      </c>
      <c r="J2277" s="85"/>
      <c r="K2277" s="85"/>
      <c r="M2277" s="3">
        <v>0</v>
      </c>
      <c r="O2277" s="3">
        <v>0</v>
      </c>
      <c r="Q2277" s="3">
        <v>0</v>
      </c>
      <c r="S2277" s="85">
        <v>0</v>
      </c>
      <c r="T2277" s="85"/>
      <c r="U2277" s="85"/>
    </row>
    <row r="2278" spans="2:24" ht="6" customHeight="1"/>
    <row r="2279" spans="2:24" ht="13.75" customHeight="1">
      <c r="C2279" s="86" t="s">
        <v>10</v>
      </c>
      <c r="D2279" s="86"/>
      <c r="E2279" s="86"/>
      <c r="G2279" s="87">
        <v>2</v>
      </c>
      <c r="H2279" s="87"/>
      <c r="I2279" s="87"/>
    </row>
    <row r="2280" spans="2:24" ht="6" customHeight="1"/>
    <row r="2281" spans="2:24" ht="6" customHeight="1"/>
    <row r="2282" spans="2:24" ht="15" customHeight="1">
      <c r="B2282" s="88" t="s">
        <v>163</v>
      </c>
      <c r="C2282" s="88"/>
      <c r="D2282" s="88"/>
      <c r="E2282" s="88"/>
      <c r="F2282" s="88"/>
      <c r="G2282" s="88"/>
      <c r="H2282" s="88"/>
      <c r="I2282" s="88"/>
      <c r="J2282" s="88"/>
      <c r="K2282" s="88"/>
      <c r="L2282" s="88"/>
      <c r="M2282" s="88"/>
      <c r="N2282" s="88"/>
      <c r="O2282" s="88"/>
      <c r="P2282" s="88"/>
      <c r="Q2282" s="88"/>
      <c r="R2282" s="88"/>
      <c r="S2282" s="88"/>
      <c r="T2282" s="88"/>
      <c r="U2282" s="88"/>
      <c r="V2282" s="88"/>
      <c r="W2282" s="88"/>
      <c r="X2282" s="88"/>
    </row>
    <row r="2283" spans="2:24" ht="5.4" customHeight="1"/>
    <row r="2284" spans="2:24" ht="12.65" customHeight="1">
      <c r="B2284" s="74" t="s">
        <v>164</v>
      </c>
      <c r="C2284" s="74"/>
      <c r="E2284" s="89">
        <v>0</v>
      </c>
      <c r="F2284" s="89"/>
      <c r="G2284" s="89"/>
      <c r="I2284" s="89">
        <v>0</v>
      </c>
      <c r="J2284" s="89"/>
      <c r="K2284" s="89"/>
      <c r="M2284" s="2">
        <v>0</v>
      </c>
      <c r="O2284" s="2">
        <v>0</v>
      </c>
      <c r="Q2284" s="2">
        <v>0</v>
      </c>
      <c r="S2284" s="89">
        <v>0</v>
      </c>
      <c r="T2284" s="89"/>
      <c r="U2284" s="89"/>
      <c r="W2284" s="90">
        <v>38</v>
      </c>
      <c r="X2284" s="90"/>
    </row>
    <row r="2285" spans="2:24" ht="0.65" customHeight="1">
      <c r="B2285" s="74"/>
      <c r="C2285" s="74"/>
    </row>
    <row r="2286" spans="2:24" ht="0.65" customHeight="1"/>
    <row r="2287" spans="2:24" ht="1.75" customHeight="1"/>
    <row r="2288" spans="2:24" ht="10.75" customHeight="1">
      <c r="E2288" s="85">
        <v>0</v>
      </c>
      <c r="F2288" s="85"/>
      <c r="G2288" s="85"/>
      <c r="I2288" s="85">
        <v>0</v>
      </c>
      <c r="J2288" s="85"/>
      <c r="K2288" s="85"/>
      <c r="M2288" s="3">
        <v>0</v>
      </c>
      <c r="O2288" s="3">
        <v>0</v>
      </c>
      <c r="Q2288" s="3">
        <v>0</v>
      </c>
      <c r="S2288" s="85">
        <v>0</v>
      </c>
      <c r="T2288" s="85"/>
      <c r="U2288" s="85"/>
    </row>
    <row r="2289" spans="2:24" ht="6" customHeight="1"/>
    <row r="2290" spans="2:24" ht="13.75" customHeight="1">
      <c r="C2290" s="86" t="s">
        <v>10</v>
      </c>
      <c r="D2290" s="86"/>
      <c r="E2290" s="86"/>
      <c r="G2290" s="87">
        <v>1</v>
      </c>
      <c r="H2290" s="87"/>
      <c r="I2290" s="87"/>
    </row>
    <row r="2291" spans="2:24" ht="6" customHeight="1"/>
    <row r="2292" spans="2:24" ht="6" customHeight="1"/>
    <row r="2293" spans="2:24" ht="15" customHeight="1">
      <c r="B2293" s="88" t="s">
        <v>165</v>
      </c>
      <c r="C2293" s="88"/>
      <c r="D2293" s="88"/>
      <c r="E2293" s="88"/>
      <c r="F2293" s="88"/>
      <c r="G2293" s="88"/>
      <c r="H2293" s="88"/>
      <c r="I2293" s="88"/>
      <c r="J2293" s="88"/>
      <c r="K2293" s="88"/>
      <c r="L2293" s="88"/>
      <c r="M2293" s="88"/>
      <c r="N2293" s="88"/>
      <c r="O2293" s="88"/>
      <c r="P2293" s="88"/>
      <c r="Q2293" s="88"/>
      <c r="R2293" s="88"/>
      <c r="S2293" s="88"/>
      <c r="T2293" s="88"/>
      <c r="U2293" s="88"/>
      <c r="V2293" s="88"/>
      <c r="W2293" s="88"/>
      <c r="X2293" s="88"/>
    </row>
    <row r="2294" spans="2:24" ht="5.4" customHeight="1"/>
    <row r="2295" spans="2:24" ht="12.65" customHeight="1">
      <c r="B2295" s="74" t="s">
        <v>166</v>
      </c>
      <c r="C2295" s="74"/>
      <c r="E2295" s="89">
        <v>0</v>
      </c>
      <c r="F2295" s="89"/>
      <c r="G2295" s="89"/>
      <c r="I2295" s="89">
        <v>0</v>
      </c>
      <c r="J2295" s="89"/>
      <c r="K2295" s="89"/>
      <c r="M2295" s="2">
        <v>0</v>
      </c>
      <c r="O2295" s="2">
        <v>0</v>
      </c>
      <c r="Q2295" s="2">
        <v>0</v>
      </c>
      <c r="S2295" s="89">
        <v>0</v>
      </c>
      <c r="T2295" s="89"/>
      <c r="U2295" s="89"/>
      <c r="W2295" s="90">
        <v>27</v>
      </c>
      <c r="X2295" s="90"/>
    </row>
    <row r="2296" spans="2:24" ht="0.65" customHeight="1">
      <c r="B2296" s="74"/>
      <c r="C2296" s="74"/>
    </row>
    <row r="2297" spans="2:24" ht="0.65" customHeight="1"/>
    <row r="2298" spans="2:24" ht="1.75" customHeight="1"/>
    <row r="2299" spans="2:24" ht="10.75" customHeight="1">
      <c r="E2299" s="85">
        <v>0</v>
      </c>
      <c r="F2299" s="85"/>
      <c r="G2299" s="85"/>
      <c r="I2299" s="85">
        <v>0</v>
      </c>
      <c r="J2299" s="85"/>
      <c r="K2299" s="85"/>
      <c r="M2299" s="3">
        <v>0</v>
      </c>
      <c r="O2299" s="3">
        <v>0</v>
      </c>
      <c r="Q2299" s="3">
        <v>0</v>
      </c>
      <c r="S2299" s="85">
        <v>0</v>
      </c>
      <c r="T2299" s="85"/>
      <c r="U2299" s="85"/>
    </row>
    <row r="2300" spans="2:24" ht="6" customHeight="1"/>
    <row r="2301" spans="2:24" ht="13.75" customHeight="1">
      <c r="C2301" s="86" t="s">
        <v>10</v>
      </c>
      <c r="D2301" s="86"/>
      <c r="E2301" s="86"/>
      <c r="G2301" s="87">
        <v>1</v>
      </c>
      <c r="H2301" s="87"/>
      <c r="I2301" s="87"/>
    </row>
    <row r="2302" spans="2:24" ht="6" customHeight="1"/>
    <row r="2303" spans="2:24" ht="6" customHeight="1"/>
    <row r="2304" spans="2:24" ht="15" customHeight="1">
      <c r="B2304" s="88" t="s">
        <v>167</v>
      </c>
      <c r="C2304" s="88"/>
      <c r="D2304" s="88"/>
      <c r="E2304" s="88"/>
      <c r="F2304" s="88"/>
      <c r="G2304" s="88"/>
      <c r="H2304" s="88"/>
      <c r="I2304" s="88"/>
      <c r="J2304" s="88"/>
      <c r="K2304" s="88"/>
      <c r="L2304" s="88"/>
      <c r="M2304" s="88"/>
      <c r="N2304" s="88"/>
      <c r="O2304" s="88"/>
      <c r="P2304" s="88"/>
      <c r="Q2304" s="88"/>
      <c r="R2304" s="88"/>
      <c r="S2304" s="88"/>
      <c r="T2304" s="88"/>
      <c r="U2304" s="88"/>
      <c r="V2304" s="88"/>
      <c r="W2304" s="88"/>
      <c r="X2304" s="88"/>
    </row>
    <row r="2305" spans="2:24" ht="5.4" customHeight="1"/>
    <row r="2306" spans="2:24" ht="12.65" customHeight="1">
      <c r="B2306" s="74" t="s">
        <v>168</v>
      </c>
      <c r="C2306" s="74"/>
      <c r="E2306" s="89">
        <v>0</v>
      </c>
      <c r="F2306" s="89"/>
      <c r="G2306" s="89"/>
      <c r="I2306" s="89">
        <v>0</v>
      </c>
      <c r="J2306" s="89"/>
      <c r="K2306" s="89"/>
      <c r="M2306" s="2">
        <v>0</v>
      </c>
      <c r="O2306" s="2">
        <v>0</v>
      </c>
      <c r="Q2306" s="2">
        <v>0</v>
      </c>
      <c r="S2306" s="89">
        <v>0</v>
      </c>
      <c r="T2306" s="89"/>
      <c r="U2306" s="89"/>
      <c r="W2306" s="90">
        <v>77</v>
      </c>
      <c r="X2306" s="90"/>
    </row>
    <row r="2307" spans="2:24" ht="0.65" customHeight="1">
      <c r="B2307" s="74"/>
      <c r="C2307" s="74"/>
    </row>
    <row r="2308" spans="2:24" ht="0.65" customHeight="1"/>
    <row r="2309" spans="2:24" ht="1.75" customHeight="1"/>
    <row r="2310" spans="2:24" ht="10.75" customHeight="1">
      <c r="E2310" s="85">
        <v>0</v>
      </c>
      <c r="F2310" s="85"/>
      <c r="G2310" s="85"/>
      <c r="I2310" s="85">
        <v>0</v>
      </c>
      <c r="J2310" s="85"/>
      <c r="K2310" s="85"/>
      <c r="M2310" s="3">
        <v>0</v>
      </c>
      <c r="O2310" s="3">
        <v>0</v>
      </c>
      <c r="Q2310" s="3">
        <v>0</v>
      </c>
      <c r="S2310" s="85">
        <v>0</v>
      </c>
      <c r="T2310" s="85"/>
      <c r="U2310" s="85"/>
    </row>
    <row r="2311" spans="2:24" ht="6" customHeight="1"/>
    <row r="2312" spans="2:24" ht="13.75" customHeight="1">
      <c r="C2312" s="86" t="s">
        <v>10</v>
      </c>
      <c r="D2312" s="86"/>
      <c r="E2312" s="86"/>
      <c r="G2312" s="87">
        <v>1</v>
      </c>
      <c r="H2312" s="87"/>
      <c r="I2312" s="87"/>
    </row>
    <row r="2313" spans="2:24" ht="6" customHeight="1"/>
    <row r="2314" spans="2:24" ht="6" customHeight="1"/>
    <row r="2315" spans="2:24" ht="15" customHeight="1">
      <c r="B2315" s="88" t="s">
        <v>169</v>
      </c>
      <c r="C2315" s="88"/>
      <c r="D2315" s="88"/>
      <c r="E2315" s="88"/>
      <c r="F2315" s="88"/>
      <c r="G2315" s="88"/>
      <c r="H2315" s="88"/>
      <c r="I2315" s="88"/>
      <c r="J2315" s="88"/>
      <c r="K2315" s="88"/>
      <c r="L2315" s="88"/>
      <c r="M2315" s="88"/>
      <c r="N2315" s="88"/>
      <c r="O2315" s="88"/>
      <c r="P2315" s="88"/>
      <c r="Q2315" s="88"/>
      <c r="R2315" s="88"/>
      <c r="S2315" s="88"/>
      <c r="T2315" s="88"/>
      <c r="U2315" s="88"/>
      <c r="V2315" s="88"/>
      <c r="W2315" s="88"/>
      <c r="X2315" s="88"/>
    </row>
    <row r="2316" spans="2:24" ht="5.4" customHeight="1"/>
    <row r="2317" spans="2:24" ht="10.75" customHeight="1">
      <c r="B2317" s="93" t="s">
        <v>170</v>
      </c>
      <c r="C2317" s="93"/>
      <c r="E2317" s="89">
        <v>0</v>
      </c>
      <c r="F2317" s="89"/>
      <c r="G2317" s="89"/>
      <c r="I2317" s="89">
        <v>0</v>
      </c>
      <c r="J2317" s="89"/>
      <c r="K2317" s="89"/>
      <c r="M2317" s="2">
        <v>0</v>
      </c>
      <c r="O2317" s="2">
        <v>0</v>
      </c>
      <c r="Q2317" s="2">
        <v>0</v>
      </c>
      <c r="S2317" s="89">
        <v>0</v>
      </c>
      <c r="T2317" s="89"/>
      <c r="U2317" s="89"/>
      <c r="W2317" s="90">
        <v>42</v>
      </c>
      <c r="X2317" s="90"/>
    </row>
    <row r="2318" spans="2:24" ht="1.75" customHeight="1">
      <c r="B2318" s="93"/>
      <c r="C2318" s="93"/>
    </row>
    <row r="2319" spans="2:24" ht="0.65" customHeight="1">
      <c r="B2319" s="93"/>
      <c r="C2319" s="93"/>
    </row>
    <row r="2320" spans="2:24" ht="8.4" customHeight="1">
      <c r="B2320" s="93"/>
      <c r="C2320" s="93"/>
    </row>
    <row r="2321" spans="2:24" ht="10.75" customHeight="1">
      <c r="B2321" s="93" t="s">
        <v>170</v>
      </c>
      <c r="C2321" s="93"/>
      <c r="E2321" s="89">
        <v>0</v>
      </c>
      <c r="F2321" s="89"/>
      <c r="G2321" s="89"/>
      <c r="I2321" s="89">
        <v>0</v>
      </c>
      <c r="J2321" s="89"/>
      <c r="K2321" s="89"/>
      <c r="M2321" s="2">
        <v>0</v>
      </c>
      <c r="O2321" s="2">
        <v>0</v>
      </c>
      <c r="Q2321" s="2">
        <v>0</v>
      </c>
      <c r="S2321" s="89">
        <v>0</v>
      </c>
      <c r="T2321" s="89"/>
      <c r="U2321" s="89"/>
    </row>
    <row r="2322" spans="2:24" ht="1.75" customHeight="1">
      <c r="B2322" s="93"/>
      <c r="C2322" s="93"/>
    </row>
    <row r="2323" spans="2:24" ht="0.65" customHeight="1">
      <c r="B2323" s="93"/>
      <c r="C2323" s="93"/>
    </row>
    <row r="2324" spans="2:24" ht="8.4" customHeight="1">
      <c r="B2324" s="93"/>
      <c r="C2324" s="93"/>
    </row>
    <row r="2325" spans="2:24" ht="1.75" customHeight="1"/>
    <row r="2326" spans="2:24" ht="10.75" customHeight="1">
      <c r="E2326" s="85">
        <v>0</v>
      </c>
      <c r="F2326" s="85"/>
      <c r="G2326" s="85"/>
      <c r="I2326" s="85">
        <v>0</v>
      </c>
      <c r="J2326" s="85"/>
      <c r="K2326" s="85"/>
      <c r="M2326" s="3">
        <v>0</v>
      </c>
      <c r="O2326" s="3">
        <v>0</v>
      </c>
      <c r="Q2326" s="3">
        <v>0</v>
      </c>
      <c r="S2326" s="85">
        <v>0</v>
      </c>
      <c r="T2326" s="85"/>
      <c r="U2326" s="85"/>
    </row>
    <row r="2327" spans="2:24" ht="6" customHeight="1"/>
    <row r="2328" spans="2:24" ht="13.75" customHeight="1">
      <c r="C2328" s="86" t="s">
        <v>10</v>
      </c>
      <c r="D2328" s="86"/>
      <c r="E2328" s="86"/>
      <c r="G2328" s="87">
        <v>2</v>
      </c>
      <c r="H2328" s="87"/>
      <c r="I2328" s="87"/>
    </row>
    <row r="2329" spans="2:24" ht="6" customHeight="1"/>
    <row r="2330" spans="2:24" ht="6" customHeight="1"/>
    <row r="2331" spans="2:24" ht="15" customHeight="1">
      <c r="B2331" s="88" t="s">
        <v>171</v>
      </c>
      <c r="C2331" s="88"/>
      <c r="D2331" s="88"/>
      <c r="E2331" s="88"/>
      <c r="F2331" s="88"/>
      <c r="G2331" s="88"/>
      <c r="H2331" s="88"/>
      <c r="I2331" s="88"/>
      <c r="J2331" s="88"/>
      <c r="K2331" s="88"/>
      <c r="L2331" s="88"/>
      <c r="M2331" s="88"/>
      <c r="N2331" s="88"/>
      <c r="O2331" s="88"/>
      <c r="P2331" s="88"/>
      <c r="Q2331" s="88"/>
      <c r="R2331" s="88"/>
      <c r="S2331" s="88"/>
      <c r="T2331" s="88"/>
      <c r="U2331" s="88"/>
      <c r="V2331" s="88"/>
      <c r="W2331" s="88"/>
      <c r="X2331" s="88"/>
    </row>
    <row r="2332" spans="2:24" ht="5.4" customHeight="1"/>
    <row r="2333" spans="2:24" ht="12.65" customHeight="1">
      <c r="B2333" s="74" t="s">
        <v>172</v>
      </c>
      <c r="C2333" s="74"/>
      <c r="E2333" s="89">
        <v>0</v>
      </c>
      <c r="F2333" s="89"/>
      <c r="G2333" s="89"/>
      <c r="I2333" s="89">
        <v>0</v>
      </c>
      <c r="J2333" s="89"/>
      <c r="K2333" s="89"/>
      <c r="M2333" s="2">
        <v>0</v>
      </c>
      <c r="O2333" s="2">
        <v>0</v>
      </c>
      <c r="Q2333" s="2">
        <v>0</v>
      </c>
      <c r="S2333" s="89">
        <v>0</v>
      </c>
      <c r="T2333" s="89"/>
      <c r="U2333" s="89"/>
      <c r="W2333" s="90">
        <v>63</v>
      </c>
      <c r="X2333" s="90"/>
    </row>
    <row r="2334" spans="2:24" ht="0.65" customHeight="1">
      <c r="B2334" s="74"/>
      <c r="C2334" s="74"/>
    </row>
    <row r="2335" spans="2:24" ht="0.65" customHeight="1"/>
    <row r="2336" spans="2:24" ht="1.75" customHeight="1"/>
    <row r="2337" spans="2:24" ht="10.75" customHeight="1">
      <c r="E2337" s="85">
        <v>0</v>
      </c>
      <c r="F2337" s="85"/>
      <c r="G2337" s="85"/>
      <c r="I2337" s="85">
        <v>0</v>
      </c>
      <c r="J2337" s="85"/>
      <c r="K2337" s="85"/>
      <c r="M2337" s="3">
        <v>0</v>
      </c>
      <c r="O2337" s="3">
        <v>0</v>
      </c>
      <c r="Q2337" s="3">
        <v>0</v>
      </c>
      <c r="S2337" s="85">
        <v>0</v>
      </c>
      <c r="T2337" s="85"/>
      <c r="U2337" s="85"/>
    </row>
    <row r="2338" spans="2:24" ht="6" customHeight="1"/>
    <row r="2339" spans="2:24" ht="13.75" customHeight="1">
      <c r="C2339" s="86" t="s">
        <v>10</v>
      </c>
      <c r="D2339" s="86"/>
      <c r="E2339" s="86"/>
      <c r="G2339" s="87">
        <v>1</v>
      </c>
      <c r="H2339" s="87"/>
      <c r="I2339" s="87"/>
    </row>
    <row r="2340" spans="2:24" ht="6" customHeight="1"/>
    <row r="2341" spans="2:24" ht="6" customHeight="1"/>
    <row r="2342" spans="2:24" ht="15" customHeight="1">
      <c r="B2342" s="88" t="s">
        <v>173</v>
      </c>
      <c r="C2342" s="88"/>
      <c r="D2342" s="88"/>
      <c r="E2342" s="88"/>
      <c r="F2342" s="88"/>
      <c r="G2342" s="88"/>
      <c r="H2342" s="88"/>
      <c r="I2342" s="88"/>
      <c r="J2342" s="88"/>
      <c r="K2342" s="88"/>
      <c r="L2342" s="88"/>
      <c r="M2342" s="88"/>
      <c r="N2342" s="88"/>
      <c r="O2342" s="88"/>
      <c r="P2342" s="88"/>
      <c r="Q2342" s="88"/>
      <c r="R2342" s="88"/>
      <c r="S2342" s="88"/>
      <c r="T2342" s="88"/>
      <c r="U2342" s="88"/>
      <c r="V2342" s="88"/>
      <c r="W2342" s="88"/>
      <c r="X2342" s="88"/>
    </row>
    <row r="2343" spans="2:24" ht="5.4" customHeight="1"/>
    <row r="2344" spans="2:24" ht="12.65" customHeight="1">
      <c r="B2344" s="74" t="s">
        <v>174</v>
      </c>
      <c r="C2344" s="74"/>
      <c r="E2344" s="89">
        <v>0</v>
      </c>
      <c r="F2344" s="89"/>
      <c r="G2344" s="89"/>
      <c r="I2344" s="89">
        <v>0</v>
      </c>
      <c r="J2344" s="89"/>
      <c r="K2344" s="89"/>
      <c r="M2344" s="2">
        <v>0</v>
      </c>
      <c r="O2344" s="2">
        <v>0</v>
      </c>
      <c r="Q2344" s="2">
        <v>180</v>
      </c>
      <c r="S2344" s="89">
        <v>180</v>
      </c>
      <c r="T2344" s="89"/>
      <c r="U2344" s="89"/>
      <c r="W2344" s="90">
        <v>70</v>
      </c>
      <c r="X2344" s="90"/>
    </row>
    <row r="2345" spans="2:24" ht="0.65" customHeight="1">
      <c r="B2345" s="74"/>
      <c r="C2345" s="74"/>
    </row>
    <row r="2346" spans="2:24" ht="0.65" customHeight="1"/>
    <row r="2347" spans="2:24" ht="1.75" customHeight="1"/>
    <row r="2348" spans="2:24" ht="10.75" customHeight="1">
      <c r="E2348" s="85">
        <v>0</v>
      </c>
      <c r="F2348" s="85"/>
      <c r="G2348" s="85"/>
      <c r="I2348" s="85">
        <v>0</v>
      </c>
      <c r="J2348" s="85"/>
      <c r="K2348" s="85"/>
      <c r="M2348" s="3">
        <v>0</v>
      </c>
      <c r="O2348" s="3">
        <v>0</v>
      </c>
      <c r="Q2348" s="3">
        <v>180</v>
      </c>
      <c r="S2348" s="85">
        <v>180</v>
      </c>
      <c r="T2348" s="85"/>
      <c r="U2348" s="85"/>
    </row>
    <row r="2349" spans="2:24" ht="6" customHeight="1"/>
    <row r="2350" spans="2:24" ht="13.75" customHeight="1">
      <c r="C2350" s="86" t="s">
        <v>10</v>
      </c>
      <c r="D2350" s="86"/>
      <c r="E2350" s="86"/>
      <c r="G2350" s="87">
        <v>1</v>
      </c>
      <c r="H2350" s="87"/>
      <c r="I2350" s="87"/>
    </row>
    <row r="2351" spans="2:24" ht="6" customHeight="1"/>
    <row r="2352" spans="2:24" ht="6" customHeight="1"/>
    <row r="2353" spans="2:24" ht="15" customHeight="1">
      <c r="B2353" s="88" t="s">
        <v>175</v>
      </c>
      <c r="C2353" s="88"/>
      <c r="D2353" s="88"/>
      <c r="E2353" s="88"/>
      <c r="F2353" s="88"/>
      <c r="G2353" s="88"/>
      <c r="H2353" s="88"/>
      <c r="I2353" s="88"/>
      <c r="J2353" s="88"/>
      <c r="K2353" s="88"/>
      <c r="L2353" s="88"/>
      <c r="M2353" s="88"/>
      <c r="N2353" s="88"/>
      <c r="O2353" s="88"/>
      <c r="P2353" s="88"/>
      <c r="Q2353" s="88"/>
      <c r="R2353" s="88"/>
      <c r="S2353" s="88"/>
      <c r="T2353" s="88"/>
      <c r="U2353" s="88"/>
      <c r="V2353" s="88"/>
      <c r="W2353" s="88"/>
      <c r="X2353" s="88"/>
    </row>
    <row r="2354" spans="2:24" ht="5.4" customHeight="1"/>
    <row r="2355" spans="2:24" ht="12.65" customHeight="1">
      <c r="B2355" s="74" t="s">
        <v>176</v>
      </c>
      <c r="C2355" s="74"/>
      <c r="E2355" s="89">
        <v>0</v>
      </c>
      <c r="F2355" s="89"/>
      <c r="G2355" s="89"/>
      <c r="I2355" s="89">
        <v>0</v>
      </c>
      <c r="J2355" s="89"/>
      <c r="K2355" s="89"/>
      <c r="M2355" s="2">
        <v>0</v>
      </c>
      <c r="O2355" s="2">
        <v>0</v>
      </c>
      <c r="Q2355" s="2">
        <v>0</v>
      </c>
      <c r="S2355" s="89">
        <v>0</v>
      </c>
      <c r="T2355" s="89"/>
      <c r="U2355" s="89"/>
      <c r="W2355" s="90">
        <v>23</v>
      </c>
      <c r="X2355" s="90"/>
    </row>
    <row r="2356" spans="2:24" ht="0.65" customHeight="1">
      <c r="B2356" s="74"/>
      <c r="C2356" s="74"/>
    </row>
    <row r="2357" spans="2:24" ht="0.65" customHeight="1"/>
    <row r="2358" spans="2:24" ht="1.75" customHeight="1"/>
    <row r="2359" spans="2:24" ht="10.75" customHeight="1">
      <c r="E2359" s="85">
        <v>0</v>
      </c>
      <c r="F2359" s="85"/>
      <c r="G2359" s="85"/>
      <c r="I2359" s="85">
        <v>0</v>
      </c>
      <c r="J2359" s="85"/>
      <c r="K2359" s="85"/>
      <c r="M2359" s="3">
        <v>0</v>
      </c>
      <c r="O2359" s="3">
        <v>0</v>
      </c>
      <c r="Q2359" s="3">
        <v>0</v>
      </c>
      <c r="S2359" s="85">
        <v>0</v>
      </c>
      <c r="T2359" s="85"/>
      <c r="U2359" s="85"/>
    </row>
    <row r="2360" spans="2:24" ht="6" customHeight="1"/>
    <row r="2361" spans="2:24" ht="13.75" customHeight="1">
      <c r="C2361" s="86" t="s">
        <v>10</v>
      </c>
      <c r="D2361" s="86"/>
      <c r="E2361" s="86"/>
      <c r="G2361" s="87">
        <v>1</v>
      </c>
      <c r="H2361" s="87"/>
      <c r="I2361" s="87"/>
    </row>
    <row r="2362" spans="2:24" ht="6" customHeight="1"/>
    <row r="2363" spans="2:24" ht="6" customHeight="1"/>
    <row r="2364" spans="2:24" ht="15" customHeight="1">
      <c r="B2364" s="88" t="s">
        <v>177</v>
      </c>
      <c r="C2364" s="88"/>
      <c r="D2364" s="88"/>
      <c r="E2364" s="88"/>
      <c r="F2364" s="88"/>
      <c r="G2364" s="88"/>
      <c r="H2364" s="88"/>
      <c r="I2364" s="88"/>
      <c r="J2364" s="88"/>
      <c r="K2364" s="88"/>
      <c r="L2364" s="88"/>
      <c r="M2364" s="88"/>
      <c r="N2364" s="88"/>
      <c r="O2364" s="88"/>
      <c r="P2364" s="88"/>
      <c r="Q2364" s="88"/>
      <c r="R2364" s="88"/>
      <c r="S2364" s="88"/>
      <c r="T2364" s="88"/>
      <c r="U2364" s="88"/>
      <c r="V2364" s="88"/>
      <c r="W2364" s="88"/>
      <c r="X2364" s="88"/>
    </row>
    <row r="2365" spans="2:24" ht="5.4" customHeight="1"/>
    <row r="2366" spans="2:24" ht="12.65" customHeight="1">
      <c r="B2366" s="74" t="s">
        <v>178</v>
      </c>
      <c r="C2366" s="74"/>
      <c r="E2366" s="89">
        <v>7200</v>
      </c>
      <c r="F2366" s="89"/>
      <c r="G2366" s="89"/>
      <c r="I2366" s="89">
        <v>7200</v>
      </c>
      <c r="J2366" s="89"/>
      <c r="K2366" s="89"/>
      <c r="M2366" s="2">
        <v>7200</v>
      </c>
      <c r="O2366" s="2">
        <v>7200</v>
      </c>
      <c r="Q2366" s="2">
        <v>7200</v>
      </c>
      <c r="S2366" s="89">
        <v>7200</v>
      </c>
      <c r="T2366" s="89"/>
      <c r="U2366" s="89"/>
      <c r="W2366" s="90">
        <v>54</v>
      </c>
      <c r="X2366" s="90"/>
    </row>
    <row r="2367" spans="2:24" ht="0.65" customHeight="1">
      <c r="B2367" s="74"/>
      <c r="C2367" s="74"/>
    </row>
    <row r="2368" spans="2:24" ht="0.65" customHeight="1"/>
    <row r="2369" spans="2:24" ht="1.75" customHeight="1"/>
    <row r="2370" spans="2:24" ht="10.75" customHeight="1">
      <c r="E2370" s="85">
        <v>7200</v>
      </c>
      <c r="F2370" s="85"/>
      <c r="G2370" s="85"/>
      <c r="I2370" s="85">
        <v>7200</v>
      </c>
      <c r="J2370" s="85"/>
      <c r="K2370" s="85"/>
      <c r="M2370" s="3">
        <v>7200</v>
      </c>
      <c r="O2370" s="3">
        <v>7200</v>
      </c>
      <c r="Q2370" s="3">
        <v>7200</v>
      </c>
      <c r="S2370" s="85">
        <v>7200</v>
      </c>
      <c r="T2370" s="85"/>
      <c r="U2370" s="85"/>
    </row>
    <row r="2371" spans="2:24" ht="6" customHeight="1"/>
    <row r="2372" spans="2:24" ht="13.75" customHeight="1">
      <c r="C2372" s="86" t="s">
        <v>10</v>
      </c>
      <c r="D2372" s="86"/>
      <c r="E2372" s="86"/>
      <c r="G2372" s="87">
        <v>1</v>
      </c>
      <c r="H2372" s="87"/>
      <c r="I2372" s="87"/>
    </row>
    <row r="2373" spans="2:24" ht="6" customHeight="1"/>
    <row r="2374" spans="2:24" ht="6" customHeight="1"/>
    <row r="2375" spans="2:24" ht="15" customHeight="1">
      <c r="B2375" s="88" t="s">
        <v>179</v>
      </c>
      <c r="C2375" s="88"/>
      <c r="D2375" s="88"/>
      <c r="E2375" s="88"/>
      <c r="F2375" s="88"/>
      <c r="G2375" s="88"/>
      <c r="H2375" s="88"/>
      <c r="I2375" s="88"/>
      <c r="J2375" s="88"/>
      <c r="K2375" s="88"/>
      <c r="L2375" s="88"/>
      <c r="M2375" s="88"/>
      <c r="N2375" s="88"/>
      <c r="O2375" s="88"/>
      <c r="P2375" s="88"/>
      <c r="Q2375" s="88"/>
      <c r="R2375" s="88"/>
      <c r="S2375" s="88"/>
      <c r="T2375" s="88"/>
      <c r="U2375" s="88"/>
      <c r="V2375" s="88"/>
      <c r="W2375" s="88"/>
      <c r="X2375" s="88"/>
    </row>
    <row r="2376" spans="2:24" ht="5.4" customHeight="1"/>
    <row r="2377" spans="2:24" ht="12.65" customHeight="1">
      <c r="B2377" s="74" t="s">
        <v>180</v>
      </c>
      <c r="C2377" s="74"/>
      <c r="E2377" s="89">
        <v>0</v>
      </c>
      <c r="F2377" s="89"/>
      <c r="G2377" s="89"/>
      <c r="I2377" s="89">
        <v>0</v>
      </c>
      <c r="J2377" s="89"/>
      <c r="K2377" s="89"/>
      <c r="M2377" s="2">
        <v>0</v>
      </c>
      <c r="O2377" s="2">
        <v>0</v>
      </c>
      <c r="Q2377" s="2">
        <v>0</v>
      </c>
      <c r="S2377" s="89">
        <v>0</v>
      </c>
      <c r="T2377" s="89"/>
      <c r="U2377" s="89"/>
      <c r="W2377" s="90">
        <v>26</v>
      </c>
      <c r="X2377" s="90"/>
    </row>
    <row r="2378" spans="2:24" ht="0.65" customHeight="1">
      <c r="B2378" s="74"/>
      <c r="C2378" s="74"/>
    </row>
    <row r="2379" spans="2:24" ht="0.65" customHeight="1"/>
    <row r="2380" spans="2:24" ht="1.75" customHeight="1"/>
    <row r="2381" spans="2:24" ht="10.75" customHeight="1">
      <c r="E2381" s="85">
        <v>0</v>
      </c>
      <c r="F2381" s="85"/>
      <c r="G2381" s="85"/>
      <c r="I2381" s="85">
        <v>0</v>
      </c>
      <c r="J2381" s="85"/>
      <c r="K2381" s="85"/>
      <c r="M2381" s="3">
        <v>0</v>
      </c>
      <c r="O2381" s="3">
        <v>0</v>
      </c>
      <c r="Q2381" s="3">
        <v>0</v>
      </c>
      <c r="S2381" s="85">
        <v>0</v>
      </c>
      <c r="T2381" s="85"/>
      <c r="U2381" s="85"/>
    </row>
    <row r="2382" spans="2:24" ht="6" customHeight="1"/>
    <row r="2383" spans="2:24" ht="13.75" customHeight="1">
      <c r="C2383" s="86" t="s">
        <v>10</v>
      </c>
      <c r="D2383" s="86"/>
      <c r="E2383" s="86"/>
      <c r="G2383" s="87">
        <v>1</v>
      </c>
      <c r="H2383" s="87"/>
      <c r="I2383" s="87"/>
    </row>
    <row r="2384" spans="2:24" ht="6" customHeight="1"/>
    <row r="2385" spans="2:24" ht="6" customHeight="1"/>
    <row r="2386" spans="2:24" ht="15" customHeight="1">
      <c r="B2386" s="88" t="s">
        <v>181</v>
      </c>
      <c r="C2386" s="88"/>
      <c r="D2386" s="88"/>
      <c r="E2386" s="88"/>
      <c r="F2386" s="88"/>
      <c r="G2386" s="88"/>
      <c r="H2386" s="88"/>
      <c r="I2386" s="88"/>
      <c r="J2386" s="88"/>
      <c r="K2386" s="88"/>
      <c r="L2386" s="88"/>
      <c r="M2386" s="88"/>
      <c r="N2386" s="88"/>
      <c r="O2386" s="88"/>
      <c r="P2386" s="88"/>
      <c r="Q2386" s="88"/>
      <c r="R2386" s="88"/>
      <c r="S2386" s="88"/>
      <c r="T2386" s="88"/>
      <c r="U2386" s="88"/>
      <c r="V2386" s="88"/>
      <c r="W2386" s="88"/>
      <c r="X2386" s="88"/>
    </row>
    <row r="2387" spans="2:24" ht="5.4" customHeight="1"/>
    <row r="2388" spans="2:24" ht="12.65" customHeight="1">
      <c r="B2388" s="74" t="s">
        <v>182</v>
      </c>
      <c r="C2388" s="74"/>
      <c r="E2388" s="89">
        <v>0</v>
      </c>
      <c r="F2388" s="89"/>
      <c r="G2388" s="89"/>
      <c r="I2388" s="89">
        <v>0</v>
      </c>
      <c r="J2388" s="89"/>
      <c r="K2388" s="89"/>
      <c r="M2388" s="2">
        <v>0</v>
      </c>
      <c r="O2388" s="2">
        <v>0</v>
      </c>
      <c r="Q2388" s="2">
        <v>0</v>
      </c>
      <c r="S2388" s="89">
        <v>0</v>
      </c>
      <c r="T2388" s="89"/>
      <c r="U2388" s="89"/>
    </row>
    <row r="2389" spans="2:24" ht="0.65" customHeight="1">
      <c r="B2389" s="74"/>
      <c r="C2389" s="74"/>
    </row>
    <row r="2390" spans="2:24" ht="0.65" customHeight="1"/>
    <row r="2391" spans="2:24" ht="1.75" customHeight="1"/>
    <row r="2392" spans="2:24" ht="10.75" customHeight="1">
      <c r="E2392" s="85">
        <v>0</v>
      </c>
      <c r="F2392" s="85"/>
      <c r="G2392" s="85"/>
      <c r="I2392" s="85">
        <v>0</v>
      </c>
      <c r="J2392" s="85"/>
      <c r="K2392" s="85"/>
      <c r="M2392" s="3">
        <v>0</v>
      </c>
      <c r="O2392" s="3">
        <v>0</v>
      </c>
      <c r="Q2392" s="3">
        <v>0</v>
      </c>
      <c r="S2392" s="85">
        <v>0</v>
      </c>
      <c r="T2392" s="85"/>
      <c r="U2392" s="85"/>
    </row>
    <row r="2393" spans="2:24" ht="6" customHeight="1"/>
    <row r="2394" spans="2:24" ht="13.75" customHeight="1">
      <c r="C2394" s="86" t="s">
        <v>10</v>
      </c>
      <c r="D2394" s="86"/>
      <c r="E2394" s="86"/>
      <c r="G2394" s="87">
        <v>1</v>
      </c>
      <c r="H2394" s="87"/>
      <c r="I2394" s="87"/>
    </row>
    <row r="2395" spans="2:24" ht="6" customHeight="1"/>
    <row r="2396" spans="2:24" ht="6" customHeight="1"/>
    <row r="2397" spans="2:24" ht="15" customHeight="1">
      <c r="B2397" s="88" t="s">
        <v>183</v>
      </c>
      <c r="C2397" s="88"/>
      <c r="D2397" s="88"/>
      <c r="E2397" s="88"/>
      <c r="F2397" s="88"/>
      <c r="G2397" s="88"/>
      <c r="H2397" s="88"/>
      <c r="I2397" s="88"/>
      <c r="J2397" s="88"/>
      <c r="K2397" s="88"/>
      <c r="L2397" s="88"/>
      <c r="M2397" s="88"/>
      <c r="N2397" s="88"/>
      <c r="O2397" s="88"/>
      <c r="P2397" s="88"/>
      <c r="Q2397" s="88"/>
      <c r="R2397" s="88"/>
      <c r="S2397" s="88"/>
      <c r="T2397" s="88"/>
      <c r="U2397" s="88"/>
      <c r="V2397" s="88"/>
      <c r="W2397" s="88"/>
      <c r="X2397" s="88"/>
    </row>
    <row r="2398" spans="2:24" ht="5.4" customHeight="1"/>
    <row r="2399" spans="2:24" ht="12.65" customHeight="1">
      <c r="B2399" s="74" t="s">
        <v>184</v>
      </c>
      <c r="C2399" s="74"/>
      <c r="E2399" s="89">
        <v>0</v>
      </c>
      <c r="F2399" s="89"/>
      <c r="G2399" s="89"/>
      <c r="I2399" s="89">
        <v>0</v>
      </c>
      <c r="J2399" s="89"/>
      <c r="K2399" s="89"/>
      <c r="M2399" s="2">
        <v>0</v>
      </c>
      <c r="O2399" s="2">
        <v>0</v>
      </c>
      <c r="Q2399" s="2">
        <v>10</v>
      </c>
      <c r="S2399" s="89">
        <v>10</v>
      </c>
      <c r="T2399" s="89"/>
      <c r="U2399" s="89"/>
      <c r="W2399" s="90">
        <v>37</v>
      </c>
      <c r="X2399" s="90"/>
    </row>
    <row r="2400" spans="2:24" ht="0.65" customHeight="1">
      <c r="B2400" s="74"/>
      <c r="C2400" s="74"/>
    </row>
    <row r="2401" spans="2:24" ht="0.65" customHeight="1"/>
    <row r="2402" spans="2:24" ht="1.75" customHeight="1"/>
    <row r="2403" spans="2:24" ht="10.75" customHeight="1">
      <c r="E2403" s="85">
        <v>0</v>
      </c>
      <c r="F2403" s="85"/>
      <c r="G2403" s="85"/>
      <c r="I2403" s="85">
        <v>0</v>
      </c>
      <c r="J2403" s="85"/>
      <c r="K2403" s="85"/>
      <c r="M2403" s="3">
        <v>0</v>
      </c>
      <c r="O2403" s="3">
        <v>0</v>
      </c>
      <c r="Q2403" s="3">
        <v>10</v>
      </c>
      <c r="S2403" s="85">
        <v>10</v>
      </c>
      <c r="T2403" s="85"/>
      <c r="U2403" s="85"/>
    </row>
    <row r="2404" spans="2:24" ht="6" customHeight="1"/>
    <row r="2405" spans="2:24" ht="13.75" customHeight="1">
      <c r="C2405" s="86" t="s">
        <v>10</v>
      </c>
      <c r="D2405" s="86"/>
      <c r="E2405" s="86"/>
      <c r="G2405" s="87">
        <v>1</v>
      </c>
      <c r="H2405" s="87"/>
      <c r="I2405" s="87"/>
    </row>
    <row r="2406" spans="2:24" ht="6" customHeight="1"/>
    <row r="2407" spans="2:24" ht="6" customHeight="1"/>
    <row r="2408" spans="2:24" ht="15" customHeight="1">
      <c r="B2408" s="88" t="s">
        <v>185</v>
      </c>
      <c r="C2408" s="88"/>
      <c r="D2408" s="88"/>
      <c r="E2408" s="88"/>
      <c r="F2408" s="88"/>
      <c r="G2408" s="88"/>
      <c r="H2408" s="88"/>
      <c r="I2408" s="88"/>
      <c r="J2408" s="88"/>
      <c r="K2408" s="88"/>
      <c r="L2408" s="88"/>
      <c r="M2408" s="88"/>
      <c r="N2408" s="88"/>
      <c r="O2408" s="88"/>
      <c r="P2408" s="88"/>
      <c r="Q2408" s="88"/>
      <c r="R2408" s="88"/>
      <c r="S2408" s="88"/>
      <c r="T2408" s="88"/>
      <c r="U2408" s="88"/>
      <c r="V2408" s="88"/>
      <c r="W2408" s="88"/>
      <c r="X2408" s="88"/>
    </row>
    <row r="2409" spans="2:24" ht="5.4" customHeight="1"/>
    <row r="2410" spans="2:24" ht="10.75" customHeight="1">
      <c r="B2410" s="93" t="s">
        <v>186</v>
      </c>
      <c r="C2410" s="93"/>
      <c r="E2410" s="89">
        <v>0</v>
      </c>
      <c r="F2410" s="89"/>
      <c r="G2410" s="89"/>
      <c r="I2410" s="89">
        <v>0</v>
      </c>
      <c r="J2410" s="89"/>
      <c r="K2410" s="89"/>
      <c r="M2410" s="2">
        <v>0</v>
      </c>
      <c r="O2410" s="2">
        <v>0</v>
      </c>
      <c r="Q2410" s="2">
        <v>0</v>
      </c>
      <c r="S2410" s="89">
        <v>0</v>
      </c>
      <c r="T2410" s="89"/>
      <c r="U2410" s="89"/>
    </row>
    <row r="2411" spans="2:24" ht="1.75" customHeight="1">
      <c r="B2411" s="93"/>
      <c r="C2411" s="93"/>
    </row>
    <row r="2412" spans="2:24" ht="0.65" customHeight="1">
      <c r="B2412" s="93"/>
      <c r="C2412" s="93"/>
    </row>
    <row r="2413" spans="2:24" ht="8.4" customHeight="1">
      <c r="B2413" s="93"/>
      <c r="C2413" s="93"/>
    </row>
    <row r="2414" spans="2:24" ht="10.75" customHeight="1">
      <c r="B2414" s="93" t="s">
        <v>186</v>
      </c>
      <c r="C2414" s="93"/>
      <c r="E2414" s="89">
        <v>0</v>
      </c>
      <c r="F2414" s="89"/>
      <c r="G2414" s="89"/>
      <c r="I2414" s="89">
        <v>0</v>
      </c>
      <c r="J2414" s="89"/>
      <c r="K2414" s="89"/>
      <c r="M2414" s="2">
        <v>0</v>
      </c>
      <c r="O2414" s="2">
        <v>0</v>
      </c>
      <c r="Q2414" s="2">
        <v>0</v>
      </c>
      <c r="S2414" s="89">
        <v>0</v>
      </c>
      <c r="T2414" s="89"/>
      <c r="U2414" s="89"/>
    </row>
    <row r="2415" spans="2:24" ht="1.75" customHeight="1">
      <c r="B2415" s="93"/>
      <c r="C2415" s="93"/>
    </row>
    <row r="2416" spans="2:24" ht="0.65" customHeight="1">
      <c r="B2416" s="93"/>
      <c r="C2416" s="93"/>
    </row>
    <row r="2417" spans="2:24" ht="8.4" customHeight="1">
      <c r="B2417" s="93"/>
      <c r="C2417" s="93"/>
    </row>
    <row r="2418" spans="2:24" ht="1.75" customHeight="1"/>
    <row r="2419" spans="2:24" ht="10.75" customHeight="1">
      <c r="E2419" s="85">
        <v>0</v>
      </c>
      <c r="F2419" s="85"/>
      <c r="G2419" s="85"/>
      <c r="I2419" s="85">
        <v>0</v>
      </c>
      <c r="J2419" s="85"/>
      <c r="K2419" s="85"/>
      <c r="M2419" s="3">
        <v>0</v>
      </c>
      <c r="O2419" s="3">
        <v>0</v>
      </c>
      <c r="Q2419" s="3">
        <v>0</v>
      </c>
      <c r="S2419" s="85">
        <v>0</v>
      </c>
      <c r="T2419" s="85"/>
      <c r="U2419" s="85"/>
    </row>
    <row r="2420" spans="2:24" ht="6" customHeight="1"/>
    <row r="2421" spans="2:24" ht="13.75" customHeight="1">
      <c r="C2421" s="86" t="s">
        <v>10</v>
      </c>
      <c r="D2421" s="86"/>
      <c r="E2421" s="86"/>
      <c r="G2421" s="87">
        <v>2</v>
      </c>
      <c r="H2421" s="87"/>
      <c r="I2421" s="87"/>
    </row>
    <row r="2422" spans="2:24" ht="6" customHeight="1"/>
    <row r="2423" spans="2:24" ht="6" customHeight="1"/>
    <row r="2424" spans="2:24" ht="15" customHeight="1">
      <c r="B2424" s="88" t="s">
        <v>187</v>
      </c>
      <c r="C2424" s="88"/>
      <c r="D2424" s="88"/>
      <c r="E2424" s="88"/>
      <c r="F2424" s="88"/>
      <c r="G2424" s="88"/>
      <c r="H2424" s="88"/>
      <c r="I2424" s="88"/>
      <c r="J2424" s="88"/>
      <c r="K2424" s="88"/>
      <c r="L2424" s="88"/>
      <c r="M2424" s="88"/>
      <c r="N2424" s="88"/>
      <c r="O2424" s="88"/>
      <c r="P2424" s="88"/>
      <c r="Q2424" s="88"/>
      <c r="R2424" s="88"/>
      <c r="S2424" s="88"/>
      <c r="T2424" s="88"/>
      <c r="U2424" s="88"/>
      <c r="V2424" s="88"/>
      <c r="W2424" s="88"/>
      <c r="X2424" s="88"/>
    </row>
    <row r="2425" spans="2:24" ht="5.4" customHeight="1"/>
    <row r="2426" spans="2:24" ht="12.65" customHeight="1">
      <c r="B2426" s="74" t="s">
        <v>188</v>
      </c>
      <c r="C2426" s="74"/>
      <c r="E2426" s="89">
        <v>0</v>
      </c>
      <c r="F2426" s="89"/>
      <c r="G2426" s="89"/>
      <c r="I2426" s="89">
        <v>0</v>
      </c>
      <c r="J2426" s="89"/>
      <c r="K2426" s="89"/>
      <c r="M2426" s="2">
        <v>0</v>
      </c>
      <c r="O2426" s="2">
        <v>0</v>
      </c>
      <c r="Q2426" s="2">
        <v>0</v>
      </c>
      <c r="S2426" s="89">
        <v>0</v>
      </c>
      <c r="T2426" s="89"/>
      <c r="U2426" s="89"/>
      <c r="W2426" s="90">
        <v>37</v>
      </c>
      <c r="X2426" s="90"/>
    </row>
    <row r="2427" spans="2:24" ht="0.65" customHeight="1">
      <c r="B2427" s="74"/>
      <c r="C2427" s="74"/>
    </row>
    <row r="2428" spans="2:24" ht="0.65" customHeight="1"/>
    <row r="2429" spans="2:24" ht="1.75" customHeight="1"/>
    <row r="2430" spans="2:24" ht="10.75" customHeight="1">
      <c r="E2430" s="85">
        <v>0</v>
      </c>
      <c r="F2430" s="85"/>
      <c r="G2430" s="85"/>
      <c r="I2430" s="85">
        <v>0</v>
      </c>
      <c r="J2430" s="85"/>
      <c r="K2430" s="85"/>
      <c r="M2430" s="3">
        <v>0</v>
      </c>
      <c r="O2430" s="3">
        <v>0</v>
      </c>
      <c r="Q2430" s="3">
        <v>0</v>
      </c>
      <c r="S2430" s="85">
        <v>0</v>
      </c>
      <c r="T2430" s="85"/>
      <c r="U2430" s="85"/>
    </row>
    <row r="2431" spans="2:24" ht="6" customHeight="1"/>
    <row r="2432" spans="2:24" ht="13.75" customHeight="1">
      <c r="C2432" s="86" t="s">
        <v>10</v>
      </c>
      <c r="D2432" s="86"/>
      <c r="E2432" s="86"/>
      <c r="G2432" s="87">
        <v>1</v>
      </c>
      <c r="H2432" s="87"/>
      <c r="I2432" s="87"/>
    </row>
    <row r="2433" spans="2:24" ht="6" customHeight="1"/>
    <row r="2434" spans="2:24" ht="6" customHeight="1"/>
    <row r="2435" spans="2:24" ht="15" customHeight="1">
      <c r="B2435" s="88" t="s">
        <v>189</v>
      </c>
      <c r="C2435" s="88"/>
      <c r="D2435" s="88"/>
      <c r="E2435" s="88"/>
      <c r="F2435" s="88"/>
      <c r="G2435" s="88"/>
      <c r="H2435" s="88"/>
      <c r="I2435" s="88"/>
      <c r="J2435" s="88"/>
      <c r="K2435" s="88"/>
      <c r="L2435" s="88"/>
      <c r="M2435" s="88"/>
      <c r="N2435" s="88"/>
      <c r="O2435" s="88"/>
      <c r="P2435" s="88"/>
      <c r="Q2435" s="88"/>
      <c r="R2435" s="88"/>
      <c r="S2435" s="88"/>
      <c r="T2435" s="88"/>
      <c r="U2435" s="88"/>
      <c r="V2435" s="88"/>
      <c r="W2435" s="88"/>
      <c r="X2435" s="88"/>
    </row>
    <row r="2436" spans="2:24" ht="5.4" customHeight="1"/>
    <row r="2437" spans="2:24" ht="12.65" customHeight="1">
      <c r="B2437" s="74" t="s">
        <v>190</v>
      </c>
      <c r="C2437" s="74"/>
      <c r="E2437" s="89">
        <v>0</v>
      </c>
      <c r="F2437" s="89"/>
      <c r="G2437" s="89"/>
      <c r="I2437" s="89">
        <v>0</v>
      </c>
      <c r="J2437" s="89"/>
      <c r="K2437" s="89"/>
      <c r="M2437" s="2">
        <v>0</v>
      </c>
      <c r="O2437" s="2">
        <v>0</v>
      </c>
      <c r="Q2437" s="2">
        <v>0</v>
      </c>
      <c r="S2437" s="89">
        <v>0</v>
      </c>
      <c r="T2437" s="89"/>
      <c r="U2437" s="89"/>
      <c r="W2437" s="90">
        <v>32</v>
      </c>
      <c r="X2437" s="90"/>
    </row>
    <row r="2438" spans="2:24" ht="0.65" customHeight="1">
      <c r="B2438" s="74"/>
      <c r="C2438" s="74"/>
    </row>
    <row r="2439" spans="2:24" ht="0.65" customHeight="1"/>
    <row r="2440" spans="2:24" ht="1.75" customHeight="1"/>
    <row r="2441" spans="2:24" ht="10.75" customHeight="1">
      <c r="E2441" s="85">
        <v>0</v>
      </c>
      <c r="F2441" s="85"/>
      <c r="G2441" s="85"/>
      <c r="I2441" s="85">
        <v>0</v>
      </c>
      <c r="J2441" s="85"/>
      <c r="K2441" s="85"/>
      <c r="M2441" s="3">
        <v>0</v>
      </c>
      <c r="O2441" s="3">
        <v>0</v>
      </c>
      <c r="Q2441" s="3">
        <v>0</v>
      </c>
      <c r="S2441" s="85">
        <v>0</v>
      </c>
      <c r="T2441" s="85"/>
      <c r="U2441" s="85"/>
    </row>
    <row r="2442" spans="2:24" ht="6" customHeight="1"/>
    <row r="2443" spans="2:24" ht="13.75" customHeight="1">
      <c r="C2443" s="86" t="s">
        <v>10</v>
      </c>
      <c r="D2443" s="86"/>
      <c r="E2443" s="86"/>
      <c r="G2443" s="87">
        <v>1</v>
      </c>
      <c r="H2443" s="87"/>
      <c r="I2443" s="87"/>
    </row>
    <row r="2444" spans="2:24" ht="6" customHeight="1"/>
    <row r="2445" spans="2:24" ht="6" customHeight="1"/>
    <row r="2446" spans="2:24" ht="15" customHeight="1">
      <c r="B2446" s="88" t="s">
        <v>191</v>
      </c>
      <c r="C2446" s="88"/>
      <c r="D2446" s="88"/>
      <c r="E2446" s="88"/>
      <c r="F2446" s="88"/>
      <c r="G2446" s="88"/>
      <c r="H2446" s="88"/>
      <c r="I2446" s="88"/>
      <c r="J2446" s="88"/>
      <c r="K2446" s="88"/>
      <c r="L2446" s="88"/>
      <c r="M2446" s="88"/>
      <c r="N2446" s="88"/>
      <c r="O2446" s="88"/>
      <c r="P2446" s="88"/>
      <c r="Q2446" s="88"/>
      <c r="R2446" s="88"/>
      <c r="S2446" s="88"/>
      <c r="T2446" s="88"/>
      <c r="U2446" s="88"/>
      <c r="V2446" s="88"/>
      <c r="W2446" s="88"/>
      <c r="X2446" s="88"/>
    </row>
    <row r="2447" spans="2:24" ht="5.4" customHeight="1"/>
    <row r="2448" spans="2:24" ht="12.65" customHeight="1">
      <c r="B2448" s="74" t="s">
        <v>192</v>
      </c>
      <c r="C2448" s="74"/>
      <c r="E2448" s="89">
        <v>0</v>
      </c>
      <c r="F2448" s="89"/>
      <c r="G2448" s="89"/>
      <c r="I2448" s="89">
        <v>0</v>
      </c>
      <c r="J2448" s="89"/>
      <c r="K2448" s="89"/>
      <c r="M2448" s="2">
        <v>0</v>
      </c>
      <c r="O2448" s="2">
        <v>0</v>
      </c>
      <c r="Q2448" s="2">
        <v>0</v>
      </c>
      <c r="S2448" s="89">
        <v>0</v>
      </c>
      <c r="T2448" s="89"/>
      <c r="U2448" s="89"/>
      <c r="W2448" s="90">
        <v>30</v>
      </c>
      <c r="X2448" s="90"/>
    </row>
    <row r="2449" spans="2:24" ht="0.65" customHeight="1">
      <c r="B2449" s="74"/>
      <c r="C2449" s="74"/>
    </row>
    <row r="2450" spans="2:24" ht="0.65" customHeight="1"/>
    <row r="2451" spans="2:24" ht="1.75" customHeight="1"/>
    <row r="2452" spans="2:24" ht="10.75" customHeight="1">
      <c r="E2452" s="85">
        <v>0</v>
      </c>
      <c r="F2452" s="85"/>
      <c r="G2452" s="85"/>
      <c r="I2452" s="85">
        <v>0</v>
      </c>
      <c r="J2452" s="85"/>
      <c r="K2452" s="85"/>
      <c r="M2452" s="3">
        <v>0</v>
      </c>
      <c r="O2452" s="3">
        <v>0</v>
      </c>
      <c r="Q2452" s="3">
        <v>0</v>
      </c>
      <c r="S2452" s="85">
        <v>0</v>
      </c>
      <c r="T2452" s="85"/>
      <c r="U2452" s="85"/>
    </row>
    <row r="2453" spans="2:24" ht="6" customHeight="1"/>
    <row r="2454" spans="2:24" ht="13.75" customHeight="1">
      <c r="C2454" s="86" t="s">
        <v>10</v>
      </c>
      <c r="D2454" s="86"/>
      <c r="E2454" s="86"/>
      <c r="G2454" s="87">
        <v>1</v>
      </c>
      <c r="H2454" s="87"/>
      <c r="I2454" s="87"/>
    </row>
    <row r="2455" spans="2:24" ht="6" customHeight="1"/>
    <row r="2456" spans="2:24" ht="6" customHeight="1"/>
    <row r="2457" spans="2:24" ht="15" customHeight="1">
      <c r="B2457" s="88" t="s">
        <v>193</v>
      </c>
      <c r="C2457" s="88"/>
      <c r="D2457" s="88"/>
      <c r="E2457" s="88"/>
      <c r="F2457" s="88"/>
      <c r="G2457" s="88"/>
      <c r="H2457" s="88"/>
      <c r="I2457" s="88"/>
      <c r="J2457" s="88"/>
      <c r="K2457" s="88"/>
      <c r="L2457" s="88"/>
      <c r="M2457" s="88"/>
      <c r="N2457" s="88"/>
      <c r="O2457" s="88"/>
      <c r="P2457" s="88"/>
      <c r="Q2457" s="88"/>
      <c r="R2457" s="88"/>
      <c r="S2457" s="88"/>
      <c r="T2457" s="88"/>
      <c r="U2457" s="88"/>
      <c r="V2457" s="88"/>
      <c r="W2457" s="88"/>
      <c r="X2457" s="88"/>
    </row>
    <row r="2458" spans="2:24" ht="5.4" customHeight="1"/>
    <row r="2459" spans="2:24" ht="10.75" customHeight="1">
      <c r="B2459" s="93" t="s">
        <v>194</v>
      </c>
      <c r="C2459" s="93"/>
      <c r="E2459" s="89">
        <v>0</v>
      </c>
      <c r="F2459" s="89"/>
      <c r="G2459" s="89"/>
      <c r="I2459" s="89">
        <v>0</v>
      </c>
      <c r="J2459" s="89"/>
      <c r="K2459" s="89"/>
      <c r="M2459" s="2">
        <v>0</v>
      </c>
      <c r="O2459" s="2">
        <v>0</v>
      </c>
      <c r="Q2459" s="2">
        <v>0</v>
      </c>
      <c r="S2459" s="89">
        <v>0</v>
      </c>
      <c r="T2459" s="89"/>
      <c r="U2459" s="89"/>
    </row>
    <row r="2460" spans="2:24" ht="1.75" customHeight="1">
      <c r="B2460" s="93"/>
      <c r="C2460" s="93"/>
    </row>
    <row r="2461" spans="2:24" ht="0.65" customHeight="1">
      <c r="B2461" s="93"/>
      <c r="C2461" s="93"/>
    </row>
    <row r="2462" spans="2:24" ht="8.4" customHeight="1">
      <c r="B2462" s="93"/>
      <c r="C2462" s="93"/>
    </row>
    <row r="2463" spans="2:24" ht="10.75" customHeight="1">
      <c r="B2463" s="93" t="s">
        <v>194</v>
      </c>
      <c r="C2463" s="93"/>
      <c r="E2463" s="89">
        <v>0</v>
      </c>
      <c r="F2463" s="89"/>
      <c r="G2463" s="89"/>
      <c r="I2463" s="89">
        <v>0</v>
      </c>
      <c r="J2463" s="89"/>
      <c r="K2463" s="89"/>
      <c r="M2463" s="2">
        <v>0</v>
      </c>
      <c r="O2463" s="2">
        <v>0</v>
      </c>
      <c r="Q2463" s="2">
        <v>0</v>
      </c>
      <c r="S2463" s="89">
        <v>0</v>
      </c>
      <c r="T2463" s="89"/>
      <c r="U2463" s="89"/>
    </row>
    <row r="2464" spans="2:24" ht="1.75" customHeight="1">
      <c r="B2464" s="93"/>
      <c r="C2464" s="93"/>
    </row>
    <row r="2465" spans="2:24" ht="0.65" customHeight="1">
      <c r="B2465" s="93"/>
      <c r="C2465" s="93"/>
    </row>
    <row r="2466" spans="2:24" ht="8.4" customHeight="1">
      <c r="B2466" s="93"/>
      <c r="C2466" s="93"/>
    </row>
    <row r="2467" spans="2:24" ht="1.75" customHeight="1"/>
    <row r="2468" spans="2:24" ht="10.75" customHeight="1">
      <c r="E2468" s="85">
        <v>0</v>
      </c>
      <c r="F2468" s="85"/>
      <c r="G2468" s="85"/>
      <c r="I2468" s="85">
        <v>0</v>
      </c>
      <c r="J2468" s="85"/>
      <c r="K2468" s="85"/>
      <c r="M2468" s="3">
        <v>0</v>
      </c>
      <c r="O2468" s="3">
        <v>0</v>
      </c>
      <c r="Q2468" s="3">
        <v>0</v>
      </c>
      <c r="S2468" s="85">
        <v>0</v>
      </c>
      <c r="T2468" s="85"/>
      <c r="U2468" s="85"/>
    </row>
    <row r="2469" spans="2:24" ht="6" customHeight="1"/>
    <row r="2470" spans="2:24" ht="13.75" customHeight="1">
      <c r="C2470" s="86" t="s">
        <v>10</v>
      </c>
      <c r="D2470" s="86"/>
      <c r="E2470" s="86"/>
      <c r="G2470" s="87">
        <v>2</v>
      </c>
      <c r="H2470" s="87"/>
      <c r="I2470" s="87"/>
    </row>
    <row r="2471" spans="2:24" ht="6" customHeight="1"/>
    <row r="2472" spans="2:24" ht="6" customHeight="1"/>
    <row r="2473" spans="2:24" ht="15" customHeight="1">
      <c r="B2473" s="88" t="s">
        <v>195</v>
      </c>
      <c r="C2473" s="88"/>
      <c r="D2473" s="88"/>
      <c r="E2473" s="88"/>
      <c r="F2473" s="88"/>
      <c r="G2473" s="88"/>
      <c r="H2473" s="88"/>
      <c r="I2473" s="88"/>
      <c r="J2473" s="88"/>
      <c r="K2473" s="88"/>
      <c r="L2473" s="88"/>
      <c r="M2473" s="88"/>
      <c r="N2473" s="88"/>
      <c r="O2473" s="88"/>
      <c r="P2473" s="88"/>
      <c r="Q2473" s="88"/>
      <c r="R2473" s="88"/>
      <c r="S2473" s="88"/>
      <c r="T2473" s="88"/>
      <c r="U2473" s="88"/>
      <c r="V2473" s="88"/>
      <c r="W2473" s="88"/>
      <c r="X2473" s="88"/>
    </row>
    <row r="2474" spans="2:24" ht="5.4" customHeight="1"/>
    <row r="2475" spans="2:24" ht="12.65" customHeight="1">
      <c r="B2475" s="74" t="s">
        <v>196</v>
      </c>
      <c r="C2475" s="74"/>
      <c r="E2475" s="89">
        <v>0</v>
      </c>
      <c r="F2475" s="89"/>
      <c r="G2475" s="89"/>
      <c r="I2475" s="89">
        <v>0</v>
      </c>
      <c r="J2475" s="89"/>
      <c r="K2475" s="89"/>
      <c r="M2475" s="2">
        <v>0</v>
      </c>
      <c r="O2475" s="2">
        <v>0</v>
      </c>
      <c r="Q2475" s="2">
        <v>0</v>
      </c>
      <c r="S2475" s="89">
        <v>0</v>
      </c>
      <c r="T2475" s="89"/>
      <c r="U2475" s="89"/>
      <c r="W2475" s="90">
        <v>39</v>
      </c>
      <c r="X2475" s="90"/>
    </row>
    <row r="2476" spans="2:24" ht="0.65" customHeight="1">
      <c r="B2476" s="74"/>
      <c r="C2476" s="74"/>
    </row>
    <row r="2477" spans="2:24" ht="0.65" customHeight="1"/>
    <row r="2478" spans="2:24" ht="1.75" customHeight="1"/>
    <row r="2479" spans="2:24" ht="10.75" customHeight="1">
      <c r="E2479" s="85">
        <v>0</v>
      </c>
      <c r="F2479" s="85"/>
      <c r="G2479" s="85"/>
      <c r="I2479" s="85">
        <v>0</v>
      </c>
      <c r="J2479" s="85"/>
      <c r="K2479" s="85"/>
      <c r="M2479" s="3">
        <v>0</v>
      </c>
      <c r="O2479" s="3">
        <v>0</v>
      </c>
      <c r="Q2479" s="3">
        <v>0</v>
      </c>
      <c r="S2479" s="85">
        <v>0</v>
      </c>
      <c r="T2479" s="85"/>
      <c r="U2479" s="85"/>
    </row>
    <row r="2480" spans="2:24" ht="6" customHeight="1"/>
    <row r="2481" spans="2:24" ht="13.75" customHeight="1">
      <c r="C2481" s="86" t="s">
        <v>10</v>
      </c>
      <c r="D2481" s="86"/>
      <c r="E2481" s="86"/>
      <c r="G2481" s="87">
        <v>1</v>
      </c>
      <c r="H2481" s="87"/>
      <c r="I2481" s="87"/>
    </row>
    <row r="2482" spans="2:24" ht="6" customHeight="1"/>
    <row r="2483" spans="2:24" ht="6" customHeight="1"/>
    <row r="2484" spans="2:24" ht="18" customHeight="1">
      <c r="B2484" s="88" t="s">
        <v>197</v>
      </c>
      <c r="C2484" s="88"/>
      <c r="D2484" s="88"/>
      <c r="E2484" s="88"/>
      <c r="F2484" s="88"/>
      <c r="G2484" s="88"/>
      <c r="H2484" s="88"/>
      <c r="I2484" s="88"/>
      <c r="J2484" s="88"/>
      <c r="K2484" s="88"/>
      <c r="L2484" s="88"/>
      <c r="M2484" s="88"/>
      <c r="N2484" s="88"/>
      <c r="O2484" s="88"/>
      <c r="P2484" s="88"/>
      <c r="Q2484" s="88"/>
      <c r="R2484" s="88"/>
      <c r="S2484" s="88"/>
      <c r="T2484" s="88"/>
      <c r="U2484" s="88"/>
      <c r="V2484" s="88"/>
      <c r="W2484" s="88"/>
      <c r="X2484" s="88"/>
    </row>
    <row r="2485" spans="2:24" ht="12.65" customHeight="1">
      <c r="B2485" s="74" t="s">
        <v>198</v>
      </c>
      <c r="C2485" s="74"/>
      <c r="E2485" s="89">
        <v>0</v>
      </c>
      <c r="F2485" s="89"/>
      <c r="G2485" s="89"/>
      <c r="I2485" s="89">
        <v>0</v>
      </c>
      <c r="J2485" s="89"/>
      <c r="K2485" s="89"/>
      <c r="M2485" s="2">
        <v>0</v>
      </c>
      <c r="O2485" s="2">
        <v>0</v>
      </c>
      <c r="Q2485" s="2">
        <v>0</v>
      </c>
      <c r="S2485" s="89">
        <v>0</v>
      </c>
      <c r="T2485" s="89"/>
      <c r="U2485" s="89"/>
      <c r="W2485" s="90">
        <v>60</v>
      </c>
      <c r="X2485" s="90"/>
    </row>
    <row r="2486" spans="2:24" ht="0.65" customHeight="1">
      <c r="B2486" s="74"/>
      <c r="C2486" s="74"/>
    </row>
    <row r="2487" spans="2:24" ht="0.65" customHeight="1"/>
    <row r="2488" spans="2:24" ht="1.75" customHeight="1"/>
    <row r="2489" spans="2:24" ht="10.75" customHeight="1">
      <c r="E2489" s="85">
        <v>0</v>
      </c>
      <c r="F2489" s="85"/>
      <c r="G2489" s="85"/>
      <c r="I2489" s="85">
        <v>0</v>
      </c>
      <c r="J2489" s="85"/>
      <c r="K2489" s="85"/>
      <c r="M2489" s="3">
        <v>0</v>
      </c>
      <c r="O2489" s="3">
        <v>0</v>
      </c>
      <c r="Q2489" s="3">
        <v>0</v>
      </c>
      <c r="S2489" s="85">
        <v>0</v>
      </c>
      <c r="T2489" s="85"/>
      <c r="U2489" s="85"/>
    </row>
    <row r="2490" spans="2:24" ht="6" customHeight="1"/>
    <row r="2491" spans="2:24" ht="13.75" customHeight="1">
      <c r="C2491" s="86" t="s">
        <v>10</v>
      </c>
      <c r="D2491" s="86"/>
      <c r="E2491" s="86"/>
      <c r="G2491" s="87">
        <v>1</v>
      </c>
      <c r="H2491" s="87"/>
      <c r="I2491" s="87"/>
    </row>
    <row r="2492" spans="2:24" ht="6" customHeight="1"/>
    <row r="2493" spans="2:24" ht="6" customHeight="1"/>
    <row r="2494" spans="2:24" ht="15" customHeight="1">
      <c r="B2494" s="88" t="s">
        <v>199</v>
      </c>
      <c r="C2494" s="88"/>
      <c r="D2494" s="88"/>
      <c r="E2494" s="88"/>
      <c r="F2494" s="88"/>
      <c r="G2494" s="88"/>
      <c r="H2494" s="88"/>
      <c r="I2494" s="88"/>
      <c r="J2494" s="88"/>
      <c r="K2494" s="88"/>
      <c r="L2494" s="88"/>
      <c r="M2494" s="88"/>
      <c r="N2494" s="88"/>
      <c r="O2494" s="88"/>
      <c r="P2494" s="88"/>
      <c r="Q2494" s="88"/>
      <c r="R2494" s="88"/>
      <c r="S2494" s="88"/>
      <c r="T2494" s="88"/>
      <c r="U2494" s="88"/>
      <c r="V2494" s="88"/>
      <c r="W2494" s="88"/>
      <c r="X2494" s="88"/>
    </row>
    <row r="2495" spans="2:24" ht="5.4" customHeight="1"/>
    <row r="2496" spans="2:24" ht="12.65" customHeight="1">
      <c r="B2496" s="74" t="s">
        <v>200</v>
      </c>
      <c r="C2496" s="74"/>
      <c r="E2496" s="89">
        <v>0</v>
      </c>
      <c r="F2496" s="89"/>
      <c r="G2496" s="89"/>
      <c r="I2496" s="89">
        <v>0</v>
      </c>
      <c r="J2496" s="89"/>
      <c r="K2496" s="89"/>
      <c r="M2496" s="2">
        <v>0</v>
      </c>
      <c r="O2496" s="2">
        <v>0</v>
      </c>
      <c r="Q2496" s="2">
        <v>0</v>
      </c>
      <c r="S2496" s="89">
        <v>0</v>
      </c>
      <c r="T2496" s="89"/>
      <c r="U2496" s="89"/>
      <c r="W2496" s="90">
        <v>27</v>
      </c>
      <c r="X2496" s="90"/>
    </row>
    <row r="2497" spans="2:24" ht="0.65" customHeight="1">
      <c r="B2497" s="74"/>
      <c r="C2497" s="74"/>
    </row>
    <row r="2498" spans="2:24" ht="0.65" customHeight="1"/>
    <row r="2499" spans="2:24" ht="1.75" customHeight="1"/>
    <row r="2500" spans="2:24" ht="10.75" customHeight="1">
      <c r="E2500" s="85">
        <v>0</v>
      </c>
      <c r="F2500" s="85"/>
      <c r="G2500" s="85"/>
      <c r="I2500" s="85">
        <v>0</v>
      </c>
      <c r="J2500" s="85"/>
      <c r="K2500" s="85"/>
      <c r="M2500" s="3">
        <v>0</v>
      </c>
      <c r="O2500" s="3">
        <v>0</v>
      </c>
      <c r="Q2500" s="3">
        <v>0</v>
      </c>
      <c r="S2500" s="85">
        <v>0</v>
      </c>
      <c r="T2500" s="85"/>
      <c r="U2500" s="85"/>
    </row>
    <row r="2501" spans="2:24" ht="6" customHeight="1"/>
    <row r="2502" spans="2:24" ht="13.75" customHeight="1">
      <c r="C2502" s="86" t="s">
        <v>10</v>
      </c>
      <c r="D2502" s="86"/>
      <c r="E2502" s="86"/>
      <c r="G2502" s="87">
        <v>1</v>
      </c>
      <c r="H2502" s="87"/>
      <c r="I2502" s="87"/>
    </row>
    <row r="2503" spans="2:24" ht="6" customHeight="1"/>
    <row r="2504" spans="2:24" ht="6" customHeight="1"/>
    <row r="2505" spans="2:24" ht="15" customHeight="1">
      <c r="B2505" s="88" t="s">
        <v>201</v>
      </c>
      <c r="C2505" s="88"/>
      <c r="D2505" s="88"/>
      <c r="E2505" s="88"/>
      <c r="F2505" s="88"/>
      <c r="G2505" s="88"/>
      <c r="H2505" s="88"/>
      <c r="I2505" s="88"/>
      <c r="J2505" s="88"/>
      <c r="K2505" s="88"/>
      <c r="L2505" s="88"/>
      <c r="M2505" s="88"/>
      <c r="N2505" s="88"/>
      <c r="O2505" s="88"/>
      <c r="P2505" s="88"/>
      <c r="Q2505" s="88"/>
      <c r="R2505" s="88"/>
      <c r="S2505" s="88"/>
      <c r="T2505" s="88"/>
      <c r="U2505" s="88"/>
      <c r="V2505" s="88"/>
      <c r="W2505" s="88"/>
      <c r="X2505" s="88"/>
    </row>
    <row r="2506" spans="2:24" ht="5.4" customHeight="1"/>
    <row r="2507" spans="2:24" ht="12.65" customHeight="1">
      <c r="B2507" s="74" t="s">
        <v>202</v>
      </c>
      <c r="C2507" s="74"/>
      <c r="E2507" s="89">
        <v>5</v>
      </c>
      <c r="F2507" s="89"/>
      <c r="G2507" s="89"/>
      <c r="I2507" s="89">
        <v>5</v>
      </c>
      <c r="J2507" s="89"/>
      <c r="K2507" s="89"/>
      <c r="M2507" s="2">
        <v>20</v>
      </c>
      <c r="O2507" s="2">
        <v>30</v>
      </c>
      <c r="Q2507" s="2">
        <v>22</v>
      </c>
      <c r="S2507" s="89">
        <v>22</v>
      </c>
      <c r="T2507" s="89"/>
      <c r="U2507" s="89"/>
      <c r="W2507" s="90">
        <v>29</v>
      </c>
      <c r="X2507" s="90"/>
    </row>
    <row r="2508" spans="2:24" ht="0.65" customHeight="1">
      <c r="B2508" s="74"/>
      <c r="C2508" s="74"/>
    </row>
    <row r="2509" spans="2:24" ht="0.65" customHeight="1"/>
    <row r="2510" spans="2:24" ht="1.75" customHeight="1"/>
    <row r="2511" spans="2:24" ht="10.75" customHeight="1">
      <c r="E2511" s="85">
        <v>5</v>
      </c>
      <c r="F2511" s="85"/>
      <c r="G2511" s="85"/>
      <c r="I2511" s="85">
        <v>5</v>
      </c>
      <c r="J2511" s="85"/>
      <c r="K2511" s="85"/>
      <c r="M2511" s="3">
        <v>20</v>
      </c>
      <c r="O2511" s="3">
        <v>30</v>
      </c>
      <c r="Q2511" s="3">
        <v>22</v>
      </c>
      <c r="S2511" s="85">
        <v>22</v>
      </c>
      <c r="T2511" s="85"/>
      <c r="U2511" s="85"/>
    </row>
    <row r="2512" spans="2:24" ht="6" customHeight="1"/>
    <row r="2513" spans="2:24" ht="13.75" customHeight="1">
      <c r="C2513" s="86" t="s">
        <v>10</v>
      </c>
      <c r="D2513" s="86"/>
      <c r="E2513" s="86"/>
      <c r="G2513" s="87">
        <v>1</v>
      </c>
      <c r="H2513" s="87"/>
      <c r="I2513" s="87"/>
    </row>
    <row r="2514" spans="2:24" ht="6" customHeight="1"/>
    <row r="2515" spans="2:24" ht="6" customHeight="1"/>
    <row r="2516" spans="2:24" ht="15" customHeight="1">
      <c r="B2516" s="88" t="s">
        <v>203</v>
      </c>
      <c r="C2516" s="88"/>
      <c r="D2516" s="88"/>
      <c r="E2516" s="88"/>
      <c r="F2516" s="88"/>
      <c r="G2516" s="88"/>
      <c r="H2516" s="88"/>
      <c r="I2516" s="88"/>
      <c r="J2516" s="88"/>
      <c r="K2516" s="88"/>
      <c r="L2516" s="88"/>
      <c r="M2516" s="88"/>
      <c r="N2516" s="88"/>
      <c r="O2516" s="88"/>
      <c r="P2516" s="88"/>
      <c r="Q2516" s="88"/>
      <c r="R2516" s="88"/>
      <c r="S2516" s="88"/>
      <c r="T2516" s="88"/>
      <c r="U2516" s="88"/>
      <c r="V2516" s="88"/>
      <c r="W2516" s="88"/>
      <c r="X2516" s="88"/>
    </row>
    <row r="2517" spans="2:24" ht="5.4" customHeight="1"/>
    <row r="2518" spans="2:24" ht="10.75" customHeight="1">
      <c r="B2518" s="93" t="s">
        <v>204</v>
      </c>
      <c r="C2518" s="93"/>
      <c r="E2518" s="89">
        <v>0</v>
      </c>
      <c r="F2518" s="89"/>
      <c r="G2518" s="89"/>
      <c r="I2518" s="89">
        <v>0</v>
      </c>
      <c r="J2518" s="89"/>
      <c r="K2518" s="89"/>
      <c r="M2518" s="2">
        <v>0</v>
      </c>
      <c r="O2518" s="2">
        <v>0</v>
      </c>
      <c r="Q2518" s="2">
        <v>0</v>
      </c>
      <c r="S2518" s="89">
        <v>0</v>
      </c>
      <c r="T2518" s="89"/>
      <c r="U2518" s="89"/>
      <c r="W2518" s="90">
        <v>49</v>
      </c>
      <c r="X2518" s="90"/>
    </row>
    <row r="2519" spans="2:24" ht="1.75" customHeight="1">
      <c r="B2519" s="93"/>
      <c r="C2519" s="93"/>
    </row>
    <row r="2520" spans="2:24" ht="0.65" customHeight="1">
      <c r="B2520" s="93"/>
      <c r="C2520" s="93"/>
    </row>
    <row r="2521" spans="2:24" ht="8.4" customHeight="1">
      <c r="B2521" s="93"/>
      <c r="C2521" s="93"/>
    </row>
    <row r="2522" spans="2:24" ht="10.75" customHeight="1">
      <c r="B2522" s="93" t="s">
        <v>204</v>
      </c>
      <c r="C2522" s="93"/>
      <c r="E2522" s="89">
        <v>0</v>
      </c>
      <c r="F2522" s="89"/>
      <c r="G2522" s="89"/>
      <c r="I2522" s="89">
        <v>0</v>
      </c>
      <c r="J2522" s="89"/>
      <c r="K2522" s="89"/>
      <c r="M2522" s="2">
        <v>0</v>
      </c>
      <c r="O2522" s="2">
        <v>0</v>
      </c>
      <c r="Q2522" s="2">
        <v>0</v>
      </c>
      <c r="S2522" s="89">
        <v>0</v>
      </c>
      <c r="T2522" s="89"/>
      <c r="U2522" s="89"/>
    </row>
    <row r="2523" spans="2:24" ht="1.75" customHeight="1">
      <c r="B2523" s="93"/>
      <c r="C2523" s="93"/>
    </row>
    <row r="2524" spans="2:24" ht="0.65" customHeight="1">
      <c r="B2524" s="93"/>
      <c r="C2524" s="93"/>
    </row>
    <row r="2525" spans="2:24" ht="8.4" customHeight="1">
      <c r="B2525" s="93"/>
      <c r="C2525" s="93"/>
    </row>
    <row r="2526" spans="2:24" ht="1.75" customHeight="1"/>
    <row r="2527" spans="2:24" ht="10.75" customHeight="1">
      <c r="E2527" s="85">
        <v>0</v>
      </c>
      <c r="F2527" s="85"/>
      <c r="G2527" s="85"/>
      <c r="I2527" s="85">
        <v>0</v>
      </c>
      <c r="J2527" s="85"/>
      <c r="K2527" s="85"/>
      <c r="M2527" s="3">
        <v>0</v>
      </c>
      <c r="O2527" s="3">
        <v>0</v>
      </c>
      <c r="Q2527" s="3">
        <v>0</v>
      </c>
      <c r="S2527" s="85">
        <v>0</v>
      </c>
      <c r="T2527" s="85"/>
      <c r="U2527" s="85"/>
    </row>
    <row r="2528" spans="2:24" ht="6" customHeight="1"/>
    <row r="2529" spans="2:24" ht="13.75" customHeight="1">
      <c r="C2529" s="86" t="s">
        <v>10</v>
      </c>
      <c r="D2529" s="86"/>
      <c r="E2529" s="86"/>
      <c r="G2529" s="87">
        <v>2</v>
      </c>
      <c r="H2529" s="87"/>
      <c r="I2529" s="87"/>
    </row>
    <row r="2530" spans="2:24" ht="6" customHeight="1"/>
    <row r="2531" spans="2:24" ht="6" customHeight="1"/>
    <row r="2532" spans="2:24" ht="15" customHeight="1">
      <c r="B2532" s="88" t="s">
        <v>205</v>
      </c>
      <c r="C2532" s="88"/>
      <c r="D2532" s="88"/>
      <c r="E2532" s="88"/>
      <c r="F2532" s="88"/>
      <c r="G2532" s="88"/>
      <c r="H2532" s="88"/>
      <c r="I2532" s="88"/>
      <c r="J2532" s="88"/>
      <c r="K2532" s="88"/>
      <c r="L2532" s="88"/>
      <c r="M2532" s="88"/>
      <c r="N2532" s="88"/>
      <c r="O2532" s="88"/>
      <c r="P2532" s="88"/>
      <c r="Q2532" s="88"/>
      <c r="R2532" s="88"/>
      <c r="S2532" s="88"/>
      <c r="T2532" s="88"/>
      <c r="U2532" s="88"/>
      <c r="V2532" s="88"/>
      <c r="W2532" s="88"/>
      <c r="X2532" s="88"/>
    </row>
    <row r="2533" spans="2:24" ht="5.4" customHeight="1"/>
    <row r="2534" spans="2:24" ht="12.65" customHeight="1">
      <c r="B2534" s="74" t="s">
        <v>206</v>
      </c>
      <c r="C2534" s="74"/>
      <c r="E2534" s="89">
        <v>0</v>
      </c>
      <c r="F2534" s="89"/>
      <c r="G2534" s="89"/>
      <c r="I2534" s="89">
        <v>0</v>
      </c>
      <c r="J2534" s="89"/>
      <c r="K2534" s="89"/>
      <c r="M2534" s="2">
        <v>0</v>
      </c>
      <c r="O2534" s="2">
        <v>0</v>
      </c>
      <c r="Q2534" s="2">
        <v>0</v>
      </c>
      <c r="S2534" s="89">
        <v>0</v>
      </c>
      <c r="T2534" s="89"/>
      <c r="U2534" s="89"/>
      <c r="W2534" s="90">
        <v>85</v>
      </c>
      <c r="X2534" s="90"/>
    </row>
    <row r="2535" spans="2:24" ht="0.65" customHeight="1">
      <c r="B2535" s="74"/>
      <c r="C2535" s="74"/>
    </row>
    <row r="2536" spans="2:24" ht="0.65" customHeight="1"/>
    <row r="2537" spans="2:24" ht="1.75" customHeight="1"/>
    <row r="2538" spans="2:24" ht="10.75" customHeight="1">
      <c r="E2538" s="85">
        <v>0</v>
      </c>
      <c r="F2538" s="85"/>
      <c r="G2538" s="85"/>
      <c r="I2538" s="85">
        <v>0</v>
      </c>
      <c r="J2538" s="85"/>
      <c r="K2538" s="85"/>
      <c r="M2538" s="3">
        <v>0</v>
      </c>
      <c r="O2538" s="3">
        <v>0</v>
      </c>
      <c r="Q2538" s="3">
        <v>0</v>
      </c>
      <c r="S2538" s="85">
        <v>0</v>
      </c>
      <c r="T2538" s="85"/>
      <c r="U2538" s="85"/>
    </row>
    <row r="2539" spans="2:24" ht="6" customHeight="1"/>
    <row r="2540" spans="2:24" ht="13.75" customHeight="1">
      <c r="C2540" s="86" t="s">
        <v>10</v>
      </c>
      <c r="D2540" s="86"/>
      <c r="E2540" s="86"/>
      <c r="G2540" s="87">
        <v>1</v>
      </c>
      <c r="H2540" s="87"/>
      <c r="I2540" s="87"/>
    </row>
    <row r="2541" spans="2:24" ht="6" customHeight="1"/>
    <row r="2542" spans="2:24" ht="6" customHeight="1"/>
    <row r="2543" spans="2:24" ht="15" customHeight="1">
      <c r="B2543" s="88" t="s">
        <v>207</v>
      </c>
      <c r="C2543" s="88"/>
      <c r="D2543" s="88"/>
      <c r="E2543" s="88"/>
      <c r="F2543" s="88"/>
      <c r="G2543" s="88"/>
      <c r="H2543" s="88"/>
      <c r="I2543" s="88"/>
      <c r="J2543" s="88"/>
      <c r="K2543" s="88"/>
      <c r="L2543" s="88"/>
      <c r="M2543" s="88"/>
      <c r="N2543" s="88"/>
      <c r="O2543" s="88"/>
      <c r="P2543" s="88"/>
      <c r="Q2543" s="88"/>
      <c r="R2543" s="88"/>
      <c r="S2543" s="88"/>
      <c r="T2543" s="88"/>
      <c r="U2543" s="88"/>
      <c r="V2543" s="88"/>
      <c r="W2543" s="88"/>
      <c r="X2543" s="88"/>
    </row>
    <row r="2544" spans="2:24" ht="5.4" customHeight="1"/>
    <row r="2545" spans="2:24" ht="12.65" customHeight="1">
      <c r="B2545" s="74" t="s">
        <v>208</v>
      </c>
      <c r="C2545" s="74"/>
      <c r="E2545" s="89">
        <v>0</v>
      </c>
      <c r="F2545" s="89"/>
      <c r="G2545" s="89"/>
      <c r="I2545" s="89">
        <v>0</v>
      </c>
      <c r="J2545" s="89"/>
      <c r="K2545" s="89"/>
      <c r="M2545" s="2">
        <v>0</v>
      </c>
      <c r="O2545" s="2">
        <v>0</v>
      </c>
      <c r="Q2545" s="2">
        <v>0</v>
      </c>
      <c r="S2545" s="89">
        <v>0</v>
      </c>
      <c r="T2545" s="89"/>
      <c r="U2545" s="89"/>
      <c r="W2545" s="90">
        <v>53</v>
      </c>
      <c r="X2545" s="90"/>
    </row>
    <row r="2546" spans="2:24" ht="0.65" customHeight="1">
      <c r="B2546" s="74"/>
      <c r="C2546" s="74"/>
    </row>
    <row r="2547" spans="2:24" ht="0.65" customHeight="1"/>
    <row r="2548" spans="2:24" ht="1.75" customHeight="1"/>
    <row r="2549" spans="2:24" ht="10.75" customHeight="1">
      <c r="E2549" s="85">
        <v>0</v>
      </c>
      <c r="F2549" s="85"/>
      <c r="G2549" s="85"/>
      <c r="I2549" s="85">
        <v>0</v>
      </c>
      <c r="J2549" s="85"/>
      <c r="K2549" s="85"/>
      <c r="M2549" s="3">
        <v>0</v>
      </c>
      <c r="O2549" s="3">
        <v>0</v>
      </c>
      <c r="Q2549" s="3">
        <v>0</v>
      </c>
      <c r="S2549" s="85">
        <v>0</v>
      </c>
      <c r="T2549" s="85"/>
      <c r="U2549" s="85"/>
    </row>
    <row r="2550" spans="2:24" ht="6" customHeight="1"/>
    <row r="2551" spans="2:24" ht="13.75" customHeight="1">
      <c r="C2551" s="86" t="s">
        <v>10</v>
      </c>
      <c r="D2551" s="86"/>
      <c r="E2551" s="86"/>
      <c r="G2551" s="87">
        <v>1</v>
      </c>
      <c r="H2551" s="87"/>
      <c r="I2551" s="87"/>
    </row>
    <row r="2552" spans="2:24" ht="6" customHeight="1"/>
    <row r="2553" spans="2:24" ht="6" customHeight="1"/>
    <row r="2554" spans="2:24" ht="15" customHeight="1">
      <c r="B2554" s="88" t="s">
        <v>209</v>
      </c>
      <c r="C2554" s="88"/>
      <c r="D2554" s="88"/>
      <c r="E2554" s="88"/>
      <c r="F2554" s="88"/>
      <c r="G2554" s="88"/>
      <c r="H2554" s="88"/>
      <c r="I2554" s="88"/>
      <c r="J2554" s="88"/>
      <c r="K2554" s="88"/>
      <c r="L2554" s="88"/>
      <c r="M2554" s="88"/>
      <c r="N2554" s="88"/>
      <c r="O2554" s="88"/>
      <c r="P2554" s="88"/>
      <c r="Q2554" s="88"/>
      <c r="R2554" s="88"/>
      <c r="S2554" s="88"/>
      <c r="T2554" s="88"/>
      <c r="U2554" s="88"/>
      <c r="V2554" s="88"/>
      <c r="W2554" s="88"/>
      <c r="X2554" s="88"/>
    </row>
    <row r="2555" spans="2:24" ht="5.4" customHeight="1"/>
    <row r="2556" spans="2:24" ht="10.75" customHeight="1">
      <c r="B2556" s="93" t="s">
        <v>210</v>
      </c>
      <c r="C2556" s="93"/>
      <c r="E2556" s="89">
        <v>0</v>
      </c>
      <c r="F2556" s="89"/>
      <c r="G2556" s="89"/>
      <c r="I2556" s="89">
        <v>0</v>
      </c>
      <c r="J2556" s="89"/>
      <c r="K2556" s="89"/>
      <c r="M2556" s="2">
        <v>0</v>
      </c>
      <c r="O2556" s="2">
        <v>0</v>
      </c>
      <c r="Q2556" s="2">
        <v>0</v>
      </c>
      <c r="S2556" s="89">
        <v>0</v>
      </c>
      <c r="T2556" s="89"/>
      <c r="U2556" s="89"/>
      <c r="W2556" s="90">
        <v>58</v>
      </c>
      <c r="X2556" s="90"/>
    </row>
    <row r="2557" spans="2:24" ht="1.75" customHeight="1">
      <c r="B2557" s="93"/>
      <c r="C2557" s="93"/>
    </row>
    <row r="2558" spans="2:24" ht="0.65" customHeight="1">
      <c r="B2558" s="93"/>
      <c r="C2558" s="93"/>
    </row>
    <row r="2559" spans="2:24" ht="8.4" customHeight="1">
      <c r="B2559" s="93"/>
      <c r="C2559" s="93"/>
    </row>
    <row r="2560" spans="2:24" ht="10.75" customHeight="1">
      <c r="B2560" s="93" t="s">
        <v>210</v>
      </c>
      <c r="C2560" s="93"/>
      <c r="E2560" s="89">
        <v>0</v>
      </c>
      <c r="F2560" s="89"/>
      <c r="G2560" s="89"/>
      <c r="I2560" s="89">
        <v>0</v>
      </c>
      <c r="J2560" s="89"/>
      <c r="K2560" s="89"/>
      <c r="M2560" s="2">
        <v>0</v>
      </c>
      <c r="O2560" s="2">
        <v>0</v>
      </c>
      <c r="Q2560" s="2">
        <v>0</v>
      </c>
      <c r="S2560" s="89">
        <v>0</v>
      </c>
      <c r="T2560" s="89"/>
      <c r="U2560" s="89"/>
      <c r="W2560" s="90">
        <v>54</v>
      </c>
      <c r="X2560" s="90"/>
    </row>
    <row r="2561" spans="2:24" ht="1.75" customHeight="1">
      <c r="B2561" s="93"/>
      <c r="C2561" s="93"/>
    </row>
    <row r="2562" spans="2:24" ht="0.65" customHeight="1">
      <c r="B2562" s="93"/>
      <c r="C2562" s="93"/>
    </row>
    <row r="2563" spans="2:24" ht="8.4" customHeight="1">
      <c r="B2563" s="93"/>
      <c r="C2563" s="93"/>
    </row>
    <row r="2564" spans="2:24" ht="1.75" customHeight="1"/>
    <row r="2565" spans="2:24" ht="10.75" customHeight="1">
      <c r="E2565" s="85">
        <v>0</v>
      </c>
      <c r="F2565" s="85"/>
      <c r="G2565" s="85"/>
      <c r="I2565" s="85">
        <v>0</v>
      </c>
      <c r="J2565" s="85"/>
      <c r="K2565" s="85"/>
      <c r="M2565" s="3">
        <v>0</v>
      </c>
      <c r="O2565" s="3">
        <v>0</v>
      </c>
      <c r="Q2565" s="3">
        <v>0</v>
      </c>
      <c r="S2565" s="85">
        <v>0</v>
      </c>
      <c r="T2565" s="85"/>
      <c r="U2565" s="85"/>
    </row>
    <row r="2566" spans="2:24" ht="6" customHeight="1"/>
    <row r="2567" spans="2:24" ht="13.75" customHeight="1">
      <c r="C2567" s="86" t="s">
        <v>10</v>
      </c>
      <c r="D2567" s="86"/>
      <c r="E2567" s="86"/>
      <c r="G2567" s="87">
        <v>2</v>
      </c>
      <c r="H2567" s="87"/>
      <c r="I2567" s="87"/>
    </row>
    <row r="2568" spans="2:24" ht="6" customHeight="1"/>
    <row r="2569" spans="2:24" ht="6" customHeight="1"/>
    <row r="2570" spans="2:24" ht="15" customHeight="1">
      <c r="B2570" s="88" t="s">
        <v>211</v>
      </c>
      <c r="C2570" s="88"/>
      <c r="D2570" s="88"/>
      <c r="E2570" s="88"/>
      <c r="F2570" s="88"/>
      <c r="G2570" s="88"/>
      <c r="H2570" s="88"/>
      <c r="I2570" s="88"/>
      <c r="J2570" s="88"/>
      <c r="K2570" s="88"/>
      <c r="L2570" s="88"/>
      <c r="M2570" s="88"/>
      <c r="N2570" s="88"/>
      <c r="O2570" s="88"/>
      <c r="P2570" s="88"/>
      <c r="Q2570" s="88"/>
      <c r="R2570" s="88"/>
      <c r="S2570" s="88"/>
      <c r="T2570" s="88"/>
      <c r="U2570" s="88"/>
      <c r="V2570" s="88"/>
      <c r="W2570" s="88"/>
      <c r="X2570" s="88"/>
    </row>
    <row r="2571" spans="2:24" ht="5.4" customHeight="1"/>
    <row r="2572" spans="2:24" ht="10.75" customHeight="1">
      <c r="B2572" s="93" t="s">
        <v>212</v>
      </c>
      <c r="C2572" s="93"/>
      <c r="E2572" s="89">
        <v>0</v>
      </c>
      <c r="F2572" s="89"/>
      <c r="G2572" s="89"/>
      <c r="I2572" s="89">
        <v>0</v>
      </c>
      <c r="J2572" s="89"/>
      <c r="K2572" s="89"/>
      <c r="M2572" s="2">
        <v>0</v>
      </c>
      <c r="O2572" s="2">
        <v>0</v>
      </c>
      <c r="Q2572" s="2">
        <v>0</v>
      </c>
      <c r="S2572" s="89">
        <v>0</v>
      </c>
      <c r="T2572" s="89"/>
      <c r="U2572" s="89"/>
      <c r="W2572" s="90">
        <v>36</v>
      </c>
      <c r="X2572" s="90"/>
    </row>
    <row r="2573" spans="2:24" ht="1.75" customHeight="1">
      <c r="B2573" s="93"/>
      <c r="C2573" s="93"/>
    </row>
    <row r="2574" spans="2:24" ht="0.65" customHeight="1">
      <c r="B2574" s="93"/>
      <c r="C2574" s="93"/>
    </row>
    <row r="2575" spans="2:24" ht="8.4" customHeight="1">
      <c r="B2575" s="93"/>
      <c r="C2575" s="93"/>
    </row>
    <row r="2576" spans="2:24" ht="10.75" customHeight="1">
      <c r="B2576" s="93" t="s">
        <v>212</v>
      </c>
      <c r="C2576" s="93"/>
      <c r="E2576" s="89">
        <v>0</v>
      </c>
      <c r="F2576" s="89"/>
      <c r="G2576" s="89"/>
      <c r="I2576" s="89">
        <v>0</v>
      </c>
      <c r="J2576" s="89"/>
      <c r="K2576" s="89"/>
      <c r="M2576" s="2">
        <v>0</v>
      </c>
      <c r="O2576" s="2">
        <v>0</v>
      </c>
      <c r="Q2576" s="2">
        <v>0</v>
      </c>
      <c r="S2576" s="89">
        <v>0</v>
      </c>
      <c r="T2576" s="89"/>
      <c r="U2576" s="89"/>
      <c r="W2576" s="90">
        <v>36</v>
      </c>
      <c r="X2576" s="90"/>
    </row>
    <row r="2577" spans="2:24" ht="1.75" customHeight="1">
      <c r="B2577" s="93"/>
      <c r="C2577" s="93"/>
    </row>
    <row r="2578" spans="2:24" ht="0.65" customHeight="1">
      <c r="B2578" s="93"/>
      <c r="C2578" s="93"/>
    </row>
    <row r="2579" spans="2:24" ht="8.4" customHeight="1">
      <c r="B2579" s="93"/>
      <c r="C2579" s="93"/>
    </row>
    <row r="2580" spans="2:24" ht="1.75" customHeight="1"/>
    <row r="2581" spans="2:24" ht="10.75" customHeight="1">
      <c r="E2581" s="85">
        <v>0</v>
      </c>
      <c r="F2581" s="85"/>
      <c r="G2581" s="85"/>
      <c r="I2581" s="85">
        <v>0</v>
      </c>
      <c r="J2581" s="85"/>
      <c r="K2581" s="85"/>
      <c r="M2581" s="3">
        <v>0</v>
      </c>
      <c r="O2581" s="3">
        <v>0</v>
      </c>
      <c r="Q2581" s="3">
        <v>0</v>
      </c>
      <c r="S2581" s="85">
        <v>0</v>
      </c>
      <c r="T2581" s="85"/>
      <c r="U2581" s="85"/>
    </row>
    <row r="2582" spans="2:24" ht="6" customHeight="1"/>
    <row r="2583" spans="2:24" ht="13.75" customHeight="1">
      <c r="C2583" s="86" t="s">
        <v>10</v>
      </c>
      <c r="D2583" s="86"/>
      <c r="E2583" s="86"/>
      <c r="G2583" s="87">
        <v>2</v>
      </c>
      <c r="H2583" s="87"/>
      <c r="I2583" s="87"/>
    </row>
    <row r="2584" spans="2:24" ht="6" customHeight="1"/>
    <row r="2585" spans="2:24" ht="6" customHeight="1"/>
    <row r="2586" spans="2:24" ht="15" customHeight="1">
      <c r="B2586" s="88" t="s">
        <v>213</v>
      </c>
      <c r="C2586" s="88"/>
      <c r="D2586" s="88"/>
      <c r="E2586" s="88"/>
      <c r="F2586" s="88"/>
      <c r="G2586" s="88"/>
      <c r="H2586" s="88"/>
      <c r="I2586" s="88"/>
      <c r="J2586" s="88"/>
      <c r="K2586" s="88"/>
      <c r="L2586" s="88"/>
      <c r="M2586" s="88"/>
      <c r="N2586" s="88"/>
      <c r="O2586" s="88"/>
      <c r="P2586" s="88"/>
      <c r="Q2586" s="88"/>
      <c r="R2586" s="88"/>
      <c r="S2586" s="88"/>
      <c r="T2586" s="88"/>
      <c r="U2586" s="88"/>
      <c r="V2586" s="88"/>
      <c r="W2586" s="88"/>
      <c r="X2586" s="88"/>
    </row>
    <row r="2587" spans="2:24" ht="5.4" customHeight="1"/>
    <row r="2588" spans="2:24" ht="10.75" customHeight="1">
      <c r="B2588" s="93" t="s">
        <v>214</v>
      </c>
      <c r="C2588" s="93"/>
      <c r="E2588" s="89">
        <v>3850</v>
      </c>
      <c r="F2588" s="89"/>
      <c r="G2588" s="89"/>
      <c r="I2588" s="89">
        <v>3880</v>
      </c>
      <c r="J2588" s="89"/>
      <c r="K2588" s="89"/>
      <c r="M2588" s="2">
        <v>3720</v>
      </c>
      <c r="O2588" s="2">
        <v>3840</v>
      </c>
      <c r="Q2588" s="2">
        <v>3830</v>
      </c>
      <c r="S2588" s="89">
        <v>3850</v>
      </c>
      <c r="T2588" s="89"/>
      <c r="U2588" s="89"/>
      <c r="W2588" s="90">
        <v>65</v>
      </c>
      <c r="X2588" s="90"/>
    </row>
    <row r="2589" spans="2:24" ht="1.75" customHeight="1">
      <c r="B2589" s="93"/>
      <c r="C2589" s="93"/>
    </row>
    <row r="2590" spans="2:24" ht="0.65" customHeight="1">
      <c r="B2590" s="93"/>
      <c r="C2590" s="93"/>
    </row>
    <row r="2591" spans="2:24" ht="8.4" customHeight="1">
      <c r="B2591" s="93"/>
      <c r="C2591" s="93"/>
    </row>
    <row r="2592" spans="2:24" ht="10.75" customHeight="1">
      <c r="B2592" s="93" t="s">
        <v>214</v>
      </c>
      <c r="C2592" s="93"/>
      <c r="E2592" s="89">
        <v>3850</v>
      </c>
      <c r="F2592" s="89"/>
      <c r="G2592" s="89"/>
      <c r="I2592" s="89">
        <v>3880</v>
      </c>
      <c r="J2592" s="89"/>
      <c r="K2592" s="89"/>
      <c r="M2592" s="2">
        <v>3720</v>
      </c>
      <c r="O2592" s="2">
        <v>3840</v>
      </c>
      <c r="Q2592" s="2">
        <v>3830</v>
      </c>
      <c r="S2592" s="89">
        <v>3850</v>
      </c>
      <c r="T2592" s="89"/>
      <c r="U2592" s="89"/>
      <c r="W2592" s="90">
        <v>64</v>
      </c>
      <c r="X2592" s="90"/>
    </row>
    <row r="2593" spans="2:24" ht="1.75" customHeight="1">
      <c r="B2593" s="93"/>
      <c r="C2593" s="93"/>
    </row>
    <row r="2594" spans="2:24" ht="0.65" customHeight="1">
      <c r="B2594" s="93"/>
      <c r="C2594" s="93"/>
    </row>
    <row r="2595" spans="2:24" ht="8.4" customHeight="1">
      <c r="B2595" s="93"/>
      <c r="C2595" s="93"/>
    </row>
    <row r="2596" spans="2:24" ht="1.75" customHeight="1"/>
    <row r="2597" spans="2:24" ht="10.75" customHeight="1">
      <c r="E2597" s="85">
        <v>7700</v>
      </c>
      <c r="F2597" s="85"/>
      <c r="G2597" s="85"/>
      <c r="I2597" s="85">
        <v>7760</v>
      </c>
      <c r="J2597" s="85"/>
      <c r="K2597" s="85"/>
      <c r="M2597" s="3">
        <v>7440</v>
      </c>
      <c r="O2597" s="3">
        <v>7680</v>
      </c>
      <c r="Q2597" s="3">
        <v>7660</v>
      </c>
      <c r="S2597" s="85">
        <v>7700</v>
      </c>
      <c r="T2597" s="85"/>
      <c r="U2597" s="85"/>
    </row>
    <row r="2598" spans="2:24" ht="6" customHeight="1"/>
    <row r="2599" spans="2:24" ht="13.75" customHeight="1">
      <c r="C2599" s="86" t="s">
        <v>10</v>
      </c>
      <c r="D2599" s="86"/>
      <c r="E2599" s="86"/>
      <c r="G2599" s="87">
        <v>2</v>
      </c>
      <c r="H2599" s="87"/>
      <c r="I2599" s="87"/>
    </row>
    <row r="2600" spans="2:24" ht="6" customHeight="1"/>
    <row r="2601" spans="2:24" ht="6" customHeight="1"/>
    <row r="2602" spans="2:24" ht="15" customHeight="1">
      <c r="B2602" s="88" t="s">
        <v>215</v>
      </c>
      <c r="C2602" s="88"/>
      <c r="D2602" s="88"/>
      <c r="E2602" s="88"/>
      <c r="F2602" s="88"/>
      <c r="G2602" s="88"/>
      <c r="H2602" s="88"/>
      <c r="I2602" s="88"/>
      <c r="J2602" s="88"/>
      <c r="K2602" s="88"/>
      <c r="L2602" s="88"/>
      <c r="M2602" s="88"/>
      <c r="N2602" s="88"/>
      <c r="O2602" s="88"/>
      <c r="P2602" s="88"/>
      <c r="Q2602" s="88"/>
      <c r="R2602" s="88"/>
      <c r="S2602" s="88"/>
      <c r="T2602" s="88"/>
      <c r="U2602" s="88"/>
      <c r="V2602" s="88"/>
      <c r="W2602" s="88"/>
      <c r="X2602" s="88"/>
    </row>
    <row r="2603" spans="2:24" ht="5.4" customHeight="1"/>
    <row r="2604" spans="2:24" ht="10.75" customHeight="1">
      <c r="B2604" s="93" t="s">
        <v>216</v>
      </c>
      <c r="C2604" s="93"/>
      <c r="E2604" s="89">
        <v>20</v>
      </c>
      <c r="F2604" s="89"/>
      <c r="G2604" s="89"/>
      <c r="I2604" s="89">
        <v>20</v>
      </c>
      <c r="J2604" s="89"/>
      <c r="K2604" s="89"/>
      <c r="M2604" s="2">
        <v>60</v>
      </c>
      <c r="O2604" s="2">
        <v>60</v>
      </c>
      <c r="Q2604" s="2">
        <v>20</v>
      </c>
      <c r="S2604" s="89">
        <v>20</v>
      </c>
      <c r="T2604" s="89"/>
      <c r="U2604" s="89"/>
    </row>
    <row r="2605" spans="2:24" ht="1.75" customHeight="1">
      <c r="B2605" s="93"/>
      <c r="C2605" s="93"/>
    </row>
    <row r="2606" spans="2:24" ht="0.65" customHeight="1">
      <c r="B2606" s="93"/>
      <c r="C2606" s="93"/>
    </row>
    <row r="2607" spans="2:24" ht="8.4" customHeight="1">
      <c r="B2607" s="93"/>
      <c r="C2607" s="93"/>
    </row>
    <row r="2608" spans="2:24" ht="10.75" customHeight="1">
      <c r="B2608" s="93" t="s">
        <v>216</v>
      </c>
      <c r="C2608" s="93"/>
      <c r="E2608" s="89">
        <v>20</v>
      </c>
      <c r="F2608" s="89"/>
      <c r="G2608" s="89"/>
      <c r="I2608" s="89">
        <v>20</v>
      </c>
      <c r="J2608" s="89"/>
      <c r="K2608" s="89"/>
      <c r="M2608" s="2">
        <v>60</v>
      </c>
      <c r="O2608" s="2">
        <v>60</v>
      </c>
      <c r="Q2608" s="2">
        <v>20</v>
      </c>
      <c r="S2608" s="89">
        <v>20</v>
      </c>
      <c r="T2608" s="89"/>
      <c r="U2608" s="89"/>
    </row>
    <row r="2609" spans="2:24" ht="1.75" customHeight="1">
      <c r="B2609" s="93"/>
      <c r="C2609" s="93"/>
    </row>
    <row r="2610" spans="2:24" ht="0.65" customHeight="1">
      <c r="B2610" s="93"/>
      <c r="C2610" s="93"/>
    </row>
    <row r="2611" spans="2:24" ht="8.4" customHeight="1">
      <c r="B2611" s="93"/>
      <c r="C2611" s="93"/>
    </row>
    <row r="2612" spans="2:24" ht="1.75" customHeight="1"/>
    <row r="2613" spans="2:24" ht="10.75" customHeight="1">
      <c r="E2613" s="85">
        <v>40</v>
      </c>
      <c r="F2613" s="85"/>
      <c r="G2613" s="85"/>
      <c r="I2613" s="85">
        <v>40</v>
      </c>
      <c r="J2613" s="85"/>
      <c r="K2613" s="85"/>
      <c r="M2613" s="3">
        <v>120</v>
      </c>
      <c r="O2613" s="3">
        <v>120</v>
      </c>
      <c r="Q2613" s="3">
        <v>40</v>
      </c>
      <c r="S2613" s="85">
        <v>40</v>
      </c>
      <c r="T2613" s="85"/>
      <c r="U2613" s="85"/>
    </row>
    <row r="2614" spans="2:24" ht="6" customHeight="1"/>
    <row r="2615" spans="2:24" ht="13.75" customHeight="1">
      <c r="C2615" s="86" t="s">
        <v>10</v>
      </c>
      <c r="D2615" s="86"/>
      <c r="E2615" s="86"/>
      <c r="G2615" s="87">
        <v>2</v>
      </c>
      <c r="H2615" s="87"/>
      <c r="I2615" s="87"/>
    </row>
    <row r="2616" spans="2:24" ht="6" customHeight="1"/>
    <row r="2617" spans="2:24" ht="6" customHeight="1"/>
    <row r="2618" spans="2:24" ht="15" customHeight="1">
      <c r="B2618" s="88" t="s">
        <v>217</v>
      </c>
      <c r="C2618" s="88"/>
      <c r="D2618" s="88"/>
      <c r="E2618" s="88"/>
      <c r="F2618" s="88"/>
      <c r="G2618" s="88"/>
      <c r="H2618" s="88"/>
      <c r="I2618" s="88"/>
      <c r="J2618" s="88"/>
      <c r="K2618" s="88"/>
      <c r="L2618" s="88"/>
      <c r="M2618" s="88"/>
      <c r="N2618" s="88"/>
      <c r="O2618" s="88"/>
      <c r="P2618" s="88"/>
      <c r="Q2618" s="88"/>
      <c r="R2618" s="88"/>
      <c r="S2618" s="88"/>
      <c r="T2618" s="88"/>
      <c r="U2618" s="88"/>
      <c r="V2618" s="88"/>
      <c r="W2618" s="88"/>
      <c r="X2618" s="88"/>
    </row>
    <row r="2619" spans="2:24" ht="5.4" customHeight="1"/>
    <row r="2620" spans="2:24" ht="12.65" customHeight="1">
      <c r="B2620" s="74" t="s">
        <v>218</v>
      </c>
      <c r="C2620" s="74"/>
      <c r="E2620" s="89">
        <v>900</v>
      </c>
      <c r="F2620" s="89"/>
      <c r="G2620" s="89"/>
      <c r="I2620" s="89">
        <v>920</v>
      </c>
      <c r="J2620" s="89"/>
      <c r="K2620" s="89"/>
      <c r="M2620" s="2">
        <v>900</v>
      </c>
      <c r="O2620" s="2">
        <v>900</v>
      </c>
      <c r="Q2620" s="2">
        <v>840</v>
      </c>
      <c r="S2620" s="89">
        <v>840</v>
      </c>
      <c r="T2620" s="89"/>
      <c r="U2620" s="89"/>
      <c r="W2620" s="90">
        <v>54</v>
      </c>
      <c r="X2620" s="90"/>
    </row>
    <row r="2621" spans="2:24" ht="0.65" customHeight="1">
      <c r="B2621" s="74"/>
      <c r="C2621" s="74"/>
    </row>
    <row r="2622" spans="2:24" ht="0.65" customHeight="1"/>
    <row r="2623" spans="2:24" ht="1.75" customHeight="1"/>
    <row r="2624" spans="2:24" ht="10.75" customHeight="1">
      <c r="E2624" s="85">
        <v>900</v>
      </c>
      <c r="F2624" s="85"/>
      <c r="G2624" s="85"/>
      <c r="I2624" s="85">
        <v>920</v>
      </c>
      <c r="J2624" s="85"/>
      <c r="K2624" s="85"/>
      <c r="M2624" s="3">
        <v>900</v>
      </c>
      <c r="O2624" s="3">
        <v>900</v>
      </c>
      <c r="Q2624" s="3">
        <v>840</v>
      </c>
      <c r="S2624" s="85">
        <v>840</v>
      </c>
      <c r="T2624" s="85"/>
      <c r="U2624" s="85"/>
    </row>
    <row r="2625" spans="2:24" ht="6" customHeight="1"/>
    <row r="2626" spans="2:24" ht="13.75" customHeight="1">
      <c r="C2626" s="86" t="s">
        <v>10</v>
      </c>
      <c r="D2626" s="86"/>
      <c r="E2626" s="86"/>
      <c r="G2626" s="87">
        <v>1</v>
      </c>
      <c r="H2626" s="87"/>
      <c r="I2626" s="87"/>
    </row>
    <row r="2627" spans="2:24" ht="6" customHeight="1"/>
    <row r="2628" spans="2:24" ht="6" customHeight="1"/>
    <row r="2629" spans="2:24" ht="15" customHeight="1">
      <c r="B2629" s="88" t="s">
        <v>219</v>
      </c>
      <c r="C2629" s="88"/>
      <c r="D2629" s="88"/>
      <c r="E2629" s="88"/>
      <c r="F2629" s="88"/>
      <c r="G2629" s="88"/>
      <c r="H2629" s="88"/>
      <c r="I2629" s="88"/>
      <c r="J2629" s="88"/>
      <c r="K2629" s="88"/>
      <c r="L2629" s="88"/>
      <c r="M2629" s="88"/>
      <c r="N2629" s="88"/>
      <c r="O2629" s="88"/>
      <c r="P2629" s="88"/>
      <c r="Q2629" s="88"/>
      <c r="R2629" s="88"/>
      <c r="S2629" s="88"/>
      <c r="T2629" s="88"/>
      <c r="U2629" s="88"/>
      <c r="V2629" s="88"/>
      <c r="W2629" s="88"/>
      <c r="X2629" s="88"/>
    </row>
    <row r="2630" spans="2:24" ht="5.4" customHeight="1"/>
    <row r="2631" spans="2:24" ht="12.65" customHeight="1">
      <c r="B2631" s="74" t="s">
        <v>220</v>
      </c>
      <c r="C2631" s="74"/>
      <c r="E2631" s="89">
        <v>0</v>
      </c>
      <c r="F2631" s="89"/>
      <c r="G2631" s="89"/>
      <c r="I2631" s="89">
        <v>0</v>
      </c>
      <c r="J2631" s="89"/>
      <c r="K2631" s="89"/>
      <c r="M2631" s="2">
        <v>0</v>
      </c>
      <c r="O2631" s="2">
        <v>0</v>
      </c>
      <c r="Q2631" s="2">
        <v>0</v>
      </c>
      <c r="S2631" s="89">
        <v>0</v>
      </c>
      <c r="T2631" s="89"/>
      <c r="U2631" s="89"/>
      <c r="W2631" s="90">
        <v>33</v>
      </c>
      <c r="X2631" s="90"/>
    </row>
    <row r="2632" spans="2:24" ht="0.65" customHeight="1">
      <c r="B2632" s="74"/>
      <c r="C2632" s="74"/>
    </row>
    <row r="2633" spans="2:24" ht="0.65" customHeight="1"/>
    <row r="2634" spans="2:24" ht="1.75" customHeight="1"/>
    <row r="2635" spans="2:24" ht="10.75" customHeight="1">
      <c r="E2635" s="85">
        <v>0</v>
      </c>
      <c r="F2635" s="85"/>
      <c r="G2635" s="85"/>
      <c r="I2635" s="85">
        <v>0</v>
      </c>
      <c r="J2635" s="85"/>
      <c r="K2635" s="85"/>
      <c r="M2635" s="3">
        <v>0</v>
      </c>
      <c r="O2635" s="3">
        <v>0</v>
      </c>
      <c r="Q2635" s="3">
        <v>0</v>
      </c>
      <c r="S2635" s="85">
        <v>0</v>
      </c>
      <c r="T2635" s="85"/>
      <c r="U2635" s="85"/>
    </row>
    <row r="2636" spans="2:24" ht="6" customHeight="1"/>
    <row r="2637" spans="2:24" ht="13.75" customHeight="1">
      <c r="C2637" s="86" t="s">
        <v>10</v>
      </c>
      <c r="D2637" s="86"/>
      <c r="E2637" s="86"/>
      <c r="G2637" s="87">
        <v>1</v>
      </c>
      <c r="H2637" s="87"/>
      <c r="I2637" s="87"/>
    </row>
    <row r="2638" spans="2:24" ht="6" customHeight="1"/>
    <row r="2639" spans="2:24" ht="6" customHeight="1"/>
    <row r="2640" spans="2:24" ht="15" customHeight="1">
      <c r="B2640" s="88" t="s">
        <v>221</v>
      </c>
      <c r="C2640" s="88"/>
      <c r="D2640" s="88"/>
      <c r="E2640" s="88"/>
      <c r="F2640" s="88"/>
      <c r="G2640" s="88"/>
      <c r="H2640" s="88"/>
      <c r="I2640" s="88"/>
      <c r="J2640" s="88"/>
      <c r="K2640" s="88"/>
      <c r="L2640" s="88"/>
      <c r="M2640" s="88"/>
      <c r="N2640" s="88"/>
      <c r="O2640" s="88"/>
      <c r="P2640" s="88"/>
      <c r="Q2640" s="88"/>
      <c r="R2640" s="88"/>
      <c r="S2640" s="88"/>
      <c r="T2640" s="88"/>
      <c r="U2640" s="88"/>
      <c r="V2640" s="88"/>
      <c r="W2640" s="88"/>
      <c r="X2640" s="88"/>
    </row>
    <row r="2641" spans="2:24" ht="5.4" customHeight="1"/>
    <row r="2642" spans="2:24" ht="12.65" customHeight="1">
      <c r="B2642" s="74" t="s">
        <v>222</v>
      </c>
      <c r="C2642" s="74"/>
      <c r="E2642" s="89">
        <v>0</v>
      </c>
      <c r="F2642" s="89"/>
      <c r="G2642" s="89"/>
      <c r="I2642" s="89">
        <v>0</v>
      </c>
      <c r="J2642" s="89"/>
      <c r="K2642" s="89"/>
      <c r="M2642" s="2">
        <v>0</v>
      </c>
      <c r="O2642" s="2">
        <v>0</v>
      </c>
      <c r="Q2642" s="2">
        <v>0</v>
      </c>
      <c r="S2642" s="89">
        <v>0</v>
      </c>
      <c r="T2642" s="89"/>
      <c r="U2642" s="89"/>
      <c r="W2642" s="90">
        <v>39</v>
      </c>
      <c r="X2642" s="90"/>
    </row>
    <row r="2643" spans="2:24" ht="0.65" customHeight="1">
      <c r="B2643" s="74"/>
      <c r="C2643" s="74"/>
    </row>
    <row r="2644" spans="2:24" ht="0.65" customHeight="1"/>
    <row r="2645" spans="2:24" ht="1.75" customHeight="1"/>
    <row r="2646" spans="2:24" ht="10.75" customHeight="1">
      <c r="E2646" s="85">
        <v>0</v>
      </c>
      <c r="F2646" s="85"/>
      <c r="G2646" s="85"/>
      <c r="I2646" s="85">
        <v>0</v>
      </c>
      <c r="J2646" s="85"/>
      <c r="K2646" s="85"/>
      <c r="M2646" s="3">
        <v>0</v>
      </c>
      <c r="O2646" s="3">
        <v>0</v>
      </c>
      <c r="Q2646" s="3">
        <v>0</v>
      </c>
      <c r="S2646" s="85">
        <v>0</v>
      </c>
      <c r="T2646" s="85"/>
      <c r="U2646" s="85"/>
    </row>
    <row r="2647" spans="2:24" ht="6" customHeight="1"/>
    <row r="2648" spans="2:24" ht="13.75" customHeight="1">
      <c r="C2648" s="86" t="s">
        <v>10</v>
      </c>
      <c r="D2648" s="86"/>
      <c r="E2648" s="86"/>
      <c r="G2648" s="87">
        <v>1</v>
      </c>
      <c r="H2648" s="87"/>
      <c r="I2648" s="87"/>
    </row>
    <row r="2649" spans="2:24" ht="6" customHeight="1"/>
    <row r="2650" spans="2:24" ht="6" customHeight="1"/>
    <row r="2651" spans="2:24" ht="15" customHeight="1">
      <c r="B2651" s="88" t="s">
        <v>223</v>
      </c>
      <c r="C2651" s="88"/>
      <c r="D2651" s="88"/>
      <c r="E2651" s="88"/>
      <c r="F2651" s="88"/>
      <c r="G2651" s="88"/>
      <c r="H2651" s="88"/>
      <c r="I2651" s="88"/>
      <c r="J2651" s="88"/>
      <c r="K2651" s="88"/>
      <c r="L2651" s="88"/>
      <c r="M2651" s="88"/>
      <c r="N2651" s="88"/>
      <c r="O2651" s="88"/>
      <c r="P2651" s="88"/>
      <c r="Q2651" s="88"/>
      <c r="R2651" s="88"/>
      <c r="S2651" s="88"/>
      <c r="T2651" s="88"/>
      <c r="U2651" s="88"/>
      <c r="V2651" s="88"/>
      <c r="W2651" s="88"/>
      <c r="X2651" s="88"/>
    </row>
    <row r="2652" spans="2:24" ht="5.4" customHeight="1"/>
    <row r="2653" spans="2:24" ht="10.75" customHeight="1">
      <c r="B2653" s="93" t="s">
        <v>224</v>
      </c>
      <c r="C2653" s="93"/>
      <c r="E2653" s="89">
        <v>0</v>
      </c>
      <c r="F2653" s="89"/>
      <c r="G2653" s="89"/>
      <c r="I2653" s="89">
        <v>0</v>
      </c>
      <c r="J2653" s="89"/>
      <c r="K2653" s="89"/>
      <c r="M2653" s="2">
        <v>0</v>
      </c>
      <c r="O2653" s="2">
        <v>0</v>
      </c>
      <c r="Q2653" s="2">
        <v>0</v>
      </c>
      <c r="S2653" s="89">
        <v>0</v>
      </c>
      <c r="T2653" s="89"/>
      <c r="U2653" s="89"/>
      <c r="W2653" s="90">
        <v>68</v>
      </c>
      <c r="X2653" s="90"/>
    </row>
    <row r="2654" spans="2:24" ht="1.75" customHeight="1">
      <c r="B2654" s="93"/>
      <c r="C2654" s="93"/>
    </row>
    <row r="2655" spans="2:24" ht="0.65" customHeight="1">
      <c r="B2655" s="93"/>
      <c r="C2655" s="93"/>
    </row>
    <row r="2656" spans="2:24" ht="8.4" customHeight="1">
      <c r="B2656" s="93"/>
      <c r="C2656" s="93"/>
    </row>
    <row r="2657" spans="2:24" ht="10.75" customHeight="1">
      <c r="B2657" s="93" t="s">
        <v>224</v>
      </c>
      <c r="C2657" s="93"/>
      <c r="E2657" s="89">
        <v>0</v>
      </c>
      <c r="F2657" s="89"/>
      <c r="G2657" s="89"/>
      <c r="I2657" s="89">
        <v>0</v>
      </c>
      <c r="J2657" s="89"/>
      <c r="K2657" s="89"/>
      <c r="M2657" s="2">
        <v>0</v>
      </c>
      <c r="O2657" s="2">
        <v>0</v>
      </c>
      <c r="Q2657" s="2">
        <v>0</v>
      </c>
      <c r="S2657" s="89">
        <v>0</v>
      </c>
      <c r="T2657" s="89"/>
      <c r="U2657" s="89"/>
      <c r="W2657" s="90">
        <v>69</v>
      </c>
      <c r="X2657" s="90"/>
    </row>
    <row r="2658" spans="2:24" ht="1.75" customHeight="1">
      <c r="B2658" s="93"/>
      <c r="C2658" s="93"/>
    </row>
    <row r="2659" spans="2:24" ht="0.65" customHeight="1">
      <c r="B2659" s="93"/>
      <c r="C2659" s="93"/>
    </row>
    <row r="2660" spans="2:24" ht="8.4" customHeight="1">
      <c r="B2660" s="93"/>
      <c r="C2660" s="93"/>
    </row>
    <row r="2661" spans="2:24" ht="1.75" customHeight="1"/>
    <row r="2662" spans="2:24" ht="10.75" customHeight="1">
      <c r="E2662" s="85">
        <v>0</v>
      </c>
      <c r="F2662" s="85"/>
      <c r="G2662" s="85"/>
      <c r="I2662" s="85">
        <v>0</v>
      </c>
      <c r="J2662" s="85"/>
      <c r="K2662" s="85"/>
      <c r="M2662" s="3">
        <v>0</v>
      </c>
      <c r="O2662" s="3">
        <v>0</v>
      </c>
      <c r="Q2662" s="3">
        <v>0</v>
      </c>
      <c r="S2662" s="85">
        <v>0</v>
      </c>
      <c r="T2662" s="85"/>
      <c r="U2662" s="85"/>
    </row>
    <row r="2663" spans="2:24" ht="6" customHeight="1"/>
    <row r="2664" spans="2:24" ht="13.75" customHeight="1">
      <c r="C2664" s="86" t="s">
        <v>10</v>
      </c>
      <c r="D2664" s="86"/>
      <c r="E2664" s="86"/>
      <c r="G2664" s="87">
        <v>2</v>
      </c>
      <c r="H2664" s="87"/>
      <c r="I2664" s="87"/>
    </row>
    <row r="2665" spans="2:24" ht="6" customHeight="1"/>
    <row r="2666" spans="2:24" ht="6" customHeight="1"/>
    <row r="2667" spans="2:24" ht="15" customHeight="1">
      <c r="B2667" s="88" t="s">
        <v>225</v>
      </c>
      <c r="C2667" s="88"/>
      <c r="D2667" s="88"/>
      <c r="E2667" s="88"/>
      <c r="F2667" s="88"/>
      <c r="G2667" s="88"/>
      <c r="H2667" s="88"/>
      <c r="I2667" s="88"/>
      <c r="J2667" s="88"/>
      <c r="K2667" s="88"/>
      <c r="L2667" s="88"/>
      <c r="M2667" s="88"/>
      <c r="N2667" s="88"/>
      <c r="O2667" s="88"/>
      <c r="P2667" s="88"/>
      <c r="Q2667" s="88"/>
      <c r="R2667" s="88"/>
      <c r="S2667" s="88"/>
      <c r="T2667" s="88"/>
      <c r="U2667" s="88"/>
      <c r="V2667" s="88"/>
      <c r="W2667" s="88"/>
      <c r="X2667" s="88"/>
    </row>
    <row r="2668" spans="2:24" ht="5.4" customHeight="1"/>
    <row r="2669" spans="2:24" ht="10.75" customHeight="1">
      <c r="B2669" s="93" t="s">
        <v>226</v>
      </c>
      <c r="C2669" s="93"/>
      <c r="E2669" s="89">
        <v>0</v>
      </c>
      <c r="F2669" s="89"/>
      <c r="G2669" s="89"/>
      <c r="I2669" s="89">
        <v>0</v>
      </c>
      <c r="J2669" s="89"/>
      <c r="K2669" s="89"/>
      <c r="M2669" s="2">
        <v>0</v>
      </c>
      <c r="O2669" s="2">
        <v>0</v>
      </c>
      <c r="Q2669" s="2">
        <v>0</v>
      </c>
      <c r="S2669" s="89">
        <v>0</v>
      </c>
      <c r="T2669" s="89"/>
      <c r="U2669" s="89"/>
    </row>
    <row r="2670" spans="2:24" ht="1.75" customHeight="1">
      <c r="B2670" s="93"/>
      <c r="C2670" s="93"/>
    </row>
    <row r="2671" spans="2:24" ht="0.65" customHeight="1">
      <c r="B2671" s="93"/>
      <c r="C2671" s="93"/>
    </row>
    <row r="2672" spans="2:24" ht="8.4" customHeight="1">
      <c r="B2672" s="93"/>
      <c r="C2672" s="93"/>
    </row>
    <row r="2673" spans="2:24" ht="10.75" customHeight="1">
      <c r="B2673" s="93" t="s">
        <v>226</v>
      </c>
      <c r="C2673" s="93"/>
      <c r="E2673" s="89">
        <v>0</v>
      </c>
      <c r="F2673" s="89"/>
      <c r="G2673" s="89"/>
      <c r="I2673" s="89">
        <v>0</v>
      </c>
      <c r="J2673" s="89"/>
      <c r="K2673" s="89"/>
      <c r="M2673" s="2">
        <v>0</v>
      </c>
      <c r="O2673" s="2">
        <v>0</v>
      </c>
      <c r="Q2673" s="2">
        <v>0</v>
      </c>
      <c r="S2673" s="89">
        <v>0</v>
      </c>
      <c r="T2673" s="89"/>
      <c r="U2673" s="89"/>
    </row>
    <row r="2674" spans="2:24" ht="1.75" customHeight="1">
      <c r="B2674" s="93"/>
      <c r="C2674" s="93"/>
    </row>
    <row r="2675" spans="2:24" ht="0.65" customHeight="1">
      <c r="B2675" s="93"/>
      <c r="C2675" s="93"/>
    </row>
    <row r="2676" spans="2:24" ht="8.4" customHeight="1">
      <c r="B2676" s="93"/>
      <c r="C2676" s="93"/>
    </row>
    <row r="2677" spans="2:24" ht="1.75" customHeight="1"/>
    <row r="2678" spans="2:24" ht="10.75" customHeight="1">
      <c r="E2678" s="85">
        <v>0</v>
      </c>
      <c r="F2678" s="85"/>
      <c r="G2678" s="85"/>
      <c r="I2678" s="85">
        <v>0</v>
      </c>
      <c r="J2678" s="85"/>
      <c r="K2678" s="85"/>
      <c r="M2678" s="3">
        <v>0</v>
      </c>
      <c r="O2678" s="3">
        <v>0</v>
      </c>
      <c r="Q2678" s="3">
        <v>0</v>
      </c>
      <c r="S2678" s="85">
        <v>0</v>
      </c>
      <c r="T2678" s="85"/>
      <c r="U2678" s="85"/>
    </row>
    <row r="2679" spans="2:24" ht="6" customHeight="1"/>
    <row r="2680" spans="2:24" ht="13.75" customHeight="1">
      <c r="C2680" s="86" t="s">
        <v>10</v>
      </c>
      <c r="D2680" s="86"/>
      <c r="E2680" s="86"/>
      <c r="G2680" s="87">
        <v>2</v>
      </c>
      <c r="H2680" s="87"/>
      <c r="I2680" s="87"/>
    </row>
    <row r="2681" spans="2:24" ht="6" customHeight="1"/>
    <row r="2682" spans="2:24" ht="6" customHeight="1"/>
    <row r="2683" spans="2:24" ht="15" customHeight="1">
      <c r="B2683" s="88" t="s">
        <v>227</v>
      </c>
      <c r="C2683" s="88"/>
      <c r="D2683" s="88"/>
      <c r="E2683" s="88"/>
      <c r="F2683" s="88"/>
      <c r="G2683" s="88"/>
      <c r="H2683" s="88"/>
      <c r="I2683" s="88"/>
      <c r="J2683" s="88"/>
      <c r="K2683" s="88"/>
      <c r="L2683" s="88"/>
      <c r="M2683" s="88"/>
      <c r="N2683" s="88"/>
      <c r="O2683" s="88"/>
      <c r="P2683" s="88"/>
      <c r="Q2683" s="88"/>
      <c r="R2683" s="88"/>
      <c r="S2683" s="88"/>
      <c r="T2683" s="88"/>
      <c r="U2683" s="88"/>
      <c r="V2683" s="88"/>
      <c r="W2683" s="88"/>
      <c r="X2683" s="88"/>
    </row>
    <row r="2684" spans="2:24" ht="5.4" customHeight="1"/>
    <row r="2685" spans="2:24" ht="10.75" customHeight="1">
      <c r="B2685" s="93" t="s">
        <v>228</v>
      </c>
      <c r="C2685" s="93"/>
      <c r="E2685" s="89">
        <v>3975</v>
      </c>
      <c r="F2685" s="89"/>
      <c r="G2685" s="89"/>
      <c r="I2685" s="89">
        <v>4130</v>
      </c>
      <c r="J2685" s="89"/>
      <c r="K2685" s="89"/>
      <c r="M2685" s="2">
        <v>3910</v>
      </c>
      <c r="O2685" s="2">
        <v>3980</v>
      </c>
      <c r="Q2685" s="2">
        <v>5330</v>
      </c>
      <c r="S2685" s="89">
        <v>5395</v>
      </c>
      <c r="T2685" s="89"/>
      <c r="U2685" s="89"/>
      <c r="W2685" s="90">
        <v>76</v>
      </c>
      <c r="X2685" s="90"/>
    </row>
    <row r="2686" spans="2:24" ht="1.75" customHeight="1">
      <c r="B2686" s="93"/>
      <c r="C2686" s="93"/>
    </row>
    <row r="2687" spans="2:24" ht="0.65" customHeight="1">
      <c r="B2687" s="93"/>
      <c r="C2687" s="93"/>
    </row>
    <row r="2688" spans="2:24" ht="8.4" customHeight="1">
      <c r="B2688" s="93"/>
      <c r="C2688" s="93"/>
    </row>
    <row r="2689" spans="2:24" ht="10.75" customHeight="1">
      <c r="B2689" s="93" t="s">
        <v>228</v>
      </c>
      <c r="C2689" s="93"/>
      <c r="E2689" s="89">
        <v>3975</v>
      </c>
      <c r="F2689" s="89"/>
      <c r="G2689" s="89"/>
      <c r="I2689" s="89">
        <v>4130</v>
      </c>
      <c r="J2689" s="89"/>
      <c r="K2689" s="89"/>
      <c r="M2689" s="2">
        <v>3910</v>
      </c>
      <c r="O2689" s="2">
        <v>3980</v>
      </c>
      <c r="Q2689" s="2">
        <v>5330</v>
      </c>
      <c r="S2689" s="89">
        <v>5395</v>
      </c>
      <c r="T2689" s="89"/>
      <c r="U2689" s="89"/>
      <c r="W2689" s="90">
        <v>76</v>
      </c>
      <c r="X2689" s="90"/>
    </row>
    <row r="2690" spans="2:24" ht="1.75" customHeight="1">
      <c r="B2690" s="93"/>
      <c r="C2690" s="93"/>
    </row>
    <row r="2691" spans="2:24" ht="0.65" customHeight="1">
      <c r="B2691" s="93"/>
      <c r="C2691" s="93"/>
    </row>
    <row r="2692" spans="2:24" ht="8.4" customHeight="1">
      <c r="B2692" s="93"/>
      <c r="C2692" s="93"/>
    </row>
    <row r="2693" spans="2:24" ht="1.75" customHeight="1"/>
    <row r="2694" spans="2:24" ht="10.75" customHeight="1">
      <c r="E2694" s="85">
        <v>7950</v>
      </c>
      <c r="F2694" s="85"/>
      <c r="G2694" s="85"/>
      <c r="I2694" s="85">
        <v>8260</v>
      </c>
      <c r="J2694" s="85"/>
      <c r="K2694" s="85"/>
      <c r="M2694" s="3">
        <v>7820</v>
      </c>
      <c r="O2694" s="3">
        <v>7960</v>
      </c>
      <c r="Q2694" s="3">
        <v>10660</v>
      </c>
      <c r="S2694" s="85">
        <v>10790</v>
      </c>
      <c r="T2694" s="85"/>
      <c r="U2694" s="85"/>
    </row>
    <row r="2695" spans="2:24" ht="6" customHeight="1"/>
    <row r="2696" spans="2:24" ht="13.75" customHeight="1">
      <c r="C2696" s="86" t="s">
        <v>10</v>
      </c>
      <c r="D2696" s="86"/>
      <c r="E2696" s="86"/>
      <c r="G2696" s="87">
        <v>2</v>
      </c>
      <c r="H2696" s="87"/>
      <c r="I2696" s="87"/>
    </row>
    <row r="2697" spans="2:24" ht="6" customHeight="1"/>
    <row r="2698" spans="2:24" ht="6" customHeight="1"/>
    <row r="2699" spans="2:24" ht="15" customHeight="1">
      <c r="B2699" s="88" t="s">
        <v>229</v>
      </c>
      <c r="C2699" s="88"/>
      <c r="D2699" s="88"/>
      <c r="E2699" s="88"/>
      <c r="F2699" s="88"/>
      <c r="G2699" s="88"/>
      <c r="H2699" s="88"/>
      <c r="I2699" s="88"/>
      <c r="J2699" s="88"/>
      <c r="K2699" s="88"/>
      <c r="L2699" s="88"/>
      <c r="M2699" s="88"/>
      <c r="N2699" s="88"/>
      <c r="O2699" s="88"/>
      <c r="P2699" s="88"/>
      <c r="Q2699" s="88"/>
      <c r="R2699" s="88"/>
      <c r="S2699" s="88"/>
      <c r="T2699" s="88"/>
      <c r="U2699" s="88"/>
      <c r="V2699" s="88"/>
      <c r="W2699" s="88"/>
      <c r="X2699" s="88"/>
    </row>
    <row r="2700" spans="2:24" ht="5.4" customHeight="1"/>
    <row r="2701" spans="2:24" ht="12.65" customHeight="1">
      <c r="B2701" s="74" t="s">
        <v>230</v>
      </c>
      <c r="C2701" s="74"/>
      <c r="E2701" s="89">
        <v>0</v>
      </c>
      <c r="F2701" s="89"/>
      <c r="G2701" s="89"/>
      <c r="I2701" s="89">
        <v>0</v>
      </c>
      <c r="J2701" s="89"/>
      <c r="K2701" s="89"/>
      <c r="M2701" s="2">
        <v>0</v>
      </c>
      <c r="O2701" s="2">
        <v>0</v>
      </c>
      <c r="Q2701" s="2">
        <v>0</v>
      </c>
      <c r="S2701" s="89">
        <v>0</v>
      </c>
      <c r="T2701" s="89"/>
      <c r="U2701" s="89"/>
      <c r="W2701" s="90">
        <v>28</v>
      </c>
      <c r="X2701" s="90"/>
    </row>
    <row r="2702" spans="2:24" ht="0.65" customHeight="1">
      <c r="B2702" s="74"/>
      <c r="C2702" s="74"/>
    </row>
    <row r="2703" spans="2:24" ht="0.65" customHeight="1"/>
    <row r="2704" spans="2:24" ht="1.75" customHeight="1"/>
    <row r="2705" spans="2:24" ht="10.75" customHeight="1">
      <c r="E2705" s="85">
        <v>0</v>
      </c>
      <c r="F2705" s="85"/>
      <c r="G2705" s="85"/>
      <c r="I2705" s="85">
        <v>0</v>
      </c>
      <c r="J2705" s="85"/>
      <c r="K2705" s="85"/>
      <c r="M2705" s="3">
        <v>0</v>
      </c>
      <c r="O2705" s="3">
        <v>0</v>
      </c>
      <c r="Q2705" s="3">
        <v>0</v>
      </c>
      <c r="S2705" s="85">
        <v>0</v>
      </c>
      <c r="T2705" s="85"/>
      <c r="U2705" s="85"/>
    </row>
    <row r="2706" spans="2:24" ht="6" customHeight="1"/>
    <row r="2707" spans="2:24" ht="13.75" customHeight="1">
      <c r="C2707" s="86" t="s">
        <v>10</v>
      </c>
      <c r="D2707" s="86"/>
      <c r="E2707" s="86"/>
      <c r="G2707" s="87">
        <v>1</v>
      </c>
      <c r="H2707" s="87"/>
      <c r="I2707" s="87"/>
    </row>
    <row r="2708" spans="2:24" ht="6" customHeight="1"/>
    <row r="2709" spans="2:24" ht="6" customHeight="1"/>
    <row r="2710" spans="2:24" ht="15" customHeight="1">
      <c r="B2710" s="88" t="s">
        <v>231</v>
      </c>
      <c r="C2710" s="88"/>
      <c r="D2710" s="88"/>
      <c r="E2710" s="88"/>
      <c r="F2710" s="88"/>
      <c r="G2710" s="88"/>
      <c r="H2710" s="88"/>
      <c r="I2710" s="88"/>
      <c r="J2710" s="88"/>
      <c r="K2710" s="88"/>
      <c r="L2710" s="88"/>
      <c r="M2710" s="88"/>
      <c r="N2710" s="88"/>
      <c r="O2710" s="88"/>
      <c r="P2710" s="88"/>
      <c r="Q2710" s="88"/>
      <c r="R2710" s="88"/>
      <c r="S2710" s="88"/>
      <c r="T2710" s="88"/>
      <c r="U2710" s="88"/>
      <c r="V2710" s="88"/>
      <c r="W2710" s="88"/>
      <c r="X2710" s="88"/>
    </row>
    <row r="2711" spans="2:24" ht="5.4" customHeight="1"/>
    <row r="2712" spans="2:24" ht="12.65" customHeight="1">
      <c r="B2712" s="74" t="s">
        <v>232</v>
      </c>
      <c r="C2712" s="74"/>
      <c r="E2712" s="89">
        <v>0</v>
      </c>
      <c r="F2712" s="89"/>
      <c r="G2712" s="89"/>
      <c r="I2712" s="89">
        <v>0</v>
      </c>
      <c r="J2712" s="89"/>
      <c r="K2712" s="89"/>
      <c r="M2712" s="2">
        <v>0</v>
      </c>
      <c r="O2712" s="2">
        <v>0</v>
      </c>
      <c r="Q2712" s="2">
        <v>0</v>
      </c>
      <c r="S2712" s="89">
        <v>0</v>
      </c>
      <c r="T2712" s="89"/>
      <c r="U2712" s="89"/>
      <c r="W2712" s="90">
        <v>50</v>
      </c>
      <c r="X2712" s="90"/>
    </row>
    <row r="2713" spans="2:24" ht="0.65" customHeight="1">
      <c r="B2713" s="74"/>
      <c r="C2713" s="74"/>
    </row>
    <row r="2714" spans="2:24" ht="0.65" customHeight="1"/>
    <row r="2715" spans="2:24" ht="1.75" customHeight="1"/>
    <row r="2716" spans="2:24" ht="10.75" customHeight="1">
      <c r="E2716" s="85">
        <v>0</v>
      </c>
      <c r="F2716" s="85"/>
      <c r="G2716" s="85"/>
      <c r="I2716" s="85">
        <v>0</v>
      </c>
      <c r="J2716" s="85"/>
      <c r="K2716" s="85"/>
      <c r="M2716" s="3">
        <v>0</v>
      </c>
      <c r="O2716" s="3">
        <v>0</v>
      </c>
      <c r="Q2716" s="3">
        <v>0</v>
      </c>
      <c r="S2716" s="85">
        <v>0</v>
      </c>
      <c r="T2716" s="85"/>
      <c r="U2716" s="85"/>
    </row>
    <row r="2717" spans="2:24" ht="6" customHeight="1"/>
    <row r="2718" spans="2:24" ht="13.75" customHeight="1">
      <c r="C2718" s="86" t="s">
        <v>10</v>
      </c>
      <c r="D2718" s="86"/>
      <c r="E2718" s="86"/>
      <c r="G2718" s="87">
        <v>1</v>
      </c>
      <c r="H2718" s="87"/>
      <c r="I2718" s="87"/>
    </row>
    <row r="2719" spans="2:24" ht="6" customHeight="1"/>
    <row r="2720" spans="2:24" ht="6" customHeight="1"/>
    <row r="2721" spans="2:24" ht="15" customHeight="1">
      <c r="B2721" s="88" t="s">
        <v>233</v>
      </c>
      <c r="C2721" s="88"/>
      <c r="D2721" s="88"/>
      <c r="E2721" s="88"/>
      <c r="F2721" s="88"/>
      <c r="G2721" s="88"/>
      <c r="H2721" s="88"/>
      <c r="I2721" s="88"/>
      <c r="J2721" s="88"/>
      <c r="K2721" s="88"/>
      <c r="L2721" s="88"/>
      <c r="M2721" s="88"/>
      <c r="N2721" s="88"/>
      <c r="O2721" s="88"/>
      <c r="P2721" s="88"/>
      <c r="Q2721" s="88"/>
      <c r="R2721" s="88"/>
      <c r="S2721" s="88"/>
      <c r="T2721" s="88"/>
      <c r="U2721" s="88"/>
      <c r="V2721" s="88"/>
      <c r="W2721" s="88"/>
      <c r="X2721" s="88"/>
    </row>
    <row r="2722" spans="2:24" ht="5.4" customHeight="1"/>
    <row r="2723" spans="2:24" ht="12.65" customHeight="1">
      <c r="B2723" s="74" t="s">
        <v>234</v>
      </c>
      <c r="C2723" s="74"/>
      <c r="E2723" s="89">
        <v>0</v>
      </c>
      <c r="F2723" s="89"/>
      <c r="G2723" s="89"/>
      <c r="I2723" s="89">
        <v>0</v>
      </c>
      <c r="J2723" s="89"/>
      <c r="K2723" s="89"/>
      <c r="M2723" s="2">
        <v>0</v>
      </c>
      <c r="O2723" s="2">
        <v>0</v>
      </c>
      <c r="Q2723" s="2">
        <v>0</v>
      </c>
      <c r="S2723" s="89">
        <v>0</v>
      </c>
      <c r="T2723" s="89"/>
      <c r="U2723" s="89"/>
      <c r="W2723" s="90">
        <v>24</v>
      </c>
      <c r="X2723" s="90"/>
    </row>
    <row r="2724" spans="2:24" ht="0.65" customHeight="1">
      <c r="B2724" s="74"/>
      <c r="C2724" s="74"/>
    </row>
    <row r="2725" spans="2:24" ht="0.65" customHeight="1"/>
    <row r="2726" spans="2:24" ht="1.75" customHeight="1"/>
    <row r="2727" spans="2:24" ht="10.75" customHeight="1">
      <c r="E2727" s="85">
        <v>0</v>
      </c>
      <c r="F2727" s="85"/>
      <c r="G2727" s="85"/>
      <c r="I2727" s="85">
        <v>0</v>
      </c>
      <c r="J2727" s="85"/>
      <c r="K2727" s="85"/>
      <c r="M2727" s="3">
        <v>0</v>
      </c>
      <c r="O2727" s="3">
        <v>0</v>
      </c>
      <c r="Q2727" s="3">
        <v>0</v>
      </c>
      <c r="S2727" s="85">
        <v>0</v>
      </c>
      <c r="T2727" s="85"/>
      <c r="U2727" s="85"/>
    </row>
    <row r="2728" spans="2:24" ht="6" customHeight="1"/>
    <row r="2729" spans="2:24" ht="13.75" customHeight="1">
      <c r="C2729" s="86" t="s">
        <v>10</v>
      </c>
      <c r="D2729" s="86"/>
      <c r="E2729" s="86"/>
      <c r="G2729" s="87">
        <v>1</v>
      </c>
      <c r="H2729" s="87"/>
      <c r="I2729" s="87"/>
    </row>
    <row r="2730" spans="2:24" ht="6" customHeight="1"/>
    <row r="2731" spans="2:24" ht="6" customHeight="1"/>
    <row r="2732" spans="2:24" ht="15" customHeight="1">
      <c r="B2732" s="88" t="s">
        <v>235</v>
      </c>
      <c r="C2732" s="88"/>
      <c r="D2732" s="88"/>
      <c r="E2732" s="88"/>
      <c r="F2732" s="88"/>
      <c r="G2732" s="88"/>
      <c r="H2732" s="88"/>
      <c r="I2732" s="88"/>
      <c r="J2732" s="88"/>
      <c r="K2732" s="88"/>
      <c r="L2732" s="88"/>
      <c r="M2732" s="88"/>
      <c r="N2732" s="88"/>
      <c r="O2732" s="88"/>
      <c r="P2732" s="88"/>
      <c r="Q2732" s="88"/>
      <c r="R2732" s="88"/>
      <c r="S2732" s="88"/>
      <c r="T2732" s="88"/>
      <c r="U2732" s="88"/>
      <c r="V2732" s="88"/>
      <c r="W2732" s="88"/>
      <c r="X2732" s="88"/>
    </row>
    <row r="2733" spans="2:24" ht="5.4" customHeight="1"/>
    <row r="2734" spans="2:24" ht="12.65" customHeight="1">
      <c r="B2734" s="74" t="s">
        <v>236</v>
      </c>
      <c r="C2734" s="74"/>
      <c r="E2734" s="89">
        <v>0</v>
      </c>
      <c r="F2734" s="89"/>
      <c r="G2734" s="89"/>
      <c r="I2734" s="89">
        <v>0</v>
      </c>
      <c r="J2734" s="89"/>
      <c r="K2734" s="89"/>
      <c r="M2734" s="2">
        <v>0</v>
      </c>
      <c r="O2734" s="2">
        <v>0</v>
      </c>
      <c r="Q2734" s="2">
        <v>0</v>
      </c>
      <c r="S2734" s="89">
        <v>0</v>
      </c>
      <c r="T2734" s="89"/>
      <c r="U2734" s="89"/>
      <c r="W2734" s="90">
        <v>25</v>
      </c>
      <c r="X2734" s="90"/>
    </row>
    <row r="2735" spans="2:24" ht="0.65" customHeight="1">
      <c r="B2735" s="74"/>
      <c r="C2735" s="74"/>
    </row>
    <row r="2736" spans="2:24" ht="0.65" customHeight="1"/>
    <row r="2737" spans="2:24" ht="1.75" customHeight="1"/>
    <row r="2738" spans="2:24" ht="10.75" customHeight="1">
      <c r="E2738" s="85">
        <v>0</v>
      </c>
      <c r="F2738" s="85"/>
      <c r="G2738" s="85"/>
      <c r="I2738" s="85">
        <v>0</v>
      </c>
      <c r="J2738" s="85"/>
      <c r="K2738" s="85"/>
      <c r="M2738" s="3">
        <v>0</v>
      </c>
      <c r="O2738" s="3">
        <v>0</v>
      </c>
      <c r="Q2738" s="3">
        <v>0</v>
      </c>
      <c r="S2738" s="85">
        <v>0</v>
      </c>
      <c r="T2738" s="85"/>
      <c r="U2738" s="85"/>
    </row>
    <row r="2739" spans="2:24" ht="6" customHeight="1"/>
    <row r="2740" spans="2:24" ht="13.75" customHeight="1">
      <c r="C2740" s="86" t="s">
        <v>10</v>
      </c>
      <c r="D2740" s="86"/>
      <c r="E2740" s="86"/>
      <c r="G2740" s="87">
        <v>1</v>
      </c>
      <c r="H2740" s="87"/>
      <c r="I2740" s="87"/>
    </row>
    <row r="2741" spans="2:24" ht="6" customHeight="1"/>
    <row r="2742" spans="2:24" ht="6" customHeight="1"/>
    <row r="2743" spans="2:24" ht="15" customHeight="1">
      <c r="B2743" s="88" t="s">
        <v>237</v>
      </c>
      <c r="C2743" s="88"/>
      <c r="D2743" s="88"/>
      <c r="E2743" s="88"/>
      <c r="F2743" s="88"/>
      <c r="G2743" s="88"/>
      <c r="H2743" s="88"/>
      <c r="I2743" s="88"/>
      <c r="J2743" s="88"/>
      <c r="K2743" s="88"/>
      <c r="L2743" s="88"/>
      <c r="M2743" s="88"/>
      <c r="N2743" s="88"/>
      <c r="O2743" s="88"/>
      <c r="P2743" s="88"/>
      <c r="Q2743" s="88"/>
      <c r="R2743" s="88"/>
      <c r="S2743" s="88"/>
      <c r="T2743" s="88"/>
      <c r="U2743" s="88"/>
      <c r="V2743" s="88"/>
      <c r="W2743" s="88"/>
      <c r="X2743" s="88"/>
    </row>
    <row r="2744" spans="2:24" ht="5.4" customHeight="1"/>
    <row r="2745" spans="2:24" ht="12.65" customHeight="1">
      <c r="B2745" s="74" t="s">
        <v>238</v>
      </c>
      <c r="C2745" s="74"/>
      <c r="E2745" s="89">
        <v>0</v>
      </c>
      <c r="F2745" s="89"/>
      <c r="G2745" s="89"/>
      <c r="I2745" s="89">
        <v>0</v>
      </c>
      <c r="J2745" s="89"/>
      <c r="K2745" s="89"/>
      <c r="M2745" s="2">
        <v>0</v>
      </c>
      <c r="O2745" s="2">
        <v>0</v>
      </c>
      <c r="Q2745" s="2">
        <v>0</v>
      </c>
      <c r="S2745" s="89">
        <v>0</v>
      </c>
      <c r="T2745" s="89"/>
      <c r="U2745" s="89"/>
    </row>
    <row r="2746" spans="2:24" ht="0.65" customHeight="1">
      <c r="B2746" s="74"/>
      <c r="C2746" s="74"/>
    </row>
    <row r="2747" spans="2:24" ht="0.65" customHeight="1"/>
    <row r="2748" spans="2:24" ht="1.75" customHeight="1"/>
    <row r="2749" spans="2:24" ht="10.75" customHeight="1">
      <c r="E2749" s="85">
        <v>0</v>
      </c>
      <c r="F2749" s="85"/>
      <c r="G2749" s="85"/>
      <c r="I2749" s="85">
        <v>0</v>
      </c>
      <c r="J2749" s="85"/>
      <c r="K2749" s="85"/>
      <c r="M2749" s="3">
        <v>0</v>
      </c>
      <c r="O2749" s="3">
        <v>0</v>
      </c>
      <c r="Q2749" s="3">
        <v>0</v>
      </c>
      <c r="S2749" s="85">
        <v>0</v>
      </c>
      <c r="T2749" s="85"/>
      <c r="U2749" s="85"/>
    </row>
    <row r="2750" spans="2:24" ht="6" customHeight="1"/>
    <row r="2751" spans="2:24" ht="13.75" customHeight="1">
      <c r="C2751" s="86" t="s">
        <v>10</v>
      </c>
      <c r="D2751" s="86"/>
      <c r="E2751" s="86"/>
      <c r="G2751" s="87">
        <v>1</v>
      </c>
      <c r="H2751" s="87"/>
      <c r="I2751" s="87"/>
    </row>
    <row r="2752" spans="2:24" ht="6" customHeight="1"/>
    <row r="2753" spans="2:24" ht="6" customHeight="1"/>
    <row r="2754" spans="2:24" ht="15" customHeight="1">
      <c r="B2754" s="88" t="s">
        <v>239</v>
      </c>
      <c r="C2754" s="88"/>
      <c r="D2754" s="88"/>
      <c r="E2754" s="88"/>
      <c r="F2754" s="88"/>
      <c r="G2754" s="88"/>
      <c r="H2754" s="88"/>
      <c r="I2754" s="88"/>
      <c r="J2754" s="88"/>
      <c r="K2754" s="88"/>
      <c r="L2754" s="88"/>
      <c r="M2754" s="88"/>
      <c r="N2754" s="88"/>
      <c r="O2754" s="88"/>
      <c r="P2754" s="88"/>
      <c r="Q2754" s="88"/>
      <c r="R2754" s="88"/>
      <c r="S2754" s="88"/>
      <c r="T2754" s="88"/>
      <c r="U2754" s="88"/>
      <c r="V2754" s="88"/>
      <c r="W2754" s="88"/>
      <c r="X2754" s="88"/>
    </row>
    <row r="2755" spans="2:24" ht="5.4" customHeight="1"/>
    <row r="2756" spans="2:24" ht="12.65" customHeight="1">
      <c r="B2756" s="74" t="s">
        <v>240</v>
      </c>
      <c r="C2756" s="74"/>
      <c r="E2756" s="89">
        <v>0</v>
      </c>
      <c r="F2756" s="89"/>
      <c r="G2756" s="89"/>
      <c r="I2756" s="89">
        <v>0</v>
      </c>
      <c r="J2756" s="89"/>
      <c r="K2756" s="89"/>
      <c r="M2756" s="2">
        <v>0</v>
      </c>
      <c r="O2756" s="2">
        <v>0</v>
      </c>
      <c r="Q2756" s="2">
        <v>0</v>
      </c>
      <c r="S2756" s="89">
        <v>0</v>
      </c>
      <c r="T2756" s="89"/>
      <c r="U2756" s="89"/>
      <c r="W2756" s="90">
        <v>26</v>
      </c>
      <c r="X2756" s="90"/>
    </row>
    <row r="2757" spans="2:24" ht="0.65" customHeight="1">
      <c r="B2757" s="74"/>
      <c r="C2757" s="74"/>
    </row>
    <row r="2758" spans="2:24" ht="0.65" customHeight="1"/>
    <row r="2759" spans="2:24" ht="1.75" customHeight="1"/>
    <row r="2760" spans="2:24" ht="10.75" customHeight="1">
      <c r="E2760" s="85">
        <v>0</v>
      </c>
      <c r="F2760" s="85"/>
      <c r="G2760" s="85"/>
      <c r="I2760" s="85">
        <v>0</v>
      </c>
      <c r="J2760" s="85"/>
      <c r="K2760" s="85"/>
      <c r="M2760" s="3">
        <v>0</v>
      </c>
      <c r="O2760" s="3">
        <v>0</v>
      </c>
      <c r="Q2760" s="3">
        <v>0</v>
      </c>
      <c r="S2760" s="85">
        <v>0</v>
      </c>
      <c r="T2760" s="85"/>
      <c r="U2760" s="85"/>
    </row>
    <row r="2761" spans="2:24" ht="6" customHeight="1"/>
    <row r="2762" spans="2:24" ht="13.75" customHeight="1">
      <c r="C2762" s="86" t="s">
        <v>10</v>
      </c>
      <c r="D2762" s="86"/>
      <c r="E2762" s="86"/>
      <c r="G2762" s="87">
        <v>1</v>
      </c>
      <c r="H2762" s="87"/>
      <c r="I2762" s="87"/>
    </row>
    <row r="2763" spans="2:24" ht="6" customHeight="1"/>
    <row r="2764" spans="2:24" ht="6" customHeight="1"/>
    <row r="2765" spans="2:24" ht="15" customHeight="1">
      <c r="B2765" s="88" t="s">
        <v>241</v>
      </c>
      <c r="C2765" s="88"/>
      <c r="D2765" s="88"/>
      <c r="E2765" s="88"/>
      <c r="F2765" s="88"/>
      <c r="G2765" s="88"/>
      <c r="H2765" s="88"/>
      <c r="I2765" s="88"/>
      <c r="J2765" s="88"/>
      <c r="K2765" s="88"/>
      <c r="L2765" s="88"/>
      <c r="M2765" s="88"/>
      <c r="N2765" s="88"/>
      <c r="O2765" s="88"/>
      <c r="P2765" s="88"/>
      <c r="Q2765" s="88"/>
      <c r="R2765" s="88"/>
      <c r="S2765" s="88"/>
      <c r="T2765" s="88"/>
      <c r="U2765" s="88"/>
      <c r="V2765" s="88"/>
      <c r="W2765" s="88"/>
      <c r="X2765" s="88"/>
    </row>
    <row r="2766" spans="2:24" ht="5.4" customHeight="1"/>
    <row r="2767" spans="2:24" ht="12.65" customHeight="1">
      <c r="B2767" s="74" t="s">
        <v>242</v>
      </c>
      <c r="C2767" s="74"/>
      <c r="E2767" s="89">
        <v>820</v>
      </c>
      <c r="F2767" s="89"/>
      <c r="G2767" s="89"/>
      <c r="I2767" s="89">
        <v>1020</v>
      </c>
      <c r="J2767" s="89"/>
      <c r="K2767" s="89"/>
      <c r="M2767" s="2">
        <v>2325</v>
      </c>
      <c r="O2767" s="2">
        <v>3375</v>
      </c>
      <c r="Q2767" s="2">
        <v>3146</v>
      </c>
      <c r="S2767" s="89">
        <v>3271</v>
      </c>
      <c r="T2767" s="89"/>
      <c r="U2767" s="89"/>
    </row>
    <row r="2768" spans="2:24" ht="0.65" customHeight="1">
      <c r="B2768" s="74"/>
      <c r="C2768" s="74"/>
    </row>
    <row r="2769" spans="2:24" ht="0.65" customHeight="1"/>
    <row r="2770" spans="2:24" ht="1.75" customHeight="1"/>
    <row r="2771" spans="2:24" ht="10.75" customHeight="1">
      <c r="E2771" s="85">
        <v>820</v>
      </c>
      <c r="F2771" s="85"/>
      <c r="G2771" s="85"/>
      <c r="I2771" s="85">
        <v>1020</v>
      </c>
      <c r="J2771" s="85"/>
      <c r="K2771" s="85"/>
      <c r="M2771" s="3">
        <v>2325</v>
      </c>
      <c r="O2771" s="3">
        <v>3375</v>
      </c>
      <c r="Q2771" s="3">
        <v>3146</v>
      </c>
      <c r="S2771" s="85">
        <v>3271</v>
      </c>
      <c r="T2771" s="85"/>
      <c r="U2771" s="85"/>
    </row>
    <row r="2772" spans="2:24" ht="6" customHeight="1"/>
    <row r="2773" spans="2:24" ht="13.75" customHeight="1">
      <c r="C2773" s="86" t="s">
        <v>10</v>
      </c>
      <c r="D2773" s="86"/>
      <c r="E2773" s="86"/>
      <c r="G2773" s="87">
        <v>1</v>
      </c>
      <c r="H2773" s="87"/>
      <c r="I2773" s="87"/>
    </row>
    <row r="2774" spans="2:24" ht="6" customHeight="1"/>
    <row r="2775" spans="2:24" ht="6" customHeight="1"/>
    <row r="2776" spans="2:24" ht="15" customHeight="1">
      <c r="B2776" s="88" t="s">
        <v>243</v>
      </c>
      <c r="C2776" s="88"/>
      <c r="D2776" s="88"/>
      <c r="E2776" s="88"/>
      <c r="F2776" s="88"/>
      <c r="G2776" s="88"/>
      <c r="H2776" s="88"/>
      <c r="I2776" s="88"/>
      <c r="J2776" s="88"/>
      <c r="K2776" s="88"/>
      <c r="L2776" s="88"/>
      <c r="M2776" s="88"/>
      <c r="N2776" s="88"/>
      <c r="O2776" s="88"/>
      <c r="P2776" s="88"/>
      <c r="Q2776" s="88"/>
      <c r="R2776" s="88"/>
      <c r="S2776" s="88"/>
      <c r="T2776" s="88"/>
      <c r="U2776" s="88"/>
      <c r="V2776" s="88"/>
      <c r="W2776" s="88"/>
      <c r="X2776" s="88"/>
    </row>
    <row r="2777" spans="2:24" ht="5.4" customHeight="1"/>
    <row r="2778" spans="2:24" ht="12.65" customHeight="1">
      <c r="B2778" s="74" t="s">
        <v>244</v>
      </c>
      <c r="C2778" s="74"/>
      <c r="E2778" s="89">
        <v>0</v>
      </c>
      <c r="F2778" s="89"/>
      <c r="G2778" s="89"/>
      <c r="I2778" s="89">
        <v>0</v>
      </c>
      <c r="J2778" s="89"/>
      <c r="K2778" s="89"/>
      <c r="M2778" s="2">
        <v>0</v>
      </c>
      <c r="O2778" s="2">
        <v>0</v>
      </c>
      <c r="Q2778" s="2">
        <v>0</v>
      </c>
      <c r="S2778" s="89">
        <v>0</v>
      </c>
      <c r="T2778" s="89"/>
      <c r="U2778" s="89"/>
      <c r="W2778" s="90">
        <v>32</v>
      </c>
      <c r="X2778" s="90"/>
    </row>
    <row r="2779" spans="2:24" ht="0.65" customHeight="1">
      <c r="B2779" s="74"/>
      <c r="C2779" s="74"/>
    </row>
    <row r="2780" spans="2:24" ht="0.65" customHeight="1"/>
    <row r="2781" spans="2:24" ht="1.75" customHeight="1"/>
    <row r="2782" spans="2:24" ht="10.75" customHeight="1">
      <c r="E2782" s="85">
        <v>0</v>
      </c>
      <c r="F2782" s="85"/>
      <c r="G2782" s="85"/>
      <c r="I2782" s="85">
        <v>0</v>
      </c>
      <c r="J2782" s="85"/>
      <c r="K2782" s="85"/>
      <c r="M2782" s="3">
        <v>0</v>
      </c>
      <c r="O2782" s="3">
        <v>0</v>
      </c>
      <c r="Q2782" s="3">
        <v>0</v>
      </c>
      <c r="S2782" s="85">
        <v>0</v>
      </c>
      <c r="T2782" s="85"/>
      <c r="U2782" s="85"/>
    </row>
    <row r="2783" spans="2:24" ht="6" customHeight="1"/>
    <row r="2784" spans="2:24" ht="13.75" customHeight="1">
      <c r="C2784" s="86" t="s">
        <v>10</v>
      </c>
      <c r="D2784" s="86"/>
      <c r="E2784" s="86"/>
      <c r="G2784" s="87">
        <v>1</v>
      </c>
      <c r="H2784" s="87"/>
      <c r="I2784" s="87"/>
    </row>
    <row r="2785" spans="2:24" ht="6" customHeight="1"/>
    <row r="2786" spans="2:24" ht="6" customHeight="1"/>
    <row r="2787" spans="2:24" ht="15" customHeight="1">
      <c r="B2787" s="88" t="s">
        <v>245</v>
      </c>
      <c r="C2787" s="88"/>
      <c r="D2787" s="88"/>
      <c r="E2787" s="88"/>
      <c r="F2787" s="88"/>
      <c r="G2787" s="88"/>
      <c r="H2787" s="88"/>
      <c r="I2787" s="88"/>
      <c r="J2787" s="88"/>
      <c r="K2787" s="88"/>
      <c r="L2787" s="88"/>
      <c r="M2787" s="88"/>
      <c r="N2787" s="88"/>
      <c r="O2787" s="88"/>
      <c r="P2787" s="88"/>
      <c r="Q2787" s="88"/>
      <c r="R2787" s="88"/>
      <c r="S2787" s="88"/>
      <c r="T2787" s="88"/>
      <c r="U2787" s="88"/>
      <c r="V2787" s="88"/>
      <c r="W2787" s="88"/>
      <c r="X2787" s="88"/>
    </row>
    <row r="2788" spans="2:24" ht="5.4" customHeight="1"/>
    <row r="2789" spans="2:24" ht="12.65" customHeight="1">
      <c r="B2789" s="74" t="s">
        <v>246</v>
      </c>
      <c r="C2789" s="74"/>
      <c r="E2789" s="89">
        <v>0</v>
      </c>
      <c r="F2789" s="89"/>
      <c r="G2789" s="89"/>
      <c r="I2789" s="89">
        <v>0</v>
      </c>
      <c r="J2789" s="89"/>
      <c r="K2789" s="89"/>
      <c r="M2789" s="2">
        <v>0</v>
      </c>
      <c r="O2789" s="2">
        <v>0</v>
      </c>
      <c r="Q2789" s="2">
        <v>0</v>
      </c>
      <c r="S2789" s="89">
        <v>0</v>
      </c>
      <c r="T2789" s="89"/>
      <c r="U2789" s="89"/>
      <c r="W2789" s="90">
        <v>41</v>
      </c>
      <c r="X2789" s="90"/>
    </row>
    <row r="2790" spans="2:24" ht="0.65" customHeight="1">
      <c r="B2790" s="74"/>
      <c r="C2790" s="74"/>
    </row>
    <row r="2791" spans="2:24" ht="0.65" customHeight="1"/>
    <row r="2792" spans="2:24" ht="1.75" customHeight="1"/>
    <row r="2793" spans="2:24" ht="10.75" customHeight="1">
      <c r="E2793" s="85">
        <v>0</v>
      </c>
      <c r="F2793" s="85"/>
      <c r="G2793" s="85"/>
      <c r="I2793" s="85">
        <v>0</v>
      </c>
      <c r="J2793" s="85"/>
      <c r="K2793" s="85"/>
      <c r="M2793" s="3">
        <v>0</v>
      </c>
      <c r="O2793" s="3">
        <v>0</v>
      </c>
      <c r="Q2793" s="3">
        <v>0</v>
      </c>
      <c r="S2793" s="85">
        <v>0</v>
      </c>
      <c r="T2793" s="85"/>
      <c r="U2793" s="85"/>
    </row>
    <row r="2794" spans="2:24" ht="6" customHeight="1"/>
    <row r="2795" spans="2:24" ht="13.75" customHeight="1">
      <c r="C2795" s="86" t="s">
        <v>10</v>
      </c>
      <c r="D2795" s="86"/>
      <c r="E2795" s="86"/>
      <c r="G2795" s="87">
        <v>1</v>
      </c>
      <c r="H2795" s="87"/>
      <c r="I2795" s="87"/>
    </row>
    <row r="2796" spans="2:24" ht="6" customHeight="1"/>
    <row r="2797" spans="2:24" ht="6" customHeight="1"/>
    <row r="2798" spans="2:24" ht="15" customHeight="1">
      <c r="B2798" s="88" t="s">
        <v>247</v>
      </c>
      <c r="C2798" s="88"/>
      <c r="D2798" s="88"/>
      <c r="E2798" s="88"/>
      <c r="F2798" s="88"/>
      <c r="G2798" s="88"/>
      <c r="H2798" s="88"/>
      <c r="I2798" s="88"/>
      <c r="J2798" s="88"/>
      <c r="K2798" s="88"/>
      <c r="L2798" s="88"/>
      <c r="M2798" s="88"/>
      <c r="N2798" s="88"/>
      <c r="O2798" s="88"/>
      <c r="P2798" s="88"/>
      <c r="Q2798" s="88"/>
      <c r="R2798" s="88"/>
      <c r="S2798" s="88"/>
      <c r="T2798" s="88"/>
      <c r="U2798" s="88"/>
      <c r="V2798" s="88"/>
      <c r="W2798" s="88"/>
      <c r="X2798" s="88"/>
    </row>
    <row r="2799" spans="2:24" ht="5.4" customHeight="1"/>
    <row r="2800" spans="2:24" ht="12.65" customHeight="1">
      <c r="B2800" s="74" t="s">
        <v>248</v>
      </c>
      <c r="C2800" s="74"/>
      <c r="E2800" s="89">
        <v>0</v>
      </c>
      <c r="F2800" s="89"/>
      <c r="G2800" s="89"/>
      <c r="I2800" s="89">
        <v>0</v>
      </c>
      <c r="J2800" s="89"/>
      <c r="K2800" s="89"/>
      <c r="M2800" s="2">
        <v>0</v>
      </c>
      <c r="O2800" s="2">
        <v>0</v>
      </c>
      <c r="Q2800" s="2">
        <v>0</v>
      </c>
      <c r="S2800" s="89">
        <v>0</v>
      </c>
      <c r="T2800" s="89"/>
      <c r="U2800" s="89"/>
      <c r="W2800" s="90">
        <v>85</v>
      </c>
      <c r="X2800" s="90"/>
    </row>
    <row r="2801" spans="2:24" ht="0.65" customHeight="1">
      <c r="B2801" s="74"/>
      <c r="C2801" s="74"/>
    </row>
    <row r="2802" spans="2:24" ht="0.65" customHeight="1"/>
    <row r="2803" spans="2:24" ht="1.75" customHeight="1"/>
    <row r="2804" spans="2:24" ht="10.75" customHeight="1">
      <c r="E2804" s="85">
        <v>0</v>
      </c>
      <c r="F2804" s="85"/>
      <c r="G2804" s="85"/>
      <c r="I2804" s="85">
        <v>0</v>
      </c>
      <c r="J2804" s="85"/>
      <c r="K2804" s="85"/>
      <c r="M2804" s="3">
        <v>0</v>
      </c>
      <c r="O2804" s="3">
        <v>0</v>
      </c>
      <c r="Q2804" s="3">
        <v>0</v>
      </c>
      <c r="S2804" s="85">
        <v>0</v>
      </c>
      <c r="T2804" s="85"/>
      <c r="U2804" s="85"/>
    </row>
    <row r="2805" spans="2:24" ht="6" customHeight="1"/>
    <row r="2806" spans="2:24" ht="13.75" customHeight="1">
      <c r="C2806" s="86" t="s">
        <v>10</v>
      </c>
      <c r="D2806" s="86"/>
      <c r="E2806" s="86"/>
      <c r="G2806" s="87">
        <v>1</v>
      </c>
      <c r="H2806" s="87"/>
      <c r="I2806" s="87"/>
    </row>
    <row r="2807" spans="2:24" ht="6" customHeight="1"/>
    <row r="2808" spans="2:24" ht="6" customHeight="1"/>
    <row r="2809" spans="2:24" ht="15" customHeight="1">
      <c r="B2809" s="88" t="s">
        <v>249</v>
      </c>
      <c r="C2809" s="88"/>
      <c r="D2809" s="88"/>
      <c r="E2809" s="88"/>
      <c r="F2809" s="88"/>
      <c r="G2809" s="88"/>
      <c r="H2809" s="88"/>
      <c r="I2809" s="88"/>
      <c r="J2809" s="88"/>
      <c r="K2809" s="88"/>
      <c r="L2809" s="88"/>
      <c r="M2809" s="88"/>
      <c r="N2809" s="88"/>
      <c r="O2809" s="88"/>
      <c r="P2809" s="88"/>
      <c r="Q2809" s="88"/>
      <c r="R2809" s="88"/>
      <c r="S2809" s="88"/>
      <c r="T2809" s="88"/>
      <c r="U2809" s="88"/>
      <c r="V2809" s="88"/>
      <c r="W2809" s="88"/>
      <c r="X2809" s="88"/>
    </row>
    <row r="2810" spans="2:24" ht="5.4" customHeight="1"/>
    <row r="2811" spans="2:24" ht="12.65" customHeight="1">
      <c r="B2811" s="74" t="s">
        <v>250</v>
      </c>
      <c r="C2811" s="74"/>
      <c r="E2811" s="89">
        <v>0</v>
      </c>
      <c r="F2811" s="89"/>
      <c r="G2811" s="89"/>
      <c r="I2811" s="89">
        <v>0</v>
      </c>
      <c r="J2811" s="89"/>
      <c r="K2811" s="89"/>
      <c r="M2811" s="2">
        <v>0</v>
      </c>
      <c r="O2811" s="2">
        <v>10</v>
      </c>
      <c r="Q2811" s="2">
        <v>100</v>
      </c>
      <c r="S2811" s="89">
        <v>125</v>
      </c>
      <c r="T2811" s="89"/>
      <c r="U2811" s="89"/>
      <c r="W2811" s="90">
        <v>90</v>
      </c>
      <c r="X2811" s="90"/>
    </row>
    <row r="2812" spans="2:24" ht="0.65" customHeight="1">
      <c r="B2812" s="74"/>
      <c r="C2812" s="74"/>
    </row>
    <row r="2813" spans="2:24" ht="0.65" customHeight="1"/>
    <row r="2814" spans="2:24" ht="1.75" customHeight="1"/>
    <row r="2815" spans="2:24" ht="10.75" customHeight="1">
      <c r="E2815" s="85">
        <v>0</v>
      </c>
      <c r="F2815" s="85"/>
      <c r="G2815" s="85"/>
      <c r="I2815" s="85">
        <v>0</v>
      </c>
      <c r="J2815" s="85"/>
      <c r="K2815" s="85"/>
      <c r="M2815" s="3">
        <v>0</v>
      </c>
      <c r="O2815" s="3">
        <v>10</v>
      </c>
      <c r="Q2815" s="3">
        <v>100</v>
      </c>
      <c r="S2815" s="85">
        <v>125</v>
      </c>
      <c r="T2815" s="85"/>
      <c r="U2815" s="85"/>
    </row>
    <row r="2816" spans="2:24" ht="6" customHeight="1"/>
    <row r="2817" spans="2:24" ht="13.75" customHeight="1">
      <c r="C2817" s="86" t="s">
        <v>10</v>
      </c>
      <c r="D2817" s="86"/>
      <c r="E2817" s="86"/>
      <c r="G2817" s="87">
        <v>1</v>
      </c>
      <c r="H2817" s="87"/>
      <c r="I2817" s="87"/>
    </row>
    <row r="2818" spans="2:24" ht="6" customHeight="1"/>
    <row r="2819" spans="2:24" ht="6" customHeight="1"/>
    <row r="2820" spans="2:24" ht="15" customHeight="1">
      <c r="B2820" s="88" t="s">
        <v>251</v>
      </c>
      <c r="C2820" s="88"/>
      <c r="D2820" s="88"/>
      <c r="E2820" s="88"/>
      <c r="F2820" s="88"/>
      <c r="G2820" s="88"/>
      <c r="H2820" s="88"/>
      <c r="I2820" s="88"/>
      <c r="J2820" s="88"/>
      <c r="K2820" s="88"/>
      <c r="L2820" s="88"/>
      <c r="M2820" s="88"/>
      <c r="N2820" s="88"/>
      <c r="O2820" s="88"/>
      <c r="P2820" s="88"/>
      <c r="Q2820" s="88"/>
      <c r="R2820" s="88"/>
      <c r="S2820" s="88"/>
      <c r="T2820" s="88"/>
      <c r="U2820" s="88"/>
      <c r="V2820" s="88"/>
      <c r="W2820" s="88"/>
      <c r="X2820" s="88"/>
    </row>
    <row r="2821" spans="2:24" ht="5.4" customHeight="1"/>
    <row r="2822" spans="2:24" ht="12.65" customHeight="1">
      <c r="B2822" s="74" t="s">
        <v>252</v>
      </c>
      <c r="C2822" s="74"/>
      <c r="E2822" s="89">
        <v>45</v>
      </c>
      <c r="F2822" s="89"/>
      <c r="G2822" s="89"/>
      <c r="I2822" s="89">
        <v>45</v>
      </c>
      <c r="J2822" s="89"/>
      <c r="K2822" s="89"/>
      <c r="M2822" s="2">
        <v>0</v>
      </c>
      <c r="O2822" s="2">
        <v>0</v>
      </c>
      <c r="Q2822" s="2">
        <v>0</v>
      </c>
      <c r="S2822" s="89">
        <v>0</v>
      </c>
      <c r="T2822" s="89"/>
      <c r="U2822" s="89"/>
      <c r="W2822" s="90">
        <v>35</v>
      </c>
      <c r="X2822" s="90"/>
    </row>
    <row r="2823" spans="2:24" ht="0.65" customHeight="1">
      <c r="B2823" s="74"/>
      <c r="C2823" s="74"/>
    </row>
    <row r="2824" spans="2:24" ht="0.65" customHeight="1"/>
    <row r="2825" spans="2:24" ht="1.75" customHeight="1"/>
    <row r="2826" spans="2:24" ht="10.75" customHeight="1">
      <c r="E2826" s="85">
        <v>45</v>
      </c>
      <c r="F2826" s="85"/>
      <c r="G2826" s="85"/>
      <c r="I2826" s="85">
        <v>45</v>
      </c>
      <c r="J2826" s="85"/>
      <c r="K2826" s="85"/>
      <c r="M2826" s="3">
        <v>0</v>
      </c>
      <c r="O2826" s="3">
        <v>0</v>
      </c>
      <c r="Q2826" s="3">
        <v>0</v>
      </c>
      <c r="S2826" s="85">
        <v>0</v>
      </c>
      <c r="T2826" s="85"/>
      <c r="U2826" s="85"/>
    </row>
    <row r="2827" spans="2:24" ht="6" customHeight="1"/>
    <row r="2828" spans="2:24" ht="13.75" customHeight="1">
      <c r="C2828" s="86" t="s">
        <v>10</v>
      </c>
      <c r="D2828" s="86"/>
      <c r="E2828" s="86"/>
      <c r="G2828" s="87">
        <v>1</v>
      </c>
      <c r="H2828" s="87"/>
      <c r="I2828" s="87"/>
    </row>
    <row r="2829" spans="2:24" ht="6" customHeight="1"/>
    <row r="2830" spans="2:24" ht="6" customHeight="1"/>
    <row r="2831" spans="2:24" ht="15" customHeight="1">
      <c r="B2831" s="88" t="s">
        <v>253</v>
      </c>
      <c r="C2831" s="88"/>
      <c r="D2831" s="88"/>
      <c r="E2831" s="88"/>
      <c r="F2831" s="88"/>
      <c r="G2831" s="88"/>
      <c r="H2831" s="88"/>
      <c r="I2831" s="88"/>
      <c r="J2831" s="88"/>
      <c r="K2831" s="88"/>
      <c r="L2831" s="88"/>
      <c r="M2831" s="88"/>
      <c r="N2831" s="88"/>
      <c r="O2831" s="88"/>
      <c r="P2831" s="88"/>
      <c r="Q2831" s="88"/>
      <c r="R2831" s="88"/>
      <c r="S2831" s="88"/>
      <c r="T2831" s="88"/>
      <c r="U2831" s="88"/>
      <c r="V2831" s="88"/>
      <c r="W2831" s="88"/>
      <c r="X2831" s="88"/>
    </row>
    <row r="2832" spans="2:24" ht="5.4" customHeight="1"/>
    <row r="2833" spans="2:24" ht="12.65" customHeight="1">
      <c r="B2833" s="74" t="s">
        <v>254</v>
      </c>
      <c r="C2833" s="74"/>
      <c r="E2833" s="89">
        <v>0</v>
      </c>
      <c r="F2833" s="89"/>
      <c r="G2833" s="89"/>
      <c r="I2833" s="89">
        <v>0</v>
      </c>
      <c r="J2833" s="89"/>
      <c r="K2833" s="89"/>
      <c r="M2833" s="2">
        <v>0</v>
      </c>
      <c r="O2833" s="2">
        <v>0</v>
      </c>
      <c r="Q2833" s="2">
        <v>0</v>
      </c>
      <c r="S2833" s="89">
        <v>0</v>
      </c>
      <c r="T2833" s="89"/>
      <c r="U2833" s="89"/>
      <c r="W2833" s="90">
        <v>35</v>
      </c>
      <c r="X2833" s="90"/>
    </row>
    <row r="2834" spans="2:24" ht="0.65" customHeight="1">
      <c r="B2834" s="74"/>
      <c r="C2834" s="74"/>
    </row>
    <row r="2835" spans="2:24" ht="0.65" customHeight="1"/>
    <row r="2836" spans="2:24" ht="1.75" customHeight="1"/>
    <row r="2837" spans="2:24" ht="10.75" customHeight="1">
      <c r="E2837" s="85">
        <v>0</v>
      </c>
      <c r="F2837" s="85"/>
      <c r="G2837" s="85"/>
      <c r="I2837" s="85">
        <v>0</v>
      </c>
      <c r="J2837" s="85"/>
      <c r="K2837" s="85"/>
      <c r="M2837" s="3">
        <v>0</v>
      </c>
      <c r="O2837" s="3">
        <v>0</v>
      </c>
      <c r="Q2837" s="3">
        <v>0</v>
      </c>
      <c r="S2837" s="85">
        <v>0</v>
      </c>
      <c r="T2837" s="85"/>
      <c r="U2837" s="85"/>
    </row>
    <row r="2838" spans="2:24" ht="6" customHeight="1"/>
    <row r="2839" spans="2:24" ht="13.75" customHeight="1">
      <c r="C2839" s="86" t="s">
        <v>10</v>
      </c>
      <c r="D2839" s="86"/>
      <c r="E2839" s="86"/>
      <c r="G2839" s="87">
        <v>1</v>
      </c>
      <c r="H2839" s="87"/>
      <c r="I2839" s="87"/>
    </row>
    <row r="2840" spans="2:24" ht="6" customHeight="1"/>
    <row r="2841" spans="2:24" ht="6" customHeight="1"/>
    <row r="2842" spans="2:24" ht="15" customHeight="1">
      <c r="B2842" s="88" t="s">
        <v>255</v>
      </c>
      <c r="C2842" s="88"/>
      <c r="D2842" s="88"/>
      <c r="E2842" s="88"/>
      <c r="F2842" s="88"/>
      <c r="G2842" s="88"/>
      <c r="H2842" s="88"/>
      <c r="I2842" s="88"/>
      <c r="J2842" s="88"/>
      <c r="K2842" s="88"/>
      <c r="L2842" s="88"/>
      <c r="M2842" s="88"/>
      <c r="N2842" s="88"/>
      <c r="O2842" s="88"/>
      <c r="P2842" s="88"/>
      <c r="Q2842" s="88"/>
      <c r="R2842" s="88"/>
      <c r="S2842" s="88"/>
      <c r="T2842" s="88"/>
      <c r="U2842" s="88"/>
      <c r="V2842" s="88"/>
      <c r="W2842" s="88"/>
      <c r="X2842" s="88"/>
    </row>
    <row r="2843" spans="2:24" ht="5.4" customHeight="1"/>
    <row r="2844" spans="2:24" ht="12.65" customHeight="1">
      <c r="B2844" s="74" t="s">
        <v>256</v>
      </c>
      <c r="C2844" s="74"/>
      <c r="E2844" s="89">
        <v>0</v>
      </c>
      <c r="F2844" s="89"/>
      <c r="G2844" s="89"/>
      <c r="I2844" s="89">
        <v>0</v>
      </c>
      <c r="J2844" s="89"/>
      <c r="K2844" s="89"/>
      <c r="M2844" s="2">
        <v>0</v>
      </c>
      <c r="O2844" s="2">
        <v>0</v>
      </c>
      <c r="Q2844" s="2">
        <v>0</v>
      </c>
      <c r="S2844" s="89">
        <v>0</v>
      </c>
      <c r="T2844" s="89"/>
      <c r="U2844" s="89"/>
      <c r="W2844" s="90">
        <v>81</v>
      </c>
      <c r="X2844" s="90"/>
    </row>
    <row r="2845" spans="2:24" ht="0.65" customHeight="1">
      <c r="B2845" s="74"/>
      <c r="C2845" s="74"/>
    </row>
    <row r="2846" spans="2:24" ht="0.65" customHeight="1"/>
    <row r="2847" spans="2:24" ht="1.75" customHeight="1"/>
    <row r="2848" spans="2:24" ht="10.75" customHeight="1">
      <c r="E2848" s="85">
        <v>0</v>
      </c>
      <c r="F2848" s="85"/>
      <c r="G2848" s="85"/>
      <c r="I2848" s="85">
        <v>0</v>
      </c>
      <c r="J2848" s="85"/>
      <c r="K2848" s="85"/>
      <c r="M2848" s="3">
        <v>0</v>
      </c>
      <c r="O2848" s="3">
        <v>0</v>
      </c>
      <c r="Q2848" s="3">
        <v>0</v>
      </c>
      <c r="S2848" s="85">
        <v>0</v>
      </c>
      <c r="T2848" s="85"/>
      <c r="U2848" s="85"/>
    </row>
    <row r="2849" spans="2:24" ht="6" customHeight="1"/>
    <row r="2850" spans="2:24" ht="13.75" customHeight="1">
      <c r="C2850" s="86" t="s">
        <v>10</v>
      </c>
      <c r="D2850" s="86"/>
      <c r="E2850" s="86"/>
      <c r="G2850" s="87">
        <v>1</v>
      </c>
      <c r="H2850" s="87"/>
      <c r="I2850" s="87"/>
    </row>
    <row r="2851" spans="2:24" ht="6" customHeight="1"/>
    <row r="2852" spans="2:24" ht="6" customHeight="1"/>
    <row r="2853" spans="2:24" ht="15" customHeight="1">
      <c r="B2853" s="88" t="s">
        <v>257</v>
      </c>
      <c r="C2853" s="88"/>
      <c r="D2853" s="88"/>
      <c r="E2853" s="88"/>
      <c r="F2853" s="88"/>
      <c r="G2853" s="88"/>
      <c r="H2853" s="88"/>
      <c r="I2853" s="88"/>
      <c r="J2853" s="88"/>
      <c r="K2853" s="88"/>
      <c r="L2853" s="88"/>
      <c r="M2853" s="88"/>
      <c r="N2853" s="88"/>
      <c r="O2853" s="88"/>
      <c r="P2853" s="88"/>
      <c r="Q2853" s="88"/>
      <c r="R2853" s="88"/>
      <c r="S2853" s="88"/>
      <c r="T2853" s="88"/>
      <c r="U2853" s="88"/>
      <c r="V2853" s="88"/>
      <c r="W2853" s="88"/>
      <c r="X2853" s="88"/>
    </row>
    <row r="2854" spans="2:24" ht="5.4" customHeight="1"/>
    <row r="2855" spans="2:24" ht="10.75" customHeight="1">
      <c r="B2855" s="93" t="s">
        <v>258</v>
      </c>
      <c r="C2855" s="93"/>
      <c r="E2855" s="89">
        <v>0</v>
      </c>
      <c r="F2855" s="89"/>
      <c r="G2855" s="89"/>
      <c r="I2855" s="89">
        <v>0</v>
      </c>
      <c r="J2855" s="89"/>
      <c r="K2855" s="89"/>
      <c r="M2855" s="2">
        <v>0</v>
      </c>
      <c r="O2855" s="2">
        <v>0</v>
      </c>
      <c r="Q2855" s="2">
        <v>0</v>
      </c>
      <c r="S2855" s="89">
        <v>0</v>
      </c>
      <c r="T2855" s="89"/>
      <c r="U2855" s="89"/>
      <c r="W2855" s="90">
        <v>46</v>
      </c>
      <c r="X2855" s="90"/>
    </row>
    <row r="2856" spans="2:24" ht="1.75" customHeight="1">
      <c r="B2856" s="93"/>
      <c r="C2856" s="93"/>
    </row>
    <row r="2857" spans="2:24" ht="0.65" customHeight="1">
      <c r="B2857" s="93"/>
      <c r="C2857" s="93"/>
    </row>
    <row r="2858" spans="2:24" ht="8.4" customHeight="1">
      <c r="B2858" s="93"/>
      <c r="C2858" s="93"/>
    </row>
    <row r="2859" spans="2:24" ht="10.75" customHeight="1">
      <c r="B2859" s="93" t="s">
        <v>258</v>
      </c>
      <c r="C2859" s="93"/>
      <c r="E2859" s="89">
        <v>0</v>
      </c>
      <c r="F2859" s="89"/>
      <c r="G2859" s="89"/>
      <c r="I2859" s="89">
        <v>0</v>
      </c>
      <c r="J2859" s="89"/>
      <c r="K2859" s="89"/>
      <c r="M2859" s="2">
        <v>0</v>
      </c>
      <c r="O2859" s="2">
        <v>0</v>
      </c>
      <c r="Q2859" s="2">
        <v>0</v>
      </c>
      <c r="S2859" s="89">
        <v>0</v>
      </c>
      <c r="T2859" s="89"/>
      <c r="U2859" s="89"/>
      <c r="W2859" s="90">
        <v>47</v>
      </c>
      <c r="X2859" s="90"/>
    </row>
    <row r="2860" spans="2:24" ht="1.75" customHeight="1">
      <c r="B2860" s="93"/>
      <c r="C2860" s="93"/>
    </row>
    <row r="2861" spans="2:24" ht="0.65" customHeight="1">
      <c r="B2861" s="93"/>
      <c r="C2861" s="93"/>
    </row>
    <row r="2862" spans="2:24" ht="8.4" customHeight="1">
      <c r="B2862" s="93"/>
      <c r="C2862" s="93"/>
    </row>
    <row r="2863" spans="2:24" ht="1.75" customHeight="1"/>
    <row r="2864" spans="2:24" ht="10.75" customHeight="1">
      <c r="E2864" s="85">
        <v>0</v>
      </c>
      <c r="F2864" s="85"/>
      <c r="G2864" s="85"/>
      <c r="I2864" s="85">
        <v>0</v>
      </c>
      <c r="J2864" s="85"/>
      <c r="K2864" s="85"/>
      <c r="M2864" s="3">
        <v>0</v>
      </c>
      <c r="O2864" s="3">
        <v>0</v>
      </c>
      <c r="Q2864" s="3">
        <v>0</v>
      </c>
      <c r="S2864" s="85">
        <v>0</v>
      </c>
      <c r="T2864" s="85"/>
      <c r="U2864" s="85"/>
    </row>
    <row r="2865" spans="2:24" ht="6" customHeight="1"/>
    <row r="2866" spans="2:24" ht="13.75" customHeight="1">
      <c r="C2866" s="86" t="s">
        <v>10</v>
      </c>
      <c r="D2866" s="86"/>
      <c r="E2866" s="86"/>
      <c r="G2866" s="87">
        <v>2</v>
      </c>
      <c r="H2866" s="87"/>
      <c r="I2866" s="87"/>
    </row>
    <row r="2867" spans="2:24" ht="6" customHeight="1"/>
    <row r="2868" spans="2:24" ht="6" customHeight="1"/>
    <row r="2869" spans="2:24" ht="15" customHeight="1">
      <c r="B2869" s="88" t="s">
        <v>259</v>
      </c>
      <c r="C2869" s="88"/>
      <c r="D2869" s="88"/>
      <c r="E2869" s="88"/>
      <c r="F2869" s="88"/>
      <c r="G2869" s="88"/>
      <c r="H2869" s="88"/>
      <c r="I2869" s="88"/>
      <c r="J2869" s="88"/>
      <c r="K2869" s="88"/>
      <c r="L2869" s="88"/>
      <c r="M2869" s="88"/>
      <c r="N2869" s="88"/>
      <c r="O2869" s="88"/>
      <c r="P2869" s="88"/>
      <c r="Q2869" s="88"/>
      <c r="R2869" s="88"/>
      <c r="S2869" s="88"/>
      <c r="T2869" s="88"/>
      <c r="U2869" s="88"/>
      <c r="V2869" s="88"/>
      <c r="W2869" s="88"/>
      <c r="X2869" s="88"/>
    </row>
    <row r="2870" spans="2:24" ht="5.4" customHeight="1"/>
    <row r="2871" spans="2:24" ht="12.65" customHeight="1">
      <c r="B2871" s="74" t="s">
        <v>260</v>
      </c>
      <c r="C2871" s="74"/>
      <c r="E2871" s="89">
        <v>0</v>
      </c>
      <c r="F2871" s="89"/>
      <c r="G2871" s="89"/>
      <c r="I2871" s="89">
        <v>0</v>
      </c>
      <c r="J2871" s="89"/>
      <c r="K2871" s="89"/>
      <c r="M2871" s="2">
        <v>0</v>
      </c>
      <c r="O2871" s="2">
        <v>0</v>
      </c>
      <c r="Q2871" s="2">
        <v>0</v>
      </c>
      <c r="S2871" s="89">
        <v>0</v>
      </c>
      <c r="T2871" s="89"/>
      <c r="U2871" s="89"/>
      <c r="W2871" s="90">
        <v>25</v>
      </c>
      <c r="X2871" s="90"/>
    </row>
    <row r="2872" spans="2:24" ht="0.65" customHeight="1">
      <c r="B2872" s="74"/>
      <c r="C2872" s="74"/>
    </row>
    <row r="2873" spans="2:24" ht="0.65" customHeight="1"/>
    <row r="2874" spans="2:24" ht="1.75" customHeight="1"/>
    <row r="2875" spans="2:24" ht="10.75" customHeight="1">
      <c r="E2875" s="85">
        <v>0</v>
      </c>
      <c r="F2875" s="85"/>
      <c r="G2875" s="85"/>
      <c r="I2875" s="85">
        <v>0</v>
      </c>
      <c r="J2875" s="85"/>
      <c r="K2875" s="85"/>
      <c r="M2875" s="3">
        <v>0</v>
      </c>
      <c r="O2875" s="3">
        <v>0</v>
      </c>
      <c r="Q2875" s="3">
        <v>0</v>
      </c>
      <c r="S2875" s="85">
        <v>0</v>
      </c>
      <c r="T2875" s="85"/>
      <c r="U2875" s="85"/>
    </row>
    <row r="2876" spans="2:24" ht="6" customHeight="1"/>
    <row r="2877" spans="2:24" ht="13.75" customHeight="1">
      <c r="C2877" s="86" t="s">
        <v>10</v>
      </c>
      <c r="D2877" s="86"/>
      <c r="E2877" s="86"/>
      <c r="G2877" s="87">
        <v>1</v>
      </c>
      <c r="H2877" s="87"/>
      <c r="I2877" s="87"/>
    </row>
    <row r="2878" spans="2:24" ht="6" customHeight="1"/>
    <row r="2879" spans="2:24" ht="6" customHeight="1"/>
    <row r="2880" spans="2:24" ht="15" customHeight="1">
      <c r="B2880" s="88" t="s">
        <v>261</v>
      </c>
      <c r="C2880" s="88"/>
      <c r="D2880" s="88"/>
      <c r="E2880" s="88"/>
      <c r="F2880" s="88"/>
      <c r="G2880" s="88"/>
      <c r="H2880" s="88"/>
      <c r="I2880" s="88"/>
      <c r="J2880" s="88"/>
      <c r="K2880" s="88"/>
      <c r="L2880" s="88"/>
      <c r="M2880" s="88"/>
      <c r="N2880" s="88"/>
      <c r="O2880" s="88"/>
      <c r="P2880" s="88"/>
      <c r="Q2880" s="88"/>
      <c r="R2880" s="88"/>
      <c r="S2880" s="88"/>
      <c r="T2880" s="88"/>
      <c r="U2880" s="88"/>
      <c r="V2880" s="88"/>
      <c r="W2880" s="88"/>
      <c r="X2880" s="88"/>
    </row>
    <row r="2881" spans="2:24" ht="5.4" customHeight="1"/>
    <row r="2882" spans="2:24" ht="12.65" customHeight="1">
      <c r="B2882" s="74" t="s">
        <v>262</v>
      </c>
      <c r="C2882" s="74"/>
      <c r="E2882" s="89">
        <v>0</v>
      </c>
      <c r="F2882" s="89"/>
      <c r="G2882" s="89"/>
      <c r="I2882" s="89">
        <v>0</v>
      </c>
      <c r="J2882" s="89"/>
      <c r="K2882" s="89"/>
      <c r="M2882" s="2">
        <v>0</v>
      </c>
      <c r="O2882" s="2">
        <v>0</v>
      </c>
      <c r="Q2882" s="2">
        <v>0</v>
      </c>
      <c r="S2882" s="89">
        <v>0</v>
      </c>
      <c r="T2882" s="89"/>
      <c r="U2882" s="89"/>
      <c r="W2882" s="90">
        <v>81</v>
      </c>
      <c r="X2882" s="90"/>
    </row>
    <row r="2883" spans="2:24" ht="0.65" customHeight="1">
      <c r="B2883" s="74"/>
      <c r="C2883" s="74"/>
    </row>
    <row r="2884" spans="2:24" ht="0.65" customHeight="1"/>
    <row r="2885" spans="2:24" ht="1.75" customHeight="1"/>
    <row r="2886" spans="2:24" ht="10.75" customHeight="1">
      <c r="E2886" s="85">
        <v>0</v>
      </c>
      <c r="F2886" s="85"/>
      <c r="G2886" s="85"/>
      <c r="I2886" s="85">
        <v>0</v>
      </c>
      <c r="J2886" s="85"/>
      <c r="K2886" s="85"/>
      <c r="M2886" s="3">
        <v>0</v>
      </c>
      <c r="O2886" s="3">
        <v>0</v>
      </c>
      <c r="Q2886" s="3">
        <v>0</v>
      </c>
      <c r="S2886" s="85">
        <v>0</v>
      </c>
      <c r="T2886" s="85"/>
      <c r="U2886" s="85"/>
    </row>
    <row r="2887" spans="2:24" ht="6" customHeight="1"/>
    <row r="2888" spans="2:24" ht="13.75" customHeight="1">
      <c r="C2888" s="86" t="s">
        <v>10</v>
      </c>
      <c r="D2888" s="86"/>
      <c r="E2888" s="86"/>
      <c r="G2888" s="87">
        <v>1</v>
      </c>
      <c r="H2888" s="87"/>
      <c r="I2888" s="87"/>
    </row>
    <row r="2889" spans="2:24" ht="6" customHeight="1"/>
    <row r="2890" spans="2:24" ht="6" customHeight="1"/>
    <row r="2891" spans="2:24" ht="15" customHeight="1">
      <c r="B2891" s="88" t="s">
        <v>263</v>
      </c>
      <c r="C2891" s="88"/>
      <c r="D2891" s="88"/>
      <c r="E2891" s="88"/>
      <c r="F2891" s="88"/>
      <c r="G2891" s="88"/>
      <c r="H2891" s="88"/>
      <c r="I2891" s="88"/>
      <c r="J2891" s="88"/>
      <c r="K2891" s="88"/>
      <c r="L2891" s="88"/>
      <c r="M2891" s="88"/>
      <c r="N2891" s="88"/>
      <c r="O2891" s="88"/>
      <c r="P2891" s="88"/>
      <c r="Q2891" s="88"/>
      <c r="R2891" s="88"/>
      <c r="S2891" s="88"/>
      <c r="T2891" s="88"/>
      <c r="U2891" s="88"/>
      <c r="V2891" s="88"/>
      <c r="W2891" s="88"/>
      <c r="X2891" s="88"/>
    </row>
    <row r="2892" spans="2:24" ht="5.4" customHeight="1"/>
    <row r="2893" spans="2:24" ht="10.75" customHeight="1">
      <c r="B2893" s="93" t="s">
        <v>264</v>
      </c>
      <c r="C2893" s="93"/>
      <c r="E2893" s="89">
        <v>0</v>
      </c>
      <c r="F2893" s="89"/>
      <c r="G2893" s="89"/>
      <c r="I2893" s="89">
        <v>0</v>
      </c>
      <c r="J2893" s="89"/>
      <c r="K2893" s="89"/>
      <c r="M2893" s="2">
        <v>0</v>
      </c>
      <c r="O2893" s="2">
        <v>0</v>
      </c>
      <c r="Q2893" s="2">
        <v>0</v>
      </c>
      <c r="S2893" s="89">
        <v>0</v>
      </c>
      <c r="T2893" s="89"/>
      <c r="U2893" s="89"/>
      <c r="W2893" s="90">
        <v>38</v>
      </c>
      <c r="X2893" s="90"/>
    </row>
    <row r="2894" spans="2:24" ht="1.75" customHeight="1">
      <c r="B2894" s="93"/>
      <c r="C2894" s="93"/>
    </row>
    <row r="2895" spans="2:24" ht="0.65" customHeight="1">
      <c r="B2895" s="93"/>
      <c r="C2895" s="93"/>
    </row>
    <row r="2896" spans="2:24" ht="8.4" customHeight="1">
      <c r="B2896" s="93"/>
      <c r="C2896" s="93"/>
    </row>
    <row r="2897" spans="2:24" ht="10.75" customHeight="1">
      <c r="B2897" s="93" t="s">
        <v>264</v>
      </c>
      <c r="C2897" s="93"/>
      <c r="E2897" s="89">
        <v>0</v>
      </c>
      <c r="F2897" s="89"/>
      <c r="G2897" s="89"/>
      <c r="I2897" s="89">
        <v>0</v>
      </c>
      <c r="J2897" s="89"/>
      <c r="K2897" s="89"/>
      <c r="M2897" s="2">
        <v>0</v>
      </c>
      <c r="O2897" s="2">
        <v>0</v>
      </c>
      <c r="Q2897" s="2">
        <v>0</v>
      </c>
      <c r="S2897" s="89">
        <v>0</v>
      </c>
      <c r="T2897" s="89"/>
      <c r="U2897" s="89"/>
      <c r="W2897" s="90">
        <v>39</v>
      </c>
      <c r="X2897" s="90"/>
    </row>
    <row r="2898" spans="2:24" ht="1.75" customHeight="1">
      <c r="B2898" s="93"/>
      <c r="C2898" s="93"/>
    </row>
    <row r="2899" spans="2:24" ht="0.65" customHeight="1">
      <c r="B2899" s="93"/>
      <c r="C2899" s="93"/>
    </row>
    <row r="2900" spans="2:24" ht="8.4" customHeight="1">
      <c r="B2900" s="93"/>
      <c r="C2900" s="93"/>
    </row>
    <row r="2901" spans="2:24" ht="1.75" customHeight="1"/>
    <row r="2902" spans="2:24" ht="10.75" customHeight="1">
      <c r="E2902" s="85">
        <v>0</v>
      </c>
      <c r="F2902" s="85"/>
      <c r="G2902" s="85"/>
      <c r="I2902" s="85">
        <v>0</v>
      </c>
      <c r="J2902" s="85"/>
      <c r="K2902" s="85"/>
      <c r="M2902" s="3">
        <v>0</v>
      </c>
      <c r="O2902" s="3">
        <v>0</v>
      </c>
      <c r="Q2902" s="3">
        <v>0</v>
      </c>
      <c r="S2902" s="85">
        <v>0</v>
      </c>
      <c r="T2902" s="85"/>
      <c r="U2902" s="85"/>
    </row>
    <row r="2903" spans="2:24" ht="6" customHeight="1"/>
    <row r="2904" spans="2:24" ht="13.75" customHeight="1">
      <c r="C2904" s="86" t="s">
        <v>10</v>
      </c>
      <c r="D2904" s="86"/>
      <c r="E2904" s="86"/>
      <c r="G2904" s="87">
        <v>2</v>
      </c>
      <c r="H2904" s="87"/>
      <c r="I2904" s="87"/>
    </row>
    <row r="2905" spans="2:24" ht="6" customHeight="1"/>
    <row r="2906" spans="2:24" ht="6" customHeight="1"/>
    <row r="2907" spans="2:24" ht="15" customHeight="1">
      <c r="B2907" s="88" t="s">
        <v>265</v>
      </c>
      <c r="C2907" s="88"/>
      <c r="D2907" s="88"/>
      <c r="E2907" s="88"/>
      <c r="F2907" s="88"/>
      <c r="G2907" s="88"/>
      <c r="H2907" s="88"/>
      <c r="I2907" s="88"/>
      <c r="J2907" s="88"/>
      <c r="K2907" s="88"/>
      <c r="L2907" s="88"/>
      <c r="M2907" s="88"/>
      <c r="N2907" s="88"/>
      <c r="O2907" s="88"/>
      <c r="P2907" s="88"/>
      <c r="Q2907" s="88"/>
      <c r="R2907" s="88"/>
      <c r="S2907" s="88"/>
      <c r="T2907" s="88"/>
      <c r="U2907" s="88"/>
      <c r="V2907" s="88"/>
      <c r="W2907" s="88"/>
      <c r="X2907" s="88"/>
    </row>
    <row r="2908" spans="2:24" ht="5.4" customHeight="1"/>
    <row r="2909" spans="2:24" ht="10.75" customHeight="1">
      <c r="B2909" s="93" t="s">
        <v>266</v>
      </c>
      <c r="C2909" s="93"/>
      <c r="E2909" s="89">
        <v>0</v>
      </c>
      <c r="F2909" s="89"/>
      <c r="G2909" s="89"/>
      <c r="I2909" s="89">
        <v>0</v>
      </c>
      <c r="J2909" s="89"/>
      <c r="K2909" s="89"/>
      <c r="M2909" s="2">
        <v>0</v>
      </c>
      <c r="O2909" s="2">
        <v>0</v>
      </c>
      <c r="Q2909" s="2">
        <v>0</v>
      </c>
      <c r="S2909" s="89">
        <v>0</v>
      </c>
      <c r="T2909" s="89"/>
      <c r="U2909" s="89"/>
      <c r="W2909" s="90">
        <v>39</v>
      </c>
      <c r="X2909" s="90"/>
    </row>
    <row r="2910" spans="2:24" ht="1.75" customHeight="1">
      <c r="B2910" s="93"/>
      <c r="C2910" s="93"/>
    </row>
    <row r="2911" spans="2:24" ht="0.65" customHeight="1">
      <c r="B2911" s="93"/>
      <c r="C2911" s="93"/>
    </row>
    <row r="2912" spans="2:24" ht="8.4" customHeight="1">
      <c r="B2912" s="93"/>
      <c r="C2912" s="93"/>
    </row>
    <row r="2913" spans="2:24" ht="10.75" customHeight="1">
      <c r="B2913" s="93" t="s">
        <v>266</v>
      </c>
      <c r="C2913" s="93"/>
      <c r="E2913" s="89">
        <v>0</v>
      </c>
      <c r="F2913" s="89"/>
      <c r="G2913" s="89"/>
      <c r="I2913" s="89">
        <v>0</v>
      </c>
      <c r="J2913" s="89"/>
      <c r="K2913" s="89"/>
      <c r="M2913" s="2">
        <v>0</v>
      </c>
      <c r="O2913" s="2">
        <v>0</v>
      </c>
      <c r="Q2913" s="2">
        <v>0</v>
      </c>
      <c r="S2913" s="89">
        <v>0</v>
      </c>
      <c r="T2913" s="89"/>
      <c r="U2913" s="89"/>
      <c r="W2913" s="90">
        <v>41</v>
      </c>
      <c r="X2913" s="90"/>
    </row>
    <row r="2914" spans="2:24" ht="1.75" customHeight="1">
      <c r="B2914" s="93"/>
      <c r="C2914" s="93"/>
    </row>
    <row r="2915" spans="2:24" ht="0.65" customHeight="1">
      <c r="B2915" s="93"/>
      <c r="C2915" s="93"/>
    </row>
    <row r="2916" spans="2:24" ht="8.4" customHeight="1">
      <c r="B2916" s="93"/>
      <c r="C2916" s="93"/>
    </row>
    <row r="2917" spans="2:24" ht="1.75" customHeight="1"/>
    <row r="2918" spans="2:24" ht="10.75" customHeight="1">
      <c r="E2918" s="85">
        <v>0</v>
      </c>
      <c r="F2918" s="85"/>
      <c r="G2918" s="85"/>
      <c r="I2918" s="85">
        <v>0</v>
      </c>
      <c r="J2918" s="85"/>
      <c r="K2918" s="85"/>
      <c r="M2918" s="3">
        <v>0</v>
      </c>
      <c r="O2918" s="3">
        <v>0</v>
      </c>
      <c r="Q2918" s="3">
        <v>0</v>
      </c>
      <c r="S2918" s="85">
        <v>0</v>
      </c>
      <c r="T2918" s="85"/>
      <c r="U2918" s="85"/>
    </row>
    <row r="2919" spans="2:24" ht="6" customHeight="1"/>
    <row r="2920" spans="2:24" ht="13.75" customHeight="1">
      <c r="C2920" s="86" t="s">
        <v>10</v>
      </c>
      <c r="D2920" s="86"/>
      <c r="E2920" s="86"/>
      <c r="G2920" s="87">
        <v>2</v>
      </c>
      <c r="H2920" s="87"/>
      <c r="I2920" s="87"/>
    </row>
    <row r="2921" spans="2:24" ht="6" customHeight="1"/>
    <row r="2922" spans="2:24" ht="6" customHeight="1"/>
    <row r="2923" spans="2:24" ht="15" customHeight="1">
      <c r="B2923" s="88" t="s">
        <v>267</v>
      </c>
      <c r="C2923" s="88"/>
      <c r="D2923" s="88"/>
      <c r="E2923" s="88"/>
      <c r="F2923" s="88"/>
      <c r="G2923" s="88"/>
      <c r="H2923" s="88"/>
      <c r="I2923" s="88"/>
      <c r="J2923" s="88"/>
      <c r="K2923" s="88"/>
      <c r="L2923" s="88"/>
      <c r="M2923" s="88"/>
      <c r="N2923" s="88"/>
      <c r="O2923" s="88"/>
      <c r="P2923" s="88"/>
      <c r="Q2923" s="88"/>
      <c r="R2923" s="88"/>
      <c r="S2923" s="88"/>
      <c r="T2923" s="88"/>
      <c r="U2923" s="88"/>
      <c r="V2923" s="88"/>
      <c r="W2923" s="88"/>
      <c r="X2923" s="88"/>
    </row>
    <row r="2924" spans="2:24" ht="5.4" customHeight="1"/>
    <row r="2925" spans="2:24" ht="12.65" customHeight="1">
      <c r="B2925" s="74" t="s">
        <v>268</v>
      </c>
      <c r="C2925" s="74"/>
      <c r="E2925" s="89">
        <v>0</v>
      </c>
      <c r="F2925" s="89"/>
      <c r="G2925" s="89"/>
      <c r="I2925" s="89">
        <v>0</v>
      </c>
      <c r="J2925" s="89"/>
      <c r="K2925" s="89"/>
      <c r="M2925" s="2">
        <v>0</v>
      </c>
      <c r="O2925" s="2">
        <v>0</v>
      </c>
      <c r="Q2925" s="2">
        <v>0</v>
      </c>
      <c r="S2925" s="89">
        <v>0</v>
      </c>
      <c r="T2925" s="89"/>
      <c r="U2925" s="89"/>
      <c r="W2925" s="90">
        <v>25</v>
      </c>
      <c r="X2925" s="90"/>
    </row>
    <row r="2926" spans="2:24" ht="0.65" customHeight="1">
      <c r="B2926" s="74"/>
      <c r="C2926" s="74"/>
    </row>
    <row r="2927" spans="2:24" ht="0.65" customHeight="1"/>
    <row r="2928" spans="2:24" ht="1.75" customHeight="1"/>
    <row r="2929" spans="2:24" ht="10.75" customHeight="1">
      <c r="E2929" s="85">
        <v>0</v>
      </c>
      <c r="F2929" s="85"/>
      <c r="G2929" s="85"/>
      <c r="I2929" s="85">
        <v>0</v>
      </c>
      <c r="J2929" s="85"/>
      <c r="K2929" s="85"/>
      <c r="M2929" s="3">
        <v>0</v>
      </c>
      <c r="O2929" s="3">
        <v>0</v>
      </c>
      <c r="Q2929" s="3">
        <v>0</v>
      </c>
      <c r="S2929" s="85">
        <v>0</v>
      </c>
      <c r="T2929" s="85"/>
      <c r="U2929" s="85"/>
    </row>
    <row r="2930" spans="2:24" ht="6" customHeight="1"/>
    <row r="2931" spans="2:24" ht="13.75" customHeight="1">
      <c r="C2931" s="86" t="s">
        <v>10</v>
      </c>
      <c r="D2931" s="86"/>
      <c r="E2931" s="86"/>
      <c r="G2931" s="87">
        <v>1</v>
      </c>
      <c r="H2931" s="87"/>
      <c r="I2931" s="87"/>
    </row>
    <row r="2932" spans="2:24" ht="6" customHeight="1"/>
    <row r="2933" spans="2:24" ht="6" customHeight="1"/>
    <row r="2934" spans="2:24" ht="15" customHeight="1">
      <c r="B2934" s="88" t="s">
        <v>269</v>
      </c>
      <c r="C2934" s="88"/>
      <c r="D2934" s="88"/>
      <c r="E2934" s="88"/>
      <c r="F2934" s="88"/>
      <c r="G2934" s="88"/>
      <c r="H2934" s="88"/>
      <c r="I2934" s="88"/>
      <c r="J2934" s="88"/>
      <c r="K2934" s="88"/>
      <c r="L2934" s="88"/>
      <c r="M2934" s="88"/>
      <c r="N2934" s="88"/>
      <c r="O2934" s="88"/>
      <c r="P2934" s="88"/>
      <c r="Q2934" s="88"/>
      <c r="R2934" s="88"/>
      <c r="S2934" s="88"/>
      <c r="T2934" s="88"/>
      <c r="U2934" s="88"/>
      <c r="V2934" s="88"/>
      <c r="W2934" s="88"/>
      <c r="X2934" s="88"/>
    </row>
    <row r="2935" spans="2:24" ht="5.4" customHeight="1"/>
    <row r="2936" spans="2:24" ht="12.65" customHeight="1">
      <c r="B2936" s="74" t="s">
        <v>270</v>
      </c>
      <c r="C2936" s="74"/>
      <c r="E2936" s="89">
        <v>0</v>
      </c>
      <c r="F2936" s="89"/>
      <c r="G2936" s="89"/>
      <c r="I2936" s="89">
        <v>0</v>
      </c>
      <c r="J2936" s="89"/>
      <c r="K2936" s="89"/>
      <c r="M2936" s="2">
        <v>0</v>
      </c>
      <c r="O2936" s="2">
        <v>0</v>
      </c>
      <c r="Q2936" s="2">
        <v>0</v>
      </c>
      <c r="S2936" s="89">
        <v>0</v>
      </c>
      <c r="T2936" s="89"/>
      <c r="U2936" s="89"/>
      <c r="W2936" s="90">
        <v>62</v>
      </c>
      <c r="X2936" s="90"/>
    </row>
    <row r="2937" spans="2:24" ht="0.65" customHeight="1">
      <c r="B2937" s="74"/>
      <c r="C2937" s="74"/>
    </row>
    <row r="2938" spans="2:24" ht="0.65" customHeight="1"/>
    <row r="2939" spans="2:24" ht="1.75" customHeight="1"/>
    <row r="2940" spans="2:24" ht="10.75" customHeight="1">
      <c r="E2940" s="85">
        <v>0</v>
      </c>
      <c r="F2940" s="85"/>
      <c r="G2940" s="85"/>
      <c r="I2940" s="85">
        <v>0</v>
      </c>
      <c r="J2940" s="85"/>
      <c r="K2940" s="85"/>
      <c r="M2940" s="3">
        <v>0</v>
      </c>
      <c r="O2940" s="3">
        <v>0</v>
      </c>
      <c r="Q2940" s="3">
        <v>0</v>
      </c>
      <c r="S2940" s="85">
        <v>0</v>
      </c>
      <c r="T2940" s="85"/>
      <c r="U2940" s="85"/>
    </row>
    <row r="2941" spans="2:24" ht="6" customHeight="1"/>
    <row r="2942" spans="2:24" ht="13.75" customHeight="1">
      <c r="C2942" s="86" t="s">
        <v>10</v>
      </c>
      <c r="D2942" s="86"/>
      <c r="E2942" s="86"/>
      <c r="G2942" s="87">
        <v>1</v>
      </c>
      <c r="H2942" s="87"/>
      <c r="I2942" s="87"/>
    </row>
    <row r="2943" spans="2:24" ht="6" customHeight="1"/>
    <row r="2944" spans="2:24" ht="6" customHeight="1"/>
    <row r="2945" spans="2:24" ht="15" customHeight="1">
      <c r="B2945" s="88" t="s">
        <v>271</v>
      </c>
      <c r="C2945" s="88"/>
      <c r="D2945" s="88"/>
      <c r="E2945" s="88"/>
      <c r="F2945" s="88"/>
      <c r="G2945" s="88"/>
      <c r="H2945" s="88"/>
      <c r="I2945" s="88"/>
      <c r="J2945" s="88"/>
      <c r="K2945" s="88"/>
      <c r="L2945" s="88"/>
      <c r="M2945" s="88"/>
      <c r="N2945" s="88"/>
      <c r="O2945" s="88"/>
      <c r="P2945" s="88"/>
      <c r="Q2945" s="88"/>
      <c r="R2945" s="88"/>
      <c r="S2945" s="88"/>
      <c r="T2945" s="88"/>
      <c r="U2945" s="88"/>
      <c r="V2945" s="88"/>
      <c r="W2945" s="88"/>
      <c r="X2945" s="88"/>
    </row>
    <row r="2946" spans="2:24" ht="5.4" customHeight="1"/>
    <row r="2947" spans="2:24" ht="12.65" customHeight="1">
      <c r="B2947" s="74" t="s">
        <v>272</v>
      </c>
      <c r="C2947" s="74"/>
      <c r="E2947" s="89">
        <v>0</v>
      </c>
      <c r="F2947" s="89"/>
      <c r="G2947" s="89"/>
      <c r="I2947" s="89">
        <v>0</v>
      </c>
      <c r="J2947" s="89"/>
      <c r="K2947" s="89"/>
      <c r="M2947" s="2">
        <v>0</v>
      </c>
      <c r="O2947" s="2">
        <v>0</v>
      </c>
      <c r="Q2947" s="2">
        <v>0</v>
      </c>
      <c r="S2947" s="89">
        <v>0</v>
      </c>
      <c r="T2947" s="89"/>
      <c r="U2947" s="89"/>
      <c r="W2947" s="90">
        <v>27</v>
      </c>
      <c r="X2947" s="90"/>
    </row>
    <row r="2948" spans="2:24" ht="0.65" customHeight="1">
      <c r="B2948" s="74"/>
      <c r="C2948" s="74"/>
    </row>
    <row r="2949" spans="2:24" ht="0.65" customHeight="1"/>
    <row r="2950" spans="2:24" ht="1.75" customHeight="1"/>
    <row r="2951" spans="2:24" ht="10.75" customHeight="1">
      <c r="E2951" s="85">
        <v>0</v>
      </c>
      <c r="F2951" s="85"/>
      <c r="G2951" s="85"/>
      <c r="I2951" s="85">
        <v>0</v>
      </c>
      <c r="J2951" s="85"/>
      <c r="K2951" s="85"/>
      <c r="M2951" s="3">
        <v>0</v>
      </c>
      <c r="O2951" s="3">
        <v>0</v>
      </c>
      <c r="Q2951" s="3">
        <v>0</v>
      </c>
      <c r="S2951" s="85">
        <v>0</v>
      </c>
      <c r="T2951" s="85"/>
      <c r="U2951" s="85"/>
    </row>
    <row r="2952" spans="2:24" ht="6" customHeight="1"/>
    <row r="2953" spans="2:24" ht="13.75" customHeight="1">
      <c r="C2953" s="86" t="s">
        <v>10</v>
      </c>
      <c r="D2953" s="86"/>
      <c r="E2953" s="86"/>
      <c r="G2953" s="87">
        <v>1</v>
      </c>
      <c r="H2953" s="87"/>
      <c r="I2953" s="87"/>
    </row>
    <row r="2954" spans="2:24" ht="6" customHeight="1"/>
    <row r="2955" spans="2:24" ht="6" customHeight="1"/>
    <row r="2956" spans="2:24" ht="15" customHeight="1">
      <c r="B2956" s="88" t="s">
        <v>273</v>
      </c>
      <c r="C2956" s="88"/>
      <c r="D2956" s="88"/>
      <c r="E2956" s="88"/>
      <c r="F2956" s="88"/>
      <c r="G2956" s="88"/>
      <c r="H2956" s="88"/>
      <c r="I2956" s="88"/>
      <c r="J2956" s="88"/>
      <c r="K2956" s="88"/>
      <c r="L2956" s="88"/>
      <c r="M2956" s="88"/>
      <c r="N2956" s="88"/>
      <c r="O2956" s="88"/>
      <c r="P2956" s="88"/>
      <c r="Q2956" s="88"/>
      <c r="R2956" s="88"/>
      <c r="S2956" s="88"/>
      <c r="T2956" s="88"/>
      <c r="U2956" s="88"/>
      <c r="V2956" s="88"/>
      <c r="W2956" s="88"/>
      <c r="X2956" s="88"/>
    </row>
    <row r="2957" spans="2:24" ht="5.4" customHeight="1"/>
    <row r="2958" spans="2:24" ht="10.75" customHeight="1">
      <c r="B2958" s="93" t="s">
        <v>274</v>
      </c>
      <c r="C2958" s="93"/>
      <c r="E2958" s="89">
        <v>0</v>
      </c>
      <c r="F2958" s="89"/>
      <c r="G2958" s="89"/>
      <c r="I2958" s="89">
        <v>0</v>
      </c>
      <c r="J2958" s="89"/>
      <c r="K2958" s="89"/>
      <c r="M2958" s="2">
        <v>0</v>
      </c>
      <c r="O2958" s="2">
        <v>0</v>
      </c>
      <c r="Q2958" s="2">
        <v>5</v>
      </c>
      <c r="S2958" s="89">
        <v>5</v>
      </c>
      <c r="T2958" s="89"/>
      <c r="U2958" s="89"/>
      <c r="W2958" s="90">
        <v>51</v>
      </c>
      <c r="X2958" s="90"/>
    </row>
    <row r="2959" spans="2:24" ht="1.75" customHeight="1">
      <c r="B2959" s="93"/>
      <c r="C2959" s="93"/>
    </row>
    <row r="2960" spans="2:24" ht="0.65" customHeight="1">
      <c r="B2960" s="93"/>
      <c r="C2960" s="93"/>
    </row>
    <row r="2961" spans="2:24" ht="8.4" customHeight="1">
      <c r="B2961" s="93"/>
      <c r="C2961" s="93"/>
    </row>
    <row r="2962" spans="2:24" ht="10.75" customHeight="1">
      <c r="B2962" s="93" t="s">
        <v>274</v>
      </c>
      <c r="C2962" s="93"/>
      <c r="E2962" s="89">
        <v>0</v>
      </c>
      <c r="F2962" s="89"/>
      <c r="G2962" s="89"/>
      <c r="I2962" s="89">
        <v>0</v>
      </c>
      <c r="J2962" s="89"/>
      <c r="K2962" s="89"/>
      <c r="M2962" s="2">
        <v>0</v>
      </c>
      <c r="O2962" s="2">
        <v>0</v>
      </c>
      <c r="Q2962" s="2">
        <v>5</v>
      </c>
      <c r="S2962" s="89">
        <v>5</v>
      </c>
      <c r="T2962" s="89"/>
      <c r="U2962" s="89"/>
      <c r="W2962" s="90">
        <v>56</v>
      </c>
      <c r="X2962" s="90"/>
    </row>
    <row r="2963" spans="2:24" ht="1.75" customHeight="1">
      <c r="B2963" s="93"/>
      <c r="C2963" s="93"/>
    </row>
    <row r="2964" spans="2:24" ht="0.65" customHeight="1">
      <c r="B2964" s="93"/>
      <c r="C2964" s="93"/>
    </row>
    <row r="2965" spans="2:24" ht="8.4" customHeight="1">
      <c r="B2965" s="93"/>
      <c r="C2965" s="93"/>
    </row>
    <row r="2966" spans="2:24" ht="1.75" customHeight="1"/>
    <row r="2967" spans="2:24" ht="10.75" customHeight="1">
      <c r="E2967" s="85">
        <v>0</v>
      </c>
      <c r="F2967" s="85"/>
      <c r="G2967" s="85"/>
      <c r="I2967" s="85">
        <v>0</v>
      </c>
      <c r="J2967" s="85"/>
      <c r="K2967" s="85"/>
      <c r="M2967" s="3">
        <v>0</v>
      </c>
      <c r="O2967" s="3">
        <v>0</v>
      </c>
      <c r="Q2967" s="3">
        <v>10</v>
      </c>
      <c r="S2967" s="85">
        <v>10</v>
      </c>
      <c r="T2967" s="85"/>
      <c r="U2967" s="85"/>
    </row>
    <row r="2968" spans="2:24" ht="6" customHeight="1"/>
    <row r="2969" spans="2:24" ht="13.75" customHeight="1">
      <c r="C2969" s="86" t="s">
        <v>10</v>
      </c>
      <c r="D2969" s="86"/>
      <c r="E2969" s="86"/>
      <c r="G2969" s="87">
        <v>2</v>
      </c>
      <c r="H2969" s="87"/>
      <c r="I2969" s="87"/>
    </row>
    <row r="2970" spans="2:24" ht="6" customHeight="1"/>
    <row r="2971" spans="2:24" ht="6" customHeight="1"/>
    <row r="2972" spans="2:24" ht="15" customHeight="1">
      <c r="B2972" s="88" t="s">
        <v>275</v>
      </c>
      <c r="C2972" s="88"/>
      <c r="D2972" s="88"/>
      <c r="E2972" s="88"/>
      <c r="F2972" s="88"/>
      <c r="G2972" s="88"/>
      <c r="H2972" s="88"/>
      <c r="I2972" s="88"/>
      <c r="J2972" s="88"/>
      <c r="K2972" s="88"/>
      <c r="L2972" s="88"/>
      <c r="M2972" s="88"/>
      <c r="N2972" s="88"/>
      <c r="O2972" s="88"/>
      <c r="P2972" s="88"/>
      <c r="Q2972" s="88"/>
      <c r="R2972" s="88"/>
      <c r="S2972" s="88"/>
      <c r="T2972" s="88"/>
      <c r="U2972" s="88"/>
      <c r="V2972" s="88"/>
      <c r="W2972" s="88"/>
      <c r="X2972" s="88"/>
    </row>
    <row r="2973" spans="2:24" ht="5.4" customHeight="1"/>
    <row r="2974" spans="2:24" ht="12.65" customHeight="1">
      <c r="B2974" s="74" t="s">
        <v>276</v>
      </c>
      <c r="C2974" s="74"/>
      <c r="E2974" s="89">
        <v>11</v>
      </c>
      <c r="F2974" s="89"/>
      <c r="G2974" s="89"/>
      <c r="I2974" s="89">
        <v>49</v>
      </c>
      <c r="J2974" s="89"/>
      <c r="K2974" s="89"/>
      <c r="M2974" s="2">
        <v>10</v>
      </c>
      <c r="O2974" s="2">
        <v>30</v>
      </c>
      <c r="Q2974" s="2">
        <v>5</v>
      </c>
      <c r="S2974" s="89">
        <v>5</v>
      </c>
      <c r="T2974" s="89"/>
      <c r="U2974" s="89"/>
      <c r="W2974" s="90">
        <v>56</v>
      </c>
      <c r="X2974" s="90"/>
    </row>
    <row r="2975" spans="2:24" ht="0.65" customHeight="1">
      <c r="B2975" s="74"/>
      <c r="C2975" s="74"/>
    </row>
    <row r="2976" spans="2:24" ht="0.65" customHeight="1"/>
    <row r="2977" spans="2:24" ht="1.75" customHeight="1"/>
    <row r="2978" spans="2:24" ht="10.75" customHeight="1">
      <c r="E2978" s="85">
        <v>11</v>
      </c>
      <c r="F2978" s="85"/>
      <c r="G2978" s="85"/>
      <c r="I2978" s="85">
        <v>49</v>
      </c>
      <c r="J2978" s="85"/>
      <c r="K2978" s="85"/>
      <c r="M2978" s="3">
        <v>10</v>
      </c>
      <c r="O2978" s="3">
        <v>30</v>
      </c>
      <c r="Q2978" s="3">
        <v>5</v>
      </c>
      <c r="S2978" s="85">
        <v>5</v>
      </c>
      <c r="T2978" s="85"/>
      <c r="U2978" s="85"/>
    </row>
    <row r="2979" spans="2:24" ht="6" customHeight="1"/>
    <row r="2980" spans="2:24" ht="13.75" customHeight="1">
      <c r="C2980" s="86" t="s">
        <v>10</v>
      </c>
      <c r="D2980" s="86"/>
      <c r="E2980" s="86"/>
      <c r="G2980" s="87">
        <v>1</v>
      </c>
      <c r="H2980" s="87"/>
      <c r="I2980" s="87"/>
    </row>
    <row r="2981" spans="2:24" ht="6" customHeight="1"/>
    <row r="2982" spans="2:24" ht="6" customHeight="1"/>
    <row r="2983" spans="2:24" ht="15" customHeight="1">
      <c r="B2983" s="88" t="s">
        <v>277</v>
      </c>
      <c r="C2983" s="88"/>
      <c r="D2983" s="88"/>
      <c r="E2983" s="88"/>
      <c r="F2983" s="88"/>
      <c r="G2983" s="88"/>
      <c r="H2983" s="88"/>
      <c r="I2983" s="88"/>
      <c r="J2983" s="88"/>
      <c r="K2983" s="88"/>
      <c r="L2983" s="88"/>
      <c r="M2983" s="88"/>
      <c r="N2983" s="88"/>
      <c r="O2983" s="88"/>
      <c r="P2983" s="88"/>
      <c r="Q2983" s="88"/>
      <c r="R2983" s="88"/>
      <c r="S2983" s="88"/>
      <c r="T2983" s="88"/>
      <c r="U2983" s="88"/>
      <c r="V2983" s="88"/>
      <c r="W2983" s="88"/>
      <c r="X2983" s="88"/>
    </row>
    <row r="2984" spans="2:24" ht="5.4" customHeight="1"/>
    <row r="2985" spans="2:24" ht="12.65" customHeight="1">
      <c r="B2985" s="74" t="s">
        <v>278</v>
      </c>
      <c r="C2985" s="74"/>
      <c r="E2985" s="89">
        <v>0</v>
      </c>
      <c r="F2985" s="89"/>
      <c r="G2985" s="89"/>
      <c r="I2985" s="89">
        <v>0</v>
      </c>
      <c r="J2985" s="89"/>
      <c r="K2985" s="89"/>
      <c r="M2985" s="2">
        <v>0</v>
      </c>
      <c r="O2985" s="2">
        <v>0</v>
      </c>
      <c r="Q2985" s="2">
        <v>0</v>
      </c>
      <c r="S2985" s="89">
        <v>0</v>
      </c>
      <c r="T2985" s="89"/>
      <c r="U2985" s="89"/>
      <c r="W2985" s="90">
        <v>29</v>
      </c>
      <c r="X2985" s="90"/>
    </row>
    <row r="2986" spans="2:24" ht="0.65" customHeight="1">
      <c r="B2986" s="74"/>
      <c r="C2986" s="74"/>
    </row>
    <row r="2987" spans="2:24" ht="0.65" customHeight="1"/>
    <row r="2988" spans="2:24" ht="1.75" customHeight="1"/>
    <row r="2989" spans="2:24" ht="10.75" customHeight="1">
      <c r="E2989" s="85">
        <v>0</v>
      </c>
      <c r="F2989" s="85"/>
      <c r="G2989" s="85"/>
      <c r="I2989" s="85">
        <v>0</v>
      </c>
      <c r="J2989" s="85"/>
      <c r="K2989" s="85"/>
      <c r="M2989" s="3">
        <v>0</v>
      </c>
      <c r="O2989" s="3">
        <v>0</v>
      </c>
      <c r="Q2989" s="3">
        <v>0</v>
      </c>
      <c r="S2989" s="85">
        <v>0</v>
      </c>
      <c r="T2989" s="85"/>
      <c r="U2989" s="85"/>
    </row>
    <row r="2990" spans="2:24" ht="6" customHeight="1"/>
    <row r="2991" spans="2:24" ht="13.75" customHeight="1">
      <c r="C2991" s="86" t="s">
        <v>10</v>
      </c>
      <c r="D2991" s="86"/>
      <c r="E2991" s="86"/>
      <c r="G2991" s="87">
        <v>1</v>
      </c>
      <c r="H2991" s="87"/>
      <c r="I2991" s="87"/>
    </row>
    <row r="2992" spans="2:24" ht="6" customHeight="1"/>
    <row r="2993" spans="2:24" ht="6" customHeight="1"/>
    <row r="2994" spans="2:24" ht="15" customHeight="1">
      <c r="B2994" s="88" t="s">
        <v>279</v>
      </c>
      <c r="C2994" s="88"/>
      <c r="D2994" s="88"/>
      <c r="E2994" s="88"/>
      <c r="F2994" s="88"/>
      <c r="G2994" s="88"/>
      <c r="H2994" s="88"/>
      <c r="I2994" s="88"/>
      <c r="J2994" s="88"/>
      <c r="K2994" s="88"/>
      <c r="L2994" s="88"/>
      <c r="M2994" s="88"/>
      <c r="N2994" s="88"/>
      <c r="O2994" s="88"/>
      <c r="P2994" s="88"/>
      <c r="Q2994" s="88"/>
      <c r="R2994" s="88"/>
      <c r="S2994" s="88"/>
      <c r="T2994" s="88"/>
      <c r="U2994" s="88"/>
      <c r="V2994" s="88"/>
      <c r="W2994" s="88"/>
      <c r="X2994" s="88"/>
    </row>
    <row r="2995" spans="2:24" ht="5.4" customHeight="1"/>
    <row r="2996" spans="2:24" ht="12.65" customHeight="1">
      <c r="B2996" s="74" t="s">
        <v>280</v>
      </c>
      <c r="C2996" s="74"/>
      <c r="E2996" s="89">
        <v>0</v>
      </c>
      <c r="F2996" s="89"/>
      <c r="G2996" s="89"/>
      <c r="I2996" s="89">
        <v>0</v>
      </c>
      <c r="J2996" s="89"/>
      <c r="K2996" s="89"/>
      <c r="M2996" s="2">
        <v>0</v>
      </c>
      <c r="O2996" s="2">
        <v>0</v>
      </c>
      <c r="Q2996" s="2">
        <v>0</v>
      </c>
      <c r="S2996" s="89">
        <v>0</v>
      </c>
      <c r="T2996" s="89"/>
      <c r="U2996" s="89"/>
      <c r="W2996" s="90">
        <v>55</v>
      </c>
      <c r="X2996" s="90"/>
    </row>
    <row r="2997" spans="2:24" ht="0.65" customHeight="1">
      <c r="B2997" s="74"/>
      <c r="C2997" s="74"/>
    </row>
    <row r="2998" spans="2:24" ht="0.65" customHeight="1"/>
    <row r="2999" spans="2:24" ht="1.75" customHeight="1"/>
    <row r="3000" spans="2:24" ht="10.75" customHeight="1">
      <c r="E3000" s="85">
        <v>0</v>
      </c>
      <c r="F3000" s="85"/>
      <c r="G3000" s="85"/>
      <c r="I3000" s="85">
        <v>0</v>
      </c>
      <c r="J3000" s="85"/>
      <c r="K3000" s="85"/>
      <c r="M3000" s="3">
        <v>0</v>
      </c>
      <c r="O3000" s="3">
        <v>0</v>
      </c>
      <c r="Q3000" s="3">
        <v>0</v>
      </c>
      <c r="S3000" s="85">
        <v>0</v>
      </c>
      <c r="T3000" s="85"/>
      <c r="U3000" s="85"/>
    </row>
    <row r="3001" spans="2:24" ht="6" customHeight="1"/>
    <row r="3002" spans="2:24" ht="13.75" customHeight="1">
      <c r="C3002" s="86" t="s">
        <v>10</v>
      </c>
      <c r="D3002" s="86"/>
      <c r="E3002" s="86"/>
      <c r="G3002" s="87">
        <v>1</v>
      </c>
      <c r="H3002" s="87"/>
      <c r="I3002" s="87"/>
    </row>
    <row r="3003" spans="2:24" ht="6" customHeight="1"/>
    <row r="3004" spans="2:24" ht="6" customHeight="1"/>
    <row r="3005" spans="2:24" ht="15" customHeight="1">
      <c r="B3005" s="88" t="s">
        <v>281</v>
      </c>
      <c r="C3005" s="88"/>
      <c r="D3005" s="88"/>
      <c r="E3005" s="88"/>
      <c r="F3005" s="88"/>
      <c r="G3005" s="88"/>
      <c r="H3005" s="88"/>
      <c r="I3005" s="88"/>
      <c r="J3005" s="88"/>
      <c r="K3005" s="88"/>
      <c r="L3005" s="88"/>
      <c r="M3005" s="88"/>
      <c r="N3005" s="88"/>
      <c r="O3005" s="88"/>
      <c r="P3005" s="88"/>
      <c r="Q3005" s="88"/>
      <c r="R3005" s="88"/>
      <c r="S3005" s="88"/>
      <c r="T3005" s="88"/>
      <c r="U3005" s="88"/>
      <c r="V3005" s="88"/>
      <c r="W3005" s="88"/>
      <c r="X3005" s="88"/>
    </row>
    <row r="3006" spans="2:24" ht="5.4" customHeight="1"/>
    <row r="3007" spans="2:24" ht="12.65" customHeight="1">
      <c r="B3007" s="74" t="s">
        <v>282</v>
      </c>
      <c r="C3007" s="74"/>
      <c r="E3007" s="89">
        <v>0</v>
      </c>
      <c r="F3007" s="89"/>
      <c r="G3007" s="89"/>
      <c r="I3007" s="89">
        <v>0</v>
      </c>
      <c r="J3007" s="89"/>
      <c r="K3007" s="89"/>
      <c r="M3007" s="2">
        <v>0</v>
      </c>
      <c r="O3007" s="2">
        <v>0</v>
      </c>
      <c r="Q3007" s="2">
        <v>0</v>
      </c>
      <c r="S3007" s="89">
        <v>0</v>
      </c>
      <c r="T3007" s="89"/>
      <c r="U3007" s="89"/>
      <c r="W3007" s="90">
        <v>26</v>
      </c>
      <c r="X3007" s="90"/>
    </row>
    <row r="3008" spans="2:24" ht="0.65" customHeight="1">
      <c r="B3008" s="74"/>
      <c r="C3008" s="74"/>
    </row>
    <row r="3009" spans="2:24" ht="0.65" customHeight="1"/>
    <row r="3010" spans="2:24" ht="1.75" customHeight="1"/>
    <row r="3011" spans="2:24" ht="10.75" customHeight="1">
      <c r="E3011" s="85">
        <v>0</v>
      </c>
      <c r="F3011" s="85"/>
      <c r="G3011" s="85"/>
      <c r="I3011" s="85">
        <v>0</v>
      </c>
      <c r="J3011" s="85"/>
      <c r="K3011" s="85"/>
      <c r="M3011" s="3">
        <v>0</v>
      </c>
      <c r="O3011" s="3">
        <v>0</v>
      </c>
      <c r="Q3011" s="3">
        <v>0</v>
      </c>
      <c r="S3011" s="85">
        <v>0</v>
      </c>
      <c r="T3011" s="85"/>
      <c r="U3011" s="85"/>
    </row>
    <row r="3012" spans="2:24" ht="6" customHeight="1"/>
    <row r="3013" spans="2:24" ht="13.75" customHeight="1">
      <c r="C3013" s="86" t="s">
        <v>10</v>
      </c>
      <c r="D3013" s="86"/>
      <c r="E3013" s="86"/>
      <c r="G3013" s="87">
        <v>1</v>
      </c>
      <c r="H3013" s="87"/>
      <c r="I3013" s="87"/>
    </row>
    <row r="3014" spans="2:24" ht="6" customHeight="1"/>
    <row r="3015" spans="2:24" ht="6" customHeight="1"/>
    <row r="3016" spans="2:24" ht="15" customHeight="1">
      <c r="B3016" s="88" t="s">
        <v>283</v>
      </c>
      <c r="C3016" s="88"/>
      <c r="D3016" s="88"/>
      <c r="E3016" s="88"/>
      <c r="F3016" s="88"/>
      <c r="G3016" s="88"/>
      <c r="H3016" s="88"/>
      <c r="I3016" s="88"/>
      <c r="J3016" s="88"/>
      <c r="K3016" s="88"/>
      <c r="L3016" s="88"/>
      <c r="M3016" s="88"/>
      <c r="N3016" s="88"/>
      <c r="O3016" s="88"/>
      <c r="P3016" s="88"/>
      <c r="Q3016" s="88"/>
      <c r="R3016" s="88"/>
      <c r="S3016" s="88"/>
      <c r="T3016" s="88"/>
      <c r="U3016" s="88"/>
      <c r="V3016" s="88"/>
      <c r="W3016" s="88"/>
      <c r="X3016" s="88"/>
    </row>
    <row r="3017" spans="2:24" ht="5.4" customHeight="1"/>
    <row r="3018" spans="2:24" ht="12.65" customHeight="1">
      <c r="B3018" s="74" t="s">
        <v>284</v>
      </c>
      <c r="C3018" s="74"/>
      <c r="E3018" s="89">
        <v>0</v>
      </c>
      <c r="F3018" s="89"/>
      <c r="G3018" s="89"/>
      <c r="I3018" s="89">
        <v>0</v>
      </c>
      <c r="J3018" s="89"/>
      <c r="K3018" s="89"/>
      <c r="M3018" s="2">
        <v>0</v>
      </c>
      <c r="O3018" s="2">
        <v>0</v>
      </c>
      <c r="Q3018" s="2">
        <v>0</v>
      </c>
      <c r="S3018" s="89">
        <v>0</v>
      </c>
      <c r="T3018" s="89"/>
      <c r="U3018" s="89"/>
      <c r="W3018" s="90">
        <v>24</v>
      </c>
      <c r="X3018" s="90"/>
    </row>
    <row r="3019" spans="2:24" ht="0.65" customHeight="1">
      <c r="B3019" s="74"/>
      <c r="C3019" s="74"/>
    </row>
    <row r="3020" spans="2:24" ht="0.65" customHeight="1"/>
    <row r="3021" spans="2:24" ht="1.75" customHeight="1"/>
    <row r="3022" spans="2:24" ht="10.75" customHeight="1">
      <c r="E3022" s="85">
        <v>0</v>
      </c>
      <c r="F3022" s="85"/>
      <c r="G3022" s="85"/>
      <c r="I3022" s="85">
        <v>0</v>
      </c>
      <c r="J3022" s="85"/>
      <c r="K3022" s="85"/>
      <c r="M3022" s="3">
        <v>0</v>
      </c>
      <c r="O3022" s="3">
        <v>0</v>
      </c>
      <c r="Q3022" s="3">
        <v>0</v>
      </c>
      <c r="S3022" s="85">
        <v>0</v>
      </c>
      <c r="T3022" s="85"/>
      <c r="U3022" s="85"/>
    </row>
    <row r="3023" spans="2:24" ht="6" customHeight="1"/>
    <row r="3024" spans="2:24" ht="13.75" customHeight="1">
      <c r="C3024" s="86" t="s">
        <v>10</v>
      </c>
      <c r="D3024" s="86"/>
      <c r="E3024" s="86"/>
      <c r="G3024" s="87">
        <v>1</v>
      </c>
      <c r="H3024" s="87"/>
      <c r="I3024" s="87"/>
    </row>
    <row r="3025" spans="2:24" ht="6" customHeight="1"/>
    <row r="3026" spans="2:24" ht="6" customHeight="1"/>
    <row r="3027" spans="2:24" ht="15" customHeight="1">
      <c r="B3027" s="88" t="s">
        <v>285</v>
      </c>
      <c r="C3027" s="88"/>
      <c r="D3027" s="88"/>
      <c r="E3027" s="88"/>
      <c r="F3027" s="88"/>
      <c r="G3027" s="88"/>
      <c r="H3027" s="88"/>
      <c r="I3027" s="88"/>
      <c r="J3027" s="88"/>
      <c r="K3027" s="88"/>
      <c r="L3027" s="88"/>
      <c r="M3027" s="88"/>
      <c r="N3027" s="88"/>
      <c r="O3027" s="88"/>
      <c r="P3027" s="88"/>
      <c r="Q3027" s="88"/>
      <c r="R3027" s="88"/>
      <c r="S3027" s="88"/>
      <c r="T3027" s="88"/>
      <c r="U3027" s="88"/>
      <c r="V3027" s="88"/>
      <c r="W3027" s="88"/>
      <c r="X3027" s="88"/>
    </row>
    <row r="3028" spans="2:24" ht="5.4" customHeight="1"/>
    <row r="3029" spans="2:24" ht="12.65" customHeight="1">
      <c r="B3029" s="74" t="s">
        <v>286</v>
      </c>
      <c r="C3029" s="74"/>
      <c r="E3029" s="89">
        <v>0</v>
      </c>
      <c r="F3029" s="89"/>
      <c r="G3029" s="89"/>
      <c r="I3029" s="89">
        <v>0</v>
      </c>
      <c r="J3029" s="89"/>
      <c r="K3029" s="89"/>
      <c r="M3029" s="2">
        <v>0</v>
      </c>
      <c r="O3029" s="2">
        <v>0</v>
      </c>
      <c r="Q3029" s="2">
        <v>0</v>
      </c>
      <c r="S3029" s="89">
        <v>0</v>
      </c>
      <c r="T3029" s="89"/>
      <c r="U3029" s="89"/>
      <c r="W3029" s="90">
        <v>89</v>
      </c>
      <c r="X3029" s="90"/>
    </row>
    <row r="3030" spans="2:24" ht="0.65" customHeight="1">
      <c r="B3030" s="74"/>
      <c r="C3030" s="74"/>
    </row>
    <row r="3031" spans="2:24" ht="0.65" customHeight="1"/>
    <row r="3032" spans="2:24" ht="1.75" customHeight="1"/>
    <row r="3033" spans="2:24" ht="10.75" customHeight="1">
      <c r="E3033" s="85">
        <v>0</v>
      </c>
      <c r="F3033" s="85"/>
      <c r="G3033" s="85"/>
      <c r="I3033" s="85">
        <v>0</v>
      </c>
      <c r="J3033" s="85"/>
      <c r="K3033" s="85"/>
      <c r="M3033" s="3">
        <v>0</v>
      </c>
      <c r="O3033" s="3">
        <v>0</v>
      </c>
      <c r="Q3033" s="3">
        <v>0</v>
      </c>
      <c r="S3033" s="85">
        <v>0</v>
      </c>
      <c r="T3033" s="85"/>
      <c r="U3033" s="85"/>
    </row>
    <row r="3034" spans="2:24" ht="6" customHeight="1"/>
    <row r="3035" spans="2:24" ht="13.75" customHeight="1">
      <c r="C3035" s="86" t="s">
        <v>10</v>
      </c>
      <c r="D3035" s="86"/>
      <c r="E3035" s="86"/>
      <c r="G3035" s="87">
        <v>1</v>
      </c>
      <c r="H3035" s="87"/>
      <c r="I3035" s="87"/>
    </row>
    <row r="3036" spans="2:24" ht="6" customHeight="1"/>
    <row r="3037" spans="2:24" ht="6" customHeight="1"/>
    <row r="3038" spans="2:24" ht="15" customHeight="1">
      <c r="B3038" s="88" t="s">
        <v>287</v>
      </c>
      <c r="C3038" s="88"/>
      <c r="D3038" s="88"/>
      <c r="E3038" s="88"/>
      <c r="F3038" s="88"/>
      <c r="G3038" s="88"/>
      <c r="H3038" s="88"/>
      <c r="I3038" s="88"/>
      <c r="J3038" s="88"/>
      <c r="K3038" s="88"/>
      <c r="L3038" s="88"/>
      <c r="M3038" s="88"/>
      <c r="N3038" s="88"/>
      <c r="O3038" s="88"/>
      <c r="P3038" s="88"/>
      <c r="Q3038" s="88"/>
      <c r="R3038" s="88"/>
      <c r="S3038" s="88"/>
      <c r="T3038" s="88"/>
      <c r="U3038" s="88"/>
      <c r="V3038" s="88"/>
      <c r="W3038" s="88"/>
      <c r="X3038" s="88"/>
    </row>
    <row r="3039" spans="2:24" ht="5.4" customHeight="1"/>
    <row r="3040" spans="2:24" ht="12.65" customHeight="1">
      <c r="B3040" s="74" t="s">
        <v>288</v>
      </c>
      <c r="C3040" s="74"/>
      <c r="E3040" s="89">
        <v>0</v>
      </c>
      <c r="F3040" s="89"/>
      <c r="G3040" s="89"/>
      <c r="I3040" s="89">
        <v>0</v>
      </c>
      <c r="J3040" s="89"/>
      <c r="K3040" s="89"/>
      <c r="M3040" s="2">
        <v>0</v>
      </c>
      <c r="O3040" s="2">
        <v>0</v>
      </c>
      <c r="Q3040" s="2">
        <v>0</v>
      </c>
      <c r="S3040" s="89">
        <v>0</v>
      </c>
      <c r="T3040" s="89"/>
      <c r="U3040" s="89"/>
      <c r="W3040" s="90">
        <v>32</v>
      </c>
      <c r="X3040" s="90"/>
    </row>
    <row r="3041" spans="2:24" ht="0.65" customHeight="1">
      <c r="B3041" s="74"/>
      <c r="C3041" s="74"/>
    </row>
    <row r="3042" spans="2:24" ht="0.65" customHeight="1"/>
    <row r="3043" spans="2:24" ht="1.75" customHeight="1"/>
    <row r="3044" spans="2:24" ht="10.75" customHeight="1">
      <c r="E3044" s="85">
        <v>0</v>
      </c>
      <c r="F3044" s="85"/>
      <c r="G3044" s="85"/>
      <c r="I3044" s="85">
        <v>0</v>
      </c>
      <c r="J3044" s="85"/>
      <c r="K3044" s="85"/>
      <c r="M3044" s="3">
        <v>0</v>
      </c>
      <c r="O3044" s="3">
        <v>0</v>
      </c>
      <c r="Q3044" s="3">
        <v>0</v>
      </c>
      <c r="S3044" s="85">
        <v>0</v>
      </c>
      <c r="T3044" s="85"/>
      <c r="U3044" s="85"/>
    </row>
    <row r="3045" spans="2:24" ht="6" customHeight="1"/>
    <row r="3046" spans="2:24" ht="13.75" customHeight="1">
      <c r="C3046" s="86" t="s">
        <v>10</v>
      </c>
      <c r="D3046" s="86"/>
      <c r="E3046" s="86"/>
      <c r="G3046" s="87">
        <v>1</v>
      </c>
      <c r="H3046" s="87"/>
      <c r="I3046" s="87"/>
    </row>
    <row r="3047" spans="2:24" ht="6" customHeight="1"/>
    <row r="3048" spans="2:24" ht="6" customHeight="1"/>
    <row r="3049" spans="2:24" ht="15" customHeight="1">
      <c r="B3049" s="88" t="s">
        <v>289</v>
      </c>
      <c r="C3049" s="88"/>
      <c r="D3049" s="88"/>
      <c r="E3049" s="88"/>
      <c r="F3049" s="88"/>
      <c r="G3049" s="88"/>
      <c r="H3049" s="88"/>
      <c r="I3049" s="88"/>
      <c r="J3049" s="88"/>
      <c r="K3049" s="88"/>
      <c r="L3049" s="88"/>
      <c r="M3049" s="88"/>
      <c r="N3049" s="88"/>
      <c r="O3049" s="88"/>
      <c r="P3049" s="88"/>
      <c r="Q3049" s="88"/>
      <c r="R3049" s="88"/>
      <c r="S3049" s="88"/>
      <c r="T3049" s="88"/>
      <c r="U3049" s="88"/>
      <c r="V3049" s="88"/>
      <c r="W3049" s="88"/>
      <c r="X3049" s="88"/>
    </row>
    <row r="3050" spans="2:24" ht="5.4" customHeight="1"/>
    <row r="3051" spans="2:24" ht="12.65" customHeight="1">
      <c r="B3051" s="74" t="s">
        <v>290</v>
      </c>
      <c r="C3051" s="74"/>
      <c r="E3051" s="89">
        <v>0</v>
      </c>
      <c r="F3051" s="89"/>
      <c r="G3051" s="89"/>
      <c r="I3051" s="89">
        <v>0</v>
      </c>
      <c r="J3051" s="89"/>
      <c r="K3051" s="89"/>
      <c r="M3051" s="2">
        <v>0</v>
      </c>
      <c r="O3051" s="2">
        <v>0</v>
      </c>
      <c r="Q3051" s="2">
        <v>0</v>
      </c>
      <c r="S3051" s="89">
        <v>0</v>
      </c>
      <c r="T3051" s="89"/>
      <c r="U3051" s="89"/>
      <c r="W3051" s="90">
        <v>32</v>
      </c>
      <c r="X3051" s="90"/>
    </row>
    <row r="3052" spans="2:24" ht="0.65" customHeight="1">
      <c r="B3052" s="74"/>
      <c r="C3052" s="74"/>
    </row>
    <row r="3053" spans="2:24" ht="0.65" customHeight="1"/>
    <row r="3054" spans="2:24" ht="1.75" customHeight="1"/>
    <row r="3055" spans="2:24" ht="10.75" customHeight="1">
      <c r="E3055" s="85">
        <v>0</v>
      </c>
      <c r="F3055" s="85"/>
      <c r="G3055" s="85"/>
      <c r="I3055" s="85">
        <v>0</v>
      </c>
      <c r="J3055" s="85"/>
      <c r="K3055" s="85"/>
      <c r="M3055" s="3">
        <v>0</v>
      </c>
      <c r="O3055" s="3">
        <v>0</v>
      </c>
      <c r="Q3055" s="3">
        <v>0</v>
      </c>
      <c r="S3055" s="85">
        <v>0</v>
      </c>
      <c r="T3055" s="85"/>
      <c r="U3055" s="85"/>
    </row>
    <row r="3056" spans="2:24" ht="6" customHeight="1"/>
    <row r="3057" spans="2:24" ht="13.75" customHeight="1">
      <c r="C3057" s="86" t="s">
        <v>10</v>
      </c>
      <c r="D3057" s="86"/>
      <c r="E3057" s="86"/>
      <c r="G3057" s="87">
        <v>1</v>
      </c>
      <c r="H3057" s="87"/>
      <c r="I3057" s="87"/>
    </row>
    <row r="3058" spans="2:24" ht="6" customHeight="1"/>
    <row r="3059" spans="2:24" ht="6" customHeight="1"/>
    <row r="3060" spans="2:24" ht="15" customHeight="1">
      <c r="B3060" s="88" t="s">
        <v>291</v>
      </c>
      <c r="C3060" s="88"/>
      <c r="D3060" s="88"/>
      <c r="E3060" s="88"/>
      <c r="F3060" s="88"/>
      <c r="G3060" s="88"/>
      <c r="H3060" s="88"/>
      <c r="I3060" s="88"/>
      <c r="J3060" s="88"/>
      <c r="K3060" s="88"/>
      <c r="L3060" s="88"/>
      <c r="M3060" s="88"/>
      <c r="N3060" s="88"/>
      <c r="O3060" s="88"/>
      <c r="P3060" s="88"/>
      <c r="Q3060" s="88"/>
      <c r="R3060" s="88"/>
      <c r="S3060" s="88"/>
      <c r="T3060" s="88"/>
      <c r="U3060" s="88"/>
      <c r="V3060" s="88"/>
      <c r="W3060" s="88"/>
      <c r="X3060" s="88"/>
    </row>
    <row r="3061" spans="2:24" ht="5.4" customHeight="1"/>
    <row r="3062" spans="2:24" ht="12.65" customHeight="1">
      <c r="B3062" s="74" t="s">
        <v>292</v>
      </c>
      <c r="C3062" s="74"/>
      <c r="E3062" s="89">
        <v>4665</v>
      </c>
      <c r="F3062" s="89"/>
      <c r="G3062" s="89"/>
      <c r="I3062" s="89">
        <v>7514</v>
      </c>
      <c r="J3062" s="89"/>
      <c r="K3062" s="89"/>
      <c r="M3062" s="2">
        <v>4165</v>
      </c>
      <c r="O3062" s="2">
        <v>4655</v>
      </c>
      <c r="Q3062" s="2">
        <v>3260</v>
      </c>
      <c r="S3062" s="89">
        <v>3585</v>
      </c>
      <c r="T3062" s="89"/>
      <c r="U3062" s="89"/>
      <c r="W3062" s="90">
        <v>70</v>
      </c>
      <c r="X3062" s="90"/>
    </row>
    <row r="3063" spans="2:24" ht="0.65" customHeight="1">
      <c r="B3063" s="74"/>
      <c r="C3063" s="74"/>
    </row>
    <row r="3064" spans="2:24" ht="0.65" customHeight="1"/>
    <row r="3065" spans="2:24" ht="1.75" customHeight="1"/>
    <row r="3066" spans="2:24" ht="10.75" customHeight="1">
      <c r="E3066" s="85">
        <v>4665</v>
      </c>
      <c r="F3066" s="85"/>
      <c r="G3066" s="85"/>
      <c r="I3066" s="85">
        <v>7514</v>
      </c>
      <c r="J3066" s="85"/>
      <c r="K3066" s="85"/>
      <c r="M3066" s="3">
        <v>4165</v>
      </c>
      <c r="O3066" s="3">
        <v>4655</v>
      </c>
      <c r="Q3066" s="3">
        <v>3260</v>
      </c>
      <c r="S3066" s="85">
        <v>3585</v>
      </c>
      <c r="T3066" s="85"/>
      <c r="U3066" s="85"/>
    </row>
    <row r="3067" spans="2:24" ht="6" customHeight="1"/>
    <row r="3068" spans="2:24" ht="13.75" customHeight="1">
      <c r="C3068" s="86" t="s">
        <v>10</v>
      </c>
      <c r="D3068" s="86"/>
      <c r="E3068" s="86"/>
      <c r="G3068" s="87">
        <v>1</v>
      </c>
      <c r="H3068" s="87"/>
      <c r="I3068" s="87"/>
    </row>
    <row r="3069" spans="2:24" ht="6" customHeight="1"/>
    <row r="3070" spans="2:24" ht="6" customHeight="1"/>
    <row r="3071" spans="2:24" ht="15" customHeight="1">
      <c r="B3071" s="88" t="s">
        <v>293</v>
      </c>
      <c r="C3071" s="88"/>
      <c r="D3071" s="88"/>
      <c r="E3071" s="88"/>
      <c r="F3071" s="88"/>
      <c r="G3071" s="88"/>
      <c r="H3071" s="88"/>
      <c r="I3071" s="88"/>
      <c r="J3071" s="88"/>
      <c r="K3071" s="88"/>
      <c r="L3071" s="88"/>
      <c r="M3071" s="88"/>
      <c r="N3071" s="88"/>
      <c r="O3071" s="88"/>
      <c r="P3071" s="88"/>
      <c r="Q3071" s="88"/>
      <c r="R3071" s="88"/>
      <c r="S3071" s="88"/>
      <c r="T3071" s="88"/>
      <c r="U3071" s="88"/>
      <c r="V3071" s="88"/>
      <c r="W3071" s="88"/>
      <c r="X3071" s="88"/>
    </row>
    <row r="3072" spans="2:24" ht="5.4" customHeight="1"/>
    <row r="3073" spans="2:24" ht="12.65" customHeight="1">
      <c r="B3073" s="74" t="s">
        <v>294</v>
      </c>
      <c r="C3073" s="74"/>
      <c r="E3073" s="89">
        <v>500</v>
      </c>
      <c r="F3073" s="89"/>
      <c r="G3073" s="89"/>
      <c r="I3073" s="89">
        <v>600</v>
      </c>
      <c r="J3073" s="89"/>
      <c r="K3073" s="89"/>
      <c r="M3073" s="2">
        <v>0</v>
      </c>
      <c r="O3073" s="2">
        <v>0</v>
      </c>
      <c r="Q3073" s="2">
        <v>1000</v>
      </c>
      <c r="S3073" s="89">
        <v>1000</v>
      </c>
      <c r="T3073" s="89"/>
      <c r="U3073" s="89"/>
    </row>
    <row r="3074" spans="2:24" ht="0.65" customHeight="1">
      <c r="B3074" s="74"/>
      <c r="C3074" s="74"/>
    </row>
    <row r="3075" spans="2:24" ht="0.65" customHeight="1"/>
    <row r="3076" spans="2:24" ht="10.75" customHeight="1">
      <c r="E3076" s="85">
        <v>500</v>
      </c>
      <c r="F3076" s="85"/>
      <c r="G3076" s="85"/>
      <c r="I3076" s="85">
        <v>600</v>
      </c>
      <c r="J3076" s="85"/>
      <c r="K3076" s="85"/>
      <c r="M3076" s="3">
        <v>0</v>
      </c>
      <c r="O3076" s="3">
        <v>0</v>
      </c>
      <c r="Q3076" s="3">
        <v>1000</v>
      </c>
      <c r="S3076" s="85">
        <v>1000</v>
      </c>
      <c r="T3076" s="85"/>
      <c r="U3076" s="85"/>
    </row>
    <row r="3077" spans="2:24" ht="6" customHeight="1"/>
    <row r="3078" spans="2:24" ht="13.75" customHeight="1">
      <c r="C3078" s="86" t="s">
        <v>10</v>
      </c>
      <c r="D3078" s="86"/>
      <c r="E3078" s="86"/>
      <c r="G3078" s="87">
        <v>1</v>
      </c>
      <c r="H3078" s="87"/>
      <c r="I3078" s="87"/>
    </row>
    <row r="3079" spans="2:24" ht="6" customHeight="1"/>
    <row r="3080" spans="2:24" ht="6" customHeight="1"/>
    <row r="3081" spans="2:24" ht="15" customHeight="1">
      <c r="B3081" s="88" t="s">
        <v>295</v>
      </c>
      <c r="C3081" s="88"/>
      <c r="D3081" s="88"/>
      <c r="E3081" s="88"/>
      <c r="F3081" s="88"/>
      <c r="G3081" s="88"/>
      <c r="H3081" s="88"/>
      <c r="I3081" s="88"/>
      <c r="J3081" s="88"/>
      <c r="K3081" s="88"/>
      <c r="L3081" s="88"/>
      <c r="M3081" s="88"/>
      <c r="N3081" s="88"/>
      <c r="O3081" s="88"/>
      <c r="P3081" s="88"/>
      <c r="Q3081" s="88"/>
      <c r="R3081" s="88"/>
      <c r="S3081" s="88"/>
      <c r="T3081" s="88"/>
      <c r="U3081" s="88"/>
      <c r="V3081" s="88"/>
      <c r="W3081" s="88"/>
      <c r="X3081" s="88"/>
    </row>
    <row r="3082" spans="2:24" ht="5.4" customHeight="1"/>
    <row r="3083" spans="2:24" ht="12.65" customHeight="1">
      <c r="B3083" s="74" t="s">
        <v>296</v>
      </c>
      <c r="C3083" s="74"/>
      <c r="E3083" s="89">
        <v>0</v>
      </c>
      <c r="F3083" s="89"/>
      <c r="G3083" s="89"/>
      <c r="I3083" s="89">
        <v>0</v>
      </c>
      <c r="J3083" s="89"/>
      <c r="K3083" s="89"/>
      <c r="M3083" s="2">
        <v>0</v>
      </c>
      <c r="O3083" s="2">
        <v>0</v>
      </c>
      <c r="Q3083" s="2">
        <v>0</v>
      </c>
      <c r="S3083" s="89">
        <v>0</v>
      </c>
      <c r="T3083" s="89"/>
      <c r="U3083" s="89"/>
      <c r="W3083" s="90">
        <v>31</v>
      </c>
      <c r="X3083" s="90"/>
    </row>
    <row r="3084" spans="2:24" ht="0.65" customHeight="1">
      <c r="B3084" s="74"/>
      <c r="C3084" s="74"/>
    </row>
    <row r="3085" spans="2:24" ht="0.65" customHeight="1"/>
    <row r="3086" spans="2:24" ht="1.75" customHeight="1"/>
    <row r="3087" spans="2:24" ht="10.75" customHeight="1">
      <c r="E3087" s="85">
        <v>0</v>
      </c>
      <c r="F3087" s="85"/>
      <c r="G3087" s="85"/>
      <c r="I3087" s="85">
        <v>0</v>
      </c>
      <c r="J3087" s="85"/>
      <c r="K3087" s="85"/>
      <c r="M3087" s="3">
        <v>0</v>
      </c>
      <c r="O3087" s="3">
        <v>0</v>
      </c>
      <c r="Q3087" s="3">
        <v>0</v>
      </c>
      <c r="S3087" s="85">
        <v>0</v>
      </c>
      <c r="T3087" s="85"/>
      <c r="U3087" s="85"/>
    </row>
    <row r="3088" spans="2:24" ht="6" customHeight="1"/>
    <row r="3089" spans="2:24" ht="13.75" customHeight="1">
      <c r="C3089" s="86" t="s">
        <v>10</v>
      </c>
      <c r="D3089" s="86"/>
      <c r="E3089" s="86"/>
      <c r="G3089" s="87">
        <v>1</v>
      </c>
      <c r="H3089" s="87"/>
      <c r="I3089" s="87"/>
    </row>
    <row r="3090" spans="2:24" ht="6" customHeight="1"/>
    <row r="3091" spans="2:24" ht="6" customHeight="1"/>
    <row r="3092" spans="2:24" ht="15" customHeight="1">
      <c r="B3092" s="88" t="s">
        <v>297</v>
      </c>
      <c r="C3092" s="88"/>
      <c r="D3092" s="88"/>
      <c r="E3092" s="88"/>
      <c r="F3092" s="88"/>
      <c r="G3092" s="88"/>
      <c r="H3092" s="88"/>
      <c r="I3092" s="88"/>
      <c r="J3092" s="88"/>
      <c r="K3092" s="88"/>
      <c r="L3092" s="88"/>
      <c r="M3092" s="88"/>
      <c r="N3092" s="88"/>
      <c r="O3092" s="88"/>
      <c r="P3092" s="88"/>
      <c r="Q3092" s="88"/>
      <c r="R3092" s="88"/>
      <c r="S3092" s="88"/>
      <c r="T3092" s="88"/>
      <c r="U3092" s="88"/>
      <c r="V3092" s="88"/>
      <c r="W3092" s="88"/>
      <c r="X3092" s="88"/>
    </row>
    <row r="3093" spans="2:24" ht="5.4" customHeight="1"/>
    <row r="3094" spans="2:24" ht="12.65" customHeight="1">
      <c r="B3094" s="74" t="s">
        <v>298</v>
      </c>
      <c r="C3094" s="74"/>
      <c r="E3094" s="89">
        <v>200</v>
      </c>
      <c r="F3094" s="89"/>
      <c r="G3094" s="89"/>
      <c r="I3094" s="89">
        <v>200</v>
      </c>
      <c r="J3094" s="89"/>
      <c r="K3094" s="89"/>
      <c r="M3094" s="2">
        <v>0</v>
      </c>
      <c r="O3094" s="2">
        <v>0</v>
      </c>
      <c r="Q3094" s="2">
        <v>0</v>
      </c>
      <c r="S3094" s="89">
        <v>0</v>
      </c>
      <c r="T3094" s="89"/>
      <c r="U3094" s="89"/>
      <c r="W3094" s="90">
        <v>46</v>
      </c>
      <c r="X3094" s="90"/>
    </row>
    <row r="3095" spans="2:24" ht="0.65" customHeight="1">
      <c r="B3095" s="74"/>
      <c r="C3095" s="74"/>
    </row>
    <row r="3096" spans="2:24" ht="0.65" customHeight="1"/>
    <row r="3097" spans="2:24" ht="1.75" customHeight="1"/>
    <row r="3098" spans="2:24" ht="10.75" customHeight="1">
      <c r="E3098" s="85">
        <v>200</v>
      </c>
      <c r="F3098" s="85"/>
      <c r="G3098" s="85"/>
      <c r="I3098" s="85">
        <v>200</v>
      </c>
      <c r="J3098" s="85"/>
      <c r="K3098" s="85"/>
      <c r="M3098" s="3">
        <v>0</v>
      </c>
      <c r="O3098" s="3">
        <v>0</v>
      </c>
      <c r="Q3098" s="3">
        <v>0</v>
      </c>
      <c r="S3098" s="85">
        <v>0</v>
      </c>
      <c r="T3098" s="85"/>
      <c r="U3098" s="85"/>
    </row>
    <row r="3099" spans="2:24" ht="6" customHeight="1"/>
    <row r="3100" spans="2:24" ht="13.75" customHeight="1">
      <c r="C3100" s="86" t="s">
        <v>10</v>
      </c>
      <c r="D3100" s="86"/>
      <c r="E3100" s="86"/>
      <c r="G3100" s="87">
        <v>1</v>
      </c>
      <c r="H3100" s="87"/>
      <c r="I3100" s="87"/>
    </row>
    <row r="3101" spans="2:24" ht="6" customHeight="1"/>
    <row r="3102" spans="2:24" ht="6" customHeight="1"/>
    <row r="3103" spans="2:24" ht="15" customHeight="1">
      <c r="B3103" s="88" t="s">
        <v>299</v>
      </c>
      <c r="C3103" s="88"/>
      <c r="D3103" s="88"/>
      <c r="E3103" s="88"/>
      <c r="F3103" s="88"/>
      <c r="G3103" s="88"/>
      <c r="H3103" s="88"/>
      <c r="I3103" s="88"/>
      <c r="J3103" s="88"/>
      <c r="K3103" s="88"/>
      <c r="L3103" s="88"/>
      <c r="M3103" s="88"/>
      <c r="N3103" s="88"/>
      <c r="O3103" s="88"/>
      <c r="P3103" s="88"/>
      <c r="Q3103" s="88"/>
      <c r="R3103" s="88"/>
      <c r="S3103" s="88"/>
      <c r="T3103" s="88"/>
      <c r="U3103" s="88"/>
      <c r="V3103" s="88"/>
      <c r="W3103" s="88"/>
      <c r="X3103" s="88"/>
    </row>
    <row r="3104" spans="2:24" ht="5.4" customHeight="1"/>
    <row r="3105" spans="2:24" ht="12.65" customHeight="1">
      <c r="B3105" s="74" t="s">
        <v>300</v>
      </c>
      <c r="C3105" s="74"/>
      <c r="E3105" s="89">
        <v>0</v>
      </c>
      <c r="F3105" s="89"/>
      <c r="G3105" s="89"/>
      <c r="I3105" s="89">
        <v>0</v>
      </c>
      <c r="J3105" s="89"/>
      <c r="K3105" s="89"/>
      <c r="M3105" s="2">
        <v>100</v>
      </c>
      <c r="O3105" s="2">
        <v>100</v>
      </c>
      <c r="Q3105" s="2">
        <v>200</v>
      </c>
      <c r="S3105" s="89">
        <v>200</v>
      </c>
      <c r="T3105" s="89"/>
      <c r="U3105" s="89"/>
      <c r="W3105" s="90">
        <v>69</v>
      </c>
      <c r="X3105" s="90"/>
    </row>
    <row r="3106" spans="2:24" ht="0.65" customHeight="1">
      <c r="B3106" s="74"/>
      <c r="C3106" s="74"/>
    </row>
    <row r="3107" spans="2:24" ht="0.65" customHeight="1"/>
    <row r="3108" spans="2:24" ht="1.75" customHeight="1"/>
    <row r="3109" spans="2:24" ht="10.75" customHeight="1">
      <c r="E3109" s="85">
        <v>0</v>
      </c>
      <c r="F3109" s="85"/>
      <c r="G3109" s="85"/>
      <c r="I3109" s="85">
        <v>0</v>
      </c>
      <c r="J3109" s="85"/>
      <c r="K3109" s="85"/>
      <c r="M3109" s="3">
        <v>100</v>
      </c>
      <c r="O3109" s="3">
        <v>100</v>
      </c>
      <c r="Q3109" s="3">
        <v>200</v>
      </c>
      <c r="S3109" s="85">
        <v>200</v>
      </c>
      <c r="T3109" s="85"/>
      <c r="U3109" s="85"/>
    </row>
    <row r="3110" spans="2:24" ht="6" customHeight="1"/>
    <row r="3111" spans="2:24" ht="13.75" customHeight="1">
      <c r="C3111" s="86" t="s">
        <v>10</v>
      </c>
      <c r="D3111" s="86"/>
      <c r="E3111" s="86"/>
      <c r="G3111" s="87">
        <v>1</v>
      </c>
      <c r="H3111" s="87"/>
      <c r="I3111" s="87"/>
    </row>
    <row r="3112" spans="2:24" ht="6" customHeight="1"/>
    <row r="3113" spans="2:24" ht="6" customHeight="1"/>
    <row r="3114" spans="2:24" ht="15" customHeight="1">
      <c r="B3114" s="88" t="s">
        <v>301</v>
      </c>
      <c r="C3114" s="88"/>
      <c r="D3114" s="88"/>
      <c r="E3114" s="88"/>
      <c r="F3114" s="88"/>
      <c r="G3114" s="88"/>
      <c r="H3114" s="88"/>
      <c r="I3114" s="88"/>
      <c r="J3114" s="88"/>
      <c r="K3114" s="88"/>
      <c r="L3114" s="88"/>
      <c r="M3114" s="88"/>
      <c r="N3114" s="88"/>
      <c r="O3114" s="88"/>
      <c r="P3114" s="88"/>
      <c r="Q3114" s="88"/>
      <c r="R3114" s="88"/>
      <c r="S3114" s="88"/>
      <c r="T3114" s="88"/>
      <c r="U3114" s="88"/>
      <c r="V3114" s="88"/>
      <c r="W3114" s="88"/>
      <c r="X3114" s="88"/>
    </row>
    <row r="3115" spans="2:24" ht="5.4" customHeight="1"/>
    <row r="3116" spans="2:24" ht="10.75" customHeight="1">
      <c r="B3116" s="93" t="s">
        <v>302</v>
      </c>
      <c r="C3116" s="93"/>
      <c r="E3116" s="89">
        <v>0</v>
      </c>
      <c r="F3116" s="89"/>
      <c r="G3116" s="89"/>
      <c r="I3116" s="89">
        <v>0</v>
      </c>
      <c r="J3116" s="89"/>
      <c r="K3116" s="89"/>
      <c r="M3116" s="2">
        <v>0</v>
      </c>
      <c r="O3116" s="2">
        <v>0</v>
      </c>
      <c r="Q3116" s="2">
        <v>0</v>
      </c>
      <c r="S3116" s="89">
        <v>0</v>
      </c>
      <c r="T3116" s="89"/>
      <c r="U3116" s="89"/>
      <c r="W3116" s="90">
        <v>65</v>
      </c>
      <c r="X3116" s="90"/>
    </row>
    <row r="3117" spans="2:24" ht="1.75" customHeight="1">
      <c r="B3117" s="93"/>
      <c r="C3117" s="93"/>
    </row>
    <row r="3118" spans="2:24" ht="0.65" customHeight="1">
      <c r="B3118" s="93"/>
      <c r="C3118" s="93"/>
    </row>
    <row r="3119" spans="2:24" ht="8.4" customHeight="1">
      <c r="B3119" s="93"/>
      <c r="C3119" s="93"/>
    </row>
    <row r="3120" spans="2:24" ht="10.75" customHeight="1">
      <c r="B3120" s="93" t="s">
        <v>302</v>
      </c>
      <c r="C3120" s="93"/>
      <c r="E3120" s="89">
        <v>0</v>
      </c>
      <c r="F3120" s="89"/>
      <c r="G3120" s="89"/>
      <c r="I3120" s="89">
        <v>0</v>
      </c>
      <c r="J3120" s="89"/>
      <c r="K3120" s="89"/>
      <c r="M3120" s="2">
        <v>0</v>
      </c>
      <c r="O3120" s="2">
        <v>0</v>
      </c>
      <c r="Q3120" s="2">
        <v>0</v>
      </c>
      <c r="S3120" s="89">
        <v>0</v>
      </c>
      <c r="T3120" s="89"/>
      <c r="U3120" s="89"/>
      <c r="W3120" s="90">
        <v>60</v>
      </c>
      <c r="X3120" s="90"/>
    </row>
    <row r="3121" spans="2:24" ht="1.75" customHeight="1">
      <c r="B3121" s="93"/>
      <c r="C3121" s="93"/>
    </row>
    <row r="3122" spans="2:24" ht="0.65" customHeight="1">
      <c r="B3122" s="93"/>
      <c r="C3122" s="93"/>
    </row>
    <row r="3123" spans="2:24" ht="8.4" customHeight="1">
      <c r="B3123" s="93"/>
      <c r="C3123" s="93"/>
    </row>
    <row r="3124" spans="2:24" ht="1.75" customHeight="1"/>
    <row r="3125" spans="2:24" ht="10.75" customHeight="1">
      <c r="E3125" s="85">
        <v>0</v>
      </c>
      <c r="F3125" s="85"/>
      <c r="G3125" s="85"/>
      <c r="I3125" s="85">
        <v>0</v>
      </c>
      <c r="J3125" s="85"/>
      <c r="K3125" s="85"/>
      <c r="M3125" s="3">
        <v>0</v>
      </c>
      <c r="O3125" s="3">
        <v>0</v>
      </c>
      <c r="Q3125" s="3">
        <v>0</v>
      </c>
      <c r="S3125" s="85">
        <v>0</v>
      </c>
      <c r="T3125" s="85"/>
      <c r="U3125" s="85"/>
    </row>
    <row r="3126" spans="2:24" ht="6" customHeight="1"/>
    <row r="3127" spans="2:24" ht="13.75" customHeight="1">
      <c r="C3127" s="86" t="s">
        <v>10</v>
      </c>
      <c r="D3127" s="86"/>
      <c r="E3127" s="86"/>
      <c r="G3127" s="87">
        <v>2</v>
      </c>
      <c r="H3127" s="87"/>
      <c r="I3127" s="87"/>
    </row>
    <row r="3128" spans="2:24" ht="6" customHeight="1"/>
    <row r="3129" spans="2:24" ht="6" customHeight="1"/>
    <row r="3130" spans="2:24" ht="15" customHeight="1">
      <c r="B3130" s="88" t="s">
        <v>303</v>
      </c>
      <c r="C3130" s="88"/>
      <c r="D3130" s="88"/>
      <c r="E3130" s="88"/>
      <c r="F3130" s="88"/>
      <c r="G3130" s="88"/>
      <c r="H3130" s="88"/>
      <c r="I3130" s="88"/>
      <c r="J3130" s="88"/>
      <c r="K3130" s="88"/>
      <c r="L3130" s="88"/>
      <c r="M3130" s="88"/>
      <c r="N3130" s="88"/>
      <c r="O3130" s="88"/>
      <c r="P3130" s="88"/>
      <c r="Q3130" s="88"/>
      <c r="R3130" s="88"/>
      <c r="S3130" s="88"/>
      <c r="T3130" s="88"/>
      <c r="U3130" s="88"/>
      <c r="V3130" s="88"/>
      <c r="W3130" s="88"/>
      <c r="X3130" s="88"/>
    </row>
    <row r="3131" spans="2:24" ht="5.4" customHeight="1"/>
    <row r="3132" spans="2:24" ht="12.65" customHeight="1">
      <c r="B3132" s="74" t="s">
        <v>304</v>
      </c>
      <c r="C3132" s="74"/>
      <c r="E3132" s="89">
        <v>0</v>
      </c>
      <c r="F3132" s="89"/>
      <c r="G3132" s="89"/>
      <c r="I3132" s="89">
        <v>0</v>
      </c>
      <c r="J3132" s="89"/>
      <c r="K3132" s="89"/>
      <c r="M3132" s="2">
        <v>0</v>
      </c>
      <c r="O3132" s="2">
        <v>0</v>
      </c>
      <c r="Q3132" s="2">
        <v>0</v>
      </c>
      <c r="S3132" s="89">
        <v>0</v>
      </c>
      <c r="T3132" s="89"/>
      <c r="U3132" s="89"/>
      <c r="W3132" s="90">
        <v>25</v>
      </c>
      <c r="X3132" s="90"/>
    </row>
    <row r="3133" spans="2:24" ht="0.65" customHeight="1">
      <c r="B3133" s="74"/>
      <c r="C3133" s="74"/>
    </row>
    <row r="3134" spans="2:24" ht="0.65" customHeight="1"/>
    <row r="3135" spans="2:24" ht="1.75" customHeight="1"/>
    <row r="3136" spans="2:24" ht="10.75" customHeight="1">
      <c r="E3136" s="85">
        <v>0</v>
      </c>
      <c r="F3136" s="85"/>
      <c r="G3136" s="85"/>
      <c r="I3136" s="85">
        <v>0</v>
      </c>
      <c r="J3136" s="85"/>
      <c r="K3136" s="85"/>
      <c r="M3136" s="3">
        <v>0</v>
      </c>
      <c r="O3136" s="3">
        <v>0</v>
      </c>
      <c r="Q3136" s="3">
        <v>0</v>
      </c>
      <c r="S3136" s="85">
        <v>0</v>
      </c>
      <c r="T3136" s="85"/>
      <c r="U3136" s="85"/>
    </row>
    <row r="3137" spans="2:24" ht="6" customHeight="1"/>
    <row r="3138" spans="2:24" ht="13.75" customHeight="1">
      <c r="C3138" s="86" t="s">
        <v>10</v>
      </c>
      <c r="D3138" s="86"/>
      <c r="E3138" s="86"/>
      <c r="G3138" s="87">
        <v>1</v>
      </c>
      <c r="H3138" s="87"/>
      <c r="I3138" s="87"/>
    </row>
    <row r="3139" spans="2:24" ht="6" customHeight="1"/>
    <row r="3140" spans="2:24" ht="6" customHeight="1"/>
    <row r="3141" spans="2:24" ht="15" customHeight="1">
      <c r="B3141" s="88" t="s">
        <v>305</v>
      </c>
      <c r="C3141" s="88"/>
      <c r="D3141" s="88"/>
      <c r="E3141" s="88"/>
      <c r="F3141" s="88"/>
      <c r="G3141" s="88"/>
      <c r="H3141" s="88"/>
      <c r="I3141" s="88"/>
      <c r="J3141" s="88"/>
      <c r="K3141" s="88"/>
      <c r="L3141" s="88"/>
      <c r="M3141" s="88"/>
      <c r="N3141" s="88"/>
      <c r="O3141" s="88"/>
      <c r="P3141" s="88"/>
      <c r="Q3141" s="88"/>
      <c r="R3141" s="88"/>
      <c r="S3141" s="88"/>
      <c r="T3141" s="88"/>
      <c r="U3141" s="88"/>
      <c r="V3141" s="88"/>
      <c r="W3141" s="88"/>
      <c r="X3141" s="88"/>
    </row>
    <row r="3142" spans="2:24" ht="5.4" customHeight="1"/>
    <row r="3143" spans="2:24" ht="12.65" customHeight="1">
      <c r="B3143" s="74" t="s">
        <v>306</v>
      </c>
      <c r="C3143" s="74"/>
      <c r="E3143" s="89">
        <v>2</v>
      </c>
      <c r="F3143" s="89"/>
      <c r="G3143" s="89"/>
      <c r="I3143" s="89">
        <v>2</v>
      </c>
      <c r="J3143" s="89"/>
      <c r="K3143" s="89"/>
      <c r="M3143" s="2">
        <v>0</v>
      </c>
      <c r="O3143" s="2">
        <v>0</v>
      </c>
      <c r="Q3143" s="2">
        <v>0</v>
      </c>
      <c r="S3143" s="89">
        <v>0</v>
      </c>
      <c r="T3143" s="89"/>
      <c r="U3143" s="89"/>
      <c r="W3143" s="90">
        <v>43</v>
      </c>
      <c r="X3143" s="90"/>
    </row>
    <row r="3144" spans="2:24" ht="0.65" customHeight="1">
      <c r="B3144" s="74"/>
      <c r="C3144" s="74"/>
    </row>
    <row r="3145" spans="2:24" ht="0.65" customHeight="1"/>
    <row r="3146" spans="2:24" ht="1.75" customHeight="1"/>
    <row r="3147" spans="2:24" ht="10.75" customHeight="1">
      <c r="E3147" s="85">
        <v>2</v>
      </c>
      <c r="F3147" s="85"/>
      <c r="G3147" s="85"/>
      <c r="I3147" s="85">
        <v>2</v>
      </c>
      <c r="J3147" s="85"/>
      <c r="K3147" s="85"/>
      <c r="M3147" s="3">
        <v>0</v>
      </c>
      <c r="O3147" s="3">
        <v>0</v>
      </c>
      <c r="Q3147" s="3">
        <v>0</v>
      </c>
      <c r="S3147" s="85">
        <v>0</v>
      </c>
      <c r="T3147" s="85"/>
      <c r="U3147" s="85"/>
    </row>
    <row r="3148" spans="2:24" ht="6" customHeight="1"/>
    <row r="3149" spans="2:24" ht="13.75" customHeight="1">
      <c r="C3149" s="86" t="s">
        <v>10</v>
      </c>
      <c r="D3149" s="86"/>
      <c r="E3149" s="86"/>
      <c r="G3149" s="87">
        <v>1</v>
      </c>
      <c r="H3149" s="87"/>
      <c r="I3149" s="87"/>
    </row>
    <row r="3150" spans="2:24" ht="6" customHeight="1"/>
    <row r="3151" spans="2:24" ht="6" customHeight="1"/>
    <row r="3152" spans="2:24" ht="15" customHeight="1">
      <c r="B3152" s="88" t="s">
        <v>307</v>
      </c>
      <c r="C3152" s="88"/>
      <c r="D3152" s="88"/>
      <c r="E3152" s="88"/>
      <c r="F3152" s="88"/>
      <c r="G3152" s="88"/>
      <c r="H3152" s="88"/>
      <c r="I3152" s="88"/>
      <c r="J3152" s="88"/>
      <c r="K3152" s="88"/>
      <c r="L3152" s="88"/>
      <c r="M3152" s="88"/>
      <c r="N3152" s="88"/>
      <c r="O3152" s="88"/>
      <c r="P3152" s="88"/>
      <c r="Q3152" s="88"/>
      <c r="R3152" s="88"/>
      <c r="S3152" s="88"/>
      <c r="T3152" s="88"/>
      <c r="U3152" s="88"/>
      <c r="V3152" s="88"/>
      <c r="W3152" s="88"/>
      <c r="X3152" s="88"/>
    </row>
    <row r="3153" spans="2:24" ht="5.4" customHeight="1"/>
    <row r="3154" spans="2:24" ht="12.65" customHeight="1">
      <c r="B3154" s="74" t="s">
        <v>308</v>
      </c>
      <c r="C3154" s="74"/>
      <c r="E3154" s="89">
        <v>0</v>
      </c>
      <c r="F3154" s="89"/>
      <c r="G3154" s="89"/>
      <c r="I3154" s="89">
        <v>0</v>
      </c>
      <c r="J3154" s="89"/>
      <c r="K3154" s="89"/>
      <c r="M3154" s="2">
        <v>0</v>
      </c>
      <c r="O3154" s="2">
        <v>0</v>
      </c>
      <c r="Q3154" s="2">
        <v>0</v>
      </c>
      <c r="S3154" s="89">
        <v>0</v>
      </c>
      <c r="T3154" s="89"/>
      <c r="U3154" s="89"/>
      <c r="W3154" s="90">
        <v>32</v>
      </c>
      <c r="X3154" s="90"/>
    </row>
    <row r="3155" spans="2:24" ht="0.65" customHeight="1">
      <c r="B3155" s="74"/>
      <c r="C3155" s="74"/>
    </row>
    <row r="3156" spans="2:24" ht="0.65" customHeight="1"/>
    <row r="3157" spans="2:24" ht="1.75" customHeight="1"/>
    <row r="3158" spans="2:24" ht="10.75" customHeight="1">
      <c r="E3158" s="85">
        <v>0</v>
      </c>
      <c r="F3158" s="85"/>
      <c r="G3158" s="85"/>
      <c r="I3158" s="85">
        <v>0</v>
      </c>
      <c r="J3158" s="85"/>
      <c r="K3158" s="85"/>
      <c r="M3158" s="3">
        <v>0</v>
      </c>
      <c r="O3158" s="3">
        <v>0</v>
      </c>
      <c r="Q3158" s="3">
        <v>0</v>
      </c>
      <c r="S3158" s="85">
        <v>0</v>
      </c>
      <c r="T3158" s="85"/>
      <c r="U3158" s="85"/>
    </row>
    <row r="3159" spans="2:24" ht="6" customHeight="1"/>
    <row r="3160" spans="2:24" ht="13.75" customHeight="1">
      <c r="C3160" s="86" t="s">
        <v>10</v>
      </c>
      <c r="D3160" s="86"/>
      <c r="E3160" s="86"/>
      <c r="G3160" s="87">
        <v>1</v>
      </c>
      <c r="H3160" s="87"/>
      <c r="I3160" s="87"/>
    </row>
    <row r="3161" spans="2:24" ht="6" customHeight="1"/>
    <row r="3162" spans="2:24" ht="6" customHeight="1"/>
    <row r="3163" spans="2:24" ht="15" customHeight="1">
      <c r="B3163" s="88" t="s">
        <v>309</v>
      </c>
      <c r="C3163" s="88"/>
      <c r="D3163" s="88"/>
      <c r="E3163" s="88"/>
      <c r="F3163" s="88"/>
      <c r="G3163" s="88"/>
      <c r="H3163" s="88"/>
      <c r="I3163" s="88"/>
      <c r="J3163" s="88"/>
      <c r="K3163" s="88"/>
      <c r="L3163" s="88"/>
      <c r="M3163" s="88"/>
      <c r="N3163" s="88"/>
      <c r="O3163" s="88"/>
      <c r="P3163" s="88"/>
      <c r="Q3163" s="88"/>
      <c r="R3163" s="88"/>
      <c r="S3163" s="88"/>
      <c r="T3163" s="88"/>
      <c r="U3163" s="88"/>
      <c r="V3163" s="88"/>
      <c r="W3163" s="88"/>
      <c r="X3163" s="88"/>
    </row>
    <row r="3164" spans="2:24" ht="5.4" customHeight="1"/>
    <row r="3165" spans="2:24" ht="12.65" customHeight="1">
      <c r="B3165" s="74" t="s">
        <v>310</v>
      </c>
      <c r="C3165" s="74"/>
      <c r="E3165" s="89">
        <v>0</v>
      </c>
      <c r="F3165" s="89"/>
      <c r="G3165" s="89"/>
      <c r="I3165" s="89">
        <v>0</v>
      </c>
      <c r="J3165" s="89"/>
      <c r="K3165" s="89"/>
      <c r="M3165" s="2">
        <v>0</v>
      </c>
      <c r="O3165" s="2">
        <v>0</v>
      </c>
      <c r="Q3165" s="2">
        <v>0</v>
      </c>
      <c r="S3165" s="89">
        <v>0</v>
      </c>
      <c r="T3165" s="89"/>
      <c r="U3165" s="89"/>
      <c r="W3165" s="90">
        <v>30</v>
      </c>
      <c r="X3165" s="90"/>
    </row>
    <row r="3166" spans="2:24" ht="0.65" customHeight="1">
      <c r="B3166" s="74"/>
      <c r="C3166" s="74"/>
    </row>
    <row r="3167" spans="2:24" ht="0.65" customHeight="1"/>
    <row r="3168" spans="2:24" ht="1.75" customHeight="1"/>
    <row r="3169" spans="2:24" ht="10.75" customHeight="1">
      <c r="E3169" s="85">
        <v>0</v>
      </c>
      <c r="F3169" s="85"/>
      <c r="G3169" s="85"/>
      <c r="I3169" s="85">
        <v>0</v>
      </c>
      <c r="J3169" s="85"/>
      <c r="K3169" s="85"/>
      <c r="M3169" s="3">
        <v>0</v>
      </c>
      <c r="O3169" s="3">
        <v>0</v>
      </c>
      <c r="Q3169" s="3">
        <v>0</v>
      </c>
      <c r="S3169" s="85">
        <v>0</v>
      </c>
      <c r="T3169" s="85"/>
      <c r="U3169" s="85"/>
    </row>
    <row r="3170" spans="2:24" ht="6" customHeight="1"/>
    <row r="3171" spans="2:24" ht="13.75" customHeight="1">
      <c r="C3171" s="86" t="s">
        <v>10</v>
      </c>
      <c r="D3171" s="86"/>
      <c r="E3171" s="86"/>
      <c r="G3171" s="87">
        <v>1</v>
      </c>
      <c r="H3171" s="87"/>
      <c r="I3171" s="87"/>
    </row>
    <row r="3172" spans="2:24" ht="6" customHeight="1"/>
    <row r="3173" spans="2:24" ht="6" customHeight="1"/>
    <row r="3174" spans="2:24" ht="15" customHeight="1">
      <c r="B3174" s="88" t="s">
        <v>311</v>
      </c>
      <c r="C3174" s="88"/>
      <c r="D3174" s="88"/>
      <c r="E3174" s="88"/>
      <c r="F3174" s="88"/>
      <c r="G3174" s="88"/>
      <c r="H3174" s="88"/>
      <c r="I3174" s="88"/>
      <c r="J3174" s="88"/>
      <c r="K3174" s="88"/>
      <c r="L3174" s="88"/>
      <c r="M3174" s="88"/>
      <c r="N3174" s="88"/>
      <c r="O3174" s="88"/>
      <c r="P3174" s="88"/>
      <c r="Q3174" s="88"/>
      <c r="R3174" s="88"/>
      <c r="S3174" s="88"/>
      <c r="T3174" s="88"/>
      <c r="U3174" s="88"/>
      <c r="V3174" s="88"/>
      <c r="W3174" s="88"/>
      <c r="X3174" s="88"/>
    </row>
    <row r="3175" spans="2:24" ht="5.4" customHeight="1"/>
    <row r="3176" spans="2:24" ht="12.65" customHeight="1">
      <c r="B3176" s="74" t="s">
        <v>312</v>
      </c>
      <c r="C3176" s="74"/>
      <c r="E3176" s="89">
        <v>0</v>
      </c>
      <c r="F3176" s="89"/>
      <c r="G3176" s="89"/>
      <c r="I3176" s="89">
        <v>0</v>
      </c>
      <c r="J3176" s="89"/>
      <c r="K3176" s="89"/>
      <c r="M3176" s="2">
        <v>0</v>
      </c>
      <c r="O3176" s="2">
        <v>0</v>
      </c>
      <c r="Q3176" s="2">
        <v>0</v>
      </c>
      <c r="S3176" s="89">
        <v>0</v>
      </c>
      <c r="T3176" s="89"/>
      <c r="U3176" s="89"/>
      <c r="W3176" s="90">
        <v>38</v>
      </c>
      <c r="X3176" s="90"/>
    </row>
    <row r="3177" spans="2:24" ht="0.65" customHeight="1">
      <c r="B3177" s="74"/>
      <c r="C3177" s="74"/>
    </row>
    <row r="3178" spans="2:24" ht="0.65" customHeight="1"/>
    <row r="3179" spans="2:24" ht="1.75" customHeight="1"/>
    <row r="3180" spans="2:24" ht="10.75" customHeight="1">
      <c r="E3180" s="85">
        <v>0</v>
      </c>
      <c r="F3180" s="85"/>
      <c r="G3180" s="85"/>
      <c r="I3180" s="85">
        <v>0</v>
      </c>
      <c r="J3180" s="85"/>
      <c r="K3180" s="85"/>
      <c r="M3180" s="3">
        <v>0</v>
      </c>
      <c r="O3180" s="3">
        <v>0</v>
      </c>
      <c r="Q3180" s="3">
        <v>0</v>
      </c>
      <c r="S3180" s="85">
        <v>0</v>
      </c>
      <c r="T3180" s="85"/>
      <c r="U3180" s="85"/>
    </row>
    <row r="3181" spans="2:24" ht="6" customHeight="1"/>
    <row r="3182" spans="2:24" ht="13.75" customHeight="1">
      <c r="C3182" s="86" t="s">
        <v>10</v>
      </c>
      <c r="D3182" s="86"/>
      <c r="E3182" s="86"/>
      <c r="G3182" s="87">
        <v>1</v>
      </c>
      <c r="H3182" s="87"/>
      <c r="I3182" s="87"/>
    </row>
    <row r="3183" spans="2:24" ht="6" customHeight="1"/>
    <row r="3184" spans="2:24" ht="6" customHeight="1"/>
    <row r="3185" spans="2:24" ht="15" customHeight="1">
      <c r="B3185" s="88" t="s">
        <v>313</v>
      </c>
      <c r="C3185" s="88"/>
      <c r="D3185" s="88"/>
      <c r="E3185" s="88"/>
      <c r="F3185" s="88"/>
      <c r="G3185" s="88"/>
      <c r="H3185" s="88"/>
      <c r="I3185" s="88"/>
      <c r="J3185" s="88"/>
      <c r="K3185" s="88"/>
      <c r="L3185" s="88"/>
      <c r="M3185" s="88"/>
      <c r="N3185" s="88"/>
      <c r="O3185" s="88"/>
      <c r="P3185" s="88"/>
      <c r="Q3185" s="88"/>
      <c r="R3185" s="88"/>
      <c r="S3185" s="88"/>
      <c r="T3185" s="88"/>
      <c r="U3185" s="88"/>
      <c r="V3185" s="88"/>
      <c r="W3185" s="88"/>
      <c r="X3185" s="88"/>
    </row>
    <row r="3186" spans="2:24" ht="5.4" customHeight="1"/>
    <row r="3187" spans="2:24" ht="10.75" customHeight="1">
      <c r="B3187" s="93" t="s">
        <v>314</v>
      </c>
      <c r="C3187" s="93"/>
      <c r="E3187" s="89">
        <v>0</v>
      </c>
      <c r="F3187" s="89"/>
      <c r="G3187" s="89"/>
      <c r="I3187" s="89">
        <v>0</v>
      </c>
      <c r="J3187" s="89"/>
      <c r="K3187" s="89"/>
      <c r="M3187" s="2">
        <v>0</v>
      </c>
      <c r="O3187" s="2">
        <v>0</v>
      </c>
      <c r="Q3187" s="2">
        <v>40</v>
      </c>
      <c r="S3187" s="89">
        <v>60</v>
      </c>
      <c r="T3187" s="89"/>
      <c r="U3187" s="89"/>
      <c r="W3187" s="90">
        <v>55</v>
      </c>
      <c r="X3187" s="90"/>
    </row>
    <row r="3188" spans="2:24" ht="1.75" customHeight="1">
      <c r="B3188" s="93"/>
      <c r="C3188" s="93"/>
    </row>
    <row r="3189" spans="2:24" ht="0.65" customHeight="1">
      <c r="B3189" s="93"/>
      <c r="C3189" s="93"/>
    </row>
    <row r="3190" spans="2:24" ht="8.4" customHeight="1">
      <c r="B3190" s="93"/>
      <c r="C3190" s="93"/>
    </row>
    <row r="3191" spans="2:24" ht="10.75" customHeight="1">
      <c r="B3191" s="93" t="s">
        <v>314</v>
      </c>
      <c r="C3191" s="93"/>
      <c r="E3191" s="89">
        <v>0</v>
      </c>
      <c r="F3191" s="89"/>
      <c r="G3191" s="89"/>
      <c r="I3191" s="89">
        <v>0</v>
      </c>
      <c r="J3191" s="89"/>
      <c r="K3191" s="89"/>
      <c r="M3191" s="2">
        <v>0</v>
      </c>
      <c r="O3191" s="2">
        <v>0</v>
      </c>
      <c r="Q3191" s="2">
        <v>40</v>
      </c>
      <c r="S3191" s="89">
        <v>60</v>
      </c>
      <c r="T3191" s="89"/>
      <c r="U3191" s="89"/>
      <c r="W3191" s="90">
        <v>51</v>
      </c>
      <c r="X3191" s="90"/>
    </row>
    <row r="3192" spans="2:24" ht="1.75" customHeight="1">
      <c r="B3192" s="93"/>
      <c r="C3192" s="93"/>
    </row>
    <row r="3193" spans="2:24" ht="0.65" customHeight="1">
      <c r="B3193" s="93"/>
      <c r="C3193" s="93"/>
    </row>
    <row r="3194" spans="2:24" ht="8.4" customHeight="1">
      <c r="B3194" s="93"/>
      <c r="C3194" s="93"/>
    </row>
    <row r="3195" spans="2:24" ht="1.75" customHeight="1"/>
    <row r="3196" spans="2:24" ht="10.75" customHeight="1">
      <c r="E3196" s="85">
        <v>0</v>
      </c>
      <c r="F3196" s="85"/>
      <c r="G3196" s="85"/>
      <c r="I3196" s="85">
        <v>0</v>
      </c>
      <c r="J3196" s="85"/>
      <c r="K3196" s="85"/>
      <c r="M3196" s="3">
        <v>0</v>
      </c>
      <c r="O3196" s="3">
        <v>0</v>
      </c>
      <c r="Q3196" s="3">
        <v>80</v>
      </c>
      <c r="S3196" s="85">
        <v>120</v>
      </c>
      <c r="T3196" s="85"/>
      <c r="U3196" s="85"/>
    </row>
    <row r="3197" spans="2:24" ht="6" customHeight="1"/>
    <row r="3198" spans="2:24" ht="13.75" customHeight="1">
      <c r="C3198" s="86" t="s">
        <v>10</v>
      </c>
      <c r="D3198" s="86"/>
      <c r="E3198" s="86"/>
      <c r="G3198" s="87">
        <v>2</v>
      </c>
      <c r="H3198" s="87"/>
      <c r="I3198" s="87"/>
    </row>
    <row r="3199" spans="2:24" ht="6" customHeight="1"/>
    <row r="3200" spans="2:24" ht="6" customHeight="1"/>
    <row r="3201" spans="2:24" ht="15" customHeight="1">
      <c r="B3201" s="88" t="s">
        <v>315</v>
      </c>
      <c r="C3201" s="88"/>
      <c r="D3201" s="88"/>
      <c r="E3201" s="88"/>
      <c r="F3201" s="88"/>
      <c r="G3201" s="88"/>
      <c r="H3201" s="88"/>
      <c r="I3201" s="88"/>
      <c r="J3201" s="88"/>
      <c r="K3201" s="88"/>
      <c r="L3201" s="88"/>
      <c r="M3201" s="88"/>
      <c r="N3201" s="88"/>
      <c r="O3201" s="88"/>
      <c r="P3201" s="88"/>
      <c r="Q3201" s="88"/>
      <c r="R3201" s="88"/>
      <c r="S3201" s="88"/>
      <c r="T3201" s="88"/>
      <c r="U3201" s="88"/>
      <c r="V3201" s="88"/>
      <c r="W3201" s="88"/>
      <c r="X3201" s="88"/>
    </row>
    <row r="3202" spans="2:24" ht="5.4" customHeight="1"/>
    <row r="3203" spans="2:24" ht="10.75" customHeight="1">
      <c r="B3203" s="93" t="s">
        <v>316</v>
      </c>
      <c r="C3203" s="93"/>
      <c r="E3203" s="89">
        <v>0</v>
      </c>
      <c r="F3203" s="89"/>
      <c r="G3203" s="89"/>
      <c r="I3203" s="89">
        <v>0</v>
      </c>
      <c r="J3203" s="89"/>
      <c r="K3203" s="89"/>
      <c r="M3203" s="2">
        <v>0</v>
      </c>
      <c r="O3203" s="2">
        <v>0</v>
      </c>
      <c r="Q3203" s="2">
        <v>0</v>
      </c>
      <c r="S3203" s="89">
        <v>0</v>
      </c>
      <c r="T3203" s="89"/>
      <c r="U3203" s="89"/>
      <c r="W3203" s="90">
        <v>25</v>
      </c>
      <c r="X3203" s="90"/>
    </row>
    <row r="3204" spans="2:24" ht="1.75" customHeight="1">
      <c r="B3204" s="93"/>
      <c r="C3204" s="93"/>
    </row>
    <row r="3205" spans="2:24" ht="0.65" customHeight="1">
      <c r="B3205" s="93"/>
      <c r="C3205" s="93"/>
    </row>
    <row r="3206" spans="2:24" ht="8.4" customHeight="1">
      <c r="B3206" s="93"/>
      <c r="C3206" s="93"/>
    </row>
    <row r="3207" spans="2:24" ht="1.75" customHeight="1"/>
    <row r="3208" spans="2:24" ht="10.75" customHeight="1">
      <c r="E3208" s="85">
        <v>0</v>
      </c>
      <c r="F3208" s="85"/>
      <c r="G3208" s="85"/>
      <c r="I3208" s="85">
        <v>0</v>
      </c>
      <c r="J3208" s="85"/>
      <c r="K3208" s="85"/>
      <c r="M3208" s="3">
        <v>0</v>
      </c>
      <c r="O3208" s="3">
        <v>0</v>
      </c>
      <c r="Q3208" s="3">
        <v>0</v>
      </c>
      <c r="S3208" s="85">
        <v>0</v>
      </c>
      <c r="T3208" s="85"/>
      <c r="U3208" s="85"/>
    </row>
    <row r="3209" spans="2:24" ht="6" customHeight="1"/>
    <row r="3210" spans="2:24" ht="13.75" customHeight="1">
      <c r="C3210" s="86" t="s">
        <v>10</v>
      </c>
      <c r="D3210" s="86"/>
      <c r="E3210" s="86"/>
      <c r="G3210" s="87">
        <v>1</v>
      </c>
      <c r="H3210" s="87"/>
      <c r="I3210" s="87"/>
    </row>
    <row r="3211" spans="2:24" ht="6" customHeight="1"/>
    <row r="3212" spans="2:24" ht="6" customHeight="1"/>
    <row r="3213" spans="2:24" ht="15" customHeight="1">
      <c r="B3213" s="88" t="s">
        <v>317</v>
      </c>
      <c r="C3213" s="88"/>
      <c r="D3213" s="88"/>
      <c r="E3213" s="88"/>
      <c r="F3213" s="88"/>
      <c r="G3213" s="88"/>
      <c r="H3213" s="88"/>
      <c r="I3213" s="88"/>
      <c r="J3213" s="88"/>
      <c r="K3213" s="88"/>
      <c r="L3213" s="88"/>
      <c r="M3213" s="88"/>
      <c r="N3213" s="88"/>
      <c r="O3213" s="88"/>
      <c r="P3213" s="88"/>
      <c r="Q3213" s="88"/>
      <c r="R3213" s="88"/>
      <c r="S3213" s="88"/>
      <c r="T3213" s="88"/>
      <c r="U3213" s="88"/>
      <c r="V3213" s="88"/>
      <c r="W3213" s="88"/>
      <c r="X3213" s="88"/>
    </row>
    <row r="3214" spans="2:24" ht="5.4" customHeight="1"/>
    <row r="3215" spans="2:24" ht="12.65" customHeight="1">
      <c r="B3215" s="74" t="s">
        <v>318</v>
      </c>
      <c r="C3215" s="74"/>
      <c r="E3215" s="89">
        <v>200</v>
      </c>
      <c r="F3215" s="89"/>
      <c r="G3215" s="89"/>
      <c r="I3215" s="89">
        <v>220</v>
      </c>
      <c r="J3215" s="89"/>
      <c r="K3215" s="89"/>
      <c r="M3215" s="2">
        <v>25</v>
      </c>
      <c r="O3215" s="2">
        <v>25</v>
      </c>
      <c r="Q3215" s="2">
        <v>65</v>
      </c>
      <c r="S3215" s="89">
        <v>100</v>
      </c>
      <c r="T3215" s="89"/>
      <c r="U3215" s="89"/>
      <c r="W3215" s="90">
        <v>59</v>
      </c>
      <c r="X3215" s="90"/>
    </row>
    <row r="3216" spans="2:24" ht="0.65" customHeight="1">
      <c r="B3216" s="74"/>
      <c r="C3216" s="74"/>
    </row>
    <row r="3217" spans="2:24" ht="0.65" customHeight="1"/>
    <row r="3218" spans="2:24" ht="1.75" customHeight="1"/>
    <row r="3219" spans="2:24" ht="10.75" customHeight="1">
      <c r="E3219" s="85">
        <v>200</v>
      </c>
      <c r="F3219" s="85"/>
      <c r="G3219" s="85"/>
      <c r="I3219" s="85">
        <v>220</v>
      </c>
      <c r="J3219" s="85"/>
      <c r="K3219" s="85"/>
      <c r="M3219" s="3">
        <v>25</v>
      </c>
      <c r="O3219" s="3">
        <v>25</v>
      </c>
      <c r="Q3219" s="3">
        <v>65</v>
      </c>
      <c r="S3219" s="85">
        <v>100</v>
      </c>
      <c r="T3219" s="85"/>
      <c r="U3219" s="85"/>
    </row>
    <row r="3220" spans="2:24" ht="6" customHeight="1"/>
    <row r="3221" spans="2:24" ht="13.75" customHeight="1">
      <c r="C3221" s="86" t="s">
        <v>10</v>
      </c>
      <c r="D3221" s="86"/>
      <c r="E3221" s="86"/>
      <c r="G3221" s="87">
        <v>1</v>
      </c>
      <c r="H3221" s="87"/>
      <c r="I3221" s="87"/>
    </row>
    <row r="3222" spans="2:24" ht="6" customHeight="1"/>
    <row r="3223" spans="2:24" ht="6" customHeight="1"/>
    <row r="3224" spans="2:24" ht="15" customHeight="1">
      <c r="B3224" s="88" t="s">
        <v>319</v>
      </c>
      <c r="C3224" s="88"/>
      <c r="D3224" s="88"/>
      <c r="E3224" s="88"/>
      <c r="F3224" s="88"/>
      <c r="G3224" s="88"/>
      <c r="H3224" s="88"/>
      <c r="I3224" s="88"/>
      <c r="J3224" s="88"/>
      <c r="K3224" s="88"/>
      <c r="L3224" s="88"/>
      <c r="M3224" s="88"/>
      <c r="N3224" s="88"/>
      <c r="O3224" s="88"/>
      <c r="P3224" s="88"/>
      <c r="Q3224" s="88"/>
      <c r="R3224" s="88"/>
      <c r="S3224" s="88"/>
      <c r="T3224" s="88"/>
      <c r="U3224" s="88"/>
      <c r="V3224" s="88"/>
      <c r="W3224" s="88"/>
      <c r="X3224" s="88"/>
    </row>
    <row r="3225" spans="2:24" ht="5.4" customHeight="1"/>
    <row r="3226" spans="2:24" ht="10.75" customHeight="1">
      <c r="B3226" s="93" t="s">
        <v>320</v>
      </c>
      <c r="C3226" s="93"/>
      <c r="E3226" s="89">
        <v>0</v>
      </c>
      <c r="F3226" s="89"/>
      <c r="G3226" s="89"/>
      <c r="I3226" s="89">
        <v>0</v>
      </c>
      <c r="J3226" s="89"/>
      <c r="K3226" s="89"/>
      <c r="M3226" s="2">
        <v>0</v>
      </c>
      <c r="O3226" s="2">
        <v>0</v>
      </c>
      <c r="Q3226" s="2">
        <v>0</v>
      </c>
      <c r="S3226" s="89">
        <v>0</v>
      </c>
      <c r="T3226" s="89"/>
      <c r="U3226" s="89"/>
      <c r="W3226" s="90">
        <v>33</v>
      </c>
      <c r="X3226" s="90"/>
    </row>
    <row r="3227" spans="2:24" ht="1.75" customHeight="1">
      <c r="B3227" s="93"/>
      <c r="C3227" s="93"/>
    </row>
    <row r="3228" spans="2:24" ht="0.65" customHeight="1">
      <c r="B3228" s="93"/>
      <c r="C3228" s="93"/>
    </row>
    <row r="3229" spans="2:24" ht="8.4" customHeight="1">
      <c r="B3229" s="93"/>
      <c r="C3229" s="93"/>
    </row>
    <row r="3230" spans="2:24" ht="1.75" customHeight="1"/>
    <row r="3231" spans="2:24" ht="10.75" customHeight="1">
      <c r="E3231" s="85">
        <v>0</v>
      </c>
      <c r="F3231" s="85"/>
      <c r="G3231" s="85"/>
      <c r="I3231" s="85">
        <v>0</v>
      </c>
      <c r="J3231" s="85"/>
      <c r="K3231" s="85"/>
      <c r="M3231" s="3">
        <v>0</v>
      </c>
      <c r="O3231" s="3">
        <v>0</v>
      </c>
      <c r="Q3231" s="3">
        <v>0</v>
      </c>
      <c r="S3231" s="85">
        <v>0</v>
      </c>
      <c r="T3231" s="85"/>
      <c r="U3231" s="85"/>
    </row>
    <row r="3232" spans="2:24" ht="6" customHeight="1"/>
    <row r="3233" spans="2:24" ht="13.75" customHeight="1">
      <c r="C3233" s="86" t="s">
        <v>10</v>
      </c>
      <c r="D3233" s="86"/>
      <c r="E3233" s="86"/>
      <c r="G3233" s="87">
        <v>1</v>
      </c>
      <c r="H3233" s="87"/>
      <c r="I3233" s="87"/>
    </row>
    <row r="3234" spans="2:24" ht="6" customHeight="1"/>
    <row r="3235" spans="2:24" ht="6" customHeight="1"/>
    <row r="3236" spans="2:24" ht="15" customHeight="1">
      <c r="B3236" s="88" t="s">
        <v>321</v>
      </c>
      <c r="C3236" s="88"/>
      <c r="D3236" s="88"/>
      <c r="E3236" s="88"/>
      <c r="F3236" s="88"/>
      <c r="G3236" s="88"/>
      <c r="H3236" s="88"/>
      <c r="I3236" s="88"/>
      <c r="J3236" s="88"/>
      <c r="K3236" s="88"/>
      <c r="L3236" s="88"/>
      <c r="M3236" s="88"/>
      <c r="N3236" s="88"/>
      <c r="O3236" s="88"/>
      <c r="P3236" s="88"/>
      <c r="Q3236" s="88"/>
      <c r="R3236" s="88"/>
      <c r="S3236" s="88"/>
      <c r="T3236" s="88"/>
      <c r="U3236" s="88"/>
      <c r="V3236" s="88"/>
      <c r="W3236" s="88"/>
      <c r="X3236" s="88"/>
    </row>
    <row r="3237" spans="2:24" ht="5.4" customHeight="1"/>
    <row r="3238" spans="2:24" ht="12.65" customHeight="1">
      <c r="B3238" s="74" t="s">
        <v>322</v>
      </c>
      <c r="C3238" s="74"/>
      <c r="E3238" s="89">
        <v>0</v>
      </c>
      <c r="F3238" s="89"/>
      <c r="G3238" s="89"/>
      <c r="I3238" s="89">
        <v>0</v>
      </c>
      <c r="J3238" s="89"/>
      <c r="K3238" s="89"/>
      <c r="M3238" s="2">
        <v>5</v>
      </c>
      <c r="O3238" s="2">
        <v>5</v>
      </c>
      <c r="Q3238" s="2">
        <v>0</v>
      </c>
      <c r="S3238" s="89">
        <v>0</v>
      </c>
      <c r="T3238" s="89"/>
      <c r="U3238" s="89"/>
      <c r="W3238" s="90">
        <v>46</v>
      </c>
      <c r="X3238" s="90"/>
    </row>
    <row r="3239" spans="2:24" ht="0.65" customHeight="1">
      <c r="B3239" s="74"/>
      <c r="C3239" s="74"/>
    </row>
    <row r="3240" spans="2:24" ht="0.65" customHeight="1"/>
    <row r="3241" spans="2:24" ht="1.75" customHeight="1"/>
    <row r="3242" spans="2:24" ht="10.75" customHeight="1">
      <c r="E3242" s="85">
        <v>0</v>
      </c>
      <c r="F3242" s="85"/>
      <c r="G3242" s="85"/>
      <c r="I3242" s="85">
        <v>0</v>
      </c>
      <c r="J3242" s="85"/>
      <c r="K3242" s="85"/>
      <c r="M3242" s="3">
        <v>5</v>
      </c>
      <c r="O3242" s="3">
        <v>5</v>
      </c>
      <c r="Q3242" s="3">
        <v>0</v>
      </c>
      <c r="S3242" s="85">
        <v>0</v>
      </c>
      <c r="T3242" s="85"/>
      <c r="U3242" s="85"/>
    </row>
    <row r="3243" spans="2:24" ht="6" customHeight="1"/>
    <row r="3244" spans="2:24" ht="13.75" customHeight="1">
      <c r="C3244" s="86" t="s">
        <v>10</v>
      </c>
      <c r="D3244" s="86"/>
      <c r="E3244" s="86"/>
      <c r="G3244" s="87">
        <v>1</v>
      </c>
      <c r="H3244" s="87"/>
      <c r="I3244" s="87"/>
    </row>
    <row r="3245" spans="2:24" ht="6" customHeight="1"/>
    <row r="3246" spans="2:24" ht="6" customHeight="1"/>
    <row r="3247" spans="2:24" ht="15" customHeight="1">
      <c r="B3247" s="88" t="s">
        <v>323</v>
      </c>
      <c r="C3247" s="88"/>
      <c r="D3247" s="88"/>
      <c r="E3247" s="88"/>
      <c r="F3247" s="88"/>
      <c r="G3247" s="88"/>
      <c r="H3247" s="88"/>
      <c r="I3247" s="88"/>
      <c r="J3247" s="88"/>
      <c r="K3247" s="88"/>
      <c r="L3247" s="88"/>
      <c r="M3247" s="88"/>
      <c r="N3247" s="88"/>
      <c r="O3247" s="88"/>
      <c r="P3247" s="88"/>
      <c r="Q3247" s="88"/>
      <c r="R3247" s="88"/>
      <c r="S3247" s="88"/>
      <c r="T3247" s="88"/>
      <c r="U3247" s="88"/>
      <c r="V3247" s="88"/>
      <c r="W3247" s="88"/>
      <c r="X3247" s="88"/>
    </row>
    <row r="3248" spans="2:24" ht="5.4" customHeight="1"/>
    <row r="3249" spans="2:24" ht="10.75" customHeight="1">
      <c r="B3249" s="93" t="s">
        <v>324</v>
      </c>
      <c r="C3249" s="93"/>
      <c r="E3249" s="89">
        <v>0</v>
      </c>
      <c r="F3249" s="89"/>
      <c r="G3249" s="89"/>
      <c r="I3249" s="89">
        <v>0</v>
      </c>
      <c r="J3249" s="89"/>
      <c r="K3249" s="89"/>
      <c r="M3249" s="2">
        <v>0</v>
      </c>
      <c r="O3249" s="2">
        <v>0</v>
      </c>
      <c r="Q3249" s="2">
        <v>0</v>
      </c>
      <c r="S3249" s="89">
        <v>0</v>
      </c>
      <c r="T3249" s="89"/>
      <c r="U3249" s="89"/>
      <c r="W3249" s="90">
        <v>57</v>
      </c>
      <c r="X3249" s="90"/>
    </row>
    <row r="3250" spans="2:24" ht="1.75" customHeight="1">
      <c r="B3250" s="93"/>
      <c r="C3250" s="93"/>
    </row>
    <row r="3251" spans="2:24" ht="0.65" customHeight="1">
      <c r="B3251" s="93"/>
      <c r="C3251" s="93"/>
    </row>
    <row r="3252" spans="2:24" ht="8.4" customHeight="1">
      <c r="B3252" s="93"/>
      <c r="C3252" s="93"/>
    </row>
    <row r="3253" spans="2:24" ht="10.75" customHeight="1">
      <c r="B3253" s="93" t="s">
        <v>324</v>
      </c>
      <c r="C3253" s="93"/>
      <c r="E3253" s="89">
        <v>0</v>
      </c>
      <c r="F3253" s="89"/>
      <c r="G3253" s="89"/>
      <c r="I3253" s="89">
        <v>0</v>
      </c>
      <c r="J3253" s="89"/>
      <c r="K3253" s="89"/>
      <c r="M3253" s="2">
        <v>0</v>
      </c>
      <c r="O3253" s="2">
        <v>0</v>
      </c>
      <c r="Q3253" s="2">
        <v>0</v>
      </c>
      <c r="S3253" s="89">
        <v>0</v>
      </c>
      <c r="T3253" s="89"/>
      <c r="U3253" s="89"/>
      <c r="W3253" s="90">
        <v>53</v>
      </c>
      <c r="X3253" s="90"/>
    </row>
    <row r="3254" spans="2:24" ht="1.75" customHeight="1">
      <c r="B3254" s="93"/>
      <c r="C3254" s="93"/>
    </row>
    <row r="3255" spans="2:24" ht="0.65" customHeight="1">
      <c r="B3255" s="93"/>
      <c r="C3255" s="93"/>
    </row>
    <row r="3256" spans="2:24" ht="8.4" customHeight="1">
      <c r="B3256" s="93"/>
      <c r="C3256" s="93"/>
    </row>
    <row r="3257" spans="2:24" ht="1.75" customHeight="1"/>
    <row r="3258" spans="2:24" ht="10.75" customHeight="1">
      <c r="E3258" s="85">
        <v>0</v>
      </c>
      <c r="F3258" s="85"/>
      <c r="G3258" s="85"/>
      <c r="I3258" s="85">
        <v>0</v>
      </c>
      <c r="J3258" s="85"/>
      <c r="K3258" s="85"/>
      <c r="M3258" s="3">
        <v>0</v>
      </c>
      <c r="O3258" s="3">
        <v>0</v>
      </c>
      <c r="Q3258" s="3">
        <v>0</v>
      </c>
      <c r="S3258" s="85">
        <v>0</v>
      </c>
      <c r="T3258" s="85"/>
      <c r="U3258" s="85"/>
    </row>
    <row r="3259" spans="2:24" ht="6" customHeight="1"/>
    <row r="3260" spans="2:24" ht="13.75" customHeight="1">
      <c r="C3260" s="86" t="s">
        <v>10</v>
      </c>
      <c r="D3260" s="86"/>
      <c r="E3260" s="86"/>
      <c r="G3260" s="87">
        <v>2</v>
      </c>
      <c r="H3260" s="87"/>
      <c r="I3260" s="87"/>
    </row>
    <row r="3261" spans="2:24" ht="6" customHeight="1"/>
    <row r="3262" spans="2:24" ht="6" customHeight="1"/>
    <row r="3263" spans="2:24" ht="15" customHeight="1">
      <c r="B3263" s="88" t="s">
        <v>325</v>
      </c>
      <c r="C3263" s="88"/>
      <c r="D3263" s="88"/>
      <c r="E3263" s="88"/>
      <c r="F3263" s="88"/>
      <c r="G3263" s="88"/>
      <c r="H3263" s="88"/>
      <c r="I3263" s="88"/>
      <c r="J3263" s="88"/>
      <c r="K3263" s="88"/>
      <c r="L3263" s="88"/>
      <c r="M3263" s="88"/>
      <c r="N3263" s="88"/>
      <c r="O3263" s="88"/>
      <c r="P3263" s="88"/>
      <c r="Q3263" s="88"/>
      <c r="R3263" s="88"/>
      <c r="S3263" s="88"/>
      <c r="T3263" s="88"/>
      <c r="U3263" s="88"/>
      <c r="V3263" s="88"/>
      <c r="W3263" s="88"/>
      <c r="X3263" s="88"/>
    </row>
    <row r="3264" spans="2:24" ht="5.4" customHeight="1"/>
    <row r="3265" spans="2:24" ht="10.75" customHeight="1">
      <c r="B3265" s="93" t="s">
        <v>326</v>
      </c>
      <c r="C3265" s="93"/>
      <c r="E3265" s="89">
        <v>420</v>
      </c>
      <c r="F3265" s="89"/>
      <c r="G3265" s="89"/>
      <c r="I3265" s="89">
        <v>420</v>
      </c>
      <c r="J3265" s="89"/>
      <c r="K3265" s="89"/>
      <c r="M3265" s="2">
        <v>400</v>
      </c>
      <c r="O3265" s="2">
        <v>400</v>
      </c>
      <c r="Q3265" s="2">
        <v>1170</v>
      </c>
      <c r="S3265" s="89">
        <v>1170</v>
      </c>
      <c r="T3265" s="89"/>
      <c r="U3265" s="89"/>
      <c r="W3265" s="90">
        <v>73</v>
      </c>
      <c r="X3265" s="90"/>
    </row>
    <row r="3266" spans="2:24" ht="1.75" customHeight="1">
      <c r="B3266" s="93"/>
      <c r="C3266" s="93"/>
    </row>
    <row r="3267" spans="2:24" ht="0.65" customHeight="1">
      <c r="B3267" s="93"/>
      <c r="C3267" s="93"/>
    </row>
    <row r="3268" spans="2:24" ht="8.4" customHeight="1">
      <c r="B3268" s="93"/>
      <c r="C3268" s="93"/>
    </row>
    <row r="3269" spans="2:24" ht="10.75" customHeight="1">
      <c r="B3269" s="93" t="s">
        <v>326</v>
      </c>
      <c r="C3269" s="93"/>
      <c r="E3269" s="89">
        <v>420</v>
      </c>
      <c r="F3269" s="89"/>
      <c r="G3269" s="89"/>
      <c r="I3269" s="89">
        <v>420</v>
      </c>
      <c r="J3269" s="89"/>
      <c r="K3269" s="89"/>
      <c r="M3269" s="2">
        <v>400</v>
      </c>
      <c r="O3269" s="2">
        <v>400</v>
      </c>
      <c r="Q3269" s="2">
        <v>1170</v>
      </c>
      <c r="S3269" s="89">
        <v>1170</v>
      </c>
      <c r="T3269" s="89"/>
      <c r="U3269" s="89"/>
      <c r="W3269" s="90">
        <v>72</v>
      </c>
      <c r="X3269" s="90"/>
    </row>
    <row r="3270" spans="2:24" ht="1.75" customHeight="1">
      <c r="B3270" s="93"/>
      <c r="C3270" s="93"/>
    </row>
    <row r="3271" spans="2:24" ht="0.65" customHeight="1">
      <c r="B3271" s="93"/>
      <c r="C3271" s="93"/>
    </row>
    <row r="3272" spans="2:24" ht="8.4" customHeight="1">
      <c r="B3272" s="93"/>
      <c r="C3272" s="93"/>
    </row>
    <row r="3273" spans="2:24" ht="1.75" customHeight="1"/>
    <row r="3274" spans="2:24" ht="10.75" customHeight="1">
      <c r="E3274" s="85">
        <v>840</v>
      </c>
      <c r="F3274" s="85"/>
      <c r="G3274" s="85"/>
      <c r="I3274" s="85">
        <v>840</v>
      </c>
      <c r="J3274" s="85"/>
      <c r="K3274" s="85"/>
      <c r="M3274" s="3">
        <v>800</v>
      </c>
      <c r="O3274" s="3">
        <v>800</v>
      </c>
      <c r="Q3274" s="3">
        <v>2340</v>
      </c>
      <c r="S3274" s="85">
        <v>2340</v>
      </c>
      <c r="T3274" s="85"/>
      <c r="U3274" s="85"/>
    </row>
    <row r="3275" spans="2:24" ht="6" customHeight="1"/>
    <row r="3276" spans="2:24" ht="13.75" customHeight="1">
      <c r="C3276" s="86" t="s">
        <v>10</v>
      </c>
      <c r="D3276" s="86"/>
      <c r="E3276" s="86"/>
      <c r="G3276" s="87">
        <v>2</v>
      </c>
      <c r="H3276" s="87"/>
      <c r="I3276" s="87"/>
    </row>
    <row r="3277" spans="2:24" ht="6" customHeight="1"/>
    <row r="3278" spans="2:24" ht="6" customHeight="1"/>
    <row r="3279" spans="2:24" ht="15" customHeight="1">
      <c r="B3279" s="88" t="s">
        <v>327</v>
      </c>
      <c r="C3279" s="88"/>
      <c r="D3279" s="88"/>
      <c r="E3279" s="88"/>
      <c r="F3279" s="88"/>
      <c r="G3279" s="88"/>
      <c r="H3279" s="88"/>
      <c r="I3279" s="88"/>
      <c r="J3279" s="88"/>
      <c r="K3279" s="88"/>
      <c r="L3279" s="88"/>
      <c r="M3279" s="88"/>
      <c r="N3279" s="88"/>
      <c r="O3279" s="88"/>
      <c r="P3279" s="88"/>
      <c r="Q3279" s="88"/>
      <c r="R3279" s="88"/>
      <c r="S3279" s="88"/>
      <c r="T3279" s="88"/>
      <c r="U3279" s="88"/>
      <c r="V3279" s="88"/>
      <c r="W3279" s="88"/>
      <c r="X3279" s="88"/>
    </row>
    <row r="3280" spans="2:24" ht="5.4" customHeight="1"/>
    <row r="3281" spans="2:24" ht="12.65" customHeight="1">
      <c r="B3281" s="74" t="s">
        <v>328</v>
      </c>
      <c r="C3281" s="74"/>
      <c r="E3281" s="89">
        <v>960</v>
      </c>
      <c r="F3281" s="89"/>
      <c r="G3281" s="89"/>
      <c r="I3281" s="89">
        <v>975</v>
      </c>
      <c r="J3281" s="89"/>
      <c r="K3281" s="89"/>
      <c r="M3281" s="2">
        <v>960</v>
      </c>
      <c r="O3281" s="2">
        <v>960</v>
      </c>
      <c r="Q3281" s="2">
        <v>2020</v>
      </c>
      <c r="S3281" s="89">
        <v>2080</v>
      </c>
      <c r="T3281" s="89"/>
      <c r="U3281" s="89"/>
      <c r="W3281" s="90">
        <v>87</v>
      </c>
      <c r="X3281" s="90"/>
    </row>
    <row r="3282" spans="2:24" ht="0.65" customHeight="1">
      <c r="B3282" s="74"/>
      <c r="C3282" s="74"/>
    </row>
    <row r="3283" spans="2:24" ht="0.65" customHeight="1"/>
    <row r="3284" spans="2:24" ht="1.75" customHeight="1"/>
    <row r="3285" spans="2:24" ht="10.75" customHeight="1">
      <c r="E3285" s="85">
        <v>960</v>
      </c>
      <c r="F3285" s="85"/>
      <c r="G3285" s="85"/>
      <c r="I3285" s="85">
        <v>975</v>
      </c>
      <c r="J3285" s="85"/>
      <c r="K3285" s="85"/>
      <c r="M3285" s="3">
        <v>960</v>
      </c>
      <c r="O3285" s="3">
        <v>960</v>
      </c>
      <c r="Q3285" s="3">
        <v>2020</v>
      </c>
      <c r="S3285" s="85">
        <v>2080</v>
      </c>
      <c r="T3285" s="85"/>
      <c r="U3285" s="85"/>
    </row>
    <row r="3286" spans="2:24" ht="6" customHeight="1"/>
    <row r="3287" spans="2:24" ht="13.75" customHeight="1">
      <c r="C3287" s="86" t="s">
        <v>10</v>
      </c>
      <c r="D3287" s="86"/>
      <c r="E3287" s="86"/>
      <c r="G3287" s="87">
        <v>1</v>
      </c>
      <c r="H3287" s="87"/>
      <c r="I3287" s="87"/>
    </row>
    <row r="3288" spans="2:24" ht="6" customHeight="1"/>
    <row r="3289" spans="2:24" ht="6" customHeight="1"/>
    <row r="3290" spans="2:24" ht="15" customHeight="1">
      <c r="B3290" s="88" t="s">
        <v>329</v>
      </c>
      <c r="C3290" s="88"/>
      <c r="D3290" s="88"/>
      <c r="E3290" s="88"/>
      <c r="F3290" s="88"/>
      <c r="G3290" s="88"/>
      <c r="H3290" s="88"/>
      <c r="I3290" s="88"/>
      <c r="J3290" s="88"/>
      <c r="K3290" s="88"/>
      <c r="L3290" s="88"/>
      <c r="M3290" s="88"/>
      <c r="N3290" s="88"/>
      <c r="O3290" s="88"/>
      <c r="P3290" s="88"/>
      <c r="Q3290" s="88"/>
      <c r="R3290" s="88"/>
      <c r="S3290" s="88"/>
      <c r="T3290" s="88"/>
      <c r="U3290" s="88"/>
      <c r="V3290" s="88"/>
      <c r="W3290" s="88"/>
      <c r="X3290" s="88"/>
    </row>
    <row r="3291" spans="2:24" ht="5.4" customHeight="1"/>
    <row r="3292" spans="2:24" ht="12.65" customHeight="1">
      <c r="B3292" s="74" t="s">
        <v>330</v>
      </c>
      <c r="C3292" s="74"/>
      <c r="E3292" s="89">
        <v>0</v>
      </c>
      <c r="F3292" s="89"/>
      <c r="G3292" s="89"/>
      <c r="I3292" s="89">
        <v>0</v>
      </c>
      <c r="J3292" s="89"/>
      <c r="K3292" s="89"/>
      <c r="M3292" s="2">
        <v>0</v>
      </c>
      <c r="O3292" s="2">
        <v>0</v>
      </c>
      <c r="Q3292" s="2">
        <v>0</v>
      </c>
      <c r="S3292" s="89">
        <v>0</v>
      </c>
      <c r="T3292" s="89"/>
      <c r="U3292" s="89"/>
      <c r="W3292" s="90">
        <v>31</v>
      </c>
      <c r="X3292" s="90"/>
    </row>
    <row r="3293" spans="2:24" ht="0.65" customHeight="1">
      <c r="B3293" s="74"/>
      <c r="C3293" s="74"/>
    </row>
    <row r="3294" spans="2:24" ht="0.65" customHeight="1"/>
    <row r="3295" spans="2:24" ht="1.75" customHeight="1"/>
    <row r="3296" spans="2:24" ht="10.75" customHeight="1">
      <c r="E3296" s="85">
        <v>0</v>
      </c>
      <c r="F3296" s="85"/>
      <c r="G3296" s="85"/>
      <c r="I3296" s="85">
        <v>0</v>
      </c>
      <c r="J3296" s="85"/>
      <c r="K3296" s="85"/>
      <c r="M3296" s="3">
        <v>0</v>
      </c>
      <c r="O3296" s="3">
        <v>0</v>
      </c>
      <c r="Q3296" s="3">
        <v>0</v>
      </c>
      <c r="S3296" s="85">
        <v>0</v>
      </c>
      <c r="T3296" s="85"/>
      <c r="U3296" s="85"/>
    </row>
    <row r="3297" spans="2:24" ht="6" customHeight="1"/>
    <row r="3298" spans="2:24" ht="13.75" customHeight="1">
      <c r="C3298" s="86" t="s">
        <v>10</v>
      </c>
      <c r="D3298" s="86"/>
      <c r="E3298" s="86"/>
      <c r="G3298" s="87">
        <v>1</v>
      </c>
      <c r="H3298" s="87"/>
      <c r="I3298" s="87"/>
    </row>
    <row r="3299" spans="2:24" ht="6" customHeight="1"/>
    <row r="3300" spans="2:24" ht="6" customHeight="1"/>
    <row r="3301" spans="2:24" ht="15" customHeight="1">
      <c r="B3301" s="88" t="s">
        <v>331</v>
      </c>
      <c r="C3301" s="88"/>
      <c r="D3301" s="88"/>
      <c r="E3301" s="88"/>
      <c r="F3301" s="88"/>
      <c r="G3301" s="88"/>
      <c r="H3301" s="88"/>
      <c r="I3301" s="88"/>
      <c r="J3301" s="88"/>
      <c r="K3301" s="88"/>
      <c r="L3301" s="88"/>
      <c r="M3301" s="88"/>
      <c r="N3301" s="88"/>
      <c r="O3301" s="88"/>
      <c r="P3301" s="88"/>
      <c r="Q3301" s="88"/>
      <c r="R3301" s="88"/>
      <c r="S3301" s="88"/>
      <c r="T3301" s="88"/>
      <c r="U3301" s="88"/>
      <c r="V3301" s="88"/>
      <c r="W3301" s="88"/>
      <c r="X3301" s="88"/>
    </row>
    <row r="3302" spans="2:24" ht="5.4" customHeight="1"/>
    <row r="3303" spans="2:24" ht="10.75" customHeight="1">
      <c r="B3303" s="93" t="s">
        <v>332</v>
      </c>
      <c r="C3303" s="93"/>
      <c r="E3303" s="89">
        <v>3720</v>
      </c>
      <c r="F3303" s="89"/>
      <c r="G3303" s="89"/>
      <c r="I3303" s="89">
        <v>3820</v>
      </c>
      <c r="J3303" s="89"/>
      <c r="K3303" s="89"/>
      <c r="M3303" s="2">
        <v>3600</v>
      </c>
      <c r="O3303" s="2">
        <v>3665</v>
      </c>
      <c r="Q3303" s="2">
        <v>3600</v>
      </c>
      <c r="S3303" s="89">
        <v>3800</v>
      </c>
      <c r="T3303" s="89"/>
      <c r="U3303" s="89"/>
      <c r="W3303" s="90">
        <v>63</v>
      </c>
      <c r="X3303" s="90"/>
    </row>
    <row r="3304" spans="2:24" ht="1.75" customHeight="1">
      <c r="B3304" s="93"/>
      <c r="C3304" s="93"/>
    </row>
    <row r="3305" spans="2:24" ht="0.65" customHeight="1">
      <c r="B3305" s="93"/>
      <c r="C3305" s="93"/>
    </row>
    <row r="3306" spans="2:24" ht="8.4" customHeight="1">
      <c r="B3306" s="93"/>
      <c r="C3306" s="93"/>
    </row>
    <row r="3307" spans="2:24" ht="10.75" customHeight="1">
      <c r="B3307" s="93" t="s">
        <v>332</v>
      </c>
      <c r="C3307" s="93"/>
      <c r="E3307" s="89">
        <v>3720</v>
      </c>
      <c r="F3307" s="89"/>
      <c r="G3307" s="89"/>
      <c r="I3307" s="89">
        <v>3820</v>
      </c>
      <c r="J3307" s="89"/>
      <c r="K3307" s="89"/>
      <c r="M3307" s="2">
        <v>3600</v>
      </c>
      <c r="O3307" s="2">
        <v>3665</v>
      </c>
      <c r="Q3307" s="2">
        <v>3600</v>
      </c>
      <c r="S3307" s="89">
        <v>3800</v>
      </c>
      <c r="T3307" s="89"/>
      <c r="U3307" s="89"/>
      <c r="W3307" s="90">
        <v>63</v>
      </c>
      <c r="X3307" s="90"/>
    </row>
    <row r="3308" spans="2:24" ht="1.75" customHeight="1">
      <c r="B3308" s="93"/>
      <c r="C3308" s="93"/>
    </row>
    <row r="3309" spans="2:24" ht="0.65" customHeight="1">
      <c r="B3309" s="93"/>
      <c r="C3309" s="93"/>
    </row>
    <row r="3310" spans="2:24" ht="8.4" customHeight="1">
      <c r="B3310" s="93"/>
      <c r="C3310" s="93"/>
    </row>
    <row r="3311" spans="2:24" ht="1.75" customHeight="1"/>
    <row r="3312" spans="2:24" ht="10.75" customHeight="1">
      <c r="E3312" s="85">
        <v>7440</v>
      </c>
      <c r="F3312" s="85"/>
      <c r="G3312" s="85"/>
      <c r="I3312" s="85">
        <v>7640</v>
      </c>
      <c r="J3312" s="85"/>
      <c r="K3312" s="85"/>
      <c r="M3312" s="3">
        <v>7200</v>
      </c>
      <c r="O3312" s="3">
        <v>7330</v>
      </c>
      <c r="Q3312" s="3">
        <v>7200</v>
      </c>
      <c r="S3312" s="85">
        <v>7600</v>
      </c>
      <c r="T3312" s="85"/>
      <c r="U3312" s="85"/>
    </row>
    <row r="3313" spans="2:24" ht="6" customHeight="1"/>
    <row r="3314" spans="2:24" ht="13.75" customHeight="1">
      <c r="C3314" s="86" t="s">
        <v>10</v>
      </c>
      <c r="D3314" s="86"/>
      <c r="E3314" s="86"/>
      <c r="G3314" s="87">
        <v>2</v>
      </c>
      <c r="H3314" s="87"/>
      <c r="I3314" s="87"/>
    </row>
    <row r="3315" spans="2:24" ht="6" customHeight="1"/>
    <row r="3316" spans="2:24" ht="6" customHeight="1"/>
    <row r="3317" spans="2:24" ht="15" customHeight="1">
      <c r="B3317" s="88" t="s">
        <v>333</v>
      </c>
      <c r="C3317" s="88"/>
      <c r="D3317" s="88"/>
      <c r="E3317" s="88"/>
      <c r="F3317" s="88"/>
      <c r="G3317" s="88"/>
      <c r="H3317" s="88"/>
      <c r="I3317" s="88"/>
      <c r="J3317" s="88"/>
      <c r="K3317" s="88"/>
      <c r="L3317" s="88"/>
      <c r="M3317" s="88"/>
      <c r="N3317" s="88"/>
      <c r="O3317" s="88"/>
      <c r="P3317" s="88"/>
      <c r="Q3317" s="88"/>
      <c r="R3317" s="88"/>
      <c r="S3317" s="88"/>
      <c r="T3317" s="88"/>
      <c r="U3317" s="88"/>
      <c r="V3317" s="88"/>
      <c r="W3317" s="88"/>
      <c r="X3317" s="88"/>
    </row>
    <row r="3318" spans="2:24" ht="5.4" customHeight="1"/>
    <row r="3319" spans="2:24" ht="12.65" customHeight="1">
      <c r="B3319" s="74" t="s">
        <v>334</v>
      </c>
      <c r="C3319" s="74"/>
      <c r="E3319" s="89">
        <v>0</v>
      </c>
      <c r="F3319" s="89"/>
      <c r="G3319" s="89"/>
      <c r="I3319" s="89">
        <v>0</v>
      </c>
      <c r="J3319" s="89"/>
      <c r="K3319" s="89"/>
      <c r="M3319" s="2">
        <v>0</v>
      </c>
      <c r="O3319" s="2">
        <v>0</v>
      </c>
      <c r="Q3319" s="2">
        <v>3</v>
      </c>
      <c r="S3319" s="89">
        <v>3</v>
      </c>
      <c r="T3319" s="89"/>
      <c r="U3319" s="89"/>
      <c r="W3319" s="90">
        <v>25</v>
      </c>
      <c r="X3319" s="90"/>
    </row>
    <row r="3320" spans="2:24" ht="0.65" customHeight="1">
      <c r="B3320" s="74"/>
      <c r="C3320" s="74"/>
    </row>
    <row r="3321" spans="2:24" ht="0.65" customHeight="1"/>
    <row r="3322" spans="2:24" ht="1.75" customHeight="1"/>
    <row r="3323" spans="2:24" ht="10.75" customHeight="1">
      <c r="E3323" s="85">
        <v>0</v>
      </c>
      <c r="F3323" s="85"/>
      <c r="G3323" s="85"/>
      <c r="I3323" s="85">
        <v>0</v>
      </c>
      <c r="J3323" s="85"/>
      <c r="K3323" s="85"/>
      <c r="M3323" s="3">
        <v>0</v>
      </c>
      <c r="O3323" s="3">
        <v>0</v>
      </c>
      <c r="Q3323" s="3">
        <v>3</v>
      </c>
      <c r="S3323" s="85">
        <v>3</v>
      </c>
      <c r="T3323" s="85"/>
      <c r="U3323" s="85"/>
    </row>
    <row r="3324" spans="2:24" ht="6" customHeight="1"/>
    <row r="3325" spans="2:24" ht="13.75" customHeight="1">
      <c r="C3325" s="86" t="s">
        <v>10</v>
      </c>
      <c r="D3325" s="86"/>
      <c r="E3325" s="86"/>
      <c r="G3325" s="87">
        <v>1</v>
      </c>
      <c r="H3325" s="87"/>
      <c r="I3325" s="87"/>
    </row>
    <row r="3326" spans="2:24" ht="6" customHeight="1"/>
    <row r="3327" spans="2:24" ht="6" customHeight="1"/>
    <row r="3328" spans="2:24" ht="15" customHeight="1">
      <c r="B3328" s="88" t="s">
        <v>335</v>
      </c>
      <c r="C3328" s="88"/>
      <c r="D3328" s="88"/>
      <c r="E3328" s="88"/>
      <c r="F3328" s="88"/>
      <c r="G3328" s="88"/>
      <c r="H3328" s="88"/>
      <c r="I3328" s="88"/>
      <c r="J3328" s="88"/>
      <c r="K3328" s="88"/>
      <c r="L3328" s="88"/>
      <c r="M3328" s="88"/>
      <c r="N3328" s="88"/>
      <c r="O3328" s="88"/>
      <c r="P3328" s="88"/>
      <c r="Q3328" s="88"/>
      <c r="R3328" s="88"/>
      <c r="S3328" s="88"/>
      <c r="T3328" s="88"/>
      <c r="U3328" s="88"/>
      <c r="V3328" s="88"/>
      <c r="W3328" s="88"/>
      <c r="X3328" s="88"/>
    </row>
    <row r="3329" spans="2:24" ht="5.4" customHeight="1"/>
    <row r="3330" spans="2:24" ht="10.75" customHeight="1">
      <c r="B3330" s="93" t="s">
        <v>336</v>
      </c>
      <c r="C3330" s="93"/>
      <c r="E3330" s="89">
        <v>0</v>
      </c>
      <c r="F3330" s="89"/>
      <c r="G3330" s="89"/>
      <c r="I3330" s="89">
        <v>0</v>
      </c>
      <c r="J3330" s="89"/>
      <c r="K3330" s="89"/>
      <c r="M3330" s="2">
        <v>0</v>
      </c>
      <c r="O3330" s="2">
        <v>0</v>
      </c>
      <c r="Q3330" s="2">
        <v>2</v>
      </c>
      <c r="S3330" s="89">
        <v>65</v>
      </c>
      <c r="T3330" s="89"/>
      <c r="U3330" s="89"/>
      <c r="W3330" s="90">
        <v>47</v>
      </c>
      <c r="X3330" s="90"/>
    </row>
    <row r="3331" spans="2:24" ht="1.75" customHeight="1">
      <c r="B3331" s="93"/>
      <c r="C3331" s="93"/>
    </row>
    <row r="3332" spans="2:24" ht="0.65" customHeight="1">
      <c r="B3332" s="93"/>
      <c r="C3332" s="93"/>
    </row>
    <row r="3333" spans="2:24" ht="8.4" customHeight="1">
      <c r="B3333" s="93"/>
      <c r="C3333" s="93"/>
    </row>
    <row r="3334" spans="2:24" ht="1.75" customHeight="1"/>
    <row r="3335" spans="2:24" ht="10.75" customHeight="1">
      <c r="E3335" s="85">
        <v>0</v>
      </c>
      <c r="F3335" s="85"/>
      <c r="G3335" s="85"/>
      <c r="I3335" s="85">
        <v>0</v>
      </c>
      <c r="J3335" s="85"/>
      <c r="K3335" s="85"/>
      <c r="M3335" s="3">
        <v>0</v>
      </c>
      <c r="O3335" s="3">
        <v>0</v>
      </c>
      <c r="Q3335" s="3">
        <v>2</v>
      </c>
      <c r="S3335" s="85">
        <v>65</v>
      </c>
      <c r="T3335" s="85"/>
      <c r="U3335" s="85"/>
    </row>
    <row r="3336" spans="2:24" ht="6" customHeight="1"/>
    <row r="3337" spans="2:24" ht="13.75" customHeight="1">
      <c r="C3337" s="86" t="s">
        <v>10</v>
      </c>
      <c r="D3337" s="86"/>
      <c r="E3337" s="86"/>
      <c r="G3337" s="87">
        <v>1</v>
      </c>
      <c r="H3337" s="87"/>
      <c r="I3337" s="87"/>
    </row>
    <row r="3338" spans="2:24" ht="6" customHeight="1"/>
    <row r="3339" spans="2:24" ht="6" customHeight="1"/>
    <row r="3340" spans="2:24" ht="15" customHeight="1">
      <c r="B3340" s="88" t="s">
        <v>337</v>
      </c>
      <c r="C3340" s="88"/>
      <c r="D3340" s="88"/>
      <c r="E3340" s="88"/>
      <c r="F3340" s="88"/>
      <c r="G3340" s="88"/>
      <c r="H3340" s="88"/>
      <c r="I3340" s="88"/>
      <c r="J3340" s="88"/>
      <c r="K3340" s="88"/>
      <c r="L3340" s="88"/>
      <c r="M3340" s="88"/>
      <c r="N3340" s="88"/>
      <c r="O3340" s="88"/>
      <c r="P3340" s="88"/>
      <c r="Q3340" s="88"/>
      <c r="R3340" s="88"/>
      <c r="S3340" s="88"/>
      <c r="T3340" s="88"/>
      <c r="U3340" s="88"/>
      <c r="V3340" s="88"/>
      <c r="W3340" s="88"/>
      <c r="X3340" s="88"/>
    </row>
    <row r="3341" spans="2:24" ht="5.4" customHeight="1"/>
    <row r="3342" spans="2:24" ht="12.65" customHeight="1">
      <c r="B3342" s="74" t="s">
        <v>338</v>
      </c>
      <c r="C3342" s="74"/>
      <c r="E3342" s="89">
        <v>0</v>
      </c>
      <c r="F3342" s="89"/>
      <c r="G3342" s="89"/>
      <c r="I3342" s="89">
        <v>0</v>
      </c>
      <c r="J3342" s="89"/>
      <c r="K3342" s="89"/>
      <c r="M3342" s="2">
        <v>0</v>
      </c>
      <c r="O3342" s="2">
        <v>0</v>
      </c>
      <c r="Q3342" s="2">
        <v>0</v>
      </c>
      <c r="S3342" s="89">
        <v>0</v>
      </c>
      <c r="T3342" s="89"/>
      <c r="U3342" s="89"/>
      <c r="W3342" s="90">
        <v>54</v>
      </c>
      <c r="X3342" s="90"/>
    </row>
    <row r="3343" spans="2:24" ht="0.65" customHeight="1">
      <c r="B3343" s="74"/>
      <c r="C3343" s="74"/>
    </row>
    <row r="3344" spans="2:24" ht="0.65" customHeight="1"/>
    <row r="3345" spans="2:24" ht="1.75" customHeight="1"/>
    <row r="3346" spans="2:24" ht="10.75" customHeight="1">
      <c r="E3346" s="85">
        <v>0</v>
      </c>
      <c r="F3346" s="85"/>
      <c r="G3346" s="85"/>
      <c r="I3346" s="85">
        <v>0</v>
      </c>
      <c r="J3346" s="85"/>
      <c r="K3346" s="85"/>
      <c r="M3346" s="3">
        <v>0</v>
      </c>
      <c r="O3346" s="3">
        <v>0</v>
      </c>
      <c r="Q3346" s="3">
        <v>0</v>
      </c>
      <c r="S3346" s="85">
        <v>0</v>
      </c>
      <c r="T3346" s="85"/>
      <c r="U3346" s="85"/>
    </row>
    <row r="3347" spans="2:24" ht="6" customHeight="1"/>
    <row r="3348" spans="2:24" ht="13.75" customHeight="1">
      <c r="C3348" s="86" t="s">
        <v>10</v>
      </c>
      <c r="D3348" s="86"/>
      <c r="E3348" s="86"/>
      <c r="G3348" s="87">
        <v>1</v>
      </c>
      <c r="H3348" s="87"/>
      <c r="I3348" s="87"/>
    </row>
    <row r="3349" spans="2:24" ht="6" customHeight="1"/>
    <row r="3350" spans="2:24" ht="6" customHeight="1"/>
    <row r="3351" spans="2:24" ht="15" customHeight="1">
      <c r="B3351" s="88" t="s">
        <v>339</v>
      </c>
      <c r="C3351" s="88"/>
      <c r="D3351" s="88"/>
      <c r="E3351" s="88"/>
      <c r="F3351" s="88"/>
      <c r="G3351" s="88"/>
      <c r="H3351" s="88"/>
      <c r="I3351" s="88"/>
      <c r="J3351" s="88"/>
      <c r="K3351" s="88"/>
      <c r="L3351" s="88"/>
      <c r="M3351" s="88"/>
      <c r="N3351" s="88"/>
      <c r="O3351" s="88"/>
      <c r="P3351" s="88"/>
      <c r="Q3351" s="88"/>
      <c r="R3351" s="88"/>
      <c r="S3351" s="88"/>
      <c r="T3351" s="88"/>
      <c r="U3351" s="88"/>
      <c r="V3351" s="88"/>
      <c r="W3351" s="88"/>
      <c r="X3351" s="88"/>
    </row>
    <row r="3352" spans="2:24" ht="5.4" customHeight="1"/>
    <row r="3353" spans="2:24" ht="12.65" customHeight="1">
      <c r="B3353" s="74" t="s">
        <v>340</v>
      </c>
      <c r="C3353" s="74"/>
      <c r="E3353" s="89">
        <v>0</v>
      </c>
      <c r="F3353" s="89"/>
      <c r="G3353" s="89"/>
      <c r="I3353" s="89">
        <v>0</v>
      </c>
      <c r="J3353" s="89"/>
      <c r="K3353" s="89"/>
      <c r="M3353" s="2">
        <v>0</v>
      </c>
      <c r="O3353" s="2">
        <v>0</v>
      </c>
      <c r="Q3353" s="2">
        <v>0</v>
      </c>
      <c r="S3353" s="89">
        <v>0</v>
      </c>
      <c r="T3353" s="89"/>
      <c r="U3353" s="89"/>
      <c r="W3353" s="90">
        <v>51</v>
      </c>
      <c r="X3353" s="90"/>
    </row>
    <row r="3354" spans="2:24" ht="0.65" customHeight="1">
      <c r="B3354" s="74"/>
      <c r="C3354" s="74"/>
    </row>
    <row r="3355" spans="2:24" ht="0.65" customHeight="1"/>
    <row r="3356" spans="2:24" ht="1.75" customHeight="1"/>
    <row r="3357" spans="2:24" ht="10.75" customHeight="1">
      <c r="E3357" s="85">
        <v>0</v>
      </c>
      <c r="F3357" s="85"/>
      <c r="G3357" s="85"/>
      <c r="I3357" s="85">
        <v>0</v>
      </c>
      <c r="J3357" s="85"/>
      <c r="K3357" s="85"/>
      <c r="M3357" s="3">
        <v>0</v>
      </c>
      <c r="O3357" s="3">
        <v>0</v>
      </c>
      <c r="Q3357" s="3">
        <v>0</v>
      </c>
      <c r="S3357" s="85">
        <v>0</v>
      </c>
      <c r="T3357" s="85"/>
      <c r="U3357" s="85"/>
    </row>
    <row r="3358" spans="2:24" ht="6" customHeight="1"/>
    <row r="3359" spans="2:24" ht="13.75" customHeight="1">
      <c r="C3359" s="86" t="s">
        <v>10</v>
      </c>
      <c r="D3359" s="86"/>
      <c r="E3359" s="86"/>
      <c r="G3359" s="87">
        <v>1</v>
      </c>
      <c r="H3359" s="87"/>
      <c r="I3359" s="87"/>
    </row>
    <row r="3360" spans="2:24" ht="6" customHeight="1"/>
    <row r="3361" spans="2:24" ht="6" customHeight="1"/>
    <row r="3362" spans="2:24" ht="15" customHeight="1">
      <c r="B3362" s="88" t="s">
        <v>341</v>
      </c>
      <c r="C3362" s="88"/>
      <c r="D3362" s="88"/>
      <c r="E3362" s="88"/>
      <c r="F3362" s="88"/>
      <c r="G3362" s="88"/>
      <c r="H3362" s="88"/>
      <c r="I3362" s="88"/>
      <c r="J3362" s="88"/>
      <c r="K3362" s="88"/>
      <c r="L3362" s="88"/>
      <c r="M3362" s="88"/>
      <c r="N3362" s="88"/>
      <c r="O3362" s="88"/>
      <c r="P3362" s="88"/>
      <c r="Q3362" s="88"/>
      <c r="R3362" s="88"/>
      <c r="S3362" s="88"/>
      <c r="T3362" s="88"/>
      <c r="U3362" s="88"/>
      <c r="V3362" s="88"/>
      <c r="W3362" s="88"/>
      <c r="X3362" s="88"/>
    </row>
    <row r="3363" spans="2:24" ht="5.4" customHeight="1"/>
    <row r="3364" spans="2:24" ht="12.65" customHeight="1">
      <c r="B3364" s="74" t="s">
        <v>342</v>
      </c>
      <c r="C3364" s="74"/>
      <c r="E3364" s="89">
        <v>960</v>
      </c>
      <c r="F3364" s="89"/>
      <c r="G3364" s="89"/>
      <c r="I3364" s="89">
        <v>960</v>
      </c>
      <c r="J3364" s="89"/>
      <c r="K3364" s="89"/>
      <c r="M3364" s="2">
        <v>960</v>
      </c>
      <c r="O3364" s="2">
        <v>960</v>
      </c>
      <c r="Q3364" s="2">
        <v>960</v>
      </c>
      <c r="S3364" s="89">
        <v>960</v>
      </c>
      <c r="T3364" s="89"/>
      <c r="U3364" s="89"/>
      <c r="W3364" s="90">
        <v>67</v>
      </c>
      <c r="X3364" s="90"/>
    </row>
    <row r="3365" spans="2:24" ht="0.65" customHeight="1">
      <c r="B3365" s="74"/>
      <c r="C3365" s="74"/>
    </row>
    <row r="3366" spans="2:24" ht="0.65" customHeight="1"/>
    <row r="3367" spans="2:24" ht="1.75" customHeight="1"/>
    <row r="3368" spans="2:24" ht="10.75" customHeight="1">
      <c r="E3368" s="85">
        <v>960</v>
      </c>
      <c r="F3368" s="85"/>
      <c r="G3368" s="85"/>
      <c r="I3368" s="85">
        <v>960</v>
      </c>
      <c r="J3368" s="85"/>
      <c r="K3368" s="85"/>
      <c r="M3368" s="3">
        <v>960</v>
      </c>
      <c r="O3368" s="3">
        <v>960</v>
      </c>
      <c r="Q3368" s="3">
        <v>960</v>
      </c>
      <c r="S3368" s="85">
        <v>960</v>
      </c>
      <c r="T3368" s="85"/>
      <c r="U3368" s="85"/>
    </row>
    <row r="3369" spans="2:24" ht="6" customHeight="1"/>
    <row r="3370" spans="2:24" ht="13.75" customHeight="1">
      <c r="C3370" s="86" t="s">
        <v>10</v>
      </c>
      <c r="D3370" s="86"/>
      <c r="E3370" s="86"/>
      <c r="G3370" s="87">
        <v>1</v>
      </c>
      <c r="H3370" s="87"/>
      <c r="I3370" s="87"/>
    </row>
    <row r="3371" spans="2:24" ht="6" customHeight="1"/>
    <row r="3372" spans="2:24" ht="6" customHeight="1"/>
    <row r="3373" spans="2:24" ht="15" customHeight="1">
      <c r="B3373" s="88" t="s">
        <v>343</v>
      </c>
      <c r="C3373" s="88"/>
      <c r="D3373" s="88"/>
      <c r="E3373" s="88"/>
      <c r="F3373" s="88"/>
      <c r="G3373" s="88"/>
      <c r="H3373" s="88"/>
      <c r="I3373" s="88"/>
      <c r="J3373" s="88"/>
      <c r="K3373" s="88"/>
      <c r="L3373" s="88"/>
      <c r="M3373" s="88"/>
      <c r="N3373" s="88"/>
      <c r="O3373" s="88"/>
      <c r="P3373" s="88"/>
      <c r="Q3373" s="88"/>
      <c r="R3373" s="88"/>
      <c r="S3373" s="88"/>
      <c r="T3373" s="88"/>
      <c r="U3373" s="88"/>
      <c r="V3373" s="88"/>
      <c r="W3373" s="88"/>
      <c r="X3373" s="88"/>
    </row>
    <row r="3374" spans="2:24" ht="5.4" customHeight="1"/>
    <row r="3375" spans="2:24" ht="12.65" customHeight="1">
      <c r="B3375" s="74" t="s">
        <v>344</v>
      </c>
      <c r="C3375" s="74"/>
      <c r="E3375" s="89">
        <v>0</v>
      </c>
      <c r="F3375" s="89"/>
      <c r="G3375" s="89"/>
      <c r="I3375" s="89">
        <v>0</v>
      </c>
      <c r="J3375" s="89"/>
      <c r="K3375" s="89"/>
      <c r="M3375" s="2">
        <v>0</v>
      </c>
      <c r="O3375" s="2">
        <v>0</v>
      </c>
      <c r="Q3375" s="2">
        <v>0</v>
      </c>
      <c r="S3375" s="89">
        <v>0</v>
      </c>
      <c r="T3375" s="89"/>
      <c r="U3375" s="89"/>
      <c r="W3375" s="90">
        <v>41</v>
      </c>
      <c r="X3375" s="90"/>
    </row>
    <row r="3376" spans="2:24" ht="0.65" customHeight="1">
      <c r="B3376" s="74"/>
      <c r="C3376" s="74"/>
    </row>
    <row r="3377" spans="2:24" ht="0.65" customHeight="1"/>
    <row r="3378" spans="2:24" ht="1.75" customHeight="1"/>
    <row r="3379" spans="2:24" ht="10.75" customHeight="1">
      <c r="E3379" s="85">
        <v>0</v>
      </c>
      <c r="F3379" s="85"/>
      <c r="G3379" s="85"/>
      <c r="I3379" s="85">
        <v>0</v>
      </c>
      <c r="J3379" s="85"/>
      <c r="K3379" s="85"/>
      <c r="M3379" s="3">
        <v>0</v>
      </c>
      <c r="O3379" s="3">
        <v>0</v>
      </c>
      <c r="Q3379" s="3">
        <v>0</v>
      </c>
      <c r="S3379" s="85">
        <v>0</v>
      </c>
      <c r="T3379" s="85"/>
      <c r="U3379" s="85"/>
    </row>
    <row r="3380" spans="2:24" ht="6" customHeight="1"/>
    <row r="3381" spans="2:24" ht="13.75" customHeight="1">
      <c r="C3381" s="86" t="s">
        <v>10</v>
      </c>
      <c r="D3381" s="86"/>
      <c r="E3381" s="86"/>
      <c r="G3381" s="87">
        <v>1</v>
      </c>
      <c r="H3381" s="87"/>
      <c r="I3381" s="87"/>
    </row>
    <row r="3382" spans="2:24" ht="6" customHeight="1"/>
    <row r="3383" spans="2:24" ht="6" customHeight="1"/>
    <row r="3384" spans="2:24" ht="15" customHeight="1">
      <c r="B3384" s="88" t="s">
        <v>345</v>
      </c>
      <c r="C3384" s="88"/>
      <c r="D3384" s="88"/>
      <c r="E3384" s="88"/>
      <c r="F3384" s="88"/>
      <c r="G3384" s="88"/>
      <c r="H3384" s="88"/>
      <c r="I3384" s="88"/>
      <c r="J3384" s="88"/>
      <c r="K3384" s="88"/>
      <c r="L3384" s="88"/>
      <c r="M3384" s="88"/>
      <c r="N3384" s="88"/>
      <c r="O3384" s="88"/>
      <c r="P3384" s="88"/>
      <c r="Q3384" s="88"/>
      <c r="R3384" s="88"/>
      <c r="S3384" s="88"/>
      <c r="T3384" s="88"/>
      <c r="U3384" s="88"/>
      <c r="V3384" s="88"/>
      <c r="W3384" s="88"/>
      <c r="X3384" s="88"/>
    </row>
    <row r="3385" spans="2:24" ht="5.4" customHeight="1"/>
    <row r="3386" spans="2:24" ht="12.65" customHeight="1">
      <c r="B3386" s="74" t="s">
        <v>346</v>
      </c>
      <c r="C3386" s="74"/>
      <c r="E3386" s="89">
        <v>5</v>
      </c>
      <c r="F3386" s="89"/>
      <c r="G3386" s="89"/>
      <c r="I3386" s="89">
        <v>5</v>
      </c>
      <c r="J3386" s="89"/>
      <c r="K3386" s="89"/>
      <c r="M3386" s="2">
        <v>15</v>
      </c>
      <c r="O3386" s="2">
        <v>25</v>
      </c>
      <c r="Q3386" s="2">
        <v>0</v>
      </c>
      <c r="S3386" s="89">
        <v>0</v>
      </c>
      <c r="T3386" s="89"/>
      <c r="U3386" s="89"/>
      <c r="W3386" s="90">
        <v>38</v>
      </c>
      <c r="X3386" s="90"/>
    </row>
    <row r="3387" spans="2:24" ht="0.65" customHeight="1">
      <c r="B3387" s="74"/>
      <c r="C3387" s="74"/>
    </row>
    <row r="3388" spans="2:24" ht="0.65" customHeight="1"/>
    <row r="3389" spans="2:24" ht="1.75" customHeight="1"/>
    <row r="3390" spans="2:24" ht="10.75" customHeight="1">
      <c r="E3390" s="85">
        <v>5</v>
      </c>
      <c r="F3390" s="85"/>
      <c r="G3390" s="85"/>
      <c r="I3390" s="85">
        <v>5</v>
      </c>
      <c r="J3390" s="85"/>
      <c r="K3390" s="85"/>
      <c r="M3390" s="3">
        <v>15</v>
      </c>
      <c r="O3390" s="3">
        <v>25</v>
      </c>
      <c r="Q3390" s="3">
        <v>0</v>
      </c>
      <c r="S3390" s="85">
        <v>0</v>
      </c>
      <c r="T3390" s="85"/>
      <c r="U3390" s="85"/>
    </row>
    <row r="3391" spans="2:24" ht="6" customHeight="1"/>
    <row r="3392" spans="2:24" ht="13.75" customHeight="1">
      <c r="C3392" s="86" t="s">
        <v>10</v>
      </c>
      <c r="D3392" s="86"/>
      <c r="E3392" s="86"/>
      <c r="G3392" s="87">
        <v>1</v>
      </c>
      <c r="H3392" s="87"/>
      <c r="I3392" s="87"/>
    </row>
    <row r="3393" spans="2:24" ht="6" customHeight="1"/>
    <row r="3394" spans="2:24" ht="6" customHeight="1"/>
    <row r="3395" spans="2:24" ht="15" customHeight="1">
      <c r="B3395" s="88" t="s">
        <v>347</v>
      </c>
      <c r="C3395" s="88"/>
      <c r="D3395" s="88"/>
      <c r="E3395" s="88"/>
      <c r="F3395" s="88"/>
      <c r="G3395" s="88"/>
      <c r="H3395" s="88"/>
      <c r="I3395" s="88"/>
      <c r="J3395" s="88"/>
      <c r="K3395" s="88"/>
      <c r="L3395" s="88"/>
      <c r="M3395" s="88"/>
      <c r="N3395" s="88"/>
      <c r="O3395" s="88"/>
      <c r="P3395" s="88"/>
      <c r="Q3395" s="88"/>
      <c r="R3395" s="88"/>
      <c r="S3395" s="88"/>
      <c r="T3395" s="88"/>
      <c r="U3395" s="88"/>
      <c r="V3395" s="88"/>
      <c r="W3395" s="88"/>
      <c r="X3395" s="88"/>
    </row>
    <row r="3396" spans="2:24" ht="5.4" customHeight="1"/>
    <row r="3397" spans="2:24" ht="12.65" customHeight="1">
      <c r="B3397" s="74" t="s">
        <v>348</v>
      </c>
      <c r="C3397" s="74"/>
      <c r="E3397" s="89">
        <v>0</v>
      </c>
      <c r="F3397" s="89"/>
      <c r="G3397" s="89"/>
      <c r="I3397" s="89">
        <v>0</v>
      </c>
      <c r="J3397" s="89"/>
      <c r="K3397" s="89"/>
      <c r="M3397" s="2">
        <v>0</v>
      </c>
      <c r="O3397" s="2">
        <v>0</v>
      </c>
      <c r="Q3397" s="2">
        <v>0</v>
      </c>
      <c r="S3397" s="89">
        <v>0</v>
      </c>
      <c r="T3397" s="89"/>
      <c r="U3397" s="89"/>
    </row>
    <row r="3398" spans="2:24" ht="0.65" customHeight="1">
      <c r="B3398" s="74"/>
      <c r="C3398" s="74"/>
    </row>
    <row r="3399" spans="2:24" ht="0.65" customHeight="1"/>
    <row r="3400" spans="2:24" ht="1.75" customHeight="1"/>
    <row r="3401" spans="2:24" ht="10.75" customHeight="1">
      <c r="E3401" s="85">
        <v>0</v>
      </c>
      <c r="F3401" s="85"/>
      <c r="G3401" s="85"/>
      <c r="I3401" s="85">
        <v>0</v>
      </c>
      <c r="J3401" s="85"/>
      <c r="K3401" s="85"/>
      <c r="M3401" s="3">
        <v>0</v>
      </c>
      <c r="O3401" s="3">
        <v>0</v>
      </c>
      <c r="Q3401" s="3">
        <v>0</v>
      </c>
      <c r="S3401" s="85">
        <v>0</v>
      </c>
      <c r="T3401" s="85"/>
      <c r="U3401" s="85"/>
    </row>
    <row r="3402" spans="2:24" ht="6" customHeight="1"/>
    <row r="3403" spans="2:24" ht="13.75" customHeight="1">
      <c r="C3403" s="86" t="s">
        <v>10</v>
      </c>
      <c r="D3403" s="86"/>
      <c r="E3403" s="86"/>
      <c r="G3403" s="87">
        <v>1</v>
      </c>
      <c r="H3403" s="87"/>
      <c r="I3403" s="87"/>
    </row>
    <row r="3404" spans="2:24" ht="6" customHeight="1"/>
    <row r="3405" spans="2:24" ht="6" customHeight="1"/>
    <row r="3406" spans="2:24" ht="15" customHeight="1">
      <c r="B3406" s="88" t="s">
        <v>349</v>
      </c>
      <c r="C3406" s="88"/>
      <c r="D3406" s="88"/>
      <c r="E3406" s="88"/>
      <c r="F3406" s="88"/>
      <c r="G3406" s="88"/>
      <c r="H3406" s="88"/>
      <c r="I3406" s="88"/>
      <c r="J3406" s="88"/>
      <c r="K3406" s="88"/>
      <c r="L3406" s="88"/>
      <c r="M3406" s="88"/>
      <c r="N3406" s="88"/>
      <c r="O3406" s="88"/>
      <c r="P3406" s="88"/>
      <c r="Q3406" s="88"/>
      <c r="R3406" s="88"/>
      <c r="S3406" s="88"/>
      <c r="T3406" s="88"/>
      <c r="U3406" s="88"/>
      <c r="V3406" s="88"/>
      <c r="W3406" s="88"/>
      <c r="X3406" s="88"/>
    </row>
    <row r="3407" spans="2:24" ht="5.4" customHeight="1"/>
    <row r="3408" spans="2:24" ht="12.65" customHeight="1">
      <c r="B3408" s="74" t="s">
        <v>350</v>
      </c>
      <c r="C3408" s="74"/>
      <c r="E3408" s="89">
        <v>0</v>
      </c>
      <c r="F3408" s="89"/>
      <c r="G3408" s="89"/>
      <c r="I3408" s="89">
        <v>0</v>
      </c>
      <c r="J3408" s="89"/>
      <c r="K3408" s="89"/>
      <c r="M3408" s="2">
        <v>0</v>
      </c>
      <c r="O3408" s="2">
        <v>0</v>
      </c>
      <c r="Q3408" s="2">
        <v>0</v>
      </c>
      <c r="S3408" s="89">
        <v>0</v>
      </c>
      <c r="T3408" s="89"/>
      <c r="U3408" s="89"/>
      <c r="W3408" s="90">
        <v>28</v>
      </c>
      <c r="X3408" s="90"/>
    </row>
    <row r="3409" spans="2:24" ht="0.65" customHeight="1">
      <c r="B3409" s="74"/>
      <c r="C3409" s="74"/>
    </row>
    <row r="3410" spans="2:24" ht="0.65" customHeight="1"/>
    <row r="3411" spans="2:24" ht="1.75" customHeight="1"/>
    <row r="3412" spans="2:24" ht="10.75" customHeight="1">
      <c r="E3412" s="85">
        <v>0</v>
      </c>
      <c r="F3412" s="85"/>
      <c r="G3412" s="85"/>
      <c r="I3412" s="85">
        <v>0</v>
      </c>
      <c r="J3412" s="85"/>
      <c r="K3412" s="85"/>
      <c r="M3412" s="3">
        <v>0</v>
      </c>
      <c r="O3412" s="3">
        <v>0</v>
      </c>
      <c r="Q3412" s="3">
        <v>0</v>
      </c>
      <c r="S3412" s="85">
        <v>0</v>
      </c>
      <c r="T3412" s="85"/>
      <c r="U3412" s="85"/>
    </row>
    <row r="3413" spans="2:24" ht="6" customHeight="1"/>
    <row r="3414" spans="2:24" ht="13.75" customHeight="1">
      <c r="C3414" s="86" t="s">
        <v>10</v>
      </c>
      <c r="D3414" s="86"/>
      <c r="E3414" s="86"/>
      <c r="G3414" s="87">
        <v>1</v>
      </c>
      <c r="H3414" s="87"/>
      <c r="I3414" s="87"/>
    </row>
    <row r="3415" spans="2:24" ht="6" customHeight="1"/>
    <row r="3416" spans="2:24" ht="6" customHeight="1"/>
    <row r="3417" spans="2:24" ht="15" customHeight="1">
      <c r="B3417" s="88" t="s">
        <v>351</v>
      </c>
      <c r="C3417" s="88"/>
      <c r="D3417" s="88"/>
      <c r="E3417" s="88"/>
      <c r="F3417" s="88"/>
      <c r="G3417" s="88"/>
      <c r="H3417" s="88"/>
      <c r="I3417" s="88"/>
      <c r="J3417" s="88"/>
      <c r="K3417" s="88"/>
      <c r="L3417" s="88"/>
      <c r="M3417" s="88"/>
      <c r="N3417" s="88"/>
      <c r="O3417" s="88"/>
      <c r="P3417" s="88"/>
      <c r="Q3417" s="88"/>
      <c r="R3417" s="88"/>
      <c r="S3417" s="88"/>
      <c r="T3417" s="88"/>
      <c r="U3417" s="88"/>
      <c r="V3417" s="88"/>
      <c r="W3417" s="88"/>
      <c r="X3417" s="88"/>
    </row>
    <row r="3418" spans="2:24" ht="5.4" customHeight="1"/>
    <row r="3419" spans="2:24" ht="10.75" customHeight="1">
      <c r="B3419" s="93" t="s">
        <v>352</v>
      </c>
      <c r="C3419" s="93"/>
      <c r="E3419" s="89">
        <v>750</v>
      </c>
      <c r="F3419" s="89"/>
      <c r="G3419" s="89"/>
      <c r="I3419" s="89">
        <v>771</v>
      </c>
      <c r="J3419" s="89"/>
      <c r="K3419" s="89"/>
      <c r="M3419" s="2">
        <v>3850</v>
      </c>
      <c r="O3419" s="2">
        <v>3985.2000000000003</v>
      </c>
      <c r="Q3419" s="2">
        <v>2640</v>
      </c>
      <c r="S3419" s="89">
        <v>2640</v>
      </c>
      <c r="T3419" s="89"/>
      <c r="U3419" s="89"/>
      <c r="W3419" s="90">
        <v>62</v>
      </c>
      <c r="X3419" s="90"/>
    </row>
    <row r="3420" spans="2:24" ht="1.75" customHeight="1">
      <c r="B3420" s="93"/>
      <c r="C3420" s="93"/>
    </row>
    <row r="3421" spans="2:24" ht="0.65" customHeight="1">
      <c r="B3421" s="93"/>
      <c r="C3421" s="93"/>
    </row>
    <row r="3422" spans="2:24" ht="8.4" customHeight="1">
      <c r="B3422" s="93"/>
      <c r="C3422" s="93"/>
    </row>
    <row r="3423" spans="2:24" ht="10.75" customHeight="1">
      <c r="B3423" s="93" t="s">
        <v>352</v>
      </c>
      <c r="C3423" s="93"/>
      <c r="E3423" s="89">
        <v>750</v>
      </c>
      <c r="F3423" s="89"/>
      <c r="G3423" s="89"/>
      <c r="I3423" s="89">
        <v>771</v>
      </c>
      <c r="J3423" s="89"/>
      <c r="K3423" s="89"/>
      <c r="M3423" s="2">
        <v>3850</v>
      </c>
      <c r="O3423" s="2">
        <v>3985.2000000000003</v>
      </c>
      <c r="Q3423" s="2">
        <v>2640</v>
      </c>
      <c r="S3423" s="89">
        <v>2640</v>
      </c>
      <c r="T3423" s="89"/>
      <c r="U3423" s="89"/>
      <c r="W3423" s="90">
        <v>71</v>
      </c>
      <c r="X3423" s="90"/>
    </row>
    <row r="3424" spans="2:24" ht="1.75" customHeight="1">
      <c r="B3424" s="93"/>
      <c r="C3424" s="93"/>
    </row>
    <row r="3425" spans="2:24" ht="0.65" customHeight="1">
      <c r="B3425" s="93"/>
      <c r="C3425" s="93"/>
    </row>
    <row r="3426" spans="2:24" ht="8.4" customHeight="1">
      <c r="B3426" s="93"/>
      <c r="C3426" s="93"/>
    </row>
    <row r="3427" spans="2:24" ht="1.75" customHeight="1"/>
    <row r="3428" spans="2:24" ht="10.75" customHeight="1">
      <c r="E3428" s="85">
        <v>1500</v>
      </c>
      <c r="F3428" s="85"/>
      <c r="G3428" s="85"/>
      <c r="I3428" s="85">
        <v>1542</v>
      </c>
      <c r="J3428" s="85"/>
      <c r="K3428" s="85"/>
      <c r="M3428" s="3">
        <v>7700</v>
      </c>
      <c r="O3428" s="3">
        <v>7970.4000000000005</v>
      </c>
      <c r="Q3428" s="3">
        <v>5280</v>
      </c>
      <c r="S3428" s="85">
        <v>5280</v>
      </c>
      <c r="T3428" s="85"/>
      <c r="U3428" s="85"/>
    </row>
    <row r="3429" spans="2:24" ht="6" customHeight="1"/>
    <row r="3430" spans="2:24" ht="13.75" customHeight="1">
      <c r="C3430" s="86" t="s">
        <v>10</v>
      </c>
      <c r="D3430" s="86"/>
      <c r="E3430" s="86"/>
      <c r="G3430" s="87">
        <v>2</v>
      </c>
      <c r="H3430" s="87"/>
      <c r="I3430" s="87"/>
    </row>
    <row r="3431" spans="2:24" ht="6" customHeight="1"/>
    <row r="3432" spans="2:24" ht="6" customHeight="1"/>
    <row r="3433" spans="2:24" ht="15" customHeight="1">
      <c r="B3433" s="88" t="s">
        <v>353</v>
      </c>
      <c r="C3433" s="88"/>
      <c r="D3433" s="88"/>
      <c r="E3433" s="88"/>
      <c r="F3433" s="88"/>
      <c r="G3433" s="88"/>
      <c r="H3433" s="88"/>
      <c r="I3433" s="88"/>
      <c r="J3433" s="88"/>
      <c r="K3433" s="88"/>
      <c r="L3433" s="88"/>
      <c r="M3433" s="88"/>
      <c r="N3433" s="88"/>
      <c r="O3433" s="88"/>
      <c r="P3433" s="88"/>
      <c r="Q3433" s="88"/>
      <c r="R3433" s="88"/>
      <c r="S3433" s="88"/>
      <c r="T3433" s="88"/>
      <c r="U3433" s="88"/>
      <c r="V3433" s="88"/>
      <c r="W3433" s="88"/>
      <c r="X3433" s="88"/>
    </row>
    <row r="3434" spans="2:24" ht="5.4" customHeight="1"/>
    <row r="3435" spans="2:24" ht="12.65" customHeight="1">
      <c r="B3435" s="74" t="s">
        <v>354</v>
      </c>
      <c r="C3435" s="74"/>
      <c r="E3435" s="89">
        <v>0</v>
      </c>
      <c r="F3435" s="89"/>
      <c r="G3435" s="89"/>
      <c r="I3435" s="89">
        <v>0</v>
      </c>
      <c r="J3435" s="89"/>
      <c r="K3435" s="89"/>
      <c r="M3435" s="2">
        <v>30</v>
      </c>
      <c r="O3435" s="2">
        <v>30</v>
      </c>
      <c r="Q3435" s="2">
        <v>150</v>
      </c>
      <c r="S3435" s="89">
        <v>150</v>
      </c>
      <c r="T3435" s="89"/>
      <c r="U3435" s="89"/>
      <c r="W3435" s="90">
        <v>66</v>
      </c>
      <c r="X3435" s="90"/>
    </row>
    <row r="3436" spans="2:24" ht="0.65" customHeight="1">
      <c r="B3436" s="74"/>
      <c r="C3436" s="74"/>
    </row>
    <row r="3437" spans="2:24" ht="0.65" customHeight="1"/>
    <row r="3438" spans="2:24" ht="1.75" customHeight="1"/>
    <row r="3439" spans="2:24" ht="10.75" customHeight="1">
      <c r="E3439" s="85">
        <v>0</v>
      </c>
      <c r="F3439" s="85"/>
      <c r="G3439" s="85"/>
      <c r="I3439" s="85">
        <v>0</v>
      </c>
      <c r="J3439" s="85"/>
      <c r="K3439" s="85"/>
      <c r="M3439" s="3">
        <v>30</v>
      </c>
      <c r="O3439" s="3">
        <v>30</v>
      </c>
      <c r="Q3439" s="3">
        <v>150</v>
      </c>
      <c r="S3439" s="85">
        <v>150</v>
      </c>
      <c r="T3439" s="85"/>
      <c r="U3439" s="85"/>
    </row>
    <row r="3440" spans="2:24" ht="6" customHeight="1"/>
    <row r="3441" spans="2:24" ht="13.75" customHeight="1">
      <c r="C3441" s="86" t="s">
        <v>10</v>
      </c>
      <c r="D3441" s="86"/>
      <c r="E3441" s="86"/>
      <c r="G3441" s="87">
        <v>1</v>
      </c>
      <c r="H3441" s="87"/>
      <c r="I3441" s="87"/>
    </row>
    <row r="3442" spans="2:24" ht="6" customHeight="1"/>
    <row r="3443" spans="2:24" ht="6" customHeight="1"/>
    <row r="3444" spans="2:24" ht="15" customHeight="1">
      <c r="B3444" s="88" t="s">
        <v>355</v>
      </c>
      <c r="C3444" s="88"/>
      <c r="D3444" s="88"/>
      <c r="E3444" s="88"/>
      <c r="F3444" s="88"/>
      <c r="G3444" s="88"/>
      <c r="H3444" s="88"/>
      <c r="I3444" s="88"/>
      <c r="J3444" s="88"/>
      <c r="K3444" s="88"/>
      <c r="L3444" s="88"/>
      <c r="M3444" s="88"/>
      <c r="N3444" s="88"/>
      <c r="O3444" s="88"/>
      <c r="P3444" s="88"/>
      <c r="Q3444" s="88"/>
      <c r="R3444" s="88"/>
      <c r="S3444" s="88"/>
      <c r="T3444" s="88"/>
      <c r="U3444" s="88"/>
      <c r="V3444" s="88"/>
      <c r="W3444" s="88"/>
      <c r="X3444" s="88"/>
    </row>
    <row r="3445" spans="2:24" ht="5.4" customHeight="1"/>
    <row r="3446" spans="2:24" ht="12.65" customHeight="1">
      <c r="B3446" s="74" t="s">
        <v>356</v>
      </c>
      <c r="C3446" s="74"/>
      <c r="E3446" s="89">
        <v>12000</v>
      </c>
      <c r="F3446" s="89"/>
      <c r="G3446" s="89"/>
      <c r="I3446" s="89">
        <v>15025</v>
      </c>
      <c r="J3446" s="89"/>
      <c r="K3446" s="89"/>
      <c r="M3446" s="2">
        <v>11000</v>
      </c>
      <c r="O3446" s="2">
        <v>11075</v>
      </c>
      <c r="Q3446" s="2">
        <v>14000</v>
      </c>
      <c r="S3446" s="89">
        <v>14200</v>
      </c>
      <c r="T3446" s="89"/>
      <c r="U3446" s="89"/>
      <c r="W3446" s="90">
        <v>93</v>
      </c>
      <c r="X3446" s="90"/>
    </row>
    <row r="3447" spans="2:24" ht="0.65" customHeight="1">
      <c r="B3447" s="74"/>
      <c r="C3447" s="74"/>
    </row>
    <row r="3448" spans="2:24" ht="0.65" customHeight="1"/>
    <row r="3449" spans="2:24" ht="1.75" customHeight="1"/>
    <row r="3450" spans="2:24" ht="10.75" customHeight="1">
      <c r="E3450" s="85">
        <v>12000</v>
      </c>
      <c r="F3450" s="85"/>
      <c r="G3450" s="85"/>
      <c r="I3450" s="85">
        <v>15025</v>
      </c>
      <c r="J3450" s="85"/>
      <c r="K3450" s="85"/>
      <c r="M3450" s="3">
        <v>11000</v>
      </c>
      <c r="O3450" s="3">
        <v>11075</v>
      </c>
      <c r="Q3450" s="3">
        <v>14000</v>
      </c>
      <c r="S3450" s="85">
        <v>14200</v>
      </c>
      <c r="T3450" s="85"/>
      <c r="U3450" s="85"/>
    </row>
    <row r="3451" spans="2:24" ht="6" customHeight="1"/>
    <row r="3452" spans="2:24" ht="13.75" customHeight="1">
      <c r="C3452" s="86" t="s">
        <v>10</v>
      </c>
      <c r="D3452" s="86"/>
      <c r="E3452" s="86"/>
      <c r="G3452" s="87">
        <v>1</v>
      </c>
      <c r="H3452" s="87"/>
      <c r="I3452" s="87"/>
    </row>
    <row r="3453" spans="2:24" ht="6" customHeight="1"/>
    <row r="3454" spans="2:24" ht="6" customHeight="1"/>
    <row r="3455" spans="2:24" ht="15" customHeight="1">
      <c r="B3455" s="88" t="s">
        <v>357</v>
      </c>
      <c r="C3455" s="88"/>
      <c r="D3455" s="88"/>
      <c r="E3455" s="88"/>
      <c r="F3455" s="88"/>
      <c r="G3455" s="88"/>
      <c r="H3455" s="88"/>
      <c r="I3455" s="88"/>
      <c r="J3455" s="88"/>
      <c r="K3455" s="88"/>
      <c r="L3455" s="88"/>
      <c r="M3455" s="88"/>
      <c r="N3455" s="88"/>
      <c r="O3455" s="88"/>
      <c r="P3455" s="88"/>
      <c r="Q3455" s="88"/>
      <c r="R3455" s="88"/>
      <c r="S3455" s="88"/>
      <c r="T3455" s="88"/>
      <c r="U3455" s="88"/>
      <c r="V3455" s="88"/>
      <c r="W3455" s="88"/>
      <c r="X3455" s="88"/>
    </row>
    <row r="3456" spans="2:24" ht="5.4" customHeight="1"/>
    <row r="3457" spans="2:24" ht="12.65" customHeight="1">
      <c r="B3457" s="74" t="s">
        <v>358</v>
      </c>
      <c r="C3457" s="74"/>
      <c r="E3457" s="89">
        <v>0</v>
      </c>
      <c r="F3457" s="89"/>
      <c r="G3457" s="89"/>
      <c r="I3457" s="89">
        <v>0</v>
      </c>
      <c r="J3457" s="89"/>
      <c r="K3457" s="89"/>
      <c r="M3457" s="2">
        <v>0</v>
      </c>
      <c r="O3457" s="2">
        <v>0</v>
      </c>
      <c r="Q3457" s="2">
        <v>0</v>
      </c>
      <c r="S3457" s="89">
        <v>0</v>
      </c>
      <c r="T3457" s="89"/>
      <c r="U3457" s="89"/>
      <c r="W3457" s="90">
        <v>23</v>
      </c>
      <c r="X3457" s="90"/>
    </row>
    <row r="3458" spans="2:24" ht="0.65" customHeight="1">
      <c r="B3458" s="74"/>
      <c r="C3458" s="74"/>
    </row>
    <row r="3459" spans="2:24" ht="0.65" customHeight="1"/>
    <row r="3460" spans="2:24" ht="1.75" customHeight="1"/>
    <row r="3461" spans="2:24" ht="10.75" customHeight="1">
      <c r="E3461" s="85">
        <v>0</v>
      </c>
      <c r="F3461" s="85"/>
      <c r="G3461" s="85"/>
      <c r="I3461" s="85">
        <v>0</v>
      </c>
      <c r="J3461" s="85"/>
      <c r="K3461" s="85"/>
      <c r="M3461" s="3">
        <v>0</v>
      </c>
      <c r="O3461" s="3">
        <v>0</v>
      </c>
      <c r="Q3461" s="3">
        <v>0</v>
      </c>
      <c r="S3461" s="85">
        <v>0</v>
      </c>
      <c r="T3461" s="85"/>
      <c r="U3461" s="85"/>
    </row>
    <row r="3462" spans="2:24" ht="6" customHeight="1"/>
    <row r="3463" spans="2:24" ht="13.75" customHeight="1">
      <c r="C3463" s="86" t="s">
        <v>10</v>
      </c>
      <c r="D3463" s="86"/>
      <c r="E3463" s="86"/>
      <c r="G3463" s="87">
        <v>1</v>
      </c>
      <c r="H3463" s="87"/>
      <c r="I3463" s="87"/>
    </row>
    <row r="3464" spans="2:24" ht="6" customHeight="1"/>
    <row r="3465" spans="2:24" ht="6" customHeight="1"/>
    <row r="3466" spans="2:24" ht="15" customHeight="1">
      <c r="B3466" s="88" t="s">
        <v>359</v>
      </c>
      <c r="C3466" s="88"/>
      <c r="D3466" s="88"/>
      <c r="E3466" s="88"/>
      <c r="F3466" s="88"/>
      <c r="G3466" s="88"/>
      <c r="H3466" s="88"/>
      <c r="I3466" s="88"/>
      <c r="J3466" s="88"/>
      <c r="K3466" s="88"/>
      <c r="L3466" s="88"/>
      <c r="M3466" s="88"/>
      <c r="N3466" s="88"/>
      <c r="O3466" s="88"/>
      <c r="P3466" s="88"/>
      <c r="Q3466" s="88"/>
      <c r="R3466" s="88"/>
      <c r="S3466" s="88"/>
      <c r="T3466" s="88"/>
      <c r="U3466" s="88"/>
      <c r="V3466" s="88"/>
      <c r="W3466" s="88"/>
      <c r="X3466" s="88"/>
    </row>
    <row r="3467" spans="2:24" ht="5.4" customHeight="1"/>
    <row r="3468" spans="2:24" ht="10.75" customHeight="1">
      <c r="B3468" s="93" t="s">
        <v>360</v>
      </c>
      <c r="C3468" s="93"/>
      <c r="E3468" s="89">
        <v>0</v>
      </c>
      <c r="F3468" s="89"/>
      <c r="G3468" s="89"/>
      <c r="I3468" s="89">
        <v>0</v>
      </c>
      <c r="J3468" s="89"/>
      <c r="K3468" s="89"/>
      <c r="M3468" s="2">
        <v>0</v>
      </c>
      <c r="O3468" s="2">
        <v>0</v>
      </c>
      <c r="Q3468" s="2">
        <v>0</v>
      </c>
      <c r="S3468" s="89">
        <v>0</v>
      </c>
      <c r="T3468" s="89"/>
      <c r="U3468" s="89"/>
    </row>
    <row r="3469" spans="2:24" ht="1.75" customHeight="1">
      <c r="B3469" s="93"/>
      <c r="C3469" s="93"/>
    </row>
    <row r="3470" spans="2:24" ht="0.65" customHeight="1">
      <c r="B3470" s="93"/>
      <c r="C3470" s="93"/>
    </row>
    <row r="3471" spans="2:24" ht="8.4" customHeight="1">
      <c r="B3471" s="93"/>
      <c r="C3471" s="93"/>
    </row>
    <row r="3472" spans="2:24" ht="10.75" customHeight="1">
      <c r="B3472" s="93" t="s">
        <v>360</v>
      </c>
      <c r="C3472" s="93"/>
      <c r="E3472" s="89">
        <v>0</v>
      </c>
      <c r="F3472" s="89"/>
      <c r="G3472" s="89"/>
      <c r="I3472" s="89">
        <v>0</v>
      </c>
      <c r="J3472" s="89"/>
      <c r="K3472" s="89"/>
      <c r="M3472" s="2">
        <v>0</v>
      </c>
      <c r="O3472" s="2">
        <v>0</v>
      </c>
      <c r="Q3472" s="2">
        <v>0</v>
      </c>
      <c r="S3472" s="89">
        <v>0</v>
      </c>
      <c r="T3472" s="89"/>
      <c r="U3472" s="89"/>
    </row>
    <row r="3473" spans="2:24" ht="1.75" customHeight="1">
      <c r="B3473" s="93"/>
      <c r="C3473" s="93"/>
    </row>
    <row r="3474" spans="2:24" ht="0.65" customHeight="1">
      <c r="B3474" s="93"/>
      <c r="C3474" s="93"/>
    </row>
    <row r="3475" spans="2:24" ht="8.4" customHeight="1">
      <c r="B3475" s="93"/>
      <c r="C3475" s="93"/>
    </row>
    <row r="3476" spans="2:24" ht="1.75" customHeight="1"/>
    <row r="3477" spans="2:24" ht="10.75" customHeight="1">
      <c r="E3477" s="85">
        <v>0</v>
      </c>
      <c r="F3477" s="85"/>
      <c r="G3477" s="85"/>
      <c r="I3477" s="85">
        <v>0</v>
      </c>
      <c r="J3477" s="85"/>
      <c r="K3477" s="85"/>
      <c r="M3477" s="3">
        <v>0</v>
      </c>
      <c r="O3477" s="3">
        <v>0</v>
      </c>
      <c r="Q3477" s="3">
        <v>0</v>
      </c>
      <c r="S3477" s="85">
        <v>0</v>
      </c>
      <c r="T3477" s="85"/>
      <c r="U3477" s="85"/>
    </row>
    <row r="3478" spans="2:24" ht="6" customHeight="1"/>
    <row r="3479" spans="2:24" ht="13.75" customHeight="1">
      <c r="C3479" s="86" t="s">
        <v>10</v>
      </c>
      <c r="D3479" s="86"/>
      <c r="E3479" s="86"/>
      <c r="G3479" s="87">
        <v>2</v>
      </c>
      <c r="H3479" s="87"/>
      <c r="I3479" s="87"/>
    </row>
    <row r="3480" spans="2:24" ht="6" customHeight="1"/>
    <row r="3481" spans="2:24" ht="6" customHeight="1"/>
    <row r="3482" spans="2:24" ht="15" customHeight="1">
      <c r="B3482" s="88" t="s">
        <v>361</v>
      </c>
      <c r="C3482" s="88"/>
      <c r="D3482" s="88"/>
      <c r="E3482" s="88"/>
      <c r="F3482" s="88"/>
      <c r="G3482" s="88"/>
      <c r="H3482" s="88"/>
      <c r="I3482" s="88"/>
      <c r="J3482" s="88"/>
      <c r="K3482" s="88"/>
      <c r="L3482" s="88"/>
      <c r="M3482" s="88"/>
      <c r="N3482" s="88"/>
      <c r="O3482" s="88"/>
      <c r="P3482" s="88"/>
      <c r="Q3482" s="88"/>
      <c r="R3482" s="88"/>
      <c r="S3482" s="88"/>
      <c r="T3482" s="88"/>
      <c r="U3482" s="88"/>
      <c r="V3482" s="88"/>
      <c r="W3482" s="88"/>
      <c r="X3482" s="88"/>
    </row>
    <row r="3483" spans="2:24" ht="5.4" customHeight="1"/>
    <row r="3484" spans="2:24" ht="12.65" customHeight="1">
      <c r="B3484" s="74" t="s">
        <v>362</v>
      </c>
      <c r="C3484" s="74"/>
      <c r="E3484" s="89">
        <v>0</v>
      </c>
      <c r="F3484" s="89"/>
      <c r="G3484" s="89"/>
      <c r="I3484" s="89">
        <v>0</v>
      </c>
      <c r="J3484" s="89"/>
      <c r="K3484" s="89"/>
      <c r="M3484" s="2">
        <v>0</v>
      </c>
      <c r="O3484" s="2">
        <v>0</v>
      </c>
      <c r="Q3484" s="2">
        <v>0</v>
      </c>
      <c r="S3484" s="89">
        <v>0</v>
      </c>
      <c r="T3484" s="89"/>
      <c r="U3484" s="89"/>
      <c r="W3484" s="90">
        <v>25</v>
      </c>
      <c r="X3484" s="90"/>
    </row>
    <row r="3485" spans="2:24" ht="0.65" customHeight="1">
      <c r="B3485" s="74"/>
      <c r="C3485" s="74"/>
    </row>
    <row r="3486" spans="2:24" ht="0.65" customHeight="1"/>
    <row r="3487" spans="2:24" ht="1.75" customHeight="1"/>
    <row r="3488" spans="2:24" ht="10.75" customHeight="1">
      <c r="E3488" s="85">
        <v>0</v>
      </c>
      <c r="F3488" s="85"/>
      <c r="G3488" s="85"/>
      <c r="I3488" s="85">
        <v>0</v>
      </c>
      <c r="J3488" s="85"/>
      <c r="K3488" s="85"/>
      <c r="M3488" s="3">
        <v>0</v>
      </c>
      <c r="O3488" s="3">
        <v>0</v>
      </c>
      <c r="Q3488" s="3">
        <v>0</v>
      </c>
      <c r="S3488" s="85">
        <v>0</v>
      </c>
      <c r="T3488" s="85"/>
      <c r="U3488" s="85"/>
    </row>
    <row r="3489" spans="2:24" ht="6" customHeight="1"/>
    <row r="3490" spans="2:24" ht="13.75" customHeight="1">
      <c r="C3490" s="86" t="s">
        <v>10</v>
      </c>
      <c r="D3490" s="86"/>
      <c r="E3490" s="86"/>
      <c r="G3490" s="87">
        <v>1</v>
      </c>
      <c r="H3490" s="87"/>
      <c r="I3490" s="87"/>
    </row>
    <row r="3491" spans="2:24" ht="6" customHeight="1"/>
    <row r="3492" spans="2:24" ht="6" customHeight="1"/>
    <row r="3493" spans="2:24" ht="15" customHeight="1">
      <c r="B3493" s="88" t="s">
        <v>363</v>
      </c>
      <c r="C3493" s="88"/>
      <c r="D3493" s="88"/>
      <c r="E3493" s="88"/>
      <c r="F3493" s="88"/>
      <c r="G3493" s="88"/>
      <c r="H3493" s="88"/>
      <c r="I3493" s="88"/>
      <c r="J3493" s="88"/>
      <c r="K3493" s="88"/>
      <c r="L3493" s="88"/>
      <c r="M3493" s="88"/>
      <c r="N3493" s="88"/>
      <c r="O3493" s="88"/>
      <c r="P3493" s="88"/>
      <c r="Q3493" s="88"/>
      <c r="R3493" s="88"/>
      <c r="S3493" s="88"/>
      <c r="T3493" s="88"/>
      <c r="U3493" s="88"/>
      <c r="V3493" s="88"/>
      <c r="W3493" s="88"/>
      <c r="X3493" s="88"/>
    </row>
    <row r="3494" spans="2:24" ht="5.4" customHeight="1"/>
    <row r="3495" spans="2:24" ht="12.65" customHeight="1">
      <c r="B3495" s="74" t="s">
        <v>364</v>
      </c>
      <c r="C3495" s="74"/>
      <c r="E3495" s="89">
        <v>0</v>
      </c>
      <c r="F3495" s="89"/>
      <c r="G3495" s="89"/>
      <c r="I3495" s="89">
        <v>0</v>
      </c>
      <c r="J3495" s="89"/>
      <c r="K3495" s="89"/>
      <c r="M3495" s="2">
        <v>0</v>
      </c>
      <c r="O3495" s="2">
        <v>0</v>
      </c>
      <c r="Q3495" s="2">
        <v>0</v>
      </c>
      <c r="S3495" s="89">
        <v>0</v>
      </c>
      <c r="T3495" s="89"/>
      <c r="U3495" s="89"/>
      <c r="W3495" s="90">
        <v>29</v>
      </c>
      <c r="X3495" s="90"/>
    </row>
    <row r="3496" spans="2:24" ht="0.65" customHeight="1">
      <c r="B3496" s="74"/>
      <c r="C3496" s="74"/>
    </row>
    <row r="3497" spans="2:24" ht="0.65" customHeight="1"/>
    <row r="3498" spans="2:24" ht="1.75" customHeight="1"/>
    <row r="3499" spans="2:24" ht="10.75" customHeight="1">
      <c r="E3499" s="85">
        <v>0</v>
      </c>
      <c r="F3499" s="85"/>
      <c r="G3499" s="85"/>
      <c r="I3499" s="85">
        <v>0</v>
      </c>
      <c r="J3499" s="85"/>
      <c r="K3499" s="85"/>
      <c r="M3499" s="3">
        <v>0</v>
      </c>
      <c r="O3499" s="3">
        <v>0</v>
      </c>
      <c r="Q3499" s="3">
        <v>0</v>
      </c>
      <c r="S3499" s="85">
        <v>0</v>
      </c>
      <c r="T3499" s="85"/>
      <c r="U3499" s="85"/>
    </row>
    <row r="3500" spans="2:24" ht="6" customHeight="1"/>
    <row r="3501" spans="2:24" ht="13.75" customHeight="1">
      <c r="C3501" s="86" t="s">
        <v>10</v>
      </c>
      <c r="D3501" s="86"/>
      <c r="E3501" s="86"/>
      <c r="G3501" s="87">
        <v>1</v>
      </c>
      <c r="H3501" s="87"/>
      <c r="I3501" s="87"/>
    </row>
    <row r="3502" spans="2:24" ht="6" customHeight="1"/>
    <row r="3503" spans="2:24" ht="6" customHeight="1"/>
    <row r="3504" spans="2:24" ht="15" customHeight="1">
      <c r="B3504" s="88" t="s">
        <v>365</v>
      </c>
      <c r="C3504" s="88"/>
      <c r="D3504" s="88"/>
      <c r="E3504" s="88"/>
      <c r="F3504" s="88"/>
      <c r="G3504" s="88"/>
      <c r="H3504" s="88"/>
      <c r="I3504" s="88"/>
      <c r="J3504" s="88"/>
      <c r="K3504" s="88"/>
      <c r="L3504" s="88"/>
      <c r="M3504" s="88"/>
      <c r="N3504" s="88"/>
      <c r="O3504" s="88"/>
      <c r="P3504" s="88"/>
      <c r="Q3504" s="88"/>
      <c r="R3504" s="88"/>
      <c r="S3504" s="88"/>
      <c r="T3504" s="88"/>
      <c r="U3504" s="88"/>
      <c r="V3504" s="88"/>
      <c r="W3504" s="88"/>
      <c r="X3504" s="88"/>
    </row>
    <row r="3505" spans="2:24" ht="5.4" customHeight="1"/>
    <row r="3506" spans="2:24" ht="12.65" customHeight="1">
      <c r="B3506" s="74" t="s">
        <v>366</v>
      </c>
      <c r="C3506" s="74"/>
      <c r="E3506" s="89">
        <v>0</v>
      </c>
      <c r="F3506" s="89"/>
      <c r="G3506" s="89"/>
      <c r="I3506" s="89">
        <v>0</v>
      </c>
      <c r="J3506" s="89"/>
      <c r="K3506" s="89"/>
      <c r="M3506" s="2">
        <v>0</v>
      </c>
      <c r="O3506" s="2">
        <v>0</v>
      </c>
      <c r="Q3506" s="2">
        <v>0</v>
      </c>
      <c r="S3506" s="89">
        <v>0</v>
      </c>
      <c r="T3506" s="89"/>
      <c r="U3506" s="89"/>
      <c r="W3506" s="90">
        <v>30</v>
      </c>
      <c r="X3506" s="90"/>
    </row>
    <row r="3507" spans="2:24" ht="0.65" customHeight="1">
      <c r="B3507" s="74"/>
      <c r="C3507" s="74"/>
    </row>
    <row r="3508" spans="2:24" ht="0.65" customHeight="1"/>
    <row r="3509" spans="2:24" ht="1.75" customHeight="1"/>
    <row r="3510" spans="2:24" ht="10.75" customHeight="1">
      <c r="E3510" s="85">
        <v>0</v>
      </c>
      <c r="F3510" s="85"/>
      <c r="G3510" s="85"/>
      <c r="I3510" s="85">
        <v>0</v>
      </c>
      <c r="J3510" s="85"/>
      <c r="K3510" s="85"/>
      <c r="M3510" s="3">
        <v>0</v>
      </c>
      <c r="O3510" s="3">
        <v>0</v>
      </c>
      <c r="Q3510" s="3">
        <v>0</v>
      </c>
      <c r="S3510" s="85">
        <v>0</v>
      </c>
      <c r="T3510" s="85"/>
      <c r="U3510" s="85"/>
    </row>
    <row r="3511" spans="2:24" ht="6" customHeight="1"/>
    <row r="3512" spans="2:24" ht="13.75" customHeight="1">
      <c r="C3512" s="86" t="s">
        <v>10</v>
      </c>
      <c r="D3512" s="86"/>
      <c r="E3512" s="86"/>
      <c r="G3512" s="87">
        <v>1</v>
      </c>
      <c r="H3512" s="87"/>
      <c r="I3512" s="87"/>
    </row>
    <row r="3513" spans="2:24" ht="6" customHeight="1"/>
    <row r="3514" spans="2:24" ht="6" customHeight="1"/>
    <row r="3515" spans="2:24" ht="15" customHeight="1">
      <c r="B3515" s="88" t="s">
        <v>367</v>
      </c>
      <c r="C3515" s="88"/>
      <c r="D3515" s="88"/>
      <c r="E3515" s="88"/>
      <c r="F3515" s="88"/>
      <c r="G3515" s="88"/>
      <c r="H3515" s="88"/>
      <c r="I3515" s="88"/>
      <c r="J3515" s="88"/>
      <c r="K3515" s="88"/>
      <c r="L3515" s="88"/>
      <c r="M3515" s="88"/>
      <c r="N3515" s="88"/>
      <c r="O3515" s="88"/>
      <c r="P3515" s="88"/>
      <c r="Q3515" s="88"/>
      <c r="R3515" s="88"/>
      <c r="S3515" s="88"/>
      <c r="T3515" s="88"/>
      <c r="U3515" s="88"/>
      <c r="V3515" s="88"/>
      <c r="W3515" s="88"/>
      <c r="X3515" s="88"/>
    </row>
    <row r="3516" spans="2:24" ht="5.4" customHeight="1"/>
    <row r="3517" spans="2:24" ht="12.65" customHeight="1">
      <c r="B3517" s="74" t="s">
        <v>368</v>
      </c>
      <c r="C3517" s="74"/>
      <c r="E3517" s="89">
        <v>0</v>
      </c>
      <c r="F3517" s="89"/>
      <c r="G3517" s="89"/>
      <c r="I3517" s="89">
        <v>0</v>
      </c>
      <c r="J3517" s="89"/>
      <c r="K3517" s="89"/>
      <c r="M3517" s="2">
        <v>0</v>
      </c>
      <c r="O3517" s="2">
        <v>0</v>
      </c>
      <c r="Q3517" s="2">
        <v>0</v>
      </c>
      <c r="S3517" s="89">
        <v>0</v>
      </c>
      <c r="T3517" s="89"/>
      <c r="U3517" s="89"/>
      <c r="W3517" s="90">
        <v>27</v>
      </c>
      <c r="X3517" s="90"/>
    </row>
    <row r="3518" spans="2:24" ht="0.65" customHeight="1">
      <c r="B3518" s="74"/>
      <c r="C3518" s="74"/>
    </row>
    <row r="3519" spans="2:24" ht="0.65" customHeight="1"/>
    <row r="3520" spans="2:24" ht="1.75" customHeight="1"/>
    <row r="3521" spans="2:24" ht="10.75" customHeight="1">
      <c r="E3521" s="85">
        <v>0</v>
      </c>
      <c r="F3521" s="85"/>
      <c r="G3521" s="85"/>
      <c r="I3521" s="85">
        <v>0</v>
      </c>
      <c r="J3521" s="85"/>
      <c r="K3521" s="85"/>
      <c r="M3521" s="3">
        <v>0</v>
      </c>
      <c r="O3521" s="3">
        <v>0</v>
      </c>
      <c r="Q3521" s="3">
        <v>0</v>
      </c>
      <c r="S3521" s="85">
        <v>0</v>
      </c>
      <c r="T3521" s="85"/>
      <c r="U3521" s="85"/>
    </row>
    <row r="3522" spans="2:24" ht="6" customHeight="1"/>
    <row r="3523" spans="2:24" ht="13.75" customHeight="1">
      <c r="C3523" s="86" t="s">
        <v>10</v>
      </c>
      <c r="D3523" s="86"/>
      <c r="E3523" s="86"/>
      <c r="G3523" s="87">
        <v>1</v>
      </c>
      <c r="H3523" s="87"/>
      <c r="I3523" s="87"/>
    </row>
    <row r="3524" spans="2:24" ht="6" customHeight="1"/>
    <row r="3525" spans="2:24" ht="6" customHeight="1"/>
    <row r="3526" spans="2:24" ht="15" customHeight="1">
      <c r="B3526" s="88" t="s">
        <v>369</v>
      </c>
      <c r="C3526" s="88"/>
      <c r="D3526" s="88"/>
      <c r="E3526" s="88"/>
      <c r="F3526" s="88"/>
      <c r="G3526" s="88"/>
      <c r="H3526" s="88"/>
      <c r="I3526" s="88"/>
      <c r="J3526" s="88"/>
      <c r="K3526" s="88"/>
      <c r="L3526" s="88"/>
      <c r="M3526" s="88"/>
      <c r="N3526" s="88"/>
      <c r="O3526" s="88"/>
      <c r="P3526" s="88"/>
      <c r="Q3526" s="88"/>
      <c r="R3526" s="88"/>
      <c r="S3526" s="88"/>
      <c r="T3526" s="88"/>
      <c r="U3526" s="88"/>
      <c r="V3526" s="88"/>
      <c r="W3526" s="88"/>
      <c r="X3526" s="88"/>
    </row>
    <row r="3527" spans="2:24" ht="5.4" customHeight="1"/>
    <row r="3528" spans="2:24" ht="10.75" customHeight="1">
      <c r="B3528" s="93" t="s">
        <v>370</v>
      </c>
      <c r="C3528" s="93"/>
      <c r="E3528" s="89">
        <v>0</v>
      </c>
      <c r="F3528" s="89"/>
      <c r="G3528" s="89"/>
      <c r="I3528" s="89">
        <v>5</v>
      </c>
      <c r="J3528" s="89"/>
      <c r="K3528" s="89"/>
      <c r="M3528" s="2">
        <v>0</v>
      </c>
      <c r="O3528" s="2">
        <v>0</v>
      </c>
      <c r="Q3528" s="2">
        <v>0</v>
      </c>
      <c r="S3528" s="89">
        <v>0</v>
      </c>
      <c r="T3528" s="89"/>
      <c r="U3528" s="89"/>
      <c r="W3528" s="90">
        <v>75</v>
      </c>
      <c r="X3528" s="90"/>
    </row>
    <row r="3529" spans="2:24" ht="1.75" customHeight="1">
      <c r="B3529" s="93"/>
      <c r="C3529" s="93"/>
    </row>
    <row r="3530" spans="2:24" ht="0.65" customHeight="1">
      <c r="B3530" s="93"/>
      <c r="C3530" s="93"/>
    </row>
    <row r="3531" spans="2:24" ht="8.4" customHeight="1">
      <c r="B3531" s="93"/>
      <c r="C3531" s="93"/>
    </row>
    <row r="3532" spans="2:24" ht="10.75" customHeight="1">
      <c r="B3532" s="93" t="s">
        <v>370</v>
      </c>
      <c r="C3532" s="93"/>
      <c r="E3532" s="89">
        <v>0</v>
      </c>
      <c r="F3532" s="89"/>
      <c r="G3532" s="89"/>
      <c r="I3532" s="89">
        <v>5</v>
      </c>
      <c r="J3532" s="89"/>
      <c r="K3532" s="89"/>
      <c r="M3532" s="2">
        <v>0</v>
      </c>
      <c r="O3532" s="2">
        <v>0</v>
      </c>
      <c r="Q3532" s="2">
        <v>0</v>
      </c>
      <c r="S3532" s="89">
        <v>0</v>
      </c>
      <c r="T3532" s="89"/>
      <c r="U3532" s="89"/>
      <c r="W3532" s="90">
        <v>59</v>
      </c>
      <c r="X3532" s="90"/>
    </row>
    <row r="3533" spans="2:24" ht="1.75" customHeight="1">
      <c r="B3533" s="93"/>
      <c r="C3533" s="93"/>
    </row>
    <row r="3534" spans="2:24" ht="0.65" customHeight="1">
      <c r="B3534" s="93"/>
      <c r="C3534" s="93"/>
    </row>
    <row r="3535" spans="2:24" ht="8.4" customHeight="1">
      <c r="B3535" s="93"/>
      <c r="C3535" s="93"/>
    </row>
    <row r="3536" spans="2:24" ht="1.75" customHeight="1"/>
    <row r="3537" spans="2:24" ht="10.75" customHeight="1">
      <c r="E3537" s="85">
        <v>0</v>
      </c>
      <c r="F3537" s="85"/>
      <c r="G3537" s="85"/>
      <c r="I3537" s="85">
        <v>10</v>
      </c>
      <c r="J3537" s="85"/>
      <c r="K3537" s="85"/>
      <c r="M3537" s="3">
        <v>0</v>
      </c>
      <c r="O3537" s="3">
        <v>0</v>
      </c>
      <c r="Q3537" s="3">
        <v>0</v>
      </c>
      <c r="S3537" s="85">
        <v>0</v>
      </c>
      <c r="T3537" s="85"/>
      <c r="U3537" s="85"/>
    </row>
    <row r="3538" spans="2:24" ht="6" customHeight="1"/>
    <row r="3539" spans="2:24" ht="13.75" customHeight="1">
      <c r="C3539" s="86" t="s">
        <v>10</v>
      </c>
      <c r="D3539" s="86"/>
      <c r="E3539" s="86"/>
      <c r="G3539" s="87">
        <v>2</v>
      </c>
      <c r="H3539" s="87"/>
      <c r="I3539" s="87"/>
    </row>
    <row r="3540" spans="2:24" ht="6" customHeight="1"/>
    <row r="3541" spans="2:24" ht="6" customHeight="1"/>
    <row r="3542" spans="2:24" ht="15" customHeight="1">
      <c r="B3542" s="88" t="s">
        <v>371</v>
      </c>
      <c r="C3542" s="88"/>
      <c r="D3542" s="88"/>
      <c r="E3542" s="88"/>
      <c r="F3542" s="88"/>
      <c r="G3542" s="88"/>
      <c r="H3542" s="88"/>
      <c r="I3542" s="88"/>
      <c r="J3542" s="88"/>
      <c r="K3542" s="88"/>
      <c r="L3542" s="88"/>
      <c r="M3542" s="88"/>
      <c r="N3542" s="88"/>
      <c r="O3542" s="88"/>
      <c r="P3542" s="88"/>
      <c r="Q3542" s="88"/>
      <c r="R3542" s="88"/>
      <c r="S3542" s="88"/>
      <c r="T3542" s="88"/>
      <c r="U3542" s="88"/>
      <c r="V3542" s="88"/>
      <c r="W3542" s="88"/>
      <c r="X3542" s="88"/>
    </row>
    <row r="3543" spans="2:24" ht="5.4" customHeight="1"/>
    <row r="3544" spans="2:24" ht="12.65" customHeight="1">
      <c r="B3544" s="74" t="s">
        <v>372</v>
      </c>
      <c r="C3544" s="74"/>
      <c r="E3544" s="89">
        <v>0</v>
      </c>
      <c r="F3544" s="89"/>
      <c r="G3544" s="89"/>
      <c r="I3544" s="89">
        <v>0</v>
      </c>
      <c r="J3544" s="89"/>
      <c r="K3544" s="89"/>
      <c r="M3544" s="2">
        <v>0</v>
      </c>
      <c r="O3544" s="2">
        <v>0</v>
      </c>
      <c r="Q3544" s="2">
        <v>0</v>
      </c>
      <c r="S3544" s="89">
        <v>0</v>
      </c>
      <c r="T3544" s="89"/>
      <c r="U3544" s="89"/>
      <c r="W3544" s="90">
        <v>26</v>
      </c>
      <c r="X3544" s="90"/>
    </row>
    <row r="3545" spans="2:24" ht="0.65" customHeight="1">
      <c r="B3545" s="74"/>
      <c r="C3545" s="74"/>
    </row>
    <row r="3546" spans="2:24" ht="0.65" customHeight="1"/>
    <row r="3547" spans="2:24" ht="1.75" customHeight="1"/>
    <row r="3548" spans="2:24" ht="10.75" customHeight="1">
      <c r="E3548" s="85">
        <v>0</v>
      </c>
      <c r="F3548" s="85"/>
      <c r="G3548" s="85"/>
      <c r="I3548" s="85">
        <v>0</v>
      </c>
      <c r="J3548" s="85"/>
      <c r="K3548" s="85"/>
      <c r="M3548" s="3">
        <v>0</v>
      </c>
      <c r="O3548" s="3">
        <v>0</v>
      </c>
      <c r="Q3548" s="3">
        <v>0</v>
      </c>
      <c r="S3548" s="85">
        <v>0</v>
      </c>
      <c r="T3548" s="85"/>
      <c r="U3548" s="85"/>
    </row>
    <row r="3549" spans="2:24" ht="6" customHeight="1"/>
    <row r="3550" spans="2:24" ht="13.75" customHeight="1">
      <c r="C3550" s="86" t="s">
        <v>10</v>
      </c>
      <c r="D3550" s="86"/>
      <c r="E3550" s="86"/>
      <c r="G3550" s="87">
        <v>1</v>
      </c>
      <c r="H3550" s="87"/>
      <c r="I3550" s="87"/>
    </row>
    <row r="3551" spans="2:24" ht="6" customHeight="1"/>
    <row r="3552" spans="2:24" ht="6" customHeight="1"/>
    <row r="3553" spans="2:24" ht="15" customHeight="1">
      <c r="B3553" s="88" t="s">
        <v>373</v>
      </c>
      <c r="C3553" s="88"/>
      <c r="D3553" s="88"/>
      <c r="E3553" s="88"/>
      <c r="F3553" s="88"/>
      <c r="G3553" s="88"/>
      <c r="H3553" s="88"/>
      <c r="I3553" s="88"/>
      <c r="J3553" s="88"/>
      <c r="K3553" s="88"/>
      <c r="L3553" s="88"/>
      <c r="M3553" s="88"/>
      <c r="N3553" s="88"/>
      <c r="O3553" s="88"/>
      <c r="P3553" s="88"/>
      <c r="Q3553" s="88"/>
      <c r="R3553" s="88"/>
      <c r="S3553" s="88"/>
      <c r="T3553" s="88"/>
      <c r="U3553" s="88"/>
      <c r="V3553" s="88"/>
      <c r="W3553" s="88"/>
      <c r="X3553" s="88"/>
    </row>
    <row r="3554" spans="2:24" ht="5.4" customHeight="1"/>
    <row r="3555" spans="2:24" ht="12.65" customHeight="1">
      <c r="B3555" s="74" t="s">
        <v>374</v>
      </c>
      <c r="C3555" s="74"/>
      <c r="E3555" s="89">
        <v>0</v>
      </c>
      <c r="F3555" s="89"/>
      <c r="G3555" s="89"/>
      <c r="I3555" s="89">
        <v>0</v>
      </c>
      <c r="J3555" s="89"/>
      <c r="K3555" s="89"/>
      <c r="M3555" s="2">
        <v>0</v>
      </c>
      <c r="O3555" s="2">
        <v>0</v>
      </c>
      <c r="Q3555" s="2">
        <v>0</v>
      </c>
      <c r="S3555" s="89">
        <v>0</v>
      </c>
      <c r="T3555" s="89"/>
      <c r="U3555" s="89"/>
      <c r="W3555" s="90">
        <v>26</v>
      </c>
      <c r="X3555" s="90"/>
    </row>
    <row r="3556" spans="2:24" ht="0.65" customHeight="1">
      <c r="B3556" s="74"/>
      <c r="C3556" s="74"/>
    </row>
    <row r="3557" spans="2:24" ht="0.65" customHeight="1"/>
    <row r="3558" spans="2:24" ht="1.75" customHeight="1"/>
    <row r="3559" spans="2:24" ht="10.75" customHeight="1">
      <c r="E3559" s="85">
        <v>0</v>
      </c>
      <c r="F3559" s="85"/>
      <c r="G3559" s="85"/>
      <c r="I3559" s="85">
        <v>0</v>
      </c>
      <c r="J3559" s="85"/>
      <c r="K3559" s="85"/>
      <c r="M3559" s="3">
        <v>0</v>
      </c>
      <c r="O3559" s="3">
        <v>0</v>
      </c>
      <c r="Q3559" s="3">
        <v>0</v>
      </c>
      <c r="S3559" s="85">
        <v>0</v>
      </c>
      <c r="T3559" s="85"/>
      <c r="U3559" s="85"/>
    </row>
    <row r="3560" spans="2:24" ht="6" customHeight="1"/>
    <row r="3561" spans="2:24" ht="13.75" customHeight="1">
      <c r="C3561" s="86" t="s">
        <v>10</v>
      </c>
      <c r="D3561" s="86"/>
      <c r="E3561" s="86"/>
      <c r="G3561" s="87">
        <v>1</v>
      </c>
      <c r="H3561" s="87"/>
      <c r="I3561" s="87"/>
    </row>
    <row r="3562" spans="2:24" ht="6" customHeight="1"/>
    <row r="3563" spans="2:24" ht="6" customHeight="1"/>
    <row r="3564" spans="2:24" ht="15" customHeight="1">
      <c r="B3564" s="88" t="s">
        <v>375</v>
      </c>
      <c r="C3564" s="88"/>
      <c r="D3564" s="88"/>
      <c r="E3564" s="88"/>
      <c r="F3564" s="88"/>
      <c r="G3564" s="88"/>
      <c r="H3564" s="88"/>
      <c r="I3564" s="88"/>
      <c r="J3564" s="88"/>
      <c r="K3564" s="88"/>
      <c r="L3564" s="88"/>
      <c r="M3564" s="88"/>
      <c r="N3564" s="88"/>
      <c r="O3564" s="88"/>
      <c r="P3564" s="88"/>
      <c r="Q3564" s="88"/>
      <c r="R3564" s="88"/>
      <c r="S3564" s="88"/>
      <c r="T3564" s="88"/>
      <c r="U3564" s="88"/>
      <c r="V3564" s="88"/>
      <c r="W3564" s="88"/>
      <c r="X3564" s="88"/>
    </row>
    <row r="3565" spans="2:24" ht="5.4" customHeight="1"/>
    <row r="3566" spans="2:24" ht="10.75" customHeight="1">
      <c r="B3566" s="93" t="s">
        <v>376</v>
      </c>
      <c r="C3566" s="93"/>
      <c r="E3566" s="89">
        <v>0</v>
      </c>
      <c r="F3566" s="89"/>
      <c r="G3566" s="89"/>
      <c r="I3566" s="89">
        <v>0</v>
      </c>
      <c r="J3566" s="89"/>
      <c r="K3566" s="89"/>
      <c r="M3566" s="2">
        <v>0</v>
      </c>
      <c r="O3566" s="2">
        <v>0</v>
      </c>
      <c r="Q3566" s="2">
        <v>0</v>
      </c>
      <c r="S3566" s="89">
        <v>0</v>
      </c>
      <c r="T3566" s="89"/>
      <c r="U3566" s="89"/>
      <c r="W3566" s="90">
        <v>59</v>
      </c>
      <c r="X3566" s="90"/>
    </row>
    <row r="3567" spans="2:24" ht="1.75" customHeight="1">
      <c r="B3567" s="93"/>
      <c r="C3567" s="93"/>
    </row>
    <row r="3568" spans="2:24" ht="0.65" customHeight="1">
      <c r="B3568" s="93"/>
      <c r="C3568" s="93"/>
    </row>
    <row r="3569" spans="2:24" ht="8.4" customHeight="1">
      <c r="B3569" s="93"/>
      <c r="C3569" s="93"/>
    </row>
    <row r="3570" spans="2:24" ht="10.75" customHeight="1">
      <c r="B3570" s="93" t="s">
        <v>376</v>
      </c>
      <c r="C3570" s="93"/>
      <c r="E3570" s="89">
        <v>0</v>
      </c>
      <c r="F3570" s="89"/>
      <c r="G3570" s="89"/>
      <c r="I3570" s="89">
        <v>0</v>
      </c>
      <c r="J3570" s="89"/>
      <c r="K3570" s="89"/>
      <c r="M3570" s="2">
        <v>0</v>
      </c>
      <c r="O3570" s="2">
        <v>0</v>
      </c>
      <c r="Q3570" s="2">
        <v>0</v>
      </c>
      <c r="S3570" s="89">
        <v>0</v>
      </c>
      <c r="T3570" s="89"/>
      <c r="U3570" s="89"/>
      <c r="W3570" s="90">
        <v>54</v>
      </c>
      <c r="X3570" s="90"/>
    </row>
    <row r="3571" spans="2:24" ht="1.75" customHeight="1">
      <c r="B3571" s="93"/>
      <c r="C3571" s="93"/>
    </row>
    <row r="3572" spans="2:24" ht="0.65" customHeight="1">
      <c r="B3572" s="93"/>
      <c r="C3572" s="93"/>
    </row>
    <row r="3573" spans="2:24" ht="8.4" customHeight="1">
      <c r="B3573" s="93"/>
      <c r="C3573" s="93"/>
    </row>
    <row r="3574" spans="2:24" ht="1.75" customHeight="1"/>
    <row r="3575" spans="2:24" ht="10.75" customHeight="1">
      <c r="E3575" s="85">
        <v>0</v>
      </c>
      <c r="F3575" s="85"/>
      <c r="G3575" s="85"/>
      <c r="I3575" s="85">
        <v>0</v>
      </c>
      <c r="J3575" s="85"/>
      <c r="K3575" s="85"/>
      <c r="M3575" s="3">
        <v>0</v>
      </c>
      <c r="O3575" s="3">
        <v>0</v>
      </c>
      <c r="Q3575" s="3">
        <v>0</v>
      </c>
      <c r="S3575" s="85">
        <v>0</v>
      </c>
      <c r="T3575" s="85"/>
      <c r="U3575" s="85"/>
    </row>
    <row r="3576" spans="2:24" ht="6" customHeight="1"/>
    <row r="3577" spans="2:24" ht="13.75" customHeight="1">
      <c r="C3577" s="86" t="s">
        <v>10</v>
      </c>
      <c r="D3577" s="86"/>
      <c r="E3577" s="86"/>
      <c r="G3577" s="87">
        <v>2</v>
      </c>
      <c r="H3577" s="87"/>
      <c r="I3577" s="87"/>
    </row>
    <row r="3578" spans="2:24" ht="6" customHeight="1"/>
    <row r="3579" spans="2:24" ht="6" customHeight="1"/>
    <row r="3580" spans="2:24" ht="15" customHeight="1">
      <c r="B3580" s="88" t="s">
        <v>377</v>
      </c>
      <c r="C3580" s="88"/>
      <c r="D3580" s="88"/>
      <c r="E3580" s="88"/>
      <c r="F3580" s="88"/>
      <c r="G3580" s="88"/>
      <c r="H3580" s="88"/>
      <c r="I3580" s="88"/>
      <c r="J3580" s="88"/>
      <c r="K3580" s="88"/>
      <c r="L3580" s="88"/>
      <c r="M3580" s="88"/>
      <c r="N3580" s="88"/>
      <c r="O3580" s="88"/>
      <c r="P3580" s="88"/>
      <c r="Q3580" s="88"/>
      <c r="R3580" s="88"/>
      <c r="S3580" s="88"/>
      <c r="T3580" s="88"/>
      <c r="U3580" s="88"/>
      <c r="V3580" s="88"/>
      <c r="W3580" s="88"/>
      <c r="X3580" s="88"/>
    </row>
    <row r="3581" spans="2:24" ht="5.4" customHeight="1"/>
    <row r="3582" spans="2:24" ht="12.65" customHeight="1">
      <c r="B3582" s="74" t="s">
        <v>378</v>
      </c>
      <c r="C3582" s="74"/>
      <c r="E3582" s="89">
        <v>0</v>
      </c>
      <c r="F3582" s="89"/>
      <c r="G3582" s="89"/>
      <c r="I3582" s="89">
        <v>0</v>
      </c>
      <c r="J3582" s="89"/>
      <c r="K3582" s="89"/>
      <c r="M3582" s="2">
        <v>0</v>
      </c>
      <c r="O3582" s="2">
        <v>0</v>
      </c>
      <c r="Q3582" s="2">
        <v>0</v>
      </c>
      <c r="S3582" s="89">
        <v>0</v>
      </c>
      <c r="T3582" s="89"/>
      <c r="U3582" s="89"/>
      <c r="W3582" s="90">
        <v>76</v>
      </c>
      <c r="X3582" s="90"/>
    </row>
    <row r="3583" spans="2:24" ht="0.65" customHeight="1">
      <c r="B3583" s="74"/>
      <c r="C3583" s="74"/>
    </row>
    <row r="3584" spans="2:24" ht="0.65" customHeight="1"/>
    <row r="3585" spans="2:24" ht="1.75" customHeight="1"/>
    <row r="3586" spans="2:24" ht="10.75" customHeight="1">
      <c r="E3586" s="85">
        <v>0</v>
      </c>
      <c r="F3586" s="85"/>
      <c r="G3586" s="85"/>
      <c r="I3586" s="85">
        <v>0</v>
      </c>
      <c r="J3586" s="85"/>
      <c r="K3586" s="85"/>
      <c r="M3586" s="3">
        <v>0</v>
      </c>
      <c r="O3586" s="3">
        <v>0</v>
      </c>
      <c r="Q3586" s="3">
        <v>0</v>
      </c>
      <c r="S3586" s="85">
        <v>0</v>
      </c>
      <c r="T3586" s="85"/>
      <c r="U3586" s="85"/>
    </row>
    <row r="3587" spans="2:24" ht="6" customHeight="1"/>
    <row r="3588" spans="2:24" ht="13.75" customHeight="1">
      <c r="C3588" s="86" t="s">
        <v>10</v>
      </c>
      <c r="D3588" s="86"/>
      <c r="E3588" s="86"/>
      <c r="G3588" s="87">
        <v>1</v>
      </c>
      <c r="H3588" s="87"/>
      <c r="I3588" s="87"/>
    </row>
    <row r="3589" spans="2:24" ht="6" customHeight="1"/>
    <row r="3590" spans="2:24" ht="6" customHeight="1"/>
    <row r="3591" spans="2:24" ht="15" customHeight="1">
      <c r="B3591" s="88" t="s">
        <v>379</v>
      </c>
      <c r="C3591" s="88"/>
      <c r="D3591" s="88"/>
      <c r="E3591" s="88"/>
      <c r="F3591" s="88"/>
      <c r="G3591" s="88"/>
      <c r="H3591" s="88"/>
      <c r="I3591" s="88"/>
      <c r="J3591" s="88"/>
      <c r="K3591" s="88"/>
      <c r="L3591" s="88"/>
      <c r="M3591" s="88"/>
      <c r="N3591" s="88"/>
      <c r="O3591" s="88"/>
      <c r="P3591" s="88"/>
      <c r="Q3591" s="88"/>
      <c r="R3591" s="88"/>
      <c r="S3591" s="88"/>
      <c r="T3591" s="88"/>
      <c r="U3591" s="88"/>
      <c r="V3591" s="88"/>
      <c r="W3591" s="88"/>
      <c r="X3591" s="88"/>
    </row>
    <row r="3592" spans="2:24" ht="5.4" customHeight="1"/>
    <row r="3593" spans="2:24" ht="12.65" customHeight="1">
      <c r="B3593" s="74" t="s">
        <v>380</v>
      </c>
      <c r="C3593" s="74"/>
      <c r="E3593" s="89">
        <v>0</v>
      </c>
      <c r="F3593" s="89"/>
      <c r="G3593" s="89"/>
      <c r="I3593" s="89">
        <v>0</v>
      </c>
      <c r="J3593" s="89"/>
      <c r="K3593" s="89"/>
      <c r="M3593" s="2">
        <v>0</v>
      </c>
      <c r="O3593" s="2">
        <v>0</v>
      </c>
      <c r="Q3593" s="2">
        <v>0</v>
      </c>
      <c r="S3593" s="89">
        <v>0</v>
      </c>
      <c r="T3593" s="89"/>
      <c r="U3593" s="89"/>
      <c r="W3593" s="90">
        <v>100</v>
      </c>
      <c r="X3593" s="90"/>
    </row>
    <row r="3594" spans="2:24" ht="0.65" customHeight="1">
      <c r="B3594" s="74"/>
      <c r="C3594" s="74"/>
    </row>
    <row r="3595" spans="2:24" ht="0.65" customHeight="1"/>
    <row r="3596" spans="2:24" ht="1.75" customHeight="1"/>
    <row r="3597" spans="2:24" ht="10.75" customHeight="1">
      <c r="E3597" s="85">
        <v>0</v>
      </c>
      <c r="F3597" s="85"/>
      <c r="G3597" s="85"/>
      <c r="I3597" s="85">
        <v>0</v>
      </c>
      <c r="J3597" s="85"/>
      <c r="K3597" s="85"/>
      <c r="M3597" s="3">
        <v>0</v>
      </c>
      <c r="O3597" s="3">
        <v>0</v>
      </c>
      <c r="Q3597" s="3">
        <v>0</v>
      </c>
      <c r="S3597" s="85">
        <v>0</v>
      </c>
      <c r="T3597" s="85"/>
      <c r="U3597" s="85"/>
    </row>
    <row r="3598" spans="2:24" ht="6" customHeight="1"/>
    <row r="3599" spans="2:24" ht="13.75" customHeight="1">
      <c r="C3599" s="86" t="s">
        <v>10</v>
      </c>
      <c r="D3599" s="86"/>
      <c r="E3599" s="86"/>
      <c r="G3599" s="87">
        <v>1</v>
      </c>
      <c r="H3599" s="87"/>
      <c r="I3599" s="87"/>
    </row>
    <row r="3600" spans="2:24" ht="6" customHeight="1"/>
    <row r="3601" spans="2:24" ht="6" customHeight="1"/>
    <row r="3602" spans="2:24" ht="15" customHeight="1">
      <c r="B3602" s="88" t="s">
        <v>381</v>
      </c>
      <c r="C3602" s="88"/>
      <c r="D3602" s="88"/>
      <c r="E3602" s="88"/>
      <c r="F3602" s="88"/>
      <c r="G3602" s="88"/>
      <c r="H3602" s="88"/>
      <c r="I3602" s="88"/>
      <c r="J3602" s="88"/>
      <c r="K3602" s="88"/>
      <c r="L3602" s="88"/>
      <c r="M3602" s="88"/>
      <c r="N3602" s="88"/>
      <c r="O3602" s="88"/>
      <c r="P3602" s="88"/>
      <c r="Q3602" s="88"/>
      <c r="R3602" s="88"/>
      <c r="S3602" s="88"/>
      <c r="T3602" s="88"/>
      <c r="U3602" s="88"/>
      <c r="V3602" s="88"/>
      <c r="W3602" s="88"/>
      <c r="X3602" s="88"/>
    </row>
    <row r="3603" spans="2:24" ht="5.4" customHeight="1"/>
    <row r="3604" spans="2:24" ht="10.75" customHeight="1">
      <c r="B3604" s="93" t="s">
        <v>382</v>
      </c>
      <c r="C3604" s="93"/>
      <c r="E3604" s="89">
        <v>0</v>
      </c>
      <c r="F3604" s="89"/>
      <c r="G3604" s="89"/>
      <c r="I3604" s="89">
        <v>0</v>
      </c>
      <c r="J3604" s="89"/>
      <c r="K3604" s="89"/>
      <c r="M3604" s="2">
        <v>0</v>
      </c>
      <c r="O3604" s="2">
        <v>0</v>
      </c>
      <c r="Q3604" s="2">
        <v>20</v>
      </c>
      <c r="S3604" s="89">
        <v>20</v>
      </c>
      <c r="T3604" s="89"/>
      <c r="U3604" s="89"/>
    </row>
    <row r="3605" spans="2:24" ht="1.75" customHeight="1">
      <c r="B3605" s="93"/>
      <c r="C3605" s="93"/>
    </row>
    <row r="3606" spans="2:24" ht="0.65" customHeight="1">
      <c r="B3606" s="93"/>
      <c r="C3606" s="93"/>
    </row>
    <row r="3607" spans="2:24" ht="8.4" customHeight="1">
      <c r="B3607" s="93"/>
      <c r="C3607" s="93"/>
    </row>
    <row r="3608" spans="2:24" ht="10.75" customHeight="1">
      <c r="B3608" s="93" t="s">
        <v>382</v>
      </c>
      <c r="C3608" s="93"/>
      <c r="E3608" s="89">
        <v>0</v>
      </c>
      <c r="F3608" s="89"/>
      <c r="G3608" s="89"/>
      <c r="I3608" s="89">
        <v>0</v>
      </c>
      <c r="J3608" s="89"/>
      <c r="K3608" s="89"/>
      <c r="M3608" s="2">
        <v>0</v>
      </c>
      <c r="O3608" s="2">
        <v>0</v>
      </c>
      <c r="Q3608" s="2">
        <v>20</v>
      </c>
      <c r="S3608" s="89">
        <v>20</v>
      </c>
      <c r="T3608" s="89"/>
      <c r="U3608" s="89"/>
    </row>
    <row r="3609" spans="2:24" ht="1.75" customHeight="1">
      <c r="B3609" s="93"/>
      <c r="C3609" s="93"/>
    </row>
    <row r="3610" spans="2:24" ht="0.65" customHeight="1">
      <c r="B3610" s="93"/>
      <c r="C3610" s="93"/>
    </row>
    <row r="3611" spans="2:24" ht="8.4" customHeight="1">
      <c r="B3611" s="93"/>
      <c r="C3611" s="93"/>
    </row>
    <row r="3612" spans="2:24" ht="1.75" customHeight="1"/>
    <row r="3613" spans="2:24" ht="10.75" customHeight="1">
      <c r="E3613" s="85">
        <v>0</v>
      </c>
      <c r="F3613" s="85"/>
      <c r="G3613" s="85"/>
      <c r="I3613" s="85">
        <v>0</v>
      </c>
      <c r="J3613" s="85"/>
      <c r="K3613" s="85"/>
      <c r="M3613" s="3">
        <v>0</v>
      </c>
      <c r="O3613" s="3">
        <v>0</v>
      </c>
      <c r="Q3613" s="3">
        <v>40</v>
      </c>
      <c r="S3613" s="85">
        <v>40</v>
      </c>
      <c r="T3613" s="85"/>
      <c r="U3613" s="85"/>
    </row>
    <row r="3614" spans="2:24" ht="6" customHeight="1"/>
    <row r="3615" spans="2:24" ht="13.75" customHeight="1">
      <c r="C3615" s="86" t="s">
        <v>10</v>
      </c>
      <c r="D3615" s="86"/>
      <c r="E3615" s="86"/>
      <c r="G3615" s="87">
        <v>2</v>
      </c>
      <c r="H3615" s="87"/>
      <c r="I3615" s="87"/>
    </row>
    <row r="3616" spans="2:24" ht="6" customHeight="1"/>
    <row r="3617" spans="2:24" ht="6" customHeight="1"/>
    <row r="3618" spans="2:24" ht="15" customHeight="1">
      <c r="B3618" s="88" t="s">
        <v>383</v>
      </c>
      <c r="C3618" s="88"/>
      <c r="D3618" s="88"/>
      <c r="E3618" s="88"/>
      <c r="F3618" s="88"/>
      <c r="G3618" s="88"/>
      <c r="H3618" s="88"/>
      <c r="I3618" s="88"/>
      <c r="J3618" s="88"/>
      <c r="K3618" s="88"/>
      <c r="L3618" s="88"/>
      <c r="M3618" s="88"/>
      <c r="N3618" s="88"/>
      <c r="O3618" s="88"/>
      <c r="P3618" s="88"/>
      <c r="Q3618" s="88"/>
      <c r="R3618" s="88"/>
      <c r="S3618" s="88"/>
      <c r="T3618" s="88"/>
      <c r="U3618" s="88"/>
      <c r="V3618" s="88"/>
      <c r="W3618" s="88"/>
      <c r="X3618" s="88"/>
    </row>
    <row r="3619" spans="2:24" ht="5.4" customHeight="1"/>
    <row r="3620" spans="2:24" ht="12.65" customHeight="1">
      <c r="B3620" s="74" t="s">
        <v>384</v>
      </c>
      <c r="C3620" s="74"/>
      <c r="E3620" s="89">
        <v>15</v>
      </c>
      <c r="F3620" s="89"/>
      <c r="G3620" s="89"/>
      <c r="I3620" s="89">
        <v>15</v>
      </c>
      <c r="J3620" s="89"/>
      <c r="K3620" s="89"/>
      <c r="M3620" s="2">
        <v>0</v>
      </c>
      <c r="O3620" s="2">
        <v>0</v>
      </c>
      <c r="Q3620" s="2">
        <v>0</v>
      </c>
      <c r="S3620" s="89">
        <v>0</v>
      </c>
      <c r="T3620" s="89"/>
      <c r="U3620" s="89"/>
      <c r="W3620" s="90">
        <v>56</v>
      </c>
      <c r="X3620" s="90"/>
    </row>
    <row r="3621" spans="2:24" ht="0.65" customHeight="1">
      <c r="B3621" s="74"/>
      <c r="C3621" s="74"/>
    </row>
    <row r="3622" spans="2:24" ht="0.65" customHeight="1"/>
    <row r="3623" spans="2:24" ht="1.75" customHeight="1"/>
    <row r="3624" spans="2:24" ht="10.75" customHeight="1">
      <c r="E3624" s="85">
        <v>15</v>
      </c>
      <c r="F3624" s="85"/>
      <c r="G3624" s="85"/>
      <c r="I3624" s="85">
        <v>15</v>
      </c>
      <c r="J3624" s="85"/>
      <c r="K3624" s="85"/>
      <c r="M3624" s="3">
        <v>0</v>
      </c>
      <c r="O3624" s="3">
        <v>0</v>
      </c>
      <c r="Q3624" s="3">
        <v>0</v>
      </c>
      <c r="S3624" s="85">
        <v>0</v>
      </c>
      <c r="T3624" s="85"/>
      <c r="U3624" s="85"/>
    </row>
    <row r="3625" spans="2:24" ht="6" customHeight="1"/>
    <row r="3626" spans="2:24" ht="13.75" customHeight="1">
      <c r="C3626" s="86" t="s">
        <v>10</v>
      </c>
      <c r="D3626" s="86"/>
      <c r="E3626" s="86"/>
      <c r="G3626" s="87">
        <v>1</v>
      </c>
      <c r="H3626" s="87"/>
      <c r="I3626" s="87"/>
    </row>
    <row r="3627" spans="2:24" ht="6" customHeight="1"/>
    <row r="3628" spans="2:24" ht="6" customHeight="1"/>
    <row r="3629" spans="2:24" ht="15" customHeight="1">
      <c r="B3629" s="88" t="s">
        <v>385</v>
      </c>
      <c r="C3629" s="88"/>
      <c r="D3629" s="88"/>
      <c r="E3629" s="88"/>
      <c r="F3629" s="88"/>
      <c r="G3629" s="88"/>
      <c r="H3629" s="88"/>
      <c r="I3629" s="88"/>
      <c r="J3629" s="88"/>
      <c r="K3629" s="88"/>
      <c r="L3629" s="88"/>
      <c r="M3629" s="88"/>
      <c r="N3629" s="88"/>
      <c r="O3629" s="88"/>
      <c r="P3629" s="88"/>
      <c r="Q3629" s="88"/>
      <c r="R3629" s="88"/>
      <c r="S3629" s="88"/>
      <c r="T3629" s="88"/>
      <c r="U3629" s="88"/>
      <c r="V3629" s="88"/>
      <c r="W3629" s="88"/>
      <c r="X3629" s="88"/>
    </row>
    <row r="3630" spans="2:24" ht="5.4" customHeight="1"/>
    <row r="3631" spans="2:24" ht="12.65" customHeight="1">
      <c r="B3631" s="74" t="s">
        <v>386</v>
      </c>
      <c r="C3631" s="74"/>
      <c r="E3631" s="89">
        <v>0</v>
      </c>
      <c r="F3631" s="89"/>
      <c r="G3631" s="89"/>
      <c r="I3631" s="89">
        <v>0</v>
      </c>
      <c r="J3631" s="89"/>
      <c r="K3631" s="89"/>
      <c r="M3631" s="2">
        <v>0</v>
      </c>
      <c r="O3631" s="2">
        <v>0</v>
      </c>
      <c r="Q3631" s="2">
        <v>0</v>
      </c>
      <c r="S3631" s="89">
        <v>0</v>
      </c>
      <c r="T3631" s="89"/>
      <c r="U3631" s="89"/>
      <c r="W3631" s="90">
        <v>26</v>
      </c>
      <c r="X3631" s="90"/>
    </row>
    <row r="3632" spans="2:24" ht="0.65" customHeight="1">
      <c r="B3632" s="74"/>
      <c r="C3632" s="74"/>
    </row>
    <row r="3633" spans="2:24" ht="0.65" customHeight="1"/>
    <row r="3634" spans="2:24" ht="1.75" customHeight="1"/>
    <row r="3635" spans="2:24" ht="10.75" customHeight="1">
      <c r="E3635" s="85">
        <v>0</v>
      </c>
      <c r="F3635" s="85"/>
      <c r="G3635" s="85"/>
      <c r="I3635" s="85">
        <v>0</v>
      </c>
      <c r="J3635" s="85"/>
      <c r="K3635" s="85"/>
      <c r="M3635" s="3">
        <v>0</v>
      </c>
      <c r="O3635" s="3">
        <v>0</v>
      </c>
      <c r="Q3635" s="3">
        <v>0</v>
      </c>
      <c r="S3635" s="85">
        <v>0</v>
      </c>
      <c r="T3635" s="85"/>
      <c r="U3635" s="85"/>
    </row>
    <row r="3636" spans="2:24" ht="6" customHeight="1"/>
    <row r="3637" spans="2:24" ht="13.75" customHeight="1">
      <c r="C3637" s="86" t="s">
        <v>10</v>
      </c>
      <c r="D3637" s="86"/>
      <c r="E3637" s="86"/>
      <c r="G3637" s="87">
        <v>1</v>
      </c>
      <c r="H3637" s="87"/>
      <c r="I3637" s="87"/>
    </row>
    <row r="3638" spans="2:24" ht="6" customHeight="1"/>
    <row r="3639" spans="2:24" ht="6" customHeight="1"/>
    <row r="3640" spans="2:24" ht="15" customHeight="1">
      <c r="B3640" s="88" t="s">
        <v>387</v>
      </c>
      <c r="C3640" s="88"/>
      <c r="D3640" s="88"/>
      <c r="E3640" s="88"/>
      <c r="F3640" s="88"/>
      <c r="G3640" s="88"/>
      <c r="H3640" s="88"/>
      <c r="I3640" s="88"/>
      <c r="J3640" s="88"/>
      <c r="K3640" s="88"/>
      <c r="L3640" s="88"/>
      <c r="M3640" s="88"/>
      <c r="N3640" s="88"/>
      <c r="O3640" s="88"/>
      <c r="P3640" s="88"/>
      <c r="Q3640" s="88"/>
      <c r="R3640" s="88"/>
      <c r="S3640" s="88"/>
      <c r="T3640" s="88"/>
      <c r="U3640" s="88"/>
      <c r="V3640" s="88"/>
      <c r="W3640" s="88"/>
      <c r="X3640" s="88"/>
    </row>
    <row r="3641" spans="2:24" ht="5.4" customHeight="1"/>
    <row r="3642" spans="2:24" ht="12.65" customHeight="1">
      <c r="B3642" s="74" t="s">
        <v>388</v>
      </c>
      <c r="C3642" s="74"/>
      <c r="E3642" s="89">
        <v>0</v>
      </c>
      <c r="F3642" s="89"/>
      <c r="G3642" s="89"/>
      <c r="I3642" s="89">
        <v>0</v>
      </c>
      <c r="J3642" s="89"/>
      <c r="K3642" s="89"/>
      <c r="M3642" s="2">
        <v>0</v>
      </c>
      <c r="O3642" s="2">
        <v>0</v>
      </c>
      <c r="Q3642" s="2">
        <v>0</v>
      </c>
      <c r="S3642" s="89">
        <v>0</v>
      </c>
      <c r="T3642" s="89"/>
      <c r="U3642" s="89"/>
      <c r="W3642" s="90">
        <v>27</v>
      </c>
      <c r="X3642" s="90"/>
    </row>
    <row r="3643" spans="2:24" ht="0.65" customHeight="1">
      <c r="B3643" s="74"/>
      <c r="C3643" s="74"/>
    </row>
    <row r="3644" spans="2:24" ht="0.65" customHeight="1"/>
    <row r="3645" spans="2:24" ht="1.75" customHeight="1"/>
    <row r="3646" spans="2:24" ht="10.75" customHeight="1">
      <c r="E3646" s="85">
        <v>0</v>
      </c>
      <c r="F3646" s="85"/>
      <c r="G3646" s="85"/>
      <c r="I3646" s="85">
        <v>0</v>
      </c>
      <c r="J3646" s="85"/>
      <c r="K3646" s="85"/>
      <c r="M3646" s="3">
        <v>0</v>
      </c>
      <c r="O3646" s="3">
        <v>0</v>
      </c>
      <c r="Q3646" s="3">
        <v>0</v>
      </c>
      <c r="S3646" s="85">
        <v>0</v>
      </c>
      <c r="T3646" s="85"/>
      <c r="U3646" s="85"/>
    </row>
    <row r="3647" spans="2:24" ht="6" customHeight="1"/>
    <row r="3648" spans="2:24" ht="13.75" customHeight="1">
      <c r="C3648" s="86" t="s">
        <v>10</v>
      </c>
      <c r="D3648" s="86"/>
      <c r="E3648" s="86"/>
      <c r="G3648" s="87">
        <v>1</v>
      </c>
      <c r="H3648" s="87"/>
      <c r="I3648" s="87"/>
    </row>
    <row r="3649" spans="2:24" ht="6" customHeight="1"/>
    <row r="3650" spans="2:24" ht="6" customHeight="1"/>
    <row r="3651" spans="2:24" ht="15" customHeight="1">
      <c r="B3651" s="88" t="s">
        <v>389</v>
      </c>
      <c r="C3651" s="88"/>
      <c r="D3651" s="88"/>
      <c r="E3651" s="88"/>
      <c r="F3651" s="88"/>
      <c r="G3651" s="88"/>
      <c r="H3651" s="88"/>
      <c r="I3651" s="88"/>
      <c r="J3651" s="88"/>
      <c r="K3651" s="88"/>
      <c r="L3651" s="88"/>
      <c r="M3651" s="88"/>
      <c r="N3651" s="88"/>
      <c r="O3651" s="88"/>
      <c r="P3651" s="88"/>
      <c r="Q3651" s="88"/>
      <c r="R3651" s="88"/>
      <c r="S3651" s="88"/>
      <c r="T3651" s="88"/>
      <c r="U3651" s="88"/>
      <c r="V3651" s="88"/>
      <c r="W3651" s="88"/>
      <c r="X3651" s="88"/>
    </row>
    <row r="3652" spans="2:24" ht="5.4" customHeight="1"/>
    <row r="3653" spans="2:24" ht="10.75" customHeight="1">
      <c r="B3653" s="93" t="s">
        <v>390</v>
      </c>
      <c r="C3653" s="93"/>
      <c r="E3653" s="89">
        <v>0</v>
      </c>
      <c r="F3653" s="89"/>
      <c r="G3653" s="89"/>
      <c r="I3653" s="89">
        <v>0</v>
      </c>
      <c r="J3653" s="89"/>
      <c r="K3653" s="89"/>
      <c r="M3653" s="2">
        <v>10</v>
      </c>
      <c r="O3653" s="2">
        <v>10</v>
      </c>
      <c r="Q3653" s="2">
        <v>20</v>
      </c>
      <c r="S3653" s="89">
        <v>20</v>
      </c>
      <c r="T3653" s="89"/>
      <c r="U3653" s="89"/>
      <c r="W3653" s="90">
        <v>51</v>
      </c>
      <c r="X3653" s="90"/>
    </row>
    <row r="3654" spans="2:24" ht="1.75" customHeight="1">
      <c r="B3654" s="93"/>
      <c r="C3654" s="93"/>
    </row>
    <row r="3655" spans="2:24" ht="0.65" customHeight="1">
      <c r="B3655" s="93"/>
      <c r="C3655" s="93"/>
    </row>
    <row r="3656" spans="2:24" ht="8.4" customHeight="1">
      <c r="B3656" s="93"/>
      <c r="C3656" s="93"/>
    </row>
    <row r="3657" spans="2:24" ht="10.75" customHeight="1">
      <c r="B3657" s="93" t="s">
        <v>390</v>
      </c>
      <c r="C3657" s="93"/>
      <c r="E3657" s="89">
        <v>0</v>
      </c>
      <c r="F3657" s="89"/>
      <c r="G3657" s="89"/>
      <c r="I3657" s="89">
        <v>0</v>
      </c>
      <c r="J3657" s="89"/>
      <c r="K3657" s="89"/>
      <c r="M3657" s="2">
        <v>10</v>
      </c>
      <c r="O3657" s="2">
        <v>10</v>
      </c>
      <c r="Q3657" s="2">
        <v>20</v>
      </c>
      <c r="S3657" s="89">
        <v>20</v>
      </c>
      <c r="T3657" s="89"/>
      <c r="U3657" s="89"/>
      <c r="W3657" s="90">
        <v>52</v>
      </c>
      <c r="X3657" s="90"/>
    </row>
    <row r="3658" spans="2:24" ht="1.75" customHeight="1">
      <c r="B3658" s="93"/>
      <c r="C3658" s="93"/>
    </row>
    <row r="3659" spans="2:24" ht="0.65" customHeight="1">
      <c r="B3659" s="93"/>
      <c r="C3659" s="93"/>
    </row>
    <row r="3660" spans="2:24" ht="8.4" customHeight="1">
      <c r="B3660" s="93"/>
      <c r="C3660" s="93"/>
    </row>
    <row r="3661" spans="2:24" ht="1.75" customHeight="1"/>
    <row r="3662" spans="2:24" ht="10.75" customHeight="1">
      <c r="E3662" s="85">
        <v>0</v>
      </c>
      <c r="F3662" s="85"/>
      <c r="G3662" s="85"/>
      <c r="I3662" s="85">
        <v>0</v>
      </c>
      <c r="J3662" s="85"/>
      <c r="K3662" s="85"/>
      <c r="M3662" s="3">
        <v>20</v>
      </c>
      <c r="O3662" s="3">
        <v>20</v>
      </c>
      <c r="Q3662" s="3">
        <v>40</v>
      </c>
      <c r="S3662" s="85">
        <v>40</v>
      </c>
      <c r="T3662" s="85"/>
      <c r="U3662" s="85"/>
    </row>
    <row r="3663" spans="2:24" ht="6" customHeight="1"/>
    <row r="3664" spans="2:24" ht="13.75" customHeight="1">
      <c r="C3664" s="86" t="s">
        <v>10</v>
      </c>
      <c r="D3664" s="86"/>
      <c r="E3664" s="86"/>
      <c r="G3664" s="87">
        <v>2</v>
      </c>
      <c r="H3664" s="87"/>
      <c r="I3664" s="87"/>
    </row>
    <row r="3665" spans="2:24" ht="6" customHeight="1"/>
    <row r="3666" spans="2:24" ht="6" customHeight="1"/>
    <row r="3667" spans="2:24" ht="15" customHeight="1">
      <c r="B3667" s="88" t="s">
        <v>391</v>
      </c>
      <c r="C3667" s="88"/>
      <c r="D3667" s="88"/>
      <c r="E3667" s="88"/>
      <c r="F3667" s="88"/>
      <c r="G3667" s="88"/>
      <c r="H3667" s="88"/>
      <c r="I3667" s="88"/>
      <c r="J3667" s="88"/>
      <c r="K3667" s="88"/>
      <c r="L3667" s="88"/>
      <c r="M3667" s="88"/>
      <c r="N3667" s="88"/>
      <c r="O3667" s="88"/>
      <c r="P3667" s="88"/>
      <c r="Q3667" s="88"/>
      <c r="R3667" s="88"/>
      <c r="S3667" s="88"/>
      <c r="T3667" s="88"/>
      <c r="U3667" s="88"/>
      <c r="V3667" s="88"/>
      <c r="W3667" s="88"/>
      <c r="X3667" s="88"/>
    </row>
    <row r="3668" spans="2:24" ht="5.4" customHeight="1"/>
    <row r="3669" spans="2:24" ht="12.65" customHeight="1">
      <c r="B3669" s="74" t="s">
        <v>392</v>
      </c>
      <c r="C3669" s="74"/>
      <c r="E3669" s="89">
        <v>0</v>
      </c>
      <c r="F3669" s="89"/>
      <c r="G3669" s="89"/>
      <c r="I3669" s="89">
        <v>0</v>
      </c>
      <c r="J3669" s="89"/>
      <c r="K3669" s="89"/>
      <c r="M3669" s="2">
        <v>0</v>
      </c>
      <c r="O3669" s="2">
        <v>0</v>
      </c>
      <c r="Q3669" s="2">
        <v>0</v>
      </c>
      <c r="S3669" s="89">
        <v>0</v>
      </c>
      <c r="T3669" s="89"/>
      <c r="U3669" s="89"/>
      <c r="W3669" s="90">
        <v>63</v>
      </c>
      <c r="X3669" s="90"/>
    </row>
    <row r="3670" spans="2:24" ht="0.65" customHeight="1">
      <c r="B3670" s="74"/>
      <c r="C3670" s="74"/>
    </row>
    <row r="3671" spans="2:24" ht="0.65" customHeight="1"/>
    <row r="3672" spans="2:24" ht="1.75" customHeight="1"/>
    <row r="3673" spans="2:24" ht="10.75" customHeight="1">
      <c r="E3673" s="85">
        <v>0</v>
      </c>
      <c r="F3673" s="85"/>
      <c r="G3673" s="85"/>
      <c r="I3673" s="85">
        <v>0</v>
      </c>
      <c r="J3673" s="85"/>
      <c r="K3673" s="85"/>
      <c r="M3673" s="3">
        <v>0</v>
      </c>
      <c r="O3673" s="3">
        <v>0</v>
      </c>
      <c r="Q3673" s="3">
        <v>0</v>
      </c>
      <c r="S3673" s="85">
        <v>0</v>
      </c>
      <c r="T3673" s="85"/>
      <c r="U3673" s="85"/>
    </row>
    <row r="3674" spans="2:24" ht="6" customHeight="1"/>
    <row r="3675" spans="2:24" ht="13.75" customHeight="1">
      <c r="C3675" s="86" t="s">
        <v>10</v>
      </c>
      <c r="D3675" s="86"/>
      <c r="E3675" s="86"/>
      <c r="G3675" s="87">
        <v>1</v>
      </c>
      <c r="H3675" s="87"/>
      <c r="I3675" s="87"/>
    </row>
    <row r="3676" spans="2:24" ht="6" customHeight="1"/>
    <row r="3677" spans="2:24" ht="6" customHeight="1"/>
    <row r="3678" spans="2:24" ht="15" customHeight="1">
      <c r="B3678" s="88" t="s">
        <v>393</v>
      </c>
      <c r="C3678" s="88"/>
      <c r="D3678" s="88"/>
      <c r="E3678" s="88"/>
      <c r="F3678" s="88"/>
      <c r="G3678" s="88"/>
      <c r="H3678" s="88"/>
      <c r="I3678" s="88"/>
      <c r="J3678" s="88"/>
      <c r="K3678" s="88"/>
      <c r="L3678" s="88"/>
      <c r="M3678" s="88"/>
      <c r="N3678" s="88"/>
      <c r="O3678" s="88"/>
      <c r="P3678" s="88"/>
      <c r="Q3678" s="88"/>
      <c r="R3678" s="88"/>
      <c r="S3678" s="88"/>
      <c r="T3678" s="88"/>
      <c r="U3678" s="88"/>
      <c r="V3678" s="88"/>
      <c r="W3678" s="88"/>
      <c r="X3678" s="88"/>
    </row>
    <row r="3679" spans="2:24" ht="5.4" customHeight="1"/>
    <row r="3680" spans="2:24" ht="12.65" customHeight="1">
      <c r="B3680" s="74" t="s">
        <v>394</v>
      </c>
      <c r="C3680" s="74"/>
      <c r="E3680" s="89">
        <v>0</v>
      </c>
      <c r="F3680" s="89"/>
      <c r="G3680" s="89"/>
      <c r="I3680" s="89">
        <v>0</v>
      </c>
      <c r="J3680" s="89"/>
      <c r="K3680" s="89"/>
      <c r="M3680" s="2">
        <v>0</v>
      </c>
      <c r="O3680" s="2">
        <v>0</v>
      </c>
      <c r="Q3680" s="2">
        <v>0</v>
      </c>
      <c r="S3680" s="89">
        <v>0</v>
      </c>
      <c r="T3680" s="89"/>
      <c r="U3680" s="89"/>
      <c r="W3680" s="90">
        <v>27</v>
      </c>
      <c r="X3680" s="90"/>
    </row>
    <row r="3681" spans="2:24" ht="0.65" customHeight="1">
      <c r="B3681" s="74"/>
      <c r="C3681" s="74"/>
    </row>
    <row r="3682" spans="2:24" ht="0.65" customHeight="1"/>
    <row r="3683" spans="2:24" ht="1.75" customHeight="1"/>
    <row r="3684" spans="2:24" ht="10.75" customHeight="1">
      <c r="E3684" s="85">
        <v>0</v>
      </c>
      <c r="F3684" s="85"/>
      <c r="G3684" s="85"/>
      <c r="I3684" s="85">
        <v>0</v>
      </c>
      <c r="J3684" s="85"/>
      <c r="K3684" s="85"/>
      <c r="M3684" s="3">
        <v>0</v>
      </c>
      <c r="O3684" s="3">
        <v>0</v>
      </c>
      <c r="Q3684" s="3">
        <v>0</v>
      </c>
      <c r="S3684" s="85">
        <v>0</v>
      </c>
      <c r="T3684" s="85"/>
      <c r="U3684" s="85"/>
    </row>
    <row r="3685" spans="2:24" ht="6" customHeight="1"/>
    <row r="3686" spans="2:24" ht="13.75" customHeight="1">
      <c r="C3686" s="86" t="s">
        <v>10</v>
      </c>
      <c r="D3686" s="86"/>
      <c r="E3686" s="86"/>
      <c r="G3686" s="87">
        <v>1</v>
      </c>
      <c r="H3686" s="87"/>
      <c r="I3686" s="87"/>
    </row>
    <row r="3687" spans="2:24" ht="6" customHeight="1"/>
    <row r="3688" spans="2:24" ht="6" customHeight="1"/>
    <row r="3689" spans="2:24" ht="15" customHeight="1">
      <c r="B3689" s="88" t="s">
        <v>395</v>
      </c>
      <c r="C3689" s="88"/>
      <c r="D3689" s="88"/>
      <c r="E3689" s="88"/>
      <c r="F3689" s="88"/>
      <c r="G3689" s="88"/>
      <c r="H3689" s="88"/>
      <c r="I3689" s="88"/>
      <c r="J3689" s="88"/>
      <c r="K3689" s="88"/>
      <c r="L3689" s="88"/>
      <c r="M3689" s="88"/>
      <c r="N3689" s="88"/>
      <c r="O3689" s="88"/>
      <c r="P3689" s="88"/>
      <c r="Q3689" s="88"/>
      <c r="R3689" s="88"/>
      <c r="S3689" s="88"/>
      <c r="T3689" s="88"/>
      <c r="U3689" s="88"/>
      <c r="V3689" s="88"/>
      <c r="W3689" s="88"/>
      <c r="X3689" s="88"/>
    </row>
    <row r="3690" spans="2:24" ht="5.4" customHeight="1"/>
    <row r="3691" spans="2:24" ht="12.65" customHeight="1">
      <c r="B3691" s="74" t="s">
        <v>396</v>
      </c>
      <c r="C3691" s="74"/>
      <c r="E3691" s="89">
        <v>50</v>
      </c>
      <c r="F3691" s="89"/>
      <c r="G3691" s="89"/>
      <c r="I3691" s="89">
        <v>50</v>
      </c>
      <c r="J3691" s="89"/>
      <c r="K3691" s="89"/>
      <c r="M3691" s="2">
        <v>0</v>
      </c>
      <c r="O3691" s="2">
        <v>0</v>
      </c>
      <c r="Q3691" s="2">
        <v>0</v>
      </c>
      <c r="S3691" s="89">
        <v>0</v>
      </c>
      <c r="T3691" s="89"/>
      <c r="U3691" s="89"/>
      <c r="W3691" s="90">
        <v>58</v>
      </c>
      <c r="X3691" s="90"/>
    </row>
    <row r="3692" spans="2:24" ht="0.65" customHeight="1">
      <c r="B3692" s="74"/>
      <c r="C3692" s="74"/>
    </row>
    <row r="3693" spans="2:24" ht="0.65" customHeight="1"/>
    <row r="3694" spans="2:24" ht="1.75" customHeight="1"/>
    <row r="3695" spans="2:24" ht="10.75" customHeight="1">
      <c r="E3695" s="85">
        <v>50</v>
      </c>
      <c r="F3695" s="85"/>
      <c r="G3695" s="85"/>
      <c r="I3695" s="85">
        <v>50</v>
      </c>
      <c r="J3695" s="85"/>
      <c r="K3695" s="85"/>
      <c r="M3695" s="3">
        <v>0</v>
      </c>
      <c r="O3695" s="3">
        <v>0</v>
      </c>
      <c r="Q3695" s="3">
        <v>0</v>
      </c>
      <c r="S3695" s="85">
        <v>0</v>
      </c>
      <c r="T3695" s="85"/>
      <c r="U3695" s="85"/>
    </row>
    <row r="3696" spans="2:24" ht="6" customHeight="1"/>
    <row r="3697" spans="2:24" ht="13.75" customHeight="1">
      <c r="C3697" s="86" t="s">
        <v>10</v>
      </c>
      <c r="D3697" s="86"/>
      <c r="E3697" s="86"/>
      <c r="G3697" s="87">
        <v>1</v>
      </c>
      <c r="H3697" s="87"/>
      <c r="I3697" s="87"/>
    </row>
    <row r="3698" spans="2:24" ht="6" customHeight="1"/>
    <row r="3699" spans="2:24" ht="6" customHeight="1"/>
    <row r="3700" spans="2:24" ht="15" customHeight="1">
      <c r="B3700" s="88" t="s">
        <v>397</v>
      </c>
      <c r="C3700" s="88"/>
      <c r="D3700" s="88"/>
      <c r="E3700" s="88"/>
      <c r="F3700" s="88"/>
      <c r="G3700" s="88"/>
      <c r="H3700" s="88"/>
      <c r="I3700" s="88"/>
      <c r="J3700" s="88"/>
      <c r="K3700" s="88"/>
      <c r="L3700" s="88"/>
      <c r="M3700" s="88"/>
      <c r="N3700" s="88"/>
      <c r="O3700" s="88"/>
      <c r="P3700" s="88"/>
      <c r="Q3700" s="88"/>
      <c r="R3700" s="88"/>
      <c r="S3700" s="88"/>
      <c r="T3700" s="88"/>
      <c r="U3700" s="88"/>
      <c r="V3700" s="88"/>
      <c r="W3700" s="88"/>
      <c r="X3700" s="88"/>
    </row>
    <row r="3701" spans="2:24" ht="5.4" customHeight="1"/>
    <row r="3702" spans="2:24" ht="12.65" customHeight="1">
      <c r="B3702" s="74" t="s">
        <v>398</v>
      </c>
      <c r="C3702" s="74"/>
      <c r="E3702" s="89">
        <v>0</v>
      </c>
      <c r="F3702" s="89"/>
      <c r="G3702" s="89"/>
      <c r="I3702" s="89">
        <v>0</v>
      </c>
      <c r="J3702" s="89"/>
      <c r="K3702" s="89"/>
      <c r="M3702" s="2">
        <v>0</v>
      </c>
      <c r="O3702" s="2">
        <v>0</v>
      </c>
      <c r="Q3702" s="2">
        <v>0</v>
      </c>
      <c r="S3702" s="89">
        <v>0</v>
      </c>
      <c r="T3702" s="89"/>
      <c r="U3702" s="89"/>
      <c r="W3702" s="90">
        <v>43</v>
      </c>
      <c r="X3702" s="90"/>
    </row>
    <row r="3703" spans="2:24" ht="0.65" customHeight="1">
      <c r="B3703" s="74"/>
      <c r="C3703" s="74"/>
    </row>
    <row r="3704" spans="2:24" ht="0.65" customHeight="1"/>
    <row r="3705" spans="2:24" ht="1.75" customHeight="1"/>
    <row r="3706" spans="2:24" ht="10.75" customHeight="1">
      <c r="E3706" s="85">
        <v>0</v>
      </c>
      <c r="F3706" s="85"/>
      <c r="G3706" s="85"/>
      <c r="I3706" s="85">
        <v>0</v>
      </c>
      <c r="J3706" s="85"/>
      <c r="K3706" s="85"/>
      <c r="M3706" s="3">
        <v>0</v>
      </c>
      <c r="O3706" s="3">
        <v>0</v>
      </c>
      <c r="Q3706" s="3">
        <v>0</v>
      </c>
      <c r="S3706" s="85">
        <v>0</v>
      </c>
      <c r="T3706" s="85"/>
      <c r="U3706" s="85"/>
    </row>
    <row r="3707" spans="2:24" ht="6" customHeight="1"/>
    <row r="3708" spans="2:24" ht="13.75" customHeight="1">
      <c r="C3708" s="86" t="s">
        <v>10</v>
      </c>
      <c r="D3708" s="86"/>
      <c r="E3708" s="86"/>
      <c r="G3708" s="87">
        <v>1</v>
      </c>
      <c r="H3708" s="87"/>
      <c r="I3708" s="87"/>
    </row>
    <row r="3709" spans="2:24" ht="6" customHeight="1"/>
    <row r="3710" spans="2:24" ht="6" customHeight="1"/>
    <row r="3711" spans="2:24" ht="15" customHeight="1">
      <c r="B3711" s="88" t="s">
        <v>399</v>
      </c>
      <c r="C3711" s="88"/>
      <c r="D3711" s="88"/>
      <c r="E3711" s="88"/>
      <c r="F3711" s="88"/>
      <c r="G3711" s="88"/>
      <c r="H3711" s="88"/>
      <c r="I3711" s="88"/>
      <c r="J3711" s="88"/>
      <c r="K3711" s="88"/>
      <c r="L3711" s="88"/>
      <c r="M3711" s="88"/>
      <c r="N3711" s="88"/>
      <c r="O3711" s="88"/>
      <c r="P3711" s="88"/>
      <c r="Q3711" s="88"/>
      <c r="R3711" s="88"/>
      <c r="S3711" s="88"/>
      <c r="T3711" s="88"/>
      <c r="U3711" s="88"/>
      <c r="V3711" s="88"/>
      <c r="W3711" s="88"/>
      <c r="X3711" s="88"/>
    </row>
    <row r="3712" spans="2:24" ht="5.4" customHeight="1"/>
    <row r="3713" spans="2:24" ht="12.65" customHeight="1">
      <c r="B3713" s="74" t="s">
        <v>400</v>
      </c>
      <c r="C3713" s="74"/>
      <c r="E3713" s="89">
        <v>0</v>
      </c>
      <c r="F3713" s="89"/>
      <c r="G3713" s="89"/>
      <c r="I3713" s="89">
        <v>0</v>
      </c>
      <c r="J3713" s="89"/>
      <c r="K3713" s="89"/>
      <c r="M3713" s="2">
        <v>0</v>
      </c>
      <c r="O3713" s="2">
        <v>0</v>
      </c>
      <c r="Q3713" s="2">
        <v>0</v>
      </c>
      <c r="S3713" s="89">
        <v>0</v>
      </c>
      <c r="T3713" s="89"/>
      <c r="U3713" s="89"/>
      <c r="W3713" s="90">
        <v>28</v>
      </c>
      <c r="X3713" s="90"/>
    </row>
    <row r="3714" spans="2:24" ht="0.65" customHeight="1">
      <c r="B3714" s="74"/>
      <c r="C3714" s="74"/>
    </row>
    <row r="3715" spans="2:24" ht="0.65" customHeight="1"/>
    <row r="3716" spans="2:24" ht="1.75" customHeight="1"/>
    <row r="3717" spans="2:24" ht="10.75" customHeight="1">
      <c r="E3717" s="85">
        <v>0</v>
      </c>
      <c r="F3717" s="85"/>
      <c r="G3717" s="85"/>
      <c r="I3717" s="85">
        <v>0</v>
      </c>
      <c r="J3717" s="85"/>
      <c r="K3717" s="85"/>
      <c r="M3717" s="3">
        <v>0</v>
      </c>
      <c r="O3717" s="3">
        <v>0</v>
      </c>
      <c r="Q3717" s="3">
        <v>0</v>
      </c>
      <c r="S3717" s="85">
        <v>0</v>
      </c>
      <c r="T3717" s="85"/>
      <c r="U3717" s="85"/>
    </row>
    <row r="3718" spans="2:24" ht="6" customHeight="1"/>
    <row r="3719" spans="2:24" ht="13.75" customHeight="1">
      <c r="C3719" s="86" t="s">
        <v>10</v>
      </c>
      <c r="D3719" s="86"/>
      <c r="E3719" s="86"/>
      <c r="G3719" s="87">
        <v>1</v>
      </c>
      <c r="H3719" s="87"/>
      <c r="I3719" s="87"/>
    </row>
    <row r="3720" spans="2:24" ht="6" customHeight="1"/>
    <row r="3721" spans="2:24" ht="6" customHeight="1"/>
    <row r="3722" spans="2:24" ht="15" customHeight="1">
      <c r="B3722" s="88" t="s">
        <v>401</v>
      </c>
      <c r="C3722" s="88"/>
      <c r="D3722" s="88"/>
      <c r="E3722" s="88"/>
      <c r="F3722" s="88"/>
      <c r="G3722" s="88"/>
      <c r="H3722" s="88"/>
      <c r="I3722" s="88"/>
      <c r="J3722" s="88"/>
      <c r="K3722" s="88"/>
      <c r="L3722" s="88"/>
      <c r="M3722" s="88"/>
      <c r="N3722" s="88"/>
      <c r="O3722" s="88"/>
      <c r="P3722" s="88"/>
      <c r="Q3722" s="88"/>
      <c r="R3722" s="88"/>
      <c r="S3722" s="88"/>
      <c r="T3722" s="88"/>
      <c r="U3722" s="88"/>
      <c r="V3722" s="88"/>
      <c r="W3722" s="88"/>
      <c r="X3722" s="88"/>
    </row>
    <row r="3723" spans="2:24" ht="5.4" customHeight="1"/>
    <row r="3724" spans="2:24" ht="12.65" customHeight="1">
      <c r="B3724" s="74" t="s">
        <v>402</v>
      </c>
      <c r="C3724" s="74"/>
      <c r="E3724" s="89">
        <v>0</v>
      </c>
      <c r="F3724" s="89"/>
      <c r="G3724" s="89"/>
      <c r="I3724" s="89">
        <v>0</v>
      </c>
      <c r="J3724" s="89"/>
      <c r="K3724" s="89"/>
      <c r="M3724" s="2">
        <v>0</v>
      </c>
      <c r="O3724" s="2">
        <v>0</v>
      </c>
      <c r="Q3724" s="2">
        <v>0</v>
      </c>
      <c r="S3724" s="89">
        <v>0</v>
      </c>
      <c r="T3724" s="89"/>
      <c r="U3724" s="89"/>
    </row>
    <row r="3725" spans="2:24" ht="0.65" customHeight="1">
      <c r="B3725" s="74"/>
      <c r="C3725" s="74"/>
    </row>
    <row r="3726" spans="2:24" ht="0.65" customHeight="1"/>
    <row r="3727" spans="2:24" ht="1.75" customHeight="1"/>
    <row r="3728" spans="2:24" ht="10.75" customHeight="1">
      <c r="E3728" s="85">
        <v>0</v>
      </c>
      <c r="F3728" s="85"/>
      <c r="G3728" s="85"/>
      <c r="I3728" s="85">
        <v>0</v>
      </c>
      <c r="J3728" s="85"/>
      <c r="K3728" s="85"/>
      <c r="M3728" s="3">
        <v>0</v>
      </c>
      <c r="O3728" s="3">
        <v>0</v>
      </c>
      <c r="Q3728" s="3">
        <v>0</v>
      </c>
      <c r="S3728" s="85">
        <v>0</v>
      </c>
      <c r="T3728" s="85"/>
      <c r="U3728" s="85"/>
    </row>
    <row r="3729" spans="2:24" ht="6" customHeight="1"/>
    <row r="3730" spans="2:24" ht="13.75" customHeight="1">
      <c r="C3730" s="86" t="s">
        <v>10</v>
      </c>
      <c r="D3730" s="86"/>
      <c r="E3730" s="86"/>
      <c r="G3730" s="87">
        <v>1</v>
      </c>
      <c r="H3730" s="87"/>
      <c r="I3730" s="87"/>
    </row>
    <row r="3731" spans="2:24" ht="6" customHeight="1"/>
    <row r="3732" spans="2:24" ht="6" customHeight="1"/>
    <row r="3733" spans="2:24" ht="15" customHeight="1">
      <c r="B3733" s="88" t="s">
        <v>403</v>
      </c>
      <c r="C3733" s="88"/>
      <c r="D3733" s="88"/>
      <c r="E3733" s="88"/>
      <c r="F3733" s="88"/>
      <c r="G3733" s="88"/>
      <c r="H3733" s="88"/>
      <c r="I3733" s="88"/>
      <c r="J3733" s="88"/>
      <c r="K3733" s="88"/>
      <c r="L3733" s="88"/>
      <c r="M3733" s="88"/>
      <c r="N3733" s="88"/>
      <c r="O3733" s="88"/>
      <c r="P3733" s="88"/>
      <c r="Q3733" s="88"/>
      <c r="R3733" s="88"/>
      <c r="S3733" s="88"/>
      <c r="T3733" s="88"/>
      <c r="U3733" s="88"/>
      <c r="V3733" s="88"/>
      <c r="W3733" s="88"/>
      <c r="X3733" s="88"/>
    </row>
    <row r="3734" spans="2:24" ht="5.4" customHeight="1"/>
    <row r="3735" spans="2:24" ht="12.65" customHeight="1">
      <c r="B3735" s="74" t="s">
        <v>404</v>
      </c>
      <c r="C3735" s="74"/>
      <c r="E3735" s="89">
        <v>0</v>
      </c>
      <c r="F3735" s="89"/>
      <c r="G3735" s="89"/>
      <c r="I3735" s="89">
        <v>0</v>
      </c>
      <c r="J3735" s="89"/>
      <c r="K3735" s="89"/>
      <c r="M3735" s="2">
        <v>0</v>
      </c>
      <c r="O3735" s="2">
        <v>0</v>
      </c>
      <c r="Q3735" s="2">
        <v>0</v>
      </c>
      <c r="S3735" s="89">
        <v>0</v>
      </c>
      <c r="T3735" s="89"/>
      <c r="U3735" s="89"/>
      <c r="W3735" s="90">
        <v>54</v>
      </c>
      <c r="X3735" s="90"/>
    </row>
    <row r="3736" spans="2:24" ht="0.65" customHeight="1">
      <c r="B3736" s="74"/>
      <c r="C3736" s="74"/>
    </row>
    <row r="3737" spans="2:24" ht="0.65" customHeight="1"/>
    <row r="3738" spans="2:24" ht="1.75" customHeight="1"/>
    <row r="3739" spans="2:24" ht="10.75" customHeight="1">
      <c r="E3739" s="85">
        <v>0</v>
      </c>
      <c r="F3739" s="85"/>
      <c r="G3739" s="85"/>
      <c r="I3739" s="85">
        <v>0</v>
      </c>
      <c r="J3739" s="85"/>
      <c r="K3739" s="85"/>
      <c r="M3739" s="3">
        <v>0</v>
      </c>
      <c r="O3739" s="3">
        <v>0</v>
      </c>
      <c r="Q3739" s="3">
        <v>0</v>
      </c>
      <c r="S3739" s="85">
        <v>0</v>
      </c>
      <c r="T3739" s="85"/>
      <c r="U3739" s="85"/>
    </row>
    <row r="3740" spans="2:24" ht="6" customHeight="1"/>
    <row r="3741" spans="2:24" ht="13.75" customHeight="1">
      <c r="C3741" s="86" t="s">
        <v>10</v>
      </c>
      <c r="D3741" s="86"/>
      <c r="E3741" s="86"/>
      <c r="G3741" s="87">
        <v>1</v>
      </c>
      <c r="H3741" s="87"/>
      <c r="I3741" s="87"/>
    </row>
    <row r="3742" spans="2:24" ht="6" customHeight="1"/>
    <row r="3743" spans="2:24" ht="6" customHeight="1"/>
    <row r="3744" spans="2:24" ht="15" customHeight="1">
      <c r="B3744" s="88" t="s">
        <v>405</v>
      </c>
      <c r="C3744" s="88"/>
      <c r="D3744" s="88"/>
      <c r="E3744" s="88"/>
      <c r="F3744" s="88"/>
      <c r="G3744" s="88"/>
      <c r="H3744" s="88"/>
      <c r="I3744" s="88"/>
      <c r="J3744" s="88"/>
      <c r="K3744" s="88"/>
      <c r="L3744" s="88"/>
      <c r="M3744" s="88"/>
      <c r="N3744" s="88"/>
      <c r="O3744" s="88"/>
      <c r="P3744" s="88"/>
      <c r="Q3744" s="88"/>
      <c r="R3744" s="88"/>
      <c r="S3744" s="88"/>
      <c r="T3744" s="88"/>
      <c r="U3744" s="88"/>
      <c r="V3744" s="88"/>
      <c r="W3744" s="88"/>
      <c r="X3744" s="88"/>
    </row>
    <row r="3745" spans="2:24" ht="5.4" customHeight="1"/>
    <row r="3746" spans="2:24" ht="12.65" customHeight="1">
      <c r="B3746" s="74" t="s">
        <v>406</v>
      </c>
      <c r="C3746" s="74"/>
      <c r="E3746" s="89">
        <v>0</v>
      </c>
      <c r="F3746" s="89"/>
      <c r="G3746" s="89"/>
      <c r="I3746" s="89">
        <v>0</v>
      </c>
      <c r="J3746" s="89"/>
      <c r="K3746" s="89"/>
      <c r="M3746" s="2">
        <v>0</v>
      </c>
      <c r="O3746" s="2">
        <v>0</v>
      </c>
      <c r="Q3746" s="2">
        <v>0</v>
      </c>
      <c r="S3746" s="89">
        <v>30</v>
      </c>
      <c r="T3746" s="89"/>
      <c r="U3746" s="89"/>
      <c r="W3746" s="90">
        <v>56</v>
      </c>
      <c r="X3746" s="90"/>
    </row>
    <row r="3747" spans="2:24" ht="0.65" customHeight="1">
      <c r="B3747" s="74"/>
      <c r="C3747" s="74"/>
    </row>
    <row r="3748" spans="2:24" ht="0.65" customHeight="1"/>
    <row r="3749" spans="2:24" ht="1.75" customHeight="1"/>
    <row r="3750" spans="2:24" ht="10.75" customHeight="1">
      <c r="E3750" s="85">
        <v>0</v>
      </c>
      <c r="F3750" s="85"/>
      <c r="G3750" s="85"/>
      <c r="I3750" s="85">
        <v>0</v>
      </c>
      <c r="J3750" s="85"/>
      <c r="K3750" s="85"/>
      <c r="M3750" s="3">
        <v>0</v>
      </c>
      <c r="O3750" s="3">
        <v>0</v>
      </c>
      <c r="Q3750" s="3">
        <v>0</v>
      </c>
      <c r="S3750" s="85">
        <v>30</v>
      </c>
      <c r="T3750" s="85"/>
      <c r="U3750" s="85"/>
    </row>
    <row r="3751" spans="2:24" ht="6" customHeight="1"/>
    <row r="3752" spans="2:24" ht="13.75" customHeight="1">
      <c r="C3752" s="86" t="s">
        <v>10</v>
      </c>
      <c r="D3752" s="86"/>
      <c r="E3752" s="86"/>
      <c r="G3752" s="87">
        <v>1</v>
      </c>
      <c r="H3752" s="87"/>
      <c r="I3752" s="87"/>
    </row>
    <row r="3753" spans="2:24" ht="6" customHeight="1"/>
    <row r="3754" spans="2:24" ht="6" customHeight="1"/>
    <row r="3755" spans="2:24" ht="15" customHeight="1">
      <c r="B3755" s="88" t="s">
        <v>407</v>
      </c>
      <c r="C3755" s="88"/>
      <c r="D3755" s="88"/>
      <c r="E3755" s="88"/>
      <c r="F3755" s="88"/>
      <c r="G3755" s="88"/>
      <c r="H3755" s="88"/>
      <c r="I3755" s="88"/>
      <c r="J3755" s="88"/>
      <c r="K3755" s="88"/>
      <c r="L3755" s="88"/>
      <c r="M3755" s="88"/>
      <c r="N3755" s="88"/>
      <c r="O3755" s="88"/>
      <c r="P3755" s="88"/>
      <c r="Q3755" s="88"/>
      <c r="R3755" s="88"/>
      <c r="S3755" s="88"/>
      <c r="T3755" s="88"/>
      <c r="U3755" s="88"/>
      <c r="V3755" s="88"/>
      <c r="W3755" s="88"/>
      <c r="X3755" s="88"/>
    </row>
    <row r="3756" spans="2:24" ht="5.4" customHeight="1"/>
    <row r="3757" spans="2:24" ht="12.65" customHeight="1">
      <c r="B3757" s="74" t="s">
        <v>408</v>
      </c>
      <c r="C3757" s="74"/>
      <c r="E3757" s="89">
        <v>0</v>
      </c>
      <c r="F3757" s="89"/>
      <c r="G3757" s="89"/>
      <c r="I3757" s="89">
        <v>0</v>
      </c>
      <c r="J3757" s="89"/>
      <c r="K3757" s="89"/>
      <c r="M3757" s="2">
        <v>0</v>
      </c>
      <c r="O3757" s="2">
        <v>0</v>
      </c>
      <c r="Q3757" s="2">
        <v>0</v>
      </c>
      <c r="S3757" s="89">
        <v>0</v>
      </c>
      <c r="T3757" s="89"/>
      <c r="U3757" s="89"/>
      <c r="W3757" s="90">
        <v>31</v>
      </c>
      <c r="X3757" s="90"/>
    </row>
    <row r="3758" spans="2:24" ht="0.65" customHeight="1">
      <c r="B3758" s="74"/>
      <c r="C3758" s="74"/>
    </row>
    <row r="3759" spans="2:24" ht="0.65" customHeight="1"/>
    <row r="3760" spans="2:24" ht="1.75" customHeight="1"/>
    <row r="3761" spans="2:24" ht="10.75" customHeight="1">
      <c r="E3761" s="85">
        <v>0</v>
      </c>
      <c r="F3761" s="85"/>
      <c r="G3761" s="85"/>
      <c r="I3761" s="85">
        <v>0</v>
      </c>
      <c r="J3761" s="85"/>
      <c r="K3761" s="85"/>
      <c r="M3761" s="3">
        <v>0</v>
      </c>
      <c r="O3761" s="3">
        <v>0</v>
      </c>
      <c r="Q3761" s="3">
        <v>0</v>
      </c>
      <c r="S3761" s="85">
        <v>0</v>
      </c>
      <c r="T3761" s="85"/>
      <c r="U3761" s="85"/>
    </row>
    <row r="3762" spans="2:24" ht="6" customHeight="1"/>
    <row r="3763" spans="2:24" ht="13.75" customHeight="1">
      <c r="C3763" s="86" t="s">
        <v>10</v>
      </c>
      <c r="D3763" s="86"/>
      <c r="E3763" s="86"/>
      <c r="G3763" s="87">
        <v>1</v>
      </c>
      <c r="H3763" s="87"/>
      <c r="I3763" s="87"/>
    </row>
    <row r="3764" spans="2:24" ht="6" customHeight="1"/>
    <row r="3765" spans="2:24" ht="6" customHeight="1"/>
    <row r="3766" spans="2:24" ht="16.25" customHeight="1">
      <c r="B3766" s="88" t="s">
        <v>409</v>
      </c>
      <c r="C3766" s="88"/>
      <c r="D3766" s="88"/>
      <c r="E3766" s="88"/>
      <c r="F3766" s="88"/>
      <c r="G3766" s="88"/>
      <c r="H3766" s="88"/>
      <c r="I3766" s="88"/>
      <c r="J3766" s="88"/>
      <c r="K3766" s="88"/>
      <c r="L3766" s="88"/>
      <c r="M3766" s="88"/>
      <c r="N3766" s="88"/>
      <c r="O3766" s="88"/>
      <c r="P3766" s="88"/>
      <c r="Q3766" s="88"/>
      <c r="R3766" s="88"/>
      <c r="S3766" s="88"/>
      <c r="T3766" s="88"/>
      <c r="U3766" s="88"/>
      <c r="V3766" s="88"/>
      <c r="W3766" s="88"/>
      <c r="X3766" s="88"/>
    </row>
    <row r="3767" spans="2:24" ht="12.65" customHeight="1">
      <c r="B3767" s="74" t="s">
        <v>410</v>
      </c>
      <c r="C3767" s="74"/>
      <c r="E3767" s="89">
        <v>0</v>
      </c>
      <c r="F3767" s="89"/>
      <c r="G3767" s="89"/>
      <c r="I3767" s="89">
        <v>0</v>
      </c>
      <c r="J3767" s="89"/>
      <c r="K3767" s="89"/>
      <c r="M3767" s="2">
        <v>0</v>
      </c>
      <c r="O3767" s="2">
        <v>0</v>
      </c>
      <c r="Q3767" s="2">
        <v>0</v>
      </c>
      <c r="S3767" s="89">
        <v>0</v>
      </c>
      <c r="T3767" s="89"/>
      <c r="U3767" s="89"/>
      <c r="W3767" s="90">
        <v>21</v>
      </c>
      <c r="X3767" s="90"/>
    </row>
    <row r="3768" spans="2:24" ht="0.65" customHeight="1">
      <c r="B3768" s="74"/>
      <c r="C3768" s="74"/>
    </row>
    <row r="3769" spans="2:24" ht="0.65" customHeight="1"/>
    <row r="3770" spans="2:24" ht="1.75" customHeight="1"/>
    <row r="3771" spans="2:24" ht="10.75" customHeight="1">
      <c r="E3771" s="85">
        <v>0</v>
      </c>
      <c r="F3771" s="85"/>
      <c r="G3771" s="85"/>
      <c r="I3771" s="85">
        <v>0</v>
      </c>
      <c r="J3771" s="85"/>
      <c r="K3771" s="85"/>
      <c r="M3771" s="3">
        <v>0</v>
      </c>
      <c r="O3771" s="3">
        <v>0</v>
      </c>
      <c r="Q3771" s="3">
        <v>0</v>
      </c>
      <c r="S3771" s="85">
        <v>0</v>
      </c>
      <c r="T3771" s="85"/>
      <c r="U3771" s="85"/>
    </row>
    <row r="3772" spans="2:24" ht="6" customHeight="1"/>
    <row r="3773" spans="2:24" ht="13.75" customHeight="1">
      <c r="C3773" s="86" t="s">
        <v>10</v>
      </c>
      <c r="D3773" s="86"/>
      <c r="E3773" s="86"/>
      <c r="G3773" s="87">
        <v>1</v>
      </c>
      <c r="H3773" s="87"/>
      <c r="I3773" s="87"/>
    </row>
    <row r="3774" spans="2:24" ht="6" customHeight="1"/>
    <row r="3775" spans="2:24" ht="6" customHeight="1"/>
    <row r="3776" spans="2:24" ht="15" customHeight="1">
      <c r="B3776" s="88" t="s">
        <v>411</v>
      </c>
      <c r="C3776" s="88"/>
      <c r="D3776" s="88"/>
      <c r="E3776" s="88"/>
      <c r="F3776" s="88"/>
      <c r="G3776" s="88"/>
      <c r="H3776" s="88"/>
      <c r="I3776" s="88"/>
      <c r="J3776" s="88"/>
      <c r="K3776" s="88"/>
      <c r="L3776" s="88"/>
      <c r="M3776" s="88"/>
      <c r="N3776" s="88"/>
      <c r="O3776" s="88"/>
      <c r="P3776" s="88"/>
      <c r="Q3776" s="88"/>
      <c r="R3776" s="88"/>
      <c r="S3776" s="88"/>
      <c r="T3776" s="88"/>
      <c r="U3776" s="88"/>
      <c r="V3776" s="88"/>
      <c r="W3776" s="88"/>
      <c r="X3776" s="88"/>
    </row>
    <row r="3777" spans="2:24" ht="5.4" customHeight="1"/>
    <row r="3778" spans="2:24" ht="12.65" customHeight="1">
      <c r="B3778" s="74" t="s">
        <v>412</v>
      </c>
      <c r="C3778" s="74"/>
      <c r="E3778" s="89">
        <v>0</v>
      </c>
      <c r="F3778" s="89"/>
      <c r="G3778" s="89"/>
      <c r="I3778" s="89">
        <v>0</v>
      </c>
      <c r="J3778" s="89"/>
      <c r="K3778" s="89"/>
      <c r="M3778" s="2">
        <v>0</v>
      </c>
      <c r="O3778" s="2">
        <v>0</v>
      </c>
      <c r="Q3778" s="2">
        <v>0</v>
      </c>
      <c r="S3778" s="89">
        <v>0</v>
      </c>
      <c r="T3778" s="89"/>
      <c r="U3778" s="89"/>
      <c r="W3778" s="90">
        <v>20</v>
      </c>
      <c r="X3778" s="90"/>
    </row>
    <row r="3779" spans="2:24" ht="0.65" customHeight="1">
      <c r="B3779" s="74"/>
      <c r="C3779" s="74"/>
    </row>
    <row r="3780" spans="2:24" ht="0.65" customHeight="1"/>
    <row r="3781" spans="2:24" ht="1.75" customHeight="1"/>
    <row r="3782" spans="2:24" ht="10.75" customHeight="1">
      <c r="E3782" s="85">
        <v>0</v>
      </c>
      <c r="F3782" s="85"/>
      <c r="G3782" s="85"/>
      <c r="I3782" s="85">
        <v>0</v>
      </c>
      <c r="J3782" s="85"/>
      <c r="K3782" s="85"/>
      <c r="M3782" s="3">
        <v>0</v>
      </c>
      <c r="O3782" s="3">
        <v>0</v>
      </c>
      <c r="Q3782" s="3">
        <v>0</v>
      </c>
      <c r="S3782" s="85">
        <v>0</v>
      </c>
      <c r="T3782" s="85"/>
      <c r="U3782" s="85"/>
    </row>
    <row r="3783" spans="2:24" ht="6" customHeight="1"/>
    <row r="3784" spans="2:24" ht="13.75" customHeight="1">
      <c r="C3784" s="86" t="s">
        <v>10</v>
      </c>
      <c r="D3784" s="86"/>
      <c r="E3784" s="86"/>
      <c r="G3784" s="87">
        <v>1</v>
      </c>
      <c r="H3784" s="87"/>
      <c r="I3784" s="87"/>
    </row>
    <row r="3785" spans="2:24" ht="6" customHeight="1"/>
    <row r="3786" spans="2:24" ht="6" customHeight="1"/>
    <row r="3787" spans="2:24" ht="15" customHeight="1">
      <c r="B3787" s="88" t="s">
        <v>413</v>
      </c>
      <c r="C3787" s="88"/>
      <c r="D3787" s="88"/>
      <c r="E3787" s="88"/>
      <c r="F3787" s="88"/>
      <c r="G3787" s="88"/>
      <c r="H3787" s="88"/>
      <c r="I3787" s="88"/>
      <c r="J3787" s="88"/>
      <c r="K3787" s="88"/>
      <c r="L3787" s="88"/>
      <c r="M3787" s="88"/>
      <c r="N3787" s="88"/>
      <c r="O3787" s="88"/>
      <c r="P3787" s="88"/>
      <c r="Q3787" s="88"/>
      <c r="R3787" s="88"/>
      <c r="S3787" s="88"/>
      <c r="T3787" s="88"/>
      <c r="U3787" s="88"/>
      <c r="V3787" s="88"/>
      <c r="W3787" s="88"/>
      <c r="X3787" s="88"/>
    </row>
    <row r="3788" spans="2:24" ht="5.4" customHeight="1"/>
    <row r="3789" spans="2:24" ht="12.65" customHeight="1">
      <c r="B3789" s="74" t="s">
        <v>414</v>
      </c>
      <c r="C3789" s="74"/>
      <c r="E3789" s="89">
        <v>0</v>
      </c>
      <c r="F3789" s="89"/>
      <c r="G3789" s="89"/>
      <c r="I3789" s="89">
        <v>0</v>
      </c>
      <c r="J3789" s="89"/>
      <c r="K3789" s="89"/>
      <c r="M3789" s="2">
        <v>0</v>
      </c>
      <c r="O3789" s="2">
        <v>0</v>
      </c>
      <c r="Q3789" s="2">
        <v>0</v>
      </c>
      <c r="S3789" s="89">
        <v>0</v>
      </c>
      <c r="T3789" s="89"/>
      <c r="U3789" s="89"/>
      <c r="W3789" s="90">
        <v>31</v>
      </c>
      <c r="X3789" s="90"/>
    </row>
    <row r="3790" spans="2:24" ht="0.65" customHeight="1">
      <c r="B3790" s="74"/>
      <c r="C3790" s="74"/>
    </row>
    <row r="3791" spans="2:24" ht="0.65" customHeight="1"/>
    <row r="3792" spans="2:24" ht="1.75" customHeight="1"/>
    <row r="3793" spans="2:24" ht="10.75" customHeight="1">
      <c r="E3793" s="85">
        <v>0</v>
      </c>
      <c r="F3793" s="85"/>
      <c r="G3793" s="85"/>
      <c r="I3793" s="85">
        <v>0</v>
      </c>
      <c r="J3793" s="85"/>
      <c r="K3793" s="85"/>
      <c r="M3793" s="3">
        <v>0</v>
      </c>
      <c r="O3793" s="3">
        <v>0</v>
      </c>
      <c r="Q3793" s="3">
        <v>0</v>
      </c>
      <c r="S3793" s="85">
        <v>0</v>
      </c>
      <c r="T3793" s="85"/>
      <c r="U3793" s="85"/>
    </row>
    <row r="3794" spans="2:24" ht="6" customHeight="1"/>
    <row r="3795" spans="2:24" ht="13.75" customHeight="1">
      <c r="C3795" s="86" t="s">
        <v>10</v>
      </c>
      <c r="D3795" s="86"/>
      <c r="E3795" s="86"/>
      <c r="G3795" s="87">
        <v>1</v>
      </c>
      <c r="H3795" s="87"/>
      <c r="I3795" s="87"/>
    </row>
    <row r="3796" spans="2:24" ht="6" customHeight="1"/>
    <row r="3797" spans="2:24" ht="6" customHeight="1"/>
    <row r="3798" spans="2:24" ht="15" customHeight="1">
      <c r="B3798" s="88" t="s">
        <v>415</v>
      </c>
      <c r="C3798" s="88"/>
      <c r="D3798" s="88"/>
      <c r="E3798" s="88"/>
      <c r="F3798" s="88"/>
      <c r="G3798" s="88"/>
      <c r="H3798" s="88"/>
      <c r="I3798" s="88"/>
      <c r="J3798" s="88"/>
      <c r="K3798" s="88"/>
      <c r="L3798" s="88"/>
      <c r="M3798" s="88"/>
      <c r="N3798" s="88"/>
      <c r="O3798" s="88"/>
      <c r="P3798" s="88"/>
      <c r="Q3798" s="88"/>
      <c r="R3798" s="88"/>
      <c r="S3798" s="88"/>
      <c r="T3798" s="88"/>
      <c r="U3798" s="88"/>
      <c r="V3798" s="88"/>
      <c r="W3798" s="88"/>
      <c r="X3798" s="88"/>
    </row>
    <row r="3799" spans="2:24" ht="5.4" customHeight="1"/>
    <row r="3800" spans="2:24" ht="12.65" customHeight="1">
      <c r="B3800" s="74" t="s">
        <v>416</v>
      </c>
      <c r="C3800" s="74"/>
      <c r="E3800" s="89">
        <v>0</v>
      </c>
      <c r="F3800" s="89"/>
      <c r="G3800" s="89"/>
      <c r="I3800" s="89">
        <v>0</v>
      </c>
      <c r="J3800" s="89"/>
      <c r="K3800" s="89"/>
      <c r="M3800" s="2">
        <v>0</v>
      </c>
      <c r="O3800" s="2">
        <v>0</v>
      </c>
      <c r="Q3800" s="2">
        <v>0</v>
      </c>
      <c r="S3800" s="89">
        <v>0</v>
      </c>
      <c r="T3800" s="89"/>
      <c r="U3800" s="89"/>
      <c r="W3800" s="90">
        <v>29</v>
      </c>
      <c r="X3800" s="90"/>
    </row>
    <row r="3801" spans="2:24" ht="0.65" customHeight="1">
      <c r="B3801" s="74"/>
      <c r="C3801" s="74"/>
    </row>
    <row r="3802" spans="2:24" ht="0.65" customHeight="1"/>
    <row r="3803" spans="2:24" ht="1.75" customHeight="1"/>
    <row r="3804" spans="2:24" ht="10.75" customHeight="1">
      <c r="E3804" s="85">
        <v>0</v>
      </c>
      <c r="F3804" s="85"/>
      <c r="G3804" s="85"/>
      <c r="I3804" s="85">
        <v>0</v>
      </c>
      <c r="J3804" s="85"/>
      <c r="K3804" s="85"/>
      <c r="M3804" s="3">
        <v>0</v>
      </c>
      <c r="O3804" s="3">
        <v>0</v>
      </c>
      <c r="Q3804" s="3">
        <v>0</v>
      </c>
      <c r="S3804" s="85">
        <v>0</v>
      </c>
      <c r="T3804" s="85"/>
      <c r="U3804" s="85"/>
    </row>
    <row r="3805" spans="2:24" ht="6" customHeight="1"/>
    <row r="3806" spans="2:24" ht="13.75" customHeight="1">
      <c r="C3806" s="86" t="s">
        <v>10</v>
      </c>
      <c r="D3806" s="86"/>
      <c r="E3806" s="86"/>
      <c r="G3806" s="87">
        <v>1</v>
      </c>
      <c r="H3806" s="87"/>
      <c r="I3806" s="87"/>
    </row>
    <row r="3807" spans="2:24" ht="6" customHeight="1"/>
    <row r="3808" spans="2:24" ht="6" customHeight="1"/>
    <row r="3809" spans="2:24" ht="15" customHeight="1">
      <c r="B3809" s="88" t="s">
        <v>417</v>
      </c>
      <c r="C3809" s="88"/>
      <c r="D3809" s="88"/>
      <c r="E3809" s="88"/>
      <c r="F3809" s="88"/>
      <c r="G3809" s="88"/>
      <c r="H3809" s="88"/>
      <c r="I3809" s="88"/>
      <c r="J3809" s="88"/>
      <c r="K3809" s="88"/>
      <c r="L3809" s="88"/>
      <c r="M3809" s="88"/>
      <c r="N3809" s="88"/>
      <c r="O3809" s="88"/>
      <c r="P3809" s="88"/>
      <c r="Q3809" s="88"/>
      <c r="R3809" s="88"/>
      <c r="S3809" s="88"/>
      <c r="T3809" s="88"/>
      <c r="U3809" s="88"/>
      <c r="V3809" s="88"/>
      <c r="W3809" s="88"/>
      <c r="X3809" s="88"/>
    </row>
    <row r="3810" spans="2:24" ht="5.4" customHeight="1"/>
    <row r="3811" spans="2:24" ht="10.75" customHeight="1">
      <c r="B3811" s="93" t="s">
        <v>418</v>
      </c>
      <c r="C3811" s="93"/>
      <c r="E3811" s="89">
        <v>4400</v>
      </c>
      <c r="F3811" s="89"/>
      <c r="G3811" s="89"/>
      <c r="I3811" s="89">
        <v>4400</v>
      </c>
      <c r="J3811" s="89"/>
      <c r="K3811" s="89"/>
      <c r="M3811" s="2">
        <v>3925</v>
      </c>
      <c r="O3811" s="2">
        <v>3925</v>
      </c>
      <c r="Q3811" s="2">
        <v>5100</v>
      </c>
      <c r="S3811" s="89">
        <v>5165</v>
      </c>
      <c r="T3811" s="89"/>
      <c r="U3811" s="89"/>
      <c r="W3811" s="90">
        <v>53</v>
      </c>
      <c r="X3811" s="90"/>
    </row>
    <row r="3812" spans="2:24" ht="1.75" customHeight="1">
      <c r="B3812" s="93"/>
      <c r="C3812" s="93"/>
    </row>
    <row r="3813" spans="2:24" ht="0.65" customHeight="1">
      <c r="B3813" s="93"/>
      <c r="C3813" s="93"/>
    </row>
    <row r="3814" spans="2:24" ht="8.4" customHeight="1">
      <c r="B3814" s="93"/>
      <c r="C3814" s="93"/>
    </row>
    <row r="3815" spans="2:24" ht="10.75" customHeight="1">
      <c r="B3815" s="93" t="s">
        <v>418</v>
      </c>
      <c r="C3815" s="93"/>
      <c r="E3815" s="89">
        <v>4400</v>
      </c>
      <c r="F3815" s="89"/>
      <c r="G3815" s="89"/>
      <c r="I3815" s="89">
        <v>4400</v>
      </c>
      <c r="J3815" s="89"/>
      <c r="K3815" s="89"/>
      <c r="M3815" s="2">
        <v>3925</v>
      </c>
      <c r="O3815" s="2">
        <v>3925</v>
      </c>
      <c r="Q3815" s="2">
        <v>5100</v>
      </c>
      <c r="S3815" s="89">
        <v>5165</v>
      </c>
      <c r="T3815" s="89"/>
      <c r="U3815" s="89"/>
      <c r="W3815" s="90">
        <v>55</v>
      </c>
      <c r="X3815" s="90"/>
    </row>
    <row r="3816" spans="2:24" ht="1.75" customHeight="1">
      <c r="B3816" s="93"/>
      <c r="C3816" s="93"/>
    </row>
    <row r="3817" spans="2:24" ht="0.65" customHeight="1">
      <c r="B3817" s="93"/>
      <c r="C3817" s="93"/>
    </row>
    <row r="3818" spans="2:24" ht="8.4" customHeight="1">
      <c r="B3818" s="93"/>
      <c r="C3818" s="93"/>
    </row>
    <row r="3819" spans="2:24" ht="1.75" customHeight="1"/>
    <row r="3820" spans="2:24" ht="10.75" customHeight="1">
      <c r="E3820" s="85">
        <v>8800</v>
      </c>
      <c r="F3820" s="85"/>
      <c r="G3820" s="85"/>
      <c r="I3820" s="85">
        <v>8800</v>
      </c>
      <c r="J3820" s="85"/>
      <c r="K3820" s="85"/>
      <c r="M3820" s="3">
        <v>7850</v>
      </c>
      <c r="O3820" s="3">
        <v>7850</v>
      </c>
      <c r="Q3820" s="3">
        <v>10200</v>
      </c>
      <c r="S3820" s="85">
        <v>10330</v>
      </c>
      <c r="T3820" s="85"/>
      <c r="U3820" s="85"/>
    </row>
    <row r="3821" spans="2:24" ht="6" customHeight="1"/>
    <row r="3822" spans="2:24" ht="13.75" customHeight="1">
      <c r="C3822" s="86" t="s">
        <v>10</v>
      </c>
      <c r="D3822" s="86"/>
      <c r="E3822" s="86"/>
      <c r="G3822" s="87">
        <v>2</v>
      </c>
      <c r="H3822" s="87"/>
      <c r="I3822" s="87"/>
    </row>
    <row r="3823" spans="2:24" ht="6" customHeight="1"/>
    <row r="3824" spans="2:24" ht="6" customHeight="1"/>
    <row r="3825" spans="2:24" ht="15" customHeight="1">
      <c r="B3825" s="88" t="s">
        <v>419</v>
      </c>
      <c r="C3825" s="88"/>
      <c r="D3825" s="88"/>
      <c r="E3825" s="88"/>
      <c r="F3825" s="88"/>
      <c r="G3825" s="88"/>
      <c r="H3825" s="88"/>
      <c r="I3825" s="88"/>
      <c r="J3825" s="88"/>
      <c r="K3825" s="88"/>
      <c r="L3825" s="88"/>
      <c r="M3825" s="88"/>
      <c r="N3825" s="88"/>
      <c r="O3825" s="88"/>
      <c r="P3825" s="88"/>
      <c r="Q3825" s="88"/>
      <c r="R3825" s="88"/>
      <c r="S3825" s="88"/>
      <c r="T3825" s="88"/>
      <c r="U3825" s="88"/>
      <c r="V3825" s="88"/>
      <c r="W3825" s="88"/>
      <c r="X3825" s="88"/>
    </row>
    <row r="3826" spans="2:24" ht="5.4" customHeight="1"/>
    <row r="3827" spans="2:24" ht="12.65" customHeight="1">
      <c r="B3827" s="74" t="s">
        <v>420</v>
      </c>
      <c r="C3827" s="74"/>
      <c r="E3827" s="89">
        <v>0</v>
      </c>
      <c r="F3827" s="89"/>
      <c r="G3827" s="89"/>
      <c r="I3827" s="89">
        <v>0</v>
      </c>
      <c r="J3827" s="89"/>
      <c r="K3827" s="89"/>
      <c r="M3827" s="2">
        <v>0</v>
      </c>
      <c r="O3827" s="2">
        <v>0</v>
      </c>
      <c r="Q3827" s="2">
        <v>0</v>
      </c>
      <c r="S3827" s="89">
        <v>0</v>
      </c>
      <c r="T3827" s="89"/>
      <c r="U3827" s="89"/>
      <c r="W3827" s="90">
        <v>32</v>
      </c>
      <c r="X3827" s="90"/>
    </row>
    <row r="3828" spans="2:24" ht="0.65" customHeight="1">
      <c r="B3828" s="74"/>
      <c r="C3828" s="74"/>
    </row>
    <row r="3829" spans="2:24" ht="0.65" customHeight="1"/>
    <row r="3830" spans="2:24" ht="1.75" customHeight="1"/>
    <row r="3831" spans="2:24" ht="10.75" customHeight="1">
      <c r="E3831" s="85">
        <v>0</v>
      </c>
      <c r="F3831" s="85"/>
      <c r="G3831" s="85"/>
      <c r="I3831" s="85">
        <v>0</v>
      </c>
      <c r="J3831" s="85"/>
      <c r="K3831" s="85"/>
      <c r="M3831" s="3">
        <v>0</v>
      </c>
      <c r="O3831" s="3">
        <v>0</v>
      </c>
      <c r="Q3831" s="3">
        <v>0</v>
      </c>
      <c r="S3831" s="85">
        <v>0</v>
      </c>
      <c r="T3831" s="85"/>
      <c r="U3831" s="85"/>
    </row>
    <row r="3832" spans="2:24" ht="6" customHeight="1"/>
    <row r="3833" spans="2:24" ht="13.75" customHeight="1">
      <c r="C3833" s="86" t="s">
        <v>10</v>
      </c>
      <c r="D3833" s="86"/>
      <c r="E3833" s="86"/>
      <c r="G3833" s="87">
        <v>1</v>
      </c>
      <c r="H3833" s="87"/>
      <c r="I3833" s="87"/>
    </row>
    <row r="3834" spans="2:24" ht="6" customHeight="1"/>
    <row r="3835" spans="2:24" ht="6" customHeight="1"/>
    <row r="3836" spans="2:24" ht="15" customHeight="1">
      <c r="B3836" s="88" t="s">
        <v>421</v>
      </c>
      <c r="C3836" s="88"/>
      <c r="D3836" s="88"/>
      <c r="E3836" s="88"/>
      <c r="F3836" s="88"/>
      <c r="G3836" s="88"/>
      <c r="H3836" s="88"/>
      <c r="I3836" s="88"/>
      <c r="J3836" s="88"/>
      <c r="K3836" s="88"/>
      <c r="L3836" s="88"/>
      <c r="M3836" s="88"/>
      <c r="N3836" s="88"/>
      <c r="O3836" s="88"/>
      <c r="P3836" s="88"/>
      <c r="Q3836" s="88"/>
      <c r="R3836" s="88"/>
      <c r="S3836" s="88"/>
      <c r="T3836" s="88"/>
      <c r="U3836" s="88"/>
      <c r="V3836" s="88"/>
      <c r="W3836" s="88"/>
      <c r="X3836" s="88"/>
    </row>
    <row r="3837" spans="2:24" ht="5.4" customHeight="1"/>
    <row r="3838" spans="2:24" ht="12.65" customHeight="1">
      <c r="B3838" s="74" t="s">
        <v>422</v>
      </c>
      <c r="C3838" s="74"/>
      <c r="E3838" s="89">
        <v>0</v>
      </c>
      <c r="F3838" s="89"/>
      <c r="G3838" s="89"/>
      <c r="I3838" s="89">
        <v>0</v>
      </c>
      <c r="J3838" s="89"/>
      <c r="K3838" s="89"/>
      <c r="M3838" s="2">
        <v>0</v>
      </c>
      <c r="O3838" s="2">
        <v>0</v>
      </c>
      <c r="Q3838" s="2">
        <v>0</v>
      </c>
      <c r="S3838" s="89">
        <v>0</v>
      </c>
      <c r="T3838" s="89"/>
      <c r="U3838" s="89"/>
      <c r="W3838" s="90">
        <v>28</v>
      </c>
      <c r="X3838" s="90"/>
    </row>
    <row r="3839" spans="2:24" ht="0.65" customHeight="1">
      <c r="B3839" s="74"/>
      <c r="C3839" s="74"/>
    </row>
    <row r="3840" spans="2:24" ht="0.65" customHeight="1"/>
    <row r="3841" spans="2:24" ht="1.75" customHeight="1"/>
    <row r="3842" spans="2:24" ht="10.75" customHeight="1">
      <c r="E3842" s="85">
        <v>0</v>
      </c>
      <c r="F3842" s="85"/>
      <c r="G3842" s="85"/>
      <c r="I3842" s="85">
        <v>0</v>
      </c>
      <c r="J3842" s="85"/>
      <c r="K3842" s="85"/>
      <c r="M3842" s="3">
        <v>0</v>
      </c>
      <c r="O3842" s="3">
        <v>0</v>
      </c>
      <c r="Q3842" s="3">
        <v>0</v>
      </c>
      <c r="S3842" s="85">
        <v>0</v>
      </c>
      <c r="T3842" s="85"/>
      <c r="U3842" s="85"/>
    </row>
    <row r="3843" spans="2:24" ht="6" customHeight="1"/>
    <row r="3844" spans="2:24" ht="13.75" customHeight="1">
      <c r="C3844" s="86" t="s">
        <v>10</v>
      </c>
      <c r="D3844" s="86"/>
      <c r="E3844" s="86"/>
      <c r="G3844" s="87">
        <v>1</v>
      </c>
      <c r="H3844" s="87"/>
      <c r="I3844" s="87"/>
    </row>
    <row r="3845" spans="2:24" ht="6" customHeight="1"/>
    <row r="3846" spans="2:24" ht="6" customHeight="1"/>
    <row r="3847" spans="2:24" ht="15" customHeight="1">
      <c r="B3847" s="88" t="s">
        <v>423</v>
      </c>
      <c r="C3847" s="88"/>
      <c r="D3847" s="88"/>
      <c r="E3847" s="88"/>
      <c r="F3847" s="88"/>
      <c r="G3847" s="88"/>
      <c r="H3847" s="88"/>
      <c r="I3847" s="88"/>
      <c r="J3847" s="88"/>
      <c r="K3847" s="88"/>
      <c r="L3847" s="88"/>
      <c r="M3847" s="88"/>
      <c r="N3847" s="88"/>
      <c r="O3847" s="88"/>
      <c r="P3847" s="88"/>
      <c r="Q3847" s="88"/>
      <c r="R3847" s="88"/>
      <c r="S3847" s="88"/>
      <c r="T3847" s="88"/>
      <c r="U3847" s="88"/>
      <c r="V3847" s="88"/>
      <c r="W3847" s="88"/>
      <c r="X3847" s="88"/>
    </row>
    <row r="3848" spans="2:24" ht="5.4" customHeight="1"/>
    <row r="3849" spans="2:24" ht="10.75" customHeight="1">
      <c r="B3849" s="93" t="s">
        <v>424</v>
      </c>
      <c r="C3849" s="93"/>
      <c r="E3849" s="89">
        <v>610</v>
      </c>
      <c r="F3849" s="89"/>
      <c r="G3849" s="89"/>
      <c r="I3849" s="89">
        <v>650</v>
      </c>
      <c r="J3849" s="89"/>
      <c r="K3849" s="89"/>
      <c r="M3849" s="2">
        <v>370</v>
      </c>
      <c r="O3849" s="2">
        <v>410</v>
      </c>
      <c r="Q3849" s="2">
        <v>365</v>
      </c>
      <c r="S3849" s="89">
        <v>365</v>
      </c>
      <c r="T3849" s="89"/>
      <c r="U3849" s="89"/>
    </row>
    <row r="3850" spans="2:24" ht="1.75" customHeight="1">
      <c r="B3850" s="93"/>
      <c r="C3850" s="93"/>
    </row>
    <row r="3851" spans="2:24" ht="0.65" customHeight="1">
      <c r="B3851" s="93"/>
      <c r="C3851" s="93"/>
    </row>
    <row r="3852" spans="2:24" ht="8.4" customHeight="1">
      <c r="B3852" s="93"/>
      <c r="C3852" s="93"/>
    </row>
    <row r="3853" spans="2:24" ht="10.75" customHeight="1">
      <c r="B3853" s="93" t="s">
        <v>424</v>
      </c>
      <c r="C3853" s="93"/>
      <c r="E3853" s="89">
        <v>610</v>
      </c>
      <c r="F3853" s="89"/>
      <c r="G3853" s="89"/>
      <c r="I3853" s="89">
        <v>650</v>
      </c>
      <c r="J3853" s="89"/>
      <c r="K3853" s="89"/>
      <c r="M3853" s="2">
        <v>370</v>
      </c>
      <c r="O3853" s="2">
        <v>410</v>
      </c>
      <c r="Q3853" s="2">
        <v>365</v>
      </c>
      <c r="S3853" s="89">
        <v>365</v>
      </c>
      <c r="T3853" s="89"/>
      <c r="U3853" s="89"/>
    </row>
    <row r="3854" spans="2:24" ht="1.75" customHeight="1">
      <c r="B3854" s="93"/>
      <c r="C3854" s="93"/>
    </row>
    <row r="3855" spans="2:24" ht="0.65" customHeight="1">
      <c r="B3855" s="93"/>
      <c r="C3855" s="93"/>
    </row>
    <row r="3856" spans="2:24" ht="8.4" customHeight="1">
      <c r="B3856" s="93"/>
      <c r="C3856" s="93"/>
    </row>
    <row r="3857" spans="2:24" ht="1.75" customHeight="1"/>
    <row r="3858" spans="2:24" ht="10.75" customHeight="1">
      <c r="E3858" s="85">
        <v>1220</v>
      </c>
      <c r="F3858" s="85"/>
      <c r="G3858" s="85"/>
      <c r="I3858" s="85">
        <v>1300</v>
      </c>
      <c r="J3858" s="85"/>
      <c r="K3858" s="85"/>
      <c r="M3858" s="3">
        <v>740</v>
      </c>
      <c r="O3858" s="3">
        <v>820</v>
      </c>
      <c r="Q3858" s="3">
        <v>730</v>
      </c>
      <c r="S3858" s="85">
        <v>730</v>
      </c>
      <c r="T3858" s="85"/>
      <c r="U3858" s="85"/>
    </row>
    <row r="3859" spans="2:24" ht="6" customHeight="1"/>
    <row r="3860" spans="2:24" ht="13.75" customHeight="1">
      <c r="C3860" s="86" t="s">
        <v>10</v>
      </c>
      <c r="D3860" s="86"/>
      <c r="E3860" s="86"/>
      <c r="G3860" s="87">
        <v>2</v>
      </c>
      <c r="H3860" s="87"/>
      <c r="I3860" s="87"/>
    </row>
    <row r="3861" spans="2:24" ht="6" customHeight="1"/>
    <row r="3862" spans="2:24" ht="6" customHeight="1"/>
    <row r="3863" spans="2:24" ht="15" customHeight="1">
      <c r="B3863" s="88" t="s">
        <v>425</v>
      </c>
      <c r="C3863" s="88"/>
      <c r="D3863" s="88"/>
      <c r="E3863" s="88"/>
      <c r="F3863" s="88"/>
      <c r="G3863" s="88"/>
      <c r="H3863" s="88"/>
      <c r="I3863" s="88"/>
      <c r="J3863" s="88"/>
      <c r="K3863" s="88"/>
      <c r="L3863" s="88"/>
      <c r="M3863" s="88"/>
      <c r="N3863" s="88"/>
      <c r="O3863" s="88"/>
      <c r="P3863" s="88"/>
      <c r="Q3863" s="88"/>
      <c r="R3863" s="88"/>
      <c r="S3863" s="88"/>
      <c r="T3863" s="88"/>
      <c r="U3863" s="88"/>
      <c r="V3863" s="88"/>
      <c r="W3863" s="88"/>
      <c r="X3863" s="88"/>
    </row>
    <row r="3864" spans="2:24" ht="5.4" customHeight="1"/>
    <row r="3865" spans="2:24" ht="12.65" customHeight="1">
      <c r="B3865" s="74" t="s">
        <v>426</v>
      </c>
      <c r="C3865" s="74"/>
      <c r="E3865" s="89">
        <v>0</v>
      </c>
      <c r="F3865" s="89"/>
      <c r="G3865" s="89"/>
      <c r="I3865" s="89">
        <v>0</v>
      </c>
      <c r="J3865" s="89"/>
      <c r="K3865" s="89"/>
      <c r="M3865" s="2">
        <v>0</v>
      </c>
      <c r="O3865" s="2">
        <v>0</v>
      </c>
      <c r="Q3865" s="2">
        <v>0</v>
      </c>
      <c r="S3865" s="89">
        <v>0</v>
      </c>
      <c r="T3865" s="89"/>
      <c r="U3865" s="89"/>
      <c r="W3865" s="90">
        <v>85</v>
      </c>
      <c r="X3865" s="90"/>
    </row>
    <row r="3866" spans="2:24" ht="0.65" customHeight="1">
      <c r="B3866" s="74"/>
      <c r="C3866" s="74"/>
    </row>
    <row r="3867" spans="2:24" ht="0.65" customHeight="1"/>
    <row r="3868" spans="2:24" ht="1.75" customHeight="1"/>
    <row r="3869" spans="2:24" ht="10.75" customHeight="1">
      <c r="E3869" s="85">
        <v>0</v>
      </c>
      <c r="F3869" s="85"/>
      <c r="G3869" s="85"/>
      <c r="I3869" s="85">
        <v>0</v>
      </c>
      <c r="J3869" s="85"/>
      <c r="K3869" s="85"/>
      <c r="M3869" s="3">
        <v>0</v>
      </c>
      <c r="O3869" s="3">
        <v>0</v>
      </c>
      <c r="Q3869" s="3">
        <v>0</v>
      </c>
      <c r="S3869" s="85">
        <v>0</v>
      </c>
      <c r="T3869" s="85"/>
      <c r="U3869" s="85"/>
    </row>
    <row r="3870" spans="2:24" ht="6" customHeight="1"/>
    <row r="3871" spans="2:24" ht="13.75" customHeight="1">
      <c r="C3871" s="86" t="s">
        <v>10</v>
      </c>
      <c r="D3871" s="86"/>
      <c r="E3871" s="86"/>
      <c r="G3871" s="87">
        <v>1</v>
      </c>
      <c r="H3871" s="87"/>
      <c r="I3871" s="87"/>
    </row>
    <row r="3872" spans="2:24" ht="6" customHeight="1"/>
    <row r="3873" spans="2:24" ht="6" customHeight="1"/>
    <row r="3874" spans="2:24" ht="15" customHeight="1">
      <c r="B3874" s="88" t="s">
        <v>427</v>
      </c>
      <c r="C3874" s="88"/>
      <c r="D3874" s="88"/>
      <c r="E3874" s="88"/>
      <c r="F3874" s="88"/>
      <c r="G3874" s="88"/>
      <c r="H3874" s="88"/>
      <c r="I3874" s="88"/>
      <c r="J3874" s="88"/>
      <c r="K3874" s="88"/>
      <c r="L3874" s="88"/>
      <c r="M3874" s="88"/>
      <c r="N3874" s="88"/>
      <c r="O3874" s="88"/>
      <c r="P3874" s="88"/>
      <c r="Q3874" s="88"/>
      <c r="R3874" s="88"/>
      <c r="S3874" s="88"/>
      <c r="T3874" s="88"/>
      <c r="U3874" s="88"/>
      <c r="V3874" s="88"/>
      <c r="W3874" s="88"/>
      <c r="X3874" s="88"/>
    </row>
    <row r="3875" spans="2:24" ht="5.4" customHeight="1"/>
    <row r="3876" spans="2:24" ht="12.65" customHeight="1">
      <c r="B3876" s="74" t="s">
        <v>428</v>
      </c>
      <c r="C3876" s="74"/>
      <c r="E3876" s="89">
        <v>0</v>
      </c>
      <c r="F3876" s="89"/>
      <c r="G3876" s="89"/>
      <c r="I3876" s="89">
        <v>0</v>
      </c>
      <c r="J3876" s="89"/>
      <c r="K3876" s="89"/>
      <c r="M3876" s="2">
        <v>0</v>
      </c>
      <c r="O3876" s="2">
        <v>0</v>
      </c>
      <c r="Q3876" s="2">
        <v>0</v>
      </c>
      <c r="S3876" s="89">
        <v>0</v>
      </c>
      <c r="T3876" s="89"/>
      <c r="U3876" s="89"/>
      <c r="W3876" s="90">
        <v>37</v>
      </c>
      <c r="X3876" s="90"/>
    </row>
    <row r="3877" spans="2:24" ht="0.65" customHeight="1">
      <c r="B3877" s="74"/>
      <c r="C3877" s="74"/>
    </row>
    <row r="3878" spans="2:24" ht="0.65" customHeight="1"/>
    <row r="3879" spans="2:24" ht="1.75" customHeight="1"/>
    <row r="3880" spans="2:24" ht="10.75" customHeight="1">
      <c r="E3880" s="85">
        <v>0</v>
      </c>
      <c r="F3880" s="85"/>
      <c r="G3880" s="85"/>
      <c r="I3880" s="85">
        <v>0</v>
      </c>
      <c r="J3880" s="85"/>
      <c r="K3880" s="85"/>
      <c r="M3880" s="3">
        <v>0</v>
      </c>
      <c r="O3880" s="3">
        <v>0</v>
      </c>
      <c r="Q3880" s="3">
        <v>0</v>
      </c>
      <c r="S3880" s="85">
        <v>0</v>
      </c>
      <c r="T3880" s="85"/>
      <c r="U3880" s="85"/>
    </row>
    <row r="3881" spans="2:24" ht="6" customHeight="1"/>
    <row r="3882" spans="2:24" ht="13.75" customHeight="1">
      <c r="C3882" s="86" t="s">
        <v>10</v>
      </c>
      <c r="D3882" s="86"/>
      <c r="E3882" s="86"/>
      <c r="G3882" s="87">
        <v>1</v>
      </c>
      <c r="H3882" s="87"/>
      <c r="I3882" s="87"/>
    </row>
    <row r="3883" spans="2:24" ht="6" customHeight="1"/>
    <row r="3884" spans="2:24" ht="6" customHeight="1"/>
    <row r="3885" spans="2:24" ht="15" customHeight="1">
      <c r="B3885" s="88" t="s">
        <v>429</v>
      </c>
      <c r="C3885" s="88"/>
      <c r="D3885" s="88"/>
      <c r="E3885" s="88"/>
      <c r="F3885" s="88"/>
      <c r="G3885" s="88"/>
      <c r="H3885" s="88"/>
      <c r="I3885" s="88"/>
      <c r="J3885" s="88"/>
      <c r="K3885" s="88"/>
      <c r="L3885" s="88"/>
      <c r="M3885" s="88"/>
      <c r="N3885" s="88"/>
      <c r="O3885" s="88"/>
      <c r="P3885" s="88"/>
      <c r="Q3885" s="88"/>
      <c r="R3885" s="88"/>
      <c r="S3885" s="88"/>
      <c r="T3885" s="88"/>
      <c r="U3885" s="88"/>
      <c r="V3885" s="88"/>
      <c r="W3885" s="88"/>
      <c r="X3885" s="88"/>
    </row>
    <row r="3886" spans="2:24" ht="5.4" customHeight="1"/>
    <row r="3887" spans="2:24" ht="12.65" customHeight="1">
      <c r="B3887" s="74" t="s">
        <v>430</v>
      </c>
      <c r="C3887" s="74"/>
      <c r="E3887" s="89">
        <v>0</v>
      </c>
      <c r="F3887" s="89"/>
      <c r="G3887" s="89"/>
      <c r="I3887" s="89">
        <v>0</v>
      </c>
      <c r="J3887" s="89"/>
      <c r="K3887" s="89"/>
      <c r="M3887" s="2">
        <v>0</v>
      </c>
      <c r="O3887" s="2">
        <v>0</v>
      </c>
      <c r="Q3887" s="2">
        <v>0</v>
      </c>
      <c r="S3887" s="89">
        <v>0</v>
      </c>
      <c r="T3887" s="89"/>
      <c r="U3887" s="89"/>
    </row>
    <row r="3888" spans="2:24" ht="0.65" customHeight="1">
      <c r="B3888" s="74"/>
      <c r="C3888" s="74"/>
    </row>
    <row r="3889" spans="2:24" ht="0.65" customHeight="1"/>
    <row r="3890" spans="2:24" ht="1.75" customHeight="1"/>
    <row r="3891" spans="2:24" ht="10.75" customHeight="1">
      <c r="E3891" s="85">
        <v>0</v>
      </c>
      <c r="F3891" s="85"/>
      <c r="G3891" s="85"/>
      <c r="I3891" s="85">
        <v>0</v>
      </c>
      <c r="J3891" s="85"/>
      <c r="K3891" s="85"/>
      <c r="M3891" s="3">
        <v>0</v>
      </c>
      <c r="O3891" s="3">
        <v>0</v>
      </c>
      <c r="Q3891" s="3">
        <v>0</v>
      </c>
      <c r="S3891" s="85">
        <v>0</v>
      </c>
      <c r="T3891" s="85"/>
      <c r="U3891" s="85"/>
    </row>
    <row r="3892" spans="2:24" ht="6" customHeight="1"/>
    <row r="3893" spans="2:24" ht="13.75" customHeight="1">
      <c r="C3893" s="86" t="s">
        <v>10</v>
      </c>
      <c r="D3893" s="86"/>
      <c r="E3893" s="86"/>
      <c r="G3893" s="87">
        <v>1</v>
      </c>
      <c r="H3893" s="87"/>
      <c r="I3893" s="87"/>
    </row>
    <row r="3894" spans="2:24" ht="6" customHeight="1"/>
    <row r="3895" spans="2:24" ht="6" customHeight="1"/>
    <row r="3896" spans="2:24" ht="15" customHeight="1">
      <c r="B3896" s="88" t="s">
        <v>431</v>
      </c>
      <c r="C3896" s="88"/>
      <c r="D3896" s="88"/>
      <c r="E3896" s="88"/>
      <c r="F3896" s="88"/>
      <c r="G3896" s="88"/>
      <c r="H3896" s="88"/>
      <c r="I3896" s="88"/>
      <c r="J3896" s="88"/>
      <c r="K3896" s="88"/>
      <c r="L3896" s="88"/>
      <c r="M3896" s="88"/>
      <c r="N3896" s="88"/>
      <c r="O3896" s="88"/>
      <c r="P3896" s="88"/>
      <c r="Q3896" s="88"/>
      <c r="R3896" s="88"/>
      <c r="S3896" s="88"/>
      <c r="T3896" s="88"/>
      <c r="U3896" s="88"/>
      <c r="V3896" s="88"/>
      <c r="W3896" s="88"/>
      <c r="X3896" s="88"/>
    </row>
    <row r="3897" spans="2:24" ht="5.4" customHeight="1"/>
    <row r="3898" spans="2:24" ht="12.65" customHeight="1">
      <c r="B3898" s="74" t="s">
        <v>432</v>
      </c>
      <c r="C3898" s="74"/>
      <c r="E3898" s="89">
        <v>245</v>
      </c>
      <c r="F3898" s="89"/>
      <c r="G3898" s="89"/>
      <c r="I3898" s="89">
        <v>245</v>
      </c>
      <c r="J3898" s="89"/>
      <c r="K3898" s="89"/>
      <c r="M3898" s="2">
        <v>0</v>
      </c>
      <c r="O3898" s="2">
        <v>0</v>
      </c>
      <c r="Q3898" s="2">
        <v>0</v>
      </c>
      <c r="S3898" s="89">
        <v>0</v>
      </c>
      <c r="T3898" s="89"/>
      <c r="U3898" s="89"/>
    </row>
    <row r="3899" spans="2:24" ht="0.65" customHeight="1">
      <c r="B3899" s="74"/>
      <c r="C3899" s="74"/>
    </row>
    <row r="3900" spans="2:24" ht="0.65" customHeight="1"/>
    <row r="3901" spans="2:24" ht="1.75" customHeight="1"/>
    <row r="3902" spans="2:24" ht="10.75" customHeight="1">
      <c r="E3902" s="85">
        <v>245</v>
      </c>
      <c r="F3902" s="85"/>
      <c r="G3902" s="85"/>
      <c r="I3902" s="85">
        <v>245</v>
      </c>
      <c r="J3902" s="85"/>
      <c r="K3902" s="85"/>
      <c r="M3902" s="3">
        <v>0</v>
      </c>
      <c r="O3902" s="3">
        <v>0</v>
      </c>
      <c r="Q3902" s="3">
        <v>0</v>
      </c>
      <c r="S3902" s="85">
        <v>0</v>
      </c>
      <c r="T3902" s="85"/>
      <c r="U3902" s="85"/>
    </row>
    <row r="3903" spans="2:24" ht="6" customHeight="1"/>
    <row r="3904" spans="2:24" ht="13.75" customHeight="1">
      <c r="C3904" s="86" t="s">
        <v>10</v>
      </c>
      <c r="D3904" s="86"/>
      <c r="E3904" s="86"/>
      <c r="G3904" s="87">
        <v>1</v>
      </c>
      <c r="H3904" s="87"/>
      <c r="I3904" s="87"/>
    </row>
    <row r="3905" spans="2:24" ht="6" customHeight="1"/>
    <row r="3906" spans="2:24" ht="6" customHeight="1"/>
    <row r="3907" spans="2:24" ht="15" customHeight="1">
      <c r="B3907" s="88" t="s">
        <v>433</v>
      </c>
      <c r="C3907" s="88"/>
      <c r="D3907" s="88"/>
      <c r="E3907" s="88"/>
      <c r="F3907" s="88"/>
      <c r="G3907" s="88"/>
      <c r="H3907" s="88"/>
      <c r="I3907" s="88"/>
      <c r="J3907" s="88"/>
      <c r="K3907" s="88"/>
      <c r="L3907" s="88"/>
      <c r="M3907" s="88"/>
      <c r="N3907" s="88"/>
      <c r="O3907" s="88"/>
      <c r="P3907" s="88"/>
      <c r="Q3907" s="88"/>
      <c r="R3907" s="88"/>
      <c r="S3907" s="88"/>
      <c r="T3907" s="88"/>
      <c r="U3907" s="88"/>
      <c r="V3907" s="88"/>
      <c r="W3907" s="88"/>
      <c r="X3907" s="88"/>
    </row>
    <row r="3908" spans="2:24" ht="5.4" customHeight="1"/>
    <row r="3909" spans="2:24" ht="10.75" customHeight="1">
      <c r="B3909" s="93" t="s">
        <v>434</v>
      </c>
      <c r="C3909" s="93"/>
      <c r="E3909" s="89">
        <v>0</v>
      </c>
      <c r="F3909" s="89"/>
      <c r="G3909" s="89"/>
      <c r="I3909" s="89">
        <v>0</v>
      </c>
      <c r="J3909" s="89"/>
      <c r="K3909" s="89"/>
      <c r="M3909" s="2">
        <v>2</v>
      </c>
      <c r="O3909" s="2">
        <v>2</v>
      </c>
      <c r="Q3909" s="2">
        <v>0</v>
      </c>
      <c r="S3909" s="89">
        <v>0</v>
      </c>
      <c r="T3909" s="89"/>
      <c r="U3909" s="89"/>
      <c r="W3909" s="90">
        <v>44</v>
      </c>
      <c r="X3909" s="90"/>
    </row>
    <row r="3910" spans="2:24" ht="1.75" customHeight="1">
      <c r="B3910" s="93"/>
      <c r="C3910" s="93"/>
    </row>
    <row r="3911" spans="2:24" ht="0.65" customHeight="1">
      <c r="B3911" s="93"/>
      <c r="C3911" s="93"/>
    </row>
    <row r="3912" spans="2:24" ht="8.4" customHeight="1">
      <c r="B3912" s="93"/>
      <c r="C3912" s="93"/>
    </row>
    <row r="3913" spans="2:24" ht="10.75" customHeight="1">
      <c r="B3913" s="93"/>
      <c r="C3913" s="93"/>
    </row>
    <row r="3914" spans="2:24" ht="10.75" customHeight="1">
      <c r="B3914" s="93" t="s">
        <v>434</v>
      </c>
      <c r="C3914" s="93"/>
      <c r="E3914" s="89">
        <v>0</v>
      </c>
      <c r="F3914" s="89"/>
      <c r="G3914" s="89"/>
      <c r="I3914" s="89">
        <v>0</v>
      </c>
      <c r="J3914" s="89"/>
      <c r="K3914" s="89"/>
      <c r="M3914" s="2">
        <v>2</v>
      </c>
      <c r="O3914" s="2">
        <v>2</v>
      </c>
      <c r="Q3914" s="2">
        <v>0</v>
      </c>
      <c r="S3914" s="89">
        <v>0</v>
      </c>
      <c r="T3914" s="89"/>
      <c r="U3914" s="89"/>
      <c r="W3914" s="90">
        <v>44</v>
      </c>
      <c r="X3914" s="90"/>
    </row>
    <row r="3915" spans="2:24" ht="1.75" customHeight="1">
      <c r="B3915" s="93"/>
      <c r="C3915" s="93"/>
    </row>
    <row r="3916" spans="2:24" ht="0.65" customHeight="1">
      <c r="B3916" s="93"/>
      <c r="C3916" s="93"/>
    </row>
    <row r="3917" spans="2:24" ht="8.4" customHeight="1">
      <c r="B3917" s="93"/>
      <c r="C3917" s="93"/>
    </row>
    <row r="3918" spans="2:24" ht="10.75" customHeight="1">
      <c r="B3918" s="93"/>
      <c r="C3918" s="93"/>
    </row>
    <row r="3919" spans="2:24" ht="1.75" customHeight="1"/>
    <row r="3920" spans="2:24" ht="10.75" customHeight="1">
      <c r="E3920" s="85">
        <v>0</v>
      </c>
      <c r="F3920" s="85"/>
      <c r="G3920" s="85"/>
      <c r="I3920" s="85">
        <v>0</v>
      </c>
      <c r="J3920" s="85"/>
      <c r="K3920" s="85"/>
      <c r="M3920" s="3">
        <v>4</v>
      </c>
      <c r="O3920" s="3">
        <v>4</v>
      </c>
      <c r="Q3920" s="3">
        <v>0</v>
      </c>
      <c r="S3920" s="85">
        <v>0</v>
      </c>
      <c r="T3920" s="85"/>
      <c r="U3920" s="85"/>
    </row>
    <row r="3921" spans="2:24" ht="6" customHeight="1"/>
    <row r="3922" spans="2:24" ht="13.75" customHeight="1">
      <c r="C3922" s="86" t="s">
        <v>10</v>
      </c>
      <c r="D3922" s="86"/>
      <c r="E3922" s="86"/>
      <c r="G3922" s="87">
        <v>2</v>
      </c>
      <c r="H3922" s="87"/>
      <c r="I3922" s="87"/>
    </row>
    <row r="3923" spans="2:24" ht="6" customHeight="1"/>
    <row r="3924" spans="2:24" ht="6" customHeight="1"/>
    <row r="3925" spans="2:24" ht="15" customHeight="1">
      <c r="B3925" s="88" t="s">
        <v>435</v>
      </c>
      <c r="C3925" s="88"/>
      <c r="D3925" s="88"/>
      <c r="E3925" s="88"/>
      <c r="F3925" s="88"/>
      <c r="G3925" s="88"/>
      <c r="H3925" s="88"/>
      <c r="I3925" s="88"/>
      <c r="J3925" s="88"/>
      <c r="K3925" s="88"/>
      <c r="L3925" s="88"/>
      <c r="M3925" s="88"/>
      <c r="N3925" s="88"/>
      <c r="O3925" s="88"/>
      <c r="P3925" s="88"/>
      <c r="Q3925" s="88"/>
      <c r="R3925" s="88"/>
      <c r="S3925" s="88"/>
      <c r="T3925" s="88"/>
      <c r="U3925" s="88"/>
      <c r="V3925" s="88"/>
      <c r="W3925" s="88"/>
      <c r="X3925" s="88"/>
    </row>
    <row r="3926" spans="2:24" ht="5.4" customHeight="1"/>
    <row r="3927" spans="2:24" ht="10.75" customHeight="1">
      <c r="B3927" s="93" t="s">
        <v>436</v>
      </c>
      <c r="C3927" s="93"/>
      <c r="E3927" s="89">
        <v>280</v>
      </c>
      <c r="F3927" s="89"/>
      <c r="G3927" s="89"/>
      <c r="I3927" s="89">
        <v>355</v>
      </c>
      <c r="J3927" s="89"/>
      <c r="K3927" s="89"/>
      <c r="M3927" s="2">
        <v>0</v>
      </c>
      <c r="O3927" s="2">
        <v>0</v>
      </c>
      <c r="Q3927" s="2">
        <v>0</v>
      </c>
      <c r="S3927" s="89">
        <v>0</v>
      </c>
      <c r="T3927" s="89"/>
      <c r="U3927" s="89"/>
      <c r="W3927" s="90">
        <v>71</v>
      </c>
      <c r="X3927" s="90"/>
    </row>
    <row r="3928" spans="2:24" ht="1.75" customHeight="1">
      <c r="B3928" s="93"/>
      <c r="C3928" s="93"/>
    </row>
    <row r="3929" spans="2:24" ht="0.65" customHeight="1">
      <c r="B3929" s="93"/>
      <c r="C3929" s="93"/>
    </row>
    <row r="3930" spans="2:24" ht="8.4" customHeight="1">
      <c r="B3930" s="93"/>
      <c r="C3930" s="93"/>
    </row>
    <row r="3931" spans="2:24" ht="10.75" customHeight="1">
      <c r="B3931" s="93" t="s">
        <v>436</v>
      </c>
      <c r="C3931" s="93"/>
      <c r="E3931" s="89">
        <v>280</v>
      </c>
      <c r="F3931" s="89"/>
      <c r="G3931" s="89"/>
      <c r="I3931" s="89">
        <v>355</v>
      </c>
      <c r="J3931" s="89"/>
      <c r="K3931" s="89"/>
      <c r="M3931" s="2">
        <v>0</v>
      </c>
      <c r="O3931" s="2">
        <v>0</v>
      </c>
      <c r="Q3931" s="2">
        <v>0</v>
      </c>
      <c r="S3931" s="89">
        <v>0</v>
      </c>
      <c r="T3931" s="89"/>
      <c r="U3931" s="89"/>
      <c r="W3931" s="90">
        <v>68</v>
      </c>
      <c r="X3931" s="90"/>
    </row>
    <row r="3932" spans="2:24" ht="1.75" customHeight="1">
      <c r="B3932" s="93"/>
      <c r="C3932" s="93"/>
    </row>
    <row r="3933" spans="2:24" ht="0.65" customHeight="1">
      <c r="B3933" s="93"/>
      <c r="C3933" s="93"/>
    </row>
    <row r="3934" spans="2:24" ht="8.4" customHeight="1">
      <c r="B3934" s="93"/>
      <c r="C3934" s="93"/>
    </row>
    <row r="3935" spans="2:24" ht="1.75" customHeight="1"/>
    <row r="3936" spans="2:24" ht="10.75" customHeight="1">
      <c r="E3936" s="85">
        <v>560</v>
      </c>
      <c r="F3936" s="85"/>
      <c r="G3936" s="85"/>
      <c r="I3936" s="85">
        <v>710</v>
      </c>
      <c r="J3936" s="85"/>
      <c r="K3936" s="85"/>
      <c r="M3936" s="3">
        <v>0</v>
      </c>
      <c r="O3936" s="3">
        <v>0</v>
      </c>
      <c r="Q3936" s="3">
        <v>0</v>
      </c>
      <c r="S3936" s="85">
        <v>0</v>
      </c>
      <c r="T3936" s="85"/>
      <c r="U3936" s="85"/>
    </row>
    <row r="3937" spans="2:24" ht="6" customHeight="1"/>
    <row r="3938" spans="2:24" ht="13.75" customHeight="1">
      <c r="C3938" s="86" t="s">
        <v>10</v>
      </c>
      <c r="D3938" s="86"/>
      <c r="E3938" s="86"/>
      <c r="G3938" s="87">
        <v>2</v>
      </c>
      <c r="H3938" s="87"/>
      <c r="I3938" s="87"/>
    </row>
    <row r="3939" spans="2:24" ht="6" customHeight="1"/>
    <row r="3940" spans="2:24" ht="6" customHeight="1"/>
    <row r="3941" spans="2:24" ht="15" customHeight="1">
      <c r="B3941" s="88" t="s">
        <v>437</v>
      </c>
      <c r="C3941" s="88"/>
      <c r="D3941" s="88"/>
      <c r="E3941" s="88"/>
      <c r="F3941" s="88"/>
      <c r="G3941" s="88"/>
      <c r="H3941" s="88"/>
      <c r="I3941" s="88"/>
      <c r="J3941" s="88"/>
      <c r="K3941" s="88"/>
      <c r="L3941" s="88"/>
      <c r="M3941" s="88"/>
      <c r="N3941" s="88"/>
      <c r="O3941" s="88"/>
      <c r="P3941" s="88"/>
      <c r="Q3941" s="88"/>
      <c r="R3941" s="88"/>
      <c r="S3941" s="88"/>
      <c r="T3941" s="88"/>
      <c r="U3941" s="88"/>
      <c r="V3941" s="88"/>
      <c r="W3941" s="88"/>
      <c r="X3941" s="88"/>
    </row>
    <row r="3942" spans="2:24" ht="5.4" customHeight="1"/>
    <row r="3943" spans="2:24" ht="12.65" customHeight="1">
      <c r="B3943" s="74" t="s">
        <v>438</v>
      </c>
      <c r="C3943" s="74"/>
      <c r="E3943" s="89">
        <v>0</v>
      </c>
      <c r="F3943" s="89"/>
      <c r="G3943" s="89"/>
      <c r="I3943" s="89">
        <v>0</v>
      </c>
      <c r="J3943" s="89"/>
      <c r="K3943" s="89"/>
      <c r="M3943" s="2">
        <v>0</v>
      </c>
      <c r="O3943" s="2">
        <v>0</v>
      </c>
      <c r="Q3943" s="2">
        <v>0</v>
      </c>
      <c r="S3943" s="89">
        <v>0</v>
      </c>
      <c r="T3943" s="89"/>
      <c r="U3943" s="89"/>
      <c r="W3943" s="90">
        <v>96</v>
      </c>
      <c r="X3943" s="90"/>
    </row>
    <row r="3944" spans="2:24" ht="0.65" customHeight="1">
      <c r="B3944" s="74"/>
      <c r="C3944" s="74"/>
    </row>
    <row r="3945" spans="2:24" ht="0.65" customHeight="1"/>
    <row r="3946" spans="2:24" ht="1.75" customHeight="1"/>
    <row r="3947" spans="2:24" ht="10.75" customHeight="1">
      <c r="E3947" s="85">
        <v>0</v>
      </c>
      <c r="F3947" s="85"/>
      <c r="G3947" s="85"/>
      <c r="I3947" s="85">
        <v>0</v>
      </c>
      <c r="J3947" s="85"/>
      <c r="K3947" s="85"/>
      <c r="M3947" s="3">
        <v>0</v>
      </c>
      <c r="O3947" s="3">
        <v>0</v>
      </c>
      <c r="Q3947" s="3">
        <v>0</v>
      </c>
      <c r="S3947" s="85">
        <v>0</v>
      </c>
      <c r="T3947" s="85"/>
      <c r="U3947" s="85"/>
    </row>
    <row r="3948" spans="2:24" ht="6" customHeight="1"/>
    <row r="3949" spans="2:24" ht="13.75" customHeight="1">
      <c r="C3949" s="86" t="s">
        <v>10</v>
      </c>
      <c r="D3949" s="86"/>
      <c r="E3949" s="86"/>
      <c r="G3949" s="87">
        <v>1</v>
      </c>
      <c r="H3949" s="87"/>
      <c r="I3949" s="87"/>
    </row>
    <row r="3950" spans="2:24" ht="6" customHeight="1"/>
    <row r="3951" spans="2:24" ht="6" customHeight="1"/>
    <row r="3952" spans="2:24" ht="15" customHeight="1">
      <c r="B3952" s="88" t="s">
        <v>439</v>
      </c>
      <c r="C3952" s="88"/>
      <c r="D3952" s="88"/>
      <c r="E3952" s="88"/>
      <c r="F3952" s="88"/>
      <c r="G3952" s="88"/>
      <c r="H3952" s="88"/>
      <c r="I3952" s="88"/>
      <c r="J3952" s="88"/>
      <c r="K3952" s="88"/>
      <c r="L3952" s="88"/>
      <c r="M3952" s="88"/>
      <c r="N3952" s="88"/>
      <c r="O3952" s="88"/>
      <c r="P3952" s="88"/>
      <c r="Q3952" s="88"/>
      <c r="R3952" s="88"/>
      <c r="S3952" s="88"/>
      <c r="T3952" s="88"/>
      <c r="U3952" s="88"/>
      <c r="V3952" s="88"/>
      <c r="W3952" s="88"/>
      <c r="X3952" s="88"/>
    </row>
    <row r="3953" spans="2:24" ht="5.4" customHeight="1"/>
    <row r="3954" spans="2:24" ht="10.75" customHeight="1">
      <c r="B3954" s="93" t="s">
        <v>440</v>
      </c>
      <c r="C3954" s="93"/>
      <c r="E3954" s="89">
        <v>0</v>
      </c>
      <c r="F3954" s="89"/>
      <c r="G3954" s="89"/>
      <c r="I3954" s="89">
        <v>0</v>
      </c>
      <c r="J3954" s="89"/>
      <c r="K3954" s="89"/>
      <c r="M3954" s="2">
        <v>0</v>
      </c>
      <c r="O3954" s="2">
        <v>0</v>
      </c>
      <c r="Q3954" s="2">
        <v>0</v>
      </c>
      <c r="S3954" s="89">
        <v>0</v>
      </c>
      <c r="T3954" s="89"/>
      <c r="U3954" s="89"/>
      <c r="W3954" s="90">
        <v>44</v>
      </c>
      <c r="X3954" s="90"/>
    </row>
    <row r="3955" spans="2:24" ht="1.75" customHeight="1">
      <c r="B3955" s="93"/>
      <c r="C3955" s="93"/>
    </row>
    <row r="3956" spans="2:24" ht="0.65" customHeight="1">
      <c r="B3956" s="93"/>
      <c r="C3956" s="93"/>
    </row>
    <row r="3957" spans="2:24" ht="8.4" customHeight="1">
      <c r="B3957" s="93"/>
      <c r="C3957" s="93"/>
    </row>
    <row r="3958" spans="2:24" ht="10.75" customHeight="1">
      <c r="B3958" s="93" t="s">
        <v>440</v>
      </c>
      <c r="C3958" s="93"/>
      <c r="E3958" s="89">
        <v>0</v>
      </c>
      <c r="F3958" s="89"/>
      <c r="G3958" s="89"/>
      <c r="I3958" s="89">
        <v>0</v>
      </c>
      <c r="J3958" s="89"/>
      <c r="K3958" s="89"/>
      <c r="M3958" s="2">
        <v>0</v>
      </c>
      <c r="O3958" s="2">
        <v>0</v>
      </c>
      <c r="Q3958" s="2">
        <v>0</v>
      </c>
      <c r="S3958" s="89">
        <v>0</v>
      </c>
      <c r="T3958" s="89"/>
      <c r="U3958" s="89"/>
      <c r="W3958" s="90">
        <v>37</v>
      </c>
      <c r="X3958" s="90"/>
    </row>
    <row r="3959" spans="2:24" ht="1.75" customHeight="1">
      <c r="B3959" s="93"/>
      <c r="C3959" s="93"/>
    </row>
    <row r="3960" spans="2:24" ht="0.65" customHeight="1">
      <c r="B3960" s="93"/>
      <c r="C3960" s="93"/>
    </row>
    <row r="3961" spans="2:24" ht="8.4" customHeight="1">
      <c r="B3961" s="93"/>
      <c r="C3961" s="93"/>
    </row>
    <row r="3962" spans="2:24" ht="1.75" customHeight="1"/>
    <row r="3963" spans="2:24" ht="10.75" customHeight="1">
      <c r="E3963" s="85">
        <v>0</v>
      </c>
      <c r="F3963" s="85"/>
      <c r="G3963" s="85"/>
      <c r="I3963" s="85">
        <v>0</v>
      </c>
      <c r="J3963" s="85"/>
      <c r="K3963" s="85"/>
      <c r="M3963" s="3">
        <v>0</v>
      </c>
      <c r="O3963" s="3">
        <v>0</v>
      </c>
      <c r="Q3963" s="3">
        <v>0</v>
      </c>
      <c r="S3963" s="85">
        <v>0</v>
      </c>
      <c r="T3963" s="85"/>
      <c r="U3963" s="85"/>
    </row>
    <row r="3964" spans="2:24" ht="6" customHeight="1"/>
    <row r="3965" spans="2:24" ht="13.75" customHeight="1">
      <c r="C3965" s="86" t="s">
        <v>10</v>
      </c>
      <c r="D3965" s="86"/>
      <c r="E3965" s="86"/>
      <c r="G3965" s="87">
        <v>2</v>
      </c>
      <c r="H3965" s="87"/>
      <c r="I3965" s="87"/>
    </row>
    <row r="3966" spans="2:24" ht="6" customHeight="1"/>
    <row r="3967" spans="2:24" ht="6" customHeight="1"/>
    <row r="3968" spans="2:24" ht="15" customHeight="1">
      <c r="B3968" s="88" t="s">
        <v>441</v>
      </c>
      <c r="C3968" s="88"/>
      <c r="D3968" s="88"/>
      <c r="E3968" s="88"/>
      <c r="F3968" s="88"/>
      <c r="G3968" s="88"/>
      <c r="H3968" s="88"/>
      <c r="I3968" s="88"/>
      <c r="J3968" s="88"/>
      <c r="K3968" s="88"/>
      <c r="L3968" s="88"/>
      <c r="M3968" s="88"/>
      <c r="N3968" s="88"/>
      <c r="O3968" s="88"/>
      <c r="P3968" s="88"/>
      <c r="Q3968" s="88"/>
      <c r="R3968" s="88"/>
      <c r="S3968" s="88"/>
      <c r="T3968" s="88"/>
      <c r="U3968" s="88"/>
      <c r="V3968" s="88"/>
      <c r="W3968" s="88"/>
      <c r="X3968" s="88"/>
    </row>
    <row r="3969" spans="2:24" ht="5.4" customHeight="1"/>
    <row r="3970" spans="2:24" ht="12.65" customHeight="1">
      <c r="B3970" s="74" t="s">
        <v>442</v>
      </c>
      <c r="C3970" s="74"/>
      <c r="E3970" s="89">
        <v>0</v>
      </c>
      <c r="F3970" s="89"/>
      <c r="G3970" s="89"/>
      <c r="I3970" s="89">
        <v>0</v>
      </c>
      <c r="J3970" s="89"/>
      <c r="K3970" s="89"/>
      <c r="M3970" s="2">
        <v>0</v>
      </c>
      <c r="O3970" s="2">
        <v>0</v>
      </c>
      <c r="Q3970" s="2">
        <v>0</v>
      </c>
      <c r="S3970" s="89">
        <v>0</v>
      </c>
      <c r="T3970" s="89"/>
      <c r="U3970" s="89"/>
      <c r="W3970" s="90">
        <v>65</v>
      </c>
      <c r="X3970" s="90"/>
    </row>
    <row r="3971" spans="2:24" ht="0.65" customHeight="1">
      <c r="B3971" s="74"/>
      <c r="C3971" s="74"/>
    </row>
    <row r="3972" spans="2:24" ht="0.65" customHeight="1"/>
    <row r="3973" spans="2:24" ht="1.75" customHeight="1"/>
    <row r="3974" spans="2:24" ht="10.75" customHeight="1">
      <c r="E3974" s="85">
        <v>0</v>
      </c>
      <c r="F3974" s="85"/>
      <c r="G3974" s="85"/>
      <c r="I3974" s="85">
        <v>0</v>
      </c>
      <c r="J3974" s="85"/>
      <c r="K3974" s="85"/>
      <c r="M3974" s="3">
        <v>0</v>
      </c>
      <c r="O3974" s="3">
        <v>0</v>
      </c>
      <c r="Q3974" s="3">
        <v>0</v>
      </c>
      <c r="S3974" s="85">
        <v>0</v>
      </c>
      <c r="T3974" s="85"/>
      <c r="U3974" s="85"/>
    </row>
    <row r="3975" spans="2:24" ht="6" customHeight="1"/>
    <row r="3976" spans="2:24" ht="13.75" customHeight="1">
      <c r="C3976" s="86" t="s">
        <v>10</v>
      </c>
      <c r="D3976" s="86"/>
      <c r="E3976" s="86"/>
      <c r="G3976" s="87">
        <v>1</v>
      </c>
      <c r="H3976" s="87"/>
      <c r="I3976" s="87"/>
    </row>
    <row r="3977" spans="2:24" ht="6" customHeight="1"/>
    <row r="3978" spans="2:24" ht="6" customHeight="1"/>
    <row r="3979" spans="2:24" ht="15" customHeight="1">
      <c r="B3979" s="88" t="s">
        <v>443</v>
      </c>
      <c r="C3979" s="88"/>
      <c r="D3979" s="88"/>
      <c r="E3979" s="88"/>
      <c r="F3979" s="88"/>
      <c r="G3979" s="88"/>
      <c r="H3979" s="88"/>
      <c r="I3979" s="88"/>
      <c r="J3979" s="88"/>
      <c r="K3979" s="88"/>
      <c r="L3979" s="88"/>
      <c r="M3979" s="88"/>
      <c r="N3979" s="88"/>
      <c r="O3979" s="88"/>
      <c r="P3979" s="88"/>
      <c r="Q3979" s="88"/>
      <c r="R3979" s="88"/>
      <c r="S3979" s="88"/>
      <c r="T3979" s="88"/>
      <c r="U3979" s="88"/>
      <c r="V3979" s="88"/>
      <c r="W3979" s="88"/>
      <c r="X3979" s="88"/>
    </row>
    <row r="3980" spans="2:24" ht="5.4" customHeight="1"/>
    <row r="3981" spans="2:24" ht="12.65" customHeight="1">
      <c r="B3981" s="74" t="s">
        <v>444</v>
      </c>
      <c r="C3981" s="74"/>
      <c r="E3981" s="89">
        <v>0</v>
      </c>
      <c r="F3981" s="89"/>
      <c r="G3981" s="89"/>
      <c r="I3981" s="89">
        <v>0</v>
      </c>
      <c r="J3981" s="89"/>
      <c r="K3981" s="89"/>
      <c r="M3981" s="2">
        <v>0</v>
      </c>
      <c r="O3981" s="2">
        <v>0</v>
      </c>
      <c r="Q3981" s="2">
        <v>0</v>
      </c>
      <c r="S3981" s="89">
        <v>0</v>
      </c>
      <c r="T3981" s="89"/>
      <c r="U3981" s="89"/>
      <c r="W3981" s="90">
        <v>29</v>
      </c>
      <c r="X3981" s="90"/>
    </row>
    <row r="3982" spans="2:24" ht="0.65" customHeight="1">
      <c r="B3982" s="74"/>
      <c r="C3982" s="74"/>
    </row>
    <row r="3983" spans="2:24" ht="0.65" customHeight="1"/>
    <row r="3984" spans="2:24" ht="1.75" customHeight="1"/>
    <row r="3985" spans="2:24" ht="10.75" customHeight="1">
      <c r="E3985" s="85">
        <v>0</v>
      </c>
      <c r="F3985" s="85"/>
      <c r="G3985" s="85"/>
      <c r="I3985" s="85">
        <v>0</v>
      </c>
      <c r="J3985" s="85"/>
      <c r="K3985" s="85"/>
      <c r="M3985" s="3">
        <v>0</v>
      </c>
      <c r="O3985" s="3">
        <v>0</v>
      </c>
      <c r="Q3985" s="3">
        <v>0</v>
      </c>
      <c r="S3985" s="85">
        <v>0</v>
      </c>
      <c r="T3985" s="85"/>
      <c r="U3985" s="85"/>
    </row>
    <row r="3986" spans="2:24" ht="6" customHeight="1"/>
    <row r="3987" spans="2:24" ht="13.75" customHeight="1">
      <c r="C3987" s="86" t="s">
        <v>10</v>
      </c>
      <c r="D3987" s="86"/>
      <c r="E3987" s="86"/>
      <c r="G3987" s="87">
        <v>1</v>
      </c>
      <c r="H3987" s="87"/>
      <c r="I3987" s="87"/>
    </row>
    <row r="3988" spans="2:24" ht="6" customHeight="1"/>
    <row r="3989" spans="2:24" ht="6" customHeight="1"/>
    <row r="3990" spans="2:24" ht="15" customHeight="1">
      <c r="B3990" s="88" t="s">
        <v>445</v>
      </c>
      <c r="C3990" s="88"/>
      <c r="D3990" s="88"/>
      <c r="E3990" s="88"/>
      <c r="F3990" s="88"/>
      <c r="G3990" s="88"/>
      <c r="H3990" s="88"/>
      <c r="I3990" s="88"/>
      <c r="J3990" s="88"/>
      <c r="K3990" s="88"/>
      <c r="L3990" s="88"/>
      <c r="M3990" s="88"/>
      <c r="N3990" s="88"/>
      <c r="O3990" s="88"/>
      <c r="P3990" s="88"/>
      <c r="Q3990" s="88"/>
      <c r="R3990" s="88"/>
      <c r="S3990" s="88"/>
      <c r="T3990" s="88"/>
      <c r="U3990" s="88"/>
      <c r="V3990" s="88"/>
      <c r="W3990" s="88"/>
      <c r="X3990" s="88"/>
    </row>
    <row r="3991" spans="2:24" ht="5.4" customHeight="1"/>
    <row r="3992" spans="2:24" ht="12.65" customHeight="1">
      <c r="B3992" s="74" t="s">
        <v>446</v>
      </c>
      <c r="C3992" s="74"/>
      <c r="E3992" s="89">
        <v>0</v>
      </c>
      <c r="F3992" s="89"/>
      <c r="G3992" s="89"/>
      <c r="I3992" s="89">
        <v>0</v>
      </c>
      <c r="J3992" s="89"/>
      <c r="K3992" s="89"/>
      <c r="M3992" s="2">
        <v>0</v>
      </c>
      <c r="O3992" s="2">
        <v>0</v>
      </c>
      <c r="Q3992" s="2">
        <v>0</v>
      </c>
      <c r="S3992" s="89">
        <v>0</v>
      </c>
      <c r="T3992" s="89"/>
      <c r="U3992" s="89"/>
      <c r="W3992" s="90">
        <v>29</v>
      </c>
      <c r="X3992" s="90"/>
    </row>
    <row r="3993" spans="2:24" ht="0.65" customHeight="1">
      <c r="B3993" s="74"/>
      <c r="C3993" s="74"/>
    </row>
    <row r="3994" spans="2:24" ht="0.65" customHeight="1"/>
    <row r="3995" spans="2:24" ht="1.75" customHeight="1"/>
    <row r="3996" spans="2:24" ht="10.75" customHeight="1">
      <c r="E3996" s="85">
        <v>0</v>
      </c>
      <c r="F3996" s="85"/>
      <c r="G3996" s="85"/>
      <c r="I3996" s="85">
        <v>0</v>
      </c>
      <c r="J3996" s="85"/>
      <c r="K3996" s="85"/>
      <c r="M3996" s="3">
        <v>0</v>
      </c>
      <c r="O3996" s="3">
        <v>0</v>
      </c>
      <c r="Q3996" s="3">
        <v>0</v>
      </c>
      <c r="S3996" s="85">
        <v>0</v>
      </c>
      <c r="T3996" s="85"/>
      <c r="U3996" s="85"/>
    </row>
    <row r="3997" spans="2:24" ht="6" customHeight="1"/>
    <row r="3998" spans="2:24" ht="13.75" customHeight="1">
      <c r="C3998" s="86" t="s">
        <v>10</v>
      </c>
      <c r="D3998" s="86"/>
      <c r="E3998" s="86"/>
      <c r="G3998" s="87">
        <v>1</v>
      </c>
      <c r="H3998" s="87"/>
      <c r="I3998" s="87"/>
    </row>
    <row r="3999" spans="2:24" ht="6" customHeight="1"/>
    <row r="4000" spans="2:24" ht="6" customHeight="1"/>
    <row r="4001" spans="2:24" ht="15" customHeight="1">
      <c r="B4001" s="88" t="s">
        <v>447</v>
      </c>
      <c r="C4001" s="88"/>
      <c r="D4001" s="88"/>
      <c r="E4001" s="88"/>
      <c r="F4001" s="88"/>
      <c r="G4001" s="88"/>
      <c r="H4001" s="88"/>
      <c r="I4001" s="88"/>
      <c r="J4001" s="88"/>
      <c r="K4001" s="88"/>
      <c r="L4001" s="88"/>
      <c r="M4001" s="88"/>
      <c r="N4001" s="88"/>
      <c r="O4001" s="88"/>
      <c r="P4001" s="88"/>
      <c r="Q4001" s="88"/>
      <c r="R4001" s="88"/>
      <c r="S4001" s="88"/>
      <c r="T4001" s="88"/>
      <c r="U4001" s="88"/>
      <c r="V4001" s="88"/>
      <c r="W4001" s="88"/>
      <c r="X4001" s="88"/>
    </row>
    <row r="4002" spans="2:24" ht="5.4" customHeight="1"/>
    <row r="4003" spans="2:24" ht="10.75" customHeight="1">
      <c r="B4003" s="93" t="s">
        <v>448</v>
      </c>
      <c r="C4003" s="93"/>
      <c r="E4003" s="89">
        <v>3300</v>
      </c>
      <c r="F4003" s="89"/>
      <c r="G4003" s="89"/>
      <c r="I4003" s="89">
        <v>3364</v>
      </c>
      <c r="J4003" s="89"/>
      <c r="K4003" s="89"/>
      <c r="M4003" s="2">
        <v>3300</v>
      </c>
      <c r="O4003" s="2">
        <v>3300</v>
      </c>
      <c r="Q4003" s="2">
        <v>3245</v>
      </c>
      <c r="S4003" s="89">
        <v>3245</v>
      </c>
      <c r="T4003" s="89"/>
      <c r="U4003" s="89"/>
      <c r="W4003" s="90">
        <v>51</v>
      </c>
      <c r="X4003" s="90"/>
    </row>
    <row r="4004" spans="2:24" ht="1.75" customHeight="1">
      <c r="B4004" s="93"/>
      <c r="C4004" s="93"/>
    </row>
    <row r="4005" spans="2:24" ht="0.65" customHeight="1">
      <c r="B4005" s="93"/>
      <c r="C4005" s="93"/>
    </row>
    <row r="4006" spans="2:24" ht="8.4" customHeight="1">
      <c r="B4006" s="93"/>
      <c r="C4006" s="93"/>
    </row>
    <row r="4007" spans="2:24" ht="10.75" customHeight="1">
      <c r="B4007" s="93" t="s">
        <v>448</v>
      </c>
      <c r="C4007" s="93"/>
      <c r="E4007" s="89">
        <v>3300</v>
      </c>
      <c r="F4007" s="89"/>
      <c r="G4007" s="89"/>
      <c r="I4007" s="89">
        <v>3364</v>
      </c>
      <c r="J4007" s="89"/>
      <c r="K4007" s="89"/>
      <c r="M4007" s="2">
        <v>3300</v>
      </c>
      <c r="O4007" s="2">
        <v>3300</v>
      </c>
      <c r="Q4007" s="2">
        <v>3245</v>
      </c>
      <c r="S4007" s="89">
        <v>3245</v>
      </c>
      <c r="T4007" s="89"/>
      <c r="U4007" s="89"/>
      <c r="W4007" s="90">
        <v>43</v>
      </c>
      <c r="X4007" s="90"/>
    </row>
    <row r="4008" spans="2:24" ht="1.75" customHeight="1">
      <c r="B4008" s="93"/>
      <c r="C4008" s="93"/>
    </row>
    <row r="4009" spans="2:24" ht="0.65" customHeight="1">
      <c r="B4009" s="93"/>
      <c r="C4009" s="93"/>
    </row>
    <row r="4010" spans="2:24" ht="8.4" customHeight="1">
      <c r="B4010" s="93"/>
      <c r="C4010" s="93"/>
    </row>
    <row r="4011" spans="2:24" ht="1.75" customHeight="1"/>
    <row r="4012" spans="2:24" ht="10.75" customHeight="1">
      <c r="E4012" s="85">
        <v>6600</v>
      </c>
      <c r="F4012" s="85"/>
      <c r="G4012" s="85"/>
      <c r="I4012" s="85">
        <v>6728</v>
      </c>
      <c r="J4012" s="85"/>
      <c r="K4012" s="85"/>
      <c r="M4012" s="3">
        <v>6600</v>
      </c>
      <c r="O4012" s="3">
        <v>6600</v>
      </c>
      <c r="Q4012" s="3">
        <v>6490</v>
      </c>
      <c r="S4012" s="85">
        <v>6490</v>
      </c>
      <c r="T4012" s="85"/>
      <c r="U4012" s="85"/>
    </row>
    <row r="4013" spans="2:24" ht="6" customHeight="1"/>
    <row r="4014" spans="2:24" ht="13.75" customHeight="1">
      <c r="C4014" s="86" t="s">
        <v>10</v>
      </c>
      <c r="D4014" s="86"/>
      <c r="E4014" s="86"/>
      <c r="G4014" s="87">
        <v>2</v>
      </c>
      <c r="H4014" s="87"/>
      <c r="I4014" s="87"/>
    </row>
    <row r="4015" spans="2:24" ht="6" customHeight="1"/>
    <row r="4016" spans="2:24" ht="6" customHeight="1"/>
    <row r="4017" spans="2:24" ht="15" customHeight="1">
      <c r="B4017" s="88" t="s">
        <v>449</v>
      </c>
      <c r="C4017" s="88"/>
      <c r="D4017" s="88"/>
      <c r="E4017" s="88"/>
      <c r="F4017" s="88"/>
      <c r="G4017" s="88"/>
      <c r="H4017" s="88"/>
      <c r="I4017" s="88"/>
      <c r="J4017" s="88"/>
      <c r="K4017" s="88"/>
      <c r="L4017" s="88"/>
      <c r="M4017" s="88"/>
      <c r="N4017" s="88"/>
      <c r="O4017" s="88"/>
      <c r="P4017" s="88"/>
      <c r="Q4017" s="88"/>
      <c r="R4017" s="88"/>
      <c r="S4017" s="88"/>
      <c r="T4017" s="88"/>
      <c r="U4017" s="88"/>
      <c r="V4017" s="88"/>
      <c r="W4017" s="88"/>
      <c r="X4017" s="88"/>
    </row>
    <row r="4018" spans="2:24" ht="5.4" customHeight="1"/>
    <row r="4019" spans="2:24" ht="10.75" customHeight="1">
      <c r="B4019" s="93" t="s">
        <v>450</v>
      </c>
      <c r="C4019" s="93"/>
      <c r="E4019" s="89">
        <v>0</v>
      </c>
      <c r="F4019" s="89"/>
      <c r="G4019" s="89"/>
      <c r="I4019" s="89">
        <v>0</v>
      </c>
      <c r="J4019" s="89"/>
      <c r="K4019" s="89"/>
      <c r="M4019" s="2">
        <v>0</v>
      </c>
      <c r="O4019" s="2">
        <v>0</v>
      </c>
      <c r="Q4019" s="2">
        <v>0</v>
      </c>
      <c r="S4019" s="89">
        <v>0</v>
      </c>
      <c r="T4019" s="89"/>
      <c r="U4019" s="89"/>
      <c r="W4019" s="90">
        <v>46</v>
      </c>
      <c r="X4019" s="90"/>
    </row>
    <row r="4020" spans="2:24" ht="1.75" customHeight="1">
      <c r="B4020" s="93"/>
      <c r="C4020" s="93"/>
    </row>
    <row r="4021" spans="2:24" ht="0.65" customHeight="1">
      <c r="B4021" s="93"/>
      <c r="C4021" s="93"/>
    </row>
    <row r="4022" spans="2:24" ht="8.4" customHeight="1">
      <c r="B4022" s="93"/>
      <c r="C4022" s="93"/>
    </row>
    <row r="4023" spans="2:24" ht="10.75" customHeight="1">
      <c r="B4023" s="93" t="s">
        <v>450</v>
      </c>
      <c r="C4023" s="93"/>
      <c r="E4023" s="89">
        <v>0</v>
      </c>
      <c r="F4023" s="89"/>
      <c r="G4023" s="89"/>
      <c r="I4023" s="89">
        <v>0</v>
      </c>
      <c r="J4023" s="89"/>
      <c r="K4023" s="89"/>
      <c r="M4023" s="2">
        <v>0</v>
      </c>
      <c r="O4023" s="2">
        <v>0</v>
      </c>
      <c r="Q4023" s="2">
        <v>0</v>
      </c>
      <c r="S4023" s="89">
        <v>0</v>
      </c>
      <c r="T4023" s="89"/>
      <c r="U4023" s="89"/>
      <c r="W4023" s="90">
        <v>46</v>
      </c>
      <c r="X4023" s="90"/>
    </row>
    <row r="4024" spans="2:24" ht="1.75" customHeight="1">
      <c r="B4024" s="93"/>
      <c r="C4024" s="93"/>
    </row>
    <row r="4025" spans="2:24" ht="0.65" customHeight="1">
      <c r="B4025" s="93"/>
      <c r="C4025" s="93"/>
    </row>
    <row r="4026" spans="2:24" ht="8.4" customHeight="1">
      <c r="B4026" s="93"/>
      <c r="C4026" s="93"/>
    </row>
    <row r="4027" spans="2:24" ht="1.75" customHeight="1"/>
    <row r="4028" spans="2:24" ht="10.75" customHeight="1">
      <c r="E4028" s="85">
        <v>0</v>
      </c>
      <c r="F4028" s="85"/>
      <c r="G4028" s="85"/>
      <c r="I4028" s="85">
        <v>0</v>
      </c>
      <c r="J4028" s="85"/>
      <c r="K4028" s="85"/>
      <c r="M4028" s="3">
        <v>0</v>
      </c>
      <c r="O4028" s="3">
        <v>0</v>
      </c>
      <c r="Q4028" s="3">
        <v>0</v>
      </c>
      <c r="S4028" s="85">
        <v>0</v>
      </c>
      <c r="T4028" s="85"/>
      <c r="U4028" s="85"/>
    </row>
    <row r="4029" spans="2:24" ht="6" customHeight="1"/>
    <row r="4030" spans="2:24" ht="13.75" customHeight="1">
      <c r="C4030" s="86" t="s">
        <v>10</v>
      </c>
      <c r="D4030" s="86"/>
      <c r="E4030" s="86"/>
      <c r="G4030" s="87">
        <v>2</v>
      </c>
      <c r="H4030" s="87"/>
      <c r="I4030" s="87"/>
    </row>
    <row r="4031" spans="2:24" ht="6" customHeight="1"/>
    <row r="4032" spans="2:24" ht="6" customHeight="1"/>
    <row r="4033" spans="2:24" ht="15" customHeight="1">
      <c r="B4033" s="88" t="s">
        <v>451</v>
      </c>
      <c r="C4033" s="88"/>
      <c r="D4033" s="88"/>
      <c r="E4033" s="88"/>
      <c r="F4033" s="88"/>
      <c r="G4033" s="88"/>
      <c r="H4033" s="88"/>
      <c r="I4033" s="88"/>
      <c r="J4033" s="88"/>
      <c r="K4033" s="88"/>
      <c r="L4033" s="88"/>
      <c r="M4033" s="88"/>
      <c r="N4033" s="88"/>
      <c r="O4033" s="88"/>
      <c r="P4033" s="88"/>
      <c r="Q4033" s="88"/>
      <c r="R4033" s="88"/>
      <c r="S4033" s="88"/>
      <c r="T4033" s="88"/>
      <c r="U4033" s="88"/>
      <c r="V4033" s="88"/>
      <c r="W4033" s="88"/>
      <c r="X4033" s="88"/>
    </row>
    <row r="4034" spans="2:24" ht="5.4" customHeight="1"/>
    <row r="4035" spans="2:24" ht="12.65" customHeight="1">
      <c r="B4035" s="74" t="s">
        <v>452</v>
      </c>
      <c r="C4035" s="74"/>
      <c r="E4035" s="89">
        <v>0</v>
      </c>
      <c r="F4035" s="89"/>
      <c r="G4035" s="89"/>
      <c r="I4035" s="89">
        <v>0</v>
      </c>
      <c r="J4035" s="89"/>
      <c r="K4035" s="89"/>
      <c r="M4035" s="2">
        <v>0</v>
      </c>
      <c r="O4035" s="2">
        <v>0</v>
      </c>
      <c r="Q4035" s="2">
        <v>0</v>
      </c>
      <c r="S4035" s="89">
        <v>0</v>
      </c>
      <c r="T4035" s="89"/>
      <c r="U4035" s="89"/>
      <c r="W4035" s="90">
        <v>91</v>
      </c>
      <c r="X4035" s="90"/>
    </row>
    <row r="4036" spans="2:24" ht="0.65" customHeight="1">
      <c r="B4036" s="74"/>
      <c r="C4036" s="74"/>
    </row>
    <row r="4037" spans="2:24" ht="0.65" customHeight="1"/>
    <row r="4038" spans="2:24" ht="1.75" customHeight="1"/>
    <row r="4039" spans="2:24" ht="10.75" customHeight="1">
      <c r="E4039" s="85">
        <v>0</v>
      </c>
      <c r="F4039" s="85"/>
      <c r="G4039" s="85"/>
      <c r="I4039" s="85">
        <v>0</v>
      </c>
      <c r="J4039" s="85"/>
      <c r="K4039" s="85"/>
      <c r="M4039" s="3">
        <v>0</v>
      </c>
      <c r="O4039" s="3">
        <v>0</v>
      </c>
      <c r="Q4039" s="3">
        <v>0</v>
      </c>
      <c r="S4039" s="85">
        <v>0</v>
      </c>
      <c r="T4039" s="85"/>
      <c r="U4039" s="85"/>
    </row>
    <row r="4040" spans="2:24" ht="6" customHeight="1"/>
    <row r="4041" spans="2:24" ht="13.75" customHeight="1">
      <c r="C4041" s="86" t="s">
        <v>10</v>
      </c>
      <c r="D4041" s="86"/>
      <c r="E4041" s="86"/>
      <c r="G4041" s="87">
        <v>1</v>
      </c>
      <c r="H4041" s="87"/>
      <c r="I4041" s="87"/>
    </row>
    <row r="4042" spans="2:24" ht="6" customHeight="1"/>
    <row r="4043" spans="2:24" ht="6" customHeight="1"/>
    <row r="4044" spans="2:24" ht="15" customHeight="1">
      <c r="B4044" s="88" t="s">
        <v>453</v>
      </c>
      <c r="C4044" s="88"/>
      <c r="D4044" s="88"/>
      <c r="E4044" s="88"/>
      <c r="F4044" s="88"/>
      <c r="G4044" s="88"/>
      <c r="H4044" s="88"/>
      <c r="I4044" s="88"/>
      <c r="J4044" s="88"/>
      <c r="K4044" s="88"/>
      <c r="L4044" s="88"/>
      <c r="M4044" s="88"/>
      <c r="N4044" s="88"/>
      <c r="O4044" s="88"/>
      <c r="P4044" s="88"/>
      <c r="Q4044" s="88"/>
      <c r="R4044" s="88"/>
      <c r="S4044" s="88"/>
      <c r="T4044" s="88"/>
      <c r="U4044" s="88"/>
      <c r="V4044" s="88"/>
      <c r="W4044" s="88"/>
      <c r="X4044" s="88"/>
    </row>
    <row r="4045" spans="2:24" ht="5.4" customHeight="1"/>
    <row r="4046" spans="2:24" ht="12.65" customHeight="1">
      <c r="B4046" s="74" t="s">
        <v>454</v>
      </c>
      <c r="C4046" s="74"/>
      <c r="E4046" s="89">
        <v>0</v>
      </c>
      <c r="F4046" s="89"/>
      <c r="G4046" s="89"/>
      <c r="I4046" s="89">
        <v>0</v>
      </c>
      <c r="J4046" s="89"/>
      <c r="K4046" s="89"/>
      <c r="M4046" s="2">
        <v>0</v>
      </c>
      <c r="O4046" s="2">
        <v>0</v>
      </c>
      <c r="Q4046" s="2">
        <v>0</v>
      </c>
      <c r="S4046" s="89">
        <v>0</v>
      </c>
      <c r="T4046" s="89"/>
      <c r="U4046" s="89"/>
      <c r="W4046" s="90">
        <v>30</v>
      </c>
      <c r="X4046" s="90"/>
    </row>
    <row r="4047" spans="2:24" ht="0.65" customHeight="1">
      <c r="B4047" s="74"/>
      <c r="C4047" s="74"/>
    </row>
    <row r="4048" spans="2:24" ht="0.65" customHeight="1"/>
    <row r="4049" spans="2:24" ht="1.75" customHeight="1"/>
    <row r="4050" spans="2:24" ht="10.75" customHeight="1">
      <c r="E4050" s="85">
        <v>0</v>
      </c>
      <c r="F4050" s="85"/>
      <c r="G4050" s="85"/>
      <c r="I4050" s="85">
        <v>0</v>
      </c>
      <c r="J4050" s="85"/>
      <c r="K4050" s="85"/>
      <c r="M4050" s="3">
        <v>0</v>
      </c>
      <c r="O4050" s="3">
        <v>0</v>
      </c>
      <c r="Q4050" s="3">
        <v>0</v>
      </c>
      <c r="S4050" s="85">
        <v>0</v>
      </c>
      <c r="T4050" s="85"/>
      <c r="U4050" s="85"/>
    </row>
    <row r="4051" spans="2:24" ht="6" customHeight="1"/>
    <row r="4052" spans="2:24" ht="13.75" customHeight="1">
      <c r="C4052" s="86" t="s">
        <v>10</v>
      </c>
      <c r="D4052" s="86"/>
      <c r="E4052" s="86"/>
      <c r="G4052" s="87">
        <v>1</v>
      </c>
      <c r="H4052" s="87"/>
      <c r="I4052" s="87"/>
    </row>
    <row r="4053" spans="2:24" ht="6" customHeight="1"/>
    <row r="4054" spans="2:24" ht="6" customHeight="1"/>
    <row r="4055" spans="2:24" ht="15" customHeight="1">
      <c r="B4055" s="88" t="s">
        <v>455</v>
      </c>
      <c r="C4055" s="88"/>
      <c r="D4055" s="88"/>
      <c r="E4055" s="88"/>
      <c r="F4055" s="88"/>
      <c r="G4055" s="88"/>
      <c r="H4055" s="88"/>
      <c r="I4055" s="88"/>
      <c r="J4055" s="88"/>
      <c r="K4055" s="88"/>
      <c r="L4055" s="88"/>
      <c r="M4055" s="88"/>
      <c r="N4055" s="88"/>
      <c r="O4055" s="88"/>
      <c r="P4055" s="88"/>
      <c r="Q4055" s="88"/>
      <c r="R4055" s="88"/>
      <c r="S4055" s="88"/>
      <c r="T4055" s="88"/>
      <c r="U4055" s="88"/>
      <c r="V4055" s="88"/>
      <c r="W4055" s="88"/>
      <c r="X4055" s="88"/>
    </row>
    <row r="4056" spans="2:24" ht="5.4" customHeight="1"/>
    <row r="4057" spans="2:24" ht="10.75" customHeight="1">
      <c r="B4057" s="93" t="s">
        <v>456</v>
      </c>
      <c r="C4057" s="93"/>
      <c r="E4057" s="89">
        <v>0</v>
      </c>
      <c r="F4057" s="89"/>
      <c r="G4057" s="89"/>
      <c r="I4057" s="89">
        <v>0</v>
      </c>
      <c r="J4057" s="89"/>
      <c r="K4057" s="89"/>
      <c r="M4057" s="2">
        <v>0</v>
      </c>
      <c r="O4057" s="2">
        <v>0</v>
      </c>
      <c r="Q4057" s="2">
        <v>0</v>
      </c>
      <c r="S4057" s="89">
        <v>0</v>
      </c>
      <c r="T4057" s="89"/>
      <c r="U4057" s="89"/>
      <c r="W4057" s="90">
        <v>70</v>
      </c>
      <c r="X4057" s="90"/>
    </row>
    <row r="4058" spans="2:24" ht="1.75" customHeight="1">
      <c r="B4058" s="93"/>
      <c r="C4058" s="93"/>
    </row>
    <row r="4059" spans="2:24" ht="0.65" customHeight="1">
      <c r="B4059" s="93"/>
      <c r="C4059" s="93"/>
    </row>
    <row r="4060" spans="2:24" ht="8.4" customHeight="1">
      <c r="B4060" s="93"/>
      <c r="C4060" s="93"/>
    </row>
    <row r="4061" spans="2:24" ht="10.75" customHeight="1">
      <c r="B4061" s="93" t="s">
        <v>456</v>
      </c>
      <c r="C4061" s="93"/>
      <c r="E4061" s="89">
        <v>0</v>
      </c>
      <c r="F4061" s="89"/>
      <c r="G4061" s="89"/>
      <c r="I4061" s="89">
        <v>0</v>
      </c>
      <c r="J4061" s="89"/>
      <c r="K4061" s="89"/>
      <c r="M4061" s="2">
        <v>0</v>
      </c>
      <c r="O4061" s="2">
        <v>0</v>
      </c>
      <c r="Q4061" s="2">
        <v>0</v>
      </c>
      <c r="S4061" s="89">
        <v>0</v>
      </c>
      <c r="T4061" s="89"/>
      <c r="U4061" s="89"/>
      <c r="W4061" s="90">
        <v>64</v>
      </c>
      <c r="X4061" s="90"/>
    </row>
    <row r="4062" spans="2:24" ht="1.75" customHeight="1">
      <c r="B4062" s="93"/>
      <c r="C4062" s="93"/>
    </row>
    <row r="4063" spans="2:24" ht="0.65" customHeight="1">
      <c r="B4063" s="93"/>
      <c r="C4063" s="93"/>
    </row>
    <row r="4064" spans="2:24" ht="8.4" customHeight="1">
      <c r="B4064" s="93"/>
      <c r="C4064" s="93"/>
    </row>
    <row r="4065" spans="2:24" ht="10.75" customHeight="1">
      <c r="E4065" s="85">
        <v>0</v>
      </c>
      <c r="F4065" s="85"/>
      <c r="G4065" s="85"/>
      <c r="I4065" s="85">
        <v>0</v>
      </c>
      <c r="J4065" s="85"/>
      <c r="K4065" s="85"/>
      <c r="M4065" s="3">
        <v>0</v>
      </c>
      <c r="O4065" s="3">
        <v>0</v>
      </c>
      <c r="Q4065" s="3">
        <v>0</v>
      </c>
      <c r="S4065" s="85">
        <v>0</v>
      </c>
      <c r="T4065" s="85"/>
      <c r="U4065" s="85"/>
    </row>
    <row r="4066" spans="2:24" ht="6" customHeight="1"/>
    <row r="4067" spans="2:24" ht="13.75" customHeight="1">
      <c r="C4067" s="86" t="s">
        <v>10</v>
      </c>
      <c r="D4067" s="86"/>
      <c r="E4067" s="86"/>
      <c r="G4067" s="87">
        <v>2</v>
      </c>
      <c r="H4067" s="87"/>
      <c r="I4067" s="87"/>
    </row>
    <row r="4068" spans="2:24" ht="6" customHeight="1"/>
    <row r="4069" spans="2:24" ht="6" customHeight="1"/>
    <row r="4070" spans="2:24" ht="15" customHeight="1">
      <c r="B4070" s="88" t="s">
        <v>457</v>
      </c>
      <c r="C4070" s="88"/>
      <c r="D4070" s="88"/>
      <c r="E4070" s="88"/>
      <c r="F4070" s="88"/>
      <c r="G4070" s="88"/>
      <c r="H4070" s="88"/>
      <c r="I4070" s="88"/>
      <c r="J4070" s="88"/>
      <c r="K4070" s="88"/>
      <c r="L4070" s="88"/>
      <c r="M4070" s="88"/>
      <c r="N4070" s="88"/>
      <c r="O4070" s="88"/>
      <c r="P4070" s="88"/>
      <c r="Q4070" s="88"/>
      <c r="R4070" s="88"/>
      <c r="S4070" s="88"/>
      <c r="T4070" s="88"/>
      <c r="U4070" s="88"/>
      <c r="V4070" s="88"/>
      <c r="W4070" s="88"/>
      <c r="X4070" s="88"/>
    </row>
    <row r="4071" spans="2:24" ht="5.4" customHeight="1"/>
    <row r="4072" spans="2:24" ht="12.65" customHeight="1">
      <c r="B4072" s="74" t="s">
        <v>458</v>
      </c>
      <c r="C4072" s="74"/>
      <c r="E4072" s="89">
        <v>0</v>
      </c>
      <c r="F4072" s="89"/>
      <c r="G4072" s="89"/>
      <c r="I4072" s="89">
        <v>0</v>
      </c>
      <c r="J4072" s="89"/>
      <c r="K4072" s="89"/>
      <c r="M4072" s="2">
        <v>0</v>
      </c>
      <c r="O4072" s="2">
        <v>0</v>
      </c>
      <c r="Q4072" s="2">
        <v>0</v>
      </c>
      <c r="S4072" s="89">
        <v>0</v>
      </c>
      <c r="T4072" s="89"/>
      <c r="U4072" s="89"/>
      <c r="W4072" s="90">
        <v>26</v>
      </c>
      <c r="X4072" s="90"/>
    </row>
    <row r="4073" spans="2:24" ht="0.65" customHeight="1">
      <c r="B4073" s="74"/>
      <c r="C4073" s="74"/>
    </row>
    <row r="4074" spans="2:24" ht="0.65" customHeight="1"/>
    <row r="4075" spans="2:24" ht="1.75" customHeight="1"/>
    <row r="4076" spans="2:24" ht="10.75" customHeight="1">
      <c r="E4076" s="85">
        <v>0</v>
      </c>
      <c r="F4076" s="85"/>
      <c r="G4076" s="85"/>
      <c r="I4076" s="85">
        <v>0</v>
      </c>
      <c r="J4076" s="85"/>
      <c r="K4076" s="85"/>
      <c r="M4076" s="3">
        <v>0</v>
      </c>
      <c r="O4076" s="3">
        <v>0</v>
      </c>
      <c r="Q4076" s="3">
        <v>0</v>
      </c>
      <c r="S4076" s="85">
        <v>0</v>
      </c>
      <c r="T4076" s="85"/>
      <c r="U4076" s="85"/>
    </row>
    <row r="4077" spans="2:24" ht="6" customHeight="1"/>
    <row r="4078" spans="2:24" ht="13.75" customHeight="1">
      <c r="C4078" s="86" t="s">
        <v>10</v>
      </c>
      <c r="D4078" s="86"/>
      <c r="E4078" s="86"/>
      <c r="G4078" s="87">
        <v>1</v>
      </c>
      <c r="H4078" s="87"/>
      <c r="I4078" s="87"/>
    </row>
    <row r="4079" spans="2:24" ht="6" customHeight="1"/>
    <row r="4080" spans="2:24" ht="6" customHeight="1"/>
    <row r="4081" spans="2:24" ht="15" customHeight="1">
      <c r="B4081" s="88" t="s">
        <v>459</v>
      </c>
      <c r="C4081" s="88"/>
      <c r="D4081" s="88"/>
      <c r="E4081" s="88"/>
      <c r="F4081" s="88"/>
      <c r="G4081" s="88"/>
      <c r="H4081" s="88"/>
      <c r="I4081" s="88"/>
      <c r="J4081" s="88"/>
      <c r="K4081" s="88"/>
      <c r="L4081" s="88"/>
      <c r="M4081" s="88"/>
      <c r="N4081" s="88"/>
      <c r="O4081" s="88"/>
      <c r="P4081" s="88"/>
      <c r="Q4081" s="88"/>
      <c r="R4081" s="88"/>
      <c r="S4081" s="88"/>
      <c r="T4081" s="88"/>
      <c r="U4081" s="88"/>
      <c r="V4081" s="88"/>
      <c r="W4081" s="88"/>
      <c r="X4081" s="88"/>
    </row>
    <row r="4082" spans="2:24" ht="5.4" customHeight="1"/>
    <row r="4083" spans="2:24" ht="12.65" customHeight="1">
      <c r="B4083" s="74" t="s">
        <v>460</v>
      </c>
      <c r="C4083" s="74"/>
      <c r="E4083" s="89">
        <v>0</v>
      </c>
      <c r="F4083" s="89"/>
      <c r="G4083" s="89"/>
      <c r="I4083" s="89">
        <v>0</v>
      </c>
      <c r="J4083" s="89"/>
      <c r="K4083" s="89"/>
      <c r="M4083" s="2">
        <v>0</v>
      </c>
      <c r="O4083" s="2">
        <v>0</v>
      </c>
      <c r="Q4083" s="2">
        <v>0</v>
      </c>
      <c r="S4083" s="89">
        <v>0</v>
      </c>
      <c r="T4083" s="89"/>
      <c r="U4083" s="89"/>
      <c r="W4083" s="90">
        <v>45</v>
      </c>
      <c r="X4083" s="90"/>
    </row>
    <row r="4084" spans="2:24" ht="0.65" customHeight="1">
      <c r="B4084" s="74"/>
      <c r="C4084" s="74"/>
    </row>
    <row r="4085" spans="2:24" ht="0.65" customHeight="1"/>
    <row r="4086" spans="2:24" ht="1.75" customHeight="1"/>
    <row r="4087" spans="2:24" ht="10.75" customHeight="1">
      <c r="E4087" s="85">
        <v>0</v>
      </c>
      <c r="F4087" s="85"/>
      <c r="G4087" s="85"/>
      <c r="I4087" s="85">
        <v>0</v>
      </c>
      <c r="J4087" s="85"/>
      <c r="K4087" s="85"/>
      <c r="M4087" s="3">
        <v>0</v>
      </c>
      <c r="O4087" s="3">
        <v>0</v>
      </c>
      <c r="Q4087" s="3">
        <v>0</v>
      </c>
      <c r="S4087" s="85">
        <v>0</v>
      </c>
      <c r="T4087" s="85"/>
      <c r="U4087" s="85"/>
    </row>
    <row r="4088" spans="2:24" ht="6" customHeight="1"/>
    <row r="4089" spans="2:24" ht="13.75" customHeight="1">
      <c r="C4089" s="86" t="s">
        <v>10</v>
      </c>
      <c r="D4089" s="86"/>
      <c r="E4089" s="86"/>
      <c r="G4089" s="87">
        <v>1</v>
      </c>
      <c r="H4089" s="87"/>
      <c r="I4089" s="87"/>
    </row>
    <row r="4090" spans="2:24" ht="6" customHeight="1"/>
    <row r="4091" spans="2:24" ht="6" customHeight="1"/>
    <row r="4092" spans="2:24" ht="15" customHeight="1">
      <c r="B4092" s="88" t="s">
        <v>461</v>
      </c>
      <c r="C4092" s="88"/>
      <c r="D4092" s="88"/>
      <c r="E4092" s="88"/>
      <c r="F4092" s="88"/>
      <c r="G4092" s="88"/>
      <c r="H4092" s="88"/>
      <c r="I4092" s="88"/>
      <c r="J4092" s="88"/>
      <c r="K4092" s="88"/>
      <c r="L4092" s="88"/>
      <c r="M4092" s="88"/>
      <c r="N4092" s="88"/>
      <c r="O4092" s="88"/>
      <c r="P4092" s="88"/>
      <c r="Q4092" s="88"/>
      <c r="R4092" s="88"/>
      <c r="S4092" s="88"/>
      <c r="T4092" s="88"/>
      <c r="U4092" s="88"/>
      <c r="V4092" s="88"/>
      <c r="W4092" s="88"/>
      <c r="X4092" s="88"/>
    </row>
    <row r="4093" spans="2:24" ht="5.4" customHeight="1"/>
    <row r="4094" spans="2:24" ht="10.75" customHeight="1">
      <c r="B4094" s="93" t="s">
        <v>462</v>
      </c>
      <c r="C4094" s="93"/>
      <c r="E4094" s="89">
        <v>0</v>
      </c>
      <c r="F4094" s="89"/>
      <c r="G4094" s="89"/>
      <c r="I4094" s="89">
        <v>0</v>
      </c>
      <c r="J4094" s="89"/>
      <c r="K4094" s="89"/>
      <c r="M4094" s="2">
        <v>0</v>
      </c>
      <c r="O4094" s="2">
        <v>0</v>
      </c>
      <c r="Q4094" s="2">
        <v>0</v>
      </c>
      <c r="S4094" s="89">
        <v>0</v>
      </c>
      <c r="T4094" s="89"/>
      <c r="U4094" s="89"/>
      <c r="W4094" s="90">
        <v>42</v>
      </c>
      <c r="X4094" s="90"/>
    </row>
    <row r="4095" spans="2:24" ht="1.75" customHeight="1">
      <c r="B4095" s="93"/>
      <c r="C4095" s="93"/>
    </row>
    <row r="4096" spans="2:24" ht="0.65" customHeight="1">
      <c r="B4096" s="93"/>
      <c r="C4096" s="93"/>
    </row>
    <row r="4097" spans="2:24" ht="8.4" customHeight="1">
      <c r="B4097" s="93"/>
      <c r="C4097" s="93"/>
    </row>
    <row r="4098" spans="2:24" ht="10.75" customHeight="1">
      <c r="B4098" s="93" t="s">
        <v>462</v>
      </c>
      <c r="C4098" s="93"/>
      <c r="E4098" s="89">
        <v>0</v>
      </c>
      <c r="F4098" s="89"/>
      <c r="G4098" s="89"/>
      <c r="I4098" s="89">
        <v>0</v>
      </c>
      <c r="J4098" s="89"/>
      <c r="K4098" s="89"/>
      <c r="M4098" s="2">
        <v>0</v>
      </c>
      <c r="O4098" s="2">
        <v>0</v>
      </c>
      <c r="Q4098" s="2">
        <v>0</v>
      </c>
      <c r="S4098" s="89">
        <v>0</v>
      </c>
      <c r="T4098" s="89"/>
      <c r="U4098" s="89"/>
      <c r="W4098" s="90">
        <v>42</v>
      </c>
      <c r="X4098" s="90"/>
    </row>
    <row r="4099" spans="2:24" ht="1.75" customHeight="1">
      <c r="B4099" s="93"/>
      <c r="C4099" s="93"/>
    </row>
    <row r="4100" spans="2:24" ht="0.65" customHeight="1">
      <c r="B4100" s="93"/>
      <c r="C4100" s="93"/>
    </row>
    <row r="4101" spans="2:24" ht="8.4" customHeight="1">
      <c r="B4101" s="93"/>
      <c r="C4101" s="93"/>
    </row>
    <row r="4102" spans="2:24" ht="1.75" customHeight="1"/>
    <row r="4103" spans="2:24" ht="10.75" customHeight="1">
      <c r="E4103" s="85">
        <v>0</v>
      </c>
      <c r="F4103" s="85"/>
      <c r="G4103" s="85"/>
      <c r="I4103" s="85">
        <v>0</v>
      </c>
      <c r="J4103" s="85"/>
      <c r="K4103" s="85"/>
      <c r="M4103" s="3">
        <v>0</v>
      </c>
      <c r="O4103" s="3">
        <v>0</v>
      </c>
      <c r="Q4103" s="3">
        <v>0</v>
      </c>
      <c r="S4103" s="85">
        <v>0</v>
      </c>
      <c r="T4103" s="85"/>
      <c r="U4103" s="85"/>
    </row>
    <row r="4104" spans="2:24" ht="6" customHeight="1"/>
    <row r="4105" spans="2:24" ht="13.75" customHeight="1">
      <c r="C4105" s="86" t="s">
        <v>10</v>
      </c>
      <c r="D4105" s="86"/>
      <c r="E4105" s="86"/>
      <c r="G4105" s="87">
        <v>2</v>
      </c>
      <c r="H4105" s="87"/>
      <c r="I4105" s="87"/>
    </row>
    <row r="4106" spans="2:24" ht="6" customHeight="1"/>
    <row r="4107" spans="2:24" ht="6" customHeight="1"/>
    <row r="4108" spans="2:24" ht="15" customHeight="1">
      <c r="B4108" s="88" t="s">
        <v>463</v>
      </c>
      <c r="C4108" s="88"/>
      <c r="D4108" s="88"/>
      <c r="E4108" s="88"/>
      <c r="F4108" s="88"/>
      <c r="G4108" s="88"/>
      <c r="H4108" s="88"/>
      <c r="I4108" s="88"/>
      <c r="J4108" s="88"/>
      <c r="K4108" s="88"/>
      <c r="L4108" s="88"/>
      <c r="M4108" s="88"/>
      <c r="N4108" s="88"/>
      <c r="O4108" s="88"/>
      <c r="P4108" s="88"/>
      <c r="Q4108" s="88"/>
      <c r="R4108" s="88"/>
      <c r="S4108" s="88"/>
      <c r="T4108" s="88"/>
      <c r="U4108" s="88"/>
      <c r="V4108" s="88"/>
      <c r="W4108" s="88"/>
      <c r="X4108" s="88"/>
    </row>
    <row r="4109" spans="2:24" ht="5.4" customHeight="1"/>
    <row r="4110" spans="2:24" ht="12.65" customHeight="1">
      <c r="B4110" s="74" t="s">
        <v>464</v>
      </c>
      <c r="C4110" s="74"/>
      <c r="E4110" s="89">
        <v>0</v>
      </c>
      <c r="F4110" s="89"/>
      <c r="G4110" s="89"/>
      <c r="I4110" s="89">
        <v>0</v>
      </c>
      <c r="J4110" s="89"/>
      <c r="K4110" s="89"/>
      <c r="M4110" s="2">
        <v>0</v>
      </c>
      <c r="O4110" s="2">
        <v>0</v>
      </c>
      <c r="Q4110" s="2">
        <v>0</v>
      </c>
      <c r="S4110" s="89">
        <v>0</v>
      </c>
      <c r="T4110" s="89"/>
      <c r="U4110" s="89"/>
      <c r="W4110" s="90">
        <v>27</v>
      </c>
      <c r="X4110" s="90"/>
    </row>
    <row r="4111" spans="2:24" ht="0.65" customHeight="1">
      <c r="B4111" s="74"/>
      <c r="C4111" s="74"/>
    </row>
    <row r="4112" spans="2:24" ht="0.65" customHeight="1"/>
    <row r="4113" spans="2:24" ht="1.75" customHeight="1"/>
    <row r="4114" spans="2:24" ht="10.75" customHeight="1">
      <c r="E4114" s="85">
        <v>0</v>
      </c>
      <c r="F4114" s="85"/>
      <c r="G4114" s="85"/>
      <c r="I4114" s="85">
        <v>0</v>
      </c>
      <c r="J4114" s="85"/>
      <c r="K4114" s="85"/>
      <c r="M4114" s="3">
        <v>0</v>
      </c>
      <c r="O4114" s="3">
        <v>0</v>
      </c>
      <c r="Q4114" s="3">
        <v>0</v>
      </c>
      <c r="S4114" s="85">
        <v>0</v>
      </c>
      <c r="T4114" s="85"/>
      <c r="U4114" s="85"/>
    </row>
    <row r="4115" spans="2:24" ht="6" customHeight="1"/>
    <row r="4116" spans="2:24" ht="13.75" customHeight="1">
      <c r="C4116" s="86" t="s">
        <v>10</v>
      </c>
      <c r="D4116" s="86"/>
      <c r="E4116" s="86"/>
      <c r="G4116" s="87">
        <v>1</v>
      </c>
      <c r="H4116" s="87"/>
      <c r="I4116" s="87"/>
    </row>
    <row r="4117" spans="2:24" ht="6" customHeight="1"/>
    <row r="4118" spans="2:24" ht="6" customHeight="1"/>
    <row r="4119" spans="2:24" ht="15" customHeight="1">
      <c r="B4119" s="88" t="s">
        <v>465</v>
      </c>
      <c r="C4119" s="88"/>
      <c r="D4119" s="88"/>
      <c r="E4119" s="88"/>
      <c r="F4119" s="88"/>
      <c r="G4119" s="88"/>
      <c r="H4119" s="88"/>
      <c r="I4119" s="88"/>
      <c r="J4119" s="88"/>
      <c r="K4119" s="88"/>
      <c r="L4119" s="88"/>
      <c r="M4119" s="88"/>
      <c r="N4119" s="88"/>
      <c r="O4119" s="88"/>
      <c r="P4119" s="88"/>
      <c r="Q4119" s="88"/>
      <c r="R4119" s="88"/>
      <c r="S4119" s="88"/>
      <c r="T4119" s="88"/>
      <c r="U4119" s="88"/>
      <c r="V4119" s="88"/>
      <c r="W4119" s="88"/>
      <c r="X4119" s="88"/>
    </row>
    <row r="4120" spans="2:24" ht="5.4" customHeight="1"/>
    <row r="4121" spans="2:24" ht="12.65" customHeight="1">
      <c r="B4121" s="74" t="s">
        <v>466</v>
      </c>
      <c r="C4121" s="74"/>
      <c r="E4121" s="89">
        <v>0</v>
      </c>
      <c r="F4121" s="89"/>
      <c r="G4121" s="89"/>
      <c r="I4121" s="89">
        <v>0</v>
      </c>
      <c r="J4121" s="89"/>
      <c r="K4121" s="89"/>
      <c r="M4121" s="2">
        <v>0</v>
      </c>
      <c r="O4121" s="2">
        <v>0</v>
      </c>
      <c r="Q4121" s="2">
        <v>0</v>
      </c>
      <c r="S4121" s="89">
        <v>0</v>
      </c>
      <c r="T4121" s="89"/>
      <c r="U4121" s="89"/>
      <c r="W4121" s="90">
        <v>33</v>
      </c>
      <c r="X4121" s="90"/>
    </row>
    <row r="4122" spans="2:24" ht="0.65" customHeight="1">
      <c r="B4122" s="74"/>
      <c r="C4122" s="74"/>
    </row>
    <row r="4123" spans="2:24" ht="0.65" customHeight="1"/>
    <row r="4124" spans="2:24" ht="1.75" customHeight="1"/>
    <row r="4125" spans="2:24" ht="10.75" customHeight="1">
      <c r="E4125" s="85">
        <v>0</v>
      </c>
      <c r="F4125" s="85"/>
      <c r="G4125" s="85"/>
      <c r="I4125" s="85">
        <v>0</v>
      </c>
      <c r="J4125" s="85"/>
      <c r="K4125" s="85"/>
      <c r="M4125" s="3">
        <v>0</v>
      </c>
      <c r="O4125" s="3">
        <v>0</v>
      </c>
      <c r="Q4125" s="3">
        <v>0</v>
      </c>
      <c r="S4125" s="85">
        <v>0</v>
      </c>
      <c r="T4125" s="85"/>
      <c r="U4125" s="85"/>
    </row>
    <row r="4126" spans="2:24" ht="6" customHeight="1"/>
    <row r="4127" spans="2:24" ht="13.75" customHeight="1">
      <c r="C4127" s="86" t="s">
        <v>10</v>
      </c>
      <c r="D4127" s="86"/>
      <c r="E4127" s="86"/>
      <c r="G4127" s="87">
        <v>1</v>
      </c>
      <c r="H4127" s="87"/>
      <c r="I4127" s="87"/>
    </row>
    <row r="4128" spans="2:24" ht="6" customHeight="1"/>
    <row r="4129" spans="2:24" ht="6" customHeight="1"/>
    <row r="4130" spans="2:24" ht="15" customHeight="1">
      <c r="B4130" s="88" t="s">
        <v>467</v>
      </c>
      <c r="C4130" s="88"/>
      <c r="D4130" s="88"/>
      <c r="E4130" s="88"/>
      <c r="F4130" s="88"/>
      <c r="G4130" s="88"/>
      <c r="H4130" s="88"/>
      <c r="I4130" s="88"/>
      <c r="J4130" s="88"/>
      <c r="K4130" s="88"/>
      <c r="L4130" s="88"/>
      <c r="M4130" s="88"/>
      <c r="N4130" s="88"/>
      <c r="O4130" s="88"/>
      <c r="P4130" s="88"/>
      <c r="Q4130" s="88"/>
      <c r="R4130" s="88"/>
      <c r="S4130" s="88"/>
      <c r="T4130" s="88"/>
      <c r="U4130" s="88"/>
      <c r="V4130" s="88"/>
      <c r="W4130" s="88"/>
      <c r="X4130" s="88"/>
    </row>
    <row r="4131" spans="2:24" ht="5.4" customHeight="1"/>
    <row r="4132" spans="2:24" ht="12.65" customHeight="1">
      <c r="B4132" s="74" t="s">
        <v>468</v>
      </c>
      <c r="C4132" s="74"/>
      <c r="E4132" s="89">
        <v>70</v>
      </c>
      <c r="F4132" s="89"/>
      <c r="G4132" s="89"/>
      <c r="I4132" s="89">
        <v>95</v>
      </c>
      <c r="J4132" s="89"/>
      <c r="K4132" s="89"/>
      <c r="M4132" s="2">
        <v>50</v>
      </c>
      <c r="O4132" s="2">
        <v>50</v>
      </c>
      <c r="Q4132" s="2">
        <v>80</v>
      </c>
      <c r="S4132" s="89">
        <v>80</v>
      </c>
      <c r="T4132" s="89"/>
      <c r="U4132" s="89"/>
      <c r="W4132" s="90">
        <v>72</v>
      </c>
      <c r="X4132" s="90"/>
    </row>
    <row r="4133" spans="2:24" ht="0.65" customHeight="1">
      <c r="B4133" s="74"/>
      <c r="C4133" s="74"/>
    </row>
    <row r="4134" spans="2:24" ht="0.65" customHeight="1"/>
    <row r="4135" spans="2:24" ht="1.75" customHeight="1"/>
    <row r="4136" spans="2:24" ht="10.75" customHeight="1">
      <c r="E4136" s="85">
        <v>70</v>
      </c>
      <c r="F4136" s="85"/>
      <c r="G4136" s="85"/>
      <c r="I4136" s="85">
        <v>95</v>
      </c>
      <c r="J4136" s="85"/>
      <c r="K4136" s="85"/>
      <c r="M4136" s="3">
        <v>50</v>
      </c>
      <c r="O4136" s="3">
        <v>50</v>
      </c>
      <c r="Q4136" s="3">
        <v>80</v>
      </c>
      <c r="S4136" s="85">
        <v>80</v>
      </c>
      <c r="T4136" s="85"/>
      <c r="U4136" s="85"/>
    </row>
    <row r="4137" spans="2:24" ht="6" customHeight="1"/>
    <row r="4138" spans="2:24" ht="13.75" customHeight="1">
      <c r="C4138" s="86" t="s">
        <v>10</v>
      </c>
      <c r="D4138" s="86"/>
      <c r="E4138" s="86"/>
      <c r="G4138" s="87">
        <v>1</v>
      </c>
      <c r="H4138" s="87"/>
      <c r="I4138" s="87"/>
    </row>
    <row r="4139" spans="2:24" ht="6" customHeight="1"/>
    <row r="4140" spans="2:24" ht="6" customHeight="1"/>
    <row r="4141" spans="2:24" ht="15" customHeight="1">
      <c r="B4141" s="88" t="s">
        <v>469</v>
      </c>
      <c r="C4141" s="88"/>
      <c r="D4141" s="88"/>
      <c r="E4141" s="88"/>
      <c r="F4141" s="88"/>
      <c r="G4141" s="88"/>
      <c r="H4141" s="88"/>
      <c r="I4141" s="88"/>
      <c r="J4141" s="88"/>
      <c r="K4141" s="88"/>
      <c r="L4141" s="88"/>
      <c r="M4141" s="88"/>
      <c r="N4141" s="88"/>
      <c r="O4141" s="88"/>
      <c r="P4141" s="88"/>
      <c r="Q4141" s="88"/>
      <c r="R4141" s="88"/>
      <c r="S4141" s="88"/>
      <c r="T4141" s="88"/>
      <c r="U4141" s="88"/>
      <c r="V4141" s="88"/>
      <c r="W4141" s="88"/>
      <c r="X4141" s="88"/>
    </row>
    <row r="4142" spans="2:24" ht="5.4" customHeight="1"/>
    <row r="4143" spans="2:24" ht="12.65" customHeight="1">
      <c r="B4143" s="74" t="s">
        <v>470</v>
      </c>
      <c r="C4143" s="74"/>
      <c r="E4143" s="89">
        <v>0</v>
      </c>
      <c r="F4143" s="89"/>
      <c r="G4143" s="89"/>
      <c r="I4143" s="89">
        <v>0</v>
      </c>
      <c r="J4143" s="89"/>
      <c r="K4143" s="89"/>
      <c r="M4143" s="2">
        <v>0</v>
      </c>
      <c r="O4143" s="2">
        <v>0</v>
      </c>
      <c r="Q4143" s="2">
        <v>0</v>
      </c>
      <c r="S4143" s="89">
        <v>0</v>
      </c>
      <c r="T4143" s="89"/>
      <c r="U4143" s="89"/>
      <c r="W4143" s="90">
        <v>34</v>
      </c>
      <c r="X4143" s="90"/>
    </row>
    <row r="4144" spans="2:24" ht="0.65" customHeight="1">
      <c r="B4144" s="74"/>
      <c r="C4144" s="74"/>
    </row>
    <row r="4145" spans="2:24" ht="0.65" customHeight="1"/>
    <row r="4146" spans="2:24" ht="1.75" customHeight="1"/>
    <row r="4147" spans="2:24" ht="10.75" customHeight="1">
      <c r="E4147" s="85">
        <v>0</v>
      </c>
      <c r="F4147" s="85"/>
      <c r="G4147" s="85"/>
      <c r="I4147" s="85">
        <v>0</v>
      </c>
      <c r="J4147" s="85"/>
      <c r="K4147" s="85"/>
      <c r="M4147" s="3">
        <v>0</v>
      </c>
      <c r="O4147" s="3">
        <v>0</v>
      </c>
      <c r="Q4147" s="3">
        <v>0</v>
      </c>
      <c r="S4147" s="85">
        <v>0</v>
      </c>
      <c r="T4147" s="85"/>
      <c r="U4147" s="85"/>
    </row>
    <row r="4148" spans="2:24" ht="6" customHeight="1"/>
    <row r="4149" spans="2:24" ht="13.75" customHeight="1">
      <c r="C4149" s="86" t="s">
        <v>10</v>
      </c>
      <c r="D4149" s="86"/>
      <c r="E4149" s="86"/>
      <c r="G4149" s="87">
        <v>1</v>
      </c>
      <c r="H4149" s="87"/>
      <c r="I4149" s="87"/>
    </row>
    <row r="4150" spans="2:24" ht="6" customHeight="1"/>
    <row r="4151" spans="2:24" ht="6" customHeight="1"/>
    <row r="4152" spans="2:24" ht="15" customHeight="1">
      <c r="B4152" s="88" t="s">
        <v>471</v>
      </c>
      <c r="C4152" s="88"/>
      <c r="D4152" s="88"/>
      <c r="E4152" s="88"/>
      <c r="F4152" s="88"/>
      <c r="G4152" s="88"/>
      <c r="H4152" s="88"/>
      <c r="I4152" s="88"/>
      <c r="J4152" s="88"/>
      <c r="K4152" s="88"/>
      <c r="L4152" s="88"/>
      <c r="M4152" s="88"/>
      <c r="N4152" s="88"/>
      <c r="O4152" s="88"/>
      <c r="P4152" s="88"/>
      <c r="Q4152" s="88"/>
      <c r="R4152" s="88"/>
      <c r="S4152" s="88"/>
      <c r="T4152" s="88"/>
      <c r="U4152" s="88"/>
      <c r="V4152" s="88"/>
      <c r="W4152" s="88"/>
      <c r="X4152" s="88"/>
    </row>
    <row r="4153" spans="2:24" ht="5.4" customHeight="1"/>
    <row r="4154" spans="2:24" ht="12.65" customHeight="1">
      <c r="B4154" s="74" t="s">
        <v>472</v>
      </c>
      <c r="C4154" s="74"/>
      <c r="E4154" s="89">
        <v>20</v>
      </c>
      <c r="F4154" s="89"/>
      <c r="G4154" s="89"/>
      <c r="I4154" s="89">
        <v>20</v>
      </c>
      <c r="J4154" s="89"/>
      <c r="K4154" s="89"/>
      <c r="M4154" s="2">
        <v>80</v>
      </c>
      <c r="O4154" s="2">
        <v>80</v>
      </c>
      <c r="Q4154" s="2">
        <v>20</v>
      </c>
      <c r="S4154" s="89">
        <v>20</v>
      </c>
      <c r="T4154" s="89"/>
      <c r="U4154" s="89"/>
      <c r="W4154" s="90">
        <v>60</v>
      </c>
      <c r="X4154" s="90"/>
    </row>
    <row r="4155" spans="2:24" ht="0.65" customHeight="1">
      <c r="B4155" s="74"/>
      <c r="C4155" s="74"/>
    </row>
    <row r="4156" spans="2:24" ht="0.65" customHeight="1"/>
    <row r="4157" spans="2:24" ht="1.75" customHeight="1"/>
    <row r="4158" spans="2:24" ht="10.75" customHeight="1">
      <c r="E4158" s="85">
        <v>20</v>
      </c>
      <c r="F4158" s="85"/>
      <c r="G4158" s="85"/>
      <c r="I4158" s="85">
        <v>20</v>
      </c>
      <c r="J4158" s="85"/>
      <c r="K4158" s="85"/>
      <c r="M4158" s="3">
        <v>80</v>
      </c>
      <c r="O4158" s="3">
        <v>80</v>
      </c>
      <c r="Q4158" s="3">
        <v>20</v>
      </c>
      <c r="S4158" s="85">
        <v>20</v>
      </c>
      <c r="T4158" s="85"/>
      <c r="U4158" s="85"/>
    </row>
    <row r="4159" spans="2:24" ht="6" customHeight="1"/>
    <row r="4160" spans="2:24" ht="13.75" customHeight="1">
      <c r="C4160" s="86" t="s">
        <v>10</v>
      </c>
      <c r="D4160" s="86"/>
      <c r="E4160" s="86"/>
      <c r="G4160" s="87">
        <v>1</v>
      </c>
      <c r="H4160" s="87"/>
      <c r="I4160" s="87"/>
    </row>
    <row r="4161" spans="2:24" ht="6" customHeight="1"/>
    <row r="4162" spans="2:24" ht="6" customHeight="1"/>
    <row r="4163" spans="2:24" ht="15" customHeight="1">
      <c r="B4163" s="88" t="s">
        <v>473</v>
      </c>
      <c r="C4163" s="88"/>
      <c r="D4163" s="88"/>
      <c r="E4163" s="88"/>
      <c r="F4163" s="88"/>
      <c r="G4163" s="88"/>
      <c r="H4163" s="88"/>
      <c r="I4163" s="88"/>
      <c r="J4163" s="88"/>
      <c r="K4163" s="88"/>
      <c r="L4163" s="88"/>
      <c r="M4163" s="88"/>
      <c r="N4163" s="88"/>
      <c r="O4163" s="88"/>
      <c r="P4163" s="88"/>
      <c r="Q4163" s="88"/>
      <c r="R4163" s="88"/>
      <c r="S4163" s="88"/>
      <c r="T4163" s="88"/>
      <c r="U4163" s="88"/>
      <c r="V4163" s="88"/>
      <c r="W4163" s="88"/>
      <c r="X4163" s="88"/>
    </row>
    <row r="4164" spans="2:24" ht="5.4" customHeight="1"/>
    <row r="4165" spans="2:24" ht="12.65" customHeight="1">
      <c r="B4165" s="74" t="s">
        <v>474</v>
      </c>
      <c r="C4165" s="74"/>
      <c r="E4165" s="89">
        <v>1040</v>
      </c>
      <c r="F4165" s="89"/>
      <c r="G4165" s="89"/>
      <c r="I4165" s="89">
        <v>1040</v>
      </c>
      <c r="J4165" s="89"/>
      <c r="K4165" s="89"/>
      <c r="M4165" s="2">
        <v>1040</v>
      </c>
      <c r="O4165" s="2">
        <v>1040</v>
      </c>
      <c r="Q4165" s="2">
        <v>1080</v>
      </c>
      <c r="S4165" s="89">
        <v>1110</v>
      </c>
      <c r="T4165" s="89"/>
      <c r="U4165" s="89"/>
      <c r="W4165" s="90">
        <v>60</v>
      </c>
      <c r="X4165" s="90"/>
    </row>
    <row r="4166" spans="2:24" ht="0.65" customHeight="1">
      <c r="B4166" s="74"/>
      <c r="C4166" s="74"/>
    </row>
    <row r="4167" spans="2:24" ht="0.65" customHeight="1"/>
    <row r="4168" spans="2:24" ht="1.75" customHeight="1"/>
    <row r="4169" spans="2:24" ht="10.75" customHeight="1">
      <c r="E4169" s="85">
        <v>1040</v>
      </c>
      <c r="F4169" s="85"/>
      <c r="G4169" s="85"/>
      <c r="I4169" s="85">
        <v>1040</v>
      </c>
      <c r="J4169" s="85"/>
      <c r="K4169" s="85"/>
      <c r="M4169" s="3">
        <v>1040</v>
      </c>
      <c r="O4169" s="3">
        <v>1040</v>
      </c>
      <c r="Q4169" s="3">
        <v>1080</v>
      </c>
      <c r="S4169" s="85">
        <v>1110</v>
      </c>
      <c r="T4169" s="85"/>
      <c r="U4169" s="85"/>
    </row>
    <row r="4170" spans="2:24" ht="6" customHeight="1"/>
    <row r="4171" spans="2:24" ht="13.75" customHeight="1">
      <c r="C4171" s="86" t="s">
        <v>10</v>
      </c>
      <c r="D4171" s="86"/>
      <c r="E4171" s="86"/>
      <c r="G4171" s="87">
        <v>1</v>
      </c>
      <c r="H4171" s="87"/>
      <c r="I4171" s="87"/>
    </row>
    <row r="4172" spans="2:24" ht="6" customHeight="1"/>
    <row r="4173" spans="2:24" ht="6" customHeight="1"/>
    <row r="4174" spans="2:24" ht="15" customHeight="1">
      <c r="B4174" s="88" t="s">
        <v>475</v>
      </c>
      <c r="C4174" s="88"/>
      <c r="D4174" s="88"/>
      <c r="E4174" s="88"/>
      <c r="F4174" s="88"/>
      <c r="G4174" s="88"/>
      <c r="H4174" s="88"/>
      <c r="I4174" s="88"/>
      <c r="J4174" s="88"/>
      <c r="K4174" s="88"/>
      <c r="L4174" s="88"/>
      <c r="M4174" s="88"/>
      <c r="N4174" s="88"/>
      <c r="O4174" s="88"/>
      <c r="P4174" s="88"/>
      <c r="Q4174" s="88"/>
      <c r="R4174" s="88"/>
      <c r="S4174" s="88"/>
      <c r="T4174" s="88"/>
      <c r="U4174" s="88"/>
      <c r="V4174" s="88"/>
      <c r="W4174" s="88"/>
      <c r="X4174" s="88"/>
    </row>
    <row r="4175" spans="2:24" ht="5.4" customHeight="1"/>
    <row r="4176" spans="2:24" ht="10.75" customHeight="1">
      <c r="B4176" s="93" t="s">
        <v>476</v>
      </c>
      <c r="C4176" s="93"/>
      <c r="E4176" s="89">
        <v>0</v>
      </c>
      <c r="F4176" s="89"/>
      <c r="G4176" s="89"/>
      <c r="I4176" s="89">
        <v>0</v>
      </c>
      <c r="J4176" s="89"/>
      <c r="K4176" s="89"/>
      <c r="M4176" s="2">
        <v>0</v>
      </c>
      <c r="O4176" s="2">
        <v>0</v>
      </c>
      <c r="Q4176" s="2">
        <v>0</v>
      </c>
      <c r="S4176" s="89">
        <v>0</v>
      </c>
      <c r="T4176" s="89"/>
      <c r="U4176" s="89"/>
      <c r="W4176" s="90">
        <v>77</v>
      </c>
      <c r="X4176" s="90"/>
    </row>
    <row r="4177" spans="2:24" ht="1.75" customHeight="1">
      <c r="B4177" s="93"/>
      <c r="C4177" s="93"/>
    </row>
    <row r="4178" spans="2:24" ht="0.65" customHeight="1">
      <c r="B4178" s="93"/>
      <c r="C4178" s="93"/>
    </row>
    <row r="4179" spans="2:24" ht="8.4" customHeight="1">
      <c r="B4179" s="93"/>
      <c r="C4179" s="93"/>
    </row>
    <row r="4180" spans="2:24" ht="10.75" customHeight="1">
      <c r="B4180" s="93" t="s">
        <v>476</v>
      </c>
      <c r="C4180" s="93"/>
      <c r="E4180" s="89">
        <v>0</v>
      </c>
      <c r="F4180" s="89"/>
      <c r="G4180" s="89"/>
      <c r="I4180" s="89">
        <v>0</v>
      </c>
      <c r="J4180" s="89"/>
      <c r="K4180" s="89"/>
      <c r="M4180" s="2">
        <v>0</v>
      </c>
      <c r="O4180" s="2">
        <v>0</v>
      </c>
      <c r="Q4180" s="2">
        <v>0</v>
      </c>
      <c r="S4180" s="89">
        <v>0</v>
      </c>
      <c r="T4180" s="89"/>
      <c r="U4180" s="89"/>
      <c r="W4180" s="90">
        <v>76</v>
      </c>
      <c r="X4180" s="90"/>
    </row>
    <row r="4181" spans="2:24" ht="1.75" customHeight="1">
      <c r="B4181" s="93"/>
      <c r="C4181" s="93"/>
    </row>
    <row r="4182" spans="2:24" ht="0.65" customHeight="1">
      <c r="B4182" s="93"/>
      <c r="C4182" s="93"/>
    </row>
    <row r="4183" spans="2:24" ht="8.4" customHeight="1">
      <c r="B4183" s="93"/>
      <c r="C4183" s="93"/>
    </row>
    <row r="4184" spans="2:24" ht="1.75" customHeight="1"/>
    <row r="4185" spans="2:24" ht="10.75" customHeight="1">
      <c r="E4185" s="85">
        <v>0</v>
      </c>
      <c r="F4185" s="85"/>
      <c r="G4185" s="85"/>
      <c r="I4185" s="85">
        <v>0</v>
      </c>
      <c r="J4185" s="85"/>
      <c r="K4185" s="85"/>
      <c r="M4185" s="3">
        <v>0</v>
      </c>
      <c r="O4185" s="3">
        <v>0</v>
      </c>
      <c r="Q4185" s="3">
        <v>0</v>
      </c>
      <c r="S4185" s="85">
        <v>0</v>
      </c>
      <c r="T4185" s="85"/>
      <c r="U4185" s="85"/>
    </row>
    <row r="4186" spans="2:24" ht="6" customHeight="1"/>
    <row r="4187" spans="2:24" ht="13.75" customHeight="1">
      <c r="C4187" s="86" t="s">
        <v>10</v>
      </c>
      <c r="D4187" s="86"/>
      <c r="E4187" s="86"/>
      <c r="G4187" s="87">
        <v>2</v>
      </c>
      <c r="H4187" s="87"/>
      <c r="I4187" s="87"/>
    </row>
    <row r="4188" spans="2:24" ht="6" customHeight="1"/>
    <row r="4189" spans="2:24" ht="6" customHeight="1"/>
    <row r="4190" spans="2:24" ht="15" customHeight="1">
      <c r="B4190" s="88" t="s">
        <v>477</v>
      </c>
      <c r="C4190" s="88"/>
      <c r="D4190" s="88"/>
      <c r="E4190" s="88"/>
      <c r="F4190" s="88"/>
      <c r="G4190" s="88"/>
      <c r="H4190" s="88"/>
      <c r="I4190" s="88"/>
      <c r="J4190" s="88"/>
      <c r="K4190" s="88"/>
      <c r="L4190" s="88"/>
      <c r="M4190" s="88"/>
      <c r="N4190" s="88"/>
      <c r="O4190" s="88"/>
      <c r="P4190" s="88"/>
      <c r="Q4190" s="88"/>
      <c r="R4190" s="88"/>
      <c r="S4190" s="88"/>
      <c r="T4190" s="88"/>
      <c r="U4190" s="88"/>
      <c r="V4190" s="88"/>
      <c r="W4190" s="88"/>
      <c r="X4190" s="88"/>
    </row>
    <row r="4191" spans="2:24" ht="5.4" customHeight="1"/>
    <row r="4192" spans="2:24" ht="12.65" customHeight="1">
      <c r="B4192" s="74" t="s">
        <v>478</v>
      </c>
      <c r="C4192" s="74"/>
      <c r="E4192" s="89">
        <v>20</v>
      </c>
      <c r="F4192" s="89"/>
      <c r="G4192" s="89"/>
      <c r="I4192" s="89">
        <v>20</v>
      </c>
      <c r="J4192" s="89"/>
      <c r="K4192" s="89"/>
      <c r="M4192" s="2">
        <v>0</v>
      </c>
      <c r="O4192" s="2">
        <v>0</v>
      </c>
      <c r="Q4192" s="2">
        <v>0</v>
      </c>
      <c r="S4192" s="89">
        <v>0</v>
      </c>
      <c r="T4192" s="89"/>
      <c r="U4192" s="89"/>
      <c r="W4192" s="90">
        <v>53</v>
      </c>
      <c r="X4192" s="90"/>
    </row>
    <row r="4193" spans="2:24" ht="0.65" customHeight="1">
      <c r="B4193" s="74"/>
      <c r="C4193" s="74"/>
    </row>
    <row r="4194" spans="2:24" ht="0.65" customHeight="1"/>
    <row r="4195" spans="2:24" ht="1.75" customHeight="1"/>
    <row r="4196" spans="2:24" ht="10.75" customHeight="1">
      <c r="E4196" s="85">
        <v>20</v>
      </c>
      <c r="F4196" s="85"/>
      <c r="G4196" s="85"/>
      <c r="I4196" s="85">
        <v>20</v>
      </c>
      <c r="J4196" s="85"/>
      <c r="K4196" s="85"/>
      <c r="M4196" s="3">
        <v>0</v>
      </c>
      <c r="O4196" s="3">
        <v>0</v>
      </c>
      <c r="Q4196" s="3">
        <v>0</v>
      </c>
      <c r="S4196" s="85">
        <v>0</v>
      </c>
      <c r="T4196" s="85"/>
      <c r="U4196" s="85"/>
    </row>
    <row r="4197" spans="2:24" ht="6" customHeight="1"/>
    <row r="4198" spans="2:24" ht="13.75" customHeight="1">
      <c r="C4198" s="86" t="s">
        <v>10</v>
      </c>
      <c r="D4198" s="86"/>
      <c r="E4198" s="86"/>
      <c r="G4198" s="87">
        <v>1</v>
      </c>
      <c r="H4198" s="87"/>
      <c r="I4198" s="87"/>
    </row>
    <row r="4199" spans="2:24" ht="6" customHeight="1"/>
    <row r="4200" spans="2:24" ht="6" customHeight="1"/>
    <row r="4201" spans="2:24" ht="15" customHeight="1">
      <c r="B4201" s="88" t="s">
        <v>479</v>
      </c>
      <c r="C4201" s="88"/>
      <c r="D4201" s="88"/>
      <c r="E4201" s="88"/>
      <c r="F4201" s="88"/>
      <c r="G4201" s="88"/>
      <c r="H4201" s="88"/>
      <c r="I4201" s="88"/>
      <c r="J4201" s="88"/>
      <c r="K4201" s="88"/>
      <c r="L4201" s="88"/>
      <c r="M4201" s="88"/>
      <c r="N4201" s="88"/>
      <c r="O4201" s="88"/>
      <c r="P4201" s="88"/>
      <c r="Q4201" s="88"/>
      <c r="R4201" s="88"/>
      <c r="S4201" s="88"/>
      <c r="T4201" s="88"/>
      <c r="U4201" s="88"/>
      <c r="V4201" s="88"/>
      <c r="W4201" s="88"/>
      <c r="X4201" s="88"/>
    </row>
    <row r="4202" spans="2:24" ht="5.4" customHeight="1"/>
    <row r="4203" spans="2:24" ht="10.75" customHeight="1">
      <c r="B4203" s="93" t="s">
        <v>480</v>
      </c>
      <c r="C4203" s="93"/>
      <c r="E4203" s="89">
        <v>0</v>
      </c>
      <c r="F4203" s="89"/>
      <c r="G4203" s="89"/>
      <c r="I4203" s="89">
        <v>0</v>
      </c>
      <c r="J4203" s="89"/>
      <c r="K4203" s="89"/>
      <c r="M4203" s="2">
        <v>0</v>
      </c>
      <c r="O4203" s="2">
        <v>0</v>
      </c>
      <c r="Q4203" s="2">
        <v>0</v>
      </c>
      <c r="S4203" s="89">
        <v>0</v>
      </c>
      <c r="T4203" s="89"/>
      <c r="U4203" s="89"/>
      <c r="W4203" s="90">
        <v>30</v>
      </c>
      <c r="X4203" s="90"/>
    </row>
    <row r="4204" spans="2:24" ht="1.75" customHeight="1">
      <c r="B4204" s="93"/>
      <c r="C4204" s="93"/>
    </row>
    <row r="4205" spans="2:24" ht="0.65" customHeight="1">
      <c r="B4205" s="93"/>
      <c r="C4205" s="93"/>
    </row>
    <row r="4206" spans="2:24" ht="8.4" customHeight="1">
      <c r="B4206" s="93"/>
      <c r="C4206" s="93"/>
    </row>
    <row r="4207" spans="2:24" ht="1.75" customHeight="1"/>
    <row r="4208" spans="2:24" ht="10.75" customHeight="1">
      <c r="E4208" s="85">
        <v>0</v>
      </c>
      <c r="F4208" s="85"/>
      <c r="G4208" s="85"/>
      <c r="I4208" s="85">
        <v>0</v>
      </c>
      <c r="J4208" s="85"/>
      <c r="K4208" s="85"/>
      <c r="M4208" s="3">
        <v>0</v>
      </c>
      <c r="O4208" s="3">
        <v>0</v>
      </c>
      <c r="Q4208" s="3">
        <v>0</v>
      </c>
      <c r="S4208" s="85">
        <v>0</v>
      </c>
      <c r="T4208" s="85"/>
      <c r="U4208" s="85"/>
    </row>
    <row r="4209" spans="2:24" ht="6" customHeight="1"/>
    <row r="4210" spans="2:24" ht="13.75" customHeight="1">
      <c r="C4210" s="86" t="s">
        <v>10</v>
      </c>
      <c r="D4210" s="86"/>
      <c r="E4210" s="86"/>
      <c r="G4210" s="87">
        <v>1</v>
      </c>
      <c r="H4210" s="87"/>
      <c r="I4210" s="87"/>
    </row>
    <row r="4211" spans="2:24" ht="6" customHeight="1"/>
    <row r="4212" spans="2:24" ht="6" customHeight="1"/>
    <row r="4213" spans="2:24" ht="15" customHeight="1">
      <c r="B4213" s="88" t="s">
        <v>481</v>
      </c>
      <c r="C4213" s="88"/>
      <c r="D4213" s="88"/>
      <c r="E4213" s="88"/>
      <c r="F4213" s="88"/>
      <c r="G4213" s="88"/>
      <c r="H4213" s="88"/>
      <c r="I4213" s="88"/>
      <c r="J4213" s="88"/>
      <c r="K4213" s="88"/>
      <c r="L4213" s="88"/>
      <c r="M4213" s="88"/>
      <c r="N4213" s="88"/>
      <c r="O4213" s="88"/>
      <c r="P4213" s="88"/>
      <c r="Q4213" s="88"/>
      <c r="R4213" s="88"/>
      <c r="S4213" s="88"/>
      <c r="T4213" s="88"/>
      <c r="U4213" s="88"/>
      <c r="V4213" s="88"/>
      <c r="W4213" s="88"/>
      <c r="X4213" s="88"/>
    </row>
    <row r="4214" spans="2:24" ht="5.4" customHeight="1"/>
    <row r="4215" spans="2:24" ht="12.65" customHeight="1">
      <c r="B4215" s="74" t="s">
        <v>482</v>
      </c>
      <c r="C4215" s="74"/>
      <c r="E4215" s="89">
        <v>0</v>
      </c>
      <c r="F4215" s="89"/>
      <c r="G4215" s="89"/>
      <c r="I4215" s="89">
        <v>0</v>
      </c>
      <c r="J4215" s="89"/>
      <c r="K4215" s="89"/>
      <c r="M4215" s="2">
        <v>0</v>
      </c>
      <c r="O4215" s="2">
        <v>0</v>
      </c>
      <c r="Q4215" s="2">
        <v>0</v>
      </c>
      <c r="S4215" s="89">
        <v>0</v>
      </c>
      <c r="T4215" s="89"/>
      <c r="U4215" s="89"/>
      <c r="W4215" s="90">
        <v>46</v>
      </c>
      <c r="X4215" s="90"/>
    </row>
    <row r="4216" spans="2:24" ht="0.65" customHeight="1">
      <c r="B4216" s="74"/>
      <c r="C4216" s="74"/>
    </row>
    <row r="4217" spans="2:24" ht="0.65" customHeight="1"/>
    <row r="4218" spans="2:24" ht="1.75" customHeight="1"/>
    <row r="4219" spans="2:24" ht="10.75" customHeight="1">
      <c r="E4219" s="85">
        <v>0</v>
      </c>
      <c r="F4219" s="85"/>
      <c r="G4219" s="85"/>
      <c r="I4219" s="85">
        <v>0</v>
      </c>
      <c r="J4219" s="85"/>
      <c r="K4219" s="85"/>
      <c r="M4219" s="3">
        <v>0</v>
      </c>
      <c r="O4219" s="3">
        <v>0</v>
      </c>
      <c r="Q4219" s="3">
        <v>0</v>
      </c>
      <c r="S4219" s="85">
        <v>0</v>
      </c>
      <c r="T4219" s="85"/>
      <c r="U4219" s="85"/>
    </row>
    <row r="4220" spans="2:24" ht="6" customHeight="1"/>
    <row r="4221" spans="2:24" ht="13.75" customHeight="1">
      <c r="C4221" s="86" t="s">
        <v>10</v>
      </c>
      <c r="D4221" s="86"/>
      <c r="E4221" s="86"/>
      <c r="G4221" s="87">
        <v>1</v>
      </c>
      <c r="H4221" s="87"/>
      <c r="I4221" s="87"/>
    </row>
    <row r="4222" spans="2:24" ht="6" customHeight="1"/>
    <row r="4223" spans="2:24" ht="6" customHeight="1"/>
    <row r="4224" spans="2:24" ht="15" customHeight="1">
      <c r="B4224" s="88" t="s">
        <v>483</v>
      </c>
      <c r="C4224" s="88"/>
      <c r="D4224" s="88"/>
      <c r="E4224" s="88"/>
      <c r="F4224" s="88"/>
      <c r="G4224" s="88"/>
      <c r="H4224" s="88"/>
      <c r="I4224" s="88"/>
      <c r="J4224" s="88"/>
      <c r="K4224" s="88"/>
      <c r="L4224" s="88"/>
      <c r="M4224" s="88"/>
      <c r="N4224" s="88"/>
      <c r="O4224" s="88"/>
      <c r="P4224" s="88"/>
      <c r="Q4224" s="88"/>
      <c r="R4224" s="88"/>
      <c r="S4224" s="88"/>
      <c r="T4224" s="88"/>
      <c r="U4224" s="88"/>
      <c r="V4224" s="88"/>
      <c r="W4224" s="88"/>
      <c r="X4224" s="88"/>
    </row>
    <row r="4225" spans="2:24" ht="5.4" customHeight="1"/>
    <row r="4226" spans="2:24" ht="12.65" customHeight="1">
      <c r="B4226" s="74" t="s">
        <v>484</v>
      </c>
      <c r="C4226" s="74"/>
      <c r="E4226" s="89">
        <v>0</v>
      </c>
      <c r="F4226" s="89"/>
      <c r="G4226" s="89"/>
      <c r="I4226" s="89">
        <v>0</v>
      </c>
      <c r="J4226" s="89"/>
      <c r="K4226" s="89"/>
      <c r="M4226" s="2">
        <v>0</v>
      </c>
      <c r="O4226" s="2">
        <v>0</v>
      </c>
      <c r="Q4226" s="2">
        <v>0</v>
      </c>
      <c r="S4226" s="89">
        <v>0</v>
      </c>
      <c r="T4226" s="89"/>
      <c r="U4226" s="89"/>
      <c r="W4226" s="90">
        <v>35</v>
      </c>
      <c r="X4226" s="90"/>
    </row>
    <row r="4227" spans="2:24" ht="0.65" customHeight="1">
      <c r="B4227" s="74"/>
      <c r="C4227" s="74"/>
    </row>
    <row r="4228" spans="2:24" ht="0.65" customHeight="1"/>
    <row r="4229" spans="2:24" ht="1.75" customHeight="1"/>
    <row r="4230" spans="2:24" ht="10.75" customHeight="1">
      <c r="E4230" s="85">
        <v>0</v>
      </c>
      <c r="F4230" s="85"/>
      <c r="G4230" s="85"/>
      <c r="I4230" s="85">
        <v>0</v>
      </c>
      <c r="J4230" s="85"/>
      <c r="K4230" s="85"/>
      <c r="M4230" s="3">
        <v>0</v>
      </c>
      <c r="O4230" s="3">
        <v>0</v>
      </c>
      <c r="Q4230" s="3">
        <v>0</v>
      </c>
      <c r="S4230" s="85">
        <v>0</v>
      </c>
      <c r="T4230" s="85"/>
      <c r="U4230" s="85"/>
    </row>
    <row r="4231" spans="2:24" ht="6" customHeight="1"/>
    <row r="4232" spans="2:24" ht="13.75" customHeight="1">
      <c r="C4232" s="86" t="s">
        <v>10</v>
      </c>
      <c r="D4232" s="86"/>
      <c r="E4232" s="86"/>
      <c r="G4232" s="87">
        <v>1</v>
      </c>
      <c r="H4232" s="87"/>
      <c r="I4232" s="87"/>
    </row>
    <row r="4233" spans="2:24" ht="6" customHeight="1"/>
    <row r="4234" spans="2:24" ht="6" customHeight="1"/>
    <row r="4235" spans="2:24" ht="15" customHeight="1">
      <c r="B4235" s="88" t="s">
        <v>485</v>
      </c>
      <c r="C4235" s="88"/>
      <c r="D4235" s="88"/>
      <c r="E4235" s="88"/>
      <c r="F4235" s="88"/>
      <c r="G4235" s="88"/>
      <c r="H4235" s="88"/>
      <c r="I4235" s="88"/>
      <c r="J4235" s="88"/>
      <c r="K4235" s="88"/>
      <c r="L4235" s="88"/>
      <c r="M4235" s="88"/>
      <c r="N4235" s="88"/>
      <c r="O4235" s="88"/>
      <c r="P4235" s="88"/>
      <c r="Q4235" s="88"/>
      <c r="R4235" s="88"/>
      <c r="S4235" s="88"/>
      <c r="T4235" s="88"/>
      <c r="U4235" s="88"/>
      <c r="V4235" s="88"/>
      <c r="W4235" s="88"/>
      <c r="X4235" s="88"/>
    </row>
    <row r="4236" spans="2:24" ht="5.4" customHeight="1"/>
    <row r="4237" spans="2:24" ht="12.65" customHeight="1">
      <c r="B4237" s="74" t="s">
        <v>486</v>
      </c>
      <c r="C4237" s="74"/>
      <c r="E4237" s="89">
        <v>0</v>
      </c>
      <c r="F4237" s="89"/>
      <c r="G4237" s="89"/>
      <c r="I4237" s="89">
        <v>0</v>
      </c>
      <c r="J4237" s="89"/>
      <c r="K4237" s="89"/>
      <c r="M4237" s="2">
        <v>0</v>
      </c>
      <c r="O4237" s="2">
        <v>0</v>
      </c>
      <c r="Q4237" s="2">
        <v>0</v>
      </c>
      <c r="S4237" s="89">
        <v>0</v>
      </c>
      <c r="T4237" s="89"/>
      <c r="U4237" s="89"/>
      <c r="W4237" s="90">
        <v>23</v>
      </c>
      <c r="X4237" s="90"/>
    </row>
    <row r="4238" spans="2:24" ht="0.65" customHeight="1">
      <c r="B4238" s="74"/>
      <c r="C4238" s="74"/>
    </row>
    <row r="4239" spans="2:24" ht="0.65" customHeight="1"/>
    <row r="4240" spans="2:24" ht="1.75" customHeight="1"/>
    <row r="4241" spans="2:24" ht="10.75" customHeight="1">
      <c r="E4241" s="85">
        <v>0</v>
      </c>
      <c r="F4241" s="85"/>
      <c r="G4241" s="85"/>
      <c r="I4241" s="85">
        <v>0</v>
      </c>
      <c r="J4241" s="85"/>
      <c r="K4241" s="85"/>
      <c r="M4241" s="3">
        <v>0</v>
      </c>
      <c r="O4241" s="3">
        <v>0</v>
      </c>
      <c r="Q4241" s="3">
        <v>0</v>
      </c>
      <c r="S4241" s="85">
        <v>0</v>
      </c>
      <c r="T4241" s="85"/>
      <c r="U4241" s="85"/>
    </row>
    <row r="4242" spans="2:24" ht="6" customHeight="1"/>
    <row r="4243" spans="2:24" ht="13.75" customHeight="1">
      <c r="C4243" s="86" t="s">
        <v>10</v>
      </c>
      <c r="D4243" s="86"/>
      <c r="E4243" s="86"/>
      <c r="G4243" s="87">
        <v>1</v>
      </c>
      <c r="H4243" s="87"/>
      <c r="I4243" s="87"/>
    </row>
    <row r="4244" spans="2:24" ht="6" customHeight="1"/>
    <row r="4245" spans="2:24" ht="6" customHeight="1"/>
    <row r="4246" spans="2:24" ht="15" customHeight="1">
      <c r="B4246" s="88" t="s">
        <v>487</v>
      </c>
      <c r="C4246" s="88"/>
      <c r="D4246" s="88"/>
      <c r="E4246" s="88"/>
      <c r="F4246" s="88"/>
      <c r="G4246" s="88"/>
      <c r="H4246" s="88"/>
      <c r="I4246" s="88"/>
      <c r="J4246" s="88"/>
      <c r="K4246" s="88"/>
      <c r="L4246" s="88"/>
      <c r="M4246" s="88"/>
      <c r="N4246" s="88"/>
      <c r="O4246" s="88"/>
      <c r="P4246" s="88"/>
      <c r="Q4246" s="88"/>
      <c r="R4246" s="88"/>
      <c r="S4246" s="88"/>
      <c r="T4246" s="88"/>
      <c r="U4246" s="88"/>
      <c r="V4246" s="88"/>
      <c r="W4246" s="88"/>
      <c r="X4246" s="88"/>
    </row>
    <row r="4247" spans="2:24" ht="5.4" customHeight="1"/>
    <row r="4248" spans="2:24" ht="12.65" customHeight="1">
      <c r="B4248" s="74" t="s">
        <v>488</v>
      </c>
      <c r="C4248" s="74"/>
      <c r="E4248" s="89">
        <v>0</v>
      </c>
      <c r="F4248" s="89"/>
      <c r="G4248" s="89"/>
      <c r="I4248" s="89">
        <v>0</v>
      </c>
      <c r="J4248" s="89"/>
      <c r="K4248" s="89"/>
      <c r="M4248" s="2">
        <v>0</v>
      </c>
      <c r="O4248" s="2">
        <v>0</v>
      </c>
      <c r="Q4248" s="2">
        <v>0</v>
      </c>
      <c r="S4248" s="89">
        <v>0</v>
      </c>
      <c r="T4248" s="89"/>
      <c r="U4248" s="89"/>
      <c r="W4248" s="90">
        <v>24</v>
      </c>
      <c r="X4248" s="90"/>
    </row>
    <row r="4249" spans="2:24" ht="0.65" customHeight="1">
      <c r="B4249" s="74"/>
      <c r="C4249" s="74"/>
    </row>
    <row r="4250" spans="2:24" ht="0.65" customHeight="1"/>
    <row r="4251" spans="2:24" ht="1.75" customHeight="1"/>
    <row r="4252" spans="2:24" ht="10.75" customHeight="1">
      <c r="E4252" s="85">
        <v>0</v>
      </c>
      <c r="F4252" s="85"/>
      <c r="G4252" s="85"/>
      <c r="I4252" s="85">
        <v>0</v>
      </c>
      <c r="J4252" s="85"/>
      <c r="K4252" s="85"/>
      <c r="M4252" s="3">
        <v>0</v>
      </c>
      <c r="O4252" s="3">
        <v>0</v>
      </c>
      <c r="Q4252" s="3">
        <v>0</v>
      </c>
      <c r="S4252" s="85">
        <v>0</v>
      </c>
      <c r="T4252" s="85"/>
      <c r="U4252" s="85"/>
    </row>
    <row r="4253" spans="2:24" ht="6" customHeight="1"/>
    <row r="4254" spans="2:24" ht="13.75" customHeight="1">
      <c r="C4254" s="86" t="s">
        <v>10</v>
      </c>
      <c r="D4254" s="86"/>
      <c r="E4254" s="86"/>
      <c r="G4254" s="87">
        <v>1</v>
      </c>
      <c r="H4254" s="87"/>
      <c r="I4254" s="87"/>
    </row>
    <row r="4255" spans="2:24" ht="6" customHeight="1"/>
    <row r="4256" spans="2:24" ht="6" customHeight="1"/>
    <row r="4257" spans="2:24" ht="15" customHeight="1">
      <c r="B4257" s="88" t="s">
        <v>489</v>
      </c>
      <c r="C4257" s="88"/>
      <c r="D4257" s="88"/>
      <c r="E4257" s="88"/>
      <c r="F4257" s="88"/>
      <c r="G4257" s="88"/>
      <c r="H4257" s="88"/>
      <c r="I4257" s="88"/>
      <c r="J4257" s="88"/>
      <c r="K4257" s="88"/>
      <c r="L4257" s="88"/>
      <c r="M4257" s="88"/>
      <c r="N4257" s="88"/>
      <c r="O4257" s="88"/>
      <c r="P4257" s="88"/>
      <c r="Q4257" s="88"/>
      <c r="R4257" s="88"/>
      <c r="S4257" s="88"/>
      <c r="T4257" s="88"/>
      <c r="U4257" s="88"/>
      <c r="V4257" s="88"/>
      <c r="W4257" s="88"/>
      <c r="X4257" s="88"/>
    </row>
    <row r="4258" spans="2:24" ht="5.4" customHeight="1"/>
    <row r="4259" spans="2:24" ht="10.75" customHeight="1">
      <c r="B4259" s="93" t="s">
        <v>490</v>
      </c>
      <c r="C4259" s="93"/>
      <c r="E4259" s="89">
        <v>0</v>
      </c>
      <c r="F4259" s="89"/>
      <c r="G4259" s="89"/>
      <c r="I4259" s="89">
        <v>0</v>
      </c>
      <c r="J4259" s="89"/>
      <c r="K4259" s="89"/>
      <c r="M4259" s="2">
        <v>0</v>
      </c>
      <c r="O4259" s="2">
        <v>0</v>
      </c>
      <c r="Q4259" s="2">
        <v>0</v>
      </c>
      <c r="S4259" s="89">
        <v>0</v>
      </c>
      <c r="T4259" s="89"/>
      <c r="U4259" s="89"/>
      <c r="W4259" s="90">
        <v>47</v>
      </c>
      <c r="X4259" s="90"/>
    </row>
    <row r="4260" spans="2:24" ht="1.75" customHeight="1">
      <c r="B4260" s="93"/>
      <c r="C4260" s="93"/>
    </row>
    <row r="4261" spans="2:24" ht="0.65" customHeight="1">
      <c r="B4261" s="93"/>
      <c r="C4261" s="93"/>
    </row>
    <row r="4262" spans="2:24" ht="8.4" customHeight="1">
      <c r="B4262" s="93"/>
      <c r="C4262" s="93"/>
    </row>
    <row r="4263" spans="2:24" ht="10.75" customHeight="1">
      <c r="B4263" s="93" t="s">
        <v>490</v>
      </c>
      <c r="C4263" s="93"/>
      <c r="E4263" s="89">
        <v>0</v>
      </c>
      <c r="F4263" s="89"/>
      <c r="G4263" s="89"/>
      <c r="I4263" s="89">
        <v>0</v>
      </c>
      <c r="J4263" s="89"/>
      <c r="K4263" s="89"/>
      <c r="M4263" s="2">
        <v>0</v>
      </c>
      <c r="O4263" s="2">
        <v>0</v>
      </c>
      <c r="Q4263" s="2">
        <v>0</v>
      </c>
      <c r="S4263" s="89">
        <v>0</v>
      </c>
      <c r="T4263" s="89"/>
      <c r="U4263" s="89"/>
      <c r="W4263" s="90">
        <v>54</v>
      </c>
      <c r="X4263" s="90"/>
    </row>
    <row r="4264" spans="2:24" ht="1.75" customHeight="1">
      <c r="B4264" s="93"/>
      <c r="C4264" s="93"/>
    </row>
    <row r="4265" spans="2:24" ht="0.65" customHeight="1">
      <c r="B4265" s="93"/>
      <c r="C4265" s="93"/>
    </row>
    <row r="4266" spans="2:24" ht="8.4" customHeight="1">
      <c r="B4266" s="93"/>
      <c r="C4266" s="93"/>
    </row>
    <row r="4267" spans="2:24" ht="1.75" customHeight="1"/>
    <row r="4268" spans="2:24" ht="10.75" customHeight="1">
      <c r="E4268" s="85">
        <v>0</v>
      </c>
      <c r="F4268" s="85"/>
      <c r="G4268" s="85"/>
      <c r="I4268" s="85">
        <v>0</v>
      </c>
      <c r="J4268" s="85"/>
      <c r="K4268" s="85"/>
      <c r="M4268" s="3">
        <v>0</v>
      </c>
      <c r="O4268" s="3">
        <v>0</v>
      </c>
      <c r="Q4268" s="3">
        <v>0</v>
      </c>
      <c r="S4268" s="85">
        <v>0</v>
      </c>
      <c r="T4268" s="85"/>
      <c r="U4268" s="85"/>
    </row>
    <row r="4269" spans="2:24" ht="6" customHeight="1"/>
    <row r="4270" spans="2:24" ht="13.75" customHeight="1">
      <c r="C4270" s="86" t="s">
        <v>10</v>
      </c>
      <c r="D4270" s="86"/>
      <c r="E4270" s="86"/>
      <c r="G4270" s="87">
        <v>2</v>
      </c>
      <c r="H4270" s="87"/>
      <c r="I4270" s="87"/>
    </row>
    <row r="4271" spans="2:24" ht="6" customHeight="1"/>
    <row r="4272" spans="2:24" ht="6" customHeight="1"/>
    <row r="4273" spans="2:24" ht="15" customHeight="1">
      <c r="B4273" s="88" t="s">
        <v>491</v>
      </c>
      <c r="C4273" s="88"/>
      <c r="D4273" s="88"/>
      <c r="E4273" s="88"/>
      <c r="F4273" s="88"/>
      <c r="G4273" s="88"/>
      <c r="H4273" s="88"/>
      <c r="I4273" s="88"/>
      <c r="J4273" s="88"/>
      <c r="K4273" s="88"/>
      <c r="L4273" s="88"/>
      <c r="M4273" s="88"/>
      <c r="N4273" s="88"/>
      <c r="O4273" s="88"/>
      <c r="P4273" s="88"/>
      <c r="Q4273" s="88"/>
      <c r="R4273" s="88"/>
      <c r="S4273" s="88"/>
      <c r="T4273" s="88"/>
      <c r="U4273" s="88"/>
      <c r="V4273" s="88"/>
      <c r="W4273" s="88"/>
      <c r="X4273" s="88"/>
    </row>
    <row r="4274" spans="2:24" ht="5.4" customHeight="1"/>
    <row r="4275" spans="2:24" ht="12.65" customHeight="1">
      <c r="B4275" s="74" t="s">
        <v>492</v>
      </c>
      <c r="C4275" s="74"/>
      <c r="E4275" s="89">
        <v>0</v>
      </c>
      <c r="F4275" s="89"/>
      <c r="G4275" s="89"/>
      <c r="I4275" s="89">
        <v>0</v>
      </c>
      <c r="J4275" s="89"/>
      <c r="K4275" s="89"/>
      <c r="M4275" s="2">
        <v>0</v>
      </c>
      <c r="O4275" s="2">
        <v>0</v>
      </c>
      <c r="Q4275" s="2">
        <v>0</v>
      </c>
      <c r="S4275" s="89">
        <v>0</v>
      </c>
      <c r="T4275" s="89"/>
      <c r="U4275" s="89"/>
      <c r="W4275" s="90">
        <v>45</v>
      </c>
      <c r="X4275" s="90"/>
    </row>
    <row r="4276" spans="2:24" ht="0.65" customHeight="1">
      <c r="B4276" s="74"/>
      <c r="C4276" s="74"/>
    </row>
    <row r="4277" spans="2:24" ht="0.65" customHeight="1"/>
    <row r="4278" spans="2:24" ht="1.75" customHeight="1"/>
    <row r="4279" spans="2:24" ht="10.75" customHeight="1">
      <c r="E4279" s="85">
        <v>0</v>
      </c>
      <c r="F4279" s="85"/>
      <c r="G4279" s="85"/>
      <c r="I4279" s="85">
        <v>0</v>
      </c>
      <c r="J4279" s="85"/>
      <c r="K4279" s="85"/>
      <c r="M4279" s="3">
        <v>0</v>
      </c>
      <c r="O4279" s="3">
        <v>0</v>
      </c>
      <c r="Q4279" s="3">
        <v>0</v>
      </c>
      <c r="S4279" s="85">
        <v>0</v>
      </c>
      <c r="T4279" s="85"/>
      <c r="U4279" s="85"/>
    </row>
    <row r="4280" spans="2:24" ht="6" customHeight="1"/>
    <row r="4281" spans="2:24" ht="13.75" customHeight="1">
      <c r="C4281" s="86" t="s">
        <v>10</v>
      </c>
      <c r="D4281" s="86"/>
      <c r="E4281" s="86"/>
      <c r="G4281" s="87">
        <v>1</v>
      </c>
      <c r="H4281" s="87"/>
      <c r="I4281" s="87"/>
    </row>
    <row r="4282" spans="2:24" ht="6" customHeight="1"/>
    <row r="4283" spans="2:24" ht="6" customHeight="1"/>
    <row r="4284" spans="2:24" ht="15" customHeight="1">
      <c r="B4284" s="88" t="s">
        <v>493</v>
      </c>
      <c r="C4284" s="88"/>
      <c r="D4284" s="88"/>
      <c r="E4284" s="88"/>
      <c r="F4284" s="88"/>
      <c r="G4284" s="88"/>
      <c r="H4284" s="88"/>
      <c r="I4284" s="88"/>
      <c r="J4284" s="88"/>
      <c r="K4284" s="88"/>
      <c r="L4284" s="88"/>
      <c r="M4284" s="88"/>
      <c r="N4284" s="88"/>
      <c r="O4284" s="88"/>
      <c r="P4284" s="88"/>
      <c r="Q4284" s="88"/>
      <c r="R4284" s="88"/>
      <c r="S4284" s="88"/>
      <c r="T4284" s="88"/>
      <c r="U4284" s="88"/>
      <c r="V4284" s="88"/>
      <c r="W4284" s="88"/>
      <c r="X4284" s="88"/>
    </row>
    <row r="4285" spans="2:24" ht="5.4" customHeight="1"/>
    <row r="4286" spans="2:24" ht="10.75" customHeight="1">
      <c r="B4286" s="93" t="s">
        <v>494</v>
      </c>
      <c r="C4286" s="93"/>
      <c r="E4286" s="89">
        <v>3900</v>
      </c>
      <c r="F4286" s="89"/>
      <c r="G4286" s="89"/>
      <c r="I4286" s="89">
        <v>3900</v>
      </c>
      <c r="J4286" s="89"/>
      <c r="K4286" s="89"/>
      <c r="M4286" s="2">
        <v>3900</v>
      </c>
      <c r="O4286" s="2">
        <v>3900</v>
      </c>
      <c r="Q4286" s="2">
        <v>3675</v>
      </c>
      <c r="S4286" s="89">
        <v>3750</v>
      </c>
      <c r="T4286" s="89"/>
      <c r="U4286" s="89"/>
      <c r="W4286" s="90">
        <v>45</v>
      </c>
      <c r="X4286" s="90"/>
    </row>
    <row r="4287" spans="2:24" ht="1.75" customHeight="1">
      <c r="B4287" s="93"/>
      <c r="C4287" s="93"/>
    </row>
    <row r="4288" spans="2:24" ht="0.65" customHeight="1">
      <c r="B4288" s="93"/>
      <c r="C4288" s="93"/>
    </row>
    <row r="4289" spans="2:24" ht="8.4" customHeight="1">
      <c r="B4289" s="93"/>
      <c r="C4289" s="93"/>
    </row>
    <row r="4290" spans="2:24" ht="10.75" customHeight="1">
      <c r="B4290" s="93" t="s">
        <v>494</v>
      </c>
      <c r="C4290" s="93"/>
      <c r="E4290" s="89">
        <v>3900</v>
      </c>
      <c r="F4290" s="89"/>
      <c r="G4290" s="89"/>
      <c r="I4290" s="89">
        <v>3900</v>
      </c>
      <c r="J4290" s="89"/>
      <c r="K4290" s="89"/>
      <c r="M4290" s="2">
        <v>3900</v>
      </c>
      <c r="O4290" s="2">
        <v>3900</v>
      </c>
      <c r="Q4290" s="2">
        <v>3675</v>
      </c>
      <c r="S4290" s="89">
        <v>3750</v>
      </c>
      <c r="T4290" s="89"/>
      <c r="U4290" s="89"/>
      <c r="W4290" s="90">
        <v>44</v>
      </c>
      <c r="X4290" s="90"/>
    </row>
    <row r="4291" spans="2:24" ht="1.75" customHeight="1">
      <c r="B4291" s="93"/>
      <c r="C4291" s="93"/>
    </row>
    <row r="4292" spans="2:24" ht="0.65" customHeight="1">
      <c r="B4292" s="93"/>
      <c r="C4292" s="93"/>
    </row>
    <row r="4293" spans="2:24" ht="8.4" customHeight="1">
      <c r="B4293" s="93"/>
      <c r="C4293" s="93"/>
    </row>
    <row r="4294" spans="2:24" ht="1.75" customHeight="1"/>
    <row r="4295" spans="2:24" ht="10.75" customHeight="1">
      <c r="E4295" s="85">
        <v>7800</v>
      </c>
      <c r="F4295" s="85"/>
      <c r="G4295" s="85"/>
      <c r="I4295" s="85">
        <v>7800</v>
      </c>
      <c r="J4295" s="85"/>
      <c r="K4295" s="85"/>
      <c r="M4295" s="3">
        <v>7800</v>
      </c>
      <c r="O4295" s="3">
        <v>7800</v>
      </c>
      <c r="Q4295" s="3">
        <v>7350</v>
      </c>
      <c r="S4295" s="85">
        <v>7500</v>
      </c>
      <c r="T4295" s="85"/>
      <c r="U4295" s="85"/>
    </row>
    <row r="4296" spans="2:24" ht="6" customHeight="1"/>
    <row r="4297" spans="2:24" ht="13.75" customHeight="1">
      <c r="C4297" s="86" t="s">
        <v>10</v>
      </c>
      <c r="D4297" s="86"/>
      <c r="E4297" s="86"/>
      <c r="G4297" s="87">
        <v>2</v>
      </c>
      <c r="H4297" s="87"/>
      <c r="I4297" s="87"/>
    </row>
    <row r="4298" spans="2:24" ht="6" customHeight="1"/>
    <row r="4299" spans="2:24" ht="6" customHeight="1"/>
    <row r="4300" spans="2:24" ht="15" customHeight="1">
      <c r="B4300" s="88" t="s">
        <v>495</v>
      </c>
      <c r="C4300" s="88"/>
      <c r="D4300" s="88"/>
      <c r="E4300" s="88"/>
      <c r="F4300" s="88"/>
      <c r="G4300" s="88"/>
      <c r="H4300" s="88"/>
      <c r="I4300" s="88"/>
      <c r="J4300" s="88"/>
      <c r="K4300" s="88"/>
      <c r="L4300" s="88"/>
      <c r="M4300" s="88"/>
      <c r="N4300" s="88"/>
      <c r="O4300" s="88"/>
      <c r="P4300" s="88"/>
      <c r="Q4300" s="88"/>
      <c r="R4300" s="88"/>
      <c r="S4300" s="88"/>
      <c r="T4300" s="88"/>
      <c r="U4300" s="88"/>
      <c r="V4300" s="88"/>
      <c r="W4300" s="88"/>
      <c r="X4300" s="88"/>
    </row>
    <row r="4301" spans="2:24" ht="5.4" customHeight="1"/>
    <row r="4302" spans="2:24" ht="12.65" customHeight="1">
      <c r="B4302" s="74" t="s">
        <v>496</v>
      </c>
      <c r="C4302" s="74"/>
      <c r="E4302" s="89">
        <v>0</v>
      </c>
      <c r="F4302" s="89"/>
      <c r="G4302" s="89"/>
      <c r="I4302" s="89">
        <v>0</v>
      </c>
      <c r="J4302" s="89"/>
      <c r="K4302" s="89"/>
      <c r="M4302" s="2">
        <v>0</v>
      </c>
      <c r="O4302" s="2">
        <v>0</v>
      </c>
      <c r="Q4302" s="2">
        <v>0</v>
      </c>
      <c r="S4302" s="89">
        <v>0</v>
      </c>
      <c r="T4302" s="89"/>
      <c r="U4302" s="89"/>
      <c r="W4302" s="90">
        <v>28</v>
      </c>
      <c r="X4302" s="90"/>
    </row>
    <row r="4303" spans="2:24" ht="0.65" customHeight="1">
      <c r="B4303" s="74"/>
      <c r="C4303" s="74"/>
    </row>
    <row r="4304" spans="2:24" ht="0.65" customHeight="1"/>
    <row r="4305" spans="2:24" ht="1.75" customHeight="1"/>
    <row r="4306" spans="2:24" ht="10.75" customHeight="1">
      <c r="E4306" s="85">
        <v>0</v>
      </c>
      <c r="F4306" s="85"/>
      <c r="G4306" s="85"/>
      <c r="I4306" s="85">
        <v>0</v>
      </c>
      <c r="J4306" s="85"/>
      <c r="K4306" s="85"/>
      <c r="M4306" s="3">
        <v>0</v>
      </c>
      <c r="O4306" s="3">
        <v>0</v>
      </c>
      <c r="Q4306" s="3">
        <v>0</v>
      </c>
      <c r="S4306" s="85">
        <v>0</v>
      </c>
      <c r="T4306" s="85"/>
      <c r="U4306" s="85"/>
    </row>
    <row r="4307" spans="2:24" ht="6" customHeight="1"/>
    <row r="4308" spans="2:24" ht="13.75" customHeight="1">
      <c r="C4308" s="86" t="s">
        <v>10</v>
      </c>
      <c r="D4308" s="86"/>
      <c r="E4308" s="86"/>
      <c r="G4308" s="87">
        <v>1</v>
      </c>
      <c r="H4308" s="87"/>
      <c r="I4308" s="87"/>
    </row>
    <row r="4309" spans="2:24" ht="6" customHeight="1"/>
    <row r="4310" spans="2:24" ht="6" customHeight="1"/>
    <row r="4311" spans="2:24" ht="15" customHeight="1">
      <c r="B4311" s="88" t="s">
        <v>497</v>
      </c>
      <c r="C4311" s="88"/>
      <c r="D4311" s="88"/>
      <c r="E4311" s="88"/>
      <c r="F4311" s="88"/>
      <c r="G4311" s="88"/>
      <c r="H4311" s="88"/>
      <c r="I4311" s="88"/>
      <c r="J4311" s="88"/>
      <c r="K4311" s="88"/>
      <c r="L4311" s="88"/>
      <c r="M4311" s="88"/>
      <c r="N4311" s="88"/>
      <c r="O4311" s="88"/>
      <c r="P4311" s="88"/>
      <c r="Q4311" s="88"/>
      <c r="R4311" s="88"/>
      <c r="S4311" s="88"/>
      <c r="T4311" s="88"/>
      <c r="U4311" s="88"/>
      <c r="V4311" s="88"/>
      <c r="W4311" s="88"/>
      <c r="X4311" s="88"/>
    </row>
    <row r="4312" spans="2:24" ht="5.4" customHeight="1"/>
    <row r="4313" spans="2:24" ht="12.65" customHeight="1">
      <c r="B4313" s="74" t="s">
        <v>498</v>
      </c>
      <c r="C4313" s="74"/>
      <c r="E4313" s="89">
        <v>0</v>
      </c>
      <c r="F4313" s="89"/>
      <c r="G4313" s="89"/>
      <c r="I4313" s="89">
        <v>0</v>
      </c>
      <c r="J4313" s="89"/>
      <c r="K4313" s="89"/>
      <c r="M4313" s="2">
        <v>0</v>
      </c>
      <c r="O4313" s="2">
        <v>0</v>
      </c>
      <c r="Q4313" s="2">
        <v>0</v>
      </c>
      <c r="S4313" s="89">
        <v>0</v>
      </c>
      <c r="T4313" s="89"/>
      <c r="U4313" s="89"/>
      <c r="W4313" s="90">
        <v>24</v>
      </c>
      <c r="X4313" s="90"/>
    </row>
    <row r="4314" spans="2:24" ht="0.65" customHeight="1">
      <c r="B4314" s="74"/>
      <c r="C4314" s="74"/>
    </row>
    <row r="4315" spans="2:24" ht="0.65" customHeight="1"/>
    <row r="4316" spans="2:24" ht="1.75" customHeight="1"/>
    <row r="4317" spans="2:24" ht="10.75" customHeight="1">
      <c r="E4317" s="85">
        <v>0</v>
      </c>
      <c r="F4317" s="85"/>
      <c r="G4317" s="85"/>
      <c r="I4317" s="85">
        <v>0</v>
      </c>
      <c r="J4317" s="85"/>
      <c r="K4317" s="85"/>
      <c r="M4317" s="3">
        <v>0</v>
      </c>
      <c r="O4317" s="3">
        <v>0</v>
      </c>
      <c r="Q4317" s="3">
        <v>0</v>
      </c>
      <c r="S4317" s="85">
        <v>0</v>
      </c>
      <c r="T4317" s="85"/>
      <c r="U4317" s="85"/>
    </row>
    <row r="4318" spans="2:24" ht="6" customHeight="1"/>
    <row r="4319" spans="2:24" ht="13.75" customHeight="1">
      <c r="C4319" s="86" t="s">
        <v>10</v>
      </c>
      <c r="D4319" s="86"/>
      <c r="E4319" s="86"/>
      <c r="G4319" s="87">
        <v>1</v>
      </c>
      <c r="H4319" s="87"/>
      <c r="I4319" s="87"/>
    </row>
    <row r="4320" spans="2:24" ht="6" customHeight="1"/>
    <row r="4321" spans="2:24" ht="6" customHeight="1"/>
    <row r="4322" spans="2:24" ht="15" customHeight="1">
      <c r="B4322" s="88" t="s">
        <v>499</v>
      </c>
      <c r="C4322" s="88"/>
      <c r="D4322" s="88"/>
      <c r="E4322" s="88"/>
      <c r="F4322" s="88"/>
      <c r="G4322" s="88"/>
      <c r="H4322" s="88"/>
      <c r="I4322" s="88"/>
      <c r="J4322" s="88"/>
      <c r="K4322" s="88"/>
      <c r="L4322" s="88"/>
      <c r="M4322" s="88"/>
      <c r="N4322" s="88"/>
      <c r="O4322" s="88"/>
      <c r="P4322" s="88"/>
      <c r="Q4322" s="88"/>
      <c r="R4322" s="88"/>
      <c r="S4322" s="88"/>
      <c r="T4322" s="88"/>
      <c r="U4322" s="88"/>
      <c r="V4322" s="88"/>
      <c r="W4322" s="88"/>
      <c r="X4322" s="88"/>
    </row>
    <row r="4323" spans="2:24" ht="5.4" customHeight="1"/>
    <row r="4324" spans="2:24" ht="12.65" customHeight="1">
      <c r="B4324" s="74" t="s">
        <v>500</v>
      </c>
      <c r="C4324" s="74"/>
      <c r="E4324" s="89">
        <v>0</v>
      </c>
      <c r="F4324" s="89"/>
      <c r="G4324" s="89"/>
      <c r="I4324" s="89">
        <v>0</v>
      </c>
      <c r="J4324" s="89"/>
      <c r="K4324" s="89"/>
      <c r="M4324" s="2">
        <v>0</v>
      </c>
      <c r="O4324" s="2">
        <v>0</v>
      </c>
      <c r="Q4324" s="2">
        <v>0</v>
      </c>
      <c r="S4324" s="89">
        <v>0</v>
      </c>
      <c r="T4324" s="89"/>
      <c r="U4324" s="89"/>
      <c r="W4324" s="90">
        <v>75</v>
      </c>
      <c r="X4324" s="90"/>
    </row>
    <row r="4325" spans="2:24" ht="0.65" customHeight="1">
      <c r="B4325" s="74"/>
      <c r="C4325" s="74"/>
    </row>
    <row r="4326" spans="2:24" ht="0.65" customHeight="1"/>
    <row r="4327" spans="2:24" ht="1.75" customHeight="1"/>
    <row r="4328" spans="2:24" ht="10.75" customHeight="1">
      <c r="E4328" s="85">
        <v>0</v>
      </c>
      <c r="F4328" s="85"/>
      <c r="G4328" s="85"/>
      <c r="I4328" s="85">
        <v>0</v>
      </c>
      <c r="J4328" s="85"/>
      <c r="K4328" s="85"/>
      <c r="M4328" s="3">
        <v>0</v>
      </c>
      <c r="O4328" s="3">
        <v>0</v>
      </c>
      <c r="Q4328" s="3">
        <v>0</v>
      </c>
      <c r="S4328" s="85">
        <v>0</v>
      </c>
      <c r="T4328" s="85"/>
      <c r="U4328" s="85"/>
    </row>
    <row r="4329" spans="2:24" ht="6" customHeight="1"/>
    <row r="4330" spans="2:24" ht="13.75" customHeight="1">
      <c r="C4330" s="86" t="s">
        <v>10</v>
      </c>
      <c r="D4330" s="86"/>
      <c r="E4330" s="86"/>
      <c r="G4330" s="87">
        <v>1</v>
      </c>
      <c r="H4330" s="87"/>
      <c r="I4330" s="87"/>
    </row>
    <row r="4331" spans="2:24" ht="6" customHeight="1"/>
    <row r="4332" spans="2:24" ht="6" customHeight="1"/>
    <row r="4333" spans="2:24" ht="15" customHeight="1">
      <c r="B4333" s="88" t="s">
        <v>501</v>
      </c>
      <c r="C4333" s="88"/>
      <c r="D4333" s="88"/>
      <c r="E4333" s="88"/>
      <c r="F4333" s="88"/>
      <c r="G4333" s="88"/>
      <c r="H4333" s="88"/>
      <c r="I4333" s="88"/>
      <c r="J4333" s="88"/>
      <c r="K4333" s="88"/>
      <c r="L4333" s="88"/>
      <c r="M4333" s="88"/>
      <c r="N4333" s="88"/>
      <c r="O4333" s="88"/>
      <c r="P4333" s="88"/>
      <c r="Q4333" s="88"/>
      <c r="R4333" s="88"/>
      <c r="S4333" s="88"/>
      <c r="T4333" s="88"/>
      <c r="U4333" s="88"/>
      <c r="V4333" s="88"/>
      <c r="W4333" s="88"/>
      <c r="X4333" s="88"/>
    </row>
    <row r="4334" spans="2:24" ht="5.4" customHeight="1"/>
    <row r="4335" spans="2:24" ht="12.65" customHeight="1">
      <c r="B4335" s="74" t="s">
        <v>502</v>
      </c>
      <c r="C4335" s="74"/>
      <c r="E4335" s="89">
        <v>0</v>
      </c>
      <c r="F4335" s="89"/>
      <c r="G4335" s="89"/>
      <c r="I4335" s="89">
        <v>0</v>
      </c>
      <c r="J4335" s="89"/>
      <c r="K4335" s="89"/>
      <c r="M4335" s="2">
        <v>0</v>
      </c>
      <c r="O4335" s="2">
        <v>0</v>
      </c>
      <c r="Q4335" s="2">
        <v>0</v>
      </c>
      <c r="S4335" s="89">
        <v>0</v>
      </c>
      <c r="T4335" s="89"/>
      <c r="U4335" s="89"/>
      <c r="W4335" s="90">
        <v>23</v>
      </c>
      <c r="X4335" s="90"/>
    </row>
    <row r="4336" spans="2:24" ht="0.65" customHeight="1">
      <c r="B4336" s="74"/>
      <c r="C4336" s="74"/>
    </row>
    <row r="4337" spans="2:24" ht="0.65" customHeight="1"/>
    <row r="4338" spans="2:24" ht="1.75" customHeight="1"/>
    <row r="4339" spans="2:24" ht="10.75" customHeight="1">
      <c r="E4339" s="85">
        <v>0</v>
      </c>
      <c r="F4339" s="85"/>
      <c r="G4339" s="85"/>
      <c r="I4339" s="85">
        <v>0</v>
      </c>
      <c r="J4339" s="85"/>
      <c r="K4339" s="85"/>
      <c r="M4339" s="3">
        <v>0</v>
      </c>
      <c r="O4339" s="3">
        <v>0</v>
      </c>
      <c r="Q4339" s="3">
        <v>0</v>
      </c>
      <c r="S4339" s="85">
        <v>0</v>
      </c>
      <c r="T4339" s="85"/>
      <c r="U4339" s="85"/>
    </row>
    <row r="4340" spans="2:24" ht="6" customHeight="1"/>
    <row r="4341" spans="2:24" ht="13.75" customHeight="1">
      <c r="C4341" s="86" t="s">
        <v>10</v>
      </c>
      <c r="D4341" s="86"/>
      <c r="E4341" s="86"/>
      <c r="G4341" s="87">
        <v>1</v>
      </c>
      <c r="H4341" s="87"/>
      <c r="I4341" s="87"/>
    </row>
    <row r="4342" spans="2:24" ht="6" customHeight="1"/>
    <row r="4343" spans="2:24" ht="6" customHeight="1"/>
    <row r="4344" spans="2:24" ht="15" customHeight="1">
      <c r="B4344" s="88" t="s">
        <v>503</v>
      </c>
      <c r="C4344" s="88"/>
      <c r="D4344" s="88"/>
      <c r="E4344" s="88"/>
      <c r="F4344" s="88"/>
      <c r="G4344" s="88"/>
      <c r="H4344" s="88"/>
      <c r="I4344" s="88"/>
      <c r="J4344" s="88"/>
      <c r="K4344" s="88"/>
      <c r="L4344" s="88"/>
      <c r="M4344" s="88"/>
      <c r="N4344" s="88"/>
      <c r="O4344" s="88"/>
      <c r="P4344" s="88"/>
      <c r="Q4344" s="88"/>
      <c r="R4344" s="88"/>
      <c r="S4344" s="88"/>
      <c r="T4344" s="88"/>
      <c r="U4344" s="88"/>
      <c r="V4344" s="88"/>
      <c r="W4344" s="88"/>
      <c r="X4344" s="88"/>
    </row>
    <row r="4345" spans="2:24" ht="5.4" customHeight="1"/>
    <row r="4346" spans="2:24" ht="12.65" customHeight="1">
      <c r="B4346" s="74" t="s">
        <v>504</v>
      </c>
      <c r="C4346" s="74"/>
      <c r="E4346" s="89">
        <v>0</v>
      </c>
      <c r="F4346" s="89"/>
      <c r="G4346" s="89"/>
      <c r="I4346" s="89">
        <v>0</v>
      </c>
      <c r="J4346" s="89"/>
      <c r="K4346" s="89"/>
      <c r="M4346" s="2">
        <v>0</v>
      </c>
      <c r="O4346" s="2">
        <v>0</v>
      </c>
      <c r="Q4346" s="2">
        <v>0</v>
      </c>
      <c r="S4346" s="89">
        <v>0</v>
      </c>
      <c r="T4346" s="89"/>
      <c r="U4346" s="89"/>
    </row>
    <row r="4347" spans="2:24" ht="0.65" customHeight="1">
      <c r="B4347" s="74"/>
      <c r="C4347" s="74"/>
    </row>
    <row r="4348" spans="2:24" ht="0.65" customHeight="1"/>
    <row r="4349" spans="2:24" ht="1.75" customHeight="1"/>
    <row r="4350" spans="2:24" ht="10.75" customHeight="1">
      <c r="E4350" s="85">
        <v>0</v>
      </c>
      <c r="F4350" s="85"/>
      <c r="G4350" s="85"/>
      <c r="I4350" s="85">
        <v>0</v>
      </c>
      <c r="J4350" s="85"/>
      <c r="K4350" s="85"/>
      <c r="M4350" s="3">
        <v>0</v>
      </c>
      <c r="O4350" s="3">
        <v>0</v>
      </c>
      <c r="Q4350" s="3">
        <v>0</v>
      </c>
      <c r="S4350" s="85">
        <v>0</v>
      </c>
      <c r="T4350" s="85"/>
      <c r="U4350" s="85"/>
    </row>
    <row r="4351" spans="2:24" ht="6" customHeight="1"/>
    <row r="4352" spans="2:24" ht="13.75" customHeight="1">
      <c r="C4352" s="86" t="s">
        <v>10</v>
      </c>
      <c r="D4352" s="86"/>
      <c r="E4352" s="86"/>
      <c r="G4352" s="87">
        <v>1</v>
      </c>
      <c r="H4352" s="87"/>
      <c r="I4352" s="87"/>
    </row>
    <row r="4353" spans="2:24" ht="6" customHeight="1"/>
    <row r="4354" spans="2:24" ht="6" customHeight="1"/>
    <row r="4355" spans="2:24" ht="15" customHeight="1">
      <c r="B4355" s="88" t="s">
        <v>505</v>
      </c>
      <c r="C4355" s="88"/>
      <c r="D4355" s="88"/>
      <c r="E4355" s="88"/>
      <c r="F4355" s="88"/>
      <c r="G4355" s="88"/>
      <c r="H4355" s="88"/>
      <c r="I4355" s="88"/>
      <c r="J4355" s="88"/>
      <c r="K4355" s="88"/>
      <c r="L4355" s="88"/>
      <c r="M4355" s="88"/>
      <c r="N4355" s="88"/>
      <c r="O4355" s="88"/>
      <c r="P4355" s="88"/>
      <c r="Q4355" s="88"/>
      <c r="R4355" s="88"/>
      <c r="S4355" s="88"/>
      <c r="T4355" s="88"/>
      <c r="U4355" s="88"/>
      <c r="V4355" s="88"/>
      <c r="W4355" s="88"/>
      <c r="X4355" s="88"/>
    </row>
    <row r="4356" spans="2:24" ht="5.4" customHeight="1"/>
    <row r="4357" spans="2:24" ht="10.75" customHeight="1">
      <c r="B4357" s="93" t="s">
        <v>506</v>
      </c>
      <c r="C4357" s="93"/>
      <c r="E4357" s="89">
        <v>1200</v>
      </c>
      <c r="F4357" s="89"/>
      <c r="G4357" s="89"/>
      <c r="I4357" s="89">
        <v>1500</v>
      </c>
      <c r="J4357" s="89"/>
      <c r="K4357" s="89"/>
      <c r="M4357" s="2">
        <v>1100</v>
      </c>
      <c r="O4357" s="2">
        <v>1100</v>
      </c>
      <c r="Q4357" s="2">
        <v>1900</v>
      </c>
      <c r="S4357" s="89">
        <v>1975</v>
      </c>
      <c r="T4357" s="89"/>
      <c r="U4357" s="89"/>
      <c r="W4357" s="90">
        <v>68</v>
      </c>
      <c r="X4357" s="90"/>
    </row>
    <row r="4358" spans="2:24" ht="1.75" customHeight="1">
      <c r="B4358" s="93"/>
      <c r="C4358" s="93"/>
    </row>
    <row r="4359" spans="2:24" ht="0.65" customHeight="1">
      <c r="B4359" s="93"/>
      <c r="C4359" s="93"/>
    </row>
    <row r="4360" spans="2:24" ht="8.4" customHeight="1">
      <c r="B4360" s="93"/>
      <c r="C4360" s="93"/>
    </row>
    <row r="4361" spans="2:24" ht="10.75" customHeight="1">
      <c r="B4361" s="93" t="s">
        <v>506</v>
      </c>
      <c r="C4361" s="93"/>
      <c r="E4361" s="89">
        <v>1200</v>
      </c>
      <c r="F4361" s="89"/>
      <c r="G4361" s="89"/>
      <c r="I4361" s="89">
        <v>1500</v>
      </c>
      <c r="J4361" s="89"/>
      <c r="K4361" s="89"/>
      <c r="M4361" s="2">
        <v>1100</v>
      </c>
      <c r="O4361" s="2">
        <v>1100</v>
      </c>
      <c r="Q4361" s="2">
        <v>1900</v>
      </c>
      <c r="S4361" s="89">
        <v>1975</v>
      </c>
      <c r="T4361" s="89"/>
      <c r="U4361" s="89"/>
      <c r="W4361" s="90">
        <v>68</v>
      </c>
      <c r="X4361" s="90"/>
    </row>
    <row r="4362" spans="2:24" ht="1.75" customHeight="1">
      <c r="B4362" s="93"/>
      <c r="C4362" s="93"/>
    </row>
    <row r="4363" spans="2:24" ht="0.65" customHeight="1">
      <c r="B4363" s="93"/>
      <c r="C4363" s="93"/>
    </row>
    <row r="4364" spans="2:24" ht="8.4" customHeight="1">
      <c r="B4364" s="93"/>
      <c r="C4364" s="93"/>
    </row>
    <row r="4365" spans="2:24" ht="1.75" customHeight="1"/>
    <row r="4366" spans="2:24" ht="10.75" customHeight="1">
      <c r="E4366" s="85">
        <v>2400</v>
      </c>
      <c r="F4366" s="85"/>
      <c r="G4366" s="85"/>
      <c r="I4366" s="85">
        <v>3000</v>
      </c>
      <c r="J4366" s="85"/>
      <c r="K4366" s="85"/>
      <c r="M4366" s="3">
        <v>2200</v>
      </c>
      <c r="O4366" s="3">
        <v>2200</v>
      </c>
      <c r="Q4366" s="3">
        <v>3800</v>
      </c>
      <c r="S4366" s="85">
        <v>3950</v>
      </c>
      <c r="T4366" s="85"/>
      <c r="U4366" s="85"/>
    </row>
    <row r="4367" spans="2:24" ht="6" customHeight="1"/>
    <row r="4368" spans="2:24" ht="13.75" customHeight="1">
      <c r="C4368" s="86" t="s">
        <v>10</v>
      </c>
      <c r="D4368" s="86"/>
      <c r="E4368" s="86"/>
      <c r="G4368" s="87">
        <v>2</v>
      </c>
      <c r="H4368" s="87"/>
      <c r="I4368" s="87"/>
    </row>
    <row r="4369" spans="2:24" ht="6" customHeight="1"/>
    <row r="4370" spans="2:24" ht="6" customHeight="1"/>
    <row r="4371" spans="2:24" ht="15" customHeight="1">
      <c r="B4371" s="88" t="s">
        <v>507</v>
      </c>
      <c r="C4371" s="88"/>
      <c r="D4371" s="88"/>
      <c r="E4371" s="88"/>
      <c r="F4371" s="88"/>
      <c r="G4371" s="88"/>
      <c r="H4371" s="88"/>
      <c r="I4371" s="88"/>
      <c r="J4371" s="88"/>
      <c r="K4371" s="88"/>
      <c r="L4371" s="88"/>
      <c r="M4371" s="88"/>
      <c r="N4371" s="88"/>
      <c r="O4371" s="88"/>
      <c r="P4371" s="88"/>
      <c r="Q4371" s="88"/>
      <c r="R4371" s="88"/>
      <c r="S4371" s="88"/>
      <c r="T4371" s="88"/>
      <c r="U4371" s="88"/>
      <c r="V4371" s="88"/>
      <c r="W4371" s="88"/>
      <c r="X4371" s="88"/>
    </row>
    <row r="4372" spans="2:24" ht="5.4" customHeight="1"/>
    <row r="4373" spans="2:24" ht="12.65" customHeight="1">
      <c r="B4373" s="74" t="s">
        <v>508</v>
      </c>
      <c r="C4373" s="74"/>
      <c r="E4373" s="89">
        <v>0</v>
      </c>
      <c r="F4373" s="89"/>
      <c r="G4373" s="89"/>
      <c r="I4373" s="89">
        <v>0</v>
      </c>
      <c r="J4373" s="89"/>
      <c r="K4373" s="89"/>
      <c r="M4373" s="2">
        <v>0</v>
      </c>
      <c r="O4373" s="2">
        <v>0</v>
      </c>
      <c r="Q4373" s="2">
        <v>0</v>
      </c>
      <c r="S4373" s="89">
        <v>0</v>
      </c>
      <c r="T4373" s="89"/>
      <c r="U4373" s="89"/>
      <c r="W4373" s="90">
        <v>28</v>
      </c>
      <c r="X4373" s="90"/>
    </row>
    <row r="4374" spans="2:24" ht="0.65" customHeight="1">
      <c r="B4374" s="74"/>
      <c r="C4374" s="74"/>
    </row>
    <row r="4375" spans="2:24" ht="0.65" customHeight="1"/>
    <row r="4376" spans="2:24" ht="1.75" customHeight="1"/>
    <row r="4377" spans="2:24" ht="10.75" customHeight="1">
      <c r="E4377" s="85">
        <v>0</v>
      </c>
      <c r="F4377" s="85"/>
      <c r="G4377" s="85"/>
      <c r="I4377" s="85">
        <v>0</v>
      </c>
      <c r="J4377" s="85"/>
      <c r="K4377" s="85"/>
      <c r="M4377" s="3">
        <v>0</v>
      </c>
      <c r="O4377" s="3">
        <v>0</v>
      </c>
      <c r="Q4377" s="3">
        <v>0</v>
      </c>
      <c r="S4377" s="85">
        <v>0</v>
      </c>
      <c r="T4377" s="85"/>
      <c r="U4377" s="85"/>
    </row>
    <row r="4378" spans="2:24" ht="6" customHeight="1"/>
    <row r="4379" spans="2:24" ht="13.75" customHeight="1">
      <c r="C4379" s="86" t="s">
        <v>10</v>
      </c>
      <c r="D4379" s="86"/>
      <c r="E4379" s="86"/>
      <c r="G4379" s="87">
        <v>1</v>
      </c>
      <c r="H4379" s="87"/>
      <c r="I4379" s="87"/>
    </row>
    <row r="4380" spans="2:24" ht="6" customHeight="1"/>
    <row r="4381" spans="2:24" ht="6" customHeight="1"/>
    <row r="4382" spans="2:24" ht="15" customHeight="1">
      <c r="B4382" s="88" t="s">
        <v>509</v>
      </c>
      <c r="C4382" s="88"/>
      <c r="D4382" s="88"/>
      <c r="E4382" s="88"/>
      <c r="F4382" s="88"/>
      <c r="G4382" s="88"/>
      <c r="H4382" s="88"/>
      <c r="I4382" s="88"/>
      <c r="J4382" s="88"/>
      <c r="K4382" s="88"/>
      <c r="L4382" s="88"/>
      <c r="M4382" s="88"/>
      <c r="N4382" s="88"/>
      <c r="O4382" s="88"/>
      <c r="P4382" s="88"/>
      <c r="Q4382" s="88"/>
      <c r="R4382" s="88"/>
      <c r="S4382" s="88"/>
      <c r="T4382" s="88"/>
      <c r="U4382" s="88"/>
      <c r="V4382" s="88"/>
      <c r="W4382" s="88"/>
      <c r="X4382" s="88"/>
    </row>
    <row r="4383" spans="2:24" ht="5.4" customHeight="1"/>
    <row r="4384" spans="2:24" ht="12.65" customHeight="1">
      <c r="B4384" s="74" t="s">
        <v>510</v>
      </c>
      <c r="C4384" s="74"/>
      <c r="E4384" s="89">
        <v>540</v>
      </c>
      <c r="F4384" s="89"/>
      <c r="G4384" s="89"/>
      <c r="I4384" s="89">
        <v>540</v>
      </c>
      <c r="J4384" s="89"/>
      <c r="K4384" s="89"/>
      <c r="M4384" s="2">
        <v>0</v>
      </c>
      <c r="O4384" s="2">
        <v>0</v>
      </c>
      <c r="Q4384" s="2">
        <v>0</v>
      </c>
      <c r="S4384" s="89">
        <v>0</v>
      </c>
      <c r="T4384" s="89"/>
      <c r="U4384" s="89"/>
      <c r="W4384" s="90">
        <v>39</v>
      </c>
      <c r="X4384" s="90"/>
    </row>
    <row r="4385" spans="2:24" ht="0.65" customHeight="1">
      <c r="B4385" s="74"/>
      <c r="C4385" s="74"/>
    </row>
    <row r="4386" spans="2:24" ht="0.65" customHeight="1"/>
    <row r="4387" spans="2:24" ht="1.75" customHeight="1"/>
    <row r="4388" spans="2:24" ht="10.75" customHeight="1">
      <c r="E4388" s="85">
        <v>540</v>
      </c>
      <c r="F4388" s="85"/>
      <c r="G4388" s="85"/>
      <c r="I4388" s="85">
        <v>540</v>
      </c>
      <c r="J4388" s="85"/>
      <c r="K4388" s="85"/>
      <c r="M4388" s="3">
        <v>0</v>
      </c>
      <c r="O4388" s="3">
        <v>0</v>
      </c>
      <c r="Q4388" s="3">
        <v>0</v>
      </c>
      <c r="S4388" s="85">
        <v>0</v>
      </c>
      <c r="T4388" s="85"/>
      <c r="U4388" s="85"/>
    </row>
    <row r="4389" spans="2:24" ht="6" customHeight="1"/>
    <row r="4390" spans="2:24" ht="13.75" customHeight="1">
      <c r="C4390" s="86" t="s">
        <v>10</v>
      </c>
      <c r="D4390" s="86"/>
      <c r="E4390" s="86"/>
      <c r="G4390" s="87">
        <v>1</v>
      </c>
      <c r="H4390" s="87"/>
      <c r="I4390" s="87"/>
    </row>
    <row r="4391" spans="2:24" ht="6" customHeight="1"/>
    <row r="4392" spans="2:24" ht="6" customHeight="1"/>
    <row r="4393" spans="2:24" ht="15" customHeight="1">
      <c r="B4393" s="88" t="s">
        <v>511</v>
      </c>
      <c r="C4393" s="88"/>
      <c r="D4393" s="88"/>
      <c r="E4393" s="88"/>
      <c r="F4393" s="88"/>
      <c r="G4393" s="88"/>
      <c r="H4393" s="88"/>
      <c r="I4393" s="88"/>
      <c r="J4393" s="88"/>
      <c r="K4393" s="88"/>
      <c r="L4393" s="88"/>
      <c r="M4393" s="88"/>
      <c r="N4393" s="88"/>
      <c r="O4393" s="88"/>
      <c r="P4393" s="88"/>
      <c r="Q4393" s="88"/>
      <c r="R4393" s="88"/>
      <c r="S4393" s="88"/>
      <c r="T4393" s="88"/>
      <c r="U4393" s="88"/>
      <c r="V4393" s="88"/>
      <c r="W4393" s="88"/>
      <c r="X4393" s="88"/>
    </row>
    <row r="4394" spans="2:24" ht="5.4" customHeight="1"/>
    <row r="4395" spans="2:24" ht="10.75" customHeight="1">
      <c r="B4395" s="93" t="s">
        <v>512</v>
      </c>
      <c r="C4395" s="93"/>
      <c r="E4395" s="89">
        <v>2475</v>
      </c>
      <c r="F4395" s="89"/>
      <c r="G4395" s="89"/>
      <c r="I4395" s="89">
        <v>2525</v>
      </c>
      <c r="J4395" s="89"/>
      <c r="K4395" s="89"/>
      <c r="M4395" s="2">
        <v>0</v>
      </c>
      <c r="O4395" s="2">
        <v>0</v>
      </c>
      <c r="Q4395" s="2">
        <v>0</v>
      </c>
      <c r="S4395" s="89">
        <v>0</v>
      </c>
      <c r="T4395" s="89"/>
      <c r="U4395" s="89"/>
      <c r="W4395" s="90">
        <v>49</v>
      </c>
      <c r="X4395" s="90"/>
    </row>
    <row r="4396" spans="2:24" ht="1.75" customHeight="1">
      <c r="B4396" s="93"/>
      <c r="C4396" s="93"/>
    </row>
    <row r="4397" spans="2:24" ht="0.65" customHeight="1">
      <c r="B4397" s="93"/>
      <c r="C4397" s="93"/>
    </row>
    <row r="4398" spans="2:24" ht="8.4" customHeight="1">
      <c r="B4398" s="93"/>
      <c r="C4398" s="93"/>
    </row>
    <row r="4399" spans="2:24" ht="10.75" customHeight="1">
      <c r="B4399" s="93" t="s">
        <v>512</v>
      </c>
      <c r="C4399" s="93"/>
      <c r="E4399" s="89">
        <v>2475</v>
      </c>
      <c r="F4399" s="89"/>
      <c r="G4399" s="89"/>
      <c r="I4399" s="89">
        <v>2525</v>
      </c>
      <c r="J4399" s="89"/>
      <c r="K4399" s="89"/>
      <c r="M4399" s="2">
        <v>0</v>
      </c>
      <c r="O4399" s="2">
        <v>0</v>
      </c>
      <c r="Q4399" s="2">
        <v>0</v>
      </c>
      <c r="S4399" s="89">
        <v>0</v>
      </c>
      <c r="T4399" s="89"/>
      <c r="U4399" s="89"/>
      <c r="W4399" s="90">
        <v>50</v>
      </c>
      <c r="X4399" s="90"/>
    </row>
    <row r="4400" spans="2:24" ht="1.75" customHeight="1">
      <c r="B4400" s="93"/>
      <c r="C4400" s="93"/>
    </row>
    <row r="4401" spans="2:24" ht="0.65" customHeight="1">
      <c r="B4401" s="93"/>
      <c r="C4401" s="93"/>
    </row>
    <row r="4402" spans="2:24" ht="8.4" customHeight="1">
      <c r="B4402" s="93"/>
      <c r="C4402" s="93"/>
    </row>
    <row r="4403" spans="2:24" ht="1.75" customHeight="1"/>
    <row r="4404" spans="2:24" ht="10.75" customHeight="1">
      <c r="E4404" s="85">
        <v>4950</v>
      </c>
      <c r="F4404" s="85"/>
      <c r="G4404" s="85"/>
      <c r="I4404" s="85">
        <v>5050</v>
      </c>
      <c r="J4404" s="85"/>
      <c r="K4404" s="85"/>
      <c r="M4404" s="3">
        <v>0</v>
      </c>
      <c r="O4404" s="3">
        <v>0</v>
      </c>
      <c r="Q4404" s="3">
        <v>0</v>
      </c>
      <c r="S4404" s="85">
        <v>0</v>
      </c>
      <c r="T4404" s="85"/>
      <c r="U4404" s="85"/>
    </row>
    <row r="4405" spans="2:24" ht="6" customHeight="1"/>
    <row r="4406" spans="2:24" ht="13.75" customHeight="1">
      <c r="C4406" s="86" t="s">
        <v>10</v>
      </c>
      <c r="D4406" s="86"/>
      <c r="E4406" s="86"/>
      <c r="G4406" s="87">
        <v>2</v>
      </c>
      <c r="H4406" s="87"/>
      <c r="I4406" s="87"/>
    </row>
    <row r="4407" spans="2:24" ht="6" customHeight="1"/>
    <row r="4408" spans="2:24" ht="6" customHeight="1"/>
    <row r="4409" spans="2:24" ht="15" customHeight="1">
      <c r="B4409" s="88" t="s">
        <v>513</v>
      </c>
      <c r="C4409" s="88"/>
      <c r="D4409" s="88"/>
      <c r="E4409" s="88"/>
      <c r="F4409" s="88"/>
      <c r="G4409" s="88"/>
      <c r="H4409" s="88"/>
      <c r="I4409" s="88"/>
      <c r="J4409" s="88"/>
      <c r="K4409" s="88"/>
      <c r="L4409" s="88"/>
      <c r="M4409" s="88"/>
      <c r="N4409" s="88"/>
      <c r="O4409" s="88"/>
      <c r="P4409" s="88"/>
      <c r="Q4409" s="88"/>
      <c r="R4409" s="88"/>
      <c r="S4409" s="88"/>
      <c r="T4409" s="88"/>
      <c r="U4409" s="88"/>
      <c r="V4409" s="88"/>
      <c r="W4409" s="88"/>
      <c r="X4409" s="88"/>
    </row>
    <row r="4410" spans="2:24" ht="5.4" customHeight="1"/>
    <row r="4411" spans="2:24" ht="10.75" customHeight="1">
      <c r="B4411" s="93" t="s">
        <v>514</v>
      </c>
      <c r="C4411" s="93"/>
      <c r="E4411" s="89">
        <v>0</v>
      </c>
      <c r="F4411" s="89"/>
      <c r="G4411" s="89"/>
      <c r="I4411" s="89">
        <v>0</v>
      </c>
      <c r="J4411" s="89"/>
      <c r="K4411" s="89"/>
      <c r="M4411" s="2">
        <v>0</v>
      </c>
      <c r="O4411" s="2">
        <v>0</v>
      </c>
      <c r="Q4411" s="2">
        <v>0</v>
      </c>
      <c r="S4411" s="89">
        <v>0</v>
      </c>
      <c r="T4411" s="89"/>
      <c r="U4411" s="89"/>
      <c r="W4411" s="90">
        <v>61</v>
      </c>
      <c r="X4411" s="90"/>
    </row>
    <row r="4412" spans="2:24" ht="1.75" customHeight="1">
      <c r="B4412" s="93"/>
      <c r="C4412" s="93"/>
    </row>
    <row r="4413" spans="2:24" ht="0.65" customHeight="1">
      <c r="B4413" s="93"/>
      <c r="C4413" s="93"/>
    </row>
    <row r="4414" spans="2:24" ht="8.4" customHeight="1">
      <c r="B4414" s="93"/>
      <c r="C4414" s="93"/>
    </row>
    <row r="4415" spans="2:24" ht="1.75" customHeight="1"/>
    <row r="4416" spans="2:24" ht="10.75" customHeight="1">
      <c r="E4416" s="85">
        <v>0</v>
      </c>
      <c r="F4416" s="85"/>
      <c r="G4416" s="85"/>
      <c r="I4416" s="85">
        <v>0</v>
      </c>
      <c r="J4416" s="85"/>
      <c r="K4416" s="85"/>
      <c r="M4416" s="3">
        <v>0</v>
      </c>
      <c r="O4416" s="3">
        <v>0</v>
      </c>
      <c r="Q4416" s="3">
        <v>0</v>
      </c>
      <c r="S4416" s="85">
        <v>0</v>
      </c>
      <c r="T4416" s="85"/>
      <c r="U4416" s="85"/>
    </row>
    <row r="4417" spans="2:24" ht="6" customHeight="1"/>
    <row r="4418" spans="2:24" ht="13.75" customHeight="1">
      <c r="C4418" s="86" t="s">
        <v>10</v>
      </c>
      <c r="D4418" s="86"/>
      <c r="E4418" s="86"/>
      <c r="G4418" s="87">
        <v>1</v>
      </c>
      <c r="H4418" s="87"/>
      <c r="I4418" s="87"/>
    </row>
    <row r="4419" spans="2:24" ht="6" customHeight="1"/>
    <row r="4420" spans="2:24" ht="6" customHeight="1"/>
    <row r="4421" spans="2:24" ht="15" customHeight="1">
      <c r="B4421" s="88" t="s">
        <v>515</v>
      </c>
      <c r="C4421" s="88"/>
      <c r="D4421" s="88"/>
      <c r="E4421" s="88"/>
      <c r="F4421" s="88"/>
      <c r="G4421" s="88"/>
      <c r="H4421" s="88"/>
      <c r="I4421" s="88"/>
      <c r="J4421" s="88"/>
      <c r="K4421" s="88"/>
      <c r="L4421" s="88"/>
      <c r="M4421" s="88"/>
      <c r="N4421" s="88"/>
      <c r="O4421" s="88"/>
      <c r="P4421" s="88"/>
      <c r="Q4421" s="88"/>
      <c r="R4421" s="88"/>
      <c r="S4421" s="88"/>
      <c r="T4421" s="88"/>
      <c r="U4421" s="88"/>
      <c r="V4421" s="88"/>
      <c r="W4421" s="88"/>
      <c r="X4421" s="88"/>
    </row>
    <row r="4422" spans="2:24" ht="5.4" customHeight="1"/>
    <row r="4423" spans="2:24" ht="12.65" customHeight="1">
      <c r="B4423" s="74" t="s">
        <v>516</v>
      </c>
      <c r="C4423" s="74"/>
      <c r="E4423" s="89">
        <v>1000</v>
      </c>
      <c r="F4423" s="89"/>
      <c r="G4423" s="89"/>
      <c r="I4423" s="89">
        <v>1000</v>
      </c>
      <c r="J4423" s="89"/>
      <c r="K4423" s="89"/>
      <c r="M4423" s="2">
        <v>1900</v>
      </c>
      <c r="O4423" s="2">
        <v>3000</v>
      </c>
      <c r="Q4423" s="2">
        <v>500</v>
      </c>
      <c r="S4423" s="89">
        <v>1500</v>
      </c>
      <c r="T4423" s="89"/>
      <c r="U4423" s="89"/>
      <c r="W4423" s="90">
        <v>72</v>
      </c>
      <c r="X4423" s="90"/>
    </row>
    <row r="4424" spans="2:24" ht="0.65" customHeight="1">
      <c r="B4424" s="74"/>
      <c r="C4424" s="74"/>
    </row>
    <row r="4425" spans="2:24" ht="0.65" customHeight="1"/>
    <row r="4426" spans="2:24" ht="1.75" customHeight="1"/>
    <row r="4427" spans="2:24" ht="10.75" customHeight="1">
      <c r="E4427" s="85">
        <v>1000</v>
      </c>
      <c r="F4427" s="85"/>
      <c r="G4427" s="85"/>
      <c r="I4427" s="85">
        <v>1000</v>
      </c>
      <c r="J4427" s="85"/>
      <c r="K4427" s="85"/>
      <c r="M4427" s="3">
        <v>1900</v>
      </c>
      <c r="O4427" s="3">
        <v>3000</v>
      </c>
      <c r="Q4427" s="3">
        <v>500</v>
      </c>
      <c r="S4427" s="85">
        <v>1500</v>
      </c>
      <c r="T4427" s="85"/>
      <c r="U4427" s="85"/>
    </row>
    <row r="4428" spans="2:24" ht="6" customHeight="1"/>
    <row r="4429" spans="2:24" ht="13.75" customHeight="1">
      <c r="C4429" s="86" t="s">
        <v>10</v>
      </c>
      <c r="D4429" s="86"/>
      <c r="E4429" s="86"/>
      <c r="G4429" s="87">
        <v>1</v>
      </c>
      <c r="H4429" s="87"/>
      <c r="I4429" s="87"/>
    </row>
    <row r="4430" spans="2:24" ht="6" customHeight="1"/>
    <row r="4431" spans="2:24" ht="6" customHeight="1"/>
    <row r="4432" spans="2:24" ht="15" customHeight="1">
      <c r="B4432" s="88" t="s">
        <v>517</v>
      </c>
      <c r="C4432" s="88"/>
      <c r="D4432" s="88"/>
      <c r="E4432" s="88"/>
      <c r="F4432" s="88"/>
      <c r="G4432" s="88"/>
      <c r="H4432" s="88"/>
      <c r="I4432" s="88"/>
      <c r="J4432" s="88"/>
      <c r="K4432" s="88"/>
      <c r="L4432" s="88"/>
      <c r="M4432" s="88"/>
      <c r="N4432" s="88"/>
      <c r="O4432" s="88"/>
      <c r="P4432" s="88"/>
      <c r="Q4432" s="88"/>
      <c r="R4432" s="88"/>
      <c r="S4432" s="88"/>
      <c r="T4432" s="88"/>
      <c r="U4432" s="88"/>
      <c r="V4432" s="88"/>
      <c r="W4432" s="88"/>
      <c r="X4432" s="88"/>
    </row>
    <row r="4433" spans="2:24" ht="5.4" customHeight="1"/>
    <row r="4434" spans="2:24" ht="12.65" customHeight="1">
      <c r="B4434" s="74" t="s">
        <v>518</v>
      </c>
      <c r="C4434" s="74"/>
      <c r="E4434" s="89">
        <v>55</v>
      </c>
      <c r="F4434" s="89"/>
      <c r="G4434" s="89"/>
      <c r="I4434" s="89">
        <v>55</v>
      </c>
      <c r="J4434" s="89"/>
      <c r="K4434" s="89"/>
      <c r="M4434" s="2">
        <v>148</v>
      </c>
      <c r="O4434" s="2">
        <v>150</v>
      </c>
      <c r="Q4434" s="2">
        <v>21</v>
      </c>
      <c r="S4434" s="89">
        <v>21</v>
      </c>
      <c r="T4434" s="89"/>
      <c r="U4434" s="89"/>
      <c r="W4434" s="90">
        <v>44</v>
      </c>
      <c r="X4434" s="90"/>
    </row>
    <row r="4435" spans="2:24" ht="0.65" customHeight="1">
      <c r="B4435" s="74"/>
      <c r="C4435" s="74"/>
    </row>
    <row r="4436" spans="2:24" ht="0.65" customHeight="1"/>
    <row r="4437" spans="2:24" ht="1.75" customHeight="1"/>
    <row r="4438" spans="2:24" ht="10.75" customHeight="1">
      <c r="E4438" s="85">
        <v>55</v>
      </c>
      <c r="F4438" s="85"/>
      <c r="G4438" s="85"/>
      <c r="I4438" s="85">
        <v>55</v>
      </c>
      <c r="J4438" s="85"/>
      <c r="K4438" s="85"/>
      <c r="M4438" s="3">
        <v>148</v>
      </c>
      <c r="O4438" s="3">
        <v>150</v>
      </c>
      <c r="Q4438" s="3">
        <v>21</v>
      </c>
      <c r="S4438" s="85">
        <v>21</v>
      </c>
      <c r="T4438" s="85"/>
      <c r="U4438" s="85"/>
    </row>
    <row r="4439" spans="2:24" ht="6" customHeight="1"/>
    <row r="4440" spans="2:24" ht="13.75" customHeight="1">
      <c r="C4440" s="86" t="s">
        <v>10</v>
      </c>
      <c r="D4440" s="86"/>
      <c r="E4440" s="86"/>
      <c r="G4440" s="87">
        <v>1</v>
      </c>
      <c r="H4440" s="87"/>
      <c r="I4440" s="87"/>
    </row>
    <row r="4441" spans="2:24" ht="6" customHeight="1"/>
    <row r="4442" spans="2:24" ht="6" customHeight="1"/>
    <row r="4443" spans="2:24" ht="15" customHeight="1">
      <c r="B4443" s="88" t="s">
        <v>519</v>
      </c>
      <c r="C4443" s="88"/>
      <c r="D4443" s="88"/>
      <c r="E4443" s="88"/>
      <c r="F4443" s="88"/>
      <c r="G4443" s="88"/>
      <c r="H4443" s="88"/>
      <c r="I4443" s="88"/>
      <c r="J4443" s="88"/>
      <c r="K4443" s="88"/>
      <c r="L4443" s="88"/>
      <c r="M4443" s="88"/>
      <c r="N4443" s="88"/>
      <c r="O4443" s="88"/>
      <c r="P4443" s="88"/>
      <c r="Q4443" s="88"/>
      <c r="R4443" s="88"/>
      <c r="S4443" s="88"/>
      <c r="T4443" s="88"/>
      <c r="U4443" s="88"/>
      <c r="V4443" s="88"/>
      <c r="W4443" s="88"/>
      <c r="X4443" s="88"/>
    </row>
    <row r="4444" spans="2:24" ht="5.4" customHeight="1"/>
    <row r="4445" spans="2:24" ht="10.75" customHeight="1">
      <c r="B4445" s="93" t="s">
        <v>520</v>
      </c>
      <c r="C4445" s="93"/>
      <c r="E4445" s="89">
        <v>0</v>
      </c>
      <c r="F4445" s="89"/>
      <c r="G4445" s="89"/>
      <c r="I4445" s="89">
        <v>0</v>
      </c>
      <c r="J4445" s="89"/>
      <c r="K4445" s="89"/>
      <c r="M4445" s="2">
        <v>100</v>
      </c>
      <c r="O4445" s="2">
        <v>120</v>
      </c>
      <c r="Q4445" s="2">
        <v>0</v>
      </c>
      <c r="S4445" s="89">
        <v>65</v>
      </c>
      <c r="T4445" s="89"/>
      <c r="U4445" s="89"/>
      <c r="W4445" s="90">
        <v>67</v>
      </c>
      <c r="X4445" s="90"/>
    </row>
    <row r="4446" spans="2:24" ht="1.75" customHeight="1">
      <c r="B4446" s="93"/>
      <c r="C4446" s="93"/>
    </row>
    <row r="4447" spans="2:24" ht="0.65" customHeight="1">
      <c r="B4447" s="93"/>
      <c r="C4447" s="93"/>
    </row>
    <row r="4448" spans="2:24" ht="8.4" customHeight="1">
      <c r="B4448" s="93"/>
      <c r="C4448" s="93"/>
    </row>
    <row r="4449" spans="2:24" ht="1.75" customHeight="1"/>
    <row r="4450" spans="2:24" ht="10.75" customHeight="1">
      <c r="E4450" s="85">
        <v>0</v>
      </c>
      <c r="F4450" s="85"/>
      <c r="G4450" s="85"/>
      <c r="I4450" s="85">
        <v>0</v>
      </c>
      <c r="J4450" s="85"/>
      <c r="K4450" s="85"/>
      <c r="M4450" s="3">
        <v>100</v>
      </c>
      <c r="O4450" s="3">
        <v>120</v>
      </c>
      <c r="Q4450" s="3">
        <v>0</v>
      </c>
      <c r="S4450" s="85">
        <v>65</v>
      </c>
      <c r="T4450" s="85"/>
      <c r="U4450" s="85"/>
    </row>
    <row r="4451" spans="2:24" ht="6" customHeight="1"/>
    <row r="4452" spans="2:24" ht="13.75" customHeight="1">
      <c r="C4452" s="86" t="s">
        <v>10</v>
      </c>
      <c r="D4452" s="86"/>
      <c r="E4452" s="86"/>
      <c r="G4452" s="87">
        <v>1</v>
      </c>
      <c r="H4452" s="87"/>
      <c r="I4452" s="87"/>
    </row>
    <row r="4453" spans="2:24" ht="6" customHeight="1"/>
    <row r="4454" spans="2:24" ht="6" customHeight="1"/>
    <row r="4455" spans="2:24" ht="15" customHeight="1">
      <c r="B4455" s="88" t="s">
        <v>521</v>
      </c>
      <c r="C4455" s="88"/>
      <c r="D4455" s="88"/>
      <c r="E4455" s="88"/>
      <c r="F4455" s="88"/>
      <c r="G4455" s="88"/>
      <c r="H4455" s="88"/>
      <c r="I4455" s="88"/>
      <c r="J4455" s="88"/>
      <c r="K4455" s="88"/>
      <c r="L4455" s="88"/>
      <c r="M4455" s="88"/>
      <c r="N4455" s="88"/>
      <c r="O4455" s="88"/>
      <c r="P4455" s="88"/>
      <c r="Q4455" s="88"/>
      <c r="R4455" s="88"/>
      <c r="S4455" s="88"/>
      <c r="T4455" s="88"/>
      <c r="U4455" s="88"/>
      <c r="V4455" s="88"/>
      <c r="W4455" s="88"/>
      <c r="X4455" s="88"/>
    </row>
    <row r="4456" spans="2:24" ht="5.4" customHeight="1"/>
    <row r="4457" spans="2:24" ht="12.65" customHeight="1">
      <c r="B4457" s="74" t="s">
        <v>522</v>
      </c>
      <c r="C4457" s="74"/>
      <c r="E4457" s="89">
        <v>1201</v>
      </c>
      <c r="F4457" s="89"/>
      <c r="G4457" s="89"/>
      <c r="I4457" s="89">
        <v>1801</v>
      </c>
      <c r="J4457" s="89"/>
      <c r="K4457" s="89"/>
      <c r="M4457" s="2">
        <v>800</v>
      </c>
      <c r="O4457" s="2">
        <v>980</v>
      </c>
      <c r="Q4457" s="2">
        <v>300</v>
      </c>
      <c r="S4457" s="89">
        <v>400</v>
      </c>
      <c r="T4457" s="89"/>
      <c r="U4457" s="89"/>
      <c r="W4457" s="90">
        <v>64</v>
      </c>
      <c r="X4457" s="90"/>
    </row>
    <row r="4458" spans="2:24" ht="0.65" customHeight="1">
      <c r="B4458" s="74"/>
      <c r="C4458" s="74"/>
    </row>
    <row r="4459" spans="2:24" ht="0.65" customHeight="1"/>
    <row r="4460" spans="2:24" ht="1.75" customHeight="1"/>
    <row r="4461" spans="2:24" ht="10.75" customHeight="1">
      <c r="E4461" s="85">
        <v>1201</v>
      </c>
      <c r="F4461" s="85"/>
      <c r="G4461" s="85"/>
      <c r="I4461" s="85">
        <v>1801</v>
      </c>
      <c r="J4461" s="85"/>
      <c r="K4461" s="85"/>
      <c r="M4461" s="3">
        <v>800</v>
      </c>
      <c r="O4461" s="3">
        <v>980</v>
      </c>
      <c r="Q4461" s="3">
        <v>300</v>
      </c>
      <c r="S4461" s="85">
        <v>400</v>
      </c>
      <c r="T4461" s="85"/>
      <c r="U4461" s="85"/>
    </row>
    <row r="4462" spans="2:24" ht="6" customHeight="1"/>
    <row r="4463" spans="2:24" ht="13.75" customHeight="1">
      <c r="C4463" s="86" t="s">
        <v>10</v>
      </c>
      <c r="D4463" s="86"/>
      <c r="E4463" s="86"/>
      <c r="G4463" s="87">
        <v>1</v>
      </c>
      <c r="H4463" s="87"/>
      <c r="I4463" s="87"/>
    </row>
    <row r="4464" spans="2:24" ht="6" customHeight="1"/>
    <row r="4465" spans="2:24" ht="6" customHeight="1"/>
    <row r="4466" spans="2:24" ht="15" customHeight="1">
      <c r="B4466" s="88" t="s">
        <v>523</v>
      </c>
      <c r="C4466" s="88"/>
      <c r="D4466" s="88"/>
      <c r="E4466" s="88"/>
      <c r="F4466" s="88"/>
      <c r="G4466" s="88"/>
      <c r="H4466" s="88"/>
      <c r="I4466" s="88"/>
      <c r="J4466" s="88"/>
      <c r="K4466" s="88"/>
      <c r="L4466" s="88"/>
      <c r="M4466" s="88"/>
      <c r="N4466" s="88"/>
      <c r="O4466" s="88"/>
      <c r="P4466" s="88"/>
      <c r="Q4466" s="88"/>
      <c r="R4466" s="88"/>
      <c r="S4466" s="88"/>
      <c r="T4466" s="88"/>
      <c r="U4466" s="88"/>
      <c r="V4466" s="88"/>
      <c r="W4466" s="88"/>
      <c r="X4466" s="88"/>
    </row>
    <row r="4467" spans="2:24" ht="5.4" customHeight="1"/>
    <row r="4468" spans="2:24" ht="10.75" customHeight="1">
      <c r="B4468" s="93" t="s">
        <v>524</v>
      </c>
      <c r="C4468" s="93"/>
      <c r="E4468" s="89">
        <v>1640</v>
      </c>
      <c r="F4468" s="89"/>
      <c r="G4468" s="89"/>
      <c r="I4468" s="89">
        <v>1680</v>
      </c>
      <c r="J4468" s="89"/>
      <c r="K4468" s="89"/>
      <c r="M4468" s="2">
        <v>1500</v>
      </c>
      <c r="O4468" s="2">
        <v>1500</v>
      </c>
      <c r="Q4468" s="2">
        <v>20</v>
      </c>
      <c r="S4468" s="89">
        <v>20</v>
      </c>
      <c r="T4468" s="89"/>
      <c r="U4468" s="89"/>
      <c r="W4468" s="90">
        <v>66</v>
      </c>
      <c r="X4468" s="90"/>
    </row>
    <row r="4469" spans="2:24" ht="1.75" customHeight="1">
      <c r="B4469" s="93"/>
      <c r="C4469" s="93"/>
    </row>
    <row r="4470" spans="2:24" ht="0.65" customHeight="1">
      <c r="B4470" s="93"/>
      <c r="C4470" s="93"/>
    </row>
    <row r="4471" spans="2:24" ht="8.4" customHeight="1">
      <c r="B4471" s="93"/>
      <c r="C4471" s="93"/>
    </row>
    <row r="4472" spans="2:24" ht="10.75" customHeight="1">
      <c r="B4472" s="93" t="s">
        <v>524</v>
      </c>
      <c r="C4472" s="93"/>
      <c r="E4472" s="89">
        <v>1640</v>
      </c>
      <c r="F4472" s="89"/>
      <c r="G4472" s="89"/>
      <c r="I4472" s="89">
        <v>1680</v>
      </c>
      <c r="J4472" s="89"/>
      <c r="K4472" s="89"/>
      <c r="M4472" s="2">
        <v>1500</v>
      </c>
      <c r="O4472" s="2">
        <v>1500</v>
      </c>
      <c r="Q4472" s="2">
        <v>20</v>
      </c>
      <c r="S4472" s="89">
        <v>20</v>
      </c>
      <c r="T4472" s="89"/>
      <c r="U4472" s="89"/>
      <c r="W4472" s="90">
        <v>66</v>
      </c>
      <c r="X4472" s="90"/>
    </row>
    <row r="4473" spans="2:24" ht="1.75" customHeight="1">
      <c r="B4473" s="93"/>
      <c r="C4473" s="93"/>
    </row>
    <row r="4474" spans="2:24" ht="0.65" customHeight="1">
      <c r="B4474" s="93"/>
      <c r="C4474" s="93"/>
    </row>
    <row r="4475" spans="2:24" ht="8.4" customHeight="1">
      <c r="B4475" s="93"/>
      <c r="C4475" s="93"/>
    </row>
    <row r="4476" spans="2:24" ht="1.75" customHeight="1"/>
    <row r="4477" spans="2:24" ht="10.75" customHeight="1">
      <c r="E4477" s="85">
        <v>3280</v>
      </c>
      <c r="F4477" s="85"/>
      <c r="G4477" s="85"/>
      <c r="I4477" s="85">
        <v>3360</v>
      </c>
      <c r="J4477" s="85"/>
      <c r="K4477" s="85"/>
      <c r="M4477" s="3">
        <v>3000</v>
      </c>
      <c r="O4477" s="3">
        <v>3000</v>
      </c>
      <c r="Q4477" s="3">
        <v>40</v>
      </c>
      <c r="S4477" s="85">
        <v>40</v>
      </c>
      <c r="T4477" s="85"/>
      <c r="U4477" s="85"/>
    </row>
    <row r="4478" spans="2:24" ht="6" customHeight="1"/>
    <row r="4479" spans="2:24" ht="13.75" customHeight="1">
      <c r="C4479" s="86" t="s">
        <v>10</v>
      </c>
      <c r="D4479" s="86"/>
      <c r="E4479" s="86"/>
      <c r="G4479" s="87">
        <v>2</v>
      </c>
      <c r="H4479" s="87"/>
      <c r="I4479" s="87"/>
    </row>
    <row r="4480" spans="2:24" ht="6" customHeight="1"/>
    <row r="4481" spans="2:24" ht="6" customHeight="1"/>
    <row r="4482" spans="2:24" ht="15" customHeight="1">
      <c r="B4482" s="88" t="s">
        <v>525</v>
      </c>
      <c r="C4482" s="88"/>
      <c r="D4482" s="88"/>
      <c r="E4482" s="88"/>
      <c r="F4482" s="88"/>
      <c r="G4482" s="88"/>
      <c r="H4482" s="88"/>
      <c r="I4482" s="88"/>
      <c r="J4482" s="88"/>
      <c r="K4482" s="88"/>
      <c r="L4482" s="88"/>
      <c r="M4482" s="88"/>
      <c r="N4482" s="88"/>
      <c r="O4482" s="88"/>
      <c r="P4482" s="88"/>
      <c r="Q4482" s="88"/>
      <c r="R4482" s="88"/>
      <c r="S4482" s="88"/>
      <c r="T4482" s="88"/>
      <c r="U4482" s="88"/>
      <c r="V4482" s="88"/>
      <c r="W4482" s="88"/>
      <c r="X4482" s="88"/>
    </row>
    <row r="4483" spans="2:24" ht="5.4" customHeight="1"/>
    <row r="4484" spans="2:24" ht="12.65" customHeight="1">
      <c r="B4484" s="74" t="s">
        <v>526</v>
      </c>
      <c r="C4484" s="74"/>
      <c r="E4484" s="89">
        <v>1200</v>
      </c>
      <c r="F4484" s="89"/>
      <c r="G4484" s="89"/>
      <c r="I4484" s="89">
        <v>1309</v>
      </c>
      <c r="J4484" s="89"/>
      <c r="K4484" s="89"/>
      <c r="M4484" s="2">
        <v>1200</v>
      </c>
      <c r="O4484" s="2">
        <v>1200</v>
      </c>
      <c r="Q4484" s="2">
        <v>1330</v>
      </c>
      <c r="S4484" s="89">
        <v>2005</v>
      </c>
      <c r="T4484" s="89"/>
      <c r="U4484" s="89"/>
      <c r="W4484" s="90">
        <v>62</v>
      </c>
      <c r="X4484" s="90"/>
    </row>
    <row r="4485" spans="2:24" ht="0.65" customHeight="1">
      <c r="B4485" s="74"/>
      <c r="C4485" s="74"/>
    </row>
    <row r="4486" spans="2:24" ht="0.65" customHeight="1"/>
    <row r="4487" spans="2:24" ht="1.75" customHeight="1"/>
    <row r="4488" spans="2:24" ht="10.75" customHeight="1">
      <c r="E4488" s="85">
        <v>1200</v>
      </c>
      <c r="F4488" s="85"/>
      <c r="G4488" s="85"/>
      <c r="I4488" s="85">
        <v>1309</v>
      </c>
      <c r="J4488" s="85"/>
      <c r="K4488" s="85"/>
      <c r="M4488" s="3">
        <v>1200</v>
      </c>
      <c r="O4488" s="3">
        <v>1200</v>
      </c>
      <c r="Q4488" s="3">
        <v>1330</v>
      </c>
      <c r="S4488" s="85">
        <v>2005</v>
      </c>
      <c r="T4488" s="85"/>
      <c r="U4488" s="85"/>
    </row>
    <row r="4489" spans="2:24" ht="6" customHeight="1"/>
    <row r="4490" spans="2:24" ht="13.75" customHeight="1">
      <c r="C4490" s="86" t="s">
        <v>10</v>
      </c>
      <c r="D4490" s="86"/>
      <c r="E4490" s="86"/>
      <c r="G4490" s="87">
        <v>1</v>
      </c>
      <c r="H4490" s="87"/>
      <c r="I4490" s="87"/>
    </row>
    <row r="4491" spans="2:24" ht="6" customHeight="1"/>
    <row r="4492" spans="2:24" ht="6" customHeight="1"/>
    <row r="4493" spans="2:24" ht="15" customHeight="1">
      <c r="B4493" s="88" t="s">
        <v>527</v>
      </c>
      <c r="C4493" s="88"/>
      <c r="D4493" s="88"/>
      <c r="E4493" s="88"/>
      <c r="F4493" s="88"/>
      <c r="G4493" s="88"/>
      <c r="H4493" s="88"/>
      <c r="I4493" s="88"/>
      <c r="J4493" s="88"/>
      <c r="K4493" s="88"/>
      <c r="L4493" s="88"/>
      <c r="M4493" s="88"/>
      <c r="N4493" s="88"/>
      <c r="O4493" s="88"/>
      <c r="P4493" s="88"/>
      <c r="Q4493" s="88"/>
      <c r="R4493" s="88"/>
      <c r="S4493" s="88"/>
      <c r="T4493" s="88"/>
      <c r="U4493" s="88"/>
      <c r="V4493" s="88"/>
      <c r="W4493" s="88"/>
      <c r="X4493" s="88"/>
    </row>
    <row r="4494" spans="2:24" ht="5.4" customHeight="1"/>
    <row r="4495" spans="2:24" ht="10.75" customHeight="1">
      <c r="B4495" s="93" t="s">
        <v>528</v>
      </c>
      <c r="C4495" s="93"/>
      <c r="E4495" s="89">
        <v>1200</v>
      </c>
      <c r="F4495" s="89"/>
      <c r="G4495" s="89"/>
      <c r="I4495" s="89">
        <v>1200</v>
      </c>
      <c r="J4495" s="89"/>
      <c r="K4495" s="89"/>
      <c r="M4495" s="2">
        <v>1300</v>
      </c>
      <c r="O4495" s="2">
        <v>1300</v>
      </c>
      <c r="Q4495" s="2">
        <v>1200</v>
      </c>
      <c r="S4495" s="89">
        <v>1200</v>
      </c>
      <c r="T4495" s="89"/>
      <c r="U4495" s="89"/>
      <c r="W4495" s="90">
        <v>61</v>
      </c>
      <c r="X4495" s="90"/>
    </row>
    <row r="4496" spans="2:24" ht="1.75" customHeight="1">
      <c r="B4496" s="93"/>
      <c r="C4496" s="93"/>
    </row>
    <row r="4497" spans="2:24" ht="0.65" customHeight="1">
      <c r="B4497" s="93"/>
      <c r="C4497" s="93"/>
    </row>
    <row r="4498" spans="2:24" ht="8.4" customHeight="1">
      <c r="B4498" s="93"/>
      <c r="C4498" s="93"/>
    </row>
    <row r="4499" spans="2:24" ht="10.75" customHeight="1">
      <c r="B4499" s="93" t="s">
        <v>528</v>
      </c>
      <c r="C4499" s="93"/>
      <c r="E4499" s="89">
        <v>1200</v>
      </c>
      <c r="F4499" s="89"/>
      <c r="G4499" s="89"/>
      <c r="I4499" s="89">
        <v>1200</v>
      </c>
      <c r="J4499" s="89"/>
      <c r="K4499" s="89"/>
      <c r="M4499" s="2">
        <v>1300</v>
      </c>
      <c r="O4499" s="2">
        <v>1300</v>
      </c>
      <c r="Q4499" s="2">
        <v>1200</v>
      </c>
      <c r="S4499" s="89">
        <v>1200</v>
      </c>
      <c r="T4499" s="89"/>
      <c r="U4499" s="89"/>
      <c r="W4499" s="90">
        <v>66</v>
      </c>
      <c r="X4499" s="90"/>
    </row>
    <row r="4500" spans="2:24" ht="1.75" customHeight="1">
      <c r="B4500" s="93"/>
      <c r="C4500" s="93"/>
    </row>
    <row r="4501" spans="2:24" ht="0.65" customHeight="1">
      <c r="B4501" s="93"/>
      <c r="C4501" s="93"/>
    </row>
    <row r="4502" spans="2:24" ht="8.4" customHeight="1">
      <c r="B4502" s="93"/>
      <c r="C4502" s="93"/>
    </row>
    <row r="4503" spans="2:24" ht="1.75" customHeight="1"/>
    <row r="4504" spans="2:24" ht="10.75" customHeight="1">
      <c r="E4504" s="85">
        <v>2400</v>
      </c>
      <c r="F4504" s="85"/>
      <c r="G4504" s="85"/>
      <c r="I4504" s="85">
        <v>2400</v>
      </c>
      <c r="J4504" s="85"/>
      <c r="K4504" s="85"/>
      <c r="M4504" s="3">
        <v>2600</v>
      </c>
      <c r="O4504" s="3">
        <v>2600</v>
      </c>
      <c r="Q4504" s="3">
        <v>2400</v>
      </c>
      <c r="S4504" s="85">
        <v>2400</v>
      </c>
      <c r="T4504" s="85"/>
      <c r="U4504" s="85"/>
    </row>
    <row r="4505" spans="2:24" ht="6" customHeight="1"/>
    <row r="4506" spans="2:24" ht="13.75" customHeight="1">
      <c r="C4506" s="86" t="s">
        <v>10</v>
      </c>
      <c r="D4506" s="86"/>
      <c r="E4506" s="86"/>
      <c r="G4506" s="87">
        <v>2</v>
      </c>
      <c r="H4506" s="87"/>
      <c r="I4506" s="87"/>
    </row>
    <row r="4507" spans="2:24" ht="6" customHeight="1"/>
    <row r="4508" spans="2:24" ht="6" customHeight="1"/>
    <row r="4509" spans="2:24" ht="15" customHeight="1">
      <c r="B4509" s="88" t="s">
        <v>529</v>
      </c>
      <c r="C4509" s="88"/>
      <c r="D4509" s="88"/>
      <c r="E4509" s="88"/>
      <c r="F4509" s="88"/>
      <c r="G4509" s="88"/>
      <c r="H4509" s="88"/>
      <c r="I4509" s="88"/>
      <c r="J4509" s="88"/>
      <c r="K4509" s="88"/>
      <c r="L4509" s="88"/>
      <c r="M4509" s="88"/>
      <c r="N4509" s="88"/>
      <c r="O4509" s="88"/>
      <c r="P4509" s="88"/>
      <c r="Q4509" s="88"/>
      <c r="R4509" s="88"/>
      <c r="S4509" s="88"/>
      <c r="T4509" s="88"/>
      <c r="U4509" s="88"/>
      <c r="V4509" s="88"/>
      <c r="W4509" s="88"/>
      <c r="X4509" s="88"/>
    </row>
    <row r="4510" spans="2:24" ht="5.4" customHeight="1"/>
    <row r="4511" spans="2:24" ht="12.65" customHeight="1">
      <c r="B4511" s="74" t="s">
        <v>530</v>
      </c>
      <c r="C4511" s="74"/>
      <c r="E4511" s="89">
        <v>625</v>
      </c>
      <c r="F4511" s="89"/>
      <c r="G4511" s="89"/>
      <c r="I4511" s="89">
        <v>2671</v>
      </c>
      <c r="J4511" s="89"/>
      <c r="K4511" s="89"/>
      <c r="M4511" s="2">
        <v>575</v>
      </c>
      <c r="O4511" s="2">
        <v>690</v>
      </c>
      <c r="Q4511" s="2">
        <v>335</v>
      </c>
      <c r="S4511" s="89">
        <v>345</v>
      </c>
      <c r="T4511" s="89"/>
      <c r="U4511" s="89"/>
      <c r="W4511" s="90">
        <v>83</v>
      </c>
      <c r="X4511" s="90"/>
    </row>
    <row r="4512" spans="2:24" ht="0.65" customHeight="1">
      <c r="B4512" s="74"/>
      <c r="C4512" s="74"/>
    </row>
    <row r="4513" spans="2:24" ht="0.65" customHeight="1"/>
    <row r="4514" spans="2:24" ht="1.75" customHeight="1"/>
    <row r="4515" spans="2:24" ht="10.75" customHeight="1">
      <c r="E4515" s="85">
        <v>625</v>
      </c>
      <c r="F4515" s="85"/>
      <c r="G4515" s="85"/>
      <c r="I4515" s="85">
        <v>2671</v>
      </c>
      <c r="J4515" s="85"/>
      <c r="K4515" s="85"/>
      <c r="M4515" s="3">
        <v>575</v>
      </c>
      <c r="O4515" s="3">
        <v>690</v>
      </c>
      <c r="Q4515" s="3">
        <v>335</v>
      </c>
      <c r="S4515" s="85">
        <v>345</v>
      </c>
      <c r="T4515" s="85"/>
      <c r="U4515" s="85"/>
    </row>
    <row r="4516" spans="2:24" ht="6" customHeight="1"/>
    <row r="4517" spans="2:24" ht="13.75" customHeight="1">
      <c r="C4517" s="86" t="s">
        <v>10</v>
      </c>
      <c r="D4517" s="86"/>
      <c r="E4517" s="86"/>
      <c r="G4517" s="87">
        <v>1</v>
      </c>
      <c r="H4517" s="87"/>
      <c r="I4517" s="87"/>
    </row>
    <row r="4518" spans="2:24" ht="6" customHeight="1"/>
    <row r="4519" spans="2:24" ht="6" customHeight="1"/>
    <row r="4520" spans="2:24" ht="15" customHeight="1">
      <c r="B4520" s="88" t="s">
        <v>531</v>
      </c>
      <c r="C4520" s="88"/>
      <c r="D4520" s="88"/>
      <c r="E4520" s="88"/>
      <c r="F4520" s="88"/>
      <c r="G4520" s="88"/>
      <c r="H4520" s="88"/>
      <c r="I4520" s="88"/>
      <c r="J4520" s="88"/>
      <c r="K4520" s="88"/>
      <c r="L4520" s="88"/>
      <c r="M4520" s="88"/>
      <c r="N4520" s="88"/>
      <c r="O4520" s="88"/>
      <c r="P4520" s="88"/>
      <c r="Q4520" s="88"/>
      <c r="R4520" s="88"/>
      <c r="S4520" s="88"/>
      <c r="T4520" s="88"/>
      <c r="U4520" s="88"/>
      <c r="V4520" s="88"/>
      <c r="W4520" s="88"/>
      <c r="X4520" s="88"/>
    </row>
    <row r="4521" spans="2:24" ht="5.4" customHeight="1"/>
    <row r="4522" spans="2:24" ht="12.65" customHeight="1">
      <c r="B4522" s="74" t="s">
        <v>532</v>
      </c>
      <c r="C4522" s="74"/>
      <c r="E4522" s="89">
        <v>0</v>
      </c>
      <c r="F4522" s="89"/>
      <c r="G4522" s="89"/>
      <c r="I4522" s="89">
        <v>0</v>
      </c>
      <c r="J4522" s="89"/>
      <c r="K4522" s="89"/>
      <c r="M4522" s="2">
        <v>300</v>
      </c>
      <c r="O4522" s="2">
        <v>300</v>
      </c>
      <c r="Q4522" s="2">
        <v>680</v>
      </c>
      <c r="S4522" s="89">
        <v>680</v>
      </c>
      <c r="T4522" s="89"/>
      <c r="U4522" s="89"/>
      <c r="W4522" s="90">
        <v>62</v>
      </c>
      <c r="X4522" s="90"/>
    </row>
    <row r="4523" spans="2:24" ht="0.65" customHeight="1">
      <c r="B4523" s="74"/>
      <c r="C4523" s="74"/>
    </row>
    <row r="4524" spans="2:24" ht="0.65" customHeight="1"/>
    <row r="4525" spans="2:24" ht="1.75" customHeight="1"/>
    <row r="4526" spans="2:24" ht="10.75" customHeight="1">
      <c r="E4526" s="85">
        <v>0</v>
      </c>
      <c r="F4526" s="85"/>
      <c r="G4526" s="85"/>
      <c r="I4526" s="85">
        <v>0</v>
      </c>
      <c r="J4526" s="85"/>
      <c r="K4526" s="85"/>
      <c r="M4526" s="3">
        <v>300</v>
      </c>
      <c r="O4526" s="3">
        <v>300</v>
      </c>
      <c r="Q4526" s="3">
        <v>680</v>
      </c>
      <c r="S4526" s="85">
        <v>680</v>
      </c>
      <c r="T4526" s="85"/>
      <c r="U4526" s="85"/>
    </row>
    <row r="4527" spans="2:24" ht="6" customHeight="1"/>
    <row r="4528" spans="2:24" ht="13.75" customHeight="1">
      <c r="C4528" s="86" t="s">
        <v>10</v>
      </c>
      <c r="D4528" s="86"/>
      <c r="E4528" s="86"/>
      <c r="G4528" s="87">
        <v>1</v>
      </c>
      <c r="H4528" s="87"/>
      <c r="I4528" s="87"/>
    </row>
    <row r="4529" spans="2:24" ht="6" customHeight="1"/>
    <row r="4530" spans="2:24" ht="6" customHeight="1"/>
    <row r="4531" spans="2:24" ht="15" customHeight="1">
      <c r="B4531" s="88" t="s">
        <v>533</v>
      </c>
      <c r="C4531" s="88"/>
      <c r="D4531" s="88"/>
      <c r="E4531" s="88"/>
      <c r="F4531" s="88"/>
      <c r="G4531" s="88"/>
      <c r="H4531" s="88"/>
      <c r="I4531" s="88"/>
      <c r="J4531" s="88"/>
      <c r="K4531" s="88"/>
      <c r="L4531" s="88"/>
      <c r="M4531" s="88"/>
      <c r="N4531" s="88"/>
      <c r="O4531" s="88"/>
      <c r="P4531" s="88"/>
      <c r="Q4531" s="88"/>
      <c r="R4531" s="88"/>
      <c r="S4531" s="88"/>
      <c r="T4531" s="88"/>
      <c r="U4531" s="88"/>
      <c r="V4531" s="88"/>
      <c r="W4531" s="88"/>
      <c r="X4531" s="88"/>
    </row>
    <row r="4532" spans="2:24" ht="5.4" customHeight="1"/>
    <row r="4533" spans="2:24" ht="10.75" customHeight="1">
      <c r="B4533" s="93" t="s">
        <v>534</v>
      </c>
      <c r="C4533" s="93"/>
      <c r="E4533" s="89">
        <v>380</v>
      </c>
      <c r="F4533" s="89"/>
      <c r="G4533" s="89"/>
      <c r="I4533" s="89">
        <v>380</v>
      </c>
      <c r="J4533" s="89"/>
      <c r="K4533" s="89"/>
      <c r="M4533" s="2">
        <v>220</v>
      </c>
      <c r="O4533" s="2">
        <v>220</v>
      </c>
      <c r="Q4533" s="2">
        <v>360</v>
      </c>
      <c r="S4533" s="89">
        <v>360</v>
      </c>
      <c r="T4533" s="89"/>
      <c r="U4533" s="89"/>
      <c r="W4533" s="90">
        <v>55</v>
      </c>
      <c r="X4533" s="90"/>
    </row>
    <row r="4534" spans="2:24" ht="1.75" customHeight="1">
      <c r="B4534" s="93"/>
      <c r="C4534" s="93"/>
    </row>
    <row r="4535" spans="2:24" ht="0.65" customHeight="1">
      <c r="B4535" s="93"/>
      <c r="C4535" s="93"/>
    </row>
    <row r="4536" spans="2:24" ht="8.4" customHeight="1">
      <c r="B4536" s="93"/>
      <c r="C4536" s="93"/>
    </row>
    <row r="4537" spans="2:24" ht="10.75" customHeight="1">
      <c r="B4537" s="93" t="s">
        <v>534</v>
      </c>
      <c r="C4537" s="93"/>
      <c r="E4537" s="89">
        <v>380</v>
      </c>
      <c r="F4537" s="89"/>
      <c r="G4537" s="89"/>
      <c r="I4537" s="89">
        <v>380</v>
      </c>
      <c r="J4537" s="89"/>
      <c r="K4537" s="89"/>
      <c r="M4537" s="2">
        <v>220</v>
      </c>
      <c r="O4537" s="2">
        <v>220</v>
      </c>
      <c r="Q4537" s="2">
        <v>360</v>
      </c>
      <c r="S4537" s="89">
        <v>360</v>
      </c>
      <c r="T4537" s="89"/>
      <c r="U4537" s="89"/>
      <c r="W4537" s="90">
        <v>54</v>
      </c>
      <c r="X4537" s="90"/>
    </row>
    <row r="4538" spans="2:24" ht="1.75" customHeight="1">
      <c r="B4538" s="93"/>
      <c r="C4538" s="93"/>
    </row>
    <row r="4539" spans="2:24" ht="0.65" customHeight="1">
      <c r="B4539" s="93"/>
      <c r="C4539" s="93"/>
    </row>
    <row r="4540" spans="2:24" ht="8.4" customHeight="1">
      <c r="B4540" s="93"/>
      <c r="C4540" s="93"/>
    </row>
    <row r="4541" spans="2:24" ht="1.75" customHeight="1"/>
    <row r="4542" spans="2:24" ht="10.75" customHeight="1">
      <c r="E4542" s="85">
        <v>760</v>
      </c>
      <c r="F4542" s="85"/>
      <c r="G4542" s="85"/>
      <c r="I4542" s="85">
        <v>760</v>
      </c>
      <c r="J4542" s="85"/>
      <c r="K4542" s="85"/>
      <c r="M4542" s="3">
        <v>440</v>
      </c>
      <c r="O4542" s="3">
        <v>440</v>
      </c>
      <c r="Q4542" s="3">
        <v>720</v>
      </c>
      <c r="S4542" s="85">
        <v>720</v>
      </c>
      <c r="T4542" s="85"/>
      <c r="U4542" s="85"/>
    </row>
    <row r="4543" spans="2:24" ht="6" customHeight="1"/>
    <row r="4544" spans="2:24" ht="13.75" customHeight="1">
      <c r="C4544" s="86" t="s">
        <v>10</v>
      </c>
      <c r="D4544" s="86"/>
      <c r="E4544" s="86"/>
      <c r="G4544" s="87">
        <v>2</v>
      </c>
      <c r="H4544" s="87"/>
      <c r="I4544" s="87"/>
    </row>
    <row r="4545" spans="2:24" ht="6" customHeight="1"/>
    <row r="4546" spans="2:24" ht="6" customHeight="1"/>
    <row r="4547" spans="2:24" ht="15" customHeight="1">
      <c r="B4547" s="88" t="s">
        <v>535</v>
      </c>
      <c r="C4547" s="88"/>
      <c r="D4547" s="88"/>
      <c r="E4547" s="88"/>
      <c r="F4547" s="88"/>
      <c r="G4547" s="88"/>
      <c r="H4547" s="88"/>
      <c r="I4547" s="88"/>
      <c r="J4547" s="88"/>
      <c r="K4547" s="88"/>
      <c r="L4547" s="88"/>
      <c r="M4547" s="88"/>
      <c r="N4547" s="88"/>
      <c r="O4547" s="88"/>
      <c r="P4547" s="88"/>
      <c r="Q4547" s="88"/>
      <c r="R4547" s="88"/>
      <c r="S4547" s="88"/>
      <c r="T4547" s="88"/>
      <c r="U4547" s="88"/>
      <c r="V4547" s="88"/>
      <c r="W4547" s="88"/>
      <c r="X4547" s="88"/>
    </row>
    <row r="4548" spans="2:24" ht="5.4" customHeight="1"/>
    <row r="4549" spans="2:24" ht="10.75" customHeight="1">
      <c r="B4549" s="93" t="s">
        <v>536</v>
      </c>
      <c r="C4549" s="93"/>
      <c r="E4549" s="89">
        <v>0</v>
      </c>
      <c r="F4549" s="89"/>
      <c r="G4549" s="89"/>
      <c r="I4549" s="89">
        <v>0</v>
      </c>
      <c r="J4549" s="89"/>
      <c r="K4549" s="89"/>
      <c r="M4549" s="2">
        <v>1400</v>
      </c>
      <c r="O4549" s="2">
        <v>1480</v>
      </c>
      <c r="Q4549" s="2">
        <v>1600</v>
      </c>
      <c r="S4549" s="89">
        <v>1760</v>
      </c>
      <c r="T4549" s="89"/>
      <c r="U4549" s="89"/>
      <c r="W4549" s="90">
        <v>73</v>
      </c>
      <c r="X4549" s="90"/>
    </row>
    <row r="4550" spans="2:24" ht="1.75" customHeight="1">
      <c r="B4550" s="93"/>
      <c r="C4550" s="93"/>
    </row>
    <row r="4551" spans="2:24" ht="0.65" customHeight="1">
      <c r="B4551" s="93"/>
      <c r="C4551" s="93"/>
    </row>
    <row r="4552" spans="2:24" ht="8.4" customHeight="1">
      <c r="B4552" s="93"/>
      <c r="C4552" s="93"/>
    </row>
    <row r="4553" spans="2:24" ht="10.75" customHeight="1">
      <c r="B4553" s="93" t="s">
        <v>536</v>
      </c>
      <c r="C4553" s="93"/>
      <c r="E4553" s="89">
        <v>0</v>
      </c>
      <c r="F4553" s="89"/>
      <c r="G4553" s="89"/>
      <c r="I4553" s="89">
        <v>0</v>
      </c>
      <c r="J4553" s="89"/>
      <c r="K4553" s="89"/>
      <c r="M4553" s="2">
        <v>1400</v>
      </c>
      <c r="O4553" s="2">
        <v>1480</v>
      </c>
      <c r="Q4553" s="2">
        <v>1600</v>
      </c>
      <c r="S4553" s="89">
        <v>1760</v>
      </c>
      <c r="T4553" s="89"/>
      <c r="U4553" s="89"/>
      <c r="W4553" s="90">
        <v>81</v>
      </c>
      <c r="X4553" s="90"/>
    </row>
    <row r="4554" spans="2:24" ht="1.75" customHeight="1">
      <c r="B4554" s="93"/>
      <c r="C4554" s="93"/>
    </row>
    <row r="4555" spans="2:24" ht="0.65" customHeight="1">
      <c r="B4555" s="93"/>
      <c r="C4555" s="93"/>
    </row>
    <row r="4556" spans="2:24" ht="8.4" customHeight="1">
      <c r="B4556" s="93"/>
      <c r="C4556" s="93"/>
    </row>
    <row r="4557" spans="2:24" ht="1.75" customHeight="1"/>
    <row r="4558" spans="2:24" ht="10.75" customHeight="1">
      <c r="E4558" s="85">
        <v>0</v>
      </c>
      <c r="F4558" s="85"/>
      <c r="G4558" s="85"/>
      <c r="I4558" s="85">
        <v>0</v>
      </c>
      <c r="J4558" s="85"/>
      <c r="K4558" s="85"/>
      <c r="M4558" s="3">
        <v>2800</v>
      </c>
      <c r="O4558" s="3">
        <v>2960</v>
      </c>
      <c r="Q4558" s="3">
        <v>3200</v>
      </c>
      <c r="S4558" s="85">
        <v>3520</v>
      </c>
      <c r="T4558" s="85"/>
      <c r="U4558" s="85"/>
    </row>
    <row r="4559" spans="2:24" ht="6" customHeight="1"/>
    <row r="4560" spans="2:24" ht="13.75" customHeight="1">
      <c r="C4560" s="86" t="s">
        <v>10</v>
      </c>
      <c r="D4560" s="86"/>
      <c r="E4560" s="86"/>
      <c r="G4560" s="87">
        <v>2</v>
      </c>
      <c r="H4560" s="87"/>
      <c r="I4560" s="87"/>
    </row>
    <row r="4561" spans="2:24" ht="6" customHeight="1"/>
    <row r="4562" spans="2:24" ht="6" customHeight="1"/>
    <row r="4563" spans="2:24" ht="15" customHeight="1">
      <c r="B4563" s="88" t="s">
        <v>537</v>
      </c>
      <c r="C4563" s="88"/>
      <c r="D4563" s="88"/>
      <c r="E4563" s="88"/>
      <c r="F4563" s="88"/>
      <c r="G4563" s="88"/>
      <c r="H4563" s="88"/>
      <c r="I4563" s="88"/>
      <c r="J4563" s="88"/>
      <c r="K4563" s="88"/>
      <c r="L4563" s="88"/>
      <c r="M4563" s="88"/>
      <c r="N4563" s="88"/>
      <c r="O4563" s="88"/>
      <c r="P4563" s="88"/>
      <c r="Q4563" s="88"/>
      <c r="R4563" s="88"/>
      <c r="S4563" s="88"/>
      <c r="T4563" s="88"/>
      <c r="U4563" s="88"/>
      <c r="V4563" s="88"/>
      <c r="W4563" s="88"/>
      <c r="X4563" s="88"/>
    </row>
    <row r="4564" spans="2:24" ht="5.4" customHeight="1"/>
    <row r="4565" spans="2:24" ht="12.65" customHeight="1">
      <c r="B4565" s="74" t="s">
        <v>538</v>
      </c>
      <c r="C4565" s="74"/>
      <c r="E4565" s="89">
        <v>0</v>
      </c>
      <c r="F4565" s="89"/>
      <c r="G4565" s="89"/>
      <c r="I4565" s="89">
        <v>0</v>
      </c>
      <c r="J4565" s="89"/>
      <c r="K4565" s="89"/>
      <c r="M4565" s="2">
        <v>1525</v>
      </c>
      <c r="O4565" s="2">
        <v>1685</v>
      </c>
      <c r="Q4565" s="2">
        <v>1500</v>
      </c>
      <c r="S4565" s="89">
        <v>1733</v>
      </c>
      <c r="T4565" s="89"/>
      <c r="U4565" s="89"/>
      <c r="W4565" s="90">
        <v>72</v>
      </c>
      <c r="X4565" s="90"/>
    </row>
    <row r="4566" spans="2:24" ht="0.65" customHeight="1">
      <c r="B4566" s="74"/>
      <c r="C4566" s="74"/>
    </row>
    <row r="4567" spans="2:24" ht="0.65" customHeight="1"/>
    <row r="4568" spans="2:24" ht="1.75" customHeight="1"/>
    <row r="4569" spans="2:24" ht="10.75" customHeight="1">
      <c r="E4569" s="85">
        <v>0</v>
      </c>
      <c r="F4569" s="85"/>
      <c r="G4569" s="85"/>
      <c r="I4569" s="85">
        <v>0</v>
      </c>
      <c r="J4569" s="85"/>
      <c r="K4569" s="85"/>
      <c r="M4569" s="3">
        <v>1525</v>
      </c>
      <c r="O4569" s="3">
        <v>1685</v>
      </c>
      <c r="Q4569" s="3">
        <v>1500</v>
      </c>
      <c r="S4569" s="85">
        <v>1733</v>
      </c>
      <c r="T4569" s="85"/>
      <c r="U4569" s="85"/>
    </row>
    <row r="4570" spans="2:24" ht="6" customHeight="1"/>
    <row r="4571" spans="2:24" ht="13.75" customHeight="1">
      <c r="C4571" s="86" t="s">
        <v>10</v>
      </c>
      <c r="D4571" s="86"/>
      <c r="E4571" s="86"/>
      <c r="G4571" s="87">
        <v>1</v>
      </c>
      <c r="H4571" s="87"/>
      <c r="I4571" s="87"/>
    </row>
    <row r="4572" spans="2:24" ht="6" customHeight="1"/>
    <row r="4573" spans="2:24" ht="6" customHeight="1"/>
    <row r="4574" spans="2:24" ht="15" customHeight="1">
      <c r="B4574" s="88" t="s">
        <v>539</v>
      </c>
      <c r="C4574" s="88"/>
      <c r="D4574" s="88"/>
      <c r="E4574" s="88"/>
      <c r="F4574" s="88"/>
      <c r="G4574" s="88"/>
      <c r="H4574" s="88"/>
      <c r="I4574" s="88"/>
      <c r="J4574" s="88"/>
      <c r="K4574" s="88"/>
      <c r="L4574" s="88"/>
      <c r="M4574" s="88"/>
      <c r="N4574" s="88"/>
      <c r="O4574" s="88"/>
      <c r="P4574" s="88"/>
      <c r="Q4574" s="88"/>
      <c r="R4574" s="88"/>
      <c r="S4574" s="88"/>
      <c r="T4574" s="88"/>
      <c r="U4574" s="88"/>
      <c r="V4574" s="88"/>
      <c r="W4574" s="88"/>
      <c r="X4574" s="88"/>
    </row>
    <row r="4575" spans="2:24" ht="5.4" customHeight="1"/>
    <row r="4576" spans="2:24" ht="10.75" customHeight="1">
      <c r="B4576" s="93" t="s">
        <v>540</v>
      </c>
      <c r="C4576" s="93"/>
      <c r="E4576" s="89">
        <v>3490</v>
      </c>
      <c r="F4576" s="89"/>
      <c r="G4576" s="89"/>
      <c r="I4576" s="89">
        <v>4143</v>
      </c>
      <c r="J4576" s="89"/>
      <c r="K4576" s="89"/>
      <c r="M4576" s="2">
        <v>3000</v>
      </c>
      <c r="O4576" s="2">
        <v>3000</v>
      </c>
      <c r="Q4576" s="2">
        <v>3010</v>
      </c>
      <c r="S4576" s="89">
        <v>3030</v>
      </c>
      <c r="T4576" s="89"/>
      <c r="U4576" s="89"/>
      <c r="W4576" s="90">
        <v>52</v>
      </c>
      <c r="X4576" s="90"/>
    </row>
    <row r="4577" spans="2:24" ht="1.75" customHeight="1">
      <c r="B4577" s="93"/>
      <c r="C4577" s="93"/>
    </row>
    <row r="4578" spans="2:24" ht="0.65" customHeight="1">
      <c r="B4578" s="93"/>
      <c r="C4578" s="93"/>
    </row>
    <row r="4579" spans="2:24" ht="8.4" customHeight="1">
      <c r="B4579" s="93"/>
      <c r="C4579" s="93"/>
    </row>
    <row r="4580" spans="2:24" ht="10.75" customHeight="1">
      <c r="B4580" s="93" t="s">
        <v>540</v>
      </c>
      <c r="C4580" s="93"/>
      <c r="E4580" s="89">
        <v>3490</v>
      </c>
      <c r="F4580" s="89"/>
      <c r="G4580" s="89"/>
      <c r="I4580" s="89">
        <v>4143</v>
      </c>
      <c r="J4580" s="89"/>
      <c r="K4580" s="89"/>
      <c r="M4580" s="2">
        <v>3000</v>
      </c>
      <c r="O4580" s="2">
        <v>3000</v>
      </c>
      <c r="Q4580" s="2">
        <v>3010</v>
      </c>
      <c r="S4580" s="89">
        <v>3030</v>
      </c>
      <c r="T4580" s="89"/>
      <c r="U4580" s="89"/>
      <c r="W4580" s="90">
        <v>44</v>
      </c>
      <c r="X4580" s="90"/>
    </row>
    <row r="4581" spans="2:24" ht="1.75" customHeight="1">
      <c r="B4581" s="93"/>
      <c r="C4581" s="93"/>
    </row>
    <row r="4582" spans="2:24" ht="0.65" customHeight="1">
      <c r="B4582" s="93"/>
      <c r="C4582" s="93"/>
    </row>
    <row r="4583" spans="2:24" ht="8.4" customHeight="1">
      <c r="B4583" s="93"/>
      <c r="C4583" s="93"/>
    </row>
    <row r="4584" spans="2:24" ht="1.75" customHeight="1"/>
    <row r="4585" spans="2:24" ht="10.75" customHeight="1">
      <c r="E4585" s="85">
        <v>6980</v>
      </c>
      <c r="F4585" s="85"/>
      <c r="G4585" s="85"/>
      <c r="I4585" s="85">
        <v>8286</v>
      </c>
      <c r="J4585" s="85"/>
      <c r="K4585" s="85"/>
      <c r="M4585" s="3">
        <v>6000</v>
      </c>
      <c r="O4585" s="3">
        <v>6000</v>
      </c>
      <c r="Q4585" s="3">
        <v>6020</v>
      </c>
      <c r="S4585" s="85">
        <v>6060</v>
      </c>
      <c r="T4585" s="85"/>
      <c r="U4585" s="85"/>
    </row>
    <row r="4586" spans="2:24" ht="6" customHeight="1"/>
    <row r="4587" spans="2:24" ht="13.75" customHeight="1">
      <c r="C4587" s="86" t="s">
        <v>10</v>
      </c>
      <c r="D4587" s="86"/>
      <c r="E4587" s="86"/>
      <c r="G4587" s="87">
        <v>2</v>
      </c>
      <c r="H4587" s="87"/>
      <c r="I4587" s="87"/>
    </row>
    <row r="4588" spans="2:24" ht="6" customHeight="1"/>
    <row r="4589" spans="2:24" ht="6" customHeight="1"/>
    <row r="4590" spans="2:24" ht="15" customHeight="1">
      <c r="B4590" s="88" t="s">
        <v>541</v>
      </c>
      <c r="C4590" s="88"/>
      <c r="D4590" s="88"/>
      <c r="E4590" s="88"/>
      <c r="F4590" s="88"/>
      <c r="G4590" s="88"/>
      <c r="H4590" s="88"/>
      <c r="I4590" s="88"/>
      <c r="J4590" s="88"/>
      <c r="K4590" s="88"/>
      <c r="L4590" s="88"/>
      <c r="M4590" s="88"/>
      <c r="N4590" s="88"/>
      <c r="O4590" s="88"/>
      <c r="P4590" s="88"/>
      <c r="Q4590" s="88"/>
      <c r="R4590" s="88"/>
      <c r="S4590" s="88"/>
      <c r="T4590" s="88"/>
      <c r="U4590" s="88"/>
      <c r="V4590" s="88"/>
      <c r="W4590" s="88"/>
      <c r="X4590" s="88"/>
    </row>
    <row r="4591" spans="2:24" ht="5.4" customHeight="1"/>
    <row r="4592" spans="2:24" ht="12.65" customHeight="1">
      <c r="B4592" s="74" t="s">
        <v>542</v>
      </c>
      <c r="C4592" s="74"/>
      <c r="E4592" s="89">
        <v>6375</v>
      </c>
      <c r="F4592" s="89"/>
      <c r="G4592" s="89"/>
      <c r="I4592" s="89">
        <v>7161</v>
      </c>
      <c r="J4592" s="89"/>
      <c r="K4592" s="89"/>
      <c r="M4592" s="2">
        <v>1425</v>
      </c>
      <c r="O4592" s="2">
        <v>1500</v>
      </c>
      <c r="Q4592" s="2">
        <v>0</v>
      </c>
      <c r="S4592" s="89">
        <v>0</v>
      </c>
      <c r="T4592" s="89"/>
      <c r="U4592" s="89"/>
      <c r="W4592" s="90">
        <v>83</v>
      </c>
      <c r="X4592" s="90"/>
    </row>
    <row r="4593" spans="2:24" ht="0.65" customHeight="1">
      <c r="B4593" s="74"/>
      <c r="C4593" s="74"/>
    </row>
    <row r="4594" spans="2:24" ht="0.65" customHeight="1"/>
    <row r="4595" spans="2:24" ht="1.75" customHeight="1"/>
    <row r="4596" spans="2:24" ht="10.75" customHeight="1">
      <c r="E4596" s="85">
        <v>6375</v>
      </c>
      <c r="F4596" s="85"/>
      <c r="G4596" s="85"/>
      <c r="I4596" s="85">
        <v>7161</v>
      </c>
      <c r="J4596" s="85"/>
      <c r="K4596" s="85"/>
      <c r="M4596" s="3">
        <v>1425</v>
      </c>
      <c r="O4596" s="3">
        <v>1500</v>
      </c>
      <c r="Q4596" s="3">
        <v>0</v>
      </c>
      <c r="S4596" s="85">
        <v>0</v>
      </c>
      <c r="T4596" s="85"/>
      <c r="U4596" s="85"/>
    </row>
    <row r="4597" spans="2:24" ht="6" customHeight="1"/>
    <row r="4598" spans="2:24" ht="13.75" customHeight="1">
      <c r="C4598" s="86" t="s">
        <v>10</v>
      </c>
      <c r="D4598" s="86"/>
      <c r="E4598" s="86"/>
      <c r="G4598" s="87">
        <v>1</v>
      </c>
      <c r="H4598" s="87"/>
      <c r="I4598" s="87"/>
    </row>
    <row r="4599" spans="2:24" ht="6" customHeight="1"/>
    <row r="4600" spans="2:24" ht="6" customHeight="1"/>
    <row r="4601" spans="2:24" ht="15" customHeight="1">
      <c r="B4601" s="88" t="s">
        <v>543</v>
      </c>
      <c r="C4601" s="88"/>
      <c r="D4601" s="88"/>
      <c r="E4601" s="88"/>
      <c r="F4601" s="88"/>
      <c r="G4601" s="88"/>
      <c r="H4601" s="88"/>
      <c r="I4601" s="88"/>
      <c r="J4601" s="88"/>
      <c r="K4601" s="88"/>
      <c r="L4601" s="88"/>
      <c r="M4601" s="88"/>
      <c r="N4601" s="88"/>
      <c r="O4601" s="88"/>
      <c r="P4601" s="88"/>
      <c r="Q4601" s="88"/>
      <c r="R4601" s="88"/>
      <c r="S4601" s="88"/>
      <c r="T4601" s="88"/>
      <c r="U4601" s="88"/>
      <c r="V4601" s="88"/>
      <c r="W4601" s="88"/>
      <c r="X4601" s="88"/>
    </row>
    <row r="4602" spans="2:24" ht="5.4" customHeight="1"/>
    <row r="4603" spans="2:24" ht="10.75" customHeight="1">
      <c r="B4603" s="93" t="s">
        <v>544</v>
      </c>
      <c r="C4603" s="93"/>
      <c r="E4603" s="89">
        <v>2525</v>
      </c>
      <c r="F4603" s="89"/>
      <c r="G4603" s="89"/>
      <c r="I4603" s="89">
        <v>2525</v>
      </c>
      <c r="J4603" s="89"/>
      <c r="K4603" s="89"/>
      <c r="M4603" s="2">
        <v>2030</v>
      </c>
      <c r="O4603" s="2">
        <v>2030</v>
      </c>
      <c r="Q4603" s="2">
        <v>3035</v>
      </c>
      <c r="S4603" s="89">
        <v>3145</v>
      </c>
      <c r="T4603" s="89"/>
      <c r="U4603" s="89"/>
      <c r="W4603" s="90">
        <v>47</v>
      </c>
      <c r="X4603" s="90"/>
    </row>
    <row r="4604" spans="2:24" ht="1.75" customHeight="1">
      <c r="B4604" s="93"/>
      <c r="C4604" s="93"/>
    </row>
    <row r="4605" spans="2:24" ht="0.65" customHeight="1">
      <c r="B4605" s="93"/>
      <c r="C4605" s="93"/>
    </row>
    <row r="4606" spans="2:24" ht="8.4" customHeight="1">
      <c r="B4606" s="93"/>
      <c r="C4606" s="93"/>
    </row>
    <row r="4607" spans="2:24" ht="10.75" customHeight="1">
      <c r="B4607" s="93" t="s">
        <v>544</v>
      </c>
      <c r="C4607" s="93"/>
      <c r="E4607" s="89">
        <v>2525</v>
      </c>
      <c r="F4607" s="89"/>
      <c r="G4607" s="89"/>
      <c r="I4607" s="89">
        <v>2525</v>
      </c>
      <c r="J4607" s="89"/>
      <c r="K4607" s="89"/>
      <c r="M4607" s="2">
        <v>2030</v>
      </c>
      <c r="O4607" s="2">
        <v>2030</v>
      </c>
      <c r="Q4607" s="2">
        <v>3035</v>
      </c>
      <c r="S4607" s="89">
        <v>3145</v>
      </c>
      <c r="T4607" s="89"/>
      <c r="U4607" s="89"/>
      <c r="W4607" s="90">
        <v>48</v>
      </c>
      <c r="X4607" s="90"/>
    </row>
    <row r="4608" spans="2:24" ht="1.75" customHeight="1">
      <c r="B4608" s="93"/>
      <c r="C4608" s="93"/>
    </row>
    <row r="4609" spans="2:24" ht="0.65" customHeight="1">
      <c r="B4609" s="93"/>
      <c r="C4609" s="93"/>
    </row>
    <row r="4610" spans="2:24" ht="8.4" customHeight="1">
      <c r="B4610" s="93"/>
      <c r="C4610" s="93"/>
    </row>
    <row r="4611" spans="2:24" ht="1.75" customHeight="1"/>
    <row r="4612" spans="2:24" ht="10.75" customHeight="1">
      <c r="E4612" s="85">
        <v>5050</v>
      </c>
      <c r="F4612" s="85"/>
      <c r="G4612" s="85"/>
      <c r="I4612" s="85">
        <v>5050</v>
      </c>
      <c r="J4612" s="85"/>
      <c r="K4612" s="85"/>
      <c r="M4612" s="3">
        <v>4060</v>
      </c>
      <c r="O4612" s="3">
        <v>4060</v>
      </c>
      <c r="Q4612" s="3">
        <v>6070</v>
      </c>
      <c r="S4612" s="85">
        <v>6290</v>
      </c>
      <c r="T4612" s="85"/>
      <c r="U4612" s="85"/>
    </row>
    <row r="4613" spans="2:24" ht="6" customHeight="1"/>
    <row r="4614" spans="2:24" ht="13.75" customHeight="1">
      <c r="C4614" s="86" t="s">
        <v>10</v>
      </c>
      <c r="D4614" s="86"/>
      <c r="E4614" s="86"/>
      <c r="G4614" s="87">
        <v>2</v>
      </c>
      <c r="H4614" s="87"/>
      <c r="I4614" s="87"/>
    </row>
    <row r="4615" spans="2:24" ht="6" customHeight="1"/>
    <row r="4616" spans="2:24" ht="6" customHeight="1"/>
    <row r="4617" spans="2:24" ht="15" customHeight="1">
      <c r="B4617" s="88" t="s">
        <v>545</v>
      </c>
      <c r="C4617" s="88"/>
      <c r="D4617" s="88"/>
      <c r="E4617" s="88"/>
      <c r="F4617" s="88"/>
      <c r="G4617" s="88"/>
      <c r="H4617" s="88"/>
      <c r="I4617" s="88"/>
      <c r="J4617" s="88"/>
      <c r="K4617" s="88"/>
      <c r="L4617" s="88"/>
      <c r="M4617" s="88"/>
      <c r="N4617" s="88"/>
      <c r="O4617" s="88"/>
      <c r="P4617" s="88"/>
      <c r="Q4617" s="88"/>
      <c r="R4617" s="88"/>
      <c r="S4617" s="88"/>
      <c r="T4617" s="88"/>
      <c r="U4617" s="88"/>
      <c r="V4617" s="88"/>
      <c r="W4617" s="88"/>
      <c r="X4617" s="88"/>
    </row>
    <row r="4618" spans="2:24" ht="5.4" customHeight="1"/>
    <row r="4619" spans="2:24" ht="10.75" customHeight="1">
      <c r="B4619" s="93" t="s">
        <v>546</v>
      </c>
      <c r="C4619" s="93"/>
      <c r="E4619" s="89">
        <v>0</v>
      </c>
      <c r="F4619" s="89"/>
      <c r="G4619" s="89"/>
      <c r="I4619" s="89">
        <v>0</v>
      </c>
      <c r="J4619" s="89"/>
      <c r="K4619" s="89"/>
      <c r="M4619" s="2">
        <v>0</v>
      </c>
      <c r="O4619" s="2">
        <v>0</v>
      </c>
      <c r="Q4619" s="2">
        <v>45</v>
      </c>
      <c r="S4619" s="89">
        <v>45</v>
      </c>
      <c r="T4619" s="89"/>
      <c r="U4619" s="89"/>
    </row>
    <row r="4620" spans="2:24" ht="1.75" customHeight="1">
      <c r="B4620" s="93"/>
      <c r="C4620" s="93"/>
    </row>
    <row r="4621" spans="2:24" ht="0.65" customHeight="1">
      <c r="B4621" s="93"/>
      <c r="C4621" s="93"/>
    </row>
    <row r="4622" spans="2:24" ht="8.4" customHeight="1">
      <c r="B4622" s="93"/>
      <c r="C4622" s="93"/>
    </row>
    <row r="4623" spans="2:24" ht="10.75" customHeight="1">
      <c r="B4623" s="93" t="s">
        <v>546</v>
      </c>
      <c r="C4623" s="93"/>
      <c r="E4623" s="89">
        <v>0</v>
      </c>
      <c r="F4623" s="89"/>
      <c r="G4623" s="89"/>
      <c r="I4623" s="89">
        <v>0</v>
      </c>
      <c r="J4623" s="89"/>
      <c r="K4623" s="89"/>
      <c r="M4623" s="2">
        <v>0</v>
      </c>
      <c r="O4623" s="2">
        <v>0</v>
      </c>
      <c r="Q4623" s="2">
        <v>45</v>
      </c>
      <c r="S4623" s="89">
        <v>45</v>
      </c>
      <c r="T4623" s="89"/>
      <c r="U4623" s="89"/>
    </row>
    <row r="4624" spans="2:24" ht="1.75" customHeight="1">
      <c r="B4624" s="93"/>
      <c r="C4624" s="93"/>
    </row>
    <row r="4625" spans="2:24" ht="0.65" customHeight="1">
      <c r="B4625" s="93"/>
      <c r="C4625" s="93"/>
    </row>
    <row r="4626" spans="2:24" ht="8.4" customHeight="1">
      <c r="B4626" s="93"/>
      <c r="C4626" s="93"/>
    </row>
    <row r="4627" spans="2:24" ht="1.75" customHeight="1"/>
    <row r="4628" spans="2:24" ht="10.75" customHeight="1">
      <c r="E4628" s="85">
        <v>0</v>
      </c>
      <c r="F4628" s="85"/>
      <c r="G4628" s="85"/>
      <c r="I4628" s="85">
        <v>0</v>
      </c>
      <c r="J4628" s="85"/>
      <c r="K4628" s="85"/>
      <c r="M4628" s="3">
        <v>0</v>
      </c>
      <c r="O4628" s="3">
        <v>0</v>
      </c>
      <c r="Q4628" s="3">
        <v>90</v>
      </c>
      <c r="S4628" s="85">
        <v>90</v>
      </c>
      <c r="T4628" s="85"/>
      <c r="U4628" s="85"/>
    </row>
    <row r="4629" spans="2:24" ht="6" customHeight="1"/>
    <row r="4630" spans="2:24" ht="13.75" customHeight="1">
      <c r="C4630" s="86" t="s">
        <v>10</v>
      </c>
      <c r="D4630" s="86"/>
      <c r="E4630" s="86"/>
      <c r="G4630" s="87">
        <v>2</v>
      </c>
      <c r="H4630" s="87"/>
      <c r="I4630" s="87"/>
    </row>
    <row r="4631" spans="2:24" ht="6" customHeight="1"/>
    <row r="4632" spans="2:24" ht="6" customHeight="1"/>
    <row r="4633" spans="2:24" ht="15" customHeight="1">
      <c r="B4633" s="88" t="s">
        <v>547</v>
      </c>
      <c r="C4633" s="88"/>
      <c r="D4633" s="88"/>
      <c r="E4633" s="88"/>
      <c r="F4633" s="88"/>
      <c r="G4633" s="88"/>
      <c r="H4633" s="88"/>
      <c r="I4633" s="88"/>
      <c r="J4633" s="88"/>
      <c r="K4633" s="88"/>
      <c r="L4633" s="88"/>
      <c r="M4633" s="88"/>
      <c r="N4633" s="88"/>
      <c r="O4633" s="88"/>
      <c r="P4633" s="88"/>
      <c r="Q4633" s="88"/>
      <c r="R4633" s="88"/>
      <c r="S4633" s="88"/>
      <c r="T4633" s="88"/>
      <c r="U4633" s="88"/>
      <c r="V4633" s="88"/>
      <c r="W4633" s="88"/>
      <c r="X4633" s="88"/>
    </row>
    <row r="4634" spans="2:24" ht="5.4" customHeight="1"/>
    <row r="4635" spans="2:24" ht="12.65" customHeight="1">
      <c r="B4635" s="74" t="s">
        <v>548</v>
      </c>
      <c r="C4635" s="74"/>
      <c r="E4635" s="89">
        <v>130</v>
      </c>
      <c r="F4635" s="89"/>
      <c r="G4635" s="89"/>
      <c r="I4635" s="89">
        <v>130</v>
      </c>
      <c r="J4635" s="89"/>
      <c r="K4635" s="89"/>
      <c r="M4635" s="2">
        <v>205</v>
      </c>
      <c r="O4635" s="2">
        <v>253</v>
      </c>
      <c r="Q4635" s="2">
        <v>85</v>
      </c>
      <c r="S4635" s="89">
        <v>105</v>
      </c>
      <c r="T4635" s="89"/>
      <c r="U4635" s="89"/>
      <c r="W4635" s="90">
        <v>51</v>
      </c>
      <c r="X4635" s="90"/>
    </row>
    <row r="4636" spans="2:24" ht="0.65" customHeight="1">
      <c r="B4636" s="74"/>
      <c r="C4636" s="74"/>
    </row>
    <row r="4637" spans="2:24" ht="0.65" customHeight="1"/>
    <row r="4638" spans="2:24" ht="1.75" customHeight="1"/>
    <row r="4639" spans="2:24" ht="10.75" customHeight="1">
      <c r="E4639" s="85">
        <v>130</v>
      </c>
      <c r="F4639" s="85"/>
      <c r="G4639" s="85"/>
      <c r="I4639" s="85">
        <v>130</v>
      </c>
      <c r="J4639" s="85"/>
      <c r="K4639" s="85"/>
      <c r="M4639" s="3">
        <v>205</v>
      </c>
      <c r="O4639" s="3">
        <v>253</v>
      </c>
      <c r="Q4639" s="3">
        <v>85</v>
      </c>
      <c r="S4639" s="85">
        <v>105</v>
      </c>
      <c r="T4639" s="85"/>
      <c r="U4639" s="85"/>
    </row>
    <row r="4640" spans="2:24" ht="6" customHeight="1"/>
    <row r="4641" spans="2:24" ht="13.75" customHeight="1">
      <c r="C4641" s="86" t="s">
        <v>10</v>
      </c>
      <c r="D4641" s="86"/>
      <c r="E4641" s="86"/>
      <c r="G4641" s="87">
        <v>1</v>
      </c>
      <c r="H4641" s="87"/>
      <c r="I4641" s="87"/>
    </row>
    <row r="4642" spans="2:24" ht="6" customHeight="1"/>
    <row r="4643" spans="2:24" ht="6" customHeight="1"/>
    <row r="4644" spans="2:24" ht="15" customHeight="1">
      <c r="B4644" s="88" t="s">
        <v>549</v>
      </c>
      <c r="C4644" s="88"/>
      <c r="D4644" s="88"/>
      <c r="E4644" s="88"/>
      <c r="F4644" s="88"/>
      <c r="G4644" s="88"/>
      <c r="H4644" s="88"/>
      <c r="I4644" s="88"/>
      <c r="J4644" s="88"/>
      <c r="K4644" s="88"/>
      <c r="L4644" s="88"/>
      <c r="M4644" s="88"/>
      <c r="N4644" s="88"/>
      <c r="O4644" s="88"/>
      <c r="P4644" s="88"/>
      <c r="Q4644" s="88"/>
      <c r="R4644" s="88"/>
      <c r="S4644" s="88"/>
      <c r="T4644" s="88"/>
      <c r="U4644" s="88"/>
      <c r="V4644" s="88"/>
      <c r="W4644" s="88"/>
      <c r="X4644" s="88"/>
    </row>
    <row r="4645" spans="2:24" ht="5.4" customHeight="1"/>
    <row r="4646" spans="2:24" ht="12.65" customHeight="1">
      <c r="B4646" s="74" t="s">
        <v>550</v>
      </c>
      <c r="C4646" s="74"/>
      <c r="E4646" s="89">
        <v>0</v>
      </c>
      <c r="F4646" s="89"/>
      <c r="G4646" s="89"/>
      <c r="I4646" s="89">
        <v>0</v>
      </c>
      <c r="J4646" s="89"/>
      <c r="K4646" s="89"/>
      <c r="M4646" s="2">
        <v>0</v>
      </c>
      <c r="O4646" s="2">
        <v>0</v>
      </c>
      <c r="Q4646" s="2">
        <v>0</v>
      </c>
      <c r="S4646" s="89">
        <v>0</v>
      </c>
      <c r="T4646" s="89"/>
      <c r="U4646" s="89"/>
      <c r="W4646" s="90">
        <v>17</v>
      </c>
      <c r="X4646" s="90"/>
    </row>
    <row r="4647" spans="2:24" ht="0.65" customHeight="1">
      <c r="B4647" s="74"/>
      <c r="C4647" s="74"/>
    </row>
    <row r="4648" spans="2:24" ht="0.65" customHeight="1"/>
    <row r="4649" spans="2:24" ht="1.75" customHeight="1"/>
    <row r="4650" spans="2:24" ht="10.75" customHeight="1">
      <c r="E4650" s="85">
        <v>0</v>
      </c>
      <c r="F4650" s="85"/>
      <c r="G4650" s="85"/>
      <c r="I4650" s="85">
        <v>0</v>
      </c>
      <c r="J4650" s="85"/>
      <c r="K4650" s="85"/>
      <c r="M4650" s="3">
        <v>0</v>
      </c>
      <c r="O4650" s="3">
        <v>0</v>
      </c>
      <c r="Q4650" s="3">
        <v>0</v>
      </c>
      <c r="S4650" s="85">
        <v>0</v>
      </c>
      <c r="T4650" s="85"/>
      <c r="U4650" s="85"/>
    </row>
    <row r="4651" spans="2:24" ht="6" customHeight="1"/>
    <row r="4652" spans="2:24" ht="13.75" customHeight="1">
      <c r="C4652" s="86" t="s">
        <v>10</v>
      </c>
      <c r="D4652" s="86"/>
      <c r="E4652" s="86"/>
      <c r="G4652" s="87">
        <v>1</v>
      </c>
      <c r="H4652" s="87"/>
      <c r="I4652" s="87"/>
    </row>
    <row r="4653" spans="2:24" ht="6" customHeight="1"/>
    <row r="4654" spans="2:24" ht="6" customHeight="1"/>
    <row r="4655" spans="2:24" ht="15" customHeight="1">
      <c r="B4655" s="88" t="s">
        <v>551</v>
      </c>
      <c r="C4655" s="88"/>
      <c r="D4655" s="88"/>
      <c r="E4655" s="88"/>
      <c r="F4655" s="88"/>
      <c r="G4655" s="88"/>
      <c r="H4655" s="88"/>
      <c r="I4655" s="88"/>
      <c r="J4655" s="88"/>
      <c r="K4655" s="88"/>
      <c r="L4655" s="88"/>
      <c r="M4655" s="88"/>
      <c r="N4655" s="88"/>
      <c r="O4655" s="88"/>
      <c r="P4655" s="88"/>
      <c r="Q4655" s="88"/>
      <c r="R4655" s="88"/>
      <c r="S4655" s="88"/>
      <c r="T4655" s="88"/>
      <c r="U4655" s="88"/>
      <c r="V4655" s="88"/>
      <c r="W4655" s="88"/>
      <c r="X4655" s="88"/>
    </row>
    <row r="4656" spans="2:24" ht="5.4" customHeight="1"/>
    <row r="4657" spans="2:24" ht="10.75" customHeight="1">
      <c r="B4657" s="93" t="s">
        <v>552</v>
      </c>
      <c r="C4657" s="93"/>
      <c r="E4657" s="89">
        <v>2600</v>
      </c>
      <c r="F4657" s="89"/>
      <c r="G4657" s="89"/>
      <c r="I4657" s="89">
        <v>2729</v>
      </c>
      <c r="J4657" s="89"/>
      <c r="K4657" s="89"/>
      <c r="M4657" s="2">
        <v>2210</v>
      </c>
      <c r="O4657" s="2">
        <v>2300</v>
      </c>
      <c r="Q4657" s="2">
        <v>2155</v>
      </c>
      <c r="S4657" s="89">
        <v>2270</v>
      </c>
      <c r="T4657" s="89"/>
      <c r="U4657" s="89"/>
      <c r="W4657" s="90">
        <v>76</v>
      </c>
      <c r="X4657" s="90"/>
    </row>
    <row r="4658" spans="2:24" ht="1.75" customHeight="1">
      <c r="B4658" s="93"/>
      <c r="C4658" s="93"/>
    </row>
    <row r="4659" spans="2:24" ht="0.65" customHeight="1">
      <c r="B4659" s="93"/>
      <c r="C4659" s="93"/>
    </row>
    <row r="4660" spans="2:24" ht="8.4" customHeight="1">
      <c r="B4660" s="93"/>
      <c r="C4660" s="93"/>
    </row>
    <row r="4661" spans="2:24" ht="10.75" customHeight="1">
      <c r="B4661" s="93" t="s">
        <v>552</v>
      </c>
      <c r="C4661" s="93"/>
      <c r="E4661" s="89">
        <v>2600</v>
      </c>
      <c r="F4661" s="89"/>
      <c r="G4661" s="89"/>
      <c r="I4661" s="89">
        <v>2729</v>
      </c>
      <c r="J4661" s="89"/>
      <c r="K4661" s="89"/>
      <c r="M4661" s="2">
        <v>2210</v>
      </c>
      <c r="O4661" s="2">
        <v>2300</v>
      </c>
      <c r="Q4661" s="2">
        <v>2155</v>
      </c>
      <c r="S4661" s="89">
        <v>2270</v>
      </c>
      <c r="T4661" s="89"/>
      <c r="U4661" s="89"/>
      <c r="W4661" s="90">
        <v>81</v>
      </c>
      <c r="X4661" s="90"/>
    </row>
    <row r="4662" spans="2:24" ht="1.75" customHeight="1">
      <c r="B4662" s="93"/>
      <c r="C4662" s="93"/>
    </row>
    <row r="4663" spans="2:24" ht="0.65" customHeight="1">
      <c r="B4663" s="93"/>
      <c r="C4663" s="93"/>
    </row>
    <row r="4664" spans="2:24" ht="8.4" customHeight="1">
      <c r="B4664" s="93"/>
      <c r="C4664" s="93"/>
    </row>
    <row r="4665" spans="2:24" ht="1.75" customHeight="1"/>
    <row r="4666" spans="2:24" ht="10.75" customHeight="1">
      <c r="E4666" s="85">
        <v>5200</v>
      </c>
      <c r="F4666" s="85"/>
      <c r="G4666" s="85"/>
      <c r="I4666" s="85">
        <v>5458</v>
      </c>
      <c r="J4666" s="85"/>
      <c r="K4666" s="85"/>
      <c r="M4666" s="3">
        <v>4420</v>
      </c>
      <c r="O4666" s="3">
        <v>4600</v>
      </c>
      <c r="Q4666" s="3">
        <v>4310</v>
      </c>
      <c r="S4666" s="85">
        <v>4540</v>
      </c>
      <c r="T4666" s="85"/>
      <c r="U4666" s="85"/>
    </row>
    <row r="4667" spans="2:24" ht="6" customHeight="1"/>
    <row r="4668" spans="2:24" ht="13.75" customHeight="1">
      <c r="C4668" s="86" t="s">
        <v>10</v>
      </c>
      <c r="D4668" s="86"/>
      <c r="E4668" s="86"/>
      <c r="G4668" s="87">
        <v>2</v>
      </c>
      <c r="H4668" s="87"/>
      <c r="I4668" s="87"/>
    </row>
    <row r="4669" spans="2:24" ht="6" customHeight="1"/>
    <row r="4670" spans="2:24" ht="6" customHeight="1"/>
    <row r="4671" spans="2:24" ht="15" customHeight="1">
      <c r="B4671" s="88" t="s">
        <v>553</v>
      </c>
      <c r="C4671" s="88"/>
      <c r="D4671" s="88"/>
      <c r="E4671" s="88"/>
      <c r="F4671" s="88"/>
      <c r="G4671" s="88"/>
      <c r="H4671" s="88"/>
      <c r="I4671" s="88"/>
      <c r="J4671" s="88"/>
      <c r="K4671" s="88"/>
      <c r="L4671" s="88"/>
      <c r="M4671" s="88"/>
      <c r="N4671" s="88"/>
      <c r="O4671" s="88"/>
      <c r="P4671" s="88"/>
      <c r="Q4671" s="88"/>
      <c r="R4671" s="88"/>
      <c r="S4671" s="88"/>
      <c r="T4671" s="88"/>
      <c r="U4671" s="88"/>
      <c r="V4671" s="88"/>
      <c r="W4671" s="88"/>
      <c r="X4671" s="88"/>
    </row>
    <row r="4672" spans="2:24" ht="5.4" customHeight="1"/>
    <row r="4673" spans="2:24" ht="10.75" customHeight="1">
      <c r="B4673" s="93" t="s">
        <v>554</v>
      </c>
      <c r="C4673" s="93"/>
      <c r="E4673" s="89">
        <v>6600</v>
      </c>
      <c r="F4673" s="89"/>
      <c r="G4673" s="89"/>
      <c r="I4673" s="89">
        <v>6725</v>
      </c>
      <c r="J4673" s="89"/>
      <c r="K4673" s="89"/>
      <c r="M4673" s="2">
        <v>7200</v>
      </c>
      <c r="O4673" s="2">
        <v>7350</v>
      </c>
      <c r="Q4673" s="2">
        <v>7200</v>
      </c>
      <c r="S4673" s="89">
        <v>7430</v>
      </c>
      <c r="T4673" s="89"/>
      <c r="U4673" s="89"/>
      <c r="W4673" s="90">
        <v>82</v>
      </c>
      <c r="X4673" s="90"/>
    </row>
    <row r="4674" spans="2:24" ht="1.75" customHeight="1">
      <c r="B4674" s="93"/>
      <c r="C4674" s="93"/>
    </row>
    <row r="4675" spans="2:24" ht="0.65" customHeight="1">
      <c r="B4675" s="93"/>
      <c r="C4675" s="93"/>
    </row>
    <row r="4676" spans="2:24" ht="8.4" customHeight="1">
      <c r="B4676" s="93"/>
      <c r="C4676" s="93"/>
    </row>
    <row r="4677" spans="2:24" ht="10.75" customHeight="1">
      <c r="B4677" s="93" t="s">
        <v>554</v>
      </c>
      <c r="C4677" s="93"/>
      <c r="E4677" s="89">
        <v>6600</v>
      </c>
      <c r="F4677" s="89"/>
      <c r="G4677" s="89"/>
      <c r="I4677" s="89">
        <v>6725</v>
      </c>
      <c r="J4677" s="89"/>
      <c r="K4677" s="89"/>
      <c r="M4677" s="2">
        <v>7200</v>
      </c>
      <c r="O4677" s="2">
        <v>7350</v>
      </c>
      <c r="Q4677" s="2">
        <v>7200</v>
      </c>
      <c r="S4677" s="89">
        <v>7430</v>
      </c>
      <c r="T4677" s="89"/>
      <c r="U4677" s="89"/>
      <c r="W4677" s="90">
        <v>87</v>
      </c>
      <c r="X4677" s="90"/>
    </row>
    <row r="4678" spans="2:24" ht="1.75" customHeight="1">
      <c r="B4678" s="93"/>
      <c r="C4678" s="93"/>
    </row>
    <row r="4679" spans="2:24" ht="0.65" customHeight="1">
      <c r="B4679" s="93"/>
      <c r="C4679" s="93"/>
    </row>
    <row r="4680" spans="2:24" ht="8.4" customHeight="1">
      <c r="B4680" s="93"/>
      <c r="C4680" s="93"/>
    </row>
    <row r="4681" spans="2:24" ht="1.75" customHeight="1"/>
    <row r="4682" spans="2:24" ht="10.75" customHeight="1">
      <c r="E4682" s="85">
        <v>13200</v>
      </c>
      <c r="F4682" s="85"/>
      <c r="G4682" s="85"/>
      <c r="I4682" s="85">
        <v>13450</v>
      </c>
      <c r="J4682" s="85"/>
      <c r="K4682" s="85"/>
      <c r="M4682" s="3">
        <v>14400</v>
      </c>
      <c r="O4682" s="3">
        <v>14700</v>
      </c>
      <c r="Q4682" s="3">
        <v>14400</v>
      </c>
      <c r="S4682" s="85">
        <v>14860</v>
      </c>
      <c r="T4682" s="85"/>
      <c r="U4682" s="85"/>
    </row>
    <row r="4683" spans="2:24" ht="6" customHeight="1"/>
    <row r="4684" spans="2:24" ht="13.75" customHeight="1">
      <c r="C4684" s="86" t="s">
        <v>10</v>
      </c>
      <c r="D4684" s="86"/>
      <c r="E4684" s="86"/>
      <c r="G4684" s="87">
        <v>2</v>
      </c>
      <c r="H4684" s="87"/>
      <c r="I4684" s="87"/>
    </row>
    <row r="4685" spans="2:24" ht="6" customHeight="1"/>
    <row r="4686" spans="2:24" ht="6" customHeight="1"/>
    <row r="4687" spans="2:24" ht="15" customHeight="1">
      <c r="B4687" s="88" t="s">
        <v>555</v>
      </c>
      <c r="C4687" s="88"/>
      <c r="D4687" s="88"/>
      <c r="E4687" s="88"/>
      <c r="F4687" s="88"/>
      <c r="G4687" s="88"/>
      <c r="H4687" s="88"/>
      <c r="I4687" s="88"/>
      <c r="J4687" s="88"/>
      <c r="K4687" s="88"/>
      <c r="L4687" s="88"/>
      <c r="M4687" s="88"/>
      <c r="N4687" s="88"/>
      <c r="O4687" s="88"/>
      <c r="P4687" s="88"/>
      <c r="Q4687" s="88"/>
      <c r="R4687" s="88"/>
      <c r="S4687" s="88"/>
      <c r="T4687" s="88"/>
      <c r="U4687" s="88"/>
      <c r="V4687" s="88"/>
      <c r="W4687" s="88"/>
      <c r="X4687" s="88"/>
    </row>
    <row r="4688" spans="2:24" ht="5.4" customHeight="1"/>
    <row r="4689" spans="2:24" ht="12.65" customHeight="1">
      <c r="B4689" s="74" t="s">
        <v>556</v>
      </c>
      <c r="C4689" s="74"/>
      <c r="E4689" s="89">
        <v>220</v>
      </c>
      <c r="F4689" s="89"/>
      <c r="G4689" s="89"/>
      <c r="I4689" s="89">
        <v>220</v>
      </c>
      <c r="J4689" s="89"/>
      <c r="K4689" s="89"/>
      <c r="M4689" s="2">
        <v>150</v>
      </c>
      <c r="O4689" s="2">
        <v>150</v>
      </c>
      <c r="Q4689" s="2">
        <v>275</v>
      </c>
      <c r="S4689" s="89">
        <v>275</v>
      </c>
      <c r="T4689" s="89"/>
      <c r="U4689" s="89"/>
      <c r="W4689" s="90">
        <v>54</v>
      </c>
      <c r="X4689" s="90"/>
    </row>
    <row r="4690" spans="2:24" ht="0.65" customHeight="1">
      <c r="B4690" s="74"/>
      <c r="C4690" s="74"/>
    </row>
    <row r="4691" spans="2:24" ht="0.65" customHeight="1"/>
    <row r="4692" spans="2:24" ht="1.75" customHeight="1"/>
    <row r="4693" spans="2:24" ht="10.75" customHeight="1">
      <c r="E4693" s="85">
        <v>220</v>
      </c>
      <c r="F4693" s="85"/>
      <c r="G4693" s="85"/>
      <c r="I4693" s="85">
        <v>220</v>
      </c>
      <c r="J4693" s="85"/>
      <c r="K4693" s="85"/>
      <c r="M4693" s="3">
        <v>150</v>
      </c>
      <c r="O4693" s="3">
        <v>150</v>
      </c>
      <c r="Q4693" s="3">
        <v>275</v>
      </c>
      <c r="S4693" s="85">
        <v>275</v>
      </c>
      <c r="T4693" s="85"/>
      <c r="U4693" s="85"/>
    </row>
    <row r="4694" spans="2:24" ht="6" customHeight="1"/>
    <row r="4695" spans="2:24" ht="13.75" customHeight="1">
      <c r="C4695" s="86" t="s">
        <v>10</v>
      </c>
      <c r="D4695" s="86"/>
      <c r="E4695" s="86"/>
      <c r="G4695" s="87">
        <v>1</v>
      </c>
      <c r="H4695" s="87"/>
      <c r="I4695" s="87"/>
    </row>
    <row r="4696" spans="2:24" ht="6" customHeight="1"/>
    <row r="4697" spans="2:24" ht="6" customHeight="1"/>
    <row r="4698" spans="2:24" ht="15" customHeight="1">
      <c r="B4698" s="88" t="s">
        <v>557</v>
      </c>
      <c r="C4698" s="88"/>
      <c r="D4698" s="88"/>
      <c r="E4698" s="88"/>
      <c r="F4698" s="88"/>
      <c r="G4698" s="88"/>
      <c r="H4698" s="88"/>
      <c r="I4698" s="88"/>
      <c r="J4698" s="88"/>
      <c r="K4698" s="88"/>
      <c r="L4698" s="88"/>
      <c r="M4698" s="88"/>
      <c r="N4698" s="88"/>
      <c r="O4698" s="88"/>
      <c r="P4698" s="88"/>
      <c r="Q4698" s="88"/>
      <c r="R4698" s="88"/>
      <c r="S4698" s="88"/>
      <c r="T4698" s="88"/>
      <c r="U4698" s="88"/>
      <c r="V4698" s="88"/>
      <c r="W4698" s="88"/>
      <c r="X4698" s="88"/>
    </row>
    <row r="4699" spans="2:24" ht="5.4" customHeight="1"/>
    <row r="4700" spans="2:24" ht="12.65" customHeight="1">
      <c r="B4700" s="74" t="s">
        <v>558</v>
      </c>
      <c r="C4700" s="74"/>
      <c r="E4700" s="89">
        <v>81</v>
      </c>
      <c r="F4700" s="89"/>
      <c r="G4700" s="89"/>
      <c r="I4700" s="89">
        <v>83</v>
      </c>
      <c r="J4700" s="89"/>
      <c r="K4700" s="89"/>
      <c r="M4700" s="2">
        <v>0</v>
      </c>
      <c r="O4700" s="2">
        <v>0</v>
      </c>
      <c r="Q4700" s="2">
        <v>35</v>
      </c>
      <c r="S4700" s="89">
        <v>37</v>
      </c>
      <c r="T4700" s="89"/>
      <c r="U4700" s="89"/>
      <c r="W4700" s="90">
        <v>44</v>
      </c>
      <c r="X4700" s="90"/>
    </row>
    <row r="4701" spans="2:24" ht="0.65" customHeight="1">
      <c r="B4701" s="74"/>
      <c r="C4701" s="74"/>
    </row>
    <row r="4702" spans="2:24" ht="0.65" customHeight="1"/>
    <row r="4703" spans="2:24" ht="1.75" customHeight="1"/>
    <row r="4704" spans="2:24" ht="10.75" customHeight="1">
      <c r="E4704" s="85">
        <v>81</v>
      </c>
      <c r="F4704" s="85"/>
      <c r="G4704" s="85"/>
      <c r="I4704" s="85">
        <v>83</v>
      </c>
      <c r="J4704" s="85"/>
      <c r="K4704" s="85"/>
      <c r="M4704" s="3">
        <v>0</v>
      </c>
      <c r="O4704" s="3">
        <v>0</v>
      </c>
      <c r="Q4704" s="3">
        <v>35</v>
      </c>
      <c r="S4704" s="85">
        <v>37</v>
      </c>
      <c r="T4704" s="85"/>
      <c r="U4704" s="85"/>
    </row>
    <row r="4705" spans="2:24" ht="6" customHeight="1"/>
    <row r="4706" spans="2:24" ht="13.75" customHeight="1">
      <c r="C4706" s="86" t="s">
        <v>10</v>
      </c>
      <c r="D4706" s="86"/>
      <c r="E4706" s="86"/>
      <c r="G4706" s="87">
        <v>1</v>
      </c>
      <c r="H4706" s="87"/>
      <c r="I4706" s="87"/>
    </row>
    <row r="4707" spans="2:24" ht="6" customHeight="1"/>
    <row r="4708" spans="2:24" ht="6" customHeight="1"/>
    <row r="4709" spans="2:24" ht="15" customHeight="1">
      <c r="B4709" s="88" t="s">
        <v>559</v>
      </c>
      <c r="C4709" s="88"/>
      <c r="D4709" s="88"/>
      <c r="E4709" s="88"/>
      <c r="F4709" s="88"/>
      <c r="G4709" s="88"/>
      <c r="H4709" s="88"/>
      <c r="I4709" s="88"/>
      <c r="J4709" s="88"/>
      <c r="K4709" s="88"/>
      <c r="L4709" s="88"/>
      <c r="M4709" s="88"/>
      <c r="N4709" s="88"/>
      <c r="O4709" s="88"/>
      <c r="P4709" s="88"/>
      <c r="Q4709" s="88"/>
      <c r="R4709" s="88"/>
      <c r="S4709" s="88"/>
      <c r="T4709" s="88"/>
      <c r="U4709" s="88"/>
      <c r="V4709" s="88"/>
      <c r="W4709" s="88"/>
      <c r="X4709" s="88"/>
    </row>
    <row r="4710" spans="2:24" ht="5.4" customHeight="1"/>
    <row r="4711" spans="2:24" ht="12.65" customHeight="1">
      <c r="B4711" s="74" t="s">
        <v>560</v>
      </c>
      <c r="C4711" s="74"/>
      <c r="E4711" s="89">
        <v>405</v>
      </c>
      <c r="F4711" s="89"/>
      <c r="G4711" s="89"/>
      <c r="I4711" s="89">
        <v>405</v>
      </c>
      <c r="J4711" s="89"/>
      <c r="K4711" s="89"/>
      <c r="M4711" s="2">
        <v>420</v>
      </c>
      <c r="O4711" s="2">
        <v>420</v>
      </c>
      <c r="Q4711" s="2">
        <v>445</v>
      </c>
      <c r="S4711" s="89">
        <v>445</v>
      </c>
      <c r="T4711" s="89"/>
      <c r="U4711" s="89"/>
      <c r="W4711" s="90">
        <v>58</v>
      </c>
      <c r="X4711" s="90"/>
    </row>
    <row r="4712" spans="2:24" ht="0.65" customHeight="1">
      <c r="B4712" s="74"/>
      <c r="C4712" s="74"/>
    </row>
    <row r="4713" spans="2:24" ht="0.65" customHeight="1"/>
    <row r="4714" spans="2:24" ht="1.75" customHeight="1"/>
    <row r="4715" spans="2:24" ht="10.75" customHeight="1">
      <c r="E4715" s="85">
        <v>405</v>
      </c>
      <c r="F4715" s="85"/>
      <c r="G4715" s="85"/>
      <c r="I4715" s="85">
        <v>405</v>
      </c>
      <c r="J4715" s="85"/>
      <c r="K4715" s="85"/>
      <c r="M4715" s="3">
        <v>420</v>
      </c>
      <c r="O4715" s="3">
        <v>420</v>
      </c>
      <c r="Q4715" s="3">
        <v>445</v>
      </c>
      <c r="S4715" s="85">
        <v>445</v>
      </c>
      <c r="T4715" s="85"/>
      <c r="U4715" s="85"/>
    </row>
    <row r="4716" spans="2:24" ht="6" customHeight="1"/>
    <row r="4717" spans="2:24" ht="13.75" customHeight="1">
      <c r="C4717" s="86" t="s">
        <v>10</v>
      </c>
      <c r="D4717" s="86"/>
      <c r="E4717" s="86"/>
      <c r="G4717" s="87">
        <v>1</v>
      </c>
      <c r="H4717" s="87"/>
      <c r="I4717" s="87"/>
    </row>
    <row r="4718" spans="2:24" ht="6" customHeight="1"/>
    <row r="4719" spans="2:24" ht="6" customHeight="1"/>
    <row r="4720" spans="2:24" ht="15" customHeight="1">
      <c r="B4720" s="88" t="s">
        <v>561</v>
      </c>
      <c r="C4720" s="88"/>
      <c r="D4720" s="88"/>
      <c r="E4720" s="88"/>
      <c r="F4720" s="88"/>
      <c r="G4720" s="88"/>
      <c r="H4720" s="88"/>
      <c r="I4720" s="88"/>
      <c r="J4720" s="88"/>
      <c r="K4720" s="88"/>
      <c r="L4720" s="88"/>
      <c r="M4720" s="88"/>
      <c r="N4720" s="88"/>
      <c r="O4720" s="88"/>
      <c r="P4720" s="88"/>
      <c r="Q4720" s="88"/>
      <c r="R4720" s="88"/>
      <c r="S4720" s="88"/>
      <c r="T4720" s="88"/>
      <c r="U4720" s="88"/>
      <c r="V4720" s="88"/>
      <c r="W4720" s="88"/>
      <c r="X4720" s="88"/>
    </row>
    <row r="4721" spans="2:24" ht="5.4" customHeight="1"/>
    <row r="4722" spans="2:24" ht="10.75" customHeight="1">
      <c r="B4722" s="93" t="s">
        <v>562</v>
      </c>
      <c r="C4722" s="93"/>
      <c r="E4722" s="89">
        <v>0</v>
      </c>
      <c r="F4722" s="89"/>
      <c r="G4722" s="89"/>
      <c r="I4722" s="89">
        <v>0</v>
      </c>
      <c r="J4722" s="89"/>
      <c r="K4722" s="89"/>
      <c r="M4722" s="2">
        <v>0</v>
      </c>
      <c r="O4722" s="2">
        <v>0</v>
      </c>
      <c r="Q4722" s="2">
        <v>80</v>
      </c>
      <c r="S4722" s="89">
        <v>80</v>
      </c>
      <c r="T4722" s="89"/>
      <c r="U4722" s="89"/>
      <c r="W4722" s="90">
        <v>74</v>
      </c>
      <c r="X4722" s="90"/>
    </row>
    <row r="4723" spans="2:24" ht="1.75" customHeight="1">
      <c r="B4723" s="93"/>
      <c r="C4723" s="93"/>
    </row>
    <row r="4724" spans="2:24" ht="0.65" customHeight="1">
      <c r="B4724" s="93"/>
      <c r="C4724" s="93"/>
    </row>
    <row r="4725" spans="2:24" ht="8.4" customHeight="1">
      <c r="B4725" s="93"/>
      <c r="C4725" s="93"/>
    </row>
    <row r="4726" spans="2:24" ht="10.75" customHeight="1">
      <c r="B4726" s="93" t="s">
        <v>562</v>
      </c>
      <c r="C4726" s="93"/>
      <c r="E4726" s="89">
        <v>0</v>
      </c>
      <c r="F4726" s="89"/>
      <c r="G4726" s="89"/>
      <c r="I4726" s="89">
        <v>0</v>
      </c>
      <c r="J4726" s="89"/>
      <c r="K4726" s="89"/>
      <c r="M4726" s="2">
        <v>0</v>
      </c>
      <c r="O4726" s="2">
        <v>0</v>
      </c>
      <c r="Q4726" s="2">
        <v>80</v>
      </c>
      <c r="S4726" s="89">
        <v>80</v>
      </c>
      <c r="T4726" s="89"/>
      <c r="U4726" s="89"/>
      <c r="W4726" s="90">
        <v>71</v>
      </c>
      <c r="X4726" s="90"/>
    </row>
    <row r="4727" spans="2:24" ht="1.75" customHeight="1">
      <c r="B4727" s="93"/>
      <c r="C4727" s="93"/>
    </row>
    <row r="4728" spans="2:24" ht="0.65" customHeight="1">
      <c r="B4728" s="93"/>
      <c r="C4728" s="93"/>
    </row>
    <row r="4729" spans="2:24" ht="8.4" customHeight="1">
      <c r="B4729" s="93"/>
      <c r="C4729" s="93"/>
    </row>
    <row r="4730" spans="2:24" ht="1.75" customHeight="1"/>
    <row r="4731" spans="2:24" ht="10.75" customHeight="1">
      <c r="E4731" s="85">
        <v>0</v>
      </c>
      <c r="F4731" s="85"/>
      <c r="G4731" s="85"/>
      <c r="I4731" s="85">
        <v>0</v>
      </c>
      <c r="J4731" s="85"/>
      <c r="K4731" s="85"/>
      <c r="M4731" s="3">
        <v>0</v>
      </c>
      <c r="O4731" s="3">
        <v>0</v>
      </c>
      <c r="Q4731" s="3">
        <v>160</v>
      </c>
      <c r="S4731" s="85">
        <v>160</v>
      </c>
      <c r="T4731" s="85"/>
      <c r="U4731" s="85"/>
    </row>
    <row r="4732" spans="2:24" ht="6" customHeight="1"/>
    <row r="4733" spans="2:24" ht="13.75" customHeight="1">
      <c r="C4733" s="86" t="s">
        <v>10</v>
      </c>
      <c r="D4733" s="86"/>
      <c r="E4733" s="86"/>
      <c r="G4733" s="87">
        <v>2</v>
      </c>
      <c r="H4733" s="87"/>
      <c r="I4733" s="87"/>
    </row>
    <row r="4734" spans="2:24" ht="6" customHeight="1"/>
    <row r="4735" spans="2:24" ht="6" customHeight="1"/>
    <row r="4736" spans="2:24" ht="15" customHeight="1">
      <c r="B4736" s="88" t="s">
        <v>563</v>
      </c>
      <c r="C4736" s="88"/>
      <c r="D4736" s="88"/>
      <c r="E4736" s="88"/>
      <c r="F4736" s="88"/>
      <c r="G4736" s="88"/>
      <c r="H4736" s="88"/>
      <c r="I4736" s="88"/>
      <c r="J4736" s="88"/>
      <c r="K4736" s="88"/>
      <c r="L4736" s="88"/>
      <c r="M4736" s="88"/>
      <c r="N4736" s="88"/>
      <c r="O4736" s="88"/>
      <c r="P4736" s="88"/>
      <c r="Q4736" s="88"/>
      <c r="R4736" s="88"/>
      <c r="S4736" s="88"/>
      <c r="T4736" s="88"/>
      <c r="U4736" s="88"/>
      <c r="V4736" s="88"/>
      <c r="W4736" s="88"/>
      <c r="X4736" s="88"/>
    </row>
    <row r="4737" spans="2:24" ht="5.4" customHeight="1"/>
    <row r="4738" spans="2:24" ht="10.75" customHeight="1">
      <c r="B4738" s="93" t="s">
        <v>564</v>
      </c>
      <c r="C4738" s="93"/>
      <c r="E4738" s="89">
        <v>3005</v>
      </c>
      <c r="F4738" s="89"/>
      <c r="G4738" s="89"/>
      <c r="I4738" s="89">
        <v>3268</v>
      </c>
      <c r="J4738" s="89"/>
      <c r="K4738" s="89"/>
      <c r="M4738" s="2">
        <v>2490</v>
      </c>
      <c r="O4738" s="2">
        <v>2759.2000000000003</v>
      </c>
      <c r="Q4738" s="2">
        <v>2075</v>
      </c>
      <c r="S4738" s="89">
        <v>2285</v>
      </c>
      <c r="T4738" s="89"/>
      <c r="U4738" s="89"/>
      <c r="W4738" s="90">
        <v>53</v>
      </c>
      <c r="X4738" s="90"/>
    </row>
    <row r="4739" spans="2:24" ht="1.75" customHeight="1">
      <c r="B4739" s="93"/>
      <c r="C4739" s="93"/>
    </row>
    <row r="4740" spans="2:24" ht="0.65" customHeight="1">
      <c r="B4740" s="93"/>
      <c r="C4740" s="93"/>
    </row>
    <row r="4741" spans="2:24" ht="8.4" customHeight="1">
      <c r="B4741" s="93"/>
      <c r="C4741" s="93"/>
    </row>
    <row r="4742" spans="2:24" ht="10.75" customHeight="1">
      <c r="B4742" s="93" t="s">
        <v>564</v>
      </c>
      <c r="C4742" s="93"/>
      <c r="E4742" s="89">
        <v>3005</v>
      </c>
      <c r="F4742" s="89"/>
      <c r="G4742" s="89"/>
      <c r="I4742" s="89">
        <v>3268</v>
      </c>
      <c r="J4742" s="89"/>
      <c r="K4742" s="89"/>
      <c r="M4742" s="2">
        <v>2490</v>
      </c>
      <c r="O4742" s="2">
        <v>2759.2000000000003</v>
      </c>
      <c r="Q4742" s="2">
        <v>2075</v>
      </c>
      <c r="S4742" s="89">
        <v>2285</v>
      </c>
      <c r="T4742" s="89"/>
      <c r="U4742" s="89"/>
      <c r="W4742" s="90">
        <v>57</v>
      </c>
      <c r="X4742" s="90"/>
    </row>
    <row r="4743" spans="2:24" ht="1.75" customHeight="1">
      <c r="B4743" s="93"/>
      <c r="C4743" s="93"/>
    </row>
    <row r="4744" spans="2:24" ht="0.65" customHeight="1">
      <c r="B4744" s="93"/>
      <c r="C4744" s="93"/>
    </row>
    <row r="4745" spans="2:24" ht="8.4" customHeight="1">
      <c r="B4745" s="93"/>
      <c r="C4745" s="93"/>
    </row>
    <row r="4746" spans="2:24" ht="1.75" customHeight="1"/>
    <row r="4747" spans="2:24" ht="10.75" customHeight="1">
      <c r="E4747" s="85">
        <v>6010</v>
      </c>
      <c r="F4747" s="85"/>
      <c r="G4747" s="85"/>
      <c r="I4747" s="85">
        <v>6536</v>
      </c>
      <c r="J4747" s="85"/>
      <c r="K4747" s="85"/>
      <c r="M4747" s="3">
        <v>4980</v>
      </c>
      <c r="O4747" s="3">
        <v>5518.4000000000005</v>
      </c>
      <c r="Q4747" s="3">
        <v>4150</v>
      </c>
      <c r="S4747" s="85">
        <v>4570</v>
      </c>
      <c r="T4747" s="85"/>
      <c r="U4747" s="85"/>
    </row>
    <row r="4748" spans="2:24" ht="6" customHeight="1"/>
    <row r="4749" spans="2:24" ht="13.75" customHeight="1">
      <c r="C4749" s="86" t="s">
        <v>10</v>
      </c>
      <c r="D4749" s="86"/>
      <c r="E4749" s="86"/>
      <c r="G4749" s="87">
        <v>2</v>
      </c>
      <c r="H4749" s="87"/>
      <c r="I4749" s="87"/>
    </row>
    <row r="4750" spans="2:24" ht="6" customHeight="1"/>
    <row r="4751" spans="2:24" ht="6" customHeight="1"/>
    <row r="4752" spans="2:24" ht="15" customHeight="1">
      <c r="B4752" s="88" t="s">
        <v>565</v>
      </c>
      <c r="C4752" s="88"/>
      <c r="D4752" s="88"/>
      <c r="E4752" s="88"/>
      <c r="F4752" s="88"/>
      <c r="G4752" s="88"/>
      <c r="H4752" s="88"/>
      <c r="I4752" s="88"/>
      <c r="J4752" s="88"/>
      <c r="K4752" s="88"/>
      <c r="L4752" s="88"/>
      <c r="M4752" s="88"/>
      <c r="N4752" s="88"/>
      <c r="O4752" s="88"/>
      <c r="P4752" s="88"/>
      <c r="Q4752" s="88"/>
      <c r="R4752" s="88"/>
      <c r="S4752" s="88"/>
      <c r="T4752" s="88"/>
      <c r="U4752" s="88"/>
      <c r="V4752" s="88"/>
      <c r="W4752" s="88"/>
      <c r="X4752" s="88"/>
    </row>
    <row r="4753" spans="2:24" ht="5.4" customHeight="1"/>
    <row r="4754" spans="2:24" ht="10.75" customHeight="1">
      <c r="B4754" s="93" t="s">
        <v>566</v>
      </c>
      <c r="C4754" s="93"/>
      <c r="E4754" s="89">
        <v>685</v>
      </c>
      <c r="F4754" s="89"/>
      <c r="G4754" s="89"/>
      <c r="I4754" s="89">
        <v>705</v>
      </c>
      <c r="J4754" s="89"/>
      <c r="K4754" s="89"/>
      <c r="M4754" s="2">
        <v>680</v>
      </c>
      <c r="O4754" s="2">
        <v>680</v>
      </c>
      <c r="Q4754" s="2">
        <v>50</v>
      </c>
      <c r="S4754" s="89">
        <v>50</v>
      </c>
      <c r="T4754" s="89"/>
      <c r="U4754" s="89"/>
      <c r="W4754" s="90">
        <v>54</v>
      </c>
      <c r="X4754" s="90"/>
    </row>
    <row r="4755" spans="2:24" ht="1.75" customHeight="1">
      <c r="B4755" s="93"/>
      <c r="C4755" s="93"/>
    </row>
    <row r="4756" spans="2:24" ht="0.65" customHeight="1">
      <c r="B4756" s="93"/>
      <c r="C4756" s="93"/>
    </row>
    <row r="4757" spans="2:24" ht="8.4" customHeight="1">
      <c r="B4757" s="93"/>
      <c r="C4757" s="93"/>
    </row>
    <row r="4758" spans="2:24" ht="10.75" customHeight="1">
      <c r="B4758" s="93" t="s">
        <v>566</v>
      </c>
      <c r="C4758" s="93"/>
      <c r="E4758" s="89">
        <v>685</v>
      </c>
      <c r="F4758" s="89"/>
      <c r="G4758" s="89"/>
      <c r="I4758" s="89">
        <v>705</v>
      </c>
      <c r="J4758" s="89"/>
      <c r="K4758" s="89"/>
      <c r="M4758" s="2">
        <v>680</v>
      </c>
      <c r="O4758" s="2">
        <v>680</v>
      </c>
      <c r="Q4758" s="2">
        <v>50</v>
      </c>
      <c r="S4758" s="89">
        <v>50</v>
      </c>
      <c r="T4758" s="89"/>
      <c r="U4758" s="89"/>
      <c r="W4758" s="90">
        <v>46</v>
      </c>
      <c r="X4758" s="90"/>
    </row>
    <row r="4759" spans="2:24" ht="1.75" customHeight="1">
      <c r="B4759" s="93"/>
      <c r="C4759" s="93"/>
    </row>
    <row r="4760" spans="2:24" ht="0.65" customHeight="1">
      <c r="B4760" s="93"/>
      <c r="C4760" s="93"/>
    </row>
    <row r="4761" spans="2:24" ht="8.4" customHeight="1">
      <c r="B4761" s="93"/>
      <c r="C4761" s="93"/>
    </row>
    <row r="4762" spans="2:24" ht="1.75" customHeight="1"/>
    <row r="4763" spans="2:24" ht="10.75" customHeight="1">
      <c r="E4763" s="85">
        <v>1370</v>
      </c>
      <c r="F4763" s="85"/>
      <c r="G4763" s="85"/>
      <c r="I4763" s="85">
        <v>1410</v>
      </c>
      <c r="J4763" s="85"/>
      <c r="K4763" s="85"/>
      <c r="M4763" s="3">
        <v>1360</v>
      </c>
      <c r="O4763" s="3">
        <v>1360</v>
      </c>
      <c r="Q4763" s="3">
        <v>100</v>
      </c>
      <c r="S4763" s="85">
        <v>100</v>
      </c>
      <c r="T4763" s="85"/>
      <c r="U4763" s="85"/>
    </row>
    <row r="4764" spans="2:24" ht="6" customHeight="1"/>
    <row r="4765" spans="2:24" ht="13.75" customHeight="1">
      <c r="C4765" s="86" t="s">
        <v>10</v>
      </c>
      <c r="D4765" s="86"/>
      <c r="E4765" s="86"/>
      <c r="G4765" s="87">
        <v>2</v>
      </c>
      <c r="H4765" s="87"/>
      <c r="I4765" s="87"/>
    </row>
    <row r="4766" spans="2:24" ht="6" customHeight="1"/>
    <row r="4767" spans="2:24" ht="6" customHeight="1"/>
    <row r="4768" spans="2:24" ht="15" customHeight="1">
      <c r="B4768" s="88" t="s">
        <v>567</v>
      </c>
      <c r="C4768" s="88"/>
      <c r="D4768" s="88"/>
      <c r="E4768" s="88"/>
      <c r="F4768" s="88"/>
      <c r="G4768" s="88"/>
      <c r="H4768" s="88"/>
      <c r="I4768" s="88"/>
      <c r="J4768" s="88"/>
      <c r="K4768" s="88"/>
      <c r="L4768" s="88"/>
      <c r="M4768" s="88"/>
      <c r="N4768" s="88"/>
      <c r="O4768" s="88"/>
      <c r="P4768" s="88"/>
      <c r="Q4768" s="88"/>
      <c r="R4768" s="88"/>
      <c r="S4768" s="88"/>
      <c r="T4768" s="88"/>
      <c r="U4768" s="88"/>
      <c r="V4768" s="88"/>
      <c r="W4768" s="88"/>
      <c r="X4768" s="88"/>
    </row>
    <row r="4769" spans="2:24" ht="5.4" customHeight="1"/>
    <row r="4770" spans="2:24" ht="12.65" customHeight="1">
      <c r="B4770" s="74" t="s">
        <v>568</v>
      </c>
      <c r="C4770" s="74"/>
      <c r="E4770" s="89">
        <v>665</v>
      </c>
      <c r="F4770" s="89"/>
      <c r="G4770" s="89"/>
      <c r="I4770" s="89">
        <v>695</v>
      </c>
      <c r="J4770" s="89"/>
      <c r="K4770" s="89"/>
      <c r="M4770" s="2">
        <v>590</v>
      </c>
      <c r="O4770" s="2">
        <v>615</v>
      </c>
      <c r="Q4770" s="2">
        <v>420</v>
      </c>
      <c r="S4770" s="89">
        <v>435</v>
      </c>
      <c r="T4770" s="89"/>
      <c r="U4770" s="89"/>
      <c r="W4770" s="90">
        <v>67</v>
      </c>
      <c r="X4770" s="90"/>
    </row>
    <row r="4771" spans="2:24" ht="0.65" customHeight="1">
      <c r="B4771" s="74"/>
      <c r="C4771" s="74"/>
    </row>
    <row r="4772" spans="2:24" ht="0.65" customHeight="1"/>
    <row r="4773" spans="2:24" ht="1.75" customHeight="1"/>
    <row r="4774" spans="2:24" ht="10.75" customHeight="1">
      <c r="E4774" s="85">
        <v>665</v>
      </c>
      <c r="F4774" s="85"/>
      <c r="G4774" s="85"/>
      <c r="I4774" s="85">
        <v>695</v>
      </c>
      <c r="J4774" s="85"/>
      <c r="K4774" s="85"/>
      <c r="M4774" s="3">
        <v>590</v>
      </c>
      <c r="O4774" s="3">
        <v>615</v>
      </c>
      <c r="Q4774" s="3">
        <v>420</v>
      </c>
      <c r="S4774" s="85">
        <v>435</v>
      </c>
      <c r="T4774" s="85"/>
      <c r="U4774" s="85"/>
    </row>
    <row r="4775" spans="2:24" ht="6" customHeight="1"/>
    <row r="4776" spans="2:24" ht="13.75" customHeight="1">
      <c r="C4776" s="86" t="s">
        <v>10</v>
      </c>
      <c r="D4776" s="86"/>
      <c r="E4776" s="86"/>
      <c r="G4776" s="87">
        <v>1</v>
      </c>
      <c r="H4776" s="87"/>
      <c r="I4776" s="87"/>
    </row>
    <row r="4777" spans="2:24" ht="6" customHeight="1"/>
    <row r="4778" spans="2:24" ht="6" customHeight="1"/>
    <row r="4779" spans="2:24" ht="15" customHeight="1">
      <c r="B4779" s="88" t="s">
        <v>569</v>
      </c>
      <c r="C4779" s="88"/>
      <c r="D4779" s="88"/>
      <c r="E4779" s="88"/>
      <c r="F4779" s="88"/>
      <c r="G4779" s="88"/>
      <c r="H4779" s="88"/>
      <c r="I4779" s="88"/>
      <c r="J4779" s="88"/>
      <c r="K4779" s="88"/>
      <c r="L4779" s="88"/>
      <c r="M4779" s="88"/>
      <c r="N4779" s="88"/>
      <c r="O4779" s="88"/>
      <c r="P4779" s="88"/>
      <c r="Q4779" s="88"/>
      <c r="R4779" s="88"/>
      <c r="S4779" s="88"/>
      <c r="T4779" s="88"/>
      <c r="U4779" s="88"/>
      <c r="V4779" s="88"/>
      <c r="W4779" s="88"/>
      <c r="X4779" s="88"/>
    </row>
    <row r="4780" spans="2:24" ht="5.4" customHeight="1"/>
    <row r="4781" spans="2:24" ht="10.75" customHeight="1">
      <c r="B4781" s="93" t="s">
        <v>570</v>
      </c>
      <c r="C4781" s="93"/>
      <c r="E4781" s="89">
        <v>480</v>
      </c>
      <c r="F4781" s="89"/>
      <c r="G4781" s="89"/>
      <c r="I4781" s="89">
        <v>480</v>
      </c>
      <c r="J4781" s="89"/>
      <c r="K4781" s="89"/>
      <c r="M4781" s="2">
        <v>400</v>
      </c>
      <c r="O4781" s="2">
        <v>425</v>
      </c>
      <c r="Q4781" s="2">
        <v>240</v>
      </c>
      <c r="S4781" s="89">
        <v>280</v>
      </c>
      <c r="T4781" s="89"/>
      <c r="U4781" s="89"/>
      <c r="W4781" s="90">
        <v>70</v>
      </c>
      <c r="X4781" s="90"/>
    </row>
    <row r="4782" spans="2:24" ht="1.75" customHeight="1">
      <c r="B4782" s="93"/>
      <c r="C4782" s="93"/>
    </row>
    <row r="4783" spans="2:24" ht="0.65" customHeight="1">
      <c r="B4783" s="93"/>
      <c r="C4783" s="93"/>
    </row>
    <row r="4784" spans="2:24" ht="8.4" customHeight="1">
      <c r="B4784" s="93"/>
      <c r="C4784" s="93"/>
    </row>
    <row r="4785" spans="2:24" ht="10.75" customHeight="1">
      <c r="B4785" s="93" t="s">
        <v>570</v>
      </c>
      <c r="C4785" s="93"/>
      <c r="E4785" s="89">
        <v>480</v>
      </c>
      <c r="F4785" s="89"/>
      <c r="G4785" s="89"/>
      <c r="I4785" s="89">
        <v>480</v>
      </c>
      <c r="J4785" s="89"/>
      <c r="K4785" s="89"/>
      <c r="M4785" s="2">
        <v>400</v>
      </c>
      <c r="O4785" s="2">
        <v>425</v>
      </c>
      <c r="Q4785" s="2">
        <v>240</v>
      </c>
      <c r="S4785" s="89">
        <v>280</v>
      </c>
      <c r="T4785" s="89"/>
      <c r="U4785" s="89"/>
      <c r="W4785" s="90">
        <v>69</v>
      </c>
      <c r="X4785" s="90"/>
    </row>
    <row r="4786" spans="2:24" ht="1.75" customHeight="1">
      <c r="B4786" s="93"/>
      <c r="C4786" s="93"/>
    </row>
    <row r="4787" spans="2:24" ht="0.65" customHeight="1">
      <c r="B4787" s="93"/>
      <c r="C4787" s="93"/>
    </row>
    <row r="4788" spans="2:24" ht="8.4" customHeight="1">
      <c r="B4788" s="93"/>
      <c r="C4788" s="93"/>
    </row>
    <row r="4789" spans="2:24" ht="1.75" customHeight="1"/>
    <row r="4790" spans="2:24" ht="10.75" customHeight="1">
      <c r="E4790" s="85">
        <v>960</v>
      </c>
      <c r="F4790" s="85"/>
      <c r="G4790" s="85"/>
      <c r="I4790" s="85">
        <v>960</v>
      </c>
      <c r="J4790" s="85"/>
      <c r="K4790" s="85"/>
      <c r="M4790" s="3">
        <v>800</v>
      </c>
      <c r="O4790" s="3">
        <v>850</v>
      </c>
      <c r="Q4790" s="3">
        <v>480</v>
      </c>
      <c r="S4790" s="85">
        <v>560</v>
      </c>
      <c r="T4790" s="85"/>
      <c r="U4790" s="85"/>
    </row>
    <row r="4791" spans="2:24" ht="6" customHeight="1"/>
    <row r="4792" spans="2:24" ht="13.75" customHeight="1">
      <c r="C4792" s="86" t="s">
        <v>10</v>
      </c>
      <c r="D4792" s="86"/>
      <c r="E4792" s="86"/>
      <c r="G4792" s="87">
        <v>2</v>
      </c>
      <c r="H4792" s="87"/>
      <c r="I4792" s="87"/>
    </row>
    <row r="4793" spans="2:24" ht="6" customHeight="1"/>
    <row r="4794" spans="2:24" ht="6" customHeight="1"/>
    <row r="4795" spans="2:24" ht="15" customHeight="1">
      <c r="B4795" s="88" t="s">
        <v>571</v>
      </c>
      <c r="C4795" s="88"/>
      <c r="D4795" s="88"/>
      <c r="E4795" s="88"/>
      <c r="F4795" s="88"/>
      <c r="G4795" s="88"/>
      <c r="H4795" s="88"/>
      <c r="I4795" s="88"/>
      <c r="J4795" s="88"/>
      <c r="K4795" s="88"/>
      <c r="L4795" s="88"/>
      <c r="M4795" s="88"/>
      <c r="N4795" s="88"/>
      <c r="O4795" s="88"/>
      <c r="P4795" s="88"/>
      <c r="Q4795" s="88"/>
      <c r="R4795" s="88"/>
      <c r="S4795" s="88"/>
      <c r="T4795" s="88"/>
      <c r="U4795" s="88"/>
      <c r="V4795" s="88"/>
      <c r="W4795" s="88"/>
      <c r="X4795" s="88"/>
    </row>
    <row r="4796" spans="2:24" ht="5.4" customHeight="1"/>
    <row r="4797" spans="2:24" ht="12.65" customHeight="1">
      <c r="B4797" s="74" t="s">
        <v>572</v>
      </c>
      <c r="C4797" s="74"/>
      <c r="E4797" s="89">
        <v>2496</v>
      </c>
      <c r="F4797" s="89"/>
      <c r="G4797" s="89"/>
      <c r="I4797" s="89">
        <v>2531</v>
      </c>
      <c r="J4797" s="89"/>
      <c r="K4797" s="89"/>
      <c r="M4797" s="2">
        <v>2538</v>
      </c>
      <c r="O4797" s="2">
        <v>2568</v>
      </c>
      <c r="Q4797" s="2">
        <v>2392</v>
      </c>
      <c r="S4797" s="89">
        <v>2472</v>
      </c>
      <c r="T4797" s="89"/>
      <c r="U4797" s="89"/>
      <c r="W4797" s="90">
        <v>63</v>
      </c>
      <c r="X4797" s="90"/>
    </row>
    <row r="4798" spans="2:24" ht="0.65" customHeight="1">
      <c r="B4798" s="74"/>
      <c r="C4798" s="74"/>
    </row>
    <row r="4799" spans="2:24" ht="0.65" customHeight="1"/>
    <row r="4800" spans="2:24" ht="1.75" customHeight="1"/>
    <row r="4801" spans="2:24" ht="10.75" customHeight="1">
      <c r="E4801" s="85">
        <v>2496</v>
      </c>
      <c r="F4801" s="85"/>
      <c r="G4801" s="85"/>
      <c r="I4801" s="85">
        <v>2531</v>
      </c>
      <c r="J4801" s="85"/>
      <c r="K4801" s="85"/>
      <c r="M4801" s="3">
        <v>2538</v>
      </c>
      <c r="O4801" s="3">
        <v>2568</v>
      </c>
      <c r="Q4801" s="3">
        <v>2392</v>
      </c>
      <c r="S4801" s="85">
        <v>2472</v>
      </c>
      <c r="T4801" s="85"/>
      <c r="U4801" s="85"/>
    </row>
    <row r="4802" spans="2:24" ht="6" customHeight="1"/>
    <row r="4803" spans="2:24" ht="13.75" customHeight="1">
      <c r="C4803" s="86" t="s">
        <v>10</v>
      </c>
      <c r="D4803" s="86"/>
      <c r="E4803" s="86"/>
      <c r="G4803" s="87">
        <v>1</v>
      </c>
      <c r="H4803" s="87"/>
      <c r="I4803" s="87"/>
    </row>
    <row r="4804" spans="2:24" ht="6" customHeight="1"/>
    <row r="4805" spans="2:24" ht="6" customHeight="1"/>
    <row r="4806" spans="2:24" ht="15" customHeight="1">
      <c r="B4806" s="88" t="s">
        <v>573</v>
      </c>
      <c r="C4806" s="88"/>
      <c r="D4806" s="88"/>
      <c r="E4806" s="88"/>
      <c r="F4806" s="88"/>
      <c r="G4806" s="88"/>
      <c r="H4806" s="88"/>
      <c r="I4806" s="88"/>
      <c r="J4806" s="88"/>
      <c r="K4806" s="88"/>
      <c r="L4806" s="88"/>
      <c r="M4806" s="88"/>
      <c r="N4806" s="88"/>
      <c r="O4806" s="88"/>
      <c r="P4806" s="88"/>
      <c r="Q4806" s="88"/>
      <c r="R4806" s="88"/>
      <c r="S4806" s="88"/>
      <c r="T4806" s="88"/>
      <c r="U4806" s="88"/>
      <c r="V4806" s="88"/>
      <c r="W4806" s="88"/>
      <c r="X4806" s="88"/>
    </row>
    <row r="4807" spans="2:24" ht="5.4" customHeight="1"/>
    <row r="4808" spans="2:24" ht="12.65" customHeight="1">
      <c r="B4808" s="74" t="s">
        <v>574</v>
      </c>
      <c r="C4808" s="74"/>
      <c r="E4808" s="89">
        <v>300</v>
      </c>
      <c r="F4808" s="89"/>
      <c r="G4808" s="89"/>
      <c r="I4808" s="89">
        <v>310</v>
      </c>
      <c r="J4808" s="89"/>
      <c r="K4808" s="89"/>
      <c r="M4808" s="2">
        <v>300</v>
      </c>
      <c r="O4808" s="2">
        <v>310</v>
      </c>
      <c r="Q4808" s="2">
        <v>300</v>
      </c>
      <c r="S4808" s="89">
        <v>367.5</v>
      </c>
      <c r="T4808" s="89"/>
      <c r="U4808" s="89"/>
      <c r="W4808" s="90">
        <v>88</v>
      </c>
      <c r="X4808" s="90"/>
    </row>
    <row r="4809" spans="2:24" ht="0.65" customHeight="1">
      <c r="B4809" s="74"/>
      <c r="C4809" s="74"/>
    </row>
    <row r="4810" spans="2:24" ht="0.65" customHeight="1"/>
    <row r="4811" spans="2:24" ht="1.75" customHeight="1"/>
    <row r="4812" spans="2:24" ht="10.75" customHeight="1">
      <c r="E4812" s="85">
        <v>300</v>
      </c>
      <c r="F4812" s="85"/>
      <c r="G4812" s="85"/>
      <c r="I4812" s="85">
        <v>310</v>
      </c>
      <c r="J4812" s="85"/>
      <c r="K4812" s="85"/>
      <c r="M4812" s="3">
        <v>300</v>
      </c>
      <c r="O4812" s="3">
        <v>310</v>
      </c>
      <c r="Q4812" s="3">
        <v>300</v>
      </c>
      <c r="S4812" s="85">
        <v>367.5</v>
      </c>
      <c r="T4812" s="85"/>
      <c r="U4812" s="85"/>
    </row>
    <row r="4813" spans="2:24" ht="6" customHeight="1"/>
    <row r="4814" spans="2:24" ht="13.75" customHeight="1">
      <c r="C4814" s="86" t="s">
        <v>10</v>
      </c>
      <c r="D4814" s="86"/>
      <c r="E4814" s="86"/>
      <c r="G4814" s="87">
        <v>1</v>
      </c>
      <c r="H4814" s="87"/>
      <c r="I4814" s="87"/>
    </row>
    <row r="4815" spans="2:24" ht="6" customHeight="1"/>
    <row r="4816" spans="2:24" ht="6" customHeight="1"/>
    <row r="4817" spans="2:24" ht="15" customHeight="1">
      <c r="B4817" s="88" t="s">
        <v>575</v>
      </c>
      <c r="C4817" s="88"/>
      <c r="D4817" s="88"/>
      <c r="E4817" s="88"/>
      <c r="F4817" s="88"/>
      <c r="G4817" s="88"/>
      <c r="H4817" s="88"/>
      <c r="I4817" s="88"/>
      <c r="J4817" s="88"/>
      <c r="K4817" s="88"/>
      <c r="L4817" s="88"/>
      <c r="M4817" s="88"/>
      <c r="N4817" s="88"/>
      <c r="O4817" s="88"/>
      <c r="P4817" s="88"/>
      <c r="Q4817" s="88"/>
      <c r="R4817" s="88"/>
      <c r="S4817" s="88"/>
      <c r="T4817" s="88"/>
      <c r="U4817" s="88"/>
      <c r="V4817" s="88"/>
      <c r="W4817" s="88"/>
      <c r="X4817" s="88"/>
    </row>
    <row r="4818" spans="2:24" ht="5.4" customHeight="1"/>
    <row r="4819" spans="2:24" ht="10.75" customHeight="1">
      <c r="B4819" s="93" t="s">
        <v>576</v>
      </c>
      <c r="C4819" s="93"/>
      <c r="E4819" s="89">
        <v>1600</v>
      </c>
      <c r="F4819" s="89"/>
      <c r="G4819" s="89"/>
      <c r="I4819" s="89">
        <v>1600</v>
      </c>
      <c r="J4819" s="89"/>
      <c r="K4819" s="89"/>
      <c r="M4819" s="2">
        <v>1500</v>
      </c>
      <c r="O4819" s="2">
        <v>1500</v>
      </c>
      <c r="Q4819" s="2">
        <v>3000</v>
      </c>
      <c r="S4819" s="89">
        <v>3025</v>
      </c>
      <c r="T4819" s="89"/>
      <c r="U4819" s="89"/>
      <c r="W4819" s="90">
        <v>60</v>
      </c>
      <c r="X4819" s="90"/>
    </row>
    <row r="4820" spans="2:24" ht="1.75" customHeight="1">
      <c r="B4820" s="93"/>
      <c r="C4820" s="93"/>
    </row>
    <row r="4821" spans="2:24" ht="0.65" customHeight="1">
      <c r="B4821" s="93"/>
      <c r="C4821" s="93"/>
    </row>
    <row r="4822" spans="2:24" ht="8.4" customHeight="1">
      <c r="B4822" s="93"/>
      <c r="C4822" s="93"/>
    </row>
    <row r="4823" spans="2:24" ht="10.75" customHeight="1">
      <c r="B4823" s="93" t="s">
        <v>576</v>
      </c>
      <c r="C4823" s="93"/>
      <c r="E4823" s="89">
        <v>1600</v>
      </c>
      <c r="F4823" s="89"/>
      <c r="G4823" s="89"/>
      <c r="I4823" s="89">
        <v>1600</v>
      </c>
      <c r="J4823" s="89"/>
      <c r="K4823" s="89"/>
      <c r="M4823" s="2">
        <v>1500</v>
      </c>
      <c r="O4823" s="2">
        <v>1500</v>
      </c>
      <c r="Q4823" s="2">
        <v>3000</v>
      </c>
      <c r="S4823" s="89">
        <v>3025</v>
      </c>
      <c r="T4823" s="89"/>
      <c r="U4823" s="89"/>
      <c r="W4823" s="90">
        <v>59</v>
      </c>
      <c r="X4823" s="90"/>
    </row>
    <row r="4824" spans="2:24" ht="1.75" customHeight="1">
      <c r="B4824" s="93"/>
      <c r="C4824" s="93"/>
    </row>
    <row r="4825" spans="2:24" ht="0.65" customHeight="1">
      <c r="B4825" s="93"/>
      <c r="C4825" s="93"/>
    </row>
    <row r="4826" spans="2:24" ht="8.4" customHeight="1">
      <c r="B4826" s="93"/>
      <c r="C4826" s="93"/>
    </row>
    <row r="4827" spans="2:24" ht="1.75" customHeight="1"/>
    <row r="4828" spans="2:24" ht="10.75" customHeight="1">
      <c r="E4828" s="85">
        <v>3200</v>
      </c>
      <c r="F4828" s="85"/>
      <c r="G4828" s="85"/>
      <c r="I4828" s="85">
        <v>3200</v>
      </c>
      <c r="J4828" s="85"/>
      <c r="K4828" s="85"/>
      <c r="M4828" s="3">
        <v>3000</v>
      </c>
      <c r="O4828" s="3">
        <v>3000</v>
      </c>
      <c r="Q4828" s="3">
        <v>6000</v>
      </c>
      <c r="S4828" s="85">
        <v>6050</v>
      </c>
      <c r="T4828" s="85"/>
      <c r="U4828" s="85"/>
    </row>
    <row r="4829" spans="2:24" ht="6" customHeight="1"/>
    <row r="4830" spans="2:24" ht="13.75" customHeight="1">
      <c r="C4830" s="86" t="s">
        <v>10</v>
      </c>
      <c r="D4830" s="86"/>
      <c r="E4830" s="86"/>
      <c r="G4830" s="87">
        <v>2</v>
      </c>
      <c r="H4830" s="87"/>
      <c r="I4830" s="87"/>
    </row>
    <row r="4831" spans="2:24" ht="6" customHeight="1"/>
    <row r="4832" spans="2:24" ht="6" customHeight="1"/>
    <row r="4833" spans="2:24" ht="15" customHeight="1">
      <c r="B4833" s="88" t="s">
        <v>577</v>
      </c>
      <c r="C4833" s="88"/>
      <c r="D4833" s="88"/>
      <c r="E4833" s="88"/>
      <c r="F4833" s="88"/>
      <c r="G4833" s="88"/>
      <c r="H4833" s="88"/>
      <c r="I4833" s="88"/>
      <c r="J4833" s="88"/>
      <c r="K4833" s="88"/>
      <c r="L4833" s="88"/>
      <c r="M4833" s="88"/>
      <c r="N4833" s="88"/>
      <c r="O4833" s="88"/>
      <c r="P4833" s="88"/>
      <c r="Q4833" s="88"/>
      <c r="R4833" s="88"/>
      <c r="S4833" s="88"/>
      <c r="T4833" s="88"/>
      <c r="U4833" s="88"/>
      <c r="V4833" s="88"/>
      <c r="W4833" s="88"/>
      <c r="X4833" s="88"/>
    </row>
    <row r="4834" spans="2:24" ht="5.4" customHeight="1"/>
    <row r="4835" spans="2:24" ht="12.65" customHeight="1">
      <c r="B4835" s="74" t="s">
        <v>578</v>
      </c>
      <c r="C4835" s="74"/>
      <c r="E4835" s="89">
        <v>180</v>
      </c>
      <c r="F4835" s="89"/>
      <c r="G4835" s="89"/>
      <c r="I4835" s="89">
        <v>180</v>
      </c>
      <c r="J4835" s="89"/>
      <c r="K4835" s="89"/>
      <c r="M4835" s="2">
        <v>190</v>
      </c>
      <c r="O4835" s="2">
        <v>190</v>
      </c>
      <c r="Q4835" s="2">
        <v>0</v>
      </c>
      <c r="S4835" s="89">
        <v>0</v>
      </c>
      <c r="T4835" s="89"/>
      <c r="U4835" s="89"/>
      <c r="W4835" s="90">
        <v>61</v>
      </c>
      <c r="X4835" s="90"/>
    </row>
    <row r="4836" spans="2:24" ht="0.65" customHeight="1">
      <c r="B4836" s="74"/>
      <c r="C4836" s="74"/>
    </row>
    <row r="4837" spans="2:24" ht="0.65" customHeight="1"/>
    <row r="4838" spans="2:24" ht="1.75" customHeight="1"/>
    <row r="4839" spans="2:24" ht="10.75" customHeight="1">
      <c r="E4839" s="85">
        <v>180</v>
      </c>
      <c r="F4839" s="85"/>
      <c r="G4839" s="85"/>
      <c r="I4839" s="85">
        <v>180</v>
      </c>
      <c r="J4839" s="85"/>
      <c r="K4839" s="85"/>
      <c r="M4839" s="3">
        <v>190</v>
      </c>
      <c r="O4839" s="3">
        <v>190</v>
      </c>
      <c r="Q4839" s="3">
        <v>0</v>
      </c>
      <c r="S4839" s="85">
        <v>0</v>
      </c>
      <c r="T4839" s="85"/>
      <c r="U4839" s="85"/>
    </row>
    <row r="4840" spans="2:24" ht="6" customHeight="1"/>
    <row r="4841" spans="2:24" ht="13.75" customHeight="1">
      <c r="C4841" s="86" t="s">
        <v>10</v>
      </c>
      <c r="D4841" s="86"/>
      <c r="E4841" s="86"/>
      <c r="G4841" s="87">
        <v>1</v>
      </c>
      <c r="H4841" s="87"/>
      <c r="I4841" s="87"/>
    </row>
    <row r="4842" spans="2:24" ht="6" customHeight="1"/>
    <row r="4843" spans="2:24" ht="6" customHeight="1"/>
    <row r="4844" spans="2:24" ht="15" customHeight="1">
      <c r="B4844" s="88" t="s">
        <v>579</v>
      </c>
      <c r="C4844" s="88"/>
      <c r="D4844" s="88"/>
      <c r="E4844" s="88"/>
      <c r="F4844" s="88"/>
      <c r="G4844" s="88"/>
      <c r="H4844" s="88"/>
      <c r="I4844" s="88"/>
      <c r="J4844" s="88"/>
      <c r="K4844" s="88"/>
      <c r="L4844" s="88"/>
      <c r="M4844" s="88"/>
      <c r="N4844" s="88"/>
      <c r="O4844" s="88"/>
      <c r="P4844" s="88"/>
      <c r="Q4844" s="88"/>
      <c r="R4844" s="88"/>
      <c r="S4844" s="88"/>
      <c r="T4844" s="88"/>
      <c r="U4844" s="88"/>
      <c r="V4844" s="88"/>
      <c r="W4844" s="88"/>
      <c r="X4844" s="88"/>
    </row>
    <row r="4845" spans="2:24" ht="5.4" customHeight="1"/>
    <row r="4846" spans="2:24" ht="10.75" customHeight="1">
      <c r="B4846" s="93" t="s">
        <v>580</v>
      </c>
      <c r="C4846" s="93"/>
      <c r="E4846" s="89">
        <v>1260</v>
      </c>
      <c r="F4846" s="89"/>
      <c r="G4846" s="89"/>
      <c r="I4846" s="89">
        <v>1260</v>
      </c>
      <c r="J4846" s="89"/>
      <c r="K4846" s="89"/>
      <c r="M4846" s="2">
        <v>1260</v>
      </c>
      <c r="O4846" s="2">
        <v>1260</v>
      </c>
      <c r="Q4846" s="2">
        <v>1260</v>
      </c>
      <c r="S4846" s="89">
        <v>1260</v>
      </c>
      <c r="T4846" s="89"/>
      <c r="U4846" s="89"/>
      <c r="W4846" s="90">
        <v>50</v>
      </c>
      <c r="X4846" s="90"/>
    </row>
    <row r="4847" spans="2:24" ht="1.75" customHeight="1">
      <c r="B4847" s="93"/>
      <c r="C4847" s="93"/>
    </row>
    <row r="4848" spans="2:24" ht="0.65" customHeight="1">
      <c r="B4848" s="93"/>
      <c r="C4848" s="93"/>
    </row>
    <row r="4849" spans="2:24" ht="8.4" customHeight="1">
      <c r="B4849" s="93"/>
      <c r="C4849" s="93"/>
    </row>
    <row r="4850" spans="2:24" ht="10.75" customHeight="1">
      <c r="B4850" s="93" t="s">
        <v>580</v>
      </c>
      <c r="C4850" s="93"/>
      <c r="E4850" s="89">
        <v>1260</v>
      </c>
      <c r="F4850" s="89"/>
      <c r="G4850" s="89"/>
      <c r="I4850" s="89">
        <v>1260</v>
      </c>
      <c r="J4850" s="89"/>
      <c r="K4850" s="89"/>
      <c r="M4850" s="2">
        <v>1260</v>
      </c>
      <c r="O4850" s="2">
        <v>1260</v>
      </c>
      <c r="Q4850" s="2">
        <v>1260</v>
      </c>
      <c r="S4850" s="89">
        <v>1260</v>
      </c>
      <c r="T4850" s="89"/>
      <c r="U4850" s="89"/>
      <c r="W4850" s="90">
        <v>50</v>
      </c>
      <c r="X4850" s="90"/>
    </row>
    <row r="4851" spans="2:24" ht="1.75" customHeight="1">
      <c r="B4851" s="93"/>
      <c r="C4851" s="93"/>
    </row>
    <row r="4852" spans="2:24" ht="0.65" customHeight="1">
      <c r="B4852" s="93"/>
      <c r="C4852" s="93"/>
    </row>
    <row r="4853" spans="2:24" ht="8.4" customHeight="1">
      <c r="B4853" s="93"/>
      <c r="C4853" s="93"/>
    </row>
    <row r="4854" spans="2:24" ht="1.75" customHeight="1"/>
    <row r="4855" spans="2:24" ht="10.75" customHeight="1">
      <c r="E4855" s="85">
        <v>2520</v>
      </c>
      <c r="F4855" s="85"/>
      <c r="G4855" s="85"/>
      <c r="I4855" s="85">
        <v>2520</v>
      </c>
      <c r="J4855" s="85"/>
      <c r="K4855" s="85"/>
      <c r="M4855" s="3">
        <v>2520</v>
      </c>
      <c r="O4855" s="3">
        <v>2520</v>
      </c>
      <c r="Q4855" s="3">
        <v>2520</v>
      </c>
      <c r="S4855" s="85">
        <v>2520</v>
      </c>
      <c r="T4855" s="85"/>
      <c r="U4855" s="85"/>
    </row>
    <row r="4856" spans="2:24" ht="6" customHeight="1"/>
    <row r="4857" spans="2:24" ht="13.75" customHeight="1">
      <c r="C4857" s="86" t="s">
        <v>10</v>
      </c>
      <c r="D4857" s="86"/>
      <c r="E4857" s="86"/>
      <c r="G4857" s="87">
        <v>2</v>
      </c>
      <c r="H4857" s="87"/>
      <c r="I4857" s="87"/>
    </row>
    <row r="4858" spans="2:24" ht="6" customHeight="1"/>
    <row r="4859" spans="2:24" ht="6" customHeight="1"/>
    <row r="4860" spans="2:24" ht="15" customHeight="1">
      <c r="B4860" s="88" t="s">
        <v>581</v>
      </c>
      <c r="C4860" s="88"/>
      <c r="D4860" s="88"/>
      <c r="E4860" s="88"/>
      <c r="F4860" s="88"/>
      <c r="G4860" s="88"/>
      <c r="H4860" s="88"/>
      <c r="I4860" s="88"/>
      <c r="J4860" s="88"/>
      <c r="K4860" s="88"/>
      <c r="L4860" s="88"/>
      <c r="M4860" s="88"/>
      <c r="N4860" s="88"/>
      <c r="O4860" s="88"/>
      <c r="P4860" s="88"/>
      <c r="Q4860" s="88"/>
      <c r="R4860" s="88"/>
      <c r="S4860" s="88"/>
      <c r="T4860" s="88"/>
      <c r="U4860" s="88"/>
      <c r="V4860" s="88"/>
      <c r="W4860" s="88"/>
      <c r="X4860" s="88"/>
    </row>
    <row r="4861" spans="2:24" ht="5.4" customHeight="1"/>
    <row r="4862" spans="2:24" ht="10.75" customHeight="1">
      <c r="B4862" s="93" t="s">
        <v>582</v>
      </c>
      <c r="C4862" s="93"/>
      <c r="E4862" s="89">
        <v>2885</v>
      </c>
      <c r="F4862" s="89"/>
      <c r="G4862" s="89"/>
      <c r="I4862" s="89">
        <v>3085</v>
      </c>
      <c r="J4862" s="89"/>
      <c r="K4862" s="89"/>
      <c r="M4862" s="2">
        <v>2650</v>
      </c>
      <c r="O4862" s="2">
        <v>2850</v>
      </c>
      <c r="Q4862" s="2">
        <v>2600</v>
      </c>
      <c r="S4862" s="89">
        <v>2680</v>
      </c>
      <c r="T4862" s="89"/>
      <c r="U4862" s="89"/>
      <c r="W4862" s="90">
        <v>80</v>
      </c>
      <c r="X4862" s="90"/>
    </row>
    <row r="4863" spans="2:24" ht="1.75" customHeight="1">
      <c r="B4863" s="93"/>
      <c r="C4863" s="93"/>
    </row>
    <row r="4864" spans="2:24" ht="0.65" customHeight="1">
      <c r="B4864" s="93"/>
      <c r="C4864" s="93"/>
    </row>
    <row r="4865" spans="2:24" ht="8.4" customHeight="1">
      <c r="B4865" s="93"/>
      <c r="C4865" s="93"/>
    </row>
    <row r="4866" spans="2:24" ht="10.75" customHeight="1">
      <c r="B4866" s="93" t="s">
        <v>582</v>
      </c>
      <c r="C4866" s="93"/>
      <c r="E4866" s="89">
        <v>2885</v>
      </c>
      <c r="F4866" s="89"/>
      <c r="G4866" s="89"/>
      <c r="I4866" s="89">
        <v>3085</v>
      </c>
      <c r="J4866" s="89"/>
      <c r="K4866" s="89"/>
      <c r="M4866" s="2">
        <v>2650</v>
      </c>
      <c r="O4866" s="2">
        <v>2850</v>
      </c>
      <c r="Q4866" s="2">
        <v>2600</v>
      </c>
      <c r="S4866" s="89">
        <v>2680</v>
      </c>
      <c r="T4866" s="89"/>
      <c r="U4866" s="89"/>
      <c r="W4866" s="90">
        <v>76</v>
      </c>
      <c r="X4866" s="90"/>
    </row>
    <row r="4867" spans="2:24" ht="1.75" customHeight="1">
      <c r="B4867" s="93"/>
      <c r="C4867" s="93"/>
    </row>
    <row r="4868" spans="2:24" ht="0.65" customHeight="1">
      <c r="B4868" s="93"/>
      <c r="C4868" s="93"/>
    </row>
    <row r="4869" spans="2:24" ht="8.4" customHeight="1">
      <c r="B4869" s="93"/>
      <c r="C4869" s="93"/>
    </row>
    <row r="4870" spans="2:24" ht="1.75" customHeight="1"/>
    <row r="4871" spans="2:24" ht="10.75" customHeight="1">
      <c r="E4871" s="85">
        <v>5770</v>
      </c>
      <c r="F4871" s="85"/>
      <c r="G4871" s="85"/>
      <c r="I4871" s="85">
        <v>6170</v>
      </c>
      <c r="J4871" s="85"/>
      <c r="K4871" s="85"/>
      <c r="M4871" s="3">
        <v>5300</v>
      </c>
      <c r="O4871" s="3">
        <v>5700</v>
      </c>
      <c r="Q4871" s="3">
        <v>5200</v>
      </c>
      <c r="S4871" s="85">
        <v>5360</v>
      </c>
      <c r="T4871" s="85"/>
      <c r="U4871" s="85"/>
    </row>
    <row r="4872" spans="2:24" ht="6" customHeight="1"/>
    <row r="4873" spans="2:24" ht="13.75" customHeight="1">
      <c r="C4873" s="86" t="s">
        <v>10</v>
      </c>
      <c r="D4873" s="86"/>
      <c r="E4873" s="86"/>
      <c r="G4873" s="87">
        <v>2</v>
      </c>
      <c r="H4873" s="87"/>
      <c r="I4873" s="87"/>
    </row>
    <row r="4874" spans="2:24" ht="6" customHeight="1"/>
    <row r="4875" spans="2:24" ht="6" customHeight="1"/>
    <row r="4876" spans="2:24" ht="15" customHeight="1">
      <c r="B4876" s="88" t="s">
        <v>583</v>
      </c>
      <c r="C4876" s="88"/>
      <c r="D4876" s="88"/>
      <c r="E4876" s="88"/>
      <c r="F4876" s="88"/>
      <c r="G4876" s="88"/>
      <c r="H4876" s="88"/>
      <c r="I4876" s="88"/>
      <c r="J4876" s="88"/>
      <c r="K4876" s="88"/>
      <c r="L4876" s="88"/>
      <c r="M4876" s="88"/>
      <c r="N4876" s="88"/>
      <c r="O4876" s="88"/>
      <c r="P4876" s="88"/>
      <c r="Q4876" s="88"/>
      <c r="R4876" s="88"/>
      <c r="S4876" s="88"/>
      <c r="T4876" s="88"/>
      <c r="U4876" s="88"/>
      <c r="V4876" s="88"/>
      <c r="W4876" s="88"/>
      <c r="X4876" s="88"/>
    </row>
    <row r="4877" spans="2:24" ht="5.4" customHeight="1"/>
    <row r="4878" spans="2:24" ht="10.75" customHeight="1">
      <c r="B4878" s="93" t="s">
        <v>584</v>
      </c>
      <c r="C4878" s="93"/>
      <c r="E4878" s="89">
        <v>0</v>
      </c>
      <c r="F4878" s="89"/>
      <c r="G4878" s="89"/>
      <c r="I4878" s="89">
        <v>0</v>
      </c>
      <c r="J4878" s="89"/>
      <c r="K4878" s="89"/>
      <c r="M4878" s="2">
        <v>2750</v>
      </c>
      <c r="O4878" s="2">
        <v>2780</v>
      </c>
      <c r="Q4878" s="2">
        <v>2750</v>
      </c>
      <c r="S4878" s="89">
        <v>2890</v>
      </c>
      <c r="T4878" s="89"/>
      <c r="U4878" s="89"/>
      <c r="W4878" s="90">
        <v>80</v>
      </c>
      <c r="X4878" s="90"/>
    </row>
    <row r="4879" spans="2:24" ht="1.75" customHeight="1">
      <c r="B4879" s="93"/>
      <c r="C4879" s="93"/>
    </row>
    <row r="4880" spans="2:24" ht="0.65" customHeight="1">
      <c r="B4880" s="93"/>
      <c r="C4880" s="93"/>
    </row>
    <row r="4881" spans="2:24" ht="8.4" customHeight="1">
      <c r="B4881" s="93"/>
      <c r="C4881" s="93"/>
    </row>
    <row r="4882" spans="2:24" ht="1.75" customHeight="1"/>
    <row r="4883" spans="2:24" ht="10.75" customHeight="1">
      <c r="E4883" s="85">
        <v>0</v>
      </c>
      <c r="F4883" s="85"/>
      <c r="G4883" s="85"/>
      <c r="I4883" s="85">
        <v>0</v>
      </c>
      <c r="J4883" s="85"/>
      <c r="K4883" s="85"/>
      <c r="M4883" s="3">
        <v>2750</v>
      </c>
      <c r="O4883" s="3">
        <v>2780</v>
      </c>
      <c r="Q4883" s="3">
        <v>2750</v>
      </c>
      <c r="S4883" s="85">
        <v>2890</v>
      </c>
      <c r="T4883" s="85"/>
      <c r="U4883" s="85"/>
    </row>
    <row r="4884" spans="2:24" ht="6" customHeight="1"/>
    <row r="4885" spans="2:24" ht="13.75" customHeight="1">
      <c r="C4885" s="86" t="s">
        <v>10</v>
      </c>
      <c r="D4885" s="86"/>
      <c r="E4885" s="86"/>
      <c r="G4885" s="87">
        <v>1</v>
      </c>
      <c r="H4885" s="87"/>
      <c r="I4885" s="87"/>
    </row>
    <row r="4886" spans="2:24" ht="6" customHeight="1"/>
    <row r="4887" spans="2:24" ht="6" customHeight="1"/>
    <row r="4888" spans="2:24" ht="15" customHeight="1">
      <c r="B4888" s="88" t="s">
        <v>585</v>
      </c>
      <c r="C4888" s="88"/>
      <c r="D4888" s="88"/>
      <c r="E4888" s="88"/>
      <c r="F4888" s="88"/>
      <c r="G4888" s="88"/>
      <c r="H4888" s="88"/>
      <c r="I4888" s="88"/>
      <c r="J4888" s="88"/>
      <c r="K4888" s="88"/>
      <c r="L4888" s="88"/>
      <c r="M4888" s="88"/>
      <c r="N4888" s="88"/>
      <c r="O4888" s="88"/>
      <c r="P4888" s="88"/>
      <c r="Q4888" s="88"/>
      <c r="R4888" s="88"/>
      <c r="S4888" s="88"/>
      <c r="T4888" s="88"/>
      <c r="U4888" s="88"/>
      <c r="V4888" s="88"/>
      <c r="W4888" s="88"/>
      <c r="X4888" s="88"/>
    </row>
    <row r="4889" spans="2:24" ht="5.4" customHeight="1"/>
    <row r="4890" spans="2:24" ht="10.75" customHeight="1">
      <c r="B4890" s="93" t="s">
        <v>586</v>
      </c>
      <c r="C4890" s="93"/>
      <c r="E4890" s="89">
        <v>410</v>
      </c>
      <c r="F4890" s="89"/>
      <c r="G4890" s="89"/>
      <c r="I4890" s="89">
        <v>425</v>
      </c>
      <c r="J4890" s="89"/>
      <c r="K4890" s="89"/>
      <c r="M4890" s="2">
        <v>450</v>
      </c>
      <c r="O4890" s="2">
        <v>450</v>
      </c>
      <c r="Q4890" s="2">
        <v>430</v>
      </c>
      <c r="S4890" s="89">
        <v>430</v>
      </c>
      <c r="T4890" s="89"/>
      <c r="U4890" s="89"/>
      <c r="W4890" s="90">
        <v>67</v>
      </c>
      <c r="X4890" s="90"/>
    </row>
    <row r="4891" spans="2:24" ht="1.75" customHeight="1">
      <c r="B4891" s="93"/>
      <c r="C4891" s="93"/>
    </row>
    <row r="4892" spans="2:24" ht="0.65" customHeight="1">
      <c r="B4892" s="93"/>
      <c r="C4892" s="93"/>
    </row>
    <row r="4893" spans="2:24" ht="8.4" customHeight="1">
      <c r="B4893" s="93"/>
      <c r="C4893" s="93"/>
    </row>
    <row r="4894" spans="2:24" ht="10.75" customHeight="1">
      <c r="B4894" s="93" t="s">
        <v>586</v>
      </c>
      <c r="C4894" s="93"/>
      <c r="E4894" s="89">
        <v>410</v>
      </c>
      <c r="F4894" s="89"/>
      <c r="G4894" s="89"/>
      <c r="I4894" s="89">
        <v>425</v>
      </c>
      <c r="J4894" s="89"/>
      <c r="K4894" s="89"/>
      <c r="M4894" s="2">
        <v>450</v>
      </c>
      <c r="O4894" s="2">
        <v>450</v>
      </c>
      <c r="Q4894" s="2">
        <v>430</v>
      </c>
      <c r="S4894" s="89">
        <v>430</v>
      </c>
      <c r="T4894" s="89"/>
      <c r="U4894" s="89"/>
      <c r="W4894" s="90">
        <v>72</v>
      </c>
      <c r="X4894" s="90"/>
    </row>
    <row r="4895" spans="2:24" ht="1.75" customHeight="1">
      <c r="B4895" s="93"/>
      <c r="C4895" s="93"/>
    </row>
    <row r="4896" spans="2:24" ht="0.65" customHeight="1">
      <c r="B4896" s="93"/>
      <c r="C4896" s="93"/>
    </row>
    <row r="4897" spans="2:24" ht="8.4" customHeight="1">
      <c r="B4897" s="93"/>
      <c r="C4897" s="93"/>
    </row>
    <row r="4898" spans="2:24" ht="1.75" customHeight="1"/>
    <row r="4899" spans="2:24" ht="10.75" customHeight="1">
      <c r="E4899" s="85">
        <v>820</v>
      </c>
      <c r="F4899" s="85"/>
      <c r="G4899" s="85"/>
      <c r="I4899" s="85">
        <v>850</v>
      </c>
      <c r="J4899" s="85"/>
      <c r="K4899" s="85"/>
      <c r="M4899" s="3">
        <v>900</v>
      </c>
      <c r="O4899" s="3">
        <v>900</v>
      </c>
      <c r="Q4899" s="3">
        <v>860</v>
      </c>
      <c r="S4899" s="85">
        <v>860</v>
      </c>
      <c r="T4899" s="85"/>
      <c r="U4899" s="85"/>
    </row>
    <row r="4900" spans="2:24" ht="6" customHeight="1"/>
    <row r="4901" spans="2:24" ht="13.75" customHeight="1">
      <c r="C4901" s="86" t="s">
        <v>10</v>
      </c>
      <c r="D4901" s="86"/>
      <c r="E4901" s="86"/>
      <c r="G4901" s="87">
        <v>2</v>
      </c>
      <c r="H4901" s="87"/>
      <c r="I4901" s="87"/>
    </row>
    <row r="4902" spans="2:24" ht="6" customHeight="1"/>
    <row r="4903" spans="2:24" ht="6" customHeight="1"/>
    <row r="4904" spans="2:24" ht="15" customHeight="1">
      <c r="B4904" s="88" t="s">
        <v>587</v>
      </c>
      <c r="C4904" s="88"/>
      <c r="D4904" s="88"/>
      <c r="E4904" s="88"/>
      <c r="F4904" s="88"/>
      <c r="G4904" s="88"/>
      <c r="H4904" s="88"/>
      <c r="I4904" s="88"/>
      <c r="J4904" s="88"/>
      <c r="K4904" s="88"/>
      <c r="L4904" s="88"/>
      <c r="M4904" s="88"/>
      <c r="N4904" s="88"/>
      <c r="O4904" s="88"/>
      <c r="P4904" s="88"/>
      <c r="Q4904" s="88"/>
      <c r="R4904" s="88"/>
      <c r="S4904" s="88"/>
      <c r="T4904" s="88"/>
      <c r="U4904" s="88"/>
      <c r="V4904" s="88"/>
      <c r="W4904" s="88"/>
      <c r="X4904" s="88"/>
    </row>
    <row r="4905" spans="2:24" ht="5.4" customHeight="1"/>
    <row r="4906" spans="2:24" ht="10.75" customHeight="1">
      <c r="B4906" s="93" t="s">
        <v>588</v>
      </c>
      <c r="C4906" s="93"/>
      <c r="E4906" s="89">
        <v>120</v>
      </c>
      <c r="F4906" s="89"/>
      <c r="G4906" s="89"/>
      <c r="I4906" s="89">
        <v>170</v>
      </c>
      <c r="J4906" s="89"/>
      <c r="K4906" s="89"/>
      <c r="M4906" s="2">
        <v>230</v>
      </c>
      <c r="O4906" s="2">
        <v>230</v>
      </c>
      <c r="Q4906" s="2">
        <v>10</v>
      </c>
      <c r="S4906" s="89">
        <v>10</v>
      </c>
      <c r="T4906" s="89"/>
      <c r="U4906" s="89"/>
      <c r="W4906" s="90">
        <v>49</v>
      </c>
      <c r="X4906" s="90"/>
    </row>
    <row r="4907" spans="2:24" ht="1.75" customHeight="1">
      <c r="B4907" s="93"/>
      <c r="C4907" s="93"/>
    </row>
    <row r="4908" spans="2:24" ht="0.65" customHeight="1">
      <c r="B4908" s="93"/>
      <c r="C4908" s="93"/>
    </row>
    <row r="4909" spans="2:24" ht="8.4" customHeight="1">
      <c r="B4909" s="93"/>
      <c r="C4909" s="93"/>
    </row>
    <row r="4910" spans="2:24" ht="10.75" customHeight="1">
      <c r="B4910" s="93" t="s">
        <v>588</v>
      </c>
      <c r="C4910" s="93"/>
      <c r="E4910" s="89">
        <v>120</v>
      </c>
      <c r="F4910" s="89"/>
      <c r="G4910" s="89"/>
      <c r="I4910" s="89">
        <v>170</v>
      </c>
      <c r="J4910" s="89"/>
      <c r="K4910" s="89"/>
      <c r="M4910" s="2">
        <v>230</v>
      </c>
      <c r="O4910" s="2">
        <v>230</v>
      </c>
      <c r="Q4910" s="2">
        <v>10</v>
      </c>
      <c r="S4910" s="89">
        <v>10</v>
      </c>
      <c r="T4910" s="89"/>
      <c r="U4910" s="89"/>
      <c r="W4910" s="90">
        <v>50</v>
      </c>
      <c r="X4910" s="90"/>
    </row>
    <row r="4911" spans="2:24" ht="1.75" customHeight="1">
      <c r="B4911" s="93"/>
      <c r="C4911" s="93"/>
    </row>
    <row r="4912" spans="2:24" ht="0.65" customHeight="1">
      <c r="B4912" s="93"/>
      <c r="C4912" s="93"/>
    </row>
    <row r="4913" spans="2:24" ht="8.4" customHeight="1">
      <c r="B4913" s="93"/>
      <c r="C4913" s="93"/>
    </row>
    <row r="4914" spans="2:24" ht="1.75" customHeight="1"/>
    <row r="4915" spans="2:24" ht="10.75" customHeight="1">
      <c r="E4915" s="85">
        <v>240</v>
      </c>
      <c r="F4915" s="85"/>
      <c r="G4915" s="85"/>
      <c r="I4915" s="85">
        <v>340</v>
      </c>
      <c r="J4915" s="85"/>
      <c r="K4915" s="85"/>
      <c r="M4915" s="3">
        <v>460</v>
      </c>
      <c r="O4915" s="3">
        <v>460</v>
      </c>
      <c r="Q4915" s="3">
        <v>20</v>
      </c>
      <c r="S4915" s="85">
        <v>20</v>
      </c>
      <c r="T4915" s="85"/>
      <c r="U4915" s="85"/>
    </row>
    <row r="4916" spans="2:24" ht="6" customHeight="1"/>
    <row r="4917" spans="2:24" ht="13.75" customHeight="1">
      <c r="C4917" s="86" t="s">
        <v>10</v>
      </c>
      <c r="D4917" s="86"/>
      <c r="E4917" s="86"/>
      <c r="G4917" s="87">
        <v>2</v>
      </c>
      <c r="H4917" s="87"/>
      <c r="I4917" s="87"/>
    </row>
    <row r="4918" spans="2:24" ht="6" customHeight="1"/>
    <row r="4919" spans="2:24" ht="6" customHeight="1"/>
    <row r="4920" spans="2:24" ht="15" customHeight="1">
      <c r="B4920" s="88" t="s">
        <v>589</v>
      </c>
      <c r="C4920" s="88"/>
      <c r="D4920" s="88"/>
      <c r="E4920" s="88"/>
      <c r="F4920" s="88"/>
      <c r="G4920" s="88"/>
      <c r="H4920" s="88"/>
      <c r="I4920" s="88"/>
      <c r="J4920" s="88"/>
      <c r="K4920" s="88"/>
      <c r="L4920" s="88"/>
      <c r="M4920" s="88"/>
      <c r="N4920" s="88"/>
      <c r="O4920" s="88"/>
      <c r="P4920" s="88"/>
      <c r="Q4920" s="88"/>
      <c r="R4920" s="88"/>
      <c r="S4920" s="88"/>
      <c r="T4920" s="88"/>
      <c r="U4920" s="88"/>
      <c r="V4920" s="88"/>
      <c r="W4920" s="88"/>
      <c r="X4920" s="88"/>
    </row>
    <row r="4921" spans="2:24" ht="5.4" customHeight="1"/>
    <row r="4922" spans="2:24" ht="10.75" customHeight="1">
      <c r="B4922" s="93" t="s">
        <v>590</v>
      </c>
      <c r="C4922" s="93"/>
      <c r="E4922" s="89">
        <v>1320</v>
      </c>
      <c r="F4922" s="89"/>
      <c r="G4922" s="89"/>
      <c r="I4922" s="89">
        <v>1515</v>
      </c>
      <c r="J4922" s="89"/>
      <c r="K4922" s="89"/>
      <c r="M4922" s="2">
        <v>1120</v>
      </c>
      <c r="O4922" s="2">
        <v>1360</v>
      </c>
      <c r="Q4922" s="2">
        <v>1100</v>
      </c>
      <c r="S4922" s="89">
        <v>1155</v>
      </c>
      <c r="T4922" s="89"/>
      <c r="U4922" s="89"/>
      <c r="W4922" s="90">
        <v>81</v>
      </c>
      <c r="X4922" s="90"/>
    </row>
    <row r="4923" spans="2:24" ht="1.75" customHeight="1">
      <c r="B4923" s="93"/>
      <c r="C4923" s="93"/>
    </row>
    <row r="4924" spans="2:24" ht="0.65" customHeight="1">
      <c r="B4924" s="93"/>
      <c r="C4924" s="93"/>
    </row>
    <row r="4925" spans="2:24" ht="8.4" customHeight="1">
      <c r="B4925" s="93"/>
      <c r="C4925" s="93"/>
    </row>
    <row r="4926" spans="2:24" ht="10.75" customHeight="1">
      <c r="B4926" s="93" t="s">
        <v>590</v>
      </c>
      <c r="C4926" s="93"/>
      <c r="E4926" s="89">
        <v>1320</v>
      </c>
      <c r="F4926" s="89"/>
      <c r="G4926" s="89"/>
      <c r="I4926" s="89">
        <v>1515</v>
      </c>
      <c r="J4926" s="89"/>
      <c r="K4926" s="89"/>
      <c r="M4926" s="2">
        <v>1120</v>
      </c>
      <c r="O4926" s="2">
        <v>1360</v>
      </c>
      <c r="Q4926" s="2">
        <v>1100</v>
      </c>
      <c r="S4926" s="89">
        <v>1155</v>
      </c>
      <c r="T4926" s="89"/>
      <c r="U4926" s="89"/>
      <c r="W4926" s="90">
        <v>79</v>
      </c>
      <c r="X4926" s="90"/>
    </row>
    <row r="4927" spans="2:24" ht="1.75" customHeight="1">
      <c r="B4927" s="93"/>
      <c r="C4927" s="93"/>
    </row>
    <row r="4928" spans="2:24" ht="0.65" customHeight="1">
      <c r="B4928" s="93"/>
      <c r="C4928" s="93"/>
    </row>
    <row r="4929" spans="2:24" ht="8.4" customHeight="1">
      <c r="B4929" s="93"/>
      <c r="C4929" s="93"/>
    </row>
    <row r="4930" spans="2:24" ht="1.75" customHeight="1"/>
    <row r="4931" spans="2:24" ht="10.75" customHeight="1">
      <c r="E4931" s="85">
        <v>2640</v>
      </c>
      <c r="F4931" s="85"/>
      <c r="G4931" s="85"/>
      <c r="I4931" s="85">
        <v>3030</v>
      </c>
      <c r="J4931" s="85"/>
      <c r="K4931" s="85"/>
      <c r="M4931" s="3">
        <v>2240</v>
      </c>
      <c r="O4931" s="3">
        <v>2720</v>
      </c>
      <c r="Q4931" s="3">
        <v>2200</v>
      </c>
      <c r="S4931" s="85">
        <v>2310</v>
      </c>
      <c r="T4931" s="85"/>
      <c r="U4931" s="85"/>
    </row>
    <row r="4932" spans="2:24" ht="6" customHeight="1"/>
    <row r="4933" spans="2:24" ht="13.75" customHeight="1">
      <c r="C4933" s="86" t="s">
        <v>10</v>
      </c>
      <c r="D4933" s="86"/>
      <c r="E4933" s="86"/>
      <c r="G4933" s="87">
        <v>2</v>
      </c>
      <c r="H4933" s="87"/>
      <c r="I4933" s="87"/>
    </row>
    <row r="4934" spans="2:24" ht="6" customHeight="1"/>
    <row r="4935" spans="2:24" ht="6" customHeight="1"/>
    <row r="4936" spans="2:24" ht="15" customHeight="1">
      <c r="B4936" s="88" t="s">
        <v>591</v>
      </c>
      <c r="C4936" s="88"/>
      <c r="D4936" s="88"/>
      <c r="E4936" s="88"/>
      <c r="F4936" s="88"/>
      <c r="G4936" s="88"/>
      <c r="H4936" s="88"/>
      <c r="I4936" s="88"/>
      <c r="J4936" s="88"/>
      <c r="K4936" s="88"/>
      <c r="L4936" s="88"/>
      <c r="M4936" s="88"/>
      <c r="N4936" s="88"/>
      <c r="O4936" s="88"/>
      <c r="P4936" s="88"/>
      <c r="Q4936" s="88"/>
      <c r="R4936" s="88"/>
      <c r="S4936" s="88"/>
      <c r="T4936" s="88"/>
      <c r="U4936" s="88"/>
      <c r="V4936" s="88"/>
      <c r="W4936" s="88"/>
      <c r="X4936" s="88"/>
    </row>
    <row r="4937" spans="2:24" ht="5.4" customHeight="1"/>
    <row r="4938" spans="2:24" ht="12.65" customHeight="1">
      <c r="B4938" s="74" t="s">
        <v>592</v>
      </c>
      <c r="C4938" s="74"/>
      <c r="E4938" s="89">
        <v>0</v>
      </c>
      <c r="F4938" s="89"/>
      <c r="G4938" s="89"/>
      <c r="I4938" s="89">
        <v>0</v>
      </c>
      <c r="J4938" s="89"/>
      <c r="K4938" s="89"/>
      <c r="M4938" s="2">
        <v>0</v>
      </c>
      <c r="O4938" s="2">
        <v>0</v>
      </c>
      <c r="Q4938" s="2">
        <v>255</v>
      </c>
      <c r="S4938" s="89">
        <v>275</v>
      </c>
      <c r="T4938" s="89"/>
      <c r="U4938" s="89"/>
      <c r="W4938" s="90">
        <v>61</v>
      </c>
      <c r="X4938" s="90"/>
    </row>
    <row r="4939" spans="2:24" ht="0.65" customHeight="1">
      <c r="B4939" s="74"/>
      <c r="C4939" s="74"/>
    </row>
    <row r="4940" spans="2:24" ht="0.65" customHeight="1"/>
    <row r="4941" spans="2:24" ht="1.75" customHeight="1"/>
    <row r="4942" spans="2:24" ht="10.75" customHeight="1">
      <c r="E4942" s="85">
        <v>0</v>
      </c>
      <c r="F4942" s="85"/>
      <c r="G4942" s="85"/>
      <c r="I4942" s="85">
        <v>0</v>
      </c>
      <c r="J4942" s="85"/>
      <c r="K4942" s="85"/>
      <c r="M4942" s="3">
        <v>0</v>
      </c>
      <c r="O4942" s="3">
        <v>0</v>
      </c>
      <c r="Q4942" s="3">
        <v>255</v>
      </c>
      <c r="S4942" s="85">
        <v>275</v>
      </c>
      <c r="T4942" s="85"/>
      <c r="U4942" s="85"/>
    </row>
    <row r="4943" spans="2:24" ht="6" customHeight="1"/>
    <row r="4944" spans="2:24" ht="13.75" customHeight="1">
      <c r="C4944" s="86" t="s">
        <v>10</v>
      </c>
      <c r="D4944" s="86"/>
      <c r="E4944" s="86"/>
      <c r="G4944" s="87">
        <v>1</v>
      </c>
      <c r="H4944" s="87"/>
      <c r="I4944" s="87"/>
    </row>
    <row r="4945" spans="2:24" ht="6" customHeight="1"/>
    <row r="4946" spans="2:24" ht="6" customHeight="1"/>
    <row r="4947" spans="2:24" ht="15" customHeight="1">
      <c r="B4947" s="88" t="s">
        <v>593</v>
      </c>
      <c r="C4947" s="88"/>
      <c r="D4947" s="88"/>
      <c r="E4947" s="88"/>
      <c r="F4947" s="88"/>
      <c r="G4947" s="88"/>
      <c r="H4947" s="88"/>
      <c r="I4947" s="88"/>
      <c r="J4947" s="88"/>
      <c r="K4947" s="88"/>
      <c r="L4947" s="88"/>
      <c r="M4947" s="88"/>
      <c r="N4947" s="88"/>
      <c r="O4947" s="88"/>
      <c r="P4947" s="88"/>
      <c r="Q4947" s="88"/>
      <c r="R4947" s="88"/>
      <c r="S4947" s="88"/>
      <c r="T4947" s="88"/>
      <c r="U4947" s="88"/>
      <c r="V4947" s="88"/>
      <c r="W4947" s="88"/>
      <c r="X4947" s="88"/>
    </row>
    <row r="4948" spans="2:24" ht="5.4" customHeight="1"/>
    <row r="4949" spans="2:24" ht="10.75" customHeight="1">
      <c r="B4949" s="93" t="s">
        <v>594</v>
      </c>
      <c r="C4949" s="93"/>
      <c r="E4949" s="89">
        <v>50</v>
      </c>
      <c r="F4949" s="89"/>
      <c r="G4949" s="89"/>
      <c r="I4949" s="89">
        <v>150</v>
      </c>
      <c r="J4949" s="89"/>
      <c r="K4949" s="89"/>
      <c r="M4949" s="2">
        <v>220</v>
      </c>
      <c r="O4949" s="2">
        <v>320</v>
      </c>
      <c r="Q4949" s="2">
        <v>270</v>
      </c>
      <c r="S4949" s="89">
        <v>360</v>
      </c>
      <c r="T4949" s="89"/>
      <c r="U4949" s="89"/>
      <c r="W4949" s="90">
        <v>57</v>
      </c>
      <c r="X4949" s="90"/>
    </row>
    <row r="4950" spans="2:24" ht="1.75" customHeight="1">
      <c r="B4950" s="93"/>
      <c r="C4950" s="93"/>
    </row>
    <row r="4951" spans="2:24" ht="0.65" customHeight="1">
      <c r="B4951" s="93"/>
      <c r="C4951" s="93"/>
    </row>
    <row r="4952" spans="2:24" ht="8.4" customHeight="1">
      <c r="B4952" s="93"/>
      <c r="C4952" s="93"/>
    </row>
    <row r="4953" spans="2:24" ht="10.75" customHeight="1">
      <c r="B4953" s="93" t="s">
        <v>594</v>
      </c>
      <c r="C4953" s="93"/>
      <c r="E4953" s="89">
        <v>50</v>
      </c>
      <c r="F4953" s="89"/>
      <c r="G4953" s="89"/>
      <c r="I4953" s="89">
        <v>150</v>
      </c>
      <c r="J4953" s="89"/>
      <c r="K4953" s="89"/>
      <c r="M4953" s="2">
        <v>220</v>
      </c>
      <c r="O4953" s="2">
        <v>320</v>
      </c>
      <c r="Q4953" s="2">
        <v>270</v>
      </c>
      <c r="S4953" s="89">
        <v>360</v>
      </c>
      <c r="T4953" s="89"/>
      <c r="U4953" s="89"/>
      <c r="W4953" s="90">
        <v>62</v>
      </c>
      <c r="X4953" s="90"/>
    </row>
    <row r="4954" spans="2:24" ht="1.75" customHeight="1">
      <c r="B4954" s="93"/>
      <c r="C4954" s="93"/>
    </row>
    <row r="4955" spans="2:24" ht="0.65" customHeight="1">
      <c r="B4955" s="93"/>
      <c r="C4955" s="93"/>
    </row>
    <row r="4956" spans="2:24" ht="8.4" customHeight="1">
      <c r="B4956" s="93"/>
      <c r="C4956" s="93"/>
    </row>
    <row r="4957" spans="2:24" ht="1.75" customHeight="1"/>
    <row r="4958" spans="2:24" ht="10.75" customHeight="1">
      <c r="E4958" s="85">
        <v>100</v>
      </c>
      <c r="F4958" s="85"/>
      <c r="G4958" s="85"/>
      <c r="I4958" s="85">
        <v>300</v>
      </c>
      <c r="J4958" s="85"/>
      <c r="K4958" s="85"/>
      <c r="M4958" s="3">
        <v>440</v>
      </c>
      <c r="O4958" s="3">
        <v>640</v>
      </c>
      <c r="Q4958" s="3">
        <v>540</v>
      </c>
      <c r="S4958" s="85">
        <v>720</v>
      </c>
      <c r="T4958" s="85"/>
      <c r="U4958" s="85"/>
    </row>
    <row r="4959" spans="2:24" ht="6" customHeight="1"/>
    <row r="4960" spans="2:24" ht="13.75" customHeight="1">
      <c r="C4960" s="86" t="s">
        <v>10</v>
      </c>
      <c r="D4960" s="86"/>
      <c r="E4960" s="86"/>
      <c r="G4960" s="87">
        <v>2</v>
      </c>
      <c r="H4960" s="87"/>
      <c r="I4960" s="87"/>
    </row>
    <row r="4961" spans="2:24" ht="6" customHeight="1"/>
    <row r="4962" spans="2:24" ht="6" customHeight="1"/>
    <row r="4963" spans="2:24" ht="15" customHeight="1">
      <c r="B4963" s="88" t="s">
        <v>595</v>
      </c>
      <c r="C4963" s="88"/>
      <c r="D4963" s="88"/>
      <c r="E4963" s="88"/>
      <c r="F4963" s="88"/>
      <c r="G4963" s="88"/>
      <c r="H4963" s="88"/>
      <c r="I4963" s="88"/>
      <c r="J4963" s="88"/>
      <c r="K4963" s="88"/>
      <c r="L4963" s="88"/>
      <c r="M4963" s="88"/>
      <c r="N4963" s="88"/>
      <c r="O4963" s="88"/>
      <c r="P4963" s="88"/>
      <c r="Q4963" s="88"/>
      <c r="R4963" s="88"/>
      <c r="S4963" s="88"/>
      <c r="T4963" s="88"/>
      <c r="U4963" s="88"/>
      <c r="V4963" s="88"/>
      <c r="W4963" s="88"/>
      <c r="X4963" s="88"/>
    </row>
    <row r="4964" spans="2:24" ht="5.4" customHeight="1"/>
    <row r="4965" spans="2:24" ht="10.75" customHeight="1">
      <c r="B4965" s="93" t="s">
        <v>596</v>
      </c>
      <c r="C4965" s="93"/>
      <c r="E4965" s="89">
        <v>1200</v>
      </c>
      <c r="F4965" s="89"/>
      <c r="G4965" s="89"/>
      <c r="I4965" s="89">
        <v>1220</v>
      </c>
      <c r="J4965" s="89"/>
      <c r="K4965" s="89"/>
      <c r="M4965" s="2">
        <v>1100</v>
      </c>
      <c r="O4965" s="2">
        <v>1100</v>
      </c>
      <c r="Q4965" s="2">
        <v>1800</v>
      </c>
      <c r="S4965" s="89">
        <v>1800</v>
      </c>
      <c r="T4965" s="89"/>
      <c r="U4965" s="89"/>
      <c r="W4965" s="90">
        <v>73</v>
      </c>
      <c r="X4965" s="90"/>
    </row>
    <row r="4966" spans="2:24" ht="1.75" customHeight="1">
      <c r="B4966" s="93"/>
      <c r="C4966" s="93"/>
    </row>
    <row r="4967" spans="2:24" ht="0.65" customHeight="1">
      <c r="B4967" s="93"/>
      <c r="C4967" s="93"/>
    </row>
    <row r="4968" spans="2:24" ht="8.4" customHeight="1">
      <c r="B4968" s="93"/>
      <c r="C4968" s="93"/>
    </row>
    <row r="4969" spans="2:24" ht="10.75" customHeight="1">
      <c r="B4969" s="93" t="s">
        <v>596</v>
      </c>
      <c r="C4969" s="93"/>
      <c r="E4969" s="89">
        <v>1200</v>
      </c>
      <c r="F4969" s="89"/>
      <c r="G4969" s="89"/>
      <c r="I4969" s="89">
        <v>1220</v>
      </c>
      <c r="J4969" s="89"/>
      <c r="K4969" s="89"/>
      <c r="M4969" s="2">
        <v>1100</v>
      </c>
      <c r="O4969" s="2">
        <v>1100</v>
      </c>
      <c r="Q4969" s="2">
        <v>1800</v>
      </c>
      <c r="S4969" s="89">
        <v>1800</v>
      </c>
      <c r="T4969" s="89"/>
      <c r="U4969" s="89"/>
      <c r="W4969" s="90">
        <v>77</v>
      </c>
      <c r="X4969" s="90"/>
    </row>
    <row r="4970" spans="2:24" ht="1.75" customHeight="1">
      <c r="B4970" s="93"/>
      <c r="C4970" s="93"/>
    </row>
    <row r="4971" spans="2:24" ht="0.65" customHeight="1">
      <c r="B4971" s="93"/>
      <c r="C4971" s="93"/>
    </row>
    <row r="4972" spans="2:24" ht="8.4" customHeight="1">
      <c r="B4972" s="93"/>
      <c r="C4972" s="93"/>
    </row>
    <row r="4973" spans="2:24" ht="1.75" customHeight="1"/>
    <row r="4974" spans="2:24" ht="10.75" customHeight="1">
      <c r="E4974" s="85">
        <v>2400</v>
      </c>
      <c r="F4974" s="85"/>
      <c r="G4974" s="85"/>
      <c r="I4974" s="85">
        <v>2440</v>
      </c>
      <c r="J4974" s="85"/>
      <c r="K4974" s="85"/>
      <c r="M4974" s="3">
        <v>2200</v>
      </c>
      <c r="O4974" s="3">
        <v>2200</v>
      </c>
      <c r="Q4974" s="3">
        <v>3600</v>
      </c>
      <c r="S4974" s="85">
        <v>3600</v>
      </c>
      <c r="T4974" s="85"/>
      <c r="U4974" s="85"/>
    </row>
    <row r="4975" spans="2:24" ht="6" customHeight="1"/>
    <row r="4976" spans="2:24" ht="13.75" customHeight="1">
      <c r="C4976" s="86" t="s">
        <v>10</v>
      </c>
      <c r="D4976" s="86"/>
      <c r="E4976" s="86"/>
      <c r="G4976" s="87">
        <v>2</v>
      </c>
      <c r="H4976" s="87"/>
      <c r="I4976" s="87"/>
    </row>
    <row r="4977" spans="2:24" ht="6" customHeight="1"/>
    <row r="4978" spans="2:24" ht="6" customHeight="1"/>
    <row r="4979" spans="2:24" ht="15" customHeight="1">
      <c r="B4979" s="88" t="s">
        <v>597</v>
      </c>
      <c r="C4979" s="88"/>
      <c r="D4979" s="88"/>
      <c r="E4979" s="88"/>
      <c r="F4979" s="88"/>
      <c r="G4979" s="88"/>
      <c r="H4979" s="88"/>
      <c r="I4979" s="88"/>
      <c r="J4979" s="88"/>
      <c r="K4979" s="88"/>
      <c r="L4979" s="88"/>
      <c r="M4979" s="88"/>
      <c r="N4979" s="88"/>
      <c r="O4979" s="88"/>
      <c r="P4979" s="88"/>
      <c r="Q4979" s="88"/>
      <c r="R4979" s="88"/>
      <c r="S4979" s="88"/>
      <c r="T4979" s="88"/>
      <c r="U4979" s="88"/>
      <c r="V4979" s="88"/>
      <c r="W4979" s="88"/>
      <c r="X4979" s="88"/>
    </row>
    <row r="4980" spans="2:24" ht="5.4" customHeight="1"/>
    <row r="4981" spans="2:24" ht="12.65" customHeight="1">
      <c r="B4981" s="74" t="s">
        <v>598</v>
      </c>
      <c r="C4981" s="74"/>
      <c r="E4981" s="89">
        <v>0</v>
      </c>
      <c r="F4981" s="89"/>
      <c r="G4981" s="89"/>
      <c r="I4981" s="89">
        <v>0</v>
      </c>
      <c r="J4981" s="89"/>
      <c r="K4981" s="89"/>
      <c r="M4981" s="2">
        <v>1380</v>
      </c>
      <c r="O4981" s="2">
        <v>1380</v>
      </c>
      <c r="Q4981" s="2">
        <v>1995</v>
      </c>
      <c r="S4981" s="89">
        <v>2075</v>
      </c>
      <c r="T4981" s="89"/>
      <c r="U4981" s="89"/>
    </row>
    <row r="4982" spans="2:24" ht="0.65" customHeight="1">
      <c r="B4982" s="74"/>
      <c r="C4982" s="74"/>
    </row>
    <row r="4983" spans="2:24" ht="0.65" customHeight="1"/>
    <row r="4984" spans="2:24" ht="1.75" customHeight="1"/>
    <row r="4985" spans="2:24" ht="10.75" customHeight="1">
      <c r="E4985" s="85">
        <v>0</v>
      </c>
      <c r="F4985" s="85"/>
      <c r="G4985" s="85"/>
      <c r="I4985" s="85">
        <v>0</v>
      </c>
      <c r="J4985" s="85"/>
      <c r="K4985" s="85"/>
      <c r="M4985" s="3">
        <v>1380</v>
      </c>
      <c r="O4985" s="3">
        <v>1380</v>
      </c>
      <c r="Q4985" s="3">
        <v>1995</v>
      </c>
      <c r="S4985" s="85">
        <v>2075</v>
      </c>
      <c r="T4985" s="85"/>
      <c r="U4985" s="85"/>
    </row>
    <row r="4986" spans="2:24" ht="6" customHeight="1"/>
    <row r="4987" spans="2:24" ht="13.75" customHeight="1">
      <c r="C4987" s="86" t="s">
        <v>10</v>
      </c>
      <c r="D4987" s="86"/>
      <c r="E4987" s="86"/>
      <c r="G4987" s="87">
        <v>1</v>
      </c>
      <c r="H4987" s="87"/>
      <c r="I4987" s="87"/>
    </row>
    <row r="4988" spans="2:24" ht="6" customHeight="1"/>
    <row r="4989" spans="2:24" ht="6" customHeight="1"/>
    <row r="4990" spans="2:24" ht="15" customHeight="1">
      <c r="B4990" s="88" t="s">
        <v>599</v>
      </c>
      <c r="C4990" s="88"/>
      <c r="D4990" s="88"/>
      <c r="E4990" s="88"/>
      <c r="F4990" s="88"/>
      <c r="G4990" s="88"/>
      <c r="H4990" s="88"/>
      <c r="I4990" s="88"/>
      <c r="J4990" s="88"/>
      <c r="K4990" s="88"/>
      <c r="L4990" s="88"/>
      <c r="M4990" s="88"/>
      <c r="N4990" s="88"/>
      <c r="O4990" s="88"/>
      <c r="P4990" s="88"/>
      <c r="Q4990" s="88"/>
      <c r="R4990" s="88"/>
      <c r="S4990" s="88"/>
      <c r="T4990" s="88"/>
      <c r="U4990" s="88"/>
      <c r="V4990" s="88"/>
      <c r="W4990" s="88"/>
      <c r="X4990" s="88"/>
    </row>
    <row r="4991" spans="2:24" ht="5.4" customHeight="1"/>
    <row r="4992" spans="2:24" ht="12.65" customHeight="1">
      <c r="B4992" s="74" t="s">
        <v>600</v>
      </c>
      <c r="C4992" s="74"/>
      <c r="E4992" s="89">
        <v>3605</v>
      </c>
      <c r="F4992" s="89"/>
      <c r="G4992" s="89"/>
      <c r="I4992" s="89">
        <v>3660</v>
      </c>
      <c r="J4992" s="89"/>
      <c r="K4992" s="89"/>
      <c r="M4992" s="2">
        <v>3585</v>
      </c>
      <c r="O4992" s="2">
        <v>3655</v>
      </c>
      <c r="Q4992" s="2">
        <v>3325</v>
      </c>
      <c r="S4992" s="89">
        <v>3430</v>
      </c>
      <c r="T4992" s="89"/>
      <c r="U4992" s="89"/>
      <c r="W4992" s="90">
        <v>38</v>
      </c>
      <c r="X4992" s="90"/>
    </row>
    <row r="4993" spans="2:24" ht="0.65" customHeight="1">
      <c r="B4993" s="74"/>
      <c r="C4993" s="74"/>
    </row>
    <row r="4994" spans="2:24" ht="0.65" customHeight="1"/>
    <row r="4995" spans="2:24" ht="1.75" customHeight="1"/>
    <row r="4996" spans="2:24" ht="10.75" customHeight="1">
      <c r="E4996" s="85">
        <v>3605</v>
      </c>
      <c r="F4996" s="85"/>
      <c r="G4996" s="85"/>
      <c r="I4996" s="85">
        <v>3660</v>
      </c>
      <c r="J4996" s="85"/>
      <c r="K4996" s="85"/>
      <c r="M4996" s="3">
        <v>3585</v>
      </c>
      <c r="O4996" s="3">
        <v>3655</v>
      </c>
      <c r="Q4996" s="3">
        <v>3325</v>
      </c>
      <c r="S4996" s="85">
        <v>3430</v>
      </c>
      <c r="T4996" s="85"/>
      <c r="U4996" s="85"/>
    </row>
    <row r="4997" spans="2:24" ht="6" customHeight="1"/>
    <row r="4998" spans="2:24" ht="13.75" customHeight="1">
      <c r="C4998" s="86" t="s">
        <v>10</v>
      </c>
      <c r="D4998" s="86"/>
      <c r="E4998" s="86"/>
      <c r="G4998" s="87">
        <v>1</v>
      </c>
      <c r="H4998" s="87"/>
      <c r="I4998" s="87"/>
    </row>
    <row r="4999" spans="2:24" ht="6" customHeight="1"/>
    <row r="5000" spans="2:24" ht="6" customHeight="1"/>
    <row r="5001" spans="2:24" ht="15" customHeight="1">
      <c r="B5001" s="88" t="s">
        <v>601</v>
      </c>
      <c r="C5001" s="88"/>
      <c r="D5001" s="88"/>
      <c r="E5001" s="88"/>
      <c r="F5001" s="88"/>
      <c r="G5001" s="88"/>
      <c r="H5001" s="88"/>
      <c r="I5001" s="88"/>
      <c r="J5001" s="88"/>
      <c r="K5001" s="88"/>
      <c r="L5001" s="88"/>
      <c r="M5001" s="88"/>
      <c r="N5001" s="88"/>
      <c r="O5001" s="88"/>
      <c r="P5001" s="88"/>
      <c r="Q5001" s="88"/>
      <c r="R5001" s="88"/>
      <c r="S5001" s="88"/>
      <c r="T5001" s="88"/>
      <c r="U5001" s="88"/>
      <c r="V5001" s="88"/>
      <c r="W5001" s="88"/>
      <c r="X5001" s="88"/>
    </row>
    <row r="5002" spans="2:24" ht="5.4" customHeight="1"/>
    <row r="5003" spans="2:24" ht="12.65" customHeight="1">
      <c r="B5003" s="74" t="s">
        <v>602</v>
      </c>
      <c r="C5003" s="74"/>
      <c r="E5003" s="89">
        <v>950</v>
      </c>
      <c r="F5003" s="89"/>
      <c r="G5003" s="89"/>
      <c r="I5003" s="89">
        <v>1010</v>
      </c>
      <c r="J5003" s="89"/>
      <c r="K5003" s="89"/>
      <c r="M5003" s="2">
        <v>1130</v>
      </c>
      <c r="O5003" s="2">
        <v>1150</v>
      </c>
      <c r="Q5003" s="2">
        <v>1110</v>
      </c>
      <c r="S5003" s="89">
        <v>1150</v>
      </c>
      <c r="T5003" s="89"/>
      <c r="U5003" s="89"/>
      <c r="W5003" s="90">
        <v>70</v>
      </c>
      <c r="X5003" s="90"/>
    </row>
    <row r="5004" spans="2:24" ht="0.65" customHeight="1">
      <c r="B5004" s="74"/>
      <c r="C5004" s="74"/>
    </row>
    <row r="5005" spans="2:24" ht="0.65" customHeight="1"/>
    <row r="5006" spans="2:24" ht="1.75" customHeight="1"/>
    <row r="5007" spans="2:24" ht="10.75" customHeight="1">
      <c r="E5007" s="85">
        <v>950</v>
      </c>
      <c r="F5007" s="85"/>
      <c r="G5007" s="85"/>
      <c r="I5007" s="85">
        <v>1010</v>
      </c>
      <c r="J5007" s="85"/>
      <c r="K5007" s="85"/>
      <c r="M5007" s="3">
        <v>1130</v>
      </c>
      <c r="O5007" s="3">
        <v>1150</v>
      </c>
      <c r="Q5007" s="3">
        <v>1110</v>
      </c>
      <c r="S5007" s="85">
        <v>1150</v>
      </c>
      <c r="T5007" s="85"/>
      <c r="U5007" s="85"/>
    </row>
    <row r="5008" spans="2:24" ht="6" customHeight="1"/>
    <row r="5009" spans="2:24" ht="13.75" customHeight="1">
      <c r="C5009" s="86" t="s">
        <v>10</v>
      </c>
      <c r="D5009" s="86"/>
      <c r="E5009" s="86"/>
      <c r="G5009" s="87">
        <v>1</v>
      </c>
      <c r="H5009" s="87"/>
      <c r="I5009" s="87"/>
    </row>
    <row r="5010" spans="2:24" ht="6" customHeight="1"/>
    <row r="5011" spans="2:24" ht="6" customHeight="1"/>
    <row r="5012" spans="2:24" ht="15" customHeight="1">
      <c r="B5012" s="88" t="s">
        <v>603</v>
      </c>
      <c r="C5012" s="88"/>
      <c r="D5012" s="88"/>
      <c r="E5012" s="88"/>
      <c r="F5012" s="88"/>
      <c r="G5012" s="88"/>
      <c r="H5012" s="88"/>
      <c r="I5012" s="88"/>
      <c r="J5012" s="88"/>
      <c r="K5012" s="88"/>
      <c r="L5012" s="88"/>
      <c r="M5012" s="88"/>
      <c r="N5012" s="88"/>
      <c r="O5012" s="88"/>
      <c r="P5012" s="88"/>
      <c r="Q5012" s="88"/>
      <c r="R5012" s="88"/>
      <c r="S5012" s="88"/>
      <c r="T5012" s="88"/>
      <c r="U5012" s="88"/>
      <c r="V5012" s="88"/>
      <c r="W5012" s="88"/>
      <c r="X5012" s="88"/>
    </row>
    <row r="5013" spans="2:24" ht="5.4" customHeight="1"/>
    <row r="5014" spans="2:24" ht="10.75" customHeight="1">
      <c r="B5014" s="93" t="s">
        <v>604</v>
      </c>
      <c r="C5014" s="93"/>
      <c r="E5014" s="89">
        <v>2600</v>
      </c>
      <c r="F5014" s="89"/>
      <c r="G5014" s="89"/>
      <c r="I5014" s="89">
        <v>2663</v>
      </c>
      <c r="J5014" s="89"/>
      <c r="K5014" s="89"/>
      <c r="M5014" s="2">
        <v>525</v>
      </c>
      <c r="O5014" s="2">
        <v>672.98</v>
      </c>
      <c r="Q5014" s="2">
        <v>0</v>
      </c>
      <c r="S5014" s="89">
        <v>0</v>
      </c>
      <c r="T5014" s="89"/>
      <c r="U5014" s="89"/>
      <c r="W5014" s="90">
        <v>73</v>
      </c>
      <c r="X5014" s="90"/>
    </row>
    <row r="5015" spans="2:24" ht="1.75" customHeight="1">
      <c r="B5015" s="93"/>
      <c r="C5015" s="93"/>
    </row>
    <row r="5016" spans="2:24" ht="0.65" customHeight="1">
      <c r="B5016" s="93"/>
      <c r="C5016" s="93"/>
    </row>
    <row r="5017" spans="2:24" ht="8.4" customHeight="1">
      <c r="B5017" s="93"/>
      <c r="C5017" s="93"/>
    </row>
    <row r="5018" spans="2:24" ht="10.75" customHeight="1">
      <c r="B5018" s="93" t="s">
        <v>604</v>
      </c>
      <c r="C5018" s="93"/>
      <c r="E5018" s="89">
        <v>2600</v>
      </c>
      <c r="F5018" s="89"/>
      <c r="G5018" s="89"/>
      <c r="I5018" s="89">
        <v>2663</v>
      </c>
      <c r="J5018" s="89"/>
      <c r="K5018" s="89"/>
      <c r="M5018" s="2">
        <v>525</v>
      </c>
      <c r="O5018" s="2">
        <v>672.98</v>
      </c>
      <c r="Q5018" s="2">
        <v>0</v>
      </c>
      <c r="S5018" s="89">
        <v>0</v>
      </c>
      <c r="T5018" s="89"/>
      <c r="U5018" s="89"/>
      <c r="W5018" s="90">
        <v>74</v>
      </c>
      <c r="X5018" s="90"/>
    </row>
    <row r="5019" spans="2:24" ht="1.75" customHeight="1">
      <c r="B5019" s="93"/>
      <c r="C5019" s="93"/>
    </row>
    <row r="5020" spans="2:24" ht="0.65" customHeight="1">
      <c r="B5020" s="93"/>
      <c r="C5020" s="93"/>
    </row>
    <row r="5021" spans="2:24" ht="8.4" customHeight="1">
      <c r="B5021" s="93"/>
      <c r="C5021" s="93"/>
    </row>
    <row r="5022" spans="2:24" ht="1.75" customHeight="1"/>
    <row r="5023" spans="2:24" ht="10.75" customHeight="1">
      <c r="E5023" s="85">
        <v>5200</v>
      </c>
      <c r="F5023" s="85"/>
      <c r="G5023" s="85"/>
      <c r="I5023" s="85">
        <v>5326</v>
      </c>
      <c r="J5023" s="85"/>
      <c r="K5023" s="85"/>
      <c r="M5023" s="3">
        <v>1050</v>
      </c>
      <c r="O5023" s="3">
        <v>1345.96</v>
      </c>
      <c r="Q5023" s="3">
        <v>0</v>
      </c>
      <c r="S5023" s="85">
        <v>0</v>
      </c>
      <c r="T5023" s="85"/>
      <c r="U5023" s="85"/>
    </row>
    <row r="5024" spans="2:24" ht="6" customHeight="1"/>
    <row r="5025" spans="2:24" ht="13.75" customHeight="1">
      <c r="C5025" s="86" t="s">
        <v>10</v>
      </c>
      <c r="D5025" s="86"/>
      <c r="E5025" s="86"/>
      <c r="G5025" s="87">
        <v>2</v>
      </c>
      <c r="H5025" s="87"/>
      <c r="I5025" s="87"/>
    </row>
    <row r="5026" spans="2:24" ht="6" customHeight="1"/>
    <row r="5027" spans="2:24" ht="6" customHeight="1"/>
    <row r="5028" spans="2:24" ht="15" customHeight="1">
      <c r="B5028" s="88" t="s">
        <v>605</v>
      </c>
      <c r="C5028" s="88"/>
      <c r="D5028" s="88"/>
      <c r="E5028" s="88"/>
      <c r="F5028" s="88"/>
      <c r="G5028" s="88"/>
      <c r="H5028" s="88"/>
      <c r="I5028" s="88"/>
      <c r="J5028" s="88"/>
      <c r="K5028" s="88"/>
      <c r="L5028" s="88"/>
      <c r="M5028" s="88"/>
      <c r="N5028" s="88"/>
      <c r="O5028" s="88"/>
      <c r="P5028" s="88"/>
      <c r="Q5028" s="88"/>
      <c r="R5028" s="88"/>
      <c r="S5028" s="88"/>
      <c r="T5028" s="88"/>
      <c r="U5028" s="88"/>
      <c r="V5028" s="88"/>
      <c r="W5028" s="88"/>
      <c r="X5028" s="88"/>
    </row>
    <row r="5029" spans="2:24" ht="5.4" customHeight="1"/>
    <row r="5030" spans="2:24" ht="10.75" customHeight="1">
      <c r="B5030" s="93" t="s">
        <v>606</v>
      </c>
      <c r="C5030" s="93"/>
      <c r="E5030" s="89">
        <v>0</v>
      </c>
      <c r="F5030" s="89"/>
      <c r="G5030" s="89"/>
      <c r="I5030" s="89">
        <v>0</v>
      </c>
      <c r="J5030" s="89"/>
      <c r="K5030" s="89"/>
      <c r="M5030" s="2">
        <v>10</v>
      </c>
      <c r="O5030" s="2">
        <v>10</v>
      </c>
      <c r="Q5030" s="2">
        <v>20</v>
      </c>
      <c r="S5030" s="89">
        <v>20</v>
      </c>
      <c r="T5030" s="89"/>
      <c r="U5030" s="89"/>
      <c r="W5030" s="90">
        <v>81</v>
      </c>
      <c r="X5030" s="90"/>
    </row>
    <row r="5031" spans="2:24" ht="1.75" customHeight="1">
      <c r="B5031" s="93"/>
      <c r="C5031" s="93"/>
    </row>
    <row r="5032" spans="2:24" ht="0.65" customHeight="1">
      <c r="B5032" s="93"/>
      <c r="C5032" s="93"/>
    </row>
    <row r="5033" spans="2:24" ht="8.4" customHeight="1">
      <c r="B5033" s="93"/>
      <c r="C5033" s="93"/>
    </row>
    <row r="5034" spans="2:24" ht="10.75" customHeight="1">
      <c r="B5034" s="93" t="s">
        <v>606</v>
      </c>
      <c r="C5034" s="93"/>
      <c r="E5034" s="89">
        <v>0</v>
      </c>
      <c r="F5034" s="89"/>
      <c r="G5034" s="89"/>
      <c r="I5034" s="89">
        <v>0</v>
      </c>
      <c r="J5034" s="89"/>
      <c r="K5034" s="89"/>
      <c r="M5034" s="2">
        <v>10</v>
      </c>
      <c r="O5034" s="2">
        <v>10</v>
      </c>
      <c r="Q5034" s="2">
        <v>20</v>
      </c>
      <c r="S5034" s="89">
        <v>20</v>
      </c>
      <c r="T5034" s="89"/>
      <c r="U5034" s="89"/>
      <c r="W5034" s="90">
        <v>82</v>
      </c>
      <c r="X5034" s="90"/>
    </row>
    <row r="5035" spans="2:24" ht="1.75" customHeight="1">
      <c r="B5035" s="93"/>
      <c r="C5035" s="93"/>
    </row>
    <row r="5036" spans="2:24" ht="0.65" customHeight="1">
      <c r="B5036" s="93"/>
      <c r="C5036" s="93"/>
    </row>
    <row r="5037" spans="2:24" ht="8.4" customHeight="1">
      <c r="B5037" s="93"/>
      <c r="C5037" s="93"/>
    </row>
    <row r="5038" spans="2:24" ht="1.75" customHeight="1"/>
    <row r="5039" spans="2:24" ht="10.75" customHeight="1">
      <c r="E5039" s="85">
        <v>0</v>
      </c>
      <c r="F5039" s="85"/>
      <c r="G5039" s="85"/>
      <c r="I5039" s="85">
        <v>0</v>
      </c>
      <c r="J5039" s="85"/>
      <c r="K5039" s="85"/>
      <c r="M5039" s="3">
        <v>20</v>
      </c>
      <c r="O5039" s="3">
        <v>20</v>
      </c>
      <c r="Q5039" s="3">
        <v>40</v>
      </c>
      <c r="S5039" s="85">
        <v>40</v>
      </c>
      <c r="T5039" s="85"/>
      <c r="U5039" s="85"/>
    </row>
    <row r="5040" spans="2:24" ht="6" customHeight="1"/>
    <row r="5041" spans="2:24" ht="13.75" customHeight="1">
      <c r="C5041" s="86" t="s">
        <v>10</v>
      </c>
      <c r="D5041" s="86"/>
      <c r="E5041" s="86"/>
      <c r="G5041" s="87">
        <v>2</v>
      </c>
      <c r="H5041" s="87"/>
      <c r="I5041" s="87"/>
    </row>
    <row r="5042" spans="2:24" ht="6" customHeight="1"/>
    <row r="5043" spans="2:24" ht="6" customHeight="1"/>
    <row r="5044" spans="2:24" ht="15" customHeight="1">
      <c r="B5044" s="88" t="s">
        <v>607</v>
      </c>
      <c r="C5044" s="88"/>
      <c r="D5044" s="88"/>
      <c r="E5044" s="88"/>
      <c r="F5044" s="88"/>
      <c r="G5044" s="88"/>
      <c r="H5044" s="88"/>
      <c r="I5044" s="88"/>
      <c r="J5044" s="88"/>
      <c r="K5044" s="88"/>
      <c r="L5044" s="88"/>
      <c r="M5044" s="88"/>
      <c r="N5044" s="88"/>
      <c r="O5044" s="88"/>
      <c r="P5044" s="88"/>
      <c r="Q5044" s="88"/>
      <c r="R5044" s="88"/>
      <c r="S5044" s="88"/>
      <c r="T5044" s="88"/>
      <c r="U5044" s="88"/>
      <c r="V5044" s="88"/>
      <c r="W5044" s="88"/>
      <c r="X5044" s="88"/>
    </row>
    <row r="5045" spans="2:24" ht="5.4" customHeight="1"/>
    <row r="5046" spans="2:24" ht="10.75" customHeight="1">
      <c r="B5046" s="93" t="s">
        <v>608</v>
      </c>
      <c r="C5046" s="93"/>
      <c r="E5046" s="89">
        <v>6500</v>
      </c>
      <c r="F5046" s="89"/>
      <c r="G5046" s="89"/>
      <c r="I5046" s="89">
        <v>6875</v>
      </c>
      <c r="J5046" s="89"/>
      <c r="K5046" s="89"/>
      <c r="M5046" s="2">
        <v>6625</v>
      </c>
      <c r="O5046" s="2">
        <v>7000</v>
      </c>
      <c r="Q5046" s="2">
        <v>6500</v>
      </c>
      <c r="S5046" s="89">
        <v>6875</v>
      </c>
      <c r="T5046" s="89"/>
      <c r="U5046" s="89"/>
      <c r="W5046" s="90">
        <v>79</v>
      </c>
      <c r="X5046" s="90"/>
    </row>
    <row r="5047" spans="2:24" ht="1.75" customHeight="1">
      <c r="B5047" s="93"/>
      <c r="C5047" s="93"/>
    </row>
    <row r="5048" spans="2:24" ht="0.65" customHeight="1">
      <c r="B5048" s="93"/>
      <c r="C5048" s="93"/>
    </row>
    <row r="5049" spans="2:24" ht="8.4" customHeight="1">
      <c r="B5049" s="93"/>
      <c r="C5049" s="93"/>
    </row>
    <row r="5050" spans="2:24" ht="10.75" customHeight="1">
      <c r="B5050" s="93" t="s">
        <v>608</v>
      </c>
      <c r="C5050" s="93"/>
      <c r="E5050" s="89">
        <v>6500</v>
      </c>
      <c r="F5050" s="89"/>
      <c r="G5050" s="89"/>
      <c r="I5050" s="89">
        <v>6875</v>
      </c>
      <c r="J5050" s="89"/>
      <c r="K5050" s="89"/>
      <c r="M5050" s="2">
        <v>6625</v>
      </c>
      <c r="O5050" s="2">
        <v>7000</v>
      </c>
      <c r="Q5050" s="2">
        <v>6500</v>
      </c>
      <c r="S5050" s="89">
        <v>6875</v>
      </c>
      <c r="T5050" s="89"/>
      <c r="U5050" s="89"/>
      <c r="W5050" s="90">
        <v>81</v>
      </c>
      <c r="X5050" s="90"/>
    </row>
    <row r="5051" spans="2:24" ht="1.75" customHeight="1">
      <c r="B5051" s="93"/>
      <c r="C5051" s="93"/>
    </row>
    <row r="5052" spans="2:24" ht="0.65" customHeight="1">
      <c r="B5052" s="93"/>
      <c r="C5052" s="93"/>
    </row>
    <row r="5053" spans="2:24" ht="8.4" customHeight="1">
      <c r="B5053" s="93"/>
      <c r="C5053" s="93"/>
    </row>
    <row r="5054" spans="2:24" ht="1.75" customHeight="1"/>
    <row r="5055" spans="2:24" ht="10.75" customHeight="1">
      <c r="E5055" s="85">
        <v>13000</v>
      </c>
      <c r="F5055" s="85"/>
      <c r="G5055" s="85"/>
      <c r="I5055" s="85">
        <v>13750</v>
      </c>
      <c r="J5055" s="85"/>
      <c r="K5055" s="85"/>
      <c r="M5055" s="3">
        <v>13250</v>
      </c>
      <c r="O5055" s="3">
        <v>14000</v>
      </c>
      <c r="Q5055" s="3">
        <v>13000</v>
      </c>
      <c r="S5055" s="85">
        <v>13750</v>
      </c>
      <c r="T5055" s="85"/>
      <c r="U5055" s="85"/>
    </row>
    <row r="5056" spans="2:24" ht="6" customHeight="1"/>
    <row r="5057" spans="2:24" ht="13.75" customHeight="1">
      <c r="C5057" s="86" t="s">
        <v>10</v>
      </c>
      <c r="D5057" s="86"/>
      <c r="E5057" s="86"/>
      <c r="G5057" s="87">
        <v>2</v>
      </c>
      <c r="H5057" s="87"/>
      <c r="I5057" s="87"/>
    </row>
    <row r="5058" spans="2:24" ht="6" customHeight="1"/>
    <row r="5059" spans="2:24" ht="6" customHeight="1"/>
    <row r="5060" spans="2:24" ht="15" customHeight="1">
      <c r="B5060" s="88" t="s">
        <v>609</v>
      </c>
      <c r="C5060" s="88"/>
      <c r="D5060" s="88"/>
      <c r="E5060" s="88"/>
      <c r="F5060" s="88"/>
      <c r="G5060" s="88"/>
      <c r="H5060" s="88"/>
      <c r="I5060" s="88"/>
      <c r="J5060" s="88"/>
      <c r="K5060" s="88"/>
      <c r="L5060" s="88"/>
      <c r="M5060" s="88"/>
      <c r="N5060" s="88"/>
      <c r="O5060" s="88"/>
      <c r="P5060" s="88"/>
      <c r="Q5060" s="88"/>
      <c r="R5060" s="88"/>
      <c r="S5060" s="88"/>
      <c r="T5060" s="88"/>
      <c r="U5060" s="88"/>
      <c r="V5060" s="88"/>
      <c r="W5060" s="88"/>
      <c r="X5060" s="88"/>
    </row>
    <row r="5061" spans="2:24" ht="5.4" customHeight="1"/>
    <row r="5062" spans="2:24" ht="12.65" customHeight="1">
      <c r="B5062" s="74" t="s">
        <v>610</v>
      </c>
      <c r="C5062" s="74"/>
      <c r="E5062" s="89">
        <v>240</v>
      </c>
      <c r="F5062" s="89"/>
      <c r="G5062" s="89"/>
      <c r="I5062" s="89">
        <v>240</v>
      </c>
      <c r="J5062" s="89"/>
      <c r="K5062" s="89"/>
      <c r="M5062" s="2">
        <v>140</v>
      </c>
      <c r="O5062" s="2">
        <v>140</v>
      </c>
      <c r="Q5062" s="2">
        <v>120</v>
      </c>
      <c r="S5062" s="89">
        <v>120</v>
      </c>
      <c r="T5062" s="89"/>
      <c r="U5062" s="89"/>
      <c r="W5062" s="90">
        <v>84</v>
      </c>
      <c r="X5062" s="90"/>
    </row>
    <row r="5063" spans="2:24" ht="0.65" customHeight="1">
      <c r="B5063" s="74"/>
      <c r="C5063" s="74"/>
    </row>
    <row r="5064" spans="2:24" ht="0.65" customHeight="1"/>
    <row r="5065" spans="2:24" ht="10.75" customHeight="1">
      <c r="E5065" s="85">
        <v>240</v>
      </c>
      <c r="F5065" s="85"/>
      <c r="G5065" s="85"/>
      <c r="I5065" s="85">
        <v>240</v>
      </c>
      <c r="J5065" s="85"/>
      <c r="K5065" s="85"/>
      <c r="M5065" s="3">
        <v>140</v>
      </c>
      <c r="O5065" s="3">
        <v>140</v>
      </c>
      <c r="Q5065" s="3">
        <v>120</v>
      </c>
      <c r="S5065" s="85">
        <v>120</v>
      </c>
      <c r="T5065" s="85"/>
      <c r="U5065" s="85"/>
    </row>
    <row r="5066" spans="2:24" ht="6" customHeight="1"/>
    <row r="5067" spans="2:24" ht="13.75" customHeight="1">
      <c r="C5067" s="86" t="s">
        <v>10</v>
      </c>
      <c r="D5067" s="86"/>
      <c r="E5067" s="86"/>
      <c r="G5067" s="87">
        <v>1</v>
      </c>
      <c r="H5067" s="87"/>
      <c r="I5067" s="87"/>
    </row>
    <row r="5068" spans="2:24" ht="6" customHeight="1"/>
    <row r="5069" spans="2:24" ht="6" customHeight="1"/>
    <row r="5070" spans="2:24" ht="15" customHeight="1">
      <c r="B5070" s="88" t="s">
        <v>611</v>
      </c>
      <c r="C5070" s="88"/>
      <c r="D5070" s="88"/>
      <c r="E5070" s="88"/>
      <c r="F5070" s="88"/>
      <c r="G5070" s="88"/>
      <c r="H5070" s="88"/>
      <c r="I5070" s="88"/>
      <c r="J5070" s="88"/>
      <c r="K5070" s="88"/>
      <c r="L5070" s="88"/>
      <c r="M5070" s="88"/>
      <c r="N5070" s="88"/>
      <c r="O5070" s="88"/>
      <c r="P5070" s="88"/>
      <c r="Q5070" s="88"/>
      <c r="R5070" s="88"/>
      <c r="S5070" s="88"/>
      <c r="T5070" s="88"/>
      <c r="U5070" s="88"/>
      <c r="V5070" s="88"/>
      <c r="W5070" s="88"/>
      <c r="X5070" s="88"/>
    </row>
    <row r="5071" spans="2:24" ht="5.4" customHeight="1"/>
    <row r="5072" spans="2:24" ht="12.65" customHeight="1">
      <c r="B5072" s="74" t="s">
        <v>612</v>
      </c>
      <c r="C5072" s="74"/>
      <c r="E5072" s="89">
        <v>1980</v>
      </c>
      <c r="F5072" s="89"/>
      <c r="G5072" s="89"/>
      <c r="I5072" s="89">
        <v>2170</v>
      </c>
      <c r="J5072" s="89"/>
      <c r="K5072" s="89"/>
      <c r="M5072" s="2">
        <v>2005</v>
      </c>
      <c r="O5072" s="2">
        <v>2190</v>
      </c>
      <c r="Q5072" s="2">
        <v>1980</v>
      </c>
      <c r="S5072" s="89">
        <v>2090</v>
      </c>
      <c r="T5072" s="89"/>
      <c r="U5072" s="89"/>
      <c r="W5072" s="90">
        <v>90</v>
      </c>
      <c r="X5072" s="90"/>
    </row>
    <row r="5073" spans="2:24" ht="0.65" customHeight="1">
      <c r="B5073" s="74"/>
      <c r="C5073" s="74"/>
    </row>
    <row r="5074" spans="2:24" ht="0.65" customHeight="1"/>
    <row r="5075" spans="2:24" ht="1.75" customHeight="1"/>
    <row r="5076" spans="2:24" ht="10.75" customHeight="1">
      <c r="E5076" s="85">
        <v>1980</v>
      </c>
      <c r="F5076" s="85"/>
      <c r="G5076" s="85"/>
      <c r="I5076" s="85">
        <v>2170</v>
      </c>
      <c r="J5076" s="85"/>
      <c r="K5076" s="85"/>
      <c r="M5076" s="3">
        <v>2005</v>
      </c>
      <c r="O5076" s="3">
        <v>2190</v>
      </c>
      <c r="Q5076" s="3">
        <v>1980</v>
      </c>
      <c r="S5076" s="85">
        <v>2090</v>
      </c>
      <c r="T5076" s="85"/>
      <c r="U5076" s="85"/>
    </row>
    <row r="5077" spans="2:24" ht="6" customHeight="1"/>
    <row r="5078" spans="2:24" ht="13.75" customHeight="1">
      <c r="C5078" s="86" t="s">
        <v>10</v>
      </c>
      <c r="D5078" s="86"/>
      <c r="E5078" s="86"/>
      <c r="G5078" s="87">
        <v>1</v>
      </c>
      <c r="H5078" s="87"/>
      <c r="I5078" s="87"/>
    </row>
    <row r="5079" spans="2:24" ht="6" customHeight="1"/>
    <row r="5080" spans="2:24" ht="6" customHeight="1"/>
    <row r="5081" spans="2:24" ht="15" customHeight="1">
      <c r="B5081" s="88" t="s">
        <v>613</v>
      </c>
      <c r="C5081" s="88"/>
      <c r="D5081" s="88"/>
      <c r="E5081" s="88"/>
      <c r="F5081" s="88"/>
      <c r="G5081" s="88"/>
      <c r="H5081" s="88"/>
      <c r="I5081" s="88"/>
      <c r="J5081" s="88"/>
      <c r="K5081" s="88"/>
      <c r="L5081" s="88"/>
      <c r="M5081" s="88"/>
      <c r="N5081" s="88"/>
      <c r="O5081" s="88"/>
      <c r="P5081" s="88"/>
      <c r="Q5081" s="88"/>
      <c r="R5081" s="88"/>
      <c r="S5081" s="88"/>
      <c r="T5081" s="88"/>
      <c r="U5081" s="88"/>
      <c r="V5081" s="88"/>
      <c r="W5081" s="88"/>
      <c r="X5081" s="88"/>
    </row>
    <row r="5082" spans="2:24" ht="5.4" customHeight="1"/>
    <row r="5083" spans="2:24" ht="12.65" customHeight="1">
      <c r="B5083" s="74" t="s">
        <v>614</v>
      </c>
      <c r="C5083" s="74"/>
      <c r="E5083" s="89">
        <v>300</v>
      </c>
      <c r="F5083" s="89"/>
      <c r="G5083" s="89"/>
      <c r="I5083" s="89">
        <v>300</v>
      </c>
      <c r="J5083" s="89"/>
      <c r="K5083" s="89"/>
      <c r="M5083" s="2">
        <v>300</v>
      </c>
      <c r="O5083" s="2">
        <v>300</v>
      </c>
      <c r="Q5083" s="2">
        <v>200</v>
      </c>
      <c r="S5083" s="89">
        <v>200</v>
      </c>
      <c r="T5083" s="89"/>
      <c r="U5083" s="89"/>
      <c r="W5083" s="90">
        <v>59</v>
      </c>
      <c r="X5083" s="90"/>
    </row>
    <row r="5084" spans="2:24" ht="0.65" customHeight="1">
      <c r="B5084" s="74"/>
      <c r="C5084" s="74"/>
    </row>
    <row r="5085" spans="2:24" ht="0.65" customHeight="1"/>
    <row r="5086" spans="2:24" ht="1.75" customHeight="1"/>
    <row r="5087" spans="2:24" ht="10.75" customHeight="1">
      <c r="E5087" s="85">
        <v>300</v>
      </c>
      <c r="F5087" s="85"/>
      <c r="G5087" s="85"/>
      <c r="I5087" s="85">
        <v>300</v>
      </c>
      <c r="J5087" s="85"/>
      <c r="K5087" s="85"/>
      <c r="M5087" s="3">
        <v>300</v>
      </c>
      <c r="O5087" s="3">
        <v>300</v>
      </c>
      <c r="Q5087" s="3">
        <v>200</v>
      </c>
      <c r="S5087" s="85">
        <v>200</v>
      </c>
      <c r="T5087" s="85"/>
      <c r="U5087" s="85"/>
    </row>
    <row r="5088" spans="2:24" ht="6" customHeight="1"/>
    <row r="5089" spans="2:24" ht="13.75" customHeight="1">
      <c r="C5089" s="86" t="s">
        <v>10</v>
      </c>
      <c r="D5089" s="86"/>
      <c r="E5089" s="86"/>
      <c r="G5089" s="87">
        <v>1</v>
      </c>
      <c r="H5089" s="87"/>
      <c r="I5089" s="87"/>
    </row>
    <row r="5090" spans="2:24" ht="6" customHeight="1"/>
    <row r="5091" spans="2:24" ht="6" customHeight="1"/>
    <row r="5092" spans="2:24" ht="15" customHeight="1">
      <c r="B5092" s="88" t="s">
        <v>615</v>
      </c>
      <c r="C5092" s="88"/>
      <c r="D5092" s="88"/>
      <c r="E5092" s="88"/>
      <c r="F5092" s="88"/>
      <c r="G5092" s="88"/>
      <c r="H5092" s="88"/>
      <c r="I5092" s="88"/>
      <c r="J5092" s="88"/>
      <c r="K5092" s="88"/>
      <c r="L5092" s="88"/>
      <c r="M5092" s="88"/>
      <c r="N5092" s="88"/>
      <c r="O5092" s="88"/>
      <c r="P5092" s="88"/>
      <c r="Q5092" s="88"/>
      <c r="R5092" s="88"/>
      <c r="S5092" s="88"/>
      <c r="T5092" s="88"/>
      <c r="U5092" s="88"/>
      <c r="V5092" s="88"/>
      <c r="W5092" s="88"/>
      <c r="X5092" s="88"/>
    </row>
    <row r="5093" spans="2:24" ht="5.4" customHeight="1"/>
    <row r="5094" spans="2:24" ht="12.65" customHeight="1">
      <c r="B5094" s="74" t="s">
        <v>616</v>
      </c>
      <c r="C5094" s="74"/>
      <c r="E5094" s="89">
        <v>0</v>
      </c>
      <c r="F5094" s="89"/>
      <c r="G5094" s="89"/>
      <c r="I5094" s="89">
        <v>0</v>
      </c>
      <c r="J5094" s="89"/>
      <c r="K5094" s="89"/>
      <c r="M5094" s="2">
        <v>320</v>
      </c>
      <c r="O5094" s="2">
        <v>320</v>
      </c>
      <c r="Q5094" s="2">
        <v>560</v>
      </c>
      <c r="S5094" s="89">
        <v>560</v>
      </c>
      <c r="T5094" s="89"/>
      <c r="U5094" s="89"/>
      <c r="W5094" s="90">
        <v>1918</v>
      </c>
      <c r="X5094" s="90"/>
    </row>
    <row r="5095" spans="2:24" ht="0.65" customHeight="1">
      <c r="B5095" s="74"/>
      <c r="C5095" s="74"/>
    </row>
    <row r="5096" spans="2:24" ht="0.65" customHeight="1"/>
    <row r="5097" spans="2:24" ht="12.65" customHeight="1">
      <c r="B5097" s="74" t="s">
        <v>616</v>
      </c>
      <c r="C5097" s="74"/>
      <c r="E5097" s="89">
        <v>0</v>
      </c>
      <c r="F5097" s="89"/>
      <c r="G5097" s="89"/>
      <c r="I5097" s="89">
        <v>0</v>
      </c>
      <c r="J5097" s="89"/>
      <c r="K5097" s="89"/>
      <c r="M5097" s="2">
        <v>320</v>
      </c>
      <c r="O5097" s="2">
        <v>320</v>
      </c>
      <c r="Q5097" s="2">
        <v>560</v>
      </c>
      <c r="S5097" s="89">
        <v>560</v>
      </c>
      <c r="T5097" s="89"/>
      <c r="U5097" s="89"/>
      <c r="W5097" s="90">
        <v>59</v>
      </c>
      <c r="X5097" s="90"/>
    </row>
    <row r="5098" spans="2:24" ht="0.65" customHeight="1">
      <c r="B5098" s="74"/>
      <c r="C5098" s="74"/>
    </row>
    <row r="5099" spans="2:24" ht="0.65" customHeight="1"/>
    <row r="5100" spans="2:24" ht="1.75" customHeight="1"/>
    <row r="5101" spans="2:24" ht="10.75" customHeight="1">
      <c r="E5101" s="85">
        <v>0</v>
      </c>
      <c r="F5101" s="85"/>
      <c r="G5101" s="85"/>
      <c r="I5101" s="85">
        <v>0</v>
      </c>
      <c r="J5101" s="85"/>
      <c r="K5101" s="85"/>
      <c r="M5101" s="3">
        <v>640</v>
      </c>
      <c r="O5101" s="3">
        <v>640</v>
      </c>
      <c r="Q5101" s="3">
        <v>1120</v>
      </c>
      <c r="S5101" s="85">
        <v>1120</v>
      </c>
      <c r="T5101" s="85"/>
      <c r="U5101" s="85"/>
    </row>
    <row r="5102" spans="2:24" ht="6" customHeight="1"/>
    <row r="5103" spans="2:24" ht="13.75" customHeight="1">
      <c r="C5103" s="86" t="s">
        <v>10</v>
      </c>
      <c r="D5103" s="86"/>
      <c r="E5103" s="86"/>
      <c r="G5103" s="87">
        <v>2</v>
      </c>
      <c r="H5103" s="87"/>
      <c r="I5103" s="87"/>
    </row>
    <row r="5104" spans="2:24" ht="6" customHeight="1"/>
    <row r="5105" spans="2:24" ht="6" customHeight="1"/>
    <row r="5106" spans="2:24" ht="15" customHeight="1">
      <c r="B5106" s="88" t="s">
        <v>617</v>
      </c>
      <c r="C5106" s="88"/>
      <c r="D5106" s="88"/>
      <c r="E5106" s="88"/>
      <c r="F5106" s="88"/>
      <c r="G5106" s="88"/>
      <c r="H5106" s="88"/>
      <c r="I5106" s="88"/>
      <c r="J5106" s="88"/>
      <c r="K5106" s="88"/>
      <c r="L5106" s="88"/>
      <c r="M5106" s="88"/>
      <c r="N5106" s="88"/>
      <c r="O5106" s="88"/>
      <c r="P5106" s="88"/>
      <c r="Q5106" s="88"/>
      <c r="R5106" s="88"/>
      <c r="S5106" s="88"/>
      <c r="T5106" s="88"/>
      <c r="U5106" s="88"/>
      <c r="V5106" s="88"/>
      <c r="W5106" s="88"/>
      <c r="X5106" s="88"/>
    </row>
    <row r="5107" spans="2:24" ht="5.4" customHeight="1"/>
    <row r="5108" spans="2:24" ht="10.75" customHeight="1">
      <c r="B5108" s="93" t="s">
        <v>618</v>
      </c>
      <c r="C5108" s="93"/>
      <c r="E5108" s="89">
        <v>100</v>
      </c>
      <c r="F5108" s="89"/>
      <c r="G5108" s="89"/>
      <c r="I5108" s="89">
        <v>100</v>
      </c>
      <c r="J5108" s="89"/>
      <c r="K5108" s="89"/>
      <c r="M5108" s="2">
        <v>425</v>
      </c>
      <c r="O5108" s="2">
        <v>425</v>
      </c>
      <c r="Q5108" s="2">
        <v>325</v>
      </c>
      <c r="S5108" s="89">
        <v>350</v>
      </c>
      <c r="T5108" s="89"/>
      <c r="U5108" s="89"/>
      <c r="W5108" s="90">
        <v>41</v>
      </c>
      <c r="X5108" s="90"/>
    </row>
    <row r="5109" spans="2:24" ht="1.75" customHeight="1">
      <c r="B5109" s="93"/>
      <c r="C5109" s="93"/>
    </row>
    <row r="5110" spans="2:24" ht="0.65" customHeight="1">
      <c r="B5110" s="93"/>
      <c r="C5110" s="93"/>
    </row>
    <row r="5111" spans="2:24" ht="8.4" customHeight="1">
      <c r="B5111" s="93"/>
      <c r="C5111" s="93"/>
    </row>
    <row r="5112" spans="2:24" ht="10.75" customHeight="1">
      <c r="B5112" s="93" t="s">
        <v>618</v>
      </c>
      <c r="C5112" s="93"/>
      <c r="E5112" s="89">
        <v>100</v>
      </c>
      <c r="F5112" s="89"/>
      <c r="G5112" s="89"/>
      <c r="I5112" s="89">
        <v>100</v>
      </c>
      <c r="J5112" s="89"/>
      <c r="K5112" s="89"/>
      <c r="M5112" s="2">
        <v>425</v>
      </c>
      <c r="O5112" s="2">
        <v>425</v>
      </c>
      <c r="Q5112" s="2">
        <v>325</v>
      </c>
      <c r="S5112" s="89">
        <v>350</v>
      </c>
      <c r="T5112" s="89"/>
      <c r="U5112" s="89"/>
      <c r="W5112" s="90">
        <v>40</v>
      </c>
      <c r="X5112" s="90"/>
    </row>
    <row r="5113" spans="2:24" ht="1.75" customHeight="1">
      <c r="B5113" s="93"/>
      <c r="C5113" s="93"/>
    </row>
    <row r="5114" spans="2:24" ht="0.65" customHeight="1">
      <c r="B5114" s="93"/>
      <c r="C5114" s="93"/>
    </row>
    <row r="5115" spans="2:24" ht="8.4" customHeight="1">
      <c r="B5115" s="93"/>
      <c r="C5115" s="93"/>
    </row>
    <row r="5116" spans="2:24" ht="1.75" customHeight="1"/>
    <row r="5117" spans="2:24" ht="10.75" customHeight="1">
      <c r="E5117" s="85">
        <v>200</v>
      </c>
      <c r="F5117" s="85"/>
      <c r="G5117" s="85"/>
      <c r="I5117" s="85">
        <v>200</v>
      </c>
      <c r="J5117" s="85"/>
      <c r="K5117" s="85"/>
      <c r="M5117" s="3">
        <v>850</v>
      </c>
      <c r="O5117" s="3">
        <v>850</v>
      </c>
      <c r="Q5117" s="3">
        <v>650</v>
      </c>
      <c r="S5117" s="85">
        <v>700</v>
      </c>
      <c r="T5117" s="85"/>
      <c r="U5117" s="85"/>
    </row>
    <row r="5118" spans="2:24" ht="6" customHeight="1"/>
    <row r="5119" spans="2:24" ht="13.75" customHeight="1">
      <c r="C5119" s="86" t="s">
        <v>10</v>
      </c>
      <c r="D5119" s="86"/>
      <c r="E5119" s="86"/>
      <c r="G5119" s="87">
        <v>2</v>
      </c>
      <c r="H5119" s="87"/>
      <c r="I5119" s="87"/>
    </row>
    <row r="5120" spans="2:24" ht="6" customHeight="1"/>
    <row r="5121" spans="2:24" ht="6" customHeight="1"/>
    <row r="5122" spans="2:24" ht="15" customHeight="1">
      <c r="B5122" s="88" t="s">
        <v>619</v>
      </c>
      <c r="C5122" s="88"/>
      <c r="D5122" s="88"/>
      <c r="E5122" s="88"/>
      <c r="F5122" s="88"/>
      <c r="G5122" s="88"/>
      <c r="H5122" s="88"/>
      <c r="I5122" s="88"/>
      <c r="J5122" s="88"/>
      <c r="K5122" s="88"/>
      <c r="L5122" s="88"/>
      <c r="M5122" s="88"/>
      <c r="N5122" s="88"/>
      <c r="O5122" s="88"/>
      <c r="P5122" s="88"/>
      <c r="Q5122" s="88"/>
      <c r="R5122" s="88"/>
      <c r="S5122" s="88"/>
      <c r="T5122" s="88"/>
      <c r="U5122" s="88"/>
      <c r="V5122" s="88"/>
      <c r="W5122" s="88"/>
      <c r="X5122" s="88"/>
    </row>
    <row r="5123" spans="2:24" ht="5.4" customHeight="1"/>
    <row r="5124" spans="2:24" ht="12.65" customHeight="1">
      <c r="B5124" s="74" t="s">
        <v>620</v>
      </c>
      <c r="C5124" s="74"/>
      <c r="E5124" s="89">
        <v>0</v>
      </c>
      <c r="F5124" s="89"/>
      <c r="G5124" s="89"/>
      <c r="I5124" s="89">
        <v>0</v>
      </c>
      <c r="J5124" s="89"/>
      <c r="K5124" s="89"/>
      <c r="M5124" s="2">
        <v>0</v>
      </c>
      <c r="O5124" s="2">
        <v>0</v>
      </c>
      <c r="Q5124" s="2">
        <v>160</v>
      </c>
      <c r="S5124" s="89">
        <v>175</v>
      </c>
      <c r="T5124" s="89"/>
      <c r="U5124" s="89"/>
      <c r="W5124" s="90">
        <v>56</v>
      </c>
      <c r="X5124" s="90"/>
    </row>
    <row r="5125" spans="2:24" ht="0.65" customHeight="1">
      <c r="B5125" s="74"/>
      <c r="C5125" s="74"/>
    </row>
    <row r="5126" spans="2:24" ht="0.65" customHeight="1"/>
    <row r="5127" spans="2:24" ht="1.75" customHeight="1"/>
    <row r="5128" spans="2:24" ht="10.75" customHeight="1">
      <c r="E5128" s="85">
        <v>0</v>
      </c>
      <c r="F5128" s="85"/>
      <c r="G5128" s="85"/>
      <c r="I5128" s="85">
        <v>0</v>
      </c>
      <c r="J5128" s="85"/>
      <c r="K5128" s="85"/>
      <c r="M5128" s="3">
        <v>0</v>
      </c>
      <c r="O5128" s="3">
        <v>0</v>
      </c>
      <c r="Q5128" s="3">
        <v>160</v>
      </c>
      <c r="S5128" s="85">
        <v>175</v>
      </c>
      <c r="T5128" s="85"/>
      <c r="U5128" s="85"/>
    </row>
    <row r="5129" spans="2:24" ht="6" customHeight="1"/>
    <row r="5130" spans="2:24" ht="13.75" customHeight="1">
      <c r="C5130" s="86" t="s">
        <v>10</v>
      </c>
      <c r="D5130" s="86"/>
      <c r="E5130" s="86"/>
      <c r="G5130" s="87">
        <v>1</v>
      </c>
      <c r="H5130" s="87"/>
      <c r="I5130" s="87"/>
    </row>
    <row r="5131" spans="2:24" ht="6" customHeight="1"/>
    <row r="5132" spans="2:24" ht="6" customHeight="1"/>
    <row r="5133" spans="2:24" ht="15" customHeight="1">
      <c r="B5133" s="88" t="s">
        <v>621</v>
      </c>
      <c r="C5133" s="88"/>
      <c r="D5133" s="88"/>
      <c r="E5133" s="88"/>
      <c r="F5133" s="88"/>
      <c r="G5133" s="88"/>
      <c r="H5133" s="88"/>
      <c r="I5133" s="88"/>
      <c r="J5133" s="88"/>
      <c r="K5133" s="88"/>
      <c r="L5133" s="88"/>
      <c r="M5133" s="88"/>
      <c r="N5133" s="88"/>
      <c r="O5133" s="88"/>
      <c r="P5133" s="88"/>
      <c r="Q5133" s="88"/>
      <c r="R5133" s="88"/>
      <c r="S5133" s="88"/>
      <c r="T5133" s="88"/>
      <c r="U5133" s="88"/>
      <c r="V5133" s="88"/>
      <c r="W5133" s="88"/>
      <c r="X5133" s="88"/>
    </row>
    <row r="5134" spans="2:24" ht="5.4" customHeight="1"/>
    <row r="5135" spans="2:24" ht="10.75" customHeight="1">
      <c r="B5135" s="93" t="s">
        <v>622</v>
      </c>
      <c r="C5135" s="93"/>
      <c r="E5135" s="89">
        <v>25</v>
      </c>
      <c r="F5135" s="89"/>
      <c r="G5135" s="89"/>
      <c r="I5135" s="89">
        <v>25</v>
      </c>
      <c r="J5135" s="89"/>
      <c r="K5135" s="89"/>
      <c r="M5135" s="2">
        <v>125</v>
      </c>
      <c r="O5135" s="2">
        <v>125</v>
      </c>
      <c r="Q5135" s="2">
        <v>25</v>
      </c>
      <c r="S5135" s="89">
        <v>25</v>
      </c>
      <c r="T5135" s="89"/>
      <c r="U5135" s="89"/>
      <c r="W5135" s="90">
        <v>31</v>
      </c>
      <c r="X5135" s="90"/>
    </row>
    <row r="5136" spans="2:24" ht="1.75" customHeight="1">
      <c r="B5136" s="93"/>
      <c r="C5136" s="93"/>
    </row>
    <row r="5137" spans="2:24" ht="0.65" customHeight="1">
      <c r="B5137" s="93"/>
      <c r="C5137" s="93"/>
    </row>
    <row r="5138" spans="2:24" ht="8.4" customHeight="1">
      <c r="B5138" s="93"/>
      <c r="C5138" s="93"/>
    </row>
    <row r="5139" spans="2:24" ht="10.75" customHeight="1">
      <c r="B5139" s="93" t="s">
        <v>622</v>
      </c>
      <c r="C5139" s="93"/>
      <c r="E5139" s="89">
        <v>25</v>
      </c>
      <c r="F5139" s="89"/>
      <c r="G5139" s="89"/>
      <c r="I5139" s="89">
        <v>25</v>
      </c>
      <c r="J5139" s="89"/>
      <c r="K5139" s="89"/>
      <c r="M5139" s="2">
        <v>125</v>
      </c>
      <c r="O5139" s="2">
        <v>125</v>
      </c>
      <c r="Q5139" s="2">
        <v>25</v>
      </c>
      <c r="S5139" s="89">
        <v>25</v>
      </c>
      <c r="T5139" s="89"/>
      <c r="U5139" s="89"/>
      <c r="W5139" s="90">
        <v>32</v>
      </c>
      <c r="X5139" s="90"/>
    </row>
    <row r="5140" spans="2:24" ht="1.75" customHeight="1">
      <c r="B5140" s="93"/>
      <c r="C5140" s="93"/>
    </row>
    <row r="5141" spans="2:24" ht="0.65" customHeight="1">
      <c r="B5141" s="93"/>
      <c r="C5141" s="93"/>
    </row>
    <row r="5142" spans="2:24" ht="8.4" customHeight="1">
      <c r="B5142" s="93"/>
      <c r="C5142" s="93"/>
    </row>
    <row r="5143" spans="2:24" ht="1.75" customHeight="1"/>
    <row r="5144" spans="2:24" ht="10.75" customHeight="1">
      <c r="E5144" s="85">
        <v>50</v>
      </c>
      <c r="F5144" s="85"/>
      <c r="G5144" s="85"/>
      <c r="I5144" s="85">
        <v>50</v>
      </c>
      <c r="J5144" s="85"/>
      <c r="K5144" s="85"/>
      <c r="M5144" s="3">
        <v>250</v>
      </c>
      <c r="O5144" s="3">
        <v>250</v>
      </c>
      <c r="Q5144" s="3">
        <v>50</v>
      </c>
      <c r="S5144" s="85">
        <v>50</v>
      </c>
      <c r="T5144" s="85"/>
      <c r="U5144" s="85"/>
    </row>
    <row r="5145" spans="2:24" ht="6" customHeight="1"/>
    <row r="5146" spans="2:24" ht="13.75" customHeight="1">
      <c r="C5146" s="86" t="s">
        <v>10</v>
      </c>
      <c r="D5146" s="86"/>
      <c r="E5146" s="86"/>
      <c r="G5146" s="87">
        <v>2</v>
      </c>
      <c r="H5146" s="87"/>
      <c r="I5146" s="87"/>
    </row>
    <row r="5147" spans="2:24" ht="6" customHeight="1"/>
    <row r="5148" spans="2:24" ht="6" customHeight="1"/>
    <row r="5149" spans="2:24" ht="15" customHeight="1">
      <c r="B5149" s="88" t="s">
        <v>623</v>
      </c>
      <c r="C5149" s="88"/>
      <c r="D5149" s="88"/>
      <c r="E5149" s="88"/>
      <c r="F5149" s="88"/>
      <c r="G5149" s="88"/>
      <c r="H5149" s="88"/>
      <c r="I5149" s="88"/>
      <c r="J5149" s="88"/>
      <c r="K5149" s="88"/>
      <c r="L5149" s="88"/>
      <c r="M5149" s="88"/>
      <c r="N5149" s="88"/>
      <c r="O5149" s="88"/>
      <c r="P5149" s="88"/>
      <c r="Q5149" s="88"/>
      <c r="R5149" s="88"/>
      <c r="S5149" s="88"/>
      <c r="T5149" s="88"/>
      <c r="U5149" s="88"/>
      <c r="V5149" s="88"/>
      <c r="W5149" s="88"/>
      <c r="X5149" s="88"/>
    </row>
    <row r="5150" spans="2:24" ht="5.4" customHeight="1"/>
    <row r="5151" spans="2:24" ht="12.65" customHeight="1">
      <c r="B5151" s="74" t="s">
        <v>624</v>
      </c>
      <c r="C5151" s="74"/>
      <c r="E5151" s="89">
        <v>40</v>
      </c>
      <c r="F5151" s="89"/>
      <c r="G5151" s="89"/>
      <c r="I5151" s="89">
        <v>40</v>
      </c>
      <c r="J5151" s="89"/>
      <c r="K5151" s="89"/>
      <c r="M5151" s="2">
        <v>400</v>
      </c>
      <c r="O5151" s="2">
        <v>400</v>
      </c>
      <c r="Q5151" s="2">
        <v>475</v>
      </c>
      <c r="S5151" s="89">
        <v>475</v>
      </c>
      <c r="T5151" s="89"/>
      <c r="U5151" s="89"/>
      <c r="W5151" s="90">
        <v>76</v>
      </c>
      <c r="X5151" s="90"/>
    </row>
    <row r="5152" spans="2:24" ht="0.65" customHeight="1">
      <c r="B5152" s="74"/>
      <c r="C5152" s="74"/>
    </row>
    <row r="5153" spans="2:24" ht="0.65" customHeight="1"/>
    <row r="5154" spans="2:24" ht="1.75" customHeight="1"/>
    <row r="5155" spans="2:24" ht="10.75" customHeight="1">
      <c r="E5155" s="85">
        <v>40</v>
      </c>
      <c r="F5155" s="85"/>
      <c r="G5155" s="85"/>
      <c r="I5155" s="85">
        <v>40</v>
      </c>
      <c r="J5155" s="85"/>
      <c r="K5155" s="85"/>
      <c r="M5155" s="3">
        <v>400</v>
      </c>
      <c r="O5155" s="3">
        <v>400</v>
      </c>
      <c r="Q5155" s="3">
        <v>475</v>
      </c>
      <c r="S5155" s="85">
        <v>475</v>
      </c>
      <c r="T5155" s="85"/>
      <c r="U5155" s="85"/>
    </row>
    <row r="5156" spans="2:24" ht="6" customHeight="1"/>
    <row r="5157" spans="2:24" ht="13.75" customHeight="1">
      <c r="C5157" s="86" t="s">
        <v>10</v>
      </c>
      <c r="D5157" s="86"/>
      <c r="E5157" s="86"/>
      <c r="G5157" s="87">
        <v>1</v>
      </c>
      <c r="H5157" s="87"/>
      <c r="I5157" s="87"/>
    </row>
    <row r="5158" spans="2:24" ht="6" customHeight="1"/>
    <row r="5159" spans="2:24" ht="6" customHeight="1"/>
    <row r="5160" spans="2:24" ht="15" customHeight="1">
      <c r="B5160" s="88" t="s">
        <v>625</v>
      </c>
      <c r="C5160" s="88"/>
      <c r="D5160" s="88"/>
      <c r="E5160" s="88"/>
      <c r="F5160" s="88"/>
      <c r="G5160" s="88"/>
      <c r="H5160" s="88"/>
      <c r="I5160" s="88"/>
      <c r="J5160" s="88"/>
      <c r="K5160" s="88"/>
      <c r="L5160" s="88"/>
      <c r="M5160" s="88"/>
      <c r="N5160" s="88"/>
      <c r="O5160" s="88"/>
      <c r="P5160" s="88"/>
      <c r="Q5160" s="88"/>
      <c r="R5160" s="88"/>
      <c r="S5160" s="88"/>
      <c r="T5160" s="88"/>
      <c r="U5160" s="88"/>
      <c r="V5160" s="88"/>
      <c r="W5160" s="88"/>
      <c r="X5160" s="88"/>
    </row>
    <row r="5161" spans="2:24" ht="5.4" customHeight="1"/>
    <row r="5162" spans="2:24" ht="12.65" customHeight="1">
      <c r="B5162" s="74" t="s">
        <v>626</v>
      </c>
      <c r="C5162" s="74"/>
      <c r="E5162" s="89">
        <v>2600</v>
      </c>
      <c r="F5162" s="89"/>
      <c r="G5162" s="89"/>
      <c r="I5162" s="89">
        <v>2630</v>
      </c>
      <c r="J5162" s="89"/>
      <c r="K5162" s="89"/>
      <c r="M5162" s="2">
        <v>2400</v>
      </c>
      <c r="O5162" s="2">
        <v>2535</v>
      </c>
      <c r="Q5162" s="2">
        <v>1950</v>
      </c>
      <c r="S5162" s="89">
        <v>2070</v>
      </c>
      <c r="T5162" s="89"/>
      <c r="U5162" s="89"/>
      <c r="W5162" s="90">
        <v>68</v>
      </c>
      <c r="X5162" s="90"/>
    </row>
    <row r="5163" spans="2:24" ht="0.65" customHeight="1">
      <c r="B5163" s="74"/>
      <c r="C5163" s="74"/>
    </row>
    <row r="5164" spans="2:24" ht="0.65" customHeight="1"/>
    <row r="5165" spans="2:24" ht="10.75" customHeight="1">
      <c r="E5165" s="85">
        <v>2600</v>
      </c>
      <c r="F5165" s="85"/>
      <c r="G5165" s="85"/>
      <c r="I5165" s="85">
        <v>2630</v>
      </c>
      <c r="J5165" s="85"/>
      <c r="K5165" s="85"/>
      <c r="M5165" s="3">
        <v>2400</v>
      </c>
      <c r="O5165" s="3">
        <v>2535</v>
      </c>
      <c r="Q5165" s="3">
        <v>1950</v>
      </c>
      <c r="S5165" s="85">
        <v>2070</v>
      </c>
      <c r="T5165" s="85"/>
      <c r="U5165" s="85"/>
    </row>
    <row r="5166" spans="2:24" ht="6" customHeight="1"/>
    <row r="5167" spans="2:24" ht="13.75" customHeight="1">
      <c r="C5167" s="86" t="s">
        <v>10</v>
      </c>
      <c r="D5167" s="86"/>
      <c r="E5167" s="86"/>
      <c r="G5167" s="87">
        <v>1</v>
      </c>
      <c r="H5167" s="87"/>
      <c r="I5167" s="87"/>
    </row>
    <row r="5168" spans="2:24" ht="6" customHeight="1"/>
    <row r="5169" spans="2:24" ht="6" customHeight="1"/>
    <row r="5170" spans="2:24" ht="15" customHeight="1">
      <c r="B5170" s="88" t="s">
        <v>627</v>
      </c>
      <c r="C5170" s="88"/>
      <c r="D5170" s="88"/>
      <c r="E5170" s="88"/>
      <c r="F5170" s="88"/>
      <c r="G5170" s="88"/>
      <c r="H5170" s="88"/>
      <c r="I5170" s="88"/>
      <c r="J5170" s="88"/>
      <c r="K5170" s="88"/>
      <c r="L5170" s="88"/>
      <c r="M5170" s="88"/>
      <c r="N5170" s="88"/>
      <c r="O5170" s="88"/>
      <c r="P5170" s="88"/>
      <c r="Q5170" s="88"/>
      <c r="R5170" s="88"/>
      <c r="S5170" s="88"/>
      <c r="T5170" s="88"/>
      <c r="U5170" s="88"/>
      <c r="V5170" s="88"/>
      <c r="W5170" s="88"/>
      <c r="X5170" s="88"/>
    </row>
    <row r="5171" spans="2:24" ht="5.4" customHeight="1"/>
    <row r="5172" spans="2:24" ht="12.65" customHeight="1">
      <c r="B5172" s="74" t="s">
        <v>628</v>
      </c>
      <c r="C5172" s="74"/>
      <c r="E5172" s="89">
        <v>260</v>
      </c>
      <c r="F5172" s="89"/>
      <c r="G5172" s="89"/>
      <c r="I5172" s="89">
        <v>260</v>
      </c>
      <c r="J5172" s="89"/>
      <c r="K5172" s="89"/>
      <c r="M5172" s="2">
        <v>260</v>
      </c>
      <c r="O5172" s="2">
        <v>260</v>
      </c>
      <c r="Q5172" s="2">
        <v>265</v>
      </c>
      <c r="S5172" s="89">
        <v>265</v>
      </c>
      <c r="T5172" s="89"/>
      <c r="U5172" s="89"/>
      <c r="W5172" s="90">
        <v>56</v>
      </c>
      <c r="X5172" s="90"/>
    </row>
    <row r="5173" spans="2:24" ht="0.65" customHeight="1">
      <c r="B5173" s="74"/>
      <c r="C5173" s="74"/>
    </row>
    <row r="5174" spans="2:24" ht="0.65" customHeight="1"/>
    <row r="5175" spans="2:24" ht="1.75" customHeight="1"/>
    <row r="5176" spans="2:24" ht="10.75" customHeight="1">
      <c r="E5176" s="85">
        <v>260</v>
      </c>
      <c r="F5176" s="85"/>
      <c r="G5176" s="85"/>
      <c r="I5176" s="85">
        <v>260</v>
      </c>
      <c r="J5176" s="85"/>
      <c r="K5176" s="85"/>
      <c r="M5176" s="3">
        <v>260</v>
      </c>
      <c r="O5176" s="3">
        <v>260</v>
      </c>
      <c r="Q5176" s="3">
        <v>265</v>
      </c>
      <c r="S5176" s="85">
        <v>265</v>
      </c>
      <c r="T5176" s="85"/>
      <c r="U5176" s="85"/>
    </row>
    <row r="5177" spans="2:24" ht="6" customHeight="1"/>
    <row r="5178" spans="2:24" ht="13.75" customHeight="1">
      <c r="C5178" s="86" t="s">
        <v>10</v>
      </c>
      <c r="D5178" s="86"/>
      <c r="E5178" s="86"/>
      <c r="G5178" s="87">
        <v>1</v>
      </c>
      <c r="H5178" s="87"/>
      <c r="I5178" s="87"/>
    </row>
    <row r="5179" spans="2:24" ht="6" customHeight="1"/>
    <row r="5180" spans="2:24" ht="6" customHeight="1"/>
    <row r="5181" spans="2:24" ht="15" customHeight="1">
      <c r="B5181" s="88" t="s">
        <v>629</v>
      </c>
      <c r="C5181" s="88"/>
      <c r="D5181" s="88"/>
      <c r="E5181" s="88"/>
      <c r="F5181" s="88"/>
      <c r="G5181" s="88"/>
      <c r="H5181" s="88"/>
      <c r="I5181" s="88"/>
      <c r="J5181" s="88"/>
      <c r="K5181" s="88"/>
      <c r="L5181" s="88"/>
      <c r="M5181" s="88"/>
      <c r="N5181" s="88"/>
      <c r="O5181" s="88"/>
      <c r="P5181" s="88"/>
      <c r="Q5181" s="88"/>
      <c r="R5181" s="88"/>
      <c r="S5181" s="88"/>
      <c r="T5181" s="88"/>
      <c r="U5181" s="88"/>
      <c r="V5181" s="88"/>
      <c r="W5181" s="88"/>
      <c r="X5181" s="88"/>
    </row>
    <row r="5182" spans="2:24" ht="5.4" customHeight="1"/>
    <row r="5183" spans="2:24" ht="12.65" customHeight="1">
      <c r="B5183" s="74" t="s">
        <v>630</v>
      </c>
      <c r="C5183" s="74"/>
      <c r="E5183" s="89">
        <v>175</v>
      </c>
      <c r="F5183" s="89"/>
      <c r="G5183" s="89"/>
      <c r="I5183" s="89">
        <v>175</v>
      </c>
      <c r="J5183" s="89"/>
      <c r="K5183" s="89"/>
      <c r="M5183" s="2">
        <v>1500</v>
      </c>
      <c r="O5183" s="2">
        <v>1500</v>
      </c>
      <c r="Q5183" s="2">
        <v>2050</v>
      </c>
      <c r="S5183" s="89">
        <v>2050</v>
      </c>
      <c r="T5183" s="89"/>
      <c r="U5183" s="89"/>
      <c r="W5183" s="90">
        <v>88</v>
      </c>
      <c r="X5183" s="90"/>
    </row>
    <row r="5184" spans="2:24" ht="0.65" customHeight="1">
      <c r="B5184" s="74"/>
      <c r="C5184" s="74"/>
    </row>
    <row r="5185" spans="2:24" ht="0.65" customHeight="1"/>
    <row r="5186" spans="2:24" ht="1.75" customHeight="1"/>
    <row r="5187" spans="2:24" ht="10.75" customHeight="1">
      <c r="E5187" s="85">
        <v>175</v>
      </c>
      <c r="F5187" s="85"/>
      <c r="G5187" s="85"/>
      <c r="I5187" s="85">
        <v>175</v>
      </c>
      <c r="J5187" s="85"/>
      <c r="K5187" s="85"/>
      <c r="M5187" s="3">
        <v>1500</v>
      </c>
      <c r="O5187" s="3">
        <v>1500</v>
      </c>
      <c r="Q5187" s="3">
        <v>2050</v>
      </c>
      <c r="S5187" s="85">
        <v>2050</v>
      </c>
      <c r="T5187" s="85"/>
      <c r="U5187" s="85"/>
    </row>
    <row r="5188" spans="2:24" ht="6" customHeight="1"/>
    <row r="5189" spans="2:24" ht="13.75" customHeight="1">
      <c r="C5189" s="86" t="s">
        <v>10</v>
      </c>
      <c r="D5189" s="86"/>
      <c r="E5189" s="86"/>
      <c r="G5189" s="87">
        <v>1</v>
      </c>
      <c r="H5189" s="87"/>
      <c r="I5189" s="87"/>
    </row>
    <row r="5190" spans="2:24" ht="6" customHeight="1"/>
    <row r="5191" spans="2:24" ht="6" customHeight="1"/>
    <row r="5192" spans="2:24" ht="15" customHeight="1">
      <c r="B5192" s="88" t="s">
        <v>631</v>
      </c>
      <c r="C5192" s="88"/>
      <c r="D5192" s="88"/>
      <c r="E5192" s="88"/>
      <c r="F5192" s="88"/>
      <c r="G5192" s="88"/>
      <c r="H5192" s="88"/>
      <c r="I5192" s="88"/>
      <c r="J5192" s="88"/>
      <c r="K5192" s="88"/>
      <c r="L5192" s="88"/>
      <c r="M5192" s="88"/>
      <c r="N5192" s="88"/>
      <c r="O5192" s="88"/>
      <c r="P5192" s="88"/>
      <c r="Q5192" s="88"/>
      <c r="R5192" s="88"/>
      <c r="S5192" s="88"/>
      <c r="T5192" s="88"/>
      <c r="U5192" s="88"/>
      <c r="V5192" s="88"/>
      <c r="W5192" s="88"/>
      <c r="X5192" s="88"/>
    </row>
    <row r="5193" spans="2:24" ht="5.4" customHeight="1"/>
    <row r="5194" spans="2:24" ht="10.75" customHeight="1">
      <c r="B5194" s="93" t="s">
        <v>632</v>
      </c>
      <c r="C5194" s="93"/>
      <c r="E5194" s="89">
        <v>6000</v>
      </c>
      <c r="F5194" s="89"/>
      <c r="G5194" s="89"/>
      <c r="I5194" s="89">
        <v>6570</v>
      </c>
      <c r="J5194" s="89"/>
      <c r="K5194" s="89"/>
      <c r="M5194" s="2">
        <v>5400</v>
      </c>
      <c r="O5194" s="2">
        <v>5580</v>
      </c>
      <c r="Q5194" s="2">
        <v>5250</v>
      </c>
      <c r="S5194" s="89">
        <v>5300</v>
      </c>
      <c r="T5194" s="89"/>
      <c r="U5194" s="89"/>
      <c r="W5194" s="90">
        <v>83</v>
      </c>
      <c r="X5194" s="90"/>
    </row>
    <row r="5195" spans="2:24" ht="1.75" customHeight="1">
      <c r="B5195" s="93"/>
      <c r="C5195" s="93"/>
    </row>
    <row r="5196" spans="2:24" ht="0.65" customHeight="1">
      <c r="B5196" s="93"/>
      <c r="C5196" s="93"/>
    </row>
    <row r="5197" spans="2:24" ht="8.4" customHeight="1">
      <c r="B5197" s="93"/>
      <c r="C5197" s="93"/>
    </row>
    <row r="5198" spans="2:24" ht="10.75" customHeight="1">
      <c r="B5198" s="93" t="s">
        <v>632</v>
      </c>
      <c r="C5198" s="93"/>
      <c r="E5198" s="89">
        <v>6000</v>
      </c>
      <c r="F5198" s="89"/>
      <c r="G5198" s="89"/>
      <c r="I5198" s="89">
        <v>6570</v>
      </c>
      <c r="J5198" s="89"/>
      <c r="K5198" s="89"/>
      <c r="M5198" s="2">
        <v>5400</v>
      </c>
      <c r="O5198" s="2">
        <v>5580</v>
      </c>
      <c r="Q5198" s="2">
        <v>5250</v>
      </c>
      <c r="S5198" s="89">
        <v>5300</v>
      </c>
      <c r="T5198" s="89"/>
      <c r="U5198" s="89"/>
      <c r="W5198" s="90">
        <v>84</v>
      </c>
      <c r="X5198" s="90"/>
    </row>
    <row r="5199" spans="2:24" ht="1.75" customHeight="1">
      <c r="B5199" s="93"/>
      <c r="C5199" s="93"/>
    </row>
    <row r="5200" spans="2:24" ht="0.65" customHeight="1">
      <c r="B5200" s="93"/>
      <c r="C5200" s="93"/>
    </row>
    <row r="5201" spans="2:24" ht="8.4" customHeight="1">
      <c r="B5201" s="93"/>
      <c r="C5201" s="93"/>
    </row>
    <row r="5202" spans="2:24" ht="1.75" customHeight="1"/>
    <row r="5203" spans="2:24" ht="10.75" customHeight="1">
      <c r="E5203" s="85">
        <v>12000</v>
      </c>
      <c r="F5203" s="85"/>
      <c r="G5203" s="85"/>
      <c r="I5203" s="85">
        <v>13140</v>
      </c>
      <c r="J5203" s="85"/>
      <c r="K5203" s="85"/>
      <c r="M5203" s="3">
        <v>10800</v>
      </c>
      <c r="O5203" s="3">
        <v>11160</v>
      </c>
      <c r="Q5203" s="3">
        <v>10500</v>
      </c>
      <c r="S5203" s="85">
        <v>10600</v>
      </c>
      <c r="T5203" s="85"/>
      <c r="U5203" s="85"/>
    </row>
    <row r="5204" spans="2:24" ht="6" customHeight="1"/>
    <row r="5205" spans="2:24" ht="13.75" customHeight="1">
      <c r="C5205" s="86" t="s">
        <v>10</v>
      </c>
      <c r="D5205" s="86"/>
      <c r="E5205" s="86"/>
      <c r="G5205" s="87">
        <v>2</v>
      </c>
      <c r="H5205" s="87"/>
      <c r="I5205" s="87"/>
    </row>
    <row r="5206" spans="2:24" ht="6" customHeight="1"/>
    <row r="5207" spans="2:24" ht="6" customHeight="1"/>
    <row r="5208" spans="2:24" ht="15" customHeight="1">
      <c r="B5208" s="88" t="s">
        <v>633</v>
      </c>
      <c r="C5208" s="88"/>
      <c r="D5208" s="88"/>
      <c r="E5208" s="88"/>
      <c r="F5208" s="88"/>
      <c r="G5208" s="88"/>
      <c r="H5208" s="88"/>
      <c r="I5208" s="88"/>
      <c r="J5208" s="88"/>
      <c r="K5208" s="88"/>
      <c r="L5208" s="88"/>
      <c r="M5208" s="88"/>
      <c r="N5208" s="88"/>
      <c r="O5208" s="88"/>
      <c r="P5208" s="88"/>
      <c r="Q5208" s="88"/>
      <c r="R5208" s="88"/>
      <c r="S5208" s="88"/>
      <c r="T5208" s="88"/>
      <c r="U5208" s="88"/>
      <c r="V5208" s="88"/>
      <c r="W5208" s="88"/>
      <c r="X5208" s="88"/>
    </row>
    <row r="5209" spans="2:24" ht="5.4" customHeight="1"/>
    <row r="5210" spans="2:24" ht="12.65" customHeight="1">
      <c r="B5210" s="74" t="s">
        <v>634</v>
      </c>
      <c r="C5210" s="74"/>
      <c r="E5210" s="89">
        <v>0</v>
      </c>
      <c r="F5210" s="89"/>
      <c r="G5210" s="89"/>
      <c r="I5210" s="89">
        <v>0</v>
      </c>
      <c r="J5210" s="89"/>
      <c r="K5210" s="89"/>
      <c r="M5210" s="2">
        <v>186</v>
      </c>
      <c r="O5210" s="2">
        <v>211</v>
      </c>
      <c r="Q5210" s="2">
        <v>150</v>
      </c>
      <c r="S5210" s="89">
        <v>185</v>
      </c>
      <c r="T5210" s="89"/>
      <c r="U5210" s="89"/>
      <c r="W5210" s="90">
        <v>53</v>
      </c>
      <c r="X5210" s="90"/>
    </row>
    <row r="5211" spans="2:24" ht="0.65" customHeight="1">
      <c r="B5211" s="74"/>
      <c r="C5211" s="74"/>
    </row>
    <row r="5212" spans="2:24" ht="0.65" customHeight="1"/>
    <row r="5213" spans="2:24" ht="1.75" customHeight="1"/>
    <row r="5214" spans="2:24" ht="10.75" customHeight="1">
      <c r="E5214" s="85">
        <v>0</v>
      </c>
      <c r="F5214" s="85"/>
      <c r="G5214" s="85"/>
      <c r="I5214" s="85">
        <v>0</v>
      </c>
      <c r="J5214" s="85"/>
      <c r="K5214" s="85"/>
      <c r="M5214" s="3">
        <v>186</v>
      </c>
      <c r="O5214" s="3">
        <v>211</v>
      </c>
      <c r="Q5214" s="3">
        <v>150</v>
      </c>
      <c r="S5214" s="85">
        <v>185</v>
      </c>
      <c r="T5214" s="85"/>
      <c r="U5214" s="85"/>
    </row>
    <row r="5215" spans="2:24" ht="6" customHeight="1"/>
    <row r="5216" spans="2:24" ht="13.75" customHeight="1">
      <c r="C5216" s="86" t="s">
        <v>10</v>
      </c>
      <c r="D5216" s="86"/>
      <c r="E5216" s="86"/>
      <c r="G5216" s="87">
        <v>1</v>
      </c>
      <c r="H5216" s="87"/>
      <c r="I5216" s="87"/>
    </row>
    <row r="5217" spans="2:24" ht="6" customHeight="1"/>
    <row r="5218" spans="2:24" ht="6" customHeight="1"/>
    <row r="5219" spans="2:24" ht="15" customHeight="1">
      <c r="B5219" s="88" t="s">
        <v>635</v>
      </c>
      <c r="C5219" s="88"/>
      <c r="D5219" s="88"/>
      <c r="E5219" s="88"/>
      <c r="F5219" s="88"/>
      <c r="G5219" s="88"/>
      <c r="H5219" s="88"/>
      <c r="I5219" s="88"/>
      <c r="J5219" s="88"/>
      <c r="K5219" s="88"/>
      <c r="L5219" s="88"/>
      <c r="M5219" s="88"/>
      <c r="N5219" s="88"/>
      <c r="O5219" s="88"/>
      <c r="P5219" s="88"/>
      <c r="Q5219" s="88"/>
      <c r="R5219" s="88"/>
      <c r="S5219" s="88"/>
      <c r="T5219" s="88"/>
      <c r="U5219" s="88"/>
      <c r="V5219" s="88"/>
      <c r="W5219" s="88"/>
      <c r="X5219" s="88"/>
    </row>
    <row r="5220" spans="2:24" ht="5.4" customHeight="1"/>
    <row r="5221" spans="2:24" ht="10.75" customHeight="1">
      <c r="B5221" s="93" t="s">
        <v>636</v>
      </c>
      <c r="C5221" s="93"/>
      <c r="E5221" s="89">
        <v>600</v>
      </c>
      <c r="F5221" s="89"/>
      <c r="G5221" s="89"/>
      <c r="I5221" s="89">
        <v>626</v>
      </c>
      <c r="J5221" s="89"/>
      <c r="K5221" s="89"/>
      <c r="M5221" s="2">
        <v>750</v>
      </c>
      <c r="O5221" s="2">
        <v>750</v>
      </c>
      <c r="Q5221" s="2">
        <v>0</v>
      </c>
      <c r="S5221" s="89">
        <v>55</v>
      </c>
      <c r="T5221" s="89"/>
      <c r="U5221" s="89"/>
      <c r="W5221" s="90">
        <v>42</v>
      </c>
      <c r="X5221" s="90"/>
    </row>
    <row r="5222" spans="2:24" ht="1.75" customHeight="1">
      <c r="B5222" s="93"/>
      <c r="C5222" s="93"/>
    </row>
    <row r="5223" spans="2:24" ht="0.65" customHeight="1">
      <c r="B5223" s="93"/>
      <c r="C5223" s="93"/>
    </row>
    <row r="5224" spans="2:24" ht="8.4" customHeight="1">
      <c r="B5224" s="93"/>
      <c r="C5224" s="93"/>
    </row>
    <row r="5225" spans="2:24" ht="10.75" customHeight="1">
      <c r="B5225" s="93" t="s">
        <v>636</v>
      </c>
      <c r="C5225" s="93"/>
      <c r="E5225" s="89">
        <v>600</v>
      </c>
      <c r="F5225" s="89"/>
      <c r="G5225" s="89"/>
      <c r="I5225" s="89">
        <v>626</v>
      </c>
      <c r="J5225" s="89"/>
      <c r="K5225" s="89"/>
      <c r="M5225" s="2">
        <v>750</v>
      </c>
      <c r="O5225" s="2">
        <v>750</v>
      </c>
      <c r="Q5225" s="2">
        <v>0</v>
      </c>
      <c r="S5225" s="89">
        <v>55</v>
      </c>
      <c r="T5225" s="89"/>
      <c r="U5225" s="89"/>
      <c r="W5225" s="90">
        <v>44</v>
      </c>
      <c r="X5225" s="90"/>
    </row>
    <row r="5226" spans="2:24" ht="1.75" customHeight="1">
      <c r="B5226" s="93"/>
      <c r="C5226" s="93"/>
    </row>
    <row r="5227" spans="2:24" ht="0.65" customHeight="1">
      <c r="B5227" s="93"/>
      <c r="C5227" s="93"/>
    </row>
    <row r="5228" spans="2:24" ht="8.4" customHeight="1">
      <c r="B5228" s="93"/>
      <c r="C5228" s="93"/>
    </row>
    <row r="5229" spans="2:24" ht="1.75" customHeight="1"/>
    <row r="5230" spans="2:24" ht="10.75" customHeight="1">
      <c r="E5230" s="85">
        <v>1200</v>
      </c>
      <c r="F5230" s="85"/>
      <c r="G5230" s="85"/>
      <c r="I5230" s="85">
        <v>1252</v>
      </c>
      <c r="J5230" s="85"/>
      <c r="K5230" s="85"/>
      <c r="M5230" s="3">
        <v>1500</v>
      </c>
      <c r="O5230" s="3">
        <v>1500</v>
      </c>
      <c r="Q5230" s="3">
        <v>0</v>
      </c>
      <c r="S5230" s="85">
        <v>110</v>
      </c>
      <c r="T5230" s="85"/>
      <c r="U5230" s="85"/>
    </row>
    <row r="5231" spans="2:24" ht="6" customHeight="1"/>
    <row r="5232" spans="2:24" ht="13.75" customHeight="1">
      <c r="C5232" s="86" t="s">
        <v>10</v>
      </c>
      <c r="D5232" s="86"/>
      <c r="E5232" s="86"/>
      <c r="G5232" s="87">
        <v>2</v>
      </c>
      <c r="H5232" s="87"/>
      <c r="I5232" s="87"/>
    </row>
    <row r="5233" spans="2:24" ht="6" customHeight="1"/>
    <row r="5234" spans="2:24" ht="6" customHeight="1"/>
    <row r="5235" spans="2:24" ht="15" customHeight="1">
      <c r="B5235" s="88" t="s">
        <v>637</v>
      </c>
      <c r="C5235" s="88"/>
      <c r="D5235" s="88"/>
      <c r="E5235" s="88"/>
      <c r="F5235" s="88"/>
      <c r="G5235" s="88"/>
      <c r="H5235" s="88"/>
      <c r="I5235" s="88"/>
      <c r="J5235" s="88"/>
      <c r="K5235" s="88"/>
      <c r="L5235" s="88"/>
      <c r="M5235" s="88"/>
      <c r="N5235" s="88"/>
      <c r="O5235" s="88"/>
      <c r="P5235" s="88"/>
      <c r="Q5235" s="88"/>
      <c r="R5235" s="88"/>
      <c r="S5235" s="88"/>
      <c r="T5235" s="88"/>
      <c r="U5235" s="88"/>
      <c r="V5235" s="88"/>
      <c r="W5235" s="88"/>
      <c r="X5235" s="88"/>
    </row>
    <row r="5236" spans="2:24" ht="5.4" customHeight="1"/>
    <row r="5237" spans="2:24" ht="12.65" customHeight="1">
      <c r="B5237" s="74" t="s">
        <v>638</v>
      </c>
      <c r="C5237" s="74"/>
      <c r="E5237" s="89">
        <v>0</v>
      </c>
      <c r="F5237" s="89"/>
      <c r="G5237" s="89"/>
      <c r="I5237" s="89">
        <v>0</v>
      </c>
      <c r="J5237" s="89"/>
      <c r="K5237" s="89"/>
      <c r="M5237" s="2">
        <v>0</v>
      </c>
      <c r="O5237" s="2">
        <v>0</v>
      </c>
      <c r="Q5237" s="2">
        <v>10</v>
      </c>
      <c r="S5237" s="89">
        <v>10</v>
      </c>
      <c r="T5237" s="89"/>
      <c r="U5237" s="89"/>
    </row>
    <row r="5238" spans="2:24" ht="0.65" customHeight="1">
      <c r="B5238" s="74"/>
      <c r="C5238" s="74"/>
    </row>
    <row r="5239" spans="2:24" ht="0.65" customHeight="1"/>
    <row r="5240" spans="2:24" ht="1.75" customHeight="1"/>
    <row r="5241" spans="2:24" ht="10.75" customHeight="1">
      <c r="E5241" s="85">
        <v>0</v>
      </c>
      <c r="F5241" s="85"/>
      <c r="G5241" s="85"/>
      <c r="I5241" s="85">
        <v>0</v>
      </c>
      <c r="J5241" s="85"/>
      <c r="K5241" s="85"/>
      <c r="M5241" s="3">
        <v>0</v>
      </c>
      <c r="O5241" s="3">
        <v>0</v>
      </c>
      <c r="Q5241" s="3">
        <v>10</v>
      </c>
      <c r="S5241" s="85">
        <v>10</v>
      </c>
      <c r="T5241" s="85"/>
      <c r="U5241" s="85"/>
    </row>
    <row r="5242" spans="2:24" ht="6" customHeight="1"/>
    <row r="5243" spans="2:24" ht="13.75" customHeight="1">
      <c r="C5243" s="86" t="s">
        <v>10</v>
      </c>
      <c r="D5243" s="86"/>
      <c r="E5243" s="86"/>
      <c r="G5243" s="87">
        <v>1</v>
      </c>
      <c r="H5243" s="87"/>
      <c r="I5243" s="87"/>
    </row>
    <row r="5244" spans="2:24" ht="6" customHeight="1"/>
    <row r="5245" spans="2:24" ht="6" customHeight="1"/>
    <row r="5246" spans="2:24" ht="15" customHeight="1">
      <c r="B5246" s="88" t="s">
        <v>639</v>
      </c>
      <c r="C5246" s="88"/>
      <c r="D5246" s="88"/>
      <c r="E5246" s="88"/>
      <c r="F5246" s="88"/>
      <c r="G5246" s="88"/>
      <c r="H5246" s="88"/>
      <c r="I5246" s="88"/>
      <c r="J5246" s="88"/>
      <c r="K5246" s="88"/>
      <c r="L5246" s="88"/>
      <c r="M5246" s="88"/>
      <c r="N5246" s="88"/>
      <c r="O5246" s="88"/>
      <c r="P5246" s="88"/>
      <c r="Q5246" s="88"/>
      <c r="R5246" s="88"/>
      <c r="S5246" s="88"/>
      <c r="T5246" s="88"/>
      <c r="U5246" s="88"/>
      <c r="V5246" s="88"/>
      <c r="W5246" s="88"/>
      <c r="X5246" s="88"/>
    </row>
    <row r="5247" spans="2:24" ht="5.4" customHeight="1"/>
    <row r="5248" spans="2:24" ht="10.75" customHeight="1">
      <c r="B5248" s="93" t="s">
        <v>640</v>
      </c>
      <c r="C5248" s="93"/>
      <c r="E5248" s="89">
        <v>325</v>
      </c>
      <c r="F5248" s="89"/>
      <c r="G5248" s="89"/>
      <c r="I5248" s="89">
        <v>349</v>
      </c>
      <c r="J5248" s="89"/>
      <c r="K5248" s="89"/>
      <c r="M5248" s="2">
        <v>355</v>
      </c>
      <c r="O5248" s="2">
        <v>355</v>
      </c>
      <c r="Q5248" s="2">
        <v>300</v>
      </c>
      <c r="S5248" s="89">
        <v>300</v>
      </c>
      <c r="T5248" s="89"/>
      <c r="U5248" s="89"/>
      <c r="W5248" s="90">
        <v>59</v>
      </c>
      <c r="X5248" s="90"/>
    </row>
    <row r="5249" spans="2:24" ht="1.75" customHeight="1">
      <c r="B5249" s="93"/>
      <c r="C5249" s="93"/>
    </row>
    <row r="5250" spans="2:24" ht="0.65" customHeight="1">
      <c r="B5250" s="93"/>
      <c r="C5250" s="93"/>
    </row>
    <row r="5251" spans="2:24" ht="8.4" customHeight="1">
      <c r="B5251" s="93"/>
      <c r="C5251" s="93"/>
    </row>
    <row r="5252" spans="2:24" ht="10.75" customHeight="1">
      <c r="B5252" s="93" t="s">
        <v>640</v>
      </c>
      <c r="C5252" s="93"/>
      <c r="E5252" s="89">
        <v>325</v>
      </c>
      <c r="F5252" s="89"/>
      <c r="G5252" s="89"/>
      <c r="I5252" s="89">
        <v>349</v>
      </c>
      <c r="J5252" s="89"/>
      <c r="K5252" s="89"/>
      <c r="M5252" s="2">
        <v>355</v>
      </c>
      <c r="O5252" s="2">
        <v>355</v>
      </c>
      <c r="Q5252" s="2">
        <v>300</v>
      </c>
      <c r="S5252" s="89">
        <v>300</v>
      </c>
      <c r="T5252" s="89"/>
      <c r="U5252" s="89"/>
      <c r="W5252" s="90">
        <v>56</v>
      </c>
      <c r="X5252" s="90"/>
    </row>
    <row r="5253" spans="2:24" ht="1.75" customHeight="1">
      <c r="B5253" s="93"/>
      <c r="C5253" s="93"/>
    </row>
    <row r="5254" spans="2:24" ht="0.65" customHeight="1">
      <c r="B5254" s="93"/>
      <c r="C5254" s="93"/>
    </row>
    <row r="5255" spans="2:24" ht="8.4" customHeight="1">
      <c r="B5255" s="93"/>
      <c r="C5255" s="93"/>
    </row>
    <row r="5256" spans="2:24" ht="1.75" customHeight="1"/>
    <row r="5257" spans="2:24" ht="10.75" customHeight="1">
      <c r="E5257" s="85">
        <v>650</v>
      </c>
      <c r="F5257" s="85"/>
      <c r="G5257" s="85"/>
      <c r="I5257" s="85">
        <v>698</v>
      </c>
      <c r="J5257" s="85"/>
      <c r="K5257" s="85"/>
      <c r="M5257" s="3">
        <v>710</v>
      </c>
      <c r="O5257" s="3">
        <v>710</v>
      </c>
      <c r="Q5257" s="3">
        <v>600</v>
      </c>
      <c r="S5257" s="85">
        <v>600</v>
      </c>
      <c r="T5257" s="85"/>
      <c r="U5257" s="85"/>
    </row>
    <row r="5258" spans="2:24" ht="6" customHeight="1"/>
    <row r="5259" spans="2:24" ht="13.75" customHeight="1">
      <c r="C5259" s="86" t="s">
        <v>10</v>
      </c>
      <c r="D5259" s="86"/>
      <c r="E5259" s="86"/>
      <c r="G5259" s="87">
        <v>2</v>
      </c>
      <c r="H5259" s="87"/>
      <c r="I5259" s="87"/>
    </row>
    <row r="5260" spans="2:24" ht="6" customHeight="1"/>
    <row r="5261" spans="2:24" ht="6" customHeight="1"/>
    <row r="5262" spans="2:24" ht="15" customHeight="1">
      <c r="B5262" s="88" t="s">
        <v>641</v>
      </c>
      <c r="C5262" s="88"/>
      <c r="D5262" s="88"/>
      <c r="E5262" s="88"/>
      <c r="F5262" s="88"/>
      <c r="G5262" s="88"/>
      <c r="H5262" s="88"/>
      <c r="I5262" s="88"/>
      <c r="J5262" s="88"/>
      <c r="K5262" s="88"/>
      <c r="L5262" s="88"/>
      <c r="M5262" s="88"/>
      <c r="N5262" s="88"/>
      <c r="O5262" s="88"/>
      <c r="P5262" s="88"/>
      <c r="Q5262" s="88"/>
      <c r="R5262" s="88"/>
      <c r="S5262" s="88"/>
      <c r="T5262" s="88"/>
      <c r="U5262" s="88"/>
      <c r="V5262" s="88"/>
      <c r="W5262" s="88"/>
      <c r="X5262" s="88"/>
    </row>
    <row r="5263" spans="2:24" ht="5.4" customHeight="1"/>
    <row r="5264" spans="2:24" ht="12.65" customHeight="1">
      <c r="B5264" s="74" t="s">
        <v>642</v>
      </c>
      <c r="C5264" s="74"/>
      <c r="E5264" s="89">
        <v>0</v>
      </c>
      <c r="F5264" s="89"/>
      <c r="G5264" s="89"/>
      <c r="I5264" s="89">
        <v>30</v>
      </c>
      <c r="J5264" s="89"/>
      <c r="K5264" s="89"/>
      <c r="M5264" s="2">
        <v>765</v>
      </c>
      <c r="O5264" s="2">
        <v>790</v>
      </c>
      <c r="Q5264" s="2">
        <v>1110</v>
      </c>
      <c r="S5264" s="89">
        <v>1130</v>
      </c>
      <c r="T5264" s="89"/>
      <c r="U5264" s="89"/>
      <c r="W5264" s="90">
        <v>65</v>
      </c>
      <c r="X5264" s="90"/>
    </row>
    <row r="5265" spans="2:24" ht="0.65" customHeight="1">
      <c r="B5265" s="74"/>
      <c r="C5265" s="74"/>
    </row>
    <row r="5266" spans="2:24" ht="0.65" customHeight="1"/>
    <row r="5267" spans="2:24" ht="1.75" customHeight="1"/>
    <row r="5268" spans="2:24" ht="10.75" customHeight="1">
      <c r="E5268" s="85">
        <v>0</v>
      </c>
      <c r="F5268" s="85"/>
      <c r="G5268" s="85"/>
      <c r="I5268" s="85">
        <v>30</v>
      </c>
      <c r="J5268" s="85"/>
      <c r="K5268" s="85"/>
      <c r="M5268" s="3">
        <v>765</v>
      </c>
      <c r="O5268" s="3">
        <v>790</v>
      </c>
      <c r="Q5268" s="3">
        <v>1110</v>
      </c>
      <c r="S5268" s="85">
        <v>1130</v>
      </c>
      <c r="T5268" s="85"/>
      <c r="U5268" s="85"/>
    </row>
    <row r="5269" spans="2:24" ht="6" customHeight="1"/>
    <row r="5270" spans="2:24" ht="13.75" customHeight="1">
      <c r="C5270" s="86" t="s">
        <v>10</v>
      </c>
      <c r="D5270" s="86"/>
      <c r="E5270" s="86"/>
      <c r="G5270" s="87">
        <v>1</v>
      </c>
      <c r="H5270" s="87"/>
      <c r="I5270" s="87"/>
    </row>
    <row r="5271" spans="2:24" ht="6" customHeight="1"/>
    <row r="5272" spans="2:24" ht="6" customHeight="1"/>
    <row r="5273" spans="2:24" ht="15" customHeight="1">
      <c r="B5273" s="88" t="s">
        <v>643</v>
      </c>
      <c r="C5273" s="88"/>
      <c r="D5273" s="88"/>
      <c r="E5273" s="88"/>
      <c r="F5273" s="88"/>
      <c r="G5273" s="88"/>
      <c r="H5273" s="88"/>
      <c r="I5273" s="88"/>
      <c r="J5273" s="88"/>
      <c r="K5273" s="88"/>
      <c r="L5273" s="88"/>
      <c r="M5273" s="88"/>
      <c r="N5273" s="88"/>
      <c r="O5273" s="88"/>
      <c r="P5273" s="88"/>
      <c r="Q5273" s="88"/>
      <c r="R5273" s="88"/>
      <c r="S5273" s="88"/>
      <c r="T5273" s="88"/>
      <c r="U5273" s="88"/>
      <c r="V5273" s="88"/>
      <c r="W5273" s="88"/>
      <c r="X5273" s="88"/>
    </row>
    <row r="5274" spans="2:24" ht="5.4" customHeight="1"/>
    <row r="5275" spans="2:24" ht="12.65" customHeight="1">
      <c r="B5275" s="74" t="s">
        <v>644</v>
      </c>
      <c r="C5275" s="74"/>
      <c r="E5275" s="89">
        <v>15</v>
      </c>
      <c r="F5275" s="89"/>
      <c r="G5275" s="89"/>
      <c r="I5275" s="89">
        <v>15</v>
      </c>
      <c r="J5275" s="89"/>
      <c r="K5275" s="89"/>
      <c r="M5275" s="2">
        <v>0</v>
      </c>
      <c r="O5275" s="2">
        <v>0</v>
      </c>
      <c r="Q5275" s="2">
        <v>11</v>
      </c>
      <c r="S5275" s="89">
        <v>11</v>
      </c>
      <c r="T5275" s="89"/>
      <c r="U5275" s="89"/>
      <c r="W5275" s="90">
        <v>38</v>
      </c>
      <c r="X5275" s="90"/>
    </row>
    <row r="5276" spans="2:24" ht="0.65" customHeight="1">
      <c r="B5276" s="74"/>
      <c r="C5276" s="74"/>
    </row>
    <row r="5277" spans="2:24" ht="0.65" customHeight="1"/>
    <row r="5278" spans="2:24" ht="1.75" customHeight="1"/>
    <row r="5279" spans="2:24" ht="10.75" customHeight="1">
      <c r="E5279" s="85">
        <v>15</v>
      </c>
      <c r="F5279" s="85"/>
      <c r="G5279" s="85"/>
      <c r="I5279" s="85">
        <v>15</v>
      </c>
      <c r="J5279" s="85"/>
      <c r="K5279" s="85"/>
      <c r="M5279" s="3">
        <v>0</v>
      </c>
      <c r="O5279" s="3">
        <v>0</v>
      </c>
      <c r="Q5279" s="3">
        <v>11</v>
      </c>
      <c r="S5279" s="85">
        <v>11</v>
      </c>
      <c r="T5279" s="85"/>
      <c r="U5279" s="85"/>
    </row>
    <row r="5280" spans="2:24" ht="6" customHeight="1"/>
    <row r="5281" spans="2:24" ht="13.75" customHeight="1">
      <c r="C5281" s="86" t="s">
        <v>10</v>
      </c>
      <c r="D5281" s="86"/>
      <c r="E5281" s="86"/>
      <c r="G5281" s="87">
        <v>1</v>
      </c>
      <c r="H5281" s="87"/>
      <c r="I5281" s="87"/>
    </row>
    <row r="5282" spans="2:24" ht="6" customHeight="1"/>
    <row r="5283" spans="2:24" ht="6" customHeight="1"/>
    <row r="5284" spans="2:24" ht="15" customHeight="1">
      <c r="B5284" s="88" t="s">
        <v>645</v>
      </c>
      <c r="C5284" s="88"/>
      <c r="D5284" s="88"/>
      <c r="E5284" s="88"/>
      <c r="F5284" s="88"/>
      <c r="G5284" s="88"/>
      <c r="H5284" s="88"/>
      <c r="I5284" s="88"/>
      <c r="J5284" s="88"/>
      <c r="K5284" s="88"/>
      <c r="L5284" s="88"/>
      <c r="M5284" s="88"/>
      <c r="N5284" s="88"/>
      <c r="O5284" s="88"/>
      <c r="P5284" s="88"/>
      <c r="Q5284" s="88"/>
      <c r="R5284" s="88"/>
      <c r="S5284" s="88"/>
      <c r="T5284" s="88"/>
      <c r="U5284" s="88"/>
      <c r="V5284" s="88"/>
      <c r="W5284" s="88"/>
      <c r="X5284" s="88"/>
    </row>
    <row r="5285" spans="2:24" ht="5.4" customHeight="1"/>
    <row r="5286" spans="2:24" ht="10.75" customHeight="1">
      <c r="B5286" s="93" t="s">
        <v>646</v>
      </c>
      <c r="C5286" s="93"/>
      <c r="E5286" s="89">
        <v>950</v>
      </c>
      <c r="F5286" s="89"/>
      <c r="G5286" s="89"/>
      <c r="I5286" s="89">
        <v>950</v>
      </c>
      <c r="J5286" s="89"/>
      <c r="K5286" s="89"/>
      <c r="M5286" s="2">
        <v>850</v>
      </c>
      <c r="O5286" s="2">
        <v>855</v>
      </c>
      <c r="Q5286" s="2">
        <v>950</v>
      </c>
      <c r="S5286" s="89">
        <v>980</v>
      </c>
      <c r="T5286" s="89"/>
      <c r="U5286" s="89"/>
      <c r="W5286" s="90">
        <v>59</v>
      </c>
      <c r="X5286" s="90"/>
    </row>
    <row r="5287" spans="2:24" ht="1.75" customHeight="1">
      <c r="B5287" s="93"/>
      <c r="C5287" s="93"/>
    </row>
    <row r="5288" spans="2:24" ht="0.65" customHeight="1">
      <c r="B5288" s="93"/>
      <c r="C5288" s="93"/>
    </row>
    <row r="5289" spans="2:24" ht="8.4" customHeight="1">
      <c r="B5289" s="93"/>
      <c r="C5289" s="93"/>
    </row>
    <row r="5290" spans="2:24" ht="10.75" customHeight="1">
      <c r="B5290" s="93" t="s">
        <v>646</v>
      </c>
      <c r="C5290" s="93"/>
      <c r="E5290" s="89">
        <v>950</v>
      </c>
      <c r="F5290" s="89"/>
      <c r="G5290" s="89"/>
      <c r="I5290" s="89">
        <v>950</v>
      </c>
      <c r="J5290" s="89"/>
      <c r="K5290" s="89"/>
      <c r="M5290" s="2">
        <v>850</v>
      </c>
      <c r="O5290" s="2">
        <v>855</v>
      </c>
      <c r="Q5290" s="2">
        <v>950</v>
      </c>
      <c r="S5290" s="89">
        <v>980</v>
      </c>
      <c r="T5290" s="89"/>
      <c r="U5290" s="89"/>
      <c r="W5290" s="90">
        <v>56</v>
      </c>
      <c r="X5290" s="90"/>
    </row>
    <row r="5291" spans="2:24" ht="1.75" customHeight="1">
      <c r="B5291" s="93"/>
      <c r="C5291" s="93"/>
    </row>
    <row r="5292" spans="2:24" ht="0.65" customHeight="1">
      <c r="B5292" s="93"/>
      <c r="C5292" s="93"/>
    </row>
    <row r="5293" spans="2:24" ht="8.4" customHeight="1">
      <c r="B5293" s="93"/>
      <c r="C5293" s="93"/>
    </row>
    <row r="5294" spans="2:24" ht="1.75" customHeight="1"/>
    <row r="5295" spans="2:24" ht="10.75" customHeight="1">
      <c r="E5295" s="85">
        <v>1900</v>
      </c>
      <c r="F5295" s="85"/>
      <c r="G5295" s="85"/>
      <c r="I5295" s="85">
        <v>1900</v>
      </c>
      <c r="J5295" s="85"/>
      <c r="K5295" s="85"/>
      <c r="M5295" s="3">
        <v>1700</v>
      </c>
      <c r="O5295" s="3">
        <v>1710</v>
      </c>
      <c r="Q5295" s="3">
        <v>1900</v>
      </c>
      <c r="S5295" s="85">
        <v>1960</v>
      </c>
      <c r="T5295" s="85"/>
      <c r="U5295" s="85"/>
    </row>
    <row r="5296" spans="2:24" ht="6" customHeight="1"/>
    <row r="5297" spans="2:24" ht="13.75" customHeight="1">
      <c r="C5297" s="86" t="s">
        <v>10</v>
      </c>
      <c r="D5297" s="86"/>
      <c r="E5297" s="86"/>
      <c r="G5297" s="87">
        <v>2</v>
      </c>
      <c r="H5297" s="87"/>
      <c r="I5297" s="87"/>
    </row>
    <row r="5298" spans="2:24" ht="6" customHeight="1"/>
    <row r="5299" spans="2:24" ht="6" customHeight="1"/>
    <row r="5300" spans="2:24" ht="15" customHeight="1">
      <c r="B5300" s="88" t="s">
        <v>647</v>
      </c>
      <c r="C5300" s="88"/>
      <c r="D5300" s="88"/>
      <c r="E5300" s="88"/>
      <c r="F5300" s="88"/>
      <c r="G5300" s="88"/>
      <c r="H5300" s="88"/>
      <c r="I5300" s="88"/>
      <c r="J5300" s="88"/>
      <c r="K5300" s="88"/>
      <c r="L5300" s="88"/>
      <c r="M5300" s="88"/>
      <c r="N5300" s="88"/>
      <c r="O5300" s="88"/>
      <c r="P5300" s="88"/>
      <c r="Q5300" s="88"/>
      <c r="R5300" s="88"/>
      <c r="S5300" s="88"/>
      <c r="T5300" s="88"/>
      <c r="U5300" s="88"/>
      <c r="V5300" s="88"/>
      <c r="W5300" s="88"/>
      <c r="X5300" s="88"/>
    </row>
    <row r="5301" spans="2:24" ht="5.4" customHeight="1"/>
    <row r="5302" spans="2:24" ht="10.75" customHeight="1">
      <c r="B5302" s="93" t="s">
        <v>648</v>
      </c>
      <c r="C5302" s="93"/>
      <c r="E5302" s="89">
        <v>210</v>
      </c>
      <c r="F5302" s="89"/>
      <c r="G5302" s="89"/>
      <c r="I5302" s="89">
        <v>220</v>
      </c>
      <c r="J5302" s="89"/>
      <c r="K5302" s="89"/>
      <c r="M5302" s="2">
        <v>515</v>
      </c>
      <c r="O5302" s="2">
        <v>515</v>
      </c>
      <c r="Q5302" s="2">
        <v>485</v>
      </c>
      <c r="S5302" s="89">
        <v>495</v>
      </c>
      <c r="T5302" s="89"/>
      <c r="U5302" s="89"/>
      <c r="W5302" s="90">
        <v>43</v>
      </c>
      <c r="X5302" s="90"/>
    </row>
    <row r="5303" spans="2:24" ht="1.75" customHeight="1">
      <c r="B5303" s="93"/>
      <c r="C5303" s="93"/>
    </row>
    <row r="5304" spans="2:24" ht="0.65" customHeight="1">
      <c r="B5304" s="93"/>
      <c r="C5304" s="93"/>
    </row>
    <row r="5305" spans="2:24" ht="8.4" customHeight="1">
      <c r="B5305" s="93"/>
      <c r="C5305" s="93"/>
    </row>
    <row r="5306" spans="2:24" ht="10.75" customHeight="1">
      <c r="B5306" s="93" t="s">
        <v>648</v>
      </c>
      <c r="C5306" s="93"/>
      <c r="E5306" s="89">
        <v>210</v>
      </c>
      <c r="F5306" s="89"/>
      <c r="G5306" s="89"/>
      <c r="I5306" s="89">
        <v>220</v>
      </c>
      <c r="J5306" s="89"/>
      <c r="K5306" s="89"/>
      <c r="M5306" s="2">
        <v>515</v>
      </c>
      <c r="O5306" s="2">
        <v>515</v>
      </c>
      <c r="Q5306" s="2">
        <v>485</v>
      </c>
      <c r="S5306" s="89">
        <v>495</v>
      </c>
      <c r="T5306" s="89"/>
      <c r="U5306" s="89"/>
      <c r="W5306" s="90">
        <v>43</v>
      </c>
      <c r="X5306" s="90"/>
    </row>
    <row r="5307" spans="2:24" ht="1.75" customHeight="1">
      <c r="B5307" s="93"/>
      <c r="C5307" s="93"/>
    </row>
    <row r="5308" spans="2:24" ht="0.65" customHeight="1">
      <c r="B5308" s="93"/>
      <c r="C5308" s="93"/>
    </row>
    <row r="5309" spans="2:24" ht="8.4" customHeight="1">
      <c r="B5309" s="93"/>
      <c r="C5309" s="93"/>
    </row>
    <row r="5310" spans="2:24" ht="1.75" customHeight="1"/>
    <row r="5311" spans="2:24" ht="10.75" customHeight="1">
      <c r="E5311" s="85">
        <v>420</v>
      </c>
      <c r="F5311" s="85"/>
      <c r="G5311" s="85"/>
      <c r="I5311" s="85">
        <v>440</v>
      </c>
      <c r="J5311" s="85"/>
      <c r="K5311" s="85"/>
      <c r="M5311" s="3">
        <v>1030</v>
      </c>
      <c r="O5311" s="3">
        <v>1030</v>
      </c>
      <c r="Q5311" s="3">
        <v>970</v>
      </c>
      <c r="S5311" s="85">
        <v>990</v>
      </c>
      <c r="T5311" s="85"/>
      <c r="U5311" s="85"/>
    </row>
    <row r="5312" spans="2:24" ht="6" customHeight="1"/>
    <row r="5313" spans="2:24" ht="13.75" customHeight="1">
      <c r="C5313" s="86" t="s">
        <v>10</v>
      </c>
      <c r="D5313" s="86"/>
      <c r="E5313" s="86"/>
      <c r="G5313" s="87">
        <v>2</v>
      </c>
      <c r="H5313" s="87"/>
      <c r="I5313" s="87"/>
    </row>
    <row r="5314" spans="2:24" ht="6" customHeight="1"/>
    <row r="5315" spans="2:24" ht="6" customHeight="1"/>
    <row r="5316" spans="2:24" ht="15" customHeight="1">
      <c r="B5316" s="88" t="s">
        <v>649</v>
      </c>
      <c r="C5316" s="88"/>
      <c r="D5316" s="88"/>
      <c r="E5316" s="88"/>
      <c r="F5316" s="88"/>
      <c r="G5316" s="88"/>
      <c r="H5316" s="88"/>
      <c r="I5316" s="88"/>
      <c r="J5316" s="88"/>
      <c r="K5316" s="88"/>
      <c r="L5316" s="88"/>
      <c r="M5316" s="88"/>
      <c r="N5316" s="88"/>
      <c r="O5316" s="88"/>
      <c r="P5316" s="88"/>
      <c r="Q5316" s="88"/>
      <c r="R5316" s="88"/>
      <c r="S5316" s="88"/>
      <c r="T5316" s="88"/>
      <c r="U5316" s="88"/>
      <c r="V5316" s="88"/>
      <c r="W5316" s="88"/>
      <c r="X5316" s="88"/>
    </row>
    <row r="5317" spans="2:24" ht="5.4" customHeight="1"/>
    <row r="5318" spans="2:24" ht="10.75" customHeight="1">
      <c r="B5318" s="93" t="s">
        <v>650</v>
      </c>
      <c r="C5318" s="93"/>
      <c r="E5318" s="89">
        <v>2425</v>
      </c>
      <c r="F5318" s="89"/>
      <c r="G5318" s="89"/>
      <c r="I5318" s="89">
        <v>2518</v>
      </c>
      <c r="J5318" s="89"/>
      <c r="K5318" s="89"/>
      <c r="M5318" s="2">
        <v>2200</v>
      </c>
      <c r="O5318" s="2">
        <v>2250</v>
      </c>
      <c r="Q5318" s="2">
        <v>2100</v>
      </c>
      <c r="S5318" s="89">
        <v>2180</v>
      </c>
      <c r="T5318" s="89"/>
      <c r="U5318" s="89"/>
      <c r="W5318" s="90">
        <v>70</v>
      </c>
      <c r="X5318" s="90"/>
    </row>
    <row r="5319" spans="2:24" ht="1.75" customHeight="1">
      <c r="B5319" s="93"/>
      <c r="C5319" s="93"/>
    </row>
    <row r="5320" spans="2:24" ht="0.65" customHeight="1">
      <c r="B5320" s="93"/>
      <c r="C5320" s="93"/>
    </row>
    <row r="5321" spans="2:24" ht="8.4" customHeight="1">
      <c r="B5321" s="93"/>
      <c r="C5321" s="93"/>
    </row>
    <row r="5322" spans="2:24" ht="10.75" customHeight="1">
      <c r="B5322" s="93" t="s">
        <v>650</v>
      </c>
      <c r="C5322" s="93"/>
      <c r="E5322" s="89">
        <v>2425</v>
      </c>
      <c r="F5322" s="89"/>
      <c r="G5322" s="89"/>
      <c r="I5322" s="89">
        <v>2518</v>
      </c>
      <c r="J5322" s="89"/>
      <c r="K5322" s="89"/>
      <c r="M5322" s="2">
        <v>2200</v>
      </c>
      <c r="O5322" s="2">
        <v>2250</v>
      </c>
      <c r="Q5322" s="2">
        <v>2100</v>
      </c>
      <c r="S5322" s="89">
        <v>2180</v>
      </c>
      <c r="T5322" s="89"/>
      <c r="U5322" s="89"/>
      <c r="W5322" s="90">
        <v>69</v>
      </c>
      <c r="X5322" s="90"/>
    </row>
    <row r="5323" spans="2:24" ht="1.75" customHeight="1">
      <c r="B5323" s="93"/>
      <c r="C5323" s="93"/>
    </row>
    <row r="5324" spans="2:24" ht="0.65" customHeight="1">
      <c r="B5324" s="93"/>
      <c r="C5324" s="93"/>
    </row>
    <row r="5325" spans="2:24" ht="8.4" customHeight="1">
      <c r="B5325" s="93"/>
      <c r="C5325" s="93"/>
    </row>
    <row r="5326" spans="2:24" ht="1.75" customHeight="1"/>
    <row r="5327" spans="2:24" ht="10.75" customHeight="1">
      <c r="E5327" s="85">
        <v>4850</v>
      </c>
      <c r="F5327" s="85"/>
      <c r="G5327" s="85"/>
      <c r="I5327" s="85">
        <v>5036</v>
      </c>
      <c r="J5327" s="85"/>
      <c r="K5327" s="85"/>
      <c r="M5327" s="3">
        <v>4400</v>
      </c>
      <c r="O5327" s="3">
        <v>4500</v>
      </c>
      <c r="Q5327" s="3">
        <v>4200</v>
      </c>
      <c r="S5327" s="85">
        <v>4360</v>
      </c>
      <c r="T5327" s="85"/>
      <c r="U5327" s="85"/>
    </row>
    <row r="5328" spans="2:24" ht="6" customHeight="1"/>
    <row r="5329" spans="2:24" ht="13.75" customHeight="1">
      <c r="C5329" s="86" t="s">
        <v>10</v>
      </c>
      <c r="D5329" s="86"/>
      <c r="E5329" s="86"/>
      <c r="G5329" s="87">
        <v>2</v>
      </c>
      <c r="H5329" s="87"/>
      <c r="I5329" s="87"/>
    </row>
    <row r="5330" spans="2:24" ht="6" customHeight="1"/>
    <row r="5331" spans="2:24" ht="6" customHeight="1"/>
    <row r="5332" spans="2:24" ht="15" customHeight="1">
      <c r="B5332" s="88" t="s">
        <v>651</v>
      </c>
      <c r="C5332" s="88"/>
      <c r="D5332" s="88"/>
      <c r="E5332" s="88"/>
      <c r="F5332" s="88"/>
      <c r="G5332" s="88"/>
      <c r="H5332" s="88"/>
      <c r="I5332" s="88"/>
      <c r="J5332" s="88"/>
      <c r="K5332" s="88"/>
      <c r="L5332" s="88"/>
      <c r="M5332" s="88"/>
      <c r="N5332" s="88"/>
      <c r="O5332" s="88"/>
      <c r="P5332" s="88"/>
      <c r="Q5332" s="88"/>
      <c r="R5332" s="88"/>
      <c r="S5332" s="88"/>
      <c r="T5332" s="88"/>
      <c r="U5332" s="88"/>
      <c r="V5332" s="88"/>
      <c r="W5332" s="88"/>
      <c r="X5332" s="88"/>
    </row>
    <row r="5333" spans="2:24" ht="5.4" customHeight="1"/>
    <row r="5334" spans="2:24" ht="12.65" customHeight="1">
      <c r="B5334" s="74" t="s">
        <v>652</v>
      </c>
      <c r="C5334" s="74"/>
      <c r="E5334" s="89">
        <v>1820</v>
      </c>
      <c r="F5334" s="89"/>
      <c r="G5334" s="89"/>
      <c r="I5334" s="89">
        <v>1845</v>
      </c>
      <c r="J5334" s="89"/>
      <c r="K5334" s="89"/>
      <c r="M5334" s="2">
        <v>1855</v>
      </c>
      <c r="O5334" s="2">
        <v>1900</v>
      </c>
      <c r="Q5334" s="2">
        <v>1820</v>
      </c>
      <c r="S5334" s="89">
        <v>1850</v>
      </c>
      <c r="T5334" s="89"/>
      <c r="U5334" s="89"/>
      <c r="W5334" s="90">
        <v>78</v>
      </c>
      <c r="X5334" s="90"/>
    </row>
    <row r="5335" spans="2:24" ht="0.65" customHeight="1">
      <c r="B5335" s="74"/>
      <c r="C5335" s="74"/>
    </row>
    <row r="5336" spans="2:24" ht="0.65" customHeight="1"/>
    <row r="5337" spans="2:24" ht="1.75" customHeight="1"/>
    <row r="5338" spans="2:24" ht="10.75" customHeight="1">
      <c r="E5338" s="85">
        <v>1820</v>
      </c>
      <c r="F5338" s="85"/>
      <c r="G5338" s="85"/>
      <c r="I5338" s="85">
        <v>1845</v>
      </c>
      <c r="J5338" s="85"/>
      <c r="K5338" s="85"/>
      <c r="M5338" s="3">
        <v>1855</v>
      </c>
      <c r="O5338" s="3">
        <v>1900</v>
      </c>
      <c r="Q5338" s="3">
        <v>1820</v>
      </c>
      <c r="S5338" s="85">
        <v>1850</v>
      </c>
      <c r="T5338" s="85"/>
      <c r="U5338" s="85"/>
    </row>
    <row r="5339" spans="2:24" ht="6" customHeight="1"/>
    <row r="5340" spans="2:24" ht="13.75" customHeight="1">
      <c r="C5340" s="86" t="s">
        <v>10</v>
      </c>
      <c r="D5340" s="86"/>
      <c r="E5340" s="86"/>
      <c r="G5340" s="87">
        <v>1</v>
      </c>
      <c r="H5340" s="87"/>
      <c r="I5340" s="87"/>
    </row>
    <row r="5341" spans="2:24" ht="6" customHeight="1"/>
    <row r="5342" spans="2:24" ht="6" customHeight="1"/>
    <row r="5343" spans="2:24" ht="15" customHeight="1">
      <c r="B5343" s="88" t="s">
        <v>653</v>
      </c>
      <c r="C5343" s="88"/>
      <c r="D5343" s="88"/>
      <c r="E5343" s="88"/>
      <c r="F5343" s="88"/>
      <c r="G5343" s="88"/>
      <c r="H5343" s="88"/>
      <c r="I5343" s="88"/>
      <c r="J5343" s="88"/>
      <c r="K5343" s="88"/>
      <c r="L5343" s="88"/>
      <c r="M5343" s="88"/>
      <c r="N5343" s="88"/>
      <c r="O5343" s="88"/>
      <c r="P5343" s="88"/>
      <c r="Q5343" s="88"/>
      <c r="R5343" s="88"/>
      <c r="S5343" s="88"/>
      <c r="T5343" s="88"/>
      <c r="U5343" s="88"/>
      <c r="V5343" s="88"/>
      <c r="W5343" s="88"/>
      <c r="X5343" s="88"/>
    </row>
    <row r="5344" spans="2:24" ht="5.4" customHeight="1"/>
    <row r="5345" spans="2:24" ht="10.75" customHeight="1">
      <c r="B5345" s="93" t="s">
        <v>654</v>
      </c>
      <c r="C5345" s="93"/>
      <c r="E5345" s="89">
        <v>728</v>
      </c>
      <c r="F5345" s="89"/>
      <c r="G5345" s="89"/>
      <c r="I5345" s="89">
        <v>766</v>
      </c>
      <c r="J5345" s="89"/>
      <c r="K5345" s="89"/>
      <c r="M5345" s="2">
        <v>717</v>
      </c>
      <c r="O5345" s="2">
        <v>717</v>
      </c>
      <c r="Q5345" s="2">
        <v>670</v>
      </c>
      <c r="S5345" s="89">
        <v>715</v>
      </c>
      <c r="T5345" s="89"/>
      <c r="U5345" s="89"/>
      <c r="W5345" s="90">
        <v>69</v>
      </c>
      <c r="X5345" s="90"/>
    </row>
    <row r="5346" spans="2:24" ht="1.75" customHeight="1">
      <c r="B5346" s="93"/>
      <c r="C5346" s="93"/>
    </row>
    <row r="5347" spans="2:24" ht="0.65" customHeight="1">
      <c r="B5347" s="93"/>
      <c r="C5347" s="93"/>
    </row>
    <row r="5348" spans="2:24" ht="8.4" customHeight="1">
      <c r="B5348" s="93"/>
      <c r="C5348" s="93"/>
    </row>
    <row r="5349" spans="2:24" ht="10.75" customHeight="1">
      <c r="B5349" s="93" t="s">
        <v>654</v>
      </c>
      <c r="C5349" s="93"/>
      <c r="E5349" s="89">
        <v>728</v>
      </c>
      <c r="F5349" s="89"/>
      <c r="G5349" s="89"/>
      <c r="I5349" s="89">
        <v>766</v>
      </c>
      <c r="J5349" s="89"/>
      <c r="K5349" s="89"/>
      <c r="M5349" s="2">
        <v>717</v>
      </c>
      <c r="O5349" s="2">
        <v>717</v>
      </c>
      <c r="Q5349" s="2">
        <v>670</v>
      </c>
      <c r="S5349" s="89">
        <v>715</v>
      </c>
      <c r="T5349" s="89"/>
      <c r="U5349" s="89"/>
      <c r="W5349" s="90">
        <v>66</v>
      </c>
      <c r="X5349" s="90"/>
    </row>
    <row r="5350" spans="2:24" ht="1.75" customHeight="1">
      <c r="B5350" s="93"/>
      <c r="C5350" s="93"/>
    </row>
    <row r="5351" spans="2:24" ht="0.65" customHeight="1">
      <c r="B5351" s="93"/>
      <c r="C5351" s="93"/>
    </row>
    <row r="5352" spans="2:24" ht="8.4" customHeight="1">
      <c r="B5352" s="93"/>
      <c r="C5352" s="93"/>
    </row>
    <row r="5353" spans="2:24" ht="1.75" customHeight="1"/>
    <row r="5354" spans="2:24" ht="10.75" customHeight="1">
      <c r="E5354" s="85">
        <v>1456</v>
      </c>
      <c r="F5354" s="85"/>
      <c r="G5354" s="85"/>
      <c r="I5354" s="85">
        <v>1532</v>
      </c>
      <c r="J5354" s="85"/>
      <c r="K5354" s="85"/>
      <c r="M5354" s="3">
        <v>1434</v>
      </c>
      <c r="O5354" s="3">
        <v>1434</v>
      </c>
      <c r="Q5354" s="3">
        <v>1340</v>
      </c>
      <c r="S5354" s="85">
        <v>1430</v>
      </c>
      <c r="T5354" s="85"/>
      <c r="U5354" s="85"/>
    </row>
    <row r="5355" spans="2:24" ht="6" customHeight="1"/>
    <row r="5356" spans="2:24" ht="13.75" customHeight="1">
      <c r="C5356" s="86" t="s">
        <v>10</v>
      </c>
      <c r="D5356" s="86"/>
      <c r="E5356" s="86"/>
      <c r="G5356" s="87">
        <v>2</v>
      </c>
      <c r="H5356" s="87"/>
      <c r="I5356" s="87"/>
    </row>
    <row r="5357" spans="2:24" ht="6" customHeight="1"/>
    <row r="5358" spans="2:24" ht="6" customHeight="1"/>
    <row r="5359" spans="2:24" ht="15" customHeight="1">
      <c r="B5359" s="88" t="s">
        <v>655</v>
      </c>
      <c r="C5359" s="88"/>
      <c r="D5359" s="88"/>
      <c r="E5359" s="88"/>
      <c r="F5359" s="88"/>
      <c r="G5359" s="88"/>
      <c r="H5359" s="88"/>
      <c r="I5359" s="88"/>
      <c r="J5359" s="88"/>
      <c r="K5359" s="88"/>
      <c r="L5359" s="88"/>
      <c r="M5359" s="88"/>
      <c r="N5359" s="88"/>
      <c r="O5359" s="88"/>
      <c r="P5359" s="88"/>
      <c r="Q5359" s="88"/>
      <c r="R5359" s="88"/>
      <c r="S5359" s="88"/>
      <c r="T5359" s="88"/>
      <c r="U5359" s="88"/>
      <c r="V5359" s="88"/>
      <c r="W5359" s="88"/>
      <c r="X5359" s="88"/>
    </row>
    <row r="5360" spans="2:24" ht="5.4" customHeight="1"/>
    <row r="5361" spans="2:24" ht="10.75" customHeight="1">
      <c r="B5361" s="93" t="s">
        <v>656</v>
      </c>
      <c r="C5361" s="93"/>
      <c r="E5361" s="89">
        <v>25</v>
      </c>
      <c r="F5361" s="89"/>
      <c r="G5361" s="89"/>
      <c r="I5361" s="89">
        <v>105</v>
      </c>
      <c r="J5361" s="89"/>
      <c r="K5361" s="89"/>
      <c r="M5361" s="2">
        <v>150</v>
      </c>
      <c r="O5361" s="2">
        <v>200</v>
      </c>
      <c r="Q5361" s="2">
        <v>50</v>
      </c>
      <c r="S5361" s="89">
        <v>150</v>
      </c>
      <c r="T5361" s="89"/>
      <c r="U5361" s="89"/>
      <c r="W5361" s="90">
        <v>61</v>
      </c>
      <c r="X5361" s="90"/>
    </row>
    <row r="5362" spans="2:24" ht="1.75" customHeight="1">
      <c r="B5362" s="93"/>
      <c r="C5362" s="93"/>
    </row>
    <row r="5363" spans="2:24" ht="0.65" customHeight="1">
      <c r="B5363" s="93"/>
      <c r="C5363" s="93"/>
    </row>
    <row r="5364" spans="2:24" ht="8.4" customHeight="1">
      <c r="B5364" s="93"/>
      <c r="C5364" s="93"/>
    </row>
    <row r="5365" spans="2:24" ht="10.75" customHeight="1">
      <c r="B5365" s="93" t="s">
        <v>656</v>
      </c>
      <c r="C5365" s="93"/>
      <c r="E5365" s="89">
        <v>25</v>
      </c>
      <c r="F5365" s="89"/>
      <c r="G5365" s="89"/>
      <c r="I5365" s="89">
        <v>105</v>
      </c>
      <c r="J5365" s="89"/>
      <c r="K5365" s="89"/>
      <c r="M5365" s="2">
        <v>150</v>
      </c>
      <c r="O5365" s="2">
        <v>200</v>
      </c>
      <c r="Q5365" s="2">
        <v>50</v>
      </c>
      <c r="S5365" s="89">
        <v>150</v>
      </c>
      <c r="T5365" s="89"/>
      <c r="U5365" s="89"/>
      <c r="W5365" s="90">
        <v>63</v>
      </c>
      <c r="X5365" s="90"/>
    </row>
    <row r="5366" spans="2:24" ht="1.75" customHeight="1">
      <c r="B5366" s="93"/>
      <c r="C5366" s="93"/>
    </row>
    <row r="5367" spans="2:24" ht="0.65" customHeight="1">
      <c r="B5367" s="93"/>
      <c r="C5367" s="93"/>
    </row>
    <row r="5368" spans="2:24" ht="8.4" customHeight="1">
      <c r="B5368" s="93"/>
      <c r="C5368" s="93"/>
    </row>
    <row r="5369" spans="2:24" ht="1.75" customHeight="1"/>
    <row r="5370" spans="2:24" ht="10.75" customHeight="1">
      <c r="E5370" s="85">
        <v>50</v>
      </c>
      <c r="F5370" s="85"/>
      <c r="G5370" s="85"/>
      <c r="I5370" s="85">
        <v>210</v>
      </c>
      <c r="J5370" s="85"/>
      <c r="K5370" s="85"/>
      <c r="M5370" s="3">
        <v>300</v>
      </c>
      <c r="O5370" s="3">
        <v>400</v>
      </c>
      <c r="Q5370" s="3">
        <v>100</v>
      </c>
      <c r="S5370" s="85">
        <v>300</v>
      </c>
      <c r="T5370" s="85"/>
      <c r="U5370" s="85"/>
    </row>
    <row r="5371" spans="2:24" ht="6" customHeight="1"/>
    <row r="5372" spans="2:24" ht="13.75" customHeight="1">
      <c r="C5372" s="86" t="s">
        <v>10</v>
      </c>
      <c r="D5372" s="86"/>
      <c r="E5372" s="86"/>
      <c r="G5372" s="87">
        <v>2</v>
      </c>
      <c r="H5372" s="87"/>
      <c r="I5372" s="87"/>
    </row>
    <row r="5373" spans="2:24" ht="6" customHeight="1"/>
    <row r="5374" spans="2:24" ht="6" customHeight="1"/>
    <row r="5375" spans="2:24" ht="15" customHeight="1">
      <c r="B5375" s="88" t="s">
        <v>657</v>
      </c>
      <c r="C5375" s="88"/>
      <c r="D5375" s="88"/>
      <c r="E5375" s="88"/>
      <c r="F5375" s="88"/>
      <c r="G5375" s="88"/>
      <c r="H5375" s="88"/>
      <c r="I5375" s="88"/>
      <c r="J5375" s="88"/>
      <c r="K5375" s="88"/>
      <c r="L5375" s="88"/>
      <c r="M5375" s="88"/>
      <c r="N5375" s="88"/>
      <c r="O5375" s="88"/>
      <c r="P5375" s="88"/>
      <c r="Q5375" s="88"/>
      <c r="R5375" s="88"/>
      <c r="S5375" s="88"/>
      <c r="T5375" s="88"/>
      <c r="U5375" s="88"/>
      <c r="V5375" s="88"/>
      <c r="W5375" s="88"/>
      <c r="X5375" s="88"/>
    </row>
    <row r="5376" spans="2:24" ht="5.4" customHeight="1"/>
    <row r="5377" spans="2:24" ht="10.75" customHeight="1">
      <c r="B5377" s="93" t="s">
        <v>658</v>
      </c>
      <c r="C5377" s="93"/>
      <c r="E5377" s="89">
        <v>4680</v>
      </c>
      <c r="F5377" s="89"/>
      <c r="G5377" s="89"/>
      <c r="I5377" s="89">
        <v>4700</v>
      </c>
      <c r="J5377" s="89"/>
      <c r="K5377" s="89"/>
      <c r="M5377" s="2">
        <v>4690</v>
      </c>
      <c r="O5377" s="2">
        <v>4975</v>
      </c>
      <c r="Q5377" s="2">
        <v>4680</v>
      </c>
      <c r="S5377" s="89">
        <v>5080</v>
      </c>
      <c r="T5377" s="89"/>
      <c r="U5377" s="89"/>
      <c r="W5377" s="90">
        <v>78</v>
      </c>
      <c r="X5377" s="90"/>
    </row>
    <row r="5378" spans="2:24" ht="1.75" customHeight="1">
      <c r="B5378" s="93"/>
      <c r="C5378" s="93"/>
    </row>
    <row r="5379" spans="2:24" ht="0.65" customHeight="1">
      <c r="B5379" s="93"/>
      <c r="C5379" s="93"/>
    </row>
    <row r="5380" spans="2:24" ht="8.4" customHeight="1">
      <c r="B5380" s="93"/>
      <c r="C5380" s="93"/>
    </row>
    <row r="5381" spans="2:24" ht="10.75" customHeight="1">
      <c r="B5381" s="93" t="s">
        <v>658</v>
      </c>
      <c r="C5381" s="93"/>
      <c r="E5381" s="89">
        <v>4680</v>
      </c>
      <c r="F5381" s="89"/>
      <c r="G5381" s="89"/>
      <c r="I5381" s="89">
        <v>4700</v>
      </c>
      <c r="J5381" s="89"/>
      <c r="K5381" s="89"/>
      <c r="M5381" s="2">
        <v>4690</v>
      </c>
      <c r="O5381" s="2">
        <v>4975</v>
      </c>
      <c r="Q5381" s="2">
        <v>4680</v>
      </c>
      <c r="S5381" s="89">
        <v>5080</v>
      </c>
      <c r="T5381" s="89"/>
      <c r="U5381" s="89"/>
      <c r="W5381" s="90">
        <v>74</v>
      </c>
      <c r="X5381" s="90"/>
    </row>
    <row r="5382" spans="2:24" ht="1.75" customHeight="1">
      <c r="B5382" s="93"/>
      <c r="C5382" s="93"/>
    </row>
    <row r="5383" spans="2:24" ht="0.65" customHeight="1">
      <c r="B5383" s="93"/>
      <c r="C5383" s="93"/>
    </row>
    <row r="5384" spans="2:24" ht="8.4" customHeight="1">
      <c r="B5384" s="93"/>
      <c r="C5384" s="93"/>
    </row>
    <row r="5385" spans="2:24" ht="1.75" customHeight="1"/>
    <row r="5386" spans="2:24" ht="10.75" customHeight="1">
      <c r="E5386" s="85">
        <v>9360</v>
      </c>
      <c r="F5386" s="85"/>
      <c r="G5386" s="85"/>
      <c r="I5386" s="85">
        <v>9400</v>
      </c>
      <c r="J5386" s="85"/>
      <c r="K5386" s="85"/>
      <c r="M5386" s="3">
        <v>9380</v>
      </c>
      <c r="O5386" s="3">
        <v>9950</v>
      </c>
      <c r="Q5386" s="3">
        <v>9360</v>
      </c>
      <c r="S5386" s="85">
        <v>10160</v>
      </c>
      <c r="T5386" s="85"/>
      <c r="U5386" s="85"/>
    </row>
    <row r="5387" spans="2:24" ht="6" customHeight="1"/>
    <row r="5388" spans="2:24" ht="13.75" customHeight="1">
      <c r="C5388" s="86" t="s">
        <v>10</v>
      </c>
      <c r="D5388" s="86"/>
      <c r="E5388" s="86"/>
      <c r="G5388" s="87">
        <v>2</v>
      </c>
      <c r="H5388" s="87"/>
      <c r="I5388" s="87"/>
    </row>
    <row r="5389" spans="2:24" ht="6" customHeight="1"/>
    <row r="5390" spans="2:24" ht="6" customHeight="1"/>
    <row r="5391" spans="2:24" ht="15" customHeight="1">
      <c r="B5391" s="88" t="s">
        <v>659</v>
      </c>
      <c r="C5391" s="88"/>
      <c r="D5391" s="88"/>
      <c r="E5391" s="88"/>
      <c r="F5391" s="88"/>
      <c r="G5391" s="88"/>
      <c r="H5391" s="88"/>
      <c r="I5391" s="88"/>
      <c r="J5391" s="88"/>
      <c r="K5391" s="88"/>
      <c r="L5391" s="88"/>
      <c r="M5391" s="88"/>
      <c r="N5391" s="88"/>
      <c r="O5391" s="88"/>
      <c r="P5391" s="88"/>
      <c r="Q5391" s="88"/>
      <c r="R5391" s="88"/>
      <c r="S5391" s="88"/>
      <c r="T5391" s="88"/>
      <c r="U5391" s="88"/>
      <c r="V5391" s="88"/>
      <c r="W5391" s="88"/>
      <c r="X5391" s="88"/>
    </row>
    <row r="5392" spans="2:24" ht="5.4" customHeight="1"/>
    <row r="5393" spans="2:24" ht="12.65" customHeight="1">
      <c r="B5393" s="74" t="s">
        <v>660</v>
      </c>
      <c r="C5393" s="74"/>
      <c r="E5393" s="89">
        <v>1000</v>
      </c>
      <c r="F5393" s="89"/>
      <c r="G5393" s="89"/>
      <c r="I5393" s="89">
        <v>1000</v>
      </c>
      <c r="J5393" s="89"/>
      <c r="K5393" s="89"/>
      <c r="M5393" s="2">
        <v>940</v>
      </c>
      <c r="O5393" s="2">
        <v>1040</v>
      </c>
      <c r="Q5393" s="2">
        <v>520</v>
      </c>
      <c r="S5393" s="89">
        <v>540</v>
      </c>
      <c r="T5393" s="89"/>
      <c r="U5393" s="89"/>
      <c r="W5393" s="90">
        <v>59</v>
      </c>
      <c r="X5393" s="90"/>
    </row>
    <row r="5394" spans="2:24" ht="0.65" customHeight="1">
      <c r="B5394" s="74"/>
      <c r="C5394" s="74"/>
    </row>
    <row r="5395" spans="2:24" ht="0.65" customHeight="1"/>
    <row r="5396" spans="2:24" ht="1.75" customHeight="1"/>
    <row r="5397" spans="2:24" ht="10.75" customHeight="1">
      <c r="E5397" s="85">
        <v>1000</v>
      </c>
      <c r="F5397" s="85"/>
      <c r="G5397" s="85"/>
      <c r="I5397" s="85">
        <v>1000</v>
      </c>
      <c r="J5397" s="85"/>
      <c r="K5397" s="85"/>
      <c r="M5397" s="3">
        <v>940</v>
      </c>
      <c r="O5397" s="3">
        <v>1040</v>
      </c>
      <c r="Q5397" s="3">
        <v>520</v>
      </c>
      <c r="S5397" s="85">
        <v>540</v>
      </c>
      <c r="T5397" s="85"/>
      <c r="U5397" s="85"/>
    </row>
    <row r="5398" spans="2:24" ht="6" customHeight="1"/>
    <row r="5399" spans="2:24" ht="13.75" customHeight="1">
      <c r="C5399" s="86" t="s">
        <v>10</v>
      </c>
      <c r="D5399" s="86"/>
      <c r="E5399" s="86"/>
      <c r="G5399" s="87">
        <v>1</v>
      </c>
      <c r="H5399" s="87"/>
      <c r="I5399" s="87"/>
    </row>
    <row r="5400" spans="2:24" ht="6" customHeight="1"/>
    <row r="5401" spans="2:24" ht="6" customHeight="1"/>
    <row r="5402" spans="2:24" ht="15" customHeight="1">
      <c r="B5402" s="88" t="s">
        <v>661</v>
      </c>
      <c r="C5402" s="88"/>
      <c r="D5402" s="88"/>
      <c r="E5402" s="88"/>
      <c r="F5402" s="88"/>
      <c r="G5402" s="88"/>
      <c r="H5402" s="88"/>
      <c r="I5402" s="88"/>
      <c r="J5402" s="88"/>
      <c r="K5402" s="88"/>
      <c r="L5402" s="88"/>
      <c r="M5402" s="88"/>
      <c r="N5402" s="88"/>
      <c r="O5402" s="88"/>
      <c r="P5402" s="88"/>
      <c r="Q5402" s="88"/>
      <c r="R5402" s="88"/>
      <c r="S5402" s="88"/>
      <c r="T5402" s="88"/>
      <c r="U5402" s="88"/>
      <c r="V5402" s="88"/>
      <c r="W5402" s="88"/>
      <c r="X5402" s="88"/>
    </row>
    <row r="5403" spans="2:24" ht="5.4" customHeight="1"/>
    <row r="5404" spans="2:24" ht="12.65" customHeight="1">
      <c r="B5404" s="74" t="s">
        <v>662</v>
      </c>
      <c r="C5404" s="74"/>
      <c r="E5404" s="89">
        <v>520</v>
      </c>
      <c r="F5404" s="89"/>
      <c r="G5404" s="89"/>
      <c r="I5404" s="89">
        <v>690</v>
      </c>
      <c r="J5404" s="89"/>
      <c r="K5404" s="89"/>
      <c r="M5404" s="2">
        <v>550</v>
      </c>
      <c r="O5404" s="2">
        <v>660</v>
      </c>
      <c r="Q5404" s="2">
        <v>530</v>
      </c>
      <c r="S5404" s="89">
        <v>705</v>
      </c>
      <c r="T5404" s="89"/>
      <c r="U5404" s="89"/>
      <c r="W5404" s="90">
        <v>77</v>
      </c>
      <c r="X5404" s="90"/>
    </row>
    <row r="5405" spans="2:24" ht="0.65" customHeight="1">
      <c r="B5405" s="74"/>
      <c r="C5405" s="74"/>
    </row>
    <row r="5406" spans="2:24" ht="0.65" customHeight="1"/>
    <row r="5407" spans="2:24" ht="1.75" customHeight="1"/>
    <row r="5408" spans="2:24" ht="10.75" customHeight="1">
      <c r="E5408" s="85">
        <v>520</v>
      </c>
      <c r="F5408" s="85"/>
      <c r="G5408" s="85"/>
      <c r="I5408" s="85">
        <v>690</v>
      </c>
      <c r="J5408" s="85"/>
      <c r="K5408" s="85"/>
      <c r="M5408" s="3">
        <v>550</v>
      </c>
      <c r="O5408" s="3">
        <v>660</v>
      </c>
      <c r="Q5408" s="3">
        <v>530</v>
      </c>
      <c r="S5408" s="85">
        <v>705</v>
      </c>
      <c r="T5408" s="85"/>
      <c r="U5408" s="85"/>
    </row>
    <row r="5409" spans="2:24" ht="6" customHeight="1"/>
    <row r="5410" spans="2:24" ht="13.75" customHeight="1">
      <c r="C5410" s="86" t="s">
        <v>10</v>
      </c>
      <c r="D5410" s="86"/>
      <c r="E5410" s="86"/>
      <c r="G5410" s="87">
        <v>1</v>
      </c>
      <c r="H5410" s="87"/>
      <c r="I5410" s="87"/>
    </row>
    <row r="5411" spans="2:24" ht="6" customHeight="1"/>
    <row r="5412" spans="2:24" ht="6" customHeight="1"/>
    <row r="5413" spans="2:24" ht="15" customHeight="1">
      <c r="B5413" s="88" t="s">
        <v>663</v>
      </c>
      <c r="C5413" s="88"/>
      <c r="D5413" s="88"/>
      <c r="E5413" s="88"/>
      <c r="F5413" s="88"/>
      <c r="G5413" s="88"/>
      <c r="H5413" s="88"/>
      <c r="I5413" s="88"/>
      <c r="J5413" s="88"/>
      <c r="K5413" s="88"/>
      <c r="L5413" s="88"/>
      <c r="M5413" s="88"/>
      <c r="N5413" s="88"/>
      <c r="O5413" s="88"/>
      <c r="P5413" s="88"/>
      <c r="Q5413" s="88"/>
      <c r="R5413" s="88"/>
      <c r="S5413" s="88"/>
      <c r="T5413" s="88"/>
      <c r="U5413" s="88"/>
      <c r="V5413" s="88"/>
      <c r="W5413" s="88"/>
      <c r="X5413" s="88"/>
    </row>
    <row r="5414" spans="2:24" ht="5.4" customHeight="1"/>
    <row r="5415" spans="2:24" ht="10.75" customHeight="1">
      <c r="B5415" s="93" t="s">
        <v>664</v>
      </c>
      <c r="C5415" s="93"/>
      <c r="E5415" s="89">
        <v>0</v>
      </c>
      <c r="F5415" s="89"/>
      <c r="G5415" s="89"/>
      <c r="I5415" s="89">
        <v>0</v>
      </c>
      <c r="J5415" s="89"/>
      <c r="K5415" s="89"/>
      <c r="M5415" s="2">
        <v>5</v>
      </c>
      <c r="O5415" s="2">
        <v>5</v>
      </c>
      <c r="Q5415" s="2">
        <v>70</v>
      </c>
      <c r="S5415" s="89">
        <v>70</v>
      </c>
      <c r="T5415" s="89"/>
      <c r="U5415" s="89"/>
      <c r="W5415" s="90">
        <v>39</v>
      </c>
      <c r="X5415" s="90"/>
    </row>
    <row r="5416" spans="2:24" ht="1.75" customHeight="1">
      <c r="B5416" s="93"/>
      <c r="C5416" s="93"/>
    </row>
    <row r="5417" spans="2:24" ht="0.65" customHeight="1">
      <c r="B5417" s="93"/>
      <c r="C5417" s="93"/>
    </row>
    <row r="5418" spans="2:24" ht="8.4" customHeight="1">
      <c r="B5418" s="93"/>
      <c r="C5418" s="93"/>
    </row>
    <row r="5419" spans="2:24" ht="1.75" customHeight="1"/>
    <row r="5420" spans="2:24" ht="10.75" customHeight="1">
      <c r="E5420" s="85">
        <v>0</v>
      </c>
      <c r="F5420" s="85"/>
      <c r="G5420" s="85"/>
      <c r="I5420" s="85">
        <v>0</v>
      </c>
      <c r="J5420" s="85"/>
      <c r="K5420" s="85"/>
      <c r="M5420" s="3">
        <v>5</v>
      </c>
      <c r="O5420" s="3">
        <v>5</v>
      </c>
      <c r="Q5420" s="3">
        <v>70</v>
      </c>
      <c r="S5420" s="85">
        <v>70</v>
      </c>
      <c r="T5420" s="85"/>
      <c r="U5420" s="85"/>
    </row>
    <row r="5421" spans="2:24" ht="6" customHeight="1"/>
    <row r="5422" spans="2:24" ht="13.75" customHeight="1">
      <c r="C5422" s="86" t="s">
        <v>10</v>
      </c>
      <c r="D5422" s="86"/>
      <c r="E5422" s="86"/>
      <c r="G5422" s="87">
        <v>1</v>
      </c>
      <c r="H5422" s="87"/>
      <c r="I5422" s="87"/>
    </row>
    <row r="5423" spans="2:24" ht="6" customHeight="1"/>
    <row r="5424" spans="2:24" ht="6" customHeight="1"/>
    <row r="5425" spans="2:24" ht="15" customHeight="1">
      <c r="B5425" s="88" t="s">
        <v>665</v>
      </c>
      <c r="C5425" s="88"/>
      <c r="D5425" s="88"/>
      <c r="E5425" s="88"/>
      <c r="F5425" s="88"/>
      <c r="G5425" s="88"/>
      <c r="H5425" s="88"/>
      <c r="I5425" s="88"/>
      <c r="J5425" s="88"/>
      <c r="K5425" s="88"/>
      <c r="L5425" s="88"/>
      <c r="M5425" s="88"/>
      <c r="N5425" s="88"/>
      <c r="O5425" s="88"/>
      <c r="P5425" s="88"/>
      <c r="Q5425" s="88"/>
      <c r="R5425" s="88"/>
      <c r="S5425" s="88"/>
      <c r="T5425" s="88"/>
      <c r="U5425" s="88"/>
      <c r="V5425" s="88"/>
      <c r="W5425" s="88"/>
      <c r="X5425" s="88"/>
    </row>
    <row r="5426" spans="2:24" ht="5.4" customHeight="1"/>
    <row r="5427" spans="2:24" ht="10.75" customHeight="1">
      <c r="B5427" s="93" t="s">
        <v>666</v>
      </c>
      <c r="C5427" s="93"/>
      <c r="E5427" s="89">
        <v>374</v>
      </c>
      <c r="F5427" s="89"/>
      <c r="G5427" s="89"/>
      <c r="I5427" s="89">
        <v>419</v>
      </c>
      <c r="J5427" s="89"/>
      <c r="K5427" s="89"/>
      <c r="M5427" s="2">
        <v>345</v>
      </c>
      <c r="O5427" s="2">
        <v>350</v>
      </c>
      <c r="Q5427" s="2">
        <v>350</v>
      </c>
      <c r="S5427" s="89">
        <v>375</v>
      </c>
      <c r="T5427" s="89"/>
      <c r="U5427" s="89"/>
      <c r="W5427" s="90">
        <v>74</v>
      </c>
      <c r="X5427" s="90"/>
    </row>
    <row r="5428" spans="2:24" ht="1.75" customHeight="1">
      <c r="B5428" s="93"/>
      <c r="C5428" s="93"/>
    </row>
    <row r="5429" spans="2:24" ht="0.65" customHeight="1">
      <c r="B5429" s="93"/>
      <c r="C5429" s="93"/>
    </row>
    <row r="5430" spans="2:24" ht="8.4" customHeight="1">
      <c r="B5430" s="93"/>
      <c r="C5430" s="93"/>
    </row>
    <row r="5431" spans="2:24" ht="10.75" customHeight="1">
      <c r="B5431" s="93" t="s">
        <v>666</v>
      </c>
      <c r="C5431" s="93"/>
      <c r="E5431" s="89">
        <v>374</v>
      </c>
      <c r="F5431" s="89"/>
      <c r="G5431" s="89"/>
      <c r="I5431" s="89">
        <v>419</v>
      </c>
      <c r="J5431" s="89"/>
      <c r="K5431" s="89"/>
      <c r="M5431" s="2">
        <v>345</v>
      </c>
      <c r="O5431" s="2">
        <v>350</v>
      </c>
      <c r="Q5431" s="2">
        <v>350</v>
      </c>
      <c r="S5431" s="89">
        <v>375</v>
      </c>
      <c r="T5431" s="89"/>
      <c r="U5431" s="89"/>
      <c r="W5431" s="90">
        <v>83</v>
      </c>
      <c r="X5431" s="90"/>
    </row>
    <row r="5432" spans="2:24" ht="1.75" customHeight="1">
      <c r="B5432" s="93"/>
      <c r="C5432" s="93"/>
    </row>
    <row r="5433" spans="2:24" ht="0.65" customHeight="1">
      <c r="B5433" s="93"/>
      <c r="C5433" s="93"/>
    </row>
    <row r="5434" spans="2:24" ht="8.4" customHeight="1">
      <c r="B5434" s="93"/>
      <c r="C5434" s="93"/>
    </row>
    <row r="5435" spans="2:24" ht="1.75" customHeight="1"/>
    <row r="5436" spans="2:24" ht="10.75" customHeight="1">
      <c r="E5436" s="85">
        <v>748</v>
      </c>
      <c r="F5436" s="85"/>
      <c r="G5436" s="85"/>
      <c r="I5436" s="85">
        <v>838</v>
      </c>
      <c r="J5436" s="85"/>
      <c r="K5436" s="85"/>
      <c r="M5436" s="3">
        <v>690</v>
      </c>
      <c r="O5436" s="3">
        <v>700</v>
      </c>
      <c r="Q5436" s="3">
        <v>700</v>
      </c>
      <c r="S5436" s="85">
        <v>750</v>
      </c>
      <c r="T5436" s="85"/>
      <c r="U5436" s="85"/>
    </row>
    <row r="5437" spans="2:24" ht="6" customHeight="1"/>
    <row r="5438" spans="2:24" ht="13.75" customHeight="1">
      <c r="C5438" s="86" t="s">
        <v>10</v>
      </c>
      <c r="D5438" s="86"/>
      <c r="E5438" s="86"/>
      <c r="G5438" s="87">
        <v>2</v>
      </c>
      <c r="H5438" s="87"/>
      <c r="I5438" s="87"/>
    </row>
    <row r="5439" spans="2:24" ht="6" customHeight="1"/>
    <row r="5440" spans="2:24" ht="6" customHeight="1"/>
    <row r="5441" spans="2:24" ht="15" customHeight="1">
      <c r="B5441" s="88" t="s">
        <v>667</v>
      </c>
      <c r="C5441" s="88"/>
      <c r="D5441" s="88"/>
      <c r="E5441" s="88"/>
      <c r="F5441" s="88"/>
      <c r="G5441" s="88"/>
      <c r="H5441" s="88"/>
      <c r="I5441" s="88"/>
      <c r="J5441" s="88"/>
      <c r="K5441" s="88"/>
      <c r="L5441" s="88"/>
      <c r="M5441" s="88"/>
      <c r="N5441" s="88"/>
      <c r="O5441" s="88"/>
      <c r="P5441" s="88"/>
      <c r="Q5441" s="88"/>
      <c r="R5441" s="88"/>
      <c r="S5441" s="88"/>
      <c r="T5441" s="88"/>
      <c r="U5441" s="88"/>
      <c r="V5441" s="88"/>
      <c r="W5441" s="88"/>
      <c r="X5441" s="88"/>
    </row>
    <row r="5442" spans="2:24" ht="5.4" customHeight="1"/>
    <row r="5443" spans="2:24" ht="10.75" customHeight="1">
      <c r="B5443" s="93" t="s">
        <v>668</v>
      </c>
      <c r="C5443" s="93"/>
      <c r="E5443" s="89">
        <v>3145</v>
      </c>
      <c r="F5443" s="89"/>
      <c r="G5443" s="89"/>
      <c r="I5443" s="89">
        <v>3760</v>
      </c>
      <c r="J5443" s="89"/>
      <c r="K5443" s="89"/>
      <c r="M5443" s="2">
        <v>3244</v>
      </c>
      <c r="O5443" s="2">
        <v>3363</v>
      </c>
      <c r="Q5443" s="2">
        <v>3502</v>
      </c>
      <c r="S5443" s="89">
        <v>3906</v>
      </c>
      <c r="T5443" s="89"/>
      <c r="U5443" s="89"/>
      <c r="W5443" s="90">
        <v>64</v>
      </c>
      <c r="X5443" s="90"/>
    </row>
    <row r="5444" spans="2:24" ht="1.75" customHeight="1">
      <c r="B5444" s="93"/>
      <c r="C5444" s="93"/>
    </row>
    <row r="5445" spans="2:24" ht="0.65" customHeight="1">
      <c r="B5445" s="93"/>
      <c r="C5445" s="93"/>
    </row>
    <row r="5446" spans="2:24" ht="8.4" customHeight="1">
      <c r="B5446" s="93"/>
      <c r="C5446" s="93"/>
    </row>
    <row r="5447" spans="2:24" ht="10.75" customHeight="1">
      <c r="B5447" s="93" t="s">
        <v>668</v>
      </c>
      <c r="C5447" s="93"/>
      <c r="E5447" s="89">
        <v>3145</v>
      </c>
      <c r="F5447" s="89"/>
      <c r="G5447" s="89"/>
      <c r="I5447" s="89">
        <v>3760</v>
      </c>
      <c r="J5447" s="89"/>
      <c r="K5447" s="89"/>
      <c r="M5447" s="2">
        <v>3244</v>
      </c>
      <c r="O5447" s="2">
        <v>3363</v>
      </c>
      <c r="Q5447" s="2">
        <v>3502</v>
      </c>
      <c r="S5447" s="89">
        <v>3906</v>
      </c>
      <c r="T5447" s="89"/>
      <c r="U5447" s="89"/>
      <c r="W5447" s="90">
        <v>60</v>
      </c>
      <c r="X5447" s="90"/>
    </row>
    <row r="5448" spans="2:24" ht="1.75" customHeight="1">
      <c r="B5448" s="93"/>
      <c r="C5448" s="93"/>
    </row>
    <row r="5449" spans="2:24" ht="0.65" customHeight="1">
      <c r="B5449" s="93"/>
      <c r="C5449" s="93"/>
    </row>
    <row r="5450" spans="2:24" ht="8.4" customHeight="1">
      <c r="B5450" s="93"/>
      <c r="C5450" s="93"/>
    </row>
    <row r="5451" spans="2:24" ht="1.75" customHeight="1"/>
    <row r="5452" spans="2:24" ht="10.75" customHeight="1">
      <c r="E5452" s="85">
        <v>6290</v>
      </c>
      <c r="F5452" s="85"/>
      <c r="G5452" s="85"/>
      <c r="I5452" s="85">
        <v>7520</v>
      </c>
      <c r="J5452" s="85"/>
      <c r="K5452" s="85"/>
      <c r="M5452" s="3">
        <v>6488</v>
      </c>
      <c r="O5452" s="3">
        <v>6726</v>
      </c>
      <c r="Q5452" s="3">
        <v>7004</v>
      </c>
      <c r="S5452" s="85">
        <v>7812</v>
      </c>
      <c r="T5452" s="85"/>
      <c r="U5452" s="85"/>
    </row>
    <row r="5453" spans="2:24" ht="6" customHeight="1"/>
    <row r="5454" spans="2:24" ht="13.75" customHeight="1">
      <c r="C5454" s="86" t="s">
        <v>10</v>
      </c>
      <c r="D5454" s="86"/>
      <c r="E5454" s="86"/>
      <c r="G5454" s="87">
        <v>2</v>
      </c>
      <c r="H5454" s="87"/>
      <c r="I5454" s="87"/>
    </row>
    <row r="5455" spans="2:24" ht="6" customHeight="1"/>
    <row r="5456" spans="2:24" ht="6" customHeight="1"/>
    <row r="5457" spans="2:24" ht="15" customHeight="1">
      <c r="B5457" s="88" t="s">
        <v>669</v>
      </c>
      <c r="C5457" s="88"/>
      <c r="D5457" s="88"/>
      <c r="E5457" s="88"/>
      <c r="F5457" s="88"/>
      <c r="G5457" s="88"/>
      <c r="H5457" s="88"/>
      <c r="I5457" s="88"/>
      <c r="J5457" s="88"/>
      <c r="K5457" s="88"/>
      <c r="L5457" s="88"/>
      <c r="M5457" s="88"/>
      <c r="N5457" s="88"/>
      <c r="O5457" s="88"/>
      <c r="P5457" s="88"/>
      <c r="Q5457" s="88"/>
      <c r="R5457" s="88"/>
      <c r="S5457" s="88"/>
      <c r="T5457" s="88"/>
      <c r="U5457" s="88"/>
      <c r="V5457" s="88"/>
      <c r="W5457" s="88"/>
      <c r="X5457" s="88"/>
    </row>
    <row r="5458" spans="2:24" ht="5.4" customHeight="1"/>
    <row r="5459" spans="2:24" ht="10.75" customHeight="1">
      <c r="B5459" s="93" t="s">
        <v>670</v>
      </c>
      <c r="C5459" s="93"/>
      <c r="E5459" s="89">
        <v>0</v>
      </c>
      <c r="F5459" s="89"/>
      <c r="G5459" s="89"/>
      <c r="I5459" s="89">
        <v>100</v>
      </c>
      <c r="J5459" s="89"/>
      <c r="K5459" s="89"/>
      <c r="M5459" s="2">
        <v>500</v>
      </c>
      <c r="O5459" s="2">
        <v>500</v>
      </c>
      <c r="Q5459" s="2">
        <v>700</v>
      </c>
      <c r="S5459" s="89">
        <v>900</v>
      </c>
      <c r="T5459" s="89"/>
      <c r="U5459" s="89"/>
      <c r="W5459" s="90">
        <v>52</v>
      </c>
      <c r="X5459" s="90"/>
    </row>
    <row r="5460" spans="2:24" ht="1.75" customHeight="1">
      <c r="B5460" s="93"/>
      <c r="C5460" s="93"/>
    </row>
    <row r="5461" spans="2:24" ht="0.65" customHeight="1">
      <c r="B5461" s="93"/>
      <c r="C5461" s="93"/>
    </row>
    <row r="5462" spans="2:24" ht="8.4" customHeight="1">
      <c r="B5462" s="93"/>
      <c r="C5462" s="93"/>
    </row>
    <row r="5463" spans="2:24" ht="10.75" customHeight="1">
      <c r="B5463" s="93" t="s">
        <v>670</v>
      </c>
      <c r="C5463" s="93"/>
      <c r="E5463" s="89">
        <v>0</v>
      </c>
      <c r="F5463" s="89"/>
      <c r="G5463" s="89"/>
      <c r="I5463" s="89">
        <v>100</v>
      </c>
      <c r="J5463" s="89"/>
      <c r="K5463" s="89"/>
      <c r="M5463" s="2">
        <v>500</v>
      </c>
      <c r="O5463" s="2">
        <v>500</v>
      </c>
      <c r="Q5463" s="2">
        <v>700</v>
      </c>
      <c r="S5463" s="89">
        <v>900</v>
      </c>
      <c r="T5463" s="89"/>
      <c r="U5463" s="89"/>
      <c r="W5463" s="90">
        <v>51</v>
      </c>
      <c r="X5463" s="90"/>
    </row>
    <row r="5464" spans="2:24" ht="1.75" customHeight="1">
      <c r="B5464" s="93"/>
      <c r="C5464" s="93"/>
    </row>
    <row r="5465" spans="2:24" ht="0.65" customHeight="1">
      <c r="B5465" s="93"/>
      <c r="C5465" s="93"/>
    </row>
    <row r="5466" spans="2:24" ht="8.4" customHeight="1">
      <c r="B5466" s="93"/>
      <c r="C5466" s="93"/>
    </row>
    <row r="5467" spans="2:24" ht="10.75" customHeight="1">
      <c r="E5467" s="85">
        <v>0</v>
      </c>
      <c r="F5467" s="85"/>
      <c r="G5467" s="85"/>
      <c r="I5467" s="85">
        <v>200</v>
      </c>
      <c r="J5467" s="85"/>
      <c r="K5467" s="85"/>
      <c r="M5467" s="3">
        <v>1000</v>
      </c>
      <c r="O5467" s="3">
        <v>1000</v>
      </c>
      <c r="Q5467" s="3">
        <v>1400</v>
      </c>
      <c r="S5467" s="85">
        <v>1800</v>
      </c>
      <c r="T5467" s="85"/>
      <c r="U5467" s="85"/>
    </row>
    <row r="5468" spans="2:24" ht="6" customHeight="1"/>
    <row r="5469" spans="2:24" ht="13.75" customHeight="1">
      <c r="C5469" s="86" t="s">
        <v>10</v>
      </c>
      <c r="D5469" s="86"/>
      <c r="E5469" s="86"/>
      <c r="G5469" s="87">
        <v>2</v>
      </c>
      <c r="H5469" s="87"/>
      <c r="I5469" s="87"/>
    </row>
    <row r="5470" spans="2:24" ht="6" customHeight="1"/>
    <row r="5471" spans="2:24" ht="6" customHeight="1"/>
    <row r="5472" spans="2:24" ht="15" customHeight="1">
      <c r="B5472" s="88" t="s">
        <v>671</v>
      </c>
      <c r="C5472" s="88"/>
      <c r="D5472" s="88"/>
      <c r="E5472" s="88"/>
      <c r="F5472" s="88"/>
      <c r="G5472" s="88"/>
      <c r="H5472" s="88"/>
      <c r="I5472" s="88"/>
      <c r="J5472" s="88"/>
      <c r="K5472" s="88"/>
      <c r="L5472" s="88"/>
      <c r="M5472" s="88"/>
      <c r="N5472" s="88"/>
      <c r="O5472" s="88"/>
      <c r="P5472" s="88"/>
      <c r="Q5472" s="88"/>
      <c r="R5472" s="88"/>
      <c r="S5472" s="88"/>
      <c r="T5472" s="88"/>
      <c r="U5472" s="88"/>
      <c r="V5472" s="88"/>
      <c r="W5472" s="88"/>
      <c r="X5472" s="88"/>
    </row>
    <row r="5473" spans="2:24" ht="5.4" customHeight="1"/>
    <row r="5474" spans="2:24" ht="12.65" customHeight="1">
      <c r="B5474" s="74" t="s">
        <v>672</v>
      </c>
      <c r="C5474" s="74"/>
      <c r="E5474" s="89">
        <v>500</v>
      </c>
      <c r="F5474" s="89"/>
      <c r="G5474" s="89"/>
      <c r="I5474" s="89">
        <v>500</v>
      </c>
      <c r="J5474" s="89"/>
      <c r="K5474" s="89"/>
      <c r="M5474" s="2">
        <v>870</v>
      </c>
      <c r="O5474" s="2">
        <v>970</v>
      </c>
      <c r="Q5474" s="2">
        <v>335</v>
      </c>
      <c r="S5474" s="89">
        <v>365</v>
      </c>
      <c r="T5474" s="89"/>
      <c r="U5474" s="89"/>
      <c r="W5474" s="90">
        <v>91</v>
      </c>
      <c r="X5474" s="90"/>
    </row>
    <row r="5475" spans="2:24" ht="0.65" customHeight="1">
      <c r="B5475" s="74"/>
      <c r="C5475" s="74"/>
    </row>
    <row r="5476" spans="2:24" ht="0.65" customHeight="1"/>
    <row r="5477" spans="2:24" ht="1.75" customHeight="1"/>
    <row r="5478" spans="2:24" ht="10.75" customHeight="1">
      <c r="E5478" s="85">
        <v>500</v>
      </c>
      <c r="F5478" s="85"/>
      <c r="G5478" s="85"/>
      <c r="I5478" s="85">
        <v>500</v>
      </c>
      <c r="J5478" s="85"/>
      <c r="K5478" s="85"/>
      <c r="M5478" s="3">
        <v>870</v>
      </c>
      <c r="O5478" s="3">
        <v>970</v>
      </c>
      <c r="Q5478" s="3">
        <v>335</v>
      </c>
      <c r="S5478" s="85">
        <v>365</v>
      </c>
      <c r="T5478" s="85"/>
      <c r="U5478" s="85"/>
    </row>
    <row r="5479" spans="2:24" ht="6" customHeight="1"/>
    <row r="5480" spans="2:24" ht="13.75" customHeight="1">
      <c r="C5480" s="86" t="s">
        <v>10</v>
      </c>
      <c r="D5480" s="86"/>
      <c r="E5480" s="86"/>
      <c r="G5480" s="87">
        <v>1</v>
      </c>
      <c r="H5480" s="87"/>
      <c r="I5480" s="87"/>
    </row>
    <row r="5481" spans="2:24" ht="6" customHeight="1"/>
    <row r="5482" spans="2:24" ht="6" customHeight="1"/>
    <row r="5483" spans="2:24" ht="15" customHeight="1">
      <c r="B5483" s="88" t="s">
        <v>673</v>
      </c>
      <c r="C5483" s="88"/>
      <c r="D5483" s="88"/>
      <c r="E5483" s="88"/>
      <c r="F5483" s="88"/>
      <c r="G5483" s="88"/>
      <c r="H5483" s="88"/>
      <c r="I5483" s="88"/>
      <c r="J5483" s="88"/>
      <c r="K5483" s="88"/>
      <c r="L5483" s="88"/>
      <c r="M5483" s="88"/>
      <c r="N5483" s="88"/>
      <c r="O5483" s="88"/>
      <c r="P5483" s="88"/>
      <c r="Q5483" s="88"/>
      <c r="R5483" s="88"/>
      <c r="S5483" s="88"/>
      <c r="T5483" s="88"/>
      <c r="U5483" s="88"/>
      <c r="V5483" s="88"/>
      <c r="W5483" s="88"/>
      <c r="X5483" s="88"/>
    </row>
    <row r="5484" spans="2:24" ht="5.4" customHeight="1"/>
    <row r="5485" spans="2:24" ht="10.75" customHeight="1">
      <c r="B5485" s="93" t="s">
        <v>674</v>
      </c>
      <c r="C5485" s="93"/>
      <c r="E5485" s="89">
        <v>50</v>
      </c>
      <c r="F5485" s="89"/>
      <c r="G5485" s="89"/>
      <c r="I5485" s="89">
        <v>50</v>
      </c>
      <c r="J5485" s="89"/>
      <c r="K5485" s="89"/>
      <c r="M5485" s="2">
        <v>75</v>
      </c>
      <c r="O5485" s="2">
        <v>75</v>
      </c>
      <c r="Q5485" s="2">
        <v>30</v>
      </c>
      <c r="S5485" s="89">
        <v>30</v>
      </c>
      <c r="T5485" s="89"/>
      <c r="U5485" s="89"/>
      <c r="W5485" s="90">
        <v>55</v>
      </c>
      <c r="X5485" s="90"/>
    </row>
    <row r="5486" spans="2:24" ht="1.75" customHeight="1">
      <c r="B5486" s="93"/>
      <c r="C5486" s="93"/>
    </row>
    <row r="5487" spans="2:24" ht="0.65" customHeight="1">
      <c r="B5487" s="93"/>
      <c r="C5487" s="93"/>
    </row>
    <row r="5488" spans="2:24" ht="8.4" customHeight="1">
      <c r="B5488" s="93"/>
      <c r="C5488" s="93"/>
    </row>
    <row r="5489" spans="2:24" ht="10.75" customHeight="1">
      <c r="B5489" s="93" t="s">
        <v>674</v>
      </c>
      <c r="C5489" s="93"/>
      <c r="E5489" s="89">
        <v>50</v>
      </c>
      <c r="F5489" s="89"/>
      <c r="G5489" s="89"/>
      <c r="I5489" s="89">
        <v>50</v>
      </c>
      <c r="J5489" s="89"/>
      <c r="K5489" s="89"/>
      <c r="M5489" s="2">
        <v>75</v>
      </c>
      <c r="O5489" s="2">
        <v>75</v>
      </c>
      <c r="Q5489" s="2">
        <v>30</v>
      </c>
      <c r="S5489" s="89">
        <v>30</v>
      </c>
      <c r="T5489" s="89"/>
      <c r="U5489" s="89"/>
      <c r="W5489" s="90">
        <v>51</v>
      </c>
      <c r="X5489" s="90"/>
    </row>
    <row r="5490" spans="2:24" ht="1.75" customHeight="1">
      <c r="B5490" s="93"/>
      <c r="C5490" s="93"/>
    </row>
    <row r="5491" spans="2:24" ht="0.65" customHeight="1">
      <c r="B5491" s="93"/>
      <c r="C5491" s="93"/>
    </row>
    <row r="5492" spans="2:24" ht="8.4" customHeight="1">
      <c r="B5492" s="93"/>
      <c r="C5492" s="93"/>
    </row>
    <row r="5493" spans="2:24" ht="1.75" customHeight="1"/>
    <row r="5494" spans="2:24" ht="10.75" customHeight="1">
      <c r="E5494" s="85">
        <v>100</v>
      </c>
      <c r="F5494" s="85"/>
      <c r="G5494" s="85"/>
      <c r="I5494" s="85">
        <v>100</v>
      </c>
      <c r="J5494" s="85"/>
      <c r="K5494" s="85"/>
      <c r="M5494" s="3">
        <v>150</v>
      </c>
      <c r="O5494" s="3">
        <v>150</v>
      </c>
      <c r="Q5494" s="3">
        <v>60</v>
      </c>
      <c r="S5494" s="85">
        <v>60</v>
      </c>
      <c r="T5494" s="85"/>
      <c r="U5494" s="85"/>
    </row>
    <row r="5495" spans="2:24" ht="6" customHeight="1"/>
    <row r="5496" spans="2:24" ht="13.75" customHeight="1">
      <c r="C5496" s="86" t="s">
        <v>10</v>
      </c>
      <c r="D5496" s="86"/>
      <c r="E5496" s="86"/>
      <c r="G5496" s="87">
        <v>2</v>
      </c>
      <c r="H5496" s="87"/>
      <c r="I5496" s="87"/>
    </row>
    <row r="5497" spans="2:24" ht="6" customHeight="1"/>
    <row r="5498" spans="2:24" ht="6" customHeight="1"/>
    <row r="5499" spans="2:24" ht="15" customHeight="1">
      <c r="B5499" s="88" t="s">
        <v>675</v>
      </c>
      <c r="C5499" s="88"/>
      <c r="D5499" s="88"/>
      <c r="E5499" s="88"/>
      <c r="F5499" s="88"/>
      <c r="G5499" s="88"/>
      <c r="H5499" s="88"/>
      <c r="I5499" s="88"/>
      <c r="J5499" s="88"/>
      <c r="K5499" s="88"/>
      <c r="L5499" s="88"/>
      <c r="M5499" s="88"/>
      <c r="N5499" s="88"/>
      <c r="O5499" s="88"/>
      <c r="P5499" s="88"/>
      <c r="Q5499" s="88"/>
      <c r="R5499" s="88"/>
      <c r="S5499" s="88"/>
      <c r="T5499" s="88"/>
      <c r="U5499" s="88"/>
      <c r="V5499" s="88"/>
      <c r="W5499" s="88"/>
      <c r="X5499" s="88"/>
    </row>
    <row r="5500" spans="2:24" ht="5.4" customHeight="1"/>
    <row r="5501" spans="2:24" ht="12.65" customHeight="1">
      <c r="B5501" s="74" t="s">
        <v>676</v>
      </c>
      <c r="C5501" s="74"/>
      <c r="E5501" s="89">
        <v>715</v>
      </c>
      <c r="F5501" s="89"/>
      <c r="G5501" s="89"/>
      <c r="I5501" s="89">
        <v>920</v>
      </c>
      <c r="J5501" s="89"/>
      <c r="K5501" s="89"/>
      <c r="M5501" s="2">
        <v>850</v>
      </c>
      <c r="O5501" s="2">
        <v>1099.1400000000001</v>
      </c>
      <c r="Q5501" s="2">
        <v>860</v>
      </c>
      <c r="S5501" s="89">
        <v>1183.3500000000001</v>
      </c>
      <c r="T5501" s="89"/>
      <c r="U5501" s="89"/>
      <c r="W5501" s="90">
        <v>78</v>
      </c>
      <c r="X5501" s="90"/>
    </row>
    <row r="5502" spans="2:24" ht="0.65" customHeight="1">
      <c r="B5502" s="74"/>
      <c r="C5502" s="74"/>
    </row>
    <row r="5503" spans="2:24" ht="0.65" customHeight="1"/>
    <row r="5504" spans="2:24" ht="1.75" customHeight="1"/>
    <row r="5505" spans="2:24" ht="10.75" customHeight="1">
      <c r="E5505" s="85">
        <v>715</v>
      </c>
      <c r="F5505" s="85"/>
      <c r="G5505" s="85"/>
      <c r="I5505" s="85">
        <v>920</v>
      </c>
      <c r="J5505" s="85"/>
      <c r="K5505" s="85"/>
      <c r="M5505" s="3">
        <v>850</v>
      </c>
      <c r="O5505" s="3">
        <v>1099.1400000000001</v>
      </c>
      <c r="Q5505" s="3">
        <v>860</v>
      </c>
      <c r="S5505" s="85">
        <v>1183.3500000000001</v>
      </c>
      <c r="T5505" s="85"/>
      <c r="U5505" s="85"/>
    </row>
    <row r="5506" spans="2:24" ht="6" customHeight="1"/>
    <row r="5507" spans="2:24" ht="13.75" customHeight="1">
      <c r="C5507" s="86" t="s">
        <v>10</v>
      </c>
      <c r="D5507" s="86"/>
      <c r="E5507" s="86"/>
      <c r="G5507" s="87">
        <v>1</v>
      </c>
      <c r="H5507" s="87"/>
      <c r="I5507" s="87"/>
    </row>
    <row r="5508" spans="2:24" ht="6" customHeight="1"/>
    <row r="5509" spans="2:24" ht="6" customHeight="1"/>
    <row r="5510" spans="2:24" ht="15" customHeight="1">
      <c r="B5510" s="88" t="s">
        <v>677</v>
      </c>
      <c r="C5510" s="88"/>
      <c r="D5510" s="88"/>
      <c r="E5510" s="88"/>
      <c r="F5510" s="88"/>
      <c r="G5510" s="88"/>
      <c r="H5510" s="88"/>
      <c r="I5510" s="88"/>
      <c r="J5510" s="88"/>
      <c r="K5510" s="88"/>
      <c r="L5510" s="88"/>
      <c r="M5510" s="88"/>
      <c r="N5510" s="88"/>
      <c r="O5510" s="88"/>
      <c r="P5510" s="88"/>
      <c r="Q5510" s="88"/>
      <c r="R5510" s="88"/>
      <c r="S5510" s="88"/>
      <c r="T5510" s="88"/>
      <c r="U5510" s="88"/>
      <c r="V5510" s="88"/>
      <c r="W5510" s="88"/>
      <c r="X5510" s="88"/>
    </row>
    <row r="5511" spans="2:24" ht="5.4" customHeight="1"/>
    <row r="5512" spans="2:24" ht="12.65" customHeight="1">
      <c r="B5512" s="74" t="s">
        <v>678</v>
      </c>
      <c r="C5512" s="74"/>
      <c r="E5512" s="89">
        <v>0</v>
      </c>
      <c r="F5512" s="89"/>
      <c r="G5512" s="89"/>
      <c r="I5512" s="89">
        <v>0</v>
      </c>
      <c r="J5512" s="89"/>
      <c r="K5512" s="89"/>
      <c r="M5512" s="2">
        <v>0</v>
      </c>
      <c r="O5512" s="2">
        <v>0</v>
      </c>
      <c r="Q5512" s="2">
        <v>25</v>
      </c>
      <c r="S5512" s="89">
        <v>25</v>
      </c>
      <c r="T5512" s="89"/>
      <c r="U5512" s="89"/>
      <c r="W5512" s="90">
        <v>37</v>
      </c>
      <c r="X5512" s="90"/>
    </row>
    <row r="5513" spans="2:24" ht="0.65" customHeight="1">
      <c r="B5513" s="74"/>
      <c r="C5513" s="74"/>
    </row>
    <row r="5514" spans="2:24" ht="0.65" customHeight="1"/>
    <row r="5515" spans="2:24" ht="1.75" customHeight="1"/>
    <row r="5516" spans="2:24" ht="10.75" customHeight="1">
      <c r="E5516" s="85">
        <v>0</v>
      </c>
      <c r="F5516" s="85"/>
      <c r="G5516" s="85"/>
      <c r="I5516" s="85">
        <v>0</v>
      </c>
      <c r="J5516" s="85"/>
      <c r="K5516" s="85"/>
      <c r="M5516" s="3">
        <v>0</v>
      </c>
      <c r="O5516" s="3">
        <v>0</v>
      </c>
      <c r="Q5516" s="3">
        <v>25</v>
      </c>
      <c r="S5516" s="85">
        <v>25</v>
      </c>
      <c r="T5516" s="85"/>
      <c r="U5516" s="85"/>
    </row>
    <row r="5517" spans="2:24" ht="6" customHeight="1"/>
    <row r="5518" spans="2:24" ht="13.75" customHeight="1">
      <c r="C5518" s="86" t="s">
        <v>10</v>
      </c>
      <c r="D5518" s="86"/>
      <c r="E5518" s="86"/>
      <c r="G5518" s="87">
        <v>1</v>
      </c>
      <c r="H5518" s="87"/>
      <c r="I5518" s="87"/>
    </row>
    <row r="5519" spans="2:24" ht="6" customHeight="1"/>
    <row r="5520" spans="2:24" ht="6" customHeight="1"/>
    <row r="5521" spans="2:24" ht="15" customHeight="1">
      <c r="B5521" s="88" t="s">
        <v>679</v>
      </c>
      <c r="C5521" s="88"/>
      <c r="D5521" s="88"/>
      <c r="E5521" s="88"/>
      <c r="F5521" s="88"/>
      <c r="G5521" s="88"/>
      <c r="H5521" s="88"/>
      <c r="I5521" s="88"/>
      <c r="J5521" s="88"/>
      <c r="K5521" s="88"/>
      <c r="L5521" s="88"/>
      <c r="M5521" s="88"/>
      <c r="N5521" s="88"/>
      <c r="O5521" s="88"/>
      <c r="P5521" s="88"/>
      <c r="Q5521" s="88"/>
      <c r="R5521" s="88"/>
      <c r="S5521" s="88"/>
      <c r="T5521" s="88"/>
      <c r="U5521" s="88"/>
      <c r="V5521" s="88"/>
      <c r="W5521" s="88"/>
      <c r="X5521" s="88"/>
    </row>
    <row r="5522" spans="2:24" ht="5.4" customHeight="1"/>
    <row r="5523" spans="2:24" ht="10.75" customHeight="1">
      <c r="B5523" s="93" t="s">
        <v>680</v>
      </c>
      <c r="C5523" s="93"/>
      <c r="E5523" s="89">
        <v>1229</v>
      </c>
      <c r="F5523" s="89"/>
      <c r="G5523" s="89"/>
      <c r="I5523" s="89">
        <v>1344</v>
      </c>
      <c r="J5523" s="89"/>
      <c r="K5523" s="89"/>
      <c r="M5523" s="2">
        <v>1211</v>
      </c>
      <c r="O5523" s="2">
        <v>1359.49</v>
      </c>
      <c r="Q5523" s="2">
        <v>966</v>
      </c>
      <c r="S5523" s="89">
        <v>1031</v>
      </c>
      <c r="T5523" s="89"/>
      <c r="U5523" s="89"/>
      <c r="W5523" s="90">
        <v>57</v>
      </c>
      <c r="X5523" s="90"/>
    </row>
    <row r="5524" spans="2:24" ht="1.75" customHeight="1">
      <c r="B5524" s="93"/>
      <c r="C5524" s="93"/>
    </row>
    <row r="5525" spans="2:24" ht="0.65" customHeight="1">
      <c r="B5525" s="93"/>
      <c r="C5525" s="93"/>
    </row>
    <row r="5526" spans="2:24" ht="8.4" customHeight="1">
      <c r="B5526" s="93"/>
      <c r="C5526" s="93"/>
    </row>
    <row r="5527" spans="2:24" ht="10.75" customHeight="1">
      <c r="B5527" s="93" t="s">
        <v>680</v>
      </c>
      <c r="C5527" s="93"/>
      <c r="E5527" s="89">
        <v>1229</v>
      </c>
      <c r="F5527" s="89"/>
      <c r="G5527" s="89"/>
      <c r="I5527" s="89">
        <v>1344</v>
      </c>
      <c r="J5527" s="89"/>
      <c r="K5527" s="89"/>
      <c r="M5527" s="2">
        <v>1211</v>
      </c>
      <c r="O5527" s="2">
        <v>1359.49</v>
      </c>
      <c r="Q5527" s="2">
        <v>966</v>
      </c>
      <c r="S5527" s="89">
        <v>1031</v>
      </c>
      <c r="T5527" s="89"/>
      <c r="U5527" s="89"/>
      <c r="W5527" s="90">
        <v>65</v>
      </c>
      <c r="X5527" s="90"/>
    </row>
    <row r="5528" spans="2:24" ht="1.75" customHeight="1">
      <c r="B5528" s="93"/>
      <c r="C5528" s="93"/>
    </row>
    <row r="5529" spans="2:24" ht="0.65" customHeight="1">
      <c r="B5529" s="93"/>
      <c r="C5529" s="93"/>
    </row>
    <row r="5530" spans="2:24" ht="8.4" customHeight="1">
      <c r="B5530" s="93"/>
      <c r="C5530" s="93"/>
    </row>
    <row r="5531" spans="2:24" ht="1.75" customHeight="1"/>
    <row r="5532" spans="2:24" ht="10.75" customHeight="1">
      <c r="E5532" s="85">
        <v>2458</v>
      </c>
      <c r="F5532" s="85"/>
      <c r="G5532" s="85"/>
      <c r="I5532" s="85">
        <v>2688</v>
      </c>
      <c r="J5532" s="85"/>
      <c r="K5532" s="85"/>
      <c r="M5532" s="3">
        <v>2422</v>
      </c>
      <c r="O5532" s="3">
        <v>2718.98</v>
      </c>
      <c r="Q5532" s="3">
        <v>1932</v>
      </c>
      <c r="S5532" s="85">
        <v>2062</v>
      </c>
      <c r="T5532" s="85"/>
      <c r="U5532" s="85"/>
    </row>
    <row r="5533" spans="2:24" ht="6" customHeight="1"/>
    <row r="5534" spans="2:24" ht="13.75" customHeight="1">
      <c r="C5534" s="86" t="s">
        <v>10</v>
      </c>
      <c r="D5534" s="86"/>
      <c r="E5534" s="86"/>
      <c r="G5534" s="87">
        <v>2</v>
      </c>
      <c r="H5534" s="87"/>
      <c r="I5534" s="87"/>
    </row>
    <row r="5535" spans="2:24" ht="6" customHeight="1"/>
    <row r="5536" spans="2:24" ht="6" customHeight="1"/>
    <row r="5537" spans="2:24" ht="15" customHeight="1">
      <c r="B5537" s="88" t="s">
        <v>681</v>
      </c>
      <c r="C5537" s="88"/>
      <c r="D5537" s="88"/>
      <c r="E5537" s="88"/>
      <c r="F5537" s="88"/>
      <c r="G5537" s="88"/>
      <c r="H5537" s="88"/>
      <c r="I5537" s="88"/>
      <c r="J5537" s="88"/>
      <c r="K5537" s="88"/>
      <c r="L5537" s="88"/>
      <c r="M5537" s="88"/>
      <c r="N5537" s="88"/>
      <c r="O5537" s="88"/>
      <c r="P5537" s="88"/>
      <c r="Q5537" s="88"/>
      <c r="R5537" s="88"/>
      <c r="S5537" s="88"/>
      <c r="T5537" s="88"/>
      <c r="U5537" s="88"/>
      <c r="V5537" s="88"/>
      <c r="W5537" s="88"/>
      <c r="X5537" s="88"/>
    </row>
    <row r="5538" spans="2:24" ht="5.4" customHeight="1"/>
    <row r="5539" spans="2:24" ht="12.65" customHeight="1">
      <c r="B5539" s="74" t="s">
        <v>682</v>
      </c>
      <c r="C5539" s="74"/>
      <c r="E5539" s="89">
        <v>0</v>
      </c>
      <c r="F5539" s="89"/>
      <c r="G5539" s="89"/>
      <c r="I5539" s="89">
        <v>0</v>
      </c>
      <c r="J5539" s="89"/>
      <c r="K5539" s="89"/>
      <c r="M5539" s="2">
        <v>0</v>
      </c>
      <c r="O5539" s="2">
        <v>0</v>
      </c>
      <c r="Q5539" s="2">
        <v>0</v>
      </c>
      <c r="S5539" s="89">
        <v>0</v>
      </c>
      <c r="T5539" s="89"/>
      <c r="U5539" s="89"/>
      <c r="W5539" s="90">
        <v>18</v>
      </c>
      <c r="X5539" s="90"/>
    </row>
    <row r="5540" spans="2:24" ht="0.65" customHeight="1">
      <c r="B5540" s="74"/>
      <c r="C5540" s="74"/>
    </row>
    <row r="5541" spans="2:24" ht="0.65" customHeight="1"/>
    <row r="5542" spans="2:24" ht="1.75" customHeight="1"/>
    <row r="5543" spans="2:24" ht="10.75" customHeight="1">
      <c r="E5543" s="85">
        <v>0</v>
      </c>
      <c r="F5543" s="85"/>
      <c r="G5543" s="85"/>
      <c r="I5543" s="85">
        <v>0</v>
      </c>
      <c r="J5543" s="85"/>
      <c r="K5543" s="85"/>
      <c r="M5543" s="3">
        <v>0</v>
      </c>
      <c r="O5543" s="3">
        <v>0</v>
      </c>
      <c r="Q5543" s="3">
        <v>0</v>
      </c>
      <c r="S5543" s="85">
        <v>0</v>
      </c>
      <c r="T5543" s="85"/>
      <c r="U5543" s="85"/>
    </row>
    <row r="5544" spans="2:24" ht="6" customHeight="1"/>
    <row r="5545" spans="2:24" ht="13.75" customHeight="1">
      <c r="C5545" s="86" t="s">
        <v>10</v>
      </c>
      <c r="D5545" s="86"/>
      <c r="E5545" s="86"/>
      <c r="G5545" s="87">
        <v>1</v>
      </c>
      <c r="H5545" s="87"/>
      <c r="I5545" s="87"/>
    </row>
    <row r="5546" spans="2:24" ht="6" customHeight="1"/>
    <row r="5547" spans="2:24" ht="6" customHeight="1"/>
    <row r="5548" spans="2:24" ht="15" customHeight="1">
      <c r="B5548" s="88" t="s">
        <v>683</v>
      </c>
      <c r="C5548" s="88"/>
      <c r="D5548" s="88"/>
      <c r="E5548" s="88"/>
      <c r="F5548" s="88"/>
      <c r="G5548" s="88"/>
      <c r="H5548" s="88"/>
      <c r="I5548" s="88"/>
      <c r="J5548" s="88"/>
      <c r="K5548" s="88"/>
      <c r="L5548" s="88"/>
      <c r="M5548" s="88"/>
      <c r="N5548" s="88"/>
      <c r="O5548" s="88"/>
      <c r="P5548" s="88"/>
      <c r="Q5548" s="88"/>
      <c r="R5548" s="88"/>
      <c r="S5548" s="88"/>
      <c r="T5548" s="88"/>
      <c r="U5548" s="88"/>
      <c r="V5548" s="88"/>
      <c r="W5548" s="88"/>
      <c r="X5548" s="88"/>
    </row>
    <row r="5549" spans="2:24" ht="5.4" customHeight="1"/>
    <row r="5550" spans="2:24" ht="12.65" customHeight="1">
      <c r="B5550" s="74" t="s">
        <v>684</v>
      </c>
      <c r="C5550" s="74"/>
      <c r="E5550" s="89">
        <v>1090</v>
      </c>
      <c r="F5550" s="89"/>
      <c r="G5550" s="89"/>
      <c r="I5550" s="89">
        <v>1155</v>
      </c>
      <c r="J5550" s="89"/>
      <c r="K5550" s="89"/>
      <c r="M5550" s="2">
        <v>840</v>
      </c>
      <c r="O5550" s="2">
        <v>1010</v>
      </c>
      <c r="Q5550" s="2">
        <v>805</v>
      </c>
      <c r="S5550" s="89">
        <v>975</v>
      </c>
      <c r="T5550" s="89"/>
      <c r="U5550" s="89"/>
      <c r="W5550" s="90">
        <v>76</v>
      </c>
      <c r="X5550" s="90"/>
    </row>
    <row r="5551" spans="2:24" ht="0.65" customHeight="1">
      <c r="B5551" s="74"/>
      <c r="C5551" s="74"/>
    </row>
    <row r="5552" spans="2:24" ht="0.65" customHeight="1"/>
    <row r="5553" spans="2:24" ht="1.75" customHeight="1"/>
    <row r="5554" spans="2:24" ht="10.75" customHeight="1">
      <c r="E5554" s="85">
        <v>1090</v>
      </c>
      <c r="F5554" s="85"/>
      <c r="G5554" s="85"/>
      <c r="I5554" s="85">
        <v>1155</v>
      </c>
      <c r="J5554" s="85"/>
      <c r="K5554" s="85"/>
      <c r="M5554" s="3">
        <v>840</v>
      </c>
      <c r="O5554" s="3">
        <v>1010</v>
      </c>
      <c r="Q5554" s="3">
        <v>805</v>
      </c>
      <c r="S5554" s="85">
        <v>975</v>
      </c>
      <c r="T5554" s="85"/>
      <c r="U5554" s="85"/>
    </row>
    <row r="5555" spans="2:24" ht="6" customHeight="1"/>
    <row r="5556" spans="2:24" ht="13.75" customHeight="1">
      <c r="C5556" s="86" t="s">
        <v>10</v>
      </c>
      <c r="D5556" s="86"/>
      <c r="E5556" s="86"/>
      <c r="G5556" s="87">
        <v>1</v>
      </c>
      <c r="H5556" s="87"/>
      <c r="I5556" s="87"/>
    </row>
    <row r="5557" spans="2:24" ht="6" customHeight="1"/>
    <row r="5558" spans="2:24" ht="6" customHeight="1"/>
    <row r="5559" spans="2:24" ht="15" customHeight="1">
      <c r="B5559" s="88" t="s">
        <v>685</v>
      </c>
      <c r="C5559" s="88"/>
      <c r="D5559" s="88"/>
      <c r="E5559" s="88"/>
      <c r="F5559" s="88"/>
      <c r="G5559" s="88"/>
      <c r="H5559" s="88"/>
      <c r="I5559" s="88"/>
      <c r="J5559" s="88"/>
      <c r="K5559" s="88"/>
      <c r="L5559" s="88"/>
      <c r="M5559" s="88"/>
      <c r="N5559" s="88"/>
      <c r="O5559" s="88"/>
      <c r="P5559" s="88"/>
      <c r="Q5559" s="88"/>
      <c r="R5559" s="88"/>
      <c r="S5559" s="88"/>
      <c r="T5559" s="88"/>
      <c r="U5559" s="88"/>
      <c r="V5559" s="88"/>
      <c r="W5559" s="88"/>
      <c r="X5559" s="88"/>
    </row>
    <row r="5560" spans="2:24" ht="5.4" customHeight="1"/>
    <row r="5561" spans="2:24" ht="12.65" customHeight="1">
      <c r="B5561" s="74" t="s">
        <v>686</v>
      </c>
      <c r="C5561" s="74"/>
      <c r="E5561" s="89">
        <v>400</v>
      </c>
      <c r="F5561" s="89"/>
      <c r="G5561" s="89"/>
      <c r="I5561" s="89">
        <v>505</v>
      </c>
      <c r="J5561" s="89"/>
      <c r="K5561" s="89"/>
      <c r="M5561" s="2">
        <v>400</v>
      </c>
      <c r="O5561" s="2">
        <v>410</v>
      </c>
      <c r="Q5561" s="2">
        <v>475</v>
      </c>
      <c r="S5561" s="89">
        <v>480</v>
      </c>
      <c r="T5561" s="89"/>
      <c r="U5561" s="89"/>
      <c r="W5561" s="90">
        <v>74</v>
      </c>
      <c r="X5561" s="90"/>
    </row>
    <row r="5562" spans="2:24" ht="0.65" customHeight="1">
      <c r="B5562" s="74"/>
      <c r="C5562" s="74"/>
    </row>
    <row r="5563" spans="2:24" ht="0.65" customHeight="1"/>
    <row r="5564" spans="2:24" ht="1.75" customHeight="1"/>
    <row r="5565" spans="2:24" ht="10.75" customHeight="1">
      <c r="E5565" s="85">
        <v>400</v>
      </c>
      <c r="F5565" s="85"/>
      <c r="G5565" s="85"/>
      <c r="I5565" s="85">
        <v>505</v>
      </c>
      <c r="J5565" s="85"/>
      <c r="K5565" s="85"/>
      <c r="M5565" s="3">
        <v>400</v>
      </c>
      <c r="O5565" s="3">
        <v>410</v>
      </c>
      <c r="Q5565" s="3">
        <v>475</v>
      </c>
      <c r="S5565" s="85">
        <v>480</v>
      </c>
      <c r="T5565" s="85"/>
      <c r="U5565" s="85"/>
    </row>
    <row r="5566" spans="2:24" ht="6" customHeight="1"/>
    <row r="5567" spans="2:24" ht="13.75" customHeight="1">
      <c r="C5567" s="86" t="s">
        <v>10</v>
      </c>
      <c r="D5567" s="86"/>
      <c r="E5567" s="86"/>
      <c r="G5567" s="87">
        <v>1</v>
      </c>
      <c r="H5567" s="87"/>
      <c r="I5567" s="87"/>
    </row>
    <row r="5568" spans="2:24" ht="6" customHeight="1"/>
    <row r="5569" spans="2:24" ht="6" customHeight="1"/>
    <row r="5570" spans="2:24" ht="15" customHeight="1">
      <c r="B5570" s="88" t="s">
        <v>687</v>
      </c>
      <c r="C5570" s="88"/>
      <c r="D5570" s="88"/>
      <c r="E5570" s="88"/>
      <c r="F5570" s="88"/>
      <c r="G5570" s="88"/>
      <c r="H5570" s="88"/>
      <c r="I5570" s="88"/>
      <c r="J5570" s="88"/>
      <c r="K5570" s="88"/>
      <c r="L5570" s="88"/>
      <c r="M5570" s="88"/>
      <c r="N5570" s="88"/>
      <c r="O5570" s="88"/>
      <c r="P5570" s="88"/>
      <c r="Q5570" s="88"/>
      <c r="R5570" s="88"/>
      <c r="S5570" s="88"/>
      <c r="T5570" s="88"/>
      <c r="U5570" s="88"/>
      <c r="V5570" s="88"/>
      <c r="W5570" s="88"/>
      <c r="X5570" s="88"/>
    </row>
    <row r="5571" spans="2:24" ht="5.4" customHeight="1"/>
    <row r="5572" spans="2:24" ht="12.65" customHeight="1">
      <c r="B5572" s="74" t="s">
        <v>688</v>
      </c>
      <c r="C5572" s="74"/>
      <c r="E5572" s="89">
        <v>1170</v>
      </c>
      <c r="F5572" s="89"/>
      <c r="G5572" s="89"/>
      <c r="I5572" s="89">
        <v>1515</v>
      </c>
      <c r="J5572" s="89"/>
      <c r="K5572" s="89"/>
      <c r="M5572" s="2">
        <v>1110</v>
      </c>
      <c r="O5572" s="2">
        <v>1110</v>
      </c>
      <c r="Q5572" s="2">
        <v>1100</v>
      </c>
      <c r="S5572" s="89">
        <v>1185</v>
      </c>
      <c r="T5572" s="89"/>
      <c r="U5572" s="89"/>
      <c r="W5572" s="90">
        <v>96</v>
      </c>
      <c r="X5572" s="90"/>
    </row>
    <row r="5573" spans="2:24" ht="0.65" customHeight="1">
      <c r="B5573" s="74"/>
      <c r="C5573" s="74"/>
    </row>
    <row r="5574" spans="2:24" ht="0.65" customHeight="1"/>
    <row r="5575" spans="2:24" ht="1.75" customHeight="1"/>
    <row r="5576" spans="2:24" ht="10.75" customHeight="1">
      <c r="E5576" s="85">
        <v>1170</v>
      </c>
      <c r="F5576" s="85"/>
      <c r="G5576" s="85"/>
      <c r="I5576" s="85">
        <v>1515</v>
      </c>
      <c r="J5576" s="85"/>
      <c r="K5576" s="85"/>
      <c r="M5576" s="3">
        <v>1110</v>
      </c>
      <c r="O5576" s="3">
        <v>1110</v>
      </c>
      <c r="Q5576" s="3">
        <v>1100</v>
      </c>
      <c r="S5576" s="85">
        <v>1185</v>
      </c>
      <c r="T5576" s="85"/>
      <c r="U5576" s="85"/>
    </row>
    <row r="5577" spans="2:24" ht="6" customHeight="1"/>
    <row r="5578" spans="2:24" ht="13.75" customHeight="1">
      <c r="C5578" s="86" t="s">
        <v>10</v>
      </c>
      <c r="D5578" s="86"/>
      <c r="E5578" s="86"/>
      <c r="G5578" s="87">
        <v>1</v>
      </c>
      <c r="H5578" s="87"/>
      <c r="I5578" s="87"/>
    </row>
    <row r="5579" spans="2:24" ht="6" customHeight="1"/>
    <row r="5580" spans="2:24" ht="6" customHeight="1"/>
    <row r="5581" spans="2:24" ht="15" customHeight="1">
      <c r="B5581" s="88" t="s">
        <v>689</v>
      </c>
      <c r="C5581" s="88"/>
      <c r="D5581" s="88"/>
      <c r="E5581" s="88"/>
      <c r="F5581" s="88"/>
      <c r="G5581" s="88"/>
      <c r="H5581" s="88"/>
      <c r="I5581" s="88"/>
      <c r="J5581" s="88"/>
      <c r="K5581" s="88"/>
      <c r="L5581" s="88"/>
      <c r="M5581" s="88"/>
      <c r="N5581" s="88"/>
      <c r="O5581" s="88"/>
      <c r="P5581" s="88"/>
      <c r="Q5581" s="88"/>
      <c r="R5581" s="88"/>
      <c r="S5581" s="88"/>
      <c r="T5581" s="88"/>
      <c r="U5581" s="88"/>
      <c r="V5581" s="88"/>
      <c r="W5581" s="88"/>
      <c r="X5581" s="88"/>
    </row>
    <row r="5582" spans="2:24" ht="5.4" customHeight="1"/>
    <row r="5583" spans="2:24" ht="12.65" customHeight="1">
      <c r="B5583" s="74" t="s">
        <v>690</v>
      </c>
      <c r="C5583" s="74"/>
      <c r="E5583" s="89">
        <v>25</v>
      </c>
      <c r="F5583" s="89"/>
      <c r="G5583" s="89"/>
      <c r="I5583" s="89">
        <v>35</v>
      </c>
      <c r="J5583" s="89"/>
      <c r="K5583" s="89"/>
      <c r="M5583" s="2">
        <v>50</v>
      </c>
      <c r="O5583" s="2">
        <v>85</v>
      </c>
      <c r="Q5583" s="2">
        <v>140</v>
      </c>
      <c r="S5583" s="89">
        <v>170</v>
      </c>
      <c r="T5583" s="89"/>
      <c r="U5583" s="89"/>
      <c r="W5583" s="90">
        <v>62</v>
      </c>
      <c r="X5583" s="90"/>
    </row>
    <row r="5584" spans="2:24" ht="0.65" customHeight="1">
      <c r="B5584" s="74"/>
      <c r="C5584" s="74"/>
    </row>
    <row r="5585" spans="2:24" ht="0.65" customHeight="1"/>
    <row r="5586" spans="2:24" ht="1.75" customHeight="1"/>
    <row r="5587" spans="2:24" ht="10.75" customHeight="1">
      <c r="E5587" s="85">
        <v>25</v>
      </c>
      <c r="F5587" s="85"/>
      <c r="G5587" s="85"/>
      <c r="I5587" s="85">
        <v>35</v>
      </c>
      <c r="J5587" s="85"/>
      <c r="K5587" s="85"/>
      <c r="M5587" s="3">
        <v>50</v>
      </c>
      <c r="O5587" s="3">
        <v>85</v>
      </c>
      <c r="Q5587" s="3">
        <v>140</v>
      </c>
      <c r="S5587" s="85">
        <v>170</v>
      </c>
      <c r="T5587" s="85"/>
      <c r="U5587" s="85"/>
    </row>
    <row r="5588" spans="2:24" ht="6" customHeight="1"/>
    <row r="5589" spans="2:24" ht="13.75" customHeight="1">
      <c r="C5589" s="86" t="s">
        <v>10</v>
      </c>
      <c r="D5589" s="86"/>
      <c r="E5589" s="86"/>
      <c r="G5589" s="87">
        <v>1</v>
      </c>
      <c r="H5589" s="87"/>
      <c r="I5589" s="87"/>
    </row>
    <row r="5590" spans="2:24" ht="6" customHeight="1"/>
    <row r="5591" spans="2:24" ht="6" customHeight="1"/>
    <row r="5592" spans="2:24" ht="15" customHeight="1">
      <c r="B5592" s="88" t="s">
        <v>691</v>
      </c>
      <c r="C5592" s="88"/>
      <c r="D5592" s="88"/>
      <c r="E5592" s="88"/>
      <c r="F5592" s="88"/>
      <c r="G5592" s="88"/>
      <c r="H5592" s="88"/>
      <c r="I5592" s="88"/>
      <c r="J5592" s="88"/>
      <c r="K5592" s="88"/>
      <c r="L5592" s="88"/>
      <c r="M5592" s="88"/>
      <c r="N5592" s="88"/>
      <c r="O5592" s="88"/>
      <c r="P5592" s="88"/>
      <c r="Q5592" s="88"/>
      <c r="R5592" s="88"/>
      <c r="S5592" s="88"/>
      <c r="T5592" s="88"/>
      <c r="U5592" s="88"/>
      <c r="V5592" s="88"/>
      <c r="W5592" s="88"/>
      <c r="X5592" s="88"/>
    </row>
    <row r="5593" spans="2:24" ht="5.4" customHeight="1"/>
    <row r="5594" spans="2:24" ht="10.75" customHeight="1">
      <c r="B5594" s="93" t="s">
        <v>692</v>
      </c>
      <c r="C5594" s="93"/>
      <c r="E5594" s="89">
        <v>700</v>
      </c>
      <c r="F5594" s="89"/>
      <c r="G5594" s="89"/>
      <c r="I5594" s="89">
        <v>1110</v>
      </c>
      <c r="J5594" s="89"/>
      <c r="K5594" s="89"/>
      <c r="M5594" s="2">
        <v>600</v>
      </c>
      <c r="O5594" s="2">
        <v>900</v>
      </c>
      <c r="Q5594" s="2">
        <v>600</v>
      </c>
      <c r="S5594" s="89">
        <v>795</v>
      </c>
      <c r="T5594" s="89"/>
      <c r="U5594" s="89"/>
      <c r="W5594" s="90">
        <v>81</v>
      </c>
      <c r="X5594" s="90"/>
    </row>
    <row r="5595" spans="2:24" ht="1.75" customHeight="1">
      <c r="B5595" s="93"/>
      <c r="C5595" s="93"/>
    </row>
    <row r="5596" spans="2:24" ht="0.65" customHeight="1">
      <c r="B5596" s="93"/>
      <c r="C5596" s="93"/>
    </row>
    <row r="5597" spans="2:24" ht="8.4" customHeight="1">
      <c r="B5597" s="93"/>
      <c r="C5597" s="93"/>
    </row>
    <row r="5598" spans="2:24" ht="10.75" customHeight="1">
      <c r="B5598" s="93" t="s">
        <v>692</v>
      </c>
      <c r="C5598" s="93"/>
      <c r="E5598" s="89">
        <v>700</v>
      </c>
      <c r="F5598" s="89"/>
      <c r="G5598" s="89"/>
      <c r="I5598" s="89">
        <v>1110</v>
      </c>
      <c r="J5598" s="89"/>
      <c r="K5598" s="89"/>
      <c r="M5598" s="2">
        <v>600</v>
      </c>
      <c r="O5598" s="2">
        <v>900</v>
      </c>
      <c r="Q5598" s="2">
        <v>600</v>
      </c>
      <c r="S5598" s="89">
        <v>795</v>
      </c>
      <c r="T5598" s="89"/>
      <c r="U5598" s="89"/>
      <c r="W5598" s="90">
        <v>80</v>
      </c>
      <c r="X5598" s="90"/>
    </row>
    <row r="5599" spans="2:24" ht="1.75" customHeight="1">
      <c r="B5599" s="93"/>
      <c r="C5599" s="93"/>
    </row>
    <row r="5600" spans="2:24" ht="0.65" customHeight="1">
      <c r="B5600" s="93"/>
      <c r="C5600" s="93"/>
    </row>
    <row r="5601" spans="2:24" ht="8.4" customHeight="1">
      <c r="B5601" s="93"/>
      <c r="C5601" s="93"/>
    </row>
    <row r="5602" spans="2:24" ht="1.75" customHeight="1"/>
    <row r="5603" spans="2:24" ht="10.75" customHeight="1">
      <c r="E5603" s="85">
        <v>1400</v>
      </c>
      <c r="F5603" s="85"/>
      <c r="G5603" s="85"/>
      <c r="I5603" s="85">
        <v>2220</v>
      </c>
      <c r="J5603" s="85"/>
      <c r="K5603" s="85"/>
      <c r="M5603" s="3">
        <v>1200</v>
      </c>
      <c r="O5603" s="3">
        <v>1800</v>
      </c>
      <c r="Q5603" s="3">
        <v>1200</v>
      </c>
      <c r="S5603" s="85">
        <v>1590</v>
      </c>
      <c r="T5603" s="85"/>
      <c r="U5603" s="85"/>
    </row>
    <row r="5604" spans="2:24" ht="6" customHeight="1"/>
    <row r="5605" spans="2:24" ht="13.75" customHeight="1">
      <c r="C5605" s="86" t="s">
        <v>10</v>
      </c>
      <c r="D5605" s="86"/>
      <c r="E5605" s="86"/>
      <c r="G5605" s="87">
        <v>2</v>
      </c>
      <c r="H5605" s="87"/>
      <c r="I5605" s="87"/>
    </row>
    <row r="5606" spans="2:24" ht="6" customHeight="1"/>
    <row r="5607" spans="2:24" ht="6" customHeight="1"/>
    <row r="5608" spans="2:24" ht="15" customHeight="1">
      <c r="B5608" s="88" t="s">
        <v>693</v>
      </c>
      <c r="C5608" s="88"/>
      <c r="D5608" s="88"/>
      <c r="E5608" s="88"/>
      <c r="F5608" s="88"/>
      <c r="G5608" s="88"/>
      <c r="H5608" s="88"/>
      <c r="I5608" s="88"/>
      <c r="J5608" s="88"/>
      <c r="K5608" s="88"/>
      <c r="L5608" s="88"/>
      <c r="M5608" s="88"/>
      <c r="N5608" s="88"/>
      <c r="O5608" s="88"/>
      <c r="P5608" s="88"/>
      <c r="Q5608" s="88"/>
      <c r="R5608" s="88"/>
      <c r="S5608" s="88"/>
      <c r="T5608" s="88"/>
      <c r="U5608" s="88"/>
      <c r="V5608" s="88"/>
      <c r="W5608" s="88"/>
      <c r="X5608" s="88"/>
    </row>
    <row r="5609" spans="2:24" ht="5.4" customHeight="1"/>
    <row r="5610" spans="2:24" ht="12.65" customHeight="1">
      <c r="B5610" s="74" t="s">
        <v>694</v>
      </c>
      <c r="C5610" s="74"/>
      <c r="E5610" s="89">
        <v>0</v>
      </c>
      <c r="F5610" s="89"/>
      <c r="G5610" s="89"/>
      <c r="I5610" s="89">
        <v>0</v>
      </c>
      <c r="J5610" s="89"/>
      <c r="K5610" s="89"/>
      <c r="M5610" s="2">
        <v>0</v>
      </c>
      <c r="O5610" s="2">
        <v>0</v>
      </c>
      <c r="Q5610" s="2">
        <v>20</v>
      </c>
      <c r="S5610" s="89">
        <v>20</v>
      </c>
      <c r="T5610" s="89"/>
      <c r="U5610" s="89"/>
      <c r="W5610" s="90">
        <v>90</v>
      </c>
      <c r="X5610" s="90"/>
    </row>
    <row r="5611" spans="2:24" ht="0.65" customHeight="1">
      <c r="B5611" s="74"/>
      <c r="C5611" s="74"/>
    </row>
    <row r="5612" spans="2:24" ht="0.65" customHeight="1"/>
    <row r="5613" spans="2:24" ht="1.75" customHeight="1"/>
    <row r="5614" spans="2:24" ht="10.75" customHeight="1">
      <c r="E5614" s="85">
        <v>0</v>
      </c>
      <c r="F5614" s="85"/>
      <c r="G5614" s="85"/>
      <c r="I5614" s="85">
        <v>0</v>
      </c>
      <c r="J5614" s="85"/>
      <c r="K5614" s="85"/>
      <c r="M5614" s="3">
        <v>0</v>
      </c>
      <c r="O5614" s="3">
        <v>0</v>
      </c>
      <c r="Q5614" s="3">
        <v>20</v>
      </c>
      <c r="S5614" s="85">
        <v>20</v>
      </c>
      <c r="T5614" s="85"/>
      <c r="U5614" s="85"/>
    </row>
    <row r="5615" spans="2:24" ht="6" customHeight="1"/>
    <row r="5616" spans="2:24" ht="13.75" customHeight="1">
      <c r="C5616" s="86" t="s">
        <v>10</v>
      </c>
      <c r="D5616" s="86"/>
      <c r="E5616" s="86"/>
      <c r="G5616" s="87">
        <v>1</v>
      </c>
      <c r="H5616" s="87"/>
      <c r="I5616" s="87"/>
    </row>
    <row r="5617" spans="2:24" ht="6" customHeight="1"/>
    <row r="5618" spans="2:24" ht="6" customHeight="1"/>
    <row r="5619" spans="2:24" ht="15" customHeight="1">
      <c r="B5619" s="88" t="s">
        <v>695</v>
      </c>
      <c r="C5619" s="88"/>
      <c r="D5619" s="88"/>
      <c r="E5619" s="88"/>
      <c r="F5619" s="88"/>
      <c r="G5619" s="88"/>
      <c r="H5619" s="88"/>
      <c r="I5619" s="88"/>
      <c r="J5619" s="88"/>
      <c r="K5619" s="88"/>
      <c r="L5619" s="88"/>
      <c r="M5619" s="88"/>
      <c r="N5619" s="88"/>
      <c r="O5619" s="88"/>
      <c r="P5619" s="88"/>
      <c r="Q5619" s="88"/>
      <c r="R5619" s="88"/>
      <c r="S5619" s="88"/>
      <c r="T5619" s="88"/>
      <c r="U5619" s="88"/>
      <c r="V5619" s="88"/>
      <c r="W5619" s="88"/>
      <c r="X5619" s="88"/>
    </row>
    <row r="5620" spans="2:24" ht="5.4" customHeight="1"/>
    <row r="5621" spans="2:24" ht="12.65" customHeight="1">
      <c r="B5621" s="74" t="s">
        <v>696</v>
      </c>
      <c r="C5621" s="74"/>
      <c r="E5621" s="89">
        <v>1815</v>
      </c>
      <c r="F5621" s="89"/>
      <c r="G5621" s="89"/>
      <c r="I5621" s="89">
        <v>1980</v>
      </c>
      <c r="J5621" s="89"/>
      <c r="K5621" s="89"/>
      <c r="M5621" s="2">
        <v>2085</v>
      </c>
      <c r="O5621" s="2">
        <v>2125</v>
      </c>
      <c r="Q5621" s="2">
        <v>1920</v>
      </c>
      <c r="S5621" s="89">
        <v>2018</v>
      </c>
      <c r="T5621" s="89"/>
      <c r="U5621" s="89"/>
      <c r="W5621" s="90">
        <v>81</v>
      </c>
      <c r="X5621" s="90"/>
    </row>
    <row r="5622" spans="2:24" ht="0.65" customHeight="1">
      <c r="B5622" s="74"/>
      <c r="C5622" s="74"/>
    </row>
    <row r="5623" spans="2:24" ht="0.65" customHeight="1"/>
    <row r="5624" spans="2:24" ht="1.75" customHeight="1"/>
    <row r="5625" spans="2:24" ht="10.75" customHeight="1">
      <c r="E5625" s="85">
        <v>1815</v>
      </c>
      <c r="F5625" s="85"/>
      <c r="G5625" s="85"/>
      <c r="I5625" s="85">
        <v>1980</v>
      </c>
      <c r="J5625" s="85"/>
      <c r="K5625" s="85"/>
      <c r="M5625" s="3">
        <v>2085</v>
      </c>
      <c r="O5625" s="3">
        <v>2125</v>
      </c>
      <c r="Q5625" s="3">
        <v>1920</v>
      </c>
      <c r="S5625" s="85">
        <v>2018</v>
      </c>
      <c r="T5625" s="85"/>
      <c r="U5625" s="85"/>
    </row>
    <row r="5626" spans="2:24" ht="6" customHeight="1"/>
    <row r="5627" spans="2:24" ht="13.75" customHeight="1">
      <c r="C5627" s="86" t="s">
        <v>10</v>
      </c>
      <c r="D5627" s="86"/>
      <c r="E5627" s="86"/>
      <c r="G5627" s="87">
        <v>1</v>
      </c>
      <c r="H5627" s="87"/>
      <c r="I5627" s="87"/>
    </row>
    <row r="5628" spans="2:24" ht="6" customHeight="1"/>
    <row r="5629" spans="2:24" ht="6" customHeight="1"/>
    <row r="5630" spans="2:24" ht="15" customHeight="1">
      <c r="B5630" s="88" t="s">
        <v>697</v>
      </c>
      <c r="C5630" s="88"/>
      <c r="D5630" s="88"/>
      <c r="E5630" s="88"/>
      <c r="F5630" s="88"/>
      <c r="G5630" s="88"/>
      <c r="H5630" s="88"/>
      <c r="I5630" s="88"/>
      <c r="J5630" s="88"/>
      <c r="K5630" s="88"/>
      <c r="L5630" s="88"/>
      <c r="M5630" s="88"/>
      <c r="N5630" s="88"/>
      <c r="O5630" s="88"/>
      <c r="P5630" s="88"/>
      <c r="Q5630" s="88"/>
      <c r="R5630" s="88"/>
      <c r="S5630" s="88"/>
      <c r="T5630" s="88"/>
      <c r="U5630" s="88"/>
      <c r="V5630" s="88"/>
      <c r="W5630" s="88"/>
      <c r="X5630" s="88"/>
    </row>
    <row r="5631" spans="2:24" ht="5.4" customHeight="1"/>
    <row r="5632" spans="2:24" ht="10.75" customHeight="1">
      <c r="B5632" s="93" t="s">
        <v>698</v>
      </c>
      <c r="C5632" s="93"/>
      <c r="E5632" s="89">
        <v>6000</v>
      </c>
      <c r="F5632" s="89"/>
      <c r="G5632" s="89"/>
      <c r="I5632" s="89">
        <v>6000</v>
      </c>
      <c r="J5632" s="89"/>
      <c r="K5632" s="89"/>
      <c r="M5632" s="2">
        <v>7300</v>
      </c>
      <c r="O5632" s="2">
        <v>7350</v>
      </c>
      <c r="Q5632" s="2">
        <v>7200</v>
      </c>
      <c r="S5632" s="89">
        <v>7210</v>
      </c>
      <c r="T5632" s="89"/>
      <c r="U5632" s="89"/>
      <c r="W5632" s="90">
        <v>66</v>
      </c>
      <c r="X5632" s="90"/>
    </row>
    <row r="5633" spans="2:24" ht="1.75" customHeight="1">
      <c r="B5633" s="93"/>
      <c r="C5633" s="93"/>
    </row>
    <row r="5634" spans="2:24" ht="0.65" customHeight="1">
      <c r="B5634" s="93"/>
      <c r="C5634" s="93"/>
    </row>
    <row r="5635" spans="2:24" ht="8.4" customHeight="1">
      <c r="B5635" s="93"/>
      <c r="C5635" s="93"/>
    </row>
    <row r="5636" spans="2:24" ht="10.75" customHeight="1">
      <c r="B5636" s="93" t="s">
        <v>698</v>
      </c>
      <c r="C5636" s="93"/>
      <c r="E5636" s="89">
        <v>6000</v>
      </c>
      <c r="F5636" s="89"/>
      <c r="G5636" s="89"/>
      <c r="I5636" s="89">
        <v>6000</v>
      </c>
      <c r="J5636" s="89"/>
      <c r="K5636" s="89"/>
      <c r="M5636" s="2">
        <v>7300</v>
      </c>
      <c r="O5636" s="2">
        <v>7350</v>
      </c>
      <c r="Q5636" s="2">
        <v>7200</v>
      </c>
      <c r="S5636" s="89">
        <v>7210</v>
      </c>
      <c r="T5636" s="89"/>
      <c r="U5636" s="89"/>
      <c r="W5636" s="90">
        <v>69</v>
      </c>
      <c r="X5636" s="90"/>
    </row>
    <row r="5637" spans="2:24" ht="1.75" customHeight="1">
      <c r="B5637" s="93"/>
      <c r="C5637" s="93"/>
    </row>
    <row r="5638" spans="2:24" ht="0.65" customHeight="1">
      <c r="B5638" s="93"/>
      <c r="C5638" s="93"/>
    </row>
    <row r="5639" spans="2:24" ht="8.4" customHeight="1">
      <c r="B5639" s="93"/>
      <c r="C5639" s="93"/>
    </row>
    <row r="5640" spans="2:24" ht="1.75" customHeight="1"/>
    <row r="5641" spans="2:24" ht="10.75" customHeight="1">
      <c r="E5641" s="85">
        <v>12000</v>
      </c>
      <c r="F5641" s="85"/>
      <c r="G5641" s="85"/>
      <c r="I5641" s="85">
        <v>12000</v>
      </c>
      <c r="J5641" s="85"/>
      <c r="K5641" s="85"/>
      <c r="M5641" s="3">
        <v>14600</v>
      </c>
      <c r="O5641" s="3">
        <v>14700</v>
      </c>
      <c r="Q5641" s="3">
        <v>14400</v>
      </c>
      <c r="S5641" s="85">
        <v>14420</v>
      </c>
      <c r="T5641" s="85"/>
      <c r="U5641" s="85"/>
    </row>
    <row r="5642" spans="2:24" ht="6" customHeight="1"/>
    <row r="5643" spans="2:24" ht="13.75" customHeight="1">
      <c r="C5643" s="86" t="s">
        <v>10</v>
      </c>
      <c r="D5643" s="86"/>
      <c r="E5643" s="86"/>
      <c r="G5643" s="87">
        <v>2</v>
      </c>
      <c r="H5643" s="87"/>
      <c r="I5643" s="87"/>
    </row>
    <row r="5644" spans="2:24" ht="6" customHeight="1"/>
    <row r="5645" spans="2:24" ht="6" customHeight="1"/>
    <row r="5646" spans="2:24" ht="15" customHeight="1">
      <c r="B5646" s="88" t="s">
        <v>699</v>
      </c>
      <c r="C5646" s="88"/>
      <c r="D5646" s="88"/>
      <c r="E5646" s="88"/>
      <c r="F5646" s="88"/>
      <c r="G5646" s="88"/>
      <c r="H5646" s="88"/>
      <c r="I5646" s="88"/>
      <c r="J5646" s="88"/>
      <c r="K5646" s="88"/>
      <c r="L5646" s="88"/>
      <c r="M5646" s="88"/>
      <c r="N5646" s="88"/>
      <c r="O5646" s="88"/>
      <c r="P5646" s="88"/>
      <c r="Q5646" s="88"/>
      <c r="R5646" s="88"/>
      <c r="S5646" s="88"/>
      <c r="T5646" s="88"/>
      <c r="U5646" s="88"/>
      <c r="V5646" s="88"/>
      <c r="W5646" s="88"/>
      <c r="X5646" s="88"/>
    </row>
    <row r="5647" spans="2:24" ht="5.4" customHeight="1"/>
    <row r="5648" spans="2:24" ht="10.75" customHeight="1">
      <c r="B5648" s="93" t="s">
        <v>700</v>
      </c>
      <c r="C5648" s="93"/>
      <c r="E5648" s="89">
        <v>0</v>
      </c>
      <c r="F5648" s="89"/>
      <c r="G5648" s="89"/>
      <c r="I5648" s="89">
        <v>0</v>
      </c>
      <c r="J5648" s="89"/>
      <c r="K5648" s="89"/>
      <c r="M5648" s="2">
        <v>50</v>
      </c>
      <c r="O5648" s="2">
        <v>50</v>
      </c>
      <c r="Q5648" s="2">
        <v>110</v>
      </c>
      <c r="S5648" s="89">
        <v>130</v>
      </c>
      <c r="T5648" s="89"/>
      <c r="U5648" s="89"/>
      <c r="W5648" s="90">
        <v>77</v>
      </c>
      <c r="X5648" s="90"/>
    </row>
    <row r="5649" spans="2:24" ht="1.75" customHeight="1">
      <c r="B5649" s="93"/>
      <c r="C5649" s="93"/>
    </row>
    <row r="5650" spans="2:24" ht="0.65" customHeight="1">
      <c r="B5650" s="93"/>
      <c r="C5650" s="93"/>
    </row>
    <row r="5651" spans="2:24" ht="8.4" customHeight="1">
      <c r="B5651" s="93"/>
      <c r="C5651" s="93"/>
    </row>
    <row r="5652" spans="2:24" ht="10.75" customHeight="1">
      <c r="B5652" s="93" t="s">
        <v>700</v>
      </c>
      <c r="C5652" s="93"/>
      <c r="E5652" s="89">
        <v>0</v>
      </c>
      <c r="F5652" s="89"/>
      <c r="G5652" s="89"/>
      <c r="I5652" s="89">
        <v>0</v>
      </c>
      <c r="J5652" s="89"/>
      <c r="K5652" s="89"/>
      <c r="M5652" s="2">
        <v>50</v>
      </c>
      <c r="O5652" s="2">
        <v>50</v>
      </c>
      <c r="Q5652" s="2">
        <v>110</v>
      </c>
      <c r="S5652" s="89">
        <v>130</v>
      </c>
      <c r="T5652" s="89"/>
      <c r="U5652" s="89"/>
      <c r="W5652" s="90">
        <v>64</v>
      </c>
      <c r="X5652" s="90"/>
    </row>
    <row r="5653" spans="2:24" ht="1.75" customHeight="1">
      <c r="B5653" s="93"/>
      <c r="C5653" s="93"/>
    </row>
    <row r="5654" spans="2:24" ht="0.65" customHeight="1">
      <c r="B5654" s="93"/>
      <c r="C5654" s="93"/>
    </row>
    <row r="5655" spans="2:24" ht="8.4" customHeight="1">
      <c r="B5655" s="93"/>
      <c r="C5655" s="93"/>
    </row>
    <row r="5656" spans="2:24" ht="1.75" customHeight="1"/>
    <row r="5657" spans="2:24" ht="10.75" customHeight="1">
      <c r="E5657" s="85">
        <v>0</v>
      </c>
      <c r="F5657" s="85"/>
      <c r="G5657" s="85"/>
      <c r="I5657" s="85">
        <v>0</v>
      </c>
      <c r="J5657" s="85"/>
      <c r="K5657" s="85"/>
      <c r="M5657" s="3">
        <v>100</v>
      </c>
      <c r="O5657" s="3">
        <v>100</v>
      </c>
      <c r="Q5657" s="3">
        <v>220</v>
      </c>
      <c r="S5657" s="85">
        <v>260</v>
      </c>
      <c r="T5657" s="85"/>
      <c r="U5657" s="85"/>
    </row>
    <row r="5658" spans="2:24" ht="6" customHeight="1"/>
    <row r="5659" spans="2:24" ht="13.75" customHeight="1">
      <c r="C5659" s="86" t="s">
        <v>10</v>
      </c>
      <c r="D5659" s="86"/>
      <c r="E5659" s="86"/>
      <c r="G5659" s="87">
        <v>2</v>
      </c>
      <c r="H5659" s="87"/>
      <c r="I5659" s="87"/>
    </row>
    <row r="5660" spans="2:24" ht="6" customHeight="1"/>
    <row r="5661" spans="2:24" ht="6" customHeight="1"/>
    <row r="5662" spans="2:24" ht="15" customHeight="1">
      <c r="B5662" s="88" t="s">
        <v>701</v>
      </c>
      <c r="C5662" s="88"/>
      <c r="D5662" s="88"/>
      <c r="E5662" s="88"/>
      <c r="F5662" s="88"/>
      <c r="G5662" s="88"/>
      <c r="H5662" s="88"/>
      <c r="I5662" s="88"/>
      <c r="J5662" s="88"/>
      <c r="K5662" s="88"/>
      <c r="L5662" s="88"/>
      <c r="M5662" s="88"/>
      <c r="N5662" s="88"/>
      <c r="O5662" s="88"/>
      <c r="P5662" s="88"/>
      <c r="Q5662" s="88"/>
      <c r="R5662" s="88"/>
      <c r="S5662" s="88"/>
      <c r="T5662" s="88"/>
      <c r="U5662" s="88"/>
      <c r="V5662" s="88"/>
      <c r="W5662" s="88"/>
      <c r="X5662" s="88"/>
    </row>
    <row r="5663" spans="2:24" ht="5.4" customHeight="1"/>
    <row r="5664" spans="2:24" ht="12.65" customHeight="1">
      <c r="B5664" s="74" t="s">
        <v>702</v>
      </c>
      <c r="C5664" s="74"/>
      <c r="E5664" s="89">
        <v>0</v>
      </c>
      <c r="F5664" s="89"/>
      <c r="G5664" s="89"/>
      <c r="I5664" s="89">
        <v>0</v>
      </c>
      <c r="J5664" s="89"/>
      <c r="K5664" s="89"/>
      <c r="M5664" s="2">
        <v>0</v>
      </c>
      <c r="O5664" s="2">
        <v>0</v>
      </c>
      <c r="Q5664" s="2">
        <v>0</v>
      </c>
      <c r="S5664" s="89">
        <v>0</v>
      </c>
      <c r="T5664" s="89"/>
      <c r="U5664" s="89"/>
      <c r="W5664" s="90">
        <v>24</v>
      </c>
      <c r="X5664" s="90"/>
    </row>
    <row r="5665" spans="2:24" ht="0.65" customHeight="1">
      <c r="B5665" s="74"/>
      <c r="C5665" s="74"/>
    </row>
    <row r="5666" spans="2:24" ht="0.65" customHeight="1"/>
    <row r="5667" spans="2:24" ht="10.75" customHeight="1">
      <c r="E5667" s="85">
        <v>0</v>
      </c>
      <c r="F5667" s="85"/>
      <c r="G5667" s="85"/>
      <c r="I5667" s="85">
        <v>0</v>
      </c>
      <c r="J5667" s="85"/>
      <c r="K5667" s="85"/>
      <c r="M5667" s="3">
        <v>0</v>
      </c>
      <c r="O5667" s="3">
        <v>0</v>
      </c>
      <c r="Q5667" s="3">
        <v>0</v>
      </c>
      <c r="S5667" s="85">
        <v>0</v>
      </c>
      <c r="T5667" s="85"/>
      <c r="U5667" s="85"/>
    </row>
    <row r="5668" spans="2:24" ht="6" customHeight="1"/>
    <row r="5669" spans="2:24" ht="13.75" customHeight="1">
      <c r="C5669" s="86" t="s">
        <v>10</v>
      </c>
      <c r="D5669" s="86"/>
      <c r="E5669" s="86"/>
      <c r="G5669" s="87">
        <v>1</v>
      </c>
      <c r="H5669" s="87"/>
      <c r="I5669" s="87"/>
    </row>
    <row r="5670" spans="2:24" ht="6" customHeight="1"/>
    <row r="5671" spans="2:24" ht="6" customHeight="1"/>
    <row r="5672" spans="2:24" ht="15" customHeight="1">
      <c r="B5672" s="88" t="s">
        <v>703</v>
      </c>
      <c r="C5672" s="88"/>
      <c r="D5672" s="88"/>
      <c r="E5672" s="88"/>
      <c r="F5672" s="88"/>
      <c r="G5672" s="88"/>
      <c r="H5672" s="88"/>
      <c r="I5672" s="88"/>
      <c r="J5672" s="88"/>
      <c r="K5672" s="88"/>
      <c r="L5672" s="88"/>
      <c r="M5672" s="88"/>
      <c r="N5672" s="88"/>
      <c r="O5672" s="88"/>
      <c r="P5672" s="88"/>
      <c r="Q5672" s="88"/>
      <c r="R5672" s="88"/>
      <c r="S5672" s="88"/>
      <c r="T5672" s="88"/>
      <c r="U5672" s="88"/>
      <c r="V5672" s="88"/>
      <c r="W5672" s="88"/>
      <c r="X5672" s="88"/>
    </row>
    <row r="5673" spans="2:24" ht="5.4" customHeight="1"/>
    <row r="5674" spans="2:24" ht="10.75" customHeight="1">
      <c r="B5674" s="93" t="s">
        <v>704</v>
      </c>
      <c r="C5674" s="93"/>
      <c r="E5674" s="89">
        <v>4900</v>
      </c>
      <c r="F5674" s="89"/>
      <c r="G5674" s="89"/>
      <c r="I5674" s="89">
        <v>6500</v>
      </c>
      <c r="J5674" s="89"/>
      <c r="K5674" s="89"/>
      <c r="M5674" s="2">
        <v>5500</v>
      </c>
      <c r="O5674" s="2">
        <v>5500</v>
      </c>
      <c r="Q5674" s="2">
        <v>4975</v>
      </c>
      <c r="S5674" s="89">
        <v>6734.75</v>
      </c>
      <c r="T5674" s="89"/>
      <c r="U5674" s="89"/>
      <c r="W5674" s="90">
        <v>64</v>
      </c>
      <c r="X5674" s="90"/>
    </row>
    <row r="5675" spans="2:24" ht="1.75" customHeight="1">
      <c r="B5675" s="93"/>
      <c r="C5675" s="93"/>
    </row>
    <row r="5676" spans="2:24" ht="0.65" customHeight="1">
      <c r="B5676" s="93"/>
      <c r="C5676" s="93"/>
    </row>
    <row r="5677" spans="2:24" ht="8.4" customHeight="1">
      <c r="B5677" s="93"/>
      <c r="C5677" s="93"/>
    </row>
    <row r="5678" spans="2:24" ht="10.75" customHeight="1">
      <c r="B5678" s="93" t="s">
        <v>704</v>
      </c>
      <c r="C5678" s="93"/>
      <c r="E5678" s="89">
        <v>4900</v>
      </c>
      <c r="F5678" s="89"/>
      <c r="G5678" s="89"/>
      <c r="I5678" s="89">
        <v>6500</v>
      </c>
      <c r="J5678" s="89"/>
      <c r="K5678" s="89"/>
      <c r="M5678" s="2">
        <v>5500</v>
      </c>
      <c r="O5678" s="2">
        <v>5500</v>
      </c>
      <c r="Q5678" s="2">
        <v>4975</v>
      </c>
      <c r="S5678" s="89">
        <v>6734.75</v>
      </c>
      <c r="T5678" s="89"/>
      <c r="U5678" s="89"/>
      <c r="W5678" s="90">
        <v>59</v>
      </c>
      <c r="X5678" s="90"/>
    </row>
    <row r="5679" spans="2:24" ht="1.75" customHeight="1">
      <c r="B5679" s="93"/>
      <c r="C5679" s="93"/>
    </row>
    <row r="5680" spans="2:24" ht="0.65" customHeight="1">
      <c r="B5680" s="93"/>
      <c r="C5680" s="93"/>
    </row>
    <row r="5681" spans="2:24" ht="8.4" customHeight="1">
      <c r="B5681" s="93"/>
      <c r="C5681" s="93"/>
    </row>
    <row r="5682" spans="2:24" ht="1.75" customHeight="1"/>
    <row r="5683" spans="2:24" ht="10.75" customHeight="1">
      <c r="E5683" s="85">
        <v>9800</v>
      </c>
      <c r="F5683" s="85"/>
      <c r="G5683" s="85"/>
      <c r="I5683" s="85">
        <v>13000</v>
      </c>
      <c r="J5683" s="85"/>
      <c r="K5683" s="85"/>
      <c r="M5683" s="3">
        <v>11000</v>
      </c>
      <c r="O5683" s="3">
        <v>11000</v>
      </c>
      <c r="Q5683" s="3">
        <v>9950</v>
      </c>
      <c r="S5683" s="85">
        <v>13469.5</v>
      </c>
      <c r="T5683" s="85"/>
      <c r="U5683" s="85"/>
    </row>
    <row r="5684" spans="2:24" ht="6" customHeight="1"/>
    <row r="5685" spans="2:24" ht="13.75" customHeight="1">
      <c r="C5685" s="86" t="s">
        <v>10</v>
      </c>
      <c r="D5685" s="86"/>
      <c r="E5685" s="86"/>
      <c r="G5685" s="87">
        <v>2</v>
      </c>
      <c r="H5685" s="87"/>
      <c r="I5685" s="87"/>
    </row>
    <row r="5686" spans="2:24" ht="6" customHeight="1"/>
    <row r="5687" spans="2:24" ht="6" customHeight="1"/>
    <row r="5688" spans="2:24" ht="15" customHeight="1">
      <c r="B5688" s="88" t="s">
        <v>705</v>
      </c>
      <c r="C5688" s="88"/>
      <c r="D5688" s="88"/>
      <c r="E5688" s="88"/>
      <c r="F5688" s="88"/>
      <c r="G5688" s="88"/>
      <c r="H5688" s="88"/>
      <c r="I5688" s="88"/>
      <c r="J5688" s="88"/>
      <c r="K5688" s="88"/>
      <c r="L5688" s="88"/>
      <c r="M5688" s="88"/>
      <c r="N5688" s="88"/>
      <c r="O5688" s="88"/>
      <c r="P5688" s="88"/>
      <c r="Q5688" s="88"/>
      <c r="R5688" s="88"/>
      <c r="S5688" s="88"/>
      <c r="T5688" s="88"/>
      <c r="U5688" s="88"/>
      <c r="V5688" s="88"/>
      <c r="W5688" s="88"/>
      <c r="X5688" s="88"/>
    </row>
    <row r="5689" spans="2:24" ht="5.4" customHeight="1"/>
    <row r="5690" spans="2:24" ht="12.65" customHeight="1">
      <c r="B5690" s="74" t="s">
        <v>706</v>
      </c>
      <c r="C5690" s="74"/>
      <c r="E5690" s="89">
        <v>0</v>
      </c>
      <c r="F5690" s="89"/>
      <c r="G5690" s="89"/>
      <c r="I5690" s="89">
        <v>0</v>
      </c>
      <c r="J5690" s="89"/>
      <c r="K5690" s="89"/>
      <c r="M5690" s="2">
        <v>0</v>
      </c>
      <c r="O5690" s="2">
        <v>0</v>
      </c>
      <c r="Q5690" s="2">
        <v>0</v>
      </c>
      <c r="S5690" s="89">
        <v>0</v>
      </c>
      <c r="T5690" s="89"/>
      <c r="U5690" s="89"/>
      <c r="W5690" s="90">
        <v>17</v>
      </c>
      <c r="X5690" s="90"/>
    </row>
    <row r="5691" spans="2:24" ht="0.65" customHeight="1">
      <c r="B5691" s="74"/>
      <c r="C5691" s="74"/>
    </row>
    <row r="5692" spans="2:24" ht="0.65" customHeight="1"/>
    <row r="5693" spans="2:24" ht="1.75" customHeight="1"/>
    <row r="5694" spans="2:24" ht="10.75" customHeight="1">
      <c r="E5694" s="85">
        <v>0</v>
      </c>
      <c r="F5694" s="85"/>
      <c r="G5694" s="85"/>
      <c r="I5694" s="85">
        <v>0</v>
      </c>
      <c r="J5694" s="85"/>
      <c r="K5694" s="85"/>
      <c r="M5694" s="3">
        <v>0</v>
      </c>
      <c r="O5694" s="3">
        <v>0</v>
      </c>
      <c r="Q5694" s="3">
        <v>0</v>
      </c>
      <c r="S5694" s="85">
        <v>0</v>
      </c>
      <c r="T5694" s="85"/>
      <c r="U5694" s="85"/>
    </row>
    <row r="5695" spans="2:24" ht="6" customHeight="1"/>
    <row r="5696" spans="2:24" ht="13.75" customHeight="1">
      <c r="C5696" s="86" t="s">
        <v>10</v>
      </c>
      <c r="D5696" s="86"/>
      <c r="E5696" s="86"/>
      <c r="G5696" s="87">
        <v>1</v>
      </c>
      <c r="H5696" s="87"/>
      <c r="I5696" s="87"/>
    </row>
    <row r="5697" spans="2:24" ht="6" customHeight="1"/>
    <row r="5698" spans="2:24" ht="6" customHeight="1"/>
    <row r="5699" spans="2:24" ht="15" customHeight="1">
      <c r="B5699" s="88" t="s">
        <v>707</v>
      </c>
      <c r="C5699" s="88"/>
      <c r="D5699" s="88"/>
      <c r="E5699" s="88"/>
      <c r="F5699" s="88"/>
      <c r="G5699" s="88"/>
      <c r="H5699" s="88"/>
      <c r="I5699" s="88"/>
      <c r="J5699" s="88"/>
      <c r="K5699" s="88"/>
      <c r="L5699" s="88"/>
      <c r="M5699" s="88"/>
      <c r="N5699" s="88"/>
      <c r="O5699" s="88"/>
      <c r="P5699" s="88"/>
      <c r="Q5699" s="88"/>
      <c r="R5699" s="88"/>
      <c r="S5699" s="88"/>
      <c r="T5699" s="88"/>
      <c r="U5699" s="88"/>
      <c r="V5699" s="88"/>
      <c r="W5699" s="88"/>
      <c r="X5699" s="88"/>
    </row>
    <row r="5700" spans="2:24" ht="5.4" customHeight="1"/>
    <row r="5701" spans="2:24" ht="10.75" customHeight="1">
      <c r="B5701" s="93" t="s">
        <v>708</v>
      </c>
      <c r="C5701" s="93"/>
      <c r="E5701" s="89">
        <v>2000</v>
      </c>
      <c r="F5701" s="89"/>
      <c r="G5701" s="89"/>
      <c r="I5701" s="89">
        <v>4000</v>
      </c>
      <c r="J5701" s="89"/>
      <c r="K5701" s="89"/>
      <c r="M5701" s="2">
        <v>0</v>
      </c>
      <c r="O5701" s="2">
        <v>3000</v>
      </c>
      <c r="Q5701" s="2">
        <v>2000</v>
      </c>
      <c r="S5701" s="89">
        <v>4050</v>
      </c>
      <c r="T5701" s="89"/>
      <c r="U5701" s="89"/>
      <c r="W5701" s="90">
        <v>58</v>
      </c>
      <c r="X5701" s="90"/>
    </row>
    <row r="5702" spans="2:24" ht="1.75" customHeight="1">
      <c r="B5702" s="93"/>
      <c r="C5702" s="93"/>
    </row>
    <row r="5703" spans="2:24" ht="0.65" customHeight="1">
      <c r="B5703" s="93"/>
      <c r="C5703" s="93"/>
    </row>
    <row r="5704" spans="2:24" ht="8.4" customHeight="1">
      <c r="B5704" s="93"/>
      <c r="C5704" s="93"/>
    </row>
    <row r="5705" spans="2:24" ht="10.75" customHeight="1">
      <c r="B5705" s="93" t="s">
        <v>708</v>
      </c>
      <c r="C5705" s="93"/>
      <c r="E5705" s="89">
        <v>2000</v>
      </c>
      <c r="F5705" s="89"/>
      <c r="G5705" s="89"/>
      <c r="I5705" s="89">
        <v>4000</v>
      </c>
      <c r="J5705" s="89"/>
      <c r="K5705" s="89"/>
      <c r="M5705" s="2">
        <v>0</v>
      </c>
      <c r="O5705" s="2">
        <v>3000</v>
      </c>
      <c r="Q5705" s="2">
        <v>2000</v>
      </c>
      <c r="S5705" s="89">
        <v>4050</v>
      </c>
      <c r="T5705" s="89"/>
      <c r="U5705" s="89"/>
      <c r="W5705" s="90">
        <v>56</v>
      </c>
      <c r="X5705" s="90"/>
    </row>
    <row r="5706" spans="2:24" ht="1.75" customHeight="1">
      <c r="B5706" s="93"/>
      <c r="C5706" s="93"/>
    </row>
    <row r="5707" spans="2:24" ht="0.65" customHeight="1">
      <c r="B5707" s="93"/>
      <c r="C5707" s="93"/>
    </row>
    <row r="5708" spans="2:24" ht="8.4" customHeight="1">
      <c r="B5708" s="93"/>
      <c r="C5708" s="93"/>
    </row>
    <row r="5709" spans="2:24" ht="1.75" customHeight="1"/>
    <row r="5710" spans="2:24" ht="10.75" customHeight="1">
      <c r="E5710" s="85">
        <v>4000</v>
      </c>
      <c r="F5710" s="85"/>
      <c r="G5710" s="85"/>
      <c r="I5710" s="85">
        <v>8000</v>
      </c>
      <c r="J5710" s="85"/>
      <c r="K5710" s="85"/>
      <c r="M5710" s="3">
        <v>0</v>
      </c>
      <c r="O5710" s="3">
        <v>6000</v>
      </c>
      <c r="Q5710" s="3">
        <v>4000</v>
      </c>
      <c r="S5710" s="85">
        <v>8100</v>
      </c>
      <c r="T5710" s="85"/>
      <c r="U5710" s="85"/>
    </row>
    <row r="5711" spans="2:24" ht="6" customHeight="1"/>
    <row r="5712" spans="2:24" ht="13.75" customHeight="1">
      <c r="C5712" s="86" t="s">
        <v>10</v>
      </c>
      <c r="D5712" s="86"/>
      <c r="E5712" s="86"/>
      <c r="G5712" s="87">
        <v>2</v>
      </c>
      <c r="H5712" s="87"/>
      <c r="I5712" s="87"/>
    </row>
    <row r="5713" spans="2:24" ht="6" customHeight="1"/>
    <row r="5714" spans="2:24" ht="6" customHeight="1"/>
    <row r="5715" spans="2:24" ht="15" customHeight="1">
      <c r="B5715" s="88" t="s">
        <v>709</v>
      </c>
      <c r="C5715" s="88"/>
      <c r="D5715" s="88"/>
      <c r="E5715" s="88"/>
      <c r="F5715" s="88"/>
      <c r="G5715" s="88"/>
      <c r="H5715" s="88"/>
      <c r="I5715" s="88"/>
      <c r="J5715" s="88"/>
      <c r="K5715" s="88"/>
      <c r="L5715" s="88"/>
      <c r="M5715" s="88"/>
      <c r="N5715" s="88"/>
      <c r="O5715" s="88"/>
      <c r="P5715" s="88"/>
      <c r="Q5715" s="88"/>
      <c r="R5715" s="88"/>
      <c r="S5715" s="88"/>
      <c r="T5715" s="88"/>
      <c r="U5715" s="88"/>
      <c r="V5715" s="88"/>
      <c r="W5715" s="88"/>
      <c r="X5715" s="88"/>
    </row>
    <row r="5716" spans="2:24" ht="5.4" customHeight="1"/>
    <row r="5717" spans="2:24" ht="10.75" customHeight="1">
      <c r="B5717" s="93" t="s">
        <v>710</v>
      </c>
      <c r="C5717" s="93"/>
      <c r="E5717" s="89">
        <v>0</v>
      </c>
      <c r="F5717" s="89"/>
      <c r="G5717" s="89"/>
      <c r="I5717" s="89">
        <v>0</v>
      </c>
      <c r="J5717" s="89"/>
      <c r="K5717" s="89"/>
      <c r="M5717" s="2">
        <v>0</v>
      </c>
      <c r="O5717" s="2">
        <v>0</v>
      </c>
      <c r="Q5717" s="2">
        <v>50</v>
      </c>
      <c r="S5717" s="89">
        <v>50</v>
      </c>
      <c r="T5717" s="89"/>
      <c r="U5717" s="89"/>
      <c r="W5717" s="90">
        <v>68</v>
      </c>
      <c r="X5717" s="90"/>
    </row>
    <row r="5718" spans="2:24" ht="1.75" customHeight="1">
      <c r="B5718" s="93"/>
      <c r="C5718" s="93"/>
    </row>
    <row r="5719" spans="2:24" ht="0.65" customHeight="1">
      <c r="B5719" s="93"/>
      <c r="C5719" s="93"/>
    </row>
    <row r="5720" spans="2:24" ht="8.4" customHeight="1">
      <c r="B5720" s="93"/>
      <c r="C5720" s="93"/>
    </row>
    <row r="5721" spans="2:24" ht="10.75" customHeight="1">
      <c r="B5721" s="93" t="s">
        <v>710</v>
      </c>
      <c r="C5721" s="93"/>
      <c r="E5721" s="89">
        <v>0</v>
      </c>
      <c r="F5721" s="89"/>
      <c r="G5721" s="89"/>
      <c r="I5721" s="89">
        <v>0</v>
      </c>
      <c r="J5721" s="89"/>
      <c r="K5721" s="89"/>
      <c r="M5721" s="2">
        <v>0</v>
      </c>
      <c r="O5721" s="2">
        <v>0</v>
      </c>
      <c r="Q5721" s="2">
        <v>50</v>
      </c>
      <c r="S5721" s="89">
        <v>50</v>
      </c>
      <c r="T5721" s="89"/>
      <c r="U5721" s="89"/>
      <c r="W5721" s="90">
        <v>67</v>
      </c>
      <c r="X5721" s="90"/>
    </row>
    <row r="5722" spans="2:24" ht="1.75" customHeight="1">
      <c r="B5722" s="93"/>
      <c r="C5722" s="93"/>
    </row>
    <row r="5723" spans="2:24" ht="0.65" customHeight="1">
      <c r="B5723" s="93"/>
      <c r="C5723" s="93"/>
    </row>
    <row r="5724" spans="2:24" ht="8.4" customHeight="1">
      <c r="B5724" s="93"/>
      <c r="C5724" s="93"/>
    </row>
    <row r="5725" spans="2:24" ht="1.75" customHeight="1"/>
    <row r="5726" spans="2:24" ht="10.75" customHeight="1">
      <c r="E5726" s="85">
        <v>0</v>
      </c>
      <c r="F5726" s="85"/>
      <c r="G5726" s="85"/>
      <c r="I5726" s="85">
        <v>0</v>
      </c>
      <c r="J5726" s="85"/>
      <c r="K5726" s="85"/>
      <c r="M5726" s="3">
        <v>0</v>
      </c>
      <c r="O5726" s="3">
        <v>0</v>
      </c>
      <c r="Q5726" s="3">
        <v>100</v>
      </c>
      <c r="S5726" s="85">
        <v>100</v>
      </c>
      <c r="T5726" s="85"/>
      <c r="U5726" s="85"/>
    </row>
    <row r="5727" spans="2:24" ht="6" customHeight="1"/>
    <row r="5728" spans="2:24" ht="13.75" customHeight="1">
      <c r="C5728" s="86" t="s">
        <v>10</v>
      </c>
      <c r="D5728" s="86"/>
      <c r="E5728" s="86"/>
      <c r="G5728" s="87">
        <v>2</v>
      </c>
      <c r="H5728" s="87"/>
      <c r="I5728" s="87"/>
    </row>
    <row r="5729" spans="2:24" ht="6" customHeight="1"/>
    <row r="5730" spans="2:24" ht="6" customHeight="1"/>
    <row r="5731" spans="2:24" ht="15" customHeight="1">
      <c r="B5731" s="88" t="s">
        <v>711</v>
      </c>
      <c r="C5731" s="88"/>
      <c r="D5731" s="88"/>
      <c r="E5731" s="88"/>
      <c r="F5731" s="88"/>
      <c r="G5731" s="88"/>
      <c r="H5731" s="88"/>
      <c r="I5731" s="88"/>
      <c r="J5731" s="88"/>
      <c r="K5731" s="88"/>
      <c r="L5731" s="88"/>
      <c r="M5731" s="88"/>
      <c r="N5731" s="88"/>
      <c r="O5731" s="88"/>
      <c r="P5731" s="88"/>
      <c r="Q5731" s="88"/>
      <c r="R5731" s="88"/>
      <c r="S5731" s="88"/>
      <c r="T5731" s="88"/>
      <c r="U5731" s="88"/>
      <c r="V5731" s="88"/>
      <c r="W5731" s="88"/>
      <c r="X5731" s="88"/>
    </row>
    <row r="5732" spans="2:24" ht="5.4" customHeight="1"/>
    <row r="5733" spans="2:24" ht="10.75" customHeight="1">
      <c r="B5733" s="93" t="s">
        <v>712</v>
      </c>
      <c r="C5733" s="93"/>
      <c r="E5733" s="89">
        <v>622</v>
      </c>
      <c r="F5733" s="89"/>
      <c r="G5733" s="89"/>
      <c r="I5733" s="89">
        <v>653</v>
      </c>
      <c r="J5733" s="89"/>
      <c r="K5733" s="89"/>
      <c r="M5733" s="2">
        <v>932</v>
      </c>
      <c r="O5733" s="2">
        <v>937</v>
      </c>
      <c r="Q5733" s="2">
        <v>1382</v>
      </c>
      <c r="S5733" s="89">
        <v>1442</v>
      </c>
      <c r="T5733" s="89"/>
      <c r="U5733" s="89"/>
      <c r="W5733" s="90">
        <v>62</v>
      </c>
      <c r="X5733" s="90"/>
    </row>
    <row r="5734" spans="2:24" ht="1.75" customHeight="1">
      <c r="B5734" s="93"/>
      <c r="C5734" s="93"/>
    </row>
    <row r="5735" spans="2:24" ht="0.65" customHeight="1">
      <c r="B5735" s="93"/>
      <c r="C5735" s="93"/>
    </row>
    <row r="5736" spans="2:24" ht="8.4" customHeight="1">
      <c r="B5736" s="93"/>
      <c r="C5736" s="93"/>
    </row>
    <row r="5737" spans="2:24" ht="10.75" customHeight="1">
      <c r="B5737" s="93" t="s">
        <v>712</v>
      </c>
      <c r="C5737" s="93"/>
      <c r="E5737" s="89">
        <v>622</v>
      </c>
      <c r="F5737" s="89"/>
      <c r="G5737" s="89"/>
      <c r="I5737" s="89">
        <v>653</v>
      </c>
      <c r="J5737" s="89"/>
      <c r="K5737" s="89"/>
      <c r="M5737" s="2">
        <v>932</v>
      </c>
      <c r="O5737" s="2">
        <v>937</v>
      </c>
      <c r="Q5737" s="2">
        <v>1382</v>
      </c>
      <c r="S5737" s="89">
        <v>1442</v>
      </c>
      <c r="T5737" s="89"/>
      <c r="U5737" s="89"/>
      <c r="W5737" s="90">
        <v>63</v>
      </c>
      <c r="X5737" s="90"/>
    </row>
    <row r="5738" spans="2:24" ht="1.75" customHeight="1">
      <c r="B5738" s="93"/>
      <c r="C5738" s="93"/>
    </row>
    <row r="5739" spans="2:24" ht="0.65" customHeight="1">
      <c r="B5739" s="93"/>
      <c r="C5739" s="93"/>
    </row>
    <row r="5740" spans="2:24" ht="8.4" customHeight="1">
      <c r="B5740" s="93"/>
      <c r="C5740" s="93"/>
    </row>
    <row r="5741" spans="2:24" ht="1.75" customHeight="1"/>
    <row r="5742" spans="2:24" ht="10.75" customHeight="1">
      <c r="E5742" s="85">
        <v>1244</v>
      </c>
      <c r="F5742" s="85"/>
      <c r="G5742" s="85"/>
      <c r="I5742" s="85">
        <v>1306</v>
      </c>
      <c r="J5742" s="85"/>
      <c r="K5742" s="85"/>
      <c r="M5742" s="3">
        <v>1864</v>
      </c>
      <c r="O5742" s="3">
        <v>1874</v>
      </c>
      <c r="Q5742" s="3">
        <v>2764</v>
      </c>
      <c r="S5742" s="85">
        <v>2884</v>
      </c>
      <c r="T5742" s="85"/>
      <c r="U5742" s="85"/>
    </row>
    <row r="5743" spans="2:24" ht="6" customHeight="1"/>
    <row r="5744" spans="2:24" ht="13.75" customHeight="1">
      <c r="C5744" s="86" t="s">
        <v>10</v>
      </c>
      <c r="D5744" s="86"/>
      <c r="E5744" s="86"/>
      <c r="G5744" s="87">
        <v>2</v>
      </c>
      <c r="H5744" s="87"/>
      <c r="I5744" s="87"/>
    </row>
    <row r="5745" spans="2:24" ht="6" customHeight="1"/>
    <row r="5746" spans="2:24" ht="6" customHeight="1"/>
    <row r="5747" spans="2:24" ht="15" customHeight="1">
      <c r="B5747" s="88" t="s">
        <v>713</v>
      </c>
      <c r="C5747" s="88"/>
      <c r="D5747" s="88"/>
      <c r="E5747" s="88"/>
      <c r="F5747" s="88"/>
      <c r="G5747" s="88"/>
      <c r="H5747" s="88"/>
      <c r="I5747" s="88"/>
      <c r="J5747" s="88"/>
      <c r="K5747" s="88"/>
      <c r="L5747" s="88"/>
      <c r="M5747" s="88"/>
      <c r="N5747" s="88"/>
      <c r="O5747" s="88"/>
      <c r="P5747" s="88"/>
      <c r="Q5747" s="88"/>
      <c r="R5747" s="88"/>
      <c r="S5747" s="88"/>
      <c r="T5747" s="88"/>
      <c r="U5747" s="88"/>
      <c r="V5747" s="88"/>
      <c r="W5747" s="88"/>
      <c r="X5747" s="88"/>
    </row>
    <row r="5748" spans="2:24" ht="5.4" customHeight="1"/>
    <row r="5749" spans="2:24" ht="12.65" customHeight="1">
      <c r="B5749" s="74" t="s">
        <v>714</v>
      </c>
      <c r="C5749" s="74"/>
      <c r="E5749" s="89">
        <v>1400</v>
      </c>
      <c r="F5749" s="89"/>
      <c r="G5749" s="89"/>
      <c r="I5749" s="89">
        <v>1400</v>
      </c>
      <c r="J5749" s="89"/>
      <c r="K5749" s="89"/>
      <c r="M5749" s="2">
        <v>900</v>
      </c>
      <c r="O5749" s="2">
        <v>1200</v>
      </c>
      <c r="Q5749" s="2">
        <v>175</v>
      </c>
      <c r="S5749" s="89">
        <v>200</v>
      </c>
      <c r="T5749" s="89"/>
      <c r="U5749" s="89"/>
      <c r="W5749" s="90">
        <v>71</v>
      </c>
      <c r="X5749" s="90"/>
    </row>
    <row r="5750" spans="2:24" ht="0.65" customHeight="1">
      <c r="B5750" s="74"/>
      <c r="C5750" s="74"/>
    </row>
    <row r="5751" spans="2:24" ht="0.65" customHeight="1"/>
    <row r="5752" spans="2:24" ht="1.75" customHeight="1"/>
    <row r="5753" spans="2:24" ht="10.75" customHeight="1">
      <c r="E5753" s="85">
        <v>1400</v>
      </c>
      <c r="F5753" s="85"/>
      <c r="G5753" s="85"/>
      <c r="I5753" s="85">
        <v>1400</v>
      </c>
      <c r="J5753" s="85"/>
      <c r="K5753" s="85"/>
      <c r="M5753" s="3">
        <v>900</v>
      </c>
      <c r="O5753" s="3">
        <v>1200</v>
      </c>
      <c r="Q5753" s="3">
        <v>175</v>
      </c>
      <c r="S5753" s="85">
        <v>200</v>
      </c>
      <c r="T5753" s="85"/>
      <c r="U5753" s="85"/>
    </row>
    <row r="5754" spans="2:24" ht="6" customHeight="1"/>
    <row r="5755" spans="2:24" ht="13.75" customHeight="1">
      <c r="C5755" s="86" t="s">
        <v>10</v>
      </c>
      <c r="D5755" s="86"/>
      <c r="E5755" s="86"/>
      <c r="G5755" s="87">
        <v>1</v>
      </c>
      <c r="H5755" s="87"/>
      <c r="I5755" s="87"/>
    </row>
    <row r="5756" spans="2:24" ht="6" customHeight="1"/>
    <row r="5757" spans="2:24" ht="6" customHeight="1"/>
    <row r="5758" spans="2:24" ht="15" customHeight="1">
      <c r="B5758" s="88" t="s">
        <v>715</v>
      </c>
      <c r="C5758" s="88"/>
      <c r="D5758" s="88"/>
      <c r="E5758" s="88"/>
      <c r="F5758" s="88"/>
      <c r="G5758" s="88"/>
      <c r="H5758" s="88"/>
      <c r="I5758" s="88"/>
      <c r="J5758" s="88"/>
      <c r="K5758" s="88"/>
      <c r="L5758" s="88"/>
      <c r="M5758" s="88"/>
      <c r="N5758" s="88"/>
      <c r="O5758" s="88"/>
      <c r="P5758" s="88"/>
      <c r="Q5758" s="88"/>
      <c r="R5758" s="88"/>
      <c r="S5758" s="88"/>
      <c r="T5758" s="88"/>
      <c r="U5758" s="88"/>
      <c r="V5758" s="88"/>
      <c r="W5758" s="88"/>
      <c r="X5758" s="88"/>
    </row>
    <row r="5759" spans="2:24" ht="5.4" customHeight="1"/>
    <row r="5760" spans="2:24" ht="12.65" customHeight="1">
      <c r="B5760" s="74" t="s">
        <v>716</v>
      </c>
      <c r="C5760" s="74"/>
      <c r="E5760" s="89">
        <v>200</v>
      </c>
      <c r="F5760" s="89"/>
      <c r="G5760" s="89"/>
      <c r="I5760" s="89">
        <v>240</v>
      </c>
      <c r="J5760" s="89"/>
      <c r="K5760" s="89"/>
      <c r="M5760" s="2">
        <v>320</v>
      </c>
      <c r="O5760" s="2">
        <v>365</v>
      </c>
      <c r="Q5760" s="2">
        <v>250</v>
      </c>
      <c r="S5760" s="89">
        <v>250</v>
      </c>
      <c r="T5760" s="89"/>
      <c r="U5760" s="89"/>
      <c r="W5760" s="90">
        <v>94</v>
      </c>
      <c r="X5760" s="90"/>
    </row>
    <row r="5761" spans="2:24" ht="0.65" customHeight="1">
      <c r="B5761" s="74"/>
      <c r="C5761" s="74"/>
    </row>
    <row r="5762" spans="2:24" ht="0.65" customHeight="1"/>
    <row r="5763" spans="2:24" ht="1.75" customHeight="1"/>
    <row r="5764" spans="2:24" ht="10.75" customHeight="1">
      <c r="E5764" s="85">
        <v>200</v>
      </c>
      <c r="F5764" s="85"/>
      <c r="G5764" s="85"/>
      <c r="I5764" s="85">
        <v>240</v>
      </c>
      <c r="J5764" s="85"/>
      <c r="K5764" s="85"/>
      <c r="M5764" s="3">
        <v>320</v>
      </c>
      <c r="O5764" s="3">
        <v>365</v>
      </c>
      <c r="Q5764" s="3">
        <v>250</v>
      </c>
      <c r="S5764" s="85">
        <v>250</v>
      </c>
      <c r="T5764" s="85"/>
      <c r="U5764" s="85"/>
    </row>
    <row r="5765" spans="2:24" ht="6" customHeight="1"/>
    <row r="5766" spans="2:24" ht="13.75" customHeight="1">
      <c r="C5766" s="86" t="s">
        <v>10</v>
      </c>
      <c r="D5766" s="86"/>
      <c r="E5766" s="86"/>
      <c r="G5766" s="87">
        <v>1</v>
      </c>
      <c r="H5766" s="87"/>
      <c r="I5766" s="87"/>
    </row>
    <row r="5767" spans="2:24" ht="6" customHeight="1"/>
    <row r="5768" spans="2:24" ht="1.25" customHeight="1"/>
    <row r="5769" spans="2:24" ht="15" customHeight="1">
      <c r="B5769" s="88" t="s">
        <v>717</v>
      </c>
      <c r="C5769" s="88"/>
      <c r="D5769" s="88"/>
      <c r="E5769" s="88"/>
      <c r="F5769" s="88"/>
      <c r="G5769" s="88"/>
      <c r="H5769" s="88"/>
      <c r="I5769" s="88"/>
      <c r="J5769" s="88"/>
      <c r="K5769" s="88"/>
      <c r="L5769" s="88"/>
      <c r="M5769" s="88"/>
      <c r="N5769" s="88"/>
      <c r="O5769" s="88"/>
      <c r="P5769" s="88"/>
      <c r="Q5769" s="88"/>
      <c r="R5769" s="88"/>
      <c r="S5769" s="88"/>
      <c r="T5769" s="88"/>
      <c r="U5769" s="88"/>
      <c r="V5769" s="88"/>
      <c r="W5769" s="88"/>
      <c r="X5769" s="88"/>
    </row>
    <row r="5770" spans="2:24" ht="5.4" customHeight="1"/>
    <row r="5771" spans="2:24" ht="12.65" customHeight="1">
      <c r="B5771" s="74" t="s">
        <v>718</v>
      </c>
      <c r="C5771" s="74"/>
      <c r="E5771" s="89">
        <v>320</v>
      </c>
      <c r="F5771" s="89"/>
      <c r="G5771" s="89"/>
      <c r="I5771" s="89">
        <v>320</v>
      </c>
      <c r="J5771" s="89"/>
      <c r="K5771" s="89"/>
      <c r="M5771" s="2">
        <v>400</v>
      </c>
      <c r="O5771" s="2">
        <v>400</v>
      </c>
      <c r="Q5771" s="2">
        <v>260</v>
      </c>
      <c r="S5771" s="89">
        <v>260</v>
      </c>
      <c r="T5771" s="89"/>
      <c r="U5771" s="89"/>
      <c r="W5771" s="90">
        <v>85</v>
      </c>
      <c r="X5771" s="90"/>
    </row>
    <row r="5772" spans="2:24" ht="0.65" customHeight="1">
      <c r="B5772" s="74"/>
      <c r="C5772" s="74"/>
    </row>
    <row r="5773" spans="2:24" ht="0.65" customHeight="1"/>
    <row r="5774" spans="2:24" ht="1.75" customHeight="1"/>
    <row r="5775" spans="2:24" ht="10.75" customHeight="1">
      <c r="E5775" s="85">
        <v>320</v>
      </c>
      <c r="F5775" s="85"/>
      <c r="G5775" s="85"/>
      <c r="I5775" s="85">
        <v>320</v>
      </c>
      <c r="J5775" s="85"/>
      <c r="K5775" s="85"/>
      <c r="M5775" s="3">
        <v>400</v>
      </c>
      <c r="O5775" s="3">
        <v>400</v>
      </c>
      <c r="Q5775" s="3">
        <v>260</v>
      </c>
      <c r="S5775" s="85">
        <v>260</v>
      </c>
      <c r="T5775" s="85"/>
      <c r="U5775" s="85"/>
    </row>
    <row r="5776" spans="2:24" ht="6" customHeight="1"/>
    <row r="5777" spans="2:24" ht="13.75" customHeight="1">
      <c r="C5777" s="86" t="s">
        <v>10</v>
      </c>
      <c r="D5777" s="86"/>
      <c r="E5777" s="86"/>
      <c r="G5777" s="87">
        <v>1</v>
      </c>
      <c r="H5777" s="87"/>
      <c r="I5777" s="87"/>
    </row>
    <row r="5778" spans="2:24" ht="6" customHeight="1"/>
    <row r="5779" spans="2:24" ht="6" customHeight="1"/>
    <row r="5780" spans="2:24" ht="15" customHeight="1">
      <c r="B5780" s="88" t="s">
        <v>719</v>
      </c>
      <c r="C5780" s="88"/>
      <c r="D5780" s="88"/>
      <c r="E5780" s="88"/>
      <c r="F5780" s="88"/>
      <c r="G5780" s="88"/>
      <c r="H5780" s="88"/>
      <c r="I5780" s="88"/>
      <c r="J5780" s="88"/>
      <c r="K5780" s="88"/>
      <c r="L5780" s="88"/>
      <c r="M5780" s="88"/>
      <c r="N5780" s="88"/>
      <c r="O5780" s="88"/>
      <c r="P5780" s="88"/>
      <c r="Q5780" s="88"/>
      <c r="R5780" s="88"/>
      <c r="S5780" s="88"/>
      <c r="T5780" s="88"/>
      <c r="U5780" s="88"/>
      <c r="V5780" s="88"/>
      <c r="W5780" s="88"/>
      <c r="X5780" s="88"/>
    </row>
    <row r="5781" spans="2:24" ht="5.4" customHeight="1"/>
    <row r="5782" spans="2:24" ht="12.65" customHeight="1">
      <c r="B5782" s="74" t="s">
        <v>720</v>
      </c>
      <c r="C5782" s="74"/>
      <c r="E5782" s="89">
        <v>60</v>
      </c>
      <c r="F5782" s="89"/>
      <c r="G5782" s="89"/>
      <c r="I5782" s="89">
        <v>60</v>
      </c>
      <c r="J5782" s="89"/>
      <c r="K5782" s="89"/>
      <c r="M5782" s="2">
        <v>0</v>
      </c>
      <c r="O5782" s="2">
        <v>0</v>
      </c>
      <c r="Q5782" s="2">
        <v>0</v>
      </c>
      <c r="S5782" s="89">
        <v>0</v>
      </c>
      <c r="T5782" s="89"/>
      <c r="U5782" s="89"/>
      <c r="W5782" s="90">
        <v>64</v>
      </c>
      <c r="X5782" s="90"/>
    </row>
    <row r="5783" spans="2:24" ht="0.65" customHeight="1">
      <c r="B5783" s="74"/>
      <c r="C5783" s="74"/>
    </row>
    <row r="5784" spans="2:24" ht="0.65" customHeight="1"/>
    <row r="5785" spans="2:24" ht="1.75" customHeight="1"/>
    <row r="5786" spans="2:24" ht="10.75" customHeight="1">
      <c r="E5786" s="85">
        <v>60</v>
      </c>
      <c r="F5786" s="85"/>
      <c r="G5786" s="85"/>
      <c r="I5786" s="85">
        <v>60</v>
      </c>
      <c r="J5786" s="85"/>
      <c r="K5786" s="85"/>
      <c r="M5786" s="3">
        <v>0</v>
      </c>
      <c r="O5786" s="3">
        <v>0</v>
      </c>
      <c r="Q5786" s="3">
        <v>0</v>
      </c>
      <c r="S5786" s="85">
        <v>0</v>
      </c>
      <c r="T5786" s="85"/>
      <c r="U5786" s="85"/>
    </row>
    <row r="5787" spans="2:24" ht="6" customHeight="1"/>
    <row r="5788" spans="2:24" ht="13.75" customHeight="1">
      <c r="C5788" s="86" t="s">
        <v>10</v>
      </c>
      <c r="D5788" s="86"/>
      <c r="E5788" s="86"/>
      <c r="G5788" s="87">
        <v>1</v>
      </c>
      <c r="H5788" s="87"/>
      <c r="I5788" s="87"/>
    </row>
    <row r="5789" spans="2:24" ht="6" customHeight="1"/>
    <row r="5790" spans="2:24" ht="6" customHeight="1"/>
    <row r="5791" spans="2:24" ht="15" customHeight="1">
      <c r="B5791" s="88" t="s">
        <v>721</v>
      </c>
      <c r="C5791" s="88"/>
      <c r="D5791" s="88"/>
      <c r="E5791" s="88"/>
      <c r="F5791" s="88"/>
      <c r="G5791" s="88"/>
      <c r="H5791" s="88"/>
      <c r="I5791" s="88"/>
      <c r="J5791" s="88"/>
      <c r="K5791" s="88"/>
      <c r="L5791" s="88"/>
      <c r="M5791" s="88"/>
      <c r="N5791" s="88"/>
      <c r="O5791" s="88"/>
      <c r="P5791" s="88"/>
      <c r="Q5791" s="88"/>
      <c r="R5791" s="88"/>
      <c r="S5791" s="88"/>
      <c r="T5791" s="88"/>
      <c r="U5791" s="88"/>
      <c r="V5791" s="88"/>
      <c r="W5791" s="88"/>
      <c r="X5791" s="88"/>
    </row>
    <row r="5792" spans="2:24" ht="5.4" customHeight="1"/>
    <row r="5793" spans="2:24" ht="10.75" customHeight="1">
      <c r="B5793" s="93" t="s">
        <v>722</v>
      </c>
      <c r="C5793" s="93"/>
      <c r="E5793" s="89">
        <v>700</v>
      </c>
      <c r="F5793" s="89"/>
      <c r="G5793" s="89"/>
      <c r="I5793" s="89">
        <v>700</v>
      </c>
      <c r="J5793" s="89"/>
      <c r="K5793" s="89"/>
      <c r="M5793" s="2">
        <v>1295</v>
      </c>
      <c r="O5793" s="2">
        <v>1345</v>
      </c>
      <c r="Q5793" s="2">
        <v>0</v>
      </c>
      <c r="S5793" s="89">
        <v>0</v>
      </c>
      <c r="T5793" s="89"/>
      <c r="U5793" s="89"/>
      <c r="W5793" s="90">
        <v>72</v>
      </c>
      <c r="X5793" s="90"/>
    </row>
    <row r="5794" spans="2:24" ht="1.75" customHeight="1">
      <c r="B5794" s="93"/>
      <c r="C5794" s="93"/>
    </row>
    <row r="5795" spans="2:24" ht="0.65" customHeight="1">
      <c r="B5795" s="93"/>
      <c r="C5795" s="93"/>
    </row>
    <row r="5796" spans="2:24" ht="8.4" customHeight="1">
      <c r="B5796" s="93"/>
      <c r="C5796" s="93"/>
    </row>
    <row r="5797" spans="2:24" ht="10.75" customHeight="1">
      <c r="B5797" s="93" t="s">
        <v>722</v>
      </c>
      <c r="C5797" s="93"/>
      <c r="E5797" s="89">
        <v>700</v>
      </c>
      <c r="F5797" s="89"/>
      <c r="G5797" s="89"/>
      <c r="I5797" s="89">
        <v>700</v>
      </c>
      <c r="J5797" s="89"/>
      <c r="K5797" s="89"/>
      <c r="M5797" s="2">
        <v>1295</v>
      </c>
      <c r="O5797" s="2">
        <v>1345</v>
      </c>
      <c r="Q5797" s="2">
        <v>0</v>
      </c>
      <c r="S5797" s="89">
        <v>0</v>
      </c>
      <c r="T5797" s="89"/>
      <c r="U5797" s="89"/>
      <c r="W5797" s="90">
        <v>67</v>
      </c>
      <c r="X5797" s="90"/>
    </row>
    <row r="5798" spans="2:24" ht="1.75" customHeight="1">
      <c r="B5798" s="93"/>
      <c r="C5798" s="93"/>
    </row>
    <row r="5799" spans="2:24" ht="0.65" customHeight="1">
      <c r="B5799" s="93"/>
      <c r="C5799" s="93"/>
    </row>
    <row r="5800" spans="2:24" ht="8.4" customHeight="1">
      <c r="B5800" s="93"/>
      <c r="C5800" s="93"/>
    </row>
    <row r="5801" spans="2:24" ht="1.75" customHeight="1"/>
    <row r="5802" spans="2:24" ht="10.75" customHeight="1">
      <c r="E5802" s="85">
        <v>1400</v>
      </c>
      <c r="F5802" s="85"/>
      <c r="G5802" s="85"/>
      <c r="I5802" s="85">
        <v>1400</v>
      </c>
      <c r="J5802" s="85"/>
      <c r="K5802" s="85"/>
      <c r="M5802" s="3">
        <v>2590</v>
      </c>
      <c r="O5802" s="3">
        <v>2690</v>
      </c>
      <c r="Q5802" s="3">
        <v>0</v>
      </c>
      <c r="S5802" s="85">
        <v>0</v>
      </c>
      <c r="T5802" s="85"/>
      <c r="U5802" s="85"/>
    </row>
    <row r="5803" spans="2:24" ht="6" customHeight="1"/>
    <row r="5804" spans="2:24" ht="13.75" customHeight="1">
      <c r="C5804" s="86" t="s">
        <v>10</v>
      </c>
      <c r="D5804" s="86"/>
      <c r="E5804" s="86"/>
      <c r="G5804" s="87">
        <v>2</v>
      </c>
      <c r="H5804" s="87"/>
      <c r="I5804" s="87"/>
    </row>
    <row r="5805" spans="2:24" ht="6" customHeight="1"/>
    <row r="5806" spans="2:24" ht="6" customHeight="1"/>
    <row r="5807" spans="2:24" ht="15" customHeight="1">
      <c r="B5807" s="88" t="s">
        <v>723</v>
      </c>
      <c r="C5807" s="88"/>
      <c r="D5807" s="88"/>
      <c r="E5807" s="88"/>
      <c r="F5807" s="88"/>
      <c r="G5807" s="88"/>
      <c r="H5807" s="88"/>
      <c r="I5807" s="88"/>
      <c r="J5807" s="88"/>
      <c r="K5807" s="88"/>
      <c r="L5807" s="88"/>
      <c r="M5807" s="88"/>
      <c r="N5807" s="88"/>
      <c r="O5807" s="88"/>
      <c r="P5807" s="88"/>
      <c r="Q5807" s="88"/>
      <c r="R5807" s="88"/>
      <c r="S5807" s="88"/>
      <c r="T5807" s="88"/>
      <c r="U5807" s="88"/>
      <c r="V5807" s="88"/>
      <c r="W5807" s="88"/>
      <c r="X5807" s="88"/>
    </row>
    <row r="5808" spans="2:24" ht="5.4" customHeight="1"/>
    <row r="5809" spans="2:24" ht="12.65" customHeight="1">
      <c r="B5809" s="74" t="s">
        <v>724</v>
      </c>
      <c r="C5809" s="74"/>
      <c r="E5809" s="89">
        <v>210</v>
      </c>
      <c r="F5809" s="89"/>
      <c r="G5809" s="89"/>
      <c r="I5809" s="89">
        <v>240</v>
      </c>
      <c r="J5809" s="89"/>
      <c r="K5809" s="89"/>
      <c r="M5809" s="2">
        <v>1900</v>
      </c>
      <c r="O5809" s="2">
        <v>2100</v>
      </c>
      <c r="Q5809" s="2">
        <v>3400</v>
      </c>
      <c r="S5809" s="89">
        <v>3400</v>
      </c>
      <c r="T5809" s="89"/>
      <c r="U5809" s="89"/>
      <c r="W5809" s="90">
        <v>84</v>
      </c>
      <c r="X5809" s="90"/>
    </row>
    <row r="5810" spans="2:24" ht="0.65" customHeight="1">
      <c r="B5810" s="74"/>
      <c r="C5810" s="74"/>
    </row>
    <row r="5811" spans="2:24" ht="0.65" customHeight="1"/>
    <row r="5812" spans="2:24" ht="1.75" customHeight="1"/>
    <row r="5813" spans="2:24" ht="10.75" customHeight="1">
      <c r="E5813" s="85">
        <v>210</v>
      </c>
      <c r="F5813" s="85"/>
      <c r="G5813" s="85"/>
      <c r="I5813" s="85">
        <v>240</v>
      </c>
      <c r="J5813" s="85"/>
      <c r="K5813" s="85"/>
      <c r="M5813" s="3">
        <v>1900</v>
      </c>
      <c r="O5813" s="3">
        <v>2100</v>
      </c>
      <c r="Q5813" s="3">
        <v>3400</v>
      </c>
      <c r="S5813" s="85">
        <v>3400</v>
      </c>
      <c r="T5813" s="85"/>
      <c r="U5813" s="85"/>
    </row>
    <row r="5814" spans="2:24" ht="6" customHeight="1"/>
    <row r="5815" spans="2:24" ht="13.75" customHeight="1">
      <c r="C5815" s="86" t="s">
        <v>10</v>
      </c>
      <c r="D5815" s="86"/>
      <c r="E5815" s="86"/>
      <c r="G5815" s="87">
        <v>1</v>
      </c>
      <c r="H5815" s="87"/>
      <c r="I5815" s="87"/>
    </row>
    <row r="5816" spans="2:24" ht="6" customHeight="1"/>
    <row r="5817" spans="2:24" ht="6" customHeight="1"/>
    <row r="5818" spans="2:24" ht="15" customHeight="1">
      <c r="B5818" s="88" t="s">
        <v>725</v>
      </c>
      <c r="C5818" s="88"/>
      <c r="D5818" s="88"/>
      <c r="E5818" s="88"/>
      <c r="F5818" s="88"/>
      <c r="G5818" s="88"/>
      <c r="H5818" s="88"/>
      <c r="I5818" s="88"/>
      <c r="J5818" s="88"/>
      <c r="K5818" s="88"/>
      <c r="L5818" s="88"/>
      <c r="M5818" s="88"/>
      <c r="N5818" s="88"/>
      <c r="O5818" s="88"/>
      <c r="P5818" s="88"/>
      <c r="Q5818" s="88"/>
      <c r="R5818" s="88"/>
      <c r="S5818" s="88"/>
      <c r="T5818" s="88"/>
      <c r="U5818" s="88"/>
      <c r="V5818" s="88"/>
      <c r="W5818" s="88"/>
      <c r="X5818" s="88"/>
    </row>
    <row r="5819" spans="2:24" ht="5.4" customHeight="1"/>
    <row r="5820" spans="2:24" ht="12.65" customHeight="1">
      <c r="B5820" s="74" t="s">
        <v>726</v>
      </c>
      <c r="C5820" s="74"/>
      <c r="E5820" s="89">
        <v>70</v>
      </c>
      <c r="F5820" s="89"/>
      <c r="G5820" s="89"/>
      <c r="I5820" s="89">
        <v>110</v>
      </c>
      <c r="J5820" s="89"/>
      <c r="K5820" s="89"/>
      <c r="M5820" s="2">
        <v>550</v>
      </c>
      <c r="O5820" s="2">
        <v>550</v>
      </c>
      <c r="Q5820" s="2">
        <v>600</v>
      </c>
      <c r="S5820" s="89">
        <v>600</v>
      </c>
      <c r="T5820" s="89"/>
      <c r="U5820" s="89"/>
      <c r="W5820" s="90">
        <v>94</v>
      </c>
      <c r="X5820" s="90"/>
    </row>
    <row r="5821" spans="2:24" ht="0.65" customHeight="1">
      <c r="B5821" s="74"/>
      <c r="C5821" s="74"/>
    </row>
    <row r="5822" spans="2:24" ht="0.65" customHeight="1"/>
    <row r="5823" spans="2:24" ht="1.75" customHeight="1"/>
    <row r="5824" spans="2:24" ht="10.75" customHeight="1">
      <c r="E5824" s="85">
        <v>70</v>
      </c>
      <c r="F5824" s="85"/>
      <c r="G5824" s="85"/>
      <c r="I5824" s="85">
        <v>110</v>
      </c>
      <c r="J5824" s="85"/>
      <c r="K5824" s="85"/>
      <c r="M5824" s="3">
        <v>550</v>
      </c>
      <c r="O5824" s="3">
        <v>550</v>
      </c>
      <c r="Q5824" s="3">
        <v>600</v>
      </c>
      <c r="S5824" s="85">
        <v>600</v>
      </c>
      <c r="T5824" s="85"/>
      <c r="U5824" s="85"/>
    </row>
    <row r="5825" spans="2:24" ht="6" customHeight="1"/>
    <row r="5826" spans="2:24" ht="13.75" customHeight="1">
      <c r="C5826" s="86" t="s">
        <v>10</v>
      </c>
      <c r="D5826" s="86"/>
      <c r="E5826" s="86"/>
      <c r="G5826" s="87">
        <v>1</v>
      </c>
      <c r="H5826" s="87"/>
      <c r="I5826" s="87"/>
    </row>
    <row r="5827" spans="2:24" ht="6" customHeight="1"/>
    <row r="5828" spans="2:24" ht="6" customHeight="1"/>
    <row r="5829" spans="2:24" ht="15" customHeight="1">
      <c r="B5829" s="88" t="s">
        <v>727</v>
      </c>
      <c r="C5829" s="88"/>
      <c r="D5829" s="88"/>
      <c r="E5829" s="88"/>
      <c r="F5829" s="88"/>
      <c r="G5829" s="88"/>
      <c r="H5829" s="88"/>
      <c r="I5829" s="88"/>
      <c r="J5829" s="88"/>
      <c r="K5829" s="88"/>
      <c r="L5829" s="88"/>
      <c r="M5829" s="88"/>
      <c r="N5829" s="88"/>
      <c r="O5829" s="88"/>
      <c r="P5829" s="88"/>
      <c r="Q5829" s="88"/>
      <c r="R5829" s="88"/>
      <c r="S5829" s="88"/>
      <c r="T5829" s="88"/>
      <c r="U5829" s="88"/>
      <c r="V5829" s="88"/>
      <c r="W5829" s="88"/>
      <c r="X5829" s="88"/>
    </row>
    <row r="5830" spans="2:24" ht="5.4" customHeight="1"/>
    <row r="5831" spans="2:24" ht="12.65" customHeight="1">
      <c r="B5831" s="74" t="s">
        <v>728</v>
      </c>
      <c r="C5831" s="74"/>
      <c r="E5831" s="89">
        <v>70</v>
      </c>
      <c r="F5831" s="89"/>
      <c r="G5831" s="89"/>
      <c r="I5831" s="89">
        <v>70</v>
      </c>
      <c r="J5831" s="89"/>
      <c r="K5831" s="89"/>
      <c r="M5831" s="2">
        <v>65</v>
      </c>
      <c r="O5831" s="2">
        <v>65</v>
      </c>
      <c r="Q5831" s="2">
        <v>120</v>
      </c>
      <c r="S5831" s="89">
        <v>125</v>
      </c>
      <c r="T5831" s="89"/>
      <c r="U5831" s="89"/>
      <c r="W5831" s="90">
        <v>60</v>
      </c>
      <c r="X5831" s="90"/>
    </row>
    <row r="5832" spans="2:24" ht="0.65" customHeight="1">
      <c r="B5832" s="74"/>
      <c r="C5832" s="74"/>
    </row>
    <row r="5833" spans="2:24" ht="0.65" customHeight="1"/>
    <row r="5834" spans="2:24" ht="1.75" customHeight="1"/>
    <row r="5835" spans="2:24" ht="10.75" customHeight="1">
      <c r="E5835" s="85">
        <v>70</v>
      </c>
      <c r="F5835" s="85"/>
      <c r="G5835" s="85"/>
      <c r="I5835" s="85">
        <v>70</v>
      </c>
      <c r="J5835" s="85"/>
      <c r="K5835" s="85"/>
      <c r="M5835" s="3">
        <v>65</v>
      </c>
      <c r="O5835" s="3">
        <v>65</v>
      </c>
      <c r="Q5835" s="3">
        <v>120</v>
      </c>
      <c r="S5835" s="85">
        <v>125</v>
      </c>
      <c r="T5835" s="85"/>
      <c r="U5835" s="85"/>
    </row>
    <row r="5836" spans="2:24" ht="6" customHeight="1"/>
    <row r="5837" spans="2:24" ht="13.75" customHeight="1">
      <c r="C5837" s="86" t="s">
        <v>10</v>
      </c>
      <c r="D5837" s="86"/>
      <c r="E5837" s="86"/>
      <c r="G5837" s="87">
        <v>1</v>
      </c>
      <c r="H5837" s="87"/>
      <c r="I5837" s="87"/>
    </row>
    <row r="5838" spans="2:24" ht="6" customHeight="1"/>
    <row r="5839" spans="2:24" ht="6" customHeight="1"/>
    <row r="5840" spans="2:24" ht="15" customHeight="1">
      <c r="B5840" s="88" t="s">
        <v>729</v>
      </c>
      <c r="C5840" s="88"/>
      <c r="D5840" s="88"/>
      <c r="E5840" s="88"/>
      <c r="F5840" s="88"/>
      <c r="G5840" s="88"/>
      <c r="H5840" s="88"/>
      <c r="I5840" s="88"/>
      <c r="J5840" s="88"/>
      <c r="K5840" s="88"/>
      <c r="L5840" s="88"/>
      <c r="M5840" s="88"/>
      <c r="N5840" s="88"/>
      <c r="O5840" s="88"/>
      <c r="P5840" s="88"/>
      <c r="Q5840" s="88"/>
      <c r="R5840" s="88"/>
      <c r="S5840" s="88"/>
      <c r="T5840" s="88"/>
      <c r="U5840" s="88"/>
      <c r="V5840" s="88"/>
      <c r="W5840" s="88"/>
      <c r="X5840" s="88"/>
    </row>
    <row r="5841" spans="2:24" ht="5.4" customHeight="1"/>
    <row r="5842" spans="2:24" ht="12.65" customHeight="1">
      <c r="B5842" s="74" t="s">
        <v>730</v>
      </c>
      <c r="C5842" s="74"/>
      <c r="E5842" s="89">
        <v>140</v>
      </c>
      <c r="F5842" s="89"/>
      <c r="G5842" s="89"/>
      <c r="I5842" s="89">
        <v>190</v>
      </c>
      <c r="J5842" s="89"/>
      <c r="K5842" s="89"/>
      <c r="M5842" s="2">
        <v>100</v>
      </c>
      <c r="O5842" s="2">
        <v>100</v>
      </c>
      <c r="Q5842" s="2">
        <v>310</v>
      </c>
      <c r="S5842" s="89">
        <v>310</v>
      </c>
      <c r="T5842" s="89"/>
      <c r="U5842" s="89"/>
      <c r="W5842" s="90">
        <v>40</v>
      </c>
      <c r="X5842" s="90"/>
    </row>
    <row r="5843" spans="2:24" ht="0.65" customHeight="1">
      <c r="B5843" s="74"/>
      <c r="C5843" s="74"/>
    </row>
    <row r="5844" spans="2:24" ht="0.65" customHeight="1"/>
    <row r="5845" spans="2:24" ht="1.75" customHeight="1"/>
    <row r="5846" spans="2:24" ht="10.75" customHeight="1">
      <c r="E5846" s="85">
        <v>140</v>
      </c>
      <c r="F5846" s="85"/>
      <c r="G5846" s="85"/>
      <c r="I5846" s="85">
        <v>190</v>
      </c>
      <c r="J5846" s="85"/>
      <c r="K5846" s="85"/>
      <c r="M5846" s="3">
        <v>100</v>
      </c>
      <c r="O5846" s="3">
        <v>100</v>
      </c>
      <c r="Q5846" s="3">
        <v>310</v>
      </c>
      <c r="S5846" s="85">
        <v>310</v>
      </c>
      <c r="T5846" s="85"/>
      <c r="U5846" s="85"/>
    </row>
    <row r="5847" spans="2:24" ht="6" customHeight="1"/>
    <row r="5848" spans="2:24" ht="13.75" customHeight="1">
      <c r="C5848" s="86" t="s">
        <v>10</v>
      </c>
      <c r="D5848" s="86"/>
      <c r="E5848" s="86"/>
      <c r="G5848" s="87">
        <v>1</v>
      </c>
      <c r="H5848" s="87"/>
      <c r="I5848" s="87"/>
    </row>
    <row r="5849" spans="2:24" ht="6" customHeight="1"/>
    <row r="5850" spans="2:24" ht="6" customHeight="1"/>
    <row r="5851" spans="2:24" ht="15" customHeight="1">
      <c r="B5851" s="88" t="s">
        <v>731</v>
      </c>
      <c r="C5851" s="88"/>
      <c r="D5851" s="88"/>
      <c r="E5851" s="88"/>
      <c r="F5851" s="88"/>
      <c r="G5851" s="88"/>
      <c r="H5851" s="88"/>
      <c r="I5851" s="88"/>
      <c r="J5851" s="88"/>
      <c r="K5851" s="88"/>
      <c r="L5851" s="88"/>
      <c r="M5851" s="88"/>
      <c r="N5851" s="88"/>
      <c r="O5851" s="88"/>
      <c r="P5851" s="88"/>
      <c r="Q5851" s="88"/>
      <c r="R5851" s="88"/>
      <c r="S5851" s="88"/>
      <c r="T5851" s="88"/>
      <c r="U5851" s="88"/>
      <c r="V5851" s="88"/>
      <c r="W5851" s="88"/>
      <c r="X5851" s="88"/>
    </row>
    <row r="5852" spans="2:24" ht="5.4" customHeight="1"/>
    <row r="5853" spans="2:24" ht="10.75" customHeight="1">
      <c r="B5853" s="93" t="s">
        <v>732</v>
      </c>
      <c r="C5853" s="93"/>
      <c r="E5853" s="89">
        <v>1897.46</v>
      </c>
      <c r="F5853" s="89"/>
      <c r="G5853" s="89"/>
      <c r="I5853" s="89">
        <v>2162.46</v>
      </c>
      <c r="J5853" s="89"/>
      <c r="K5853" s="89"/>
      <c r="M5853" s="2">
        <v>1825</v>
      </c>
      <c r="O5853" s="2">
        <v>2140.94</v>
      </c>
      <c r="Q5853" s="2">
        <v>2563.44</v>
      </c>
      <c r="S5853" s="89">
        <v>3213.44</v>
      </c>
      <c r="T5853" s="89"/>
      <c r="U5853" s="89"/>
      <c r="W5853" s="90">
        <v>74</v>
      </c>
      <c r="X5853" s="90"/>
    </row>
    <row r="5854" spans="2:24" ht="1.75" customHeight="1">
      <c r="B5854" s="93"/>
      <c r="C5854" s="93"/>
    </row>
    <row r="5855" spans="2:24" ht="0.65" customHeight="1">
      <c r="B5855" s="93"/>
      <c r="C5855" s="93"/>
    </row>
    <row r="5856" spans="2:24" ht="8.4" customHeight="1">
      <c r="B5856" s="93"/>
      <c r="C5856" s="93"/>
    </row>
    <row r="5857" spans="2:24" ht="10.75" customHeight="1">
      <c r="B5857" s="93" t="s">
        <v>732</v>
      </c>
      <c r="C5857" s="93"/>
      <c r="E5857" s="89">
        <v>1897.46</v>
      </c>
      <c r="F5857" s="89"/>
      <c r="G5857" s="89"/>
      <c r="I5857" s="89">
        <v>2162.46</v>
      </c>
      <c r="J5857" s="89"/>
      <c r="K5857" s="89"/>
      <c r="M5857" s="2">
        <v>1825</v>
      </c>
      <c r="O5857" s="2">
        <v>2140.94</v>
      </c>
      <c r="Q5857" s="2">
        <v>2563.44</v>
      </c>
      <c r="S5857" s="89">
        <v>3213.44</v>
      </c>
      <c r="T5857" s="89"/>
      <c r="U5857" s="89"/>
      <c r="W5857" s="90">
        <v>76</v>
      </c>
      <c r="X5857" s="90"/>
    </row>
    <row r="5858" spans="2:24" ht="1.75" customHeight="1">
      <c r="B5858" s="93"/>
      <c r="C5858" s="93"/>
    </row>
    <row r="5859" spans="2:24" ht="0.65" customHeight="1">
      <c r="B5859" s="93"/>
      <c r="C5859" s="93"/>
    </row>
    <row r="5860" spans="2:24" ht="8.4" customHeight="1">
      <c r="B5860" s="93"/>
      <c r="C5860" s="93"/>
    </row>
    <row r="5861" spans="2:24" ht="1.75" customHeight="1"/>
    <row r="5862" spans="2:24" ht="10.75" customHeight="1">
      <c r="E5862" s="85">
        <v>3794.92</v>
      </c>
      <c r="F5862" s="85"/>
      <c r="G5862" s="85"/>
      <c r="I5862" s="85">
        <v>4324.92</v>
      </c>
      <c r="J5862" s="85"/>
      <c r="K5862" s="85"/>
      <c r="M5862" s="3">
        <v>3650</v>
      </c>
      <c r="O5862" s="3">
        <v>4281.88</v>
      </c>
      <c r="Q5862" s="3">
        <v>5126.88</v>
      </c>
      <c r="S5862" s="85">
        <v>6426.88</v>
      </c>
      <c r="T5862" s="85"/>
      <c r="U5862" s="85"/>
    </row>
    <row r="5863" spans="2:24" ht="6" customHeight="1"/>
    <row r="5864" spans="2:24" ht="13.75" customHeight="1">
      <c r="C5864" s="86" t="s">
        <v>10</v>
      </c>
      <c r="D5864" s="86"/>
      <c r="E5864" s="86"/>
      <c r="G5864" s="87">
        <v>2</v>
      </c>
      <c r="H5864" s="87"/>
      <c r="I5864" s="87"/>
    </row>
    <row r="5865" spans="2:24" ht="6" customHeight="1"/>
    <row r="5866" spans="2:24" ht="6" customHeight="1"/>
    <row r="5867" spans="2:24" ht="15" customHeight="1">
      <c r="B5867" s="88" t="s">
        <v>733</v>
      </c>
      <c r="C5867" s="88"/>
      <c r="D5867" s="88"/>
      <c r="E5867" s="88"/>
      <c r="F5867" s="88"/>
      <c r="G5867" s="88"/>
      <c r="H5867" s="88"/>
      <c r="I5867" s="88"/>
      <c r="J5867" s="88"/>
      <c r="K5867" s="88"/>
      <c r="L5867" s="88"/>
      <c r="M5867" s="88"/>
      <c r="N5867" s="88"/>
      <c r="O5867" s="88"/>
      <c r="P5867" s="88"/>
      <c r="Q5867" s="88"/>
      <c r="R5867" s="88"/>
      <c r="S5867" s="88"/>
      <c r="T5867" s="88"/>
      <c r="U5867" s="88"/>
      <c r="V5867" s="88"/>
      <c r="W5867" s="88"/>
      <c r="X5867" s="88"/>
    </row>
    <row r="5868" spans="2:24" ht="5.4" customHeight="1"/>
    <row r="5869" spans="2:24" ht="10.75" customHeight="1">
      <c r="B5869" s="93" t="s">
        <v>734</v>
      </c>
      <c r="C5869" s="93"/>
      <c r="E5869" s="89">
        <v>840</v>
      </c>
      <c r="F5869" s="89"/>
      <c r="G5869" s="89"/>
      <c r="I5869" s="89">
        <v>880</v>
      </c>
      <c r="J5869" s="89"/>
      <c r="K5869" s="89"/>
      <c r="M5869" s="2">
        <v>840</v>
      </c>
      <c r="O5869" s="2">
        <v>865</v>
      </c>
      <c r="Q5869" s="2">
        <v>820</v>
      </c>
      <c r="S5869" s="89">
        <v>930</v>
      </c>
      <c r="T5869" s="89"/>
      <c r="U5869" s="89"/>
      <c r="W5869" s="90">
        <v>64</v>
      </c>
      <c r="X5869" s="90"/>
    </row>
    <row r="5870" spans="2:24" ht="1.75" customHeight="1">
      <c r="B5870" s="93"/>
      <c r="C5870" s="93"/>
    </row>
    <row r="5871" spans="2:24" ht="0.65" customHeight="1">
      <c r="B5871" s="93"/>
      <c r="C5871" s="93"/>
    </row>
    <row r="5872" spans="2:24" ht="8.4" customHeight="1">
      <c r="B5872" s="93"/>
      <c r="C5872" s="93"/>
    </row>
    <row r="5873" spans="2:24" ht="10.75" customHeight="1">
      <c r="B5873" s="93" t="s">
        <v>734</v>
      </c>
      <c r="C5873" s="93"/>
      <c r="E5873" s="89">
        <v>840</v>
      </c>
      <c r="F5873" s="89"/>
      <c r="G5873" s="89"/>
      <c r="I5873" s="89">
        <v>880</v>
      </c>
      <c r="J5873" s="89"/>
      <c r="K5873" s="89"/>
      <c r="M5873" s="2">
        <v>840</v>
      </c>
      <c r="O5873" s="2">
        <v>865</v>
      </c>
      <c r="Q5873" s="2">
        <v>820</v>
      </c>
      <c r="S5873" s="89">
        <v>930</v>
      </c>
      <c r="T5873" s="89"/>
      <c r="U5873" s="89"/>
      <c r="W5873" s="90">
        <v>65</v>
      </c>
      <c r="X5873" s="90"/>
    </row>
    <row r="5874" spans="2:24" ht="1.75" customHeight="1">
      <c r="B5874" s="93"/>
      <c r="C5874" s="93"/>
    </row>
    <row r="5875" spans="2:24" ht="0.65" customHeight="1">
      <c r="B5875" s="93"/>
      <c r="C5875" s="93"/>
    </row>
    <row r="5876" spans="2:24" ht="8.4" customHeight="1">
      <c r="B5876" s="93"/>
      <c r="C5876" s="93"/>
    </row>
    <row r="5877" spans="2:24" ht="1.75" customHeight="1"/>
    <row r="5878" spans="2:24" ht="10.75" customHeight="1">
      <c r="E5878" s="85">
        <v>1680</v>
      </c>
      <c r="F5878" s="85"/>
      <c r="G5878" s="85"/>
      <c r="I5878" s="85">
        <v>1760</v>
      </c>
      <c r="J5878" s="85"/>
      <c r="K5878" s="85"/>
      <c r="M5878" s="3">
        <v>1680</v>
      </c>
      <c r="O5878" s="3">
        <v>1730</v>
      </c>
      <c r="Q5878" s="3">
        <v>1640</v>
      </c>
      <c r="S5878" s="85">
        <v>1860</v>
      </c>
      <c r="T5878" s="85"/>
      <c r="U5878" s="85"/>
    </row>
    <row r="5879" spans="2:24" ht="6" customHeight="1"/>
    <row r="5880" spans="2:24" ht="13.75" customHeight="1">
      <c r="C5880" s="86" t="s">
        <v>10</v>
      </c>
      <c r="D5880" s="86"/>
      <c r="E5880" s="86"/>
      <c r="G5880" s="87">
        <v>2</v>
      </c>
      <c r="H5880" s="87"/>
      <c r="I5880" s="87"/>
    </row>
    <row r="5881" spans="2:24" ht="6" customHeight="1"/>
    <row r="5882" spans="2:24" ht="6" customHeight="1"/>
    <row r="5883" spans="2:24" ht="15" customHeight="1">
      <c r="B5883" s="88" t="s">
        <v>735</v>
      </c>
      <c r="C5883" s="88"/>
      <c r="D5883" s="88"/>
      <c r="E5883" s="88"/>
      <c r="F5883" s="88"/>
      <c r="G5883" s="88"/>
      <c r="H5883" s="88"/>
      <c r="I5883" s="88"/>
      <c r="J5883" s="88"/>
      <c r="K5883" s="88"/>
      <c r="L5883" s="88"/>
      <c r="M5883" s="88"/>
      <c r="N5883" s="88"/>
      <c r="O5883" s="88"/>
      <c r="P5883" s="88"/>
      <c r="Q5883" s="88"/>
      <c r="R5883" s="88"/>
      <c r="S5883" s="88"/>
      <c r="T5883" s="88"/>
      <c r="U5883" s="88"/>
      <c r="V5883" s="88"/>
      <c r="W5883" s="88"/>
      <c r="X5883" s="88"/>
    </row>
    <row r="5884" spans="2:24" ht="5.4" customHeight="1"/>
    <row r="5885" spans="2:24" ht="10.75" customHeight="1">
      <c r="B5885" s="93" t="s">
        <v>736</v>
      </c>
      <c r="C5885" s="93"/>
      <c r="E5885" s="89">
        <v>520</v>
      </c>
      <c r="F5885" s="89"/>
      <c r="G5885" s="89"/>
      <c r="I5885" s="89">
        <v>520</v>
      </c>
      <c r="J5885" s="89"/>
      <c r="K5885" s="89"/>
      <c r="M5885" s="2">
        <v>620</v>
      </c>
      <c r="O5885" s="2">
        <v>620</v>
      </c>
      <c r="Q5885" s="2">
        <v>1200</v>
      </c>
      <c r="S5885" s="89">
        <v>1320</v>
      </c>
      <c r="T5885" s="89"/>
      <c r="U5885" s="89"/>
      <c r="W5885" s="90">
        <v>72</v>
      </c>
      <c r="X5885" s="90"/>
    </row>
    <row r="5886" spans="2:24" ht="1.75" customHeight="1">
      <c r="B5886" s="93"/>
      <c r="C5886" s="93"/>
    </row>
    <row r="5887" spans="2:24" ht="0.65" customHeight="1">
      <c r="B5887" s="93"/>
      <c r="C5887" s="93"/>
    </row>
    <row r="5888" spans="2:24" ht="8.4" customHeight="1">
      <c r="B5888" s="93"/>
      <c r="C5888" s="93"/>
    </row>
    <row r="5889" spans="2:24" ht="10.75" customHeight="1">
      <c r="B5889" s="93" t="s">
        <v>736</v>
      </c>
      <c r="C5889" s="93"/>
      <c r="E5889" s="89">
        <v>520</v>
      </c>
      <c r="F5889" s="89"/>
      <c r="G5889" s="89"/>
      <c r="I5889" s="89">
        <v>520</v>
      </c>
      <c r="J5889" s="89"/>
      <c r="K5889" s="89"/>
      <c r="M5889" s="2">
        <v>620</v>
      </c>
      <c r="O5889" s="2">
        <v>620</v>
      </c>
      <c r="Q5889" s="2">
        <v>1200</v>
      </c>
      <c r="S5889" s="89">
        <v>1320</v>
      </c>
      <c r="T5889" s="89"/>
      <c r="U5889" s="89"/>
      <c r="W5889" s="90">
        <v>61</v>
      </c>
      <c r="X5889" s="90"/>
    </row>
    <row r="5890" spans="2:24" ht="1.75" customHeight="1">
      <c r="B5890" s="93"/>
      <c r="C5890" s="93"/>
    </row>
    <row r="5891" spans="2:24" ht="0.65" customHeight="1">
      <c r="B5891" s="93"/>
      <c r="C5891" s="93"/>
    </row>
    <row r="5892" spans="2:24" ht="8.4" customHeight="1">
      <c r="B5892" s="93"/>
      <c r="C5892" s="93"/>
    </row>
    <row r="5893" spans="2:24" ht="1.75" customHeight="1"/>
    <row r="5894" spans="2:24" ht="10.75" customHeight="1">
      <c r="E5894" s="85">
        <v>1040</v>
      </c>
      <c r="F5894" s="85"/>
      <c r="G5894" s="85"/>
      <c r="I5894" s="85">
        <v>1040</v>
      </c>
      <c r="J5894" s="85"/>
      <c r="K5894" s="85"/>
      <c r="M5894" s="3">
        <v>1240</v>
      </c>
      <c r="O5894" s="3">
        <v>1240</v>
      </c>
      <c r="Q5894" s="3">
        <v>2400</v>
      </c>
      <c r="S5894" s="85">
        <v>2640</v>
      </c>
      <c r="T5894" s="85"/>
      <c r="U5894" s="85"/>
    </row>
    <row r="5895" spans="2:24" ht="6" customHeight="1"/>
    <row r="5896" spans="2:24" ht="13.75" customHeight="1">
      <c r="C5896" s="86" t="s">
        <v>10</v>
      </c>
      <c r="D5896" s="86"/>
      <c r="E5896" s="86"/>
      <c r="G5896" s="87">
        <v>2</v>
      </c>
      <c r="H5896" s="87"/>
      <c r="I5896" s="87"/>
    </row>
    <row r="5897" spans="2:24" ht="6" customHeight="1"/>
    <row r="5898" spans="2:24" ht="6" customHeight="1"/>
    <row r="5899" spans="2:24" ht="15" customHeight="1">
      <c r="B5899" s="88" t="s">
        <v>737</v>
      </c>
      <c r="C5899" s="88"/>
      <c r="D5899" s="88"/>
      <c r="E5899" s="88"/>
      <c r="F5899" s="88"/>
      <c r="G5899" s="88"/>
      <c r="H5899" s="88"/>
      <c r="I5899" s="88"/>
      <c r="J5899" s="88"/>
      <c r="K5899" s="88"/>
      <c r="L5899" s="88"/>
      <c r="M5899" s="88"/>
      <c r="N5899" s="88"/>
      <c r="O5899" s="88"/>
      <c r="P5899" s="88"/>
      <c r="Q5899" s="88"/>
      <c r="R5899" s="88"/>
      <c r="S5899" s="88"/>
      <c r="T5899" s="88"/>
      <c r="U5899" s="88"/>
      <c r="V5899" s="88"/>
      <c r="W5899" s="88"/>
      <c r="X5899" s="88"/>
    </row>
    <row r="5900" spans="2:24" ht="5.4" customHeight="1"/>
    <row r="5901" spans="2:24" ht="10.75" customHeight="1">
      <c r="B5901" s="93" t="s">
        <v>738</v>
      </c>
      <c r="C5901" s="93"/>
      <c r="E5901" s="89">
        <v>920</v>
      </c>
      <c r="F5901" s="89"/>
      <c r="G5901" s="89"/>
      <c r="I5901" s="89">
        <v>956</v>
      </c>
      <c r="J5901" s="89"/>
      <c r="K5901" s="89"/>
      <c r="M5901" s="2">
        <v>900</v>
      </c>
      <c r="O5901" s="2">
        <v>1000</v>
      </c>
      <c r="Q5901" s="2">
        <v>1100</v>
      </c>
      <c r="S5901" s="89">
        <v>1120</v>
      </c>
      <c r="T5901" s="89"/>
      <c r="U5901" s="89"/>
      <c r="W5901" s="90">
        <v>50</v>
      </c>
      <c r="X5901" s="90"/>
    </row>
    <row r="5902" spans="2:24" ht="1.75" customHeight="1">
      <c r="B5902" s="93"/>
      <c r="C5902" s="93"/>
    </row>
    <row r="5903" spans="2:24" ht="0.65" customHeight="1">
      <c r="B5903" s="93"/>
      <c r="C5903" s="93"/>
    </row>
    <row r="5904" spans="2:24" ht="8.4" customHeight="1">
      <c r="B5904" s="93"/>
      <c r="C5904" s="93"/>
    </row>
    <row r="5905" spans="2:24" ht="10.75" customHeight="1">
      <c r="B5905" s="93" t="s">
        <v>738</v>
      </c>
      <c r="C5905" s="93"/>
      <c r="E5905" s="89">
        <v>920</v>
      </c>
      <c r="F5905" s="89"/>
      <c r="G5905" s="89"/>
      <c r="I5905" s="89">
        <v>956</v>
      </c>
      <c r="J5905" s="89"/>
      <c r="K5905" s="89"/>
      <c r="M5905" s="2">
        <v>900</v>
      </c>
      <c r="O5905" s="2">
        <v>1000</v>
      </c>
      <c r="Q5905" s="2">
        <v>1100</v>
      </c>
      <c r="S5905" s="89">
        <v>1120</v>
      </c>
      <c r="T5905" s="89"/>
      <c r="U5905" s="89"/>
      <c r="W5905" s="90">
        <v>39</v>
      </c>
      <c r="X5905" s="90"/>
    </row>
    <row r="5906" spans="2:24" ht="1.75" customHeight="1">
      <c r="B5906" s="93"/>
      <c r="C5906" s="93"/>
    </row>
    <row r="5907" spans="2:24" ht="0.65" customHeight="1">
      <c r="B5907" s="93"/>
      <c r="C5907" s="93"/>
    </row>
    <row r="5908" spans="2:24" ht="8.4" customHeight="1">
      <c r="B5908" s="93"/>
      <c r="C5908" s="93"/>
    </row>
    <row r="5909" spans="2:24" ht="1.75" customHeight="1"/>
    <row r="5910" spans="2:24" ht="10.75" customHeight="1">
      <c r="E5910" s="85">
        <v>1840</v>
      </c>
      <c r="F5910" s="85"/>
      <c r="G5910" s="85"/>
      <c r="I5910" s="85">
        <v>1912</v>
      </c>
      <c r="J5910" s="85"/>
      <c r="K5910" s="85"/>
      <c r="M5910" s="3">
        <v>1800</v>
      </c>
      <c r="O5910" s="3">
        <v>2000</v>
      </c>
      <c r="Q5910" s="3">
        <v>2200</v>
      </c>
      <c r="S5910" s="85">
        <v>2240</v>
      </c>
      <c r="T5910" s="85"/>
      <c r="U5910" s="85"/>
    </row>
    <row r="5911" spans="2:24" ht="6" customHeight="1"/>
    <row r="5912" spans="2:24" ht="13.75" customHeight="1">
      <c r="C5912" s="86" t="s">
        <v>10</v>
      </c>
      <c r="D5912" s="86"/>
      <c r="E5912" s="86"/>
      <c r="G5912" s="87">
        <v>2</v>
      </c>
      <c r="H5912" s="87"/>
      <c r="I5912" s="87"/>
    </row>
    <row r="5913" spans="2:24" ht="6" customHeight="1"/>
    <row r="5914" spans="2:24" ht="6" customHeight="1"/>
    <row r="5915" spans="2:24" ht="15" customHeight="1">
      <c r="B5915" s="88" t="s">
        <v>739</v>
      </c>
      <c r="C5915" s="88"/>
      <c r="D5915" s="88"/>
      <c r="E5915" s="88"/>
      <c r="F5915" s="88"/>
      <c r="G5915" s="88"/>
      <c r="H5915" s="88"/>
      <c r="I5915" s="88"/>
      <c r="J5915" s="88"/>
      <c r="K5915" s="88"/>
      <c r="L5915" s="88"/>
      <c r="M5915" s="88"/>
      <c r="N5915" s="88"/>
      <c r="O5915" s="88"/>
      <c r="P5915" s="88"/>
      <c r="Q5915" s="88"/>
      <c r="R5915" s="88"/>
      <c r="S5915" s="88"/>
      <c r="T5915" s="88"/>
      <c r="U5915" s="88"/>
      <c r="V5915" s="88"/>
      <c r="W5915" s="88"/>
      <c r="X5915" s="88"/>
    </row>
    <row r="5916" spans="2:24" ht="5.4" customHeight="1"/>
    <row r="5917" spans="2:24" ht="12.65" customHeight="1">
      <c r="B5917" s="74" t="s">
        <v>740</v>
      </c>
      <c r="C5917" s="74"/>
      <c r="E5917" s="89">
        <v>0</v>
      </c>
      <c r="F5917" s="89"/>
      <c r="G5917" s="89"/>
      <c r="I5917" s="89">
        <v>20</v>
      </c>
      <c r="J5917" s="89"/>
      <c r="K5917" s="89"/>
      <c r="M5917" s="2">
        <v>500</v>
      </c>
      <c r="O5917" s="2">
        <v>500</v>
      </c>
      <c r="Q5917" s="2">
        <v>50</v>
      </c>
      <c r="S5917" s="89">
        <v>170</v>
      </c>
      <c r="T5917" s="89"/>
      <c r="U5917" s="89"/>
      <c r="W5917" s="90">
        <v>64</v>
      </c>
      <c r="X5917" s="90"/>
    </row>
    <row r="5918" spans="2:24" ht="0.65" customHeight="1">
      <c r="B5918" s="74"/>
      <c r="C5918" s="74"/>
    </row>
    <row r="5919" spans="2:24" ht="0.65" customHeight="1"/>
    <row r="5920" spans="2:24" ht="1.75" customHeight="1"/>
    <row r="5921" spans="2:24" ht="10.75" customHeight="1">
      <c r="E5921" s="85">
        <v>0</v>
      </c>
      <c r="F5921" s="85"/>
      <c r="G5921" s="85"/>
      <c r="I5921" s="85">
        <v>20</v>
      </c>
      <c r="J5921" s="85"/>
      <c r="K5921" s="85"/>
      <c r="M5921" s="3">
        <v>500</v>
      </c>
      <c r="O5921" s="3">
        <v>500</v>
      </c>
      <c r="Q5921" s="3">
        <v>50</v>
      </c>
      <c r="S5921" s="85">
        <v>170</v>
      </c>
      <c r="T5921" s="85"/>
      <c r="U5921" s="85"/>
    </row>
    <row r="5922" spans="2:24" ht="6" customHeight="1"/>
    <row r="5923" spans="2:24" ht="13.75" customHeight="1">
      <c r="C5923" s="86" t="s">
        <v>10</v>
      </c>
      <c r="D5923" s="86"/>
      <c r="E5923" s="86"/>
      <c r="G5923" s="87">
        <v>1</v>
      </c>
      <c r="H5923" s="87"/>
      <c r="I5923" s="87"/>
    </row>
    <row r="5924" spans="2:24" ht="6" customHeight="1"/>
    <row r="5925" spans="2:24" ht="6" customHeight="1"/>
    <row r="5926" spans="2:24" ht="15" customHeight="1">
      <c r="B5926" s="88" t="s">
        <v>741</v>
      </c>
      <c r="C5926" s="88"/>
      <c r="D5926" s="88"/>
      <c r="E5926" s="88"/>
      <c r="F5926" s="88"/>
      <c r="G5926" s="88"/>
      <c r="H5926" s="88"/>
      <c r="I5926" s="88"/>
      <c r="J5926" s="88"/>
      <c r="K5926" s="88"/>
      <c r="L5926" s="88"/>
      <c r="M5926" s="88"/>
      <c r="N5926" s="88"/>
      <c r="O5926" s="88"/>
      <c r="P5926" s="88"/>
      <c r="Q5926" s="88"/>
      <c r="R5926" s="88"/>
      <c r="S5926" s="88"/>
      <c r="T5926" s="88"/>
      <c r="U5926" s="88"/>
      <c r="V5926" s="88"/>
      <c r="W5926" s="88"/>
      <c r="X5926" s="88"/>
    </row>
    <row r="5927" spans="2:24" ht="5.4" customHeight="1"/>
    <row r="5928" spans="2:24" ht="10.75" customHeight="1">
      <c r="B5928" s="93" t="s">
        <v>742</v>
      </c>
      <c r="C5928" s="93"/>
      <c r="E5928" s="89">
        <v>85</v>
      </c>
      <c r="F5928" s="89"/>
      <c r="G5928" s="89"/>
      <c r="I5928" s="89">
        <v>90</v>
      </c>
      <c r="J5928" s="89"/>
      <c r="K5928" s="89"/>
      <c r="M5928" s="2">
        <v>130</v>
      </c>
      <c r="O5928" s="2">
        <v>130</v>
      </c>
      <c r="Q5928" s="2">
        <v>115</v>
      </c>
      <c r="S5928" s="89">
        <v>170</v>
      </c>
      <c r="T5928" s="89"/>
      <c r="U5928" s="89"/>
      <c r="W5928" s="90">
        <v>40</v>
      </c>
      <c r="X5928" s="90"/>
    </row>
    <row r="5929" spans="2:24" ht="1.75" customHeight="1">
      <c r="B5929" s="93"/>
      <c r="C5929" s="93"/>
    </row>
    <row r="5930" spans="2:24" ht="0.65" customHeight="1">
      <c r="B5930" s="93"/>
      <c r="C5930" s="93"/>
    </row>
    <row r="5931" spans="2:24" ht="8.4" customHeight="1">
      <c r="B5931" s="93"/>
      <c r="C5931" s="93"/>
    </row>
    <row r="5932" spans="2:24" ht="10.75" customHeight="1">
      <c r="B5932" s="93" t="s">
        <v>742</v>
      </c>
      <c r="C5932" s="93"/>
      <c r="E5932" s="89">
        <v>85</v>
      </c>
      <c r="F5932" s="89"/>
      <c r="G5932" s="89"/>
      <c r="I5932" s="89">
        <v>90</v>
      </c>
      <c r="J5932" s="89"/>
      <c r="K5932" s="89"/>
      <c r="M5932" s="2">
        <v>130</v>
      </c>
      <c r="O5932" s="2">
        <v>130</v>
      </c>
      <c r="Q5932" s="2">
        <v>115</v>
      </c>
      <c r="S5932" s="89">
        <v>170</v>
      </c>
      <c r="T5932" s="89"/>
      <c r="U5932" s="89"/>
      <c r="W5932" s="90">
        <v>38</v>
      </c>
      <c r="X5932" s="90"/>
    </row>
    <row r="5933" spans="2:24" ht="1.75" customHeight="1">
      <c r="B5933" s="93"/>
      <c r="C5933" s="93"/>
    </row>
    <row r="5934" spans="2:24" ht="0.65" customHeight="1">
      <c r="B5934" s="93"/>
      <c r="C5934" s="93"/>
    </row>
    <row r="5935" spans="2:24" ht="8.4" customHeight="1">
      <c r="B5935" s="93"/>
      <c r="C5935" s="93"/>
    </row>
    <row r="5936" spans="2:24" ht="1.75" customHeight="1"/>
    <row r="5937" spans="2:24" ht="10.75" customHeight="1">
      <c r="E5937" s="85">
        <v>170</v>
      </c>
      <c r="F5937" s="85"/>
      <c r="G5937" s="85"/>
      <c r="I5937" s="85">
        <v>180</v>
      </c>
      <c r="J5937" s="85"/>
      <c r="K5937" s="85"/>
      <c r="M5937" s="3">
        <v>260</v>
      </c>
      <c r="O5937" s="3">
        <v>260</v>
      </c>
      <c r="Q5937" s="3">
        <v>230</v>
      </c>
      <c r="S5937" s="85">
        <v>340</v>
      </c>
      <c r="T5937" s="85"/>
      <c r="U5937" s="85"/>
    </row>
    <row r="5938" spans="2:24" ht="6" customHeight="1"/>
    <row r="5939" spans="2:24" ht="13.75" customHeight="1">
      <c r="C5939" s="86" t="s">
        <v>10</v>
      </c>
      <c r="D5939" s="86"/>
      <c r="E5939" s="86"/>
      <c r="G5939" s="87">
        <v>2</v>
      </c>
      <c r="H5939" s="87"/>
      <c r="I5939" s="87"/>
    </row>
    <row r="5940" spans="2:24" ht="6" customHeight="1"/>
    <row r="5941" spans="2:24" ht="6" customHeight="1"/>
    <row r="5942" spans="2:24" ht="15" customHeight="1">
      <c r="B5942" s="88" t="s">
        <v>743</v>
      </c>
      <c r="C5942" s="88"/>
      <c r="D5942" s="88"/>
      <c r="E5942" s="88"/>
      <c r="F5942" s="88"/>
      <c r="G5942" s="88"/>
      <c r="H5942" s="88"/>
      <c r="I5942" s="88"/>
      <c r="J5942" s="88"/>
      <c r="K5942" s="88"/>
      <c r="L5942" s="88"/>
      <c r="M5942" s="88"/>
      <c r="N5942" s="88"/>
      <c r="O5942" s="88"/>
      <c r="P5942" s="88"/>
      <c r="Q5942" s="88"/>
      <c r="R5942" s="88"/>
      <c r="S5942" s="88"/>
      <c r="T5942" s="88"/>
      <c r="U5942" s="88"/>
      <c r="V5942" s="88"/>
      <c r="W5942" s="88"/>
      <c r="X5942" s="88"/>
    </row>
    <row r="5943" spans="2:24" ht="5.4" customHeight="1"/>
    <row r="5944" spans="2:24" ht="10.75" customHeight="1">
      <c r="B5944" s="93" t="s">
        <v>744</v>
      </c>
      <c r="C5944" s="93"/>
      <c r="E5944" s="89">
        <v>1200</v>
      </c>
      <c r="F5944" s="89"/>
      <c r="G5944" s="89"/>
      <c r="I5944" s="89">
        <v>1310</v>
      </c>
      <c r="J5944" s="89"/>
      <c r="K5944" s="89"/>
      <c r="M5944" s="2">
        <v>1220</v>
      </c>
      <c r="O5944" s="2">
        <v>1390</v>
      </c>
      <c r="Q5944" s="2">
        <v>1200</v>
      </c>
      <c r="S5944" s="89">
        <v>1405</v>
      </c>
      <c r="T5944" s="89"/>
      <c r="U5944" s="89"/>
      <c r="W5944" s="90">
        <v>88</v>
      </c>
      <c r="X5944" s="90"/>
    </row>
    <row r="5945" spans="2:24" ht="1.75" customHeight="1">
      <c r="B5945" s="93"/>
      <c r="C5945" s="93"/>
    </row>
    <row r="5946" spans="2:24" ht="0.65" customHeight="1">
      <c r="B5946" s="93"/>
      <c r="C5946" s="93"/>
    </row>
    <row r="5947" spans="2:24" ht="8.4" customHeight="1">
      <c r="B5947" s="93"/>
      <c r="C5947" s="93"/>
    </row>
    <row r="5948" spans="2:24" ht="10.75" customHeight="1">
      <c r="B5948" s="93" t="s">
        <v>744</v>
      </c>
      <c r="C5948" s="93"/>
      <c r="E5948" s="89">
        <v>1200</v>
      </c>
      <c r="F5948" s="89"/>
      <c r="G5948" s="89"/>
      <c r="I5948" s="89">
        <v>1310</v>
      </c>
      <c r="J5948" s="89"/>
      <c r="K5948" s="89"/>
      <c r="M5948" s="2">
        <v>1220</v>
      </c>
      <c r="O5948" s="2">
        <v>1390</v>
      </c>
      <c r="Q5948" s="2">
        <v>1200</v>
      </c>
      <c r="S5948" s="89">
        <v>1405</v>
      </c>
      <c r="T5948" s="89"/>
      <c r="U5948" s="89"/>
      <c r="W5948" s="90">
        <v>86</v>
      </c>
      <c r="X5948" s="90"/>
    </row>
    <row r="5949" spans="2:24" ht="1.75" customHeight="1">
      <c r="B5949" s="93"/>
      <c r="C5949" s="93"/>
    </row>
    <row r="5950" spans="2:24" ht="0.65" customHeight="1">
      <c r="B5950" s="93"/>
      <c r="C5950" s="93"/>
    </row>
    <row r="5951" spans="2:24" ht="8.4" customHeight="1">
      <c r="B5951" s="93"/>
      <c r="C5951" s="93"/>
    </row>
    <row r="5952" spans="2:24" ht="1.75" customHeight="1"/>
    <row r="5953" spans="2:24" ht="10.75" customHeight="1">
      <c r="E5953" s="85">
        <v>2400</v>
      </c>
      <c r="F5953" s="85"/>
      <c r="G5953" s="85"/>
      <c r="I5953" s="85">
        <v>2620</v>
      </c>
      <c r="J5953" s="85"/>
      <c r="K5953" s="85"/>
      <c r="M5953" s="3">
        <v>2440</v>
      </c>
      <c r="O5953" s="3">
        <v>2780</v>
      </c>
      <c r="Q5953" s="3">
        <v>2400</v>
      </c>
      <c r="S5953" s="85">
        <v>2810</v>
      </c>
      <c r="T5953" s="85"/>
      <c r="U5953" s="85"/>
    </row>
    <row r="5954" spans="2:24" ht="6" customHeight="1"/>
    <row r="5955" spans="2:24" ht="13.75" customHeight="1">
      <c r="C5955" s="86" t="s">
        <v>10</v>
      </c>
      <c r="D5955" s="86"/>
      <c r="E5955" s="86"/>
      <c r="G5955" s="87">
        <v>2</v>
      </c>
      <c r="H5955" s="87"/>
      <c r="I5955" s="87"/>
    </row>
    <row r="5956" spans="2:24" ht="6" customHeight="1"/>
    <row r="5957" spans="2:24" ht="6" customHeight="1"/>
    <row r="5958" spans="2:24" ht="15" customHeight="1">
      <c r="B5958" s="88" t="s">
        <v>745</v>
      </c>
      <c r="C5958" s="88"/>
      <c r="D5958" s="88"/>
      <c r="E5958" s="88"/>
      <c r="F5958" s="88"/>
      <c r="G5958" s="88"/>
      <c r="H5958" s="88"/>
      <c r="I5958" s="88"/>
      <c r="J5958" s="88"/>
      <c r="K5958" s="88"/>
      <c r="L5958" s="88"/>
      <c r="M5958" s="88"/>
      <c r="N5958" s="88"/>
      <c r="O5958" s="88"/>
      <c r="P5958" s="88"/>
      <c r="Q5958" s="88"/>
      <c r="R5958" s="88"/>
      <c r="S5958" s="88"/>
      <c r="T5958" s="88"/>
      <c r="U5958" s="88"/>
      <c r="V5958" s="88"/>
      <c r="W5958" s="88"/>
      <c r="X5958" s="88"/>
    </row>
    <row r="5959" spans="2:24" ht="5.4" customHeight="1"/>
    <row r="5960" spans="2:24" ht="10.75" customHeight="1">
      <c r="B5960" s="93" t="s">
        <v>746</v>
      </c>
      <c r="C5960" s="93"/>
      <c r="E5960" s="89">
        <v>4140</v>
      </c>
      <c r="F5960" s="89"/>
      <c r="G5960" s="89"/>
      <c r="I5960" s="89">
        <v>4715</v>
      </c>
      <c r="J5960" s="89"/>
      <c r="K5960" s="89"/>
      <c r="M5960" s="2">
        <v>4092</v>
      </c>
      <c r="O5960" s="2">
        <v>4592</v>
      </c>
      <c r="Q5960" s="2">
        <v>4100</v>
      </c>
      <c r="S5960" s="89">
        <v>4555</v>
      </c>
      <c r="T5960" s="89"/>
      <c r="U5960" s="89"/>
      <c r="W5960" s="90">
        <v>78</v>
      </c>
      <c r="X5960" s="90"/>
    </row>
    <row r="5961" spans="2:24" ht="1.75" customHeight="1">
      <c r="B5961" s="93"/>
      <c r="C5961" s="93"/>
    </row>
    <row r="5962" spans="2:24" ht="0.65" customHeight="1">
      <c r="B5962" s="93"/>
      <c r="C5962" s="93"/>
    </row>
    <row r="5963" spans="2:24" ht="8.4" customHeight="1">
      <c r="B5963" s="93"/>
      <c r="C5963" s="93"/>
    </row>
    <row r="5964" spans="2:24" ht="10.75" customHeight="1">
      <c r="B5964" s="93" t="s">
        <v>746</v>
      </c>
      <c r="C5964" s="93"/>
      <c r="E5964" s="89">
        <v>4140</v>
      </c>
      <c r="F5964" s="89"/>
      <c r="G5964" s="89"/>
      <c r="I5964" s="89">
        <v>4715</v>
      </c>
      <c r="J5964" s="89"/>
      <c r="K5964" s="89"/>
      <c r="M5964" s="2">
        <v>4092</v>
      </c>
      <c r="O5964" s="2">
        <v>4592</v>
      </c>
      <c r="Q5964" s="2">
        <v>4100</v>
      </c>
      <c r="S5964" s="89">
        <v>4555</v>
      </c>
      <c r="T5964" s="89"/>
      <c r="U5964" s="89"/>
      <c r="W5964" s="90">
        <v>78</v>
      </c>
      <c r="X5964" s="90"/>
    </row>
    <row r="5965" spans="2:24" ht="1.75" customHeight="1">
      <c r="B5965" s="93"/>
      <c r="C5965" s="93"/>
    </row>
    <row r="5966" spans="2:24" ht="0.65" customHeight="1">
      <c r="B5966" s="93"/>
      <c r="C5966" s="93"/>
    </row>
    <row r="5967" spans="2:24" ht="8.4" customHeight="1">
      <c r="B5967" s="93"/>
      <c r="C5967" s="93"/>
    </row>
    <row r="5968" spans="2:24" ht="1.75" customHeight="1"/>
    <row r="5969" spans="2:24" ht="10.75" customHeight="1">
      <c r="E5969" s="85">
        <v>8280</v>
      </c>
      <c r="F5969" s="85"/>
      <c r="G5969" s="85"/>
      <c r="I5969" s="85">
        <v>9430</v>
      </c>
      <c r="J5969" s="85"/>
      <c r="K5969" s="85"/>
      <c r="M5969" s="3">
        <v>8184</v>
      </c>
      <c r="O5969" s="3">
        <v>9184</v>
      </c>
      <c r="Q5969" s="3">
        <v>8200</v>
      </c>
      <c r="S5969" s="85">
        <v>9110</v>
      </c>
      <c r="T5969" s="85"/>
      <c r="U5969" s="85"/>
    </row>
    <row r="5970" spans="2:24" ht="6" customHeight="1"/>
    <row r="5971" spans="2:24" ht="13.75" customHeight="1">
      <c r="C5971" s="86" t="s">
        <v>10</v>
      </c>
      <c r="D5971" s="86"/>
      <c r="E5971" s="86"/>
      <c r="G5971" s="87">
        <v>2</v>
      </c>
      <c r="H5971" s="87"/>
      <c r="I5971" s="87"/>
    </row>
    <row r="5972" spans="2:24" ht="6" customHeight="1"/>
    <row r="5973" spans="2:24" ht="6" customHeight="1"/>
    <row r="5974" spans="2:24" ht="15" customHeight="1">
      <c r="B5974" s="88" t="s">
        <v>747</v>
      </c>
      <c r="C5974" s="88"/>
      <c r="D5974" s="88"/>
      <c r="E5974" s="88"/>
      <c r="F5974" s="88"/>
      <c r="G5974" s="88"/>
      <c r="H5974" s="88"/>
      <c r="I5974" s="88"/>
      <c r="J5974" s="88"/>
      <c r="K5974" s="88"/>
      <c r="L5974" s="88"/>
      <c r="M5974" s="88"/>
      <c r="N5974" s="88"/>
      <c r="O5974" s="88"/>
      <c r="P5974" s="88"/>
      <c r="Q5974" s="88"/>
      <c r="R5974" s="88"/>
      <c r="S5974" s="88"/>
      <c r="T5974" s="88"/>
      <c r="U5974" s="88"/>
      <c r="V5974" s="88"/>
      <c r="W5974" s="88"/>
      <c r="X5974" s="88"/>
    </row>
    <row r="5975" spans="2:24" ht="5.4" customHeight="1"/>
    <row r="5976" spans="2:24" ht="12.65" customHeight="1">
      <c r="B5976" s="74" t="s">
        <v>748</v>
      </c>
      <c r="C5976" s="74"/>
      <c r="E5976" s="89">
        <v>20</v>
      </c>
      <c r="F5976" s="89"/>
      <c r="G5976" s="89"/>
      <c r="I5976" s="89">
        <v>20</v>
      </c>
      <c r="J5976" s="89"/>
      <c r="K5976" s="89"/>
      <c r="M5976" s="2">
        <v>80</v>
      </c>
      <c r="O5976" s="2">
        <v>80</v>
      </c>
      <c r="Q5976" s="2">
        <v>160</v>
      </c>
      <c r="S5976" s="89">
        <v>160</v>
      </c>
      <c r="T5976" s="89"/>
      <c r="U5976" s="89"/>
      <c r="W5976" s="90">
        <v>60</v>
      </c>
      <c r="X5976" s="90"/>
    </row>
    <row r="5977" spans="2:24" ht="0.65" customHeight="1">
      <c r="B5977" s="74"/>
      <c r="C5977" s="74"/>
    </row>
    <row r="5978" spans="2:24" ht="0.65" customHeight="1"/>
    <row r="5979" spans="2:24" ht="1.75" customHeight="1"/>
    <row r="5980" spans="2:24" ht="10.75" customHeight="1">
      <c r="E5980" s="85">
        <v>20</v>
      </c>
      <c r="F5980" s="85"/>
      <c r="G5980" s="85"/>
      <c r="I5980" s="85">
        <v>20</v>
      </c>
      <c r="J5980" s="85"/>
      <c r="K5980" s="85"/>
      <c r="M5980" s="3">
        <v>80</v>
      </c>
      <c r="O5980" s="3">
        <v>80</v>
      </c>
      <c r="Q5980" s="3">
        <v>160</v>
      </c>
      <c r="S5980" s="85">
        <v>160</v>
      </c>
      <c r="T5980" s="85"/>
      <c r="U5980" s="85"/>
    </row>
    <row r="5981" spans="2:24" ht="6" customHeight="1"/>
    <row r="5982" spans="2:24" ht="13.75" customHeight="1">
      <c r="C5982" s="86" t="s">
        <v>10</v>
      </c>
      <c r="D5982" s="86"/>
      <c r="E5982" s="86"/>
      <c r="G5982" s="87">
        <v>1</v>
      </c>
      <c r="H5982" s="87"/>
      <c r="I5982" s="87"/>
    </row>
    <row r="5983" spans="2:24" ht="6" customHeight="1"/>
    <row r="5984" spans="2:24" ht="6" customHeight="1"/>
    <row r="5985" spans="2:24" ht="15" customHeight="1">
      <c r="B5985" s="88" t="s">
        <v>749</v>
      </c>
      <c r="C5985" s="88"/>
      <c r="D5985" s="88"/>
      <c r="E5985" s="88"/>
      <c r="F5985" s="88"/>
      <c r="G5985" s="88"/>
      <c r="H5985" s="88"/>
      <c r="I5985" s="88"/>
      <c r="J5985" s="88"/>
      <c r="K5985" s="88"/>
      <c r="L5985" s="88"/>
      <c r="M5985" s="88"/>
      <c r="N5985" s="88"/>
      <c r="O5985" s="88"/>
      <c r="P5985" s="88"/>
      <c r="Q5985" s="88"/>
      <c r="R5985" s="88"/>
      <c r="S5985" s="88"/>
      <c r="T5985" s="88"/>
      <c r="U5985" s="88"/>
      <c r="V5985" s="88"/>
      <c r="W5985" s="88"/>
      <c r="X5985" s="88"/>
    </row>
    <row r="5986" spans="2:24" ht="5.4" customHeight="1"/>
    <row r="5987" spans="2:24" ht="10.75" customHeight="1">
      <c r="B5987" s="93" t="s">
        <v>750</v>
      </c>
      <c r="C5987" s="93"/>
      <c r="E5987" s="89">
        <v>25</v>
      </c>
      <c r="F5987" s="89"/>
      <c r="G5987" s="89"/>
      <c r="I5987" s="89">
        <v>80</v>
      </c>
      <c r="J5987" s="89"/>
      <c r="K5987" s="89"/>
      <c r="M5987" s="2">
        <v>75</v>
      </c>
      <c r="O5987" s="2">
        <v>75</v>
      </c>
      <c r="Q5987" s="2">
        <v>100</v>
      </c>
      <c r="S5987" s="89">
        <v>125</v>
      </c>
      <c r="T5987" s="89"/>
      <c r="U5987" s="89"/>
      <c r="W5987" s="90">
        <v>53</v>
      </c>
      <c r="X5987" s="90"/>
    </row>
    <row r="5988" spans="2:24" ht="1.75" customHeight="1">
      <c r="B5988" s="93"/>
      <c r="C5988" s="93"/>
    </row>
    <row r="5989" spans="2:24" ht="0.65" customHeight="1">
      <c r="B5989" s="93"/>
      <c r="C5989" s="93"/>
    </row>
    <row r="5990" spans="2:24" ht="8.4" customHeight="1">
      <c r="B5990" s="93"/>
      <c r="C5990" s="93"/>
    </row>
    <row r="5991" spans="2:24" ht="10.75" customHeight="1">
      <c r="B5991" s="93" t="s">
        <v>750</v>
      </c>
      <c r="C5991" s="93"/>
      <c r="E5991" s="89">
        <v>25</v>
      </c>
      <c r="F5991" s="89"/>
      <c r="G5991" s="89"/>
      <c r="I5991" s="89">
        <v>80</v>
      </c>
      <c r="J5991" s="89"/>
      <c r="K5991" s="89"/>
      <c r="M5991" s="2">
        <v>75</v>
      </c>
      <c r="O5991" s="2">
        <v>75</v>
      </c>
      <c r="Q5991" s="2">
        <v>100</v>
      </c>
      <c r="S5991" s="89">
        <v>125</v>
      </c>
      <c r="T5991" s="89"/>
      <c r="U5991" s="89"/>
      <c r="W5991" s="90">
        <v>57</v>
      </c>
      <c r="X5991" s="90"/>
    </row>
    <row r="5992" spans="2:24" ht="1.75" customHeight="1">
      <c r="B5992" s="93"/>
      <c r="C5992" s="93"/>
    </row>
    <row r="5993" spans="2:24" ht="0.65" customHeight="1">
      <c r="B5993" s="93"/>
      <c r="C5993" s="93"/>
    </row>
    <row r="5994" spans="2:24" ht="8.4" customHeight="1">
      <c r="B5994" s="93"/>
      <c r="C5994" s="93"/>
    </row>
    <row r="5995" spans="2:24" ht="1.75" customHeight="1"/>
    <row r="5996" spans="2:24" ht="10.75" customHeight="1">
      <c r="E5996" s="85">
        <v>50</v>
      </c>
      <c r="F5996" s="85"/>
      <c r="G5996" s="85"/>
      <c r="I5996" s="85">
        <v>160</v>
      </c>
      <c r="J5996" s="85"/>
      <c r="K5996" s="85"/>
      <c r="M5996" s="3">
        <v>150</v>
      </c>
      <c r="O5996" s="3">
        <v>150</v>
      </c>
      <c r="Q5996" s="3">
        <v>200</v>
      </c>
      <c r="S5996" s="85">
        <v>250</v>
      </c>
      <c r="T5996" s="85"/>
      <c r="U5996" s="85"/>
    </row>
    <row r="5997" spans="2:24" ht="6" customHeight="1"/>
    <row r="5998" spans="2:24" ht="13.75" customHeight="1">
      <c r="C5998" s="86" t="s">
        <v>10</v>
      </c>
      <c r="D5998" s="86"/>
      <c r="E5998" s="86"/>
      <c r="G5998" s="87">
        <v>2</v>
      </c>
      <c r="H5998" s="87"/>
      <c r="I5998" s="87"/>
    </row>
    <row r="5999" spans="2:24" ht="6" customHeight="1"/>
    <row r="6000" spans="2:24" ht="6" customHeight="1"/>
    <row r="6001" spans="2:24" ht="15" customHeight="1">
      <c r="B6001" s="88" t="s">
        <v>751</v>
      </c>
      <c r="C6001" s="88"/>
      <c r="D6001" s="88"/>
      <c r="E6001" s="88"/>
      <c r="F6001" s="88"/>
      <c r="G6001" s="88"/>
      <c r="H6001" s="88"/>
      <c r="I6001" s="88"/>
      <c r="J6001" s="88"/>
      <c r="K6001" s="88"/>
      <c r="L6001" s="88"/>
      <c r="M6001" s="88"/>
      <c r="N6001" s="88"/>
      <c r="O6001" s="88"/>
      <c r="P6001" s="88"/>
      <c r="Q6001" s="88"/>
      <c r="R6001" s="88"/>
      <c r="S6001" s="88"/>
      <c r="T6001" s="88"/>
      <c r="U6001" s="88"/>
      <c r="V6001" s="88"/>
      <c r="W6001" s="88"/>
      <c r="X6001" s="88"/>
    </row>
    <row r="6002" spans="2:24" ht="5.4" customHeight="1"/>
    <row r="6003" spans="2:24" ht="12.65" customHeight="1">
      <c r="B6003" s="74" t="s">
        <v>752</v>
      </c>
      <c r="C6003" s="74"/>
      <c r="E6003" s="89">
        <v>0</v>
      </c>
      <c r="F6003" s="89"/>
      <c r="G6003" s="89"/>
      <c r="I6003" s="89">
        <v>0</v>
      </c>
      <c r="J6003" s="89"/>
      <c r="K6003" s="89"/>
      <c r="M6003" s="2">
        <v>0</v>
      </c>
      <c r="O6003" s="2">
        <v>0</v>
      </c>
      <c r="Q6003" s="2">
        <v>100</v>
      </c>
      <c r="S6003" s="89">
        <v>113</v>
      </c>
      <c r="T6003" s="89"/>
      <c r="U6003" s="89"/>
      <c r="W6003" s="90">
        <v>93</v>
      </c>
      <c r="X6003" s="90"/>
    </row>
    <row r="6004" spans="2:24" ht="0.65" customHeight="1">
      <c r="B6004" s="74"/>
      <c r="C6004" s="74"/>
    </row>
    <row r="6005" spans="2:24" ht="0.65" customHeight="1"/>
    <row r="6006" spans="2:24" ht="1.75" customHeight="1"/>
    <row r="6007" spans="2:24" ht="10.75" customHeight="1">
      <c r="E6007" s="85">
        <v>0</v>
      </c>
      <c r="F6007" s="85"/>
      <c r="G6007" s="85"/>
      <c r="I6007" s="85">
        <v>0</v>
      </c>
      <c r="J6007" s="85"/>
      <c r="K6007" s="85"/>
      <c r="M6007" s="3">
        <v>0</v>
      </c>
      <c r="O6007" s="3">
        <v>0</v>
      </c>
      <c r="Q6007" s="3">
        <v>100</v>
      </c>
      <c r="S6007" s="85">
        <v>113</v>
      </c>
      <c r="T6007" s="85"/>
      <c r="U6007" s="85"/>
    </row>
    <row r="6008" spans="2:24" ht="6" customHeight="1"/>
    <row r="6009" spans="2:24" ht="13.75" customHeight="1">
      <c r="C6009" s="86" t="s">
        <v>10</v>
      </c>
      <c r="D6009" s="86"/>
      <c r="E6009" s="86"/>
      <c r="G6009" s="87">
        <v>1</v>
      </c>
      <c r="H6009" s="87"/>
      <c r="I6009" s="87"/>
    </row>
    <row r="6010" spans="2:24" ht="6" customHeight="1"/>
    <row r="6011" spans="2:24" ht="6" customHeight="1"/>
    <row r="6012" spans="2:24" ht="15" customHeight="1">
      <c r="B6012" s="88" t="s">
        <v>753</v>
      </c>
      <c r="C6012" s="88"/>
      <c r="D6012" s="88"/>
      <c r="E6012" s="88"/>
      <c r="F6012" s="88"/>
      <c r="G6012" s="88"/>
      <c r="H6012" s="88"/>
      <c r="I6012" s="88"/>
      <c r="J6012" s="88"/>
      <c r="K6012" s="88"/>
      <c r="L6012" s="88"/>
      <c r="M6012" s="88"/>
      <c r="N6012" s="88"/>
      <c r="O6012" s="88"/>
      <c r="P6012" s="88"/>
      <c r="Q6012" s="88"/>
      <c r="R6012" s="88"/>
      <c r="S6012" s="88"/>
      <c r="T6012" s="88"/>
      <c r="U6012" s="88"/>
      <c r="V6012" s="88"/>
      <c r="W6012" s="88"/>
      <c r="X6012" s="88"/>
    </row>
    <row r="6013" spans="2:24" ht="5.4" customHeight="1"/>
    <row r="6014" spans="2:24" ht="10.75" customHeight="1">
      <c r="B6014" s="93" t="s">
        <v>754</v>
      </c>
      <c r="C6014" s="93"/>
      <c r="E6014" s="89">
        <v>51</v>
      </c>
      <c r="F6014" s="89"/>
      <c r="G6014" s="89"/>
      <c r="I6014" s="89">
        <v>57</v>
      </c>
      <c r="J6014" s="89"/>
      <c r="K6014" s="89"/>
      <c r="M6014" s="2">
        <v>76</v>
      </c>
      <c r="O6014" s="2">
        <v>76</v>
      </c>
      <c r="Q6014" s="2">
        <v>73</v>
      </c>
      <c r="S6014" s="89">
        <v>78</v>
      </c>
      <c r="T6014" s="89"/>
      <c r="U6014" s="89"/>
      <c r="W6014" s="90">
        <v>39</v>
      </c>
      <c r="X6014" s="90"/>
    </row>
    <row r="6015" spans="2:24" ht="1.75" customHeight="1">
      <c r="B6015" s="93"/>
      <c r="C6015" s="93"/>
    </row>
    <row r="6016" spans="2:24" ht="0.65" customHeight="1">
      <c r="B6016" s="93"/>
      <c r="C6016" s="93"/>
    </row>
    <row r="6017" spans="2:24" ht="8.4" customHeight="1">
      <c r="B6017" s="93"/>
      <c r="C6017" s="93"/>
    </row>
    <row r="6018" spans="2:24" ht="10.75" customHeight="1">
      <c r="B6018" s="93" t="s">
        <v>754</v>
      </c>
      <c r="C6018" s="93"/>
      <c r="E6018" s="89">
        <v>51</v>
      </c>
      <c r="F6018" s="89"/>
      <c r="G6018" s="89"/>
      <c r="I6018" s="89">
        <v>57</v>
      </c>
      <c r="J6018" s="89"/>
      <c r="K6018" s="89"/>
      <c r="M6018" s="2">
        <v>76</v>
      </c>
      <c r="O6018" s="2">
        <v>76</v>
      </c>
      <c r="Q6018" s="2">
        <v>73</v>
      </c>
      <c r="S6018" s="89">
        <v>78</v>
      </c>
      <c r="T6018" s="89"/>
      <c r="U6018" s="89"/>
      <c r="W6018" s="90">
        <v>44</v>
      </c>
      <c r="X6018" s="90"/>
    </row>
    <row r="6019" spans="2:24" ht="1.75" customHeight="1">
      <c r="B6019" s="93"/>
      <c r="C6019" s="93"/>
    </row>
    <row r="6020" spans="2:24" ht="0.65" customHeight="1">
      <c r="B6020" s="93"/>
      <c r="C6020" s="93"/>
    </row>
    <row r="6021" spans="2:24" ht="8.4" customHeight="1">
      <c r="B6021" s="93"/>
      <c r="C6021" s="93"/>
    </row>
    <row r="6022" spans="2:24" ht="1.75" customHeight="1"/>
    <row r="6023" spans="2:24" ht="10.75" customHeight="1">
      <c r="E6023" s="85">
        <v>102</v>
      </c>
      <c r="F6023" s="85"/>
      <c r="G6023" s="85"/>
      <c r="I6023" s="85">
        <v>114</v>
      </c>
      <c r="J6023" s="85"/>
      <c r="K6023" s="85"/>
      <c r="M6023" s="3">
        <v>152</v>
      </c>
      <c r="O6023" s="3">
        <v>152</v>
      </c>
      <c r="Q6023" s="3">
        <v>146</v>
      </c>
      <c r="S6023" s="85">
        <v>156</v>
      </c>
      <c r="T6023" s="85"/>
      <c r="U6023" s="85"/>
    </row>
    <row r="6024" spans="2:24" ht="6" customHeight="1"/>
    <row r="6025" spans="2:24" ht="13.75" customHeight="1">
      <c r="C6025" s="86" t="s">
        <v>10</v>
      </c>
      <c r="D6025" s="86"/>
      <c r="E6025" s="86"/>
      <c r="G6025" s="87">
        <v>2</v>
      </c>
      <c r="H6025" s="87"/>
      <c r="I6025" s="87"/>
    </row>
    <row r="6026" spans="2:24" ht="6" customHeight="1"/>
    <row r="6027" spans="2:24" ht="6" customHeight="1"/>
    <row r="6028" spans="2:24" ht="15" customHeight="1">
      <c r="B6028" s="88" t="s">
        <v>755</v>
      </c>
      <c r="C6028" s="88"/>
      <c r="D6028" s="88"/>
      <c r="E6028" s="88"/>
      <c r="F6028" s="88"/>
      <c r="G6028" s="88"/>
      <c r="H6028" s="88"/>
      <c r="I6028" s="88"/>
      <c r="J6028" s="88"/>
      <c r="K6028" s="88"/>
      <c r="L6028" s="88"/>
      <c r="M6028" s="88"/>
      <c r="N6028" s="88"/>
      <c r="O6028" s="88"/>
      <c r="P6028" s="88"/>
      <c r="Q6028" s="88"/>
      <c r="R6028" s="88"/>
      <c r="S6028" s="88"/>
      <c r="T6028" s="88"/>
      <c r="U6028" s="88"/>
      <c r="V6028" s="88"/>
      <c r="W6028" s="88"/>
      <c r="X6028" s="88"/>
    </row>
    <row r="6029" spans="2:24" ht="5.4" customHeight="1"/>
    <row r="6030" spans="2:24" ht="10.75" customHeight="1">
      <c r="B6030" s="93" t="s">
        <v>756</v>
      </c>
      <c r="C6030" s="93"/>
      <c r="E6030" s="89">
        <v>0</v>
      </c>
      <c r="F6030" s="89"/>
      <c r="G6030" s="89"/>
      <c r="I6030" s="89">
        <v>0</v>
      </c>
      <c r="J6030" s="89"/>
      <c r="K6030" s="89"/>
      <c r="M6030" s="2">
        <v>220</v>
      </c>
      <c r="O6030" s="2">
        <v>220</v>
      </c>
      <c r="Q6030" s="2">
        <v>140</v>
      </c>
      <c r="S6030" s="89">
        <v>140</v>
      </c>
      <c r="T6030" s="89"/>
      <c r="U6030" s="89"/>
      <c r="W6030" s="90">
        <v>62</v>
      </c>
      <c r="X6030" s="90"/>
    </row>
    <row r="6031" spans="2:24" ht="1.75" customHeight="1">
      <c r="B6031" s="93"/>
      <c r="C6031" s="93"/>
    </row>
    <row r="6032" spans="2:24" ht="0.65" customHeight="1">
      <c r="B6032" s="93"/>
      <c r="C6032" s="93"/>
    </row>
    <row r="6033" spans="2:24" ht="8.4" customHeight="1">
      <c r="B6033" s="93"/>
      <c r="C6033" s="93"/>
    </row>
    <row r="6034" spans="2:24" ht="10.75" customHeight="1">
      <c r="B6034" s="93" t="s">
        <v>756</v>
      </c>
      <c r="C6034" s="93"/>
      <c r="E6034" s="89">
        <v>0</v>
      </c>
      <c r="F6034" s="89"/>
      <c r="G6034" s="89"/>
      <c r="I6034" s="89">
        <v>0</v>
      </c>
      <c r="J6034" s="89"/>
      <c r="K6034" s="89"/>
      <c r="M6034" s="2">
        <v>220</v>
      </c>
      <c r="O6034" s="2">
        <v>220</v>
      </c>
      <c r="Q6034" s="2">
        <v>140</v>
      </c>
      <c r="S6034" s="89">
        <v>140</v>
      </c>
      <c r="T6034" s="89"/>
      <c r="U6034" s="89"/>
      <c r="W6034" s="90">
        <v>53</v>
      </c>
      <c r="X6034" s="90"/>
    </row>
    <row r="6035" spans="2:24" ht="1.75" customHeight="1">
      <c r="B6035" s="93"/>
      <c r="C6035" s="93"/>
    </row>
    <row r="6036" spans="2:24" ht="0.65" customHeight="1">
      <c r="B6036" s="93"/>
      <c r="C6036" s="93"/>
    </row>
    <row r="6037" spans="2:24" ht="8.4" customHeight="1">
      <c r="B6037" s="93"/>
      <c r="C6037" s="93"/>
    </row>
    <row r="6038" spans="2:24" ht="1.75" customHeight="1"/>
    <row r="6039" spans="2:24" ht="10.75" customHeight="1">
      <c r="E6039" s="85">
        <v>0</v>
      </c>
      <c r="F6039" s="85"/>
      <c r="G6039" s="85"/>
      <c r="I6039" s="85">
        <v>0</v>
      </c>
      <c r="J6039" s="85"/>
      <c r="K6039" s="85"/>
      <c r="M6039" s="3">
        <v>440</v>
      </c>
      <c r="O6039" s="3">
        <v>440</v>
      </c>
      <c r="Q6039" s="3">
        <v>280</v>
      </c>
      <c r="S6039" s="85">
        <v>280</v>
      </c>
      <c r="T6039" s="85"/>
      <c r="U6039" s="85"/>
    </row>
    <row r="6040" spans="2:24" ht="6" customHeight="1"/>
    <row r="6041" spans="2:24" ht="13.75" customHeight="1">
      <c r="C6041" s="86" t="s">
        <v>10</v>
      </c>
      <c r="D6041" s="86"/>
      <c r="E6041" s="86"/>
      <c r="G6041" s="87">
        <v>2</v>
      </c>
      <c r="H6041" s="87"/>
      <c r="I6041" s="87"/>
    </row>
    <row r="6042" spans="2:24" ht="6" customHeight="1"/>
    <row r="6043" spans="2:24" ht="6" customHeight="1"/>
    <row r="6044" spans="2:24" ht="15" customHeight="1">
      <c r="B6044" s="88" t="s">
        <v>757</v>
      </c>
      <c r="C6044" s="88"/>
      <c r="D6044" s="88"/>
      <c r="E6044" s="88"/>
      <c r="F6044" s="88"/>
      <c r="G6044" s="88"/>
      <c r="H6044" s="88"/>
      <c r="I6044" s="88"/>
      <c r="J6044" s="88"/>
      <c r="K6044" s="88"/>
      <c r="L6044" s="88"/>
      <c r="M6044" s="88"/>
      <c r="N6044" s="88"/>
      <c r="O6044" s="88"/>
      <c r="P6044" s="88"/>
      <c r="Q6044" s="88"/>
      <c r="R6044" s="88"/>
      <c r="S6044" s="88"/>
      <c r="T6044" s="88"/>
      <c r="U6044" s="88"/>
      <c r="V6044" s="88"/>
      <c r="W6044" s="88"/>
      <c r="X6044" s="88"/>
    </row>
    <row r="6045" spans="2:24" ht="5.4" customHeight="1"/>
    <row r="6046" spans="2:24" ht="12.65" customHeight="1">
      <c r="B6046" s="74" t="s">
        <v>758</v>
      </c>
      <c r="C6046" s="74"/>
      <c r="E6046" s="89">
        <v>600</v>
      </c>
      <c r="F6046" s="89"/>
      <c r="G6046" s="89"/>
      <c r="I6046" s="89">
        <v>675</v>
      </c>
      <c r="J6046" s="89"/>
      <c r="K6046" s="89"/>
      <c r="M6046" s="2">
        <v>630</v>
      </c>
      <c r="O6046" s="2">
        <v>665</v>
      </c>
      <c r="Q6046" s="2">
        <v>600</v>
      </c>
      <c r="S6046" s="89">
        <v>630</v>
      </c>
      <c r="T6046" s="89"/>
      <c r="U6046" s="89"/>
      <c r="W6046" s="90">
        <v>83</v>
      </c>
      <c r="X6046" s="90"/>
    </row>
    <row r="6047" spans="2:24" ht="0.65" customHeight="1">
      <c r="B6047" s="74"/>
      <c r="C6047" s="74"/>
    </row>
    <row r="6048" spans="2:24" ht="0.65" customHeight="1"/>
    <row r="6049" spans="2:24" ht="1.75" customHeight="1"/>
    <row r="6050" spans="2:24" ht="10.75" customHeight="1">
      <c r="E6050" s="85">
        <v>600</v>
      </c>
      <c r="F6050" s="85"/>
      <c r="G6050" s="85"/>
      <c r="I6050" s="85">
        <v>675</v>
      </c>
      <c r="J6050" s="85"/>
      <c r="K6050" s="85"/>
      <c r="M6050" s="3">
        <v>630</v>
      </c>
      <c r="O6050" s="3">
        <v>665</v>
      </c>
      <c r="Q6050" s="3">
        <v>600</v>
      </c>
      <c r="S6050" s="85">
        <v>630</v>
      </c>
      <c r="T6050" s="85"/>
      <c r="U6050" s="85"/>
    </row>
    <row r="6051" spans="2:24" ht="6" customHeight="1"/>
    <row r="6052" spans="2:24" ht="13.75" customHeight="1">
      <c r="C6052" s="86" t="s">
        <v>10</v>
      </c>
      <c r="D6052" s="86"/>
      <c r="E6052" s="86"/>
      <c r="G6052" s="87">
        <v>1</v>
      </c>
      <c r="H6052" s="87"/>
      <c r="I6052" s="87"/>
    </row>
    <row r="6053" spans="2:24" ht="6" customHeight="1"/>
    <row r="6054" spans="2:24" ht="6" customHeight="1"/>
    <row r="6055" spans="2:24" ht="15" customHeight="1">
      <c r="B6055" s="88" t="s">
        <v>759</v>
      </c>
      <c r="C6055" s="88"/>
      <c r="D6055" s="88"/>
      <c r="E6055" s="88"/>
      <c r="F6055" s="88"/>
      <c r="G6055" s="88"/>
      <c r="H6055" s="88"/>
      <c r="I6055" s="88"/>
      <c r="J6055" s="88"/>
      <c r="K6055" s="88"/>
      <c r="L6055" s="88"/>
      <c r="M6055" s="88"/>
      <c r="N6055" s="88"/>
      <c r="O6055" s="88"/>
      <c r="P6055" s="88"/>
      <c r="Q6055" s="88"/>
      <c r="R6055" s="88"/>
      <c r="S6055" s="88"/>
      <c r="T6055" s="88"/>
      <c r="U6055" s="88"/>
      <c r="V6055" s="88"/>
      <c r="W6055" s="88"/>
      <c r="X6055" s="88"/>
    </row>
    <row r="6056" spans="2:24" ht="5.4" customHeight="1"/>
    <row r="6057" spans="2:24" ht="12.65" customHeight="1">
      <c r="B6057" s="74" t="s">
        <v>760</v>
      </c>
      <c r="C6057" s="74"/>
      <c r="E6057" s="89">
        <v>100</v>
      </c>
      <c r="F6057" s="89"/>
      <c r="G6057" s="89"/>
      <c r="I6057" s="89">
        <v>120</v>
      </c>
      <c r="J6057" s="89"/>
      <c r="K6057" s="89"/>
      <c r="M6057" s="2">
        <v>100</v>
      </c>
      <c r="O6057" s="2">
        <v>100</v>
      </c>
      <c r="Q6057" s="2">
        <v>100</v>
      </c>
      <c r="S6057" s="89">
        <v>100</v>
      </c>
      <c r="T6057" s="89"/>
      <c r="U6057" s="89"/>
      <c r="W6057" s="90">
        <v>55</v>
      </c>
      <c r="X6057" s="90"/>
    </row>
    <row r="6058" spans="2:24" ht="0.65" customHeight="1">
      <c r="B6058" s="74"/>
      <c r="C6058" s="74"/>
    </row>
    <row r="6059" spans="2:24" ht="0.65" customHeight="1"/>
    <row r="6060" spans="2:24" ht="1.75" customHeight="1"/>
    <row r="6061" spans="2:24" ht="10.75" customHeight="1">
      <c r="E6061" s="85">
        <v>100</v>
      </c>
      <c r="F6061" s="85"/>
      <c r="G6061" s="85"/>
      <c r="I6061" s="85">
        <v>120</v>
      </c>
      <c r="J6061" s="85"/>
      <c r="K6061" s="85"/>
      <c r="M6061" s="3">
        <v>100</v>
      </c>
      <c r="O6061" s="3">
        <v>100</v>
      </c>
      <c r="Q6061" s="3">
        <v>100</v>
      </c>
      <c r="S6061" s="85">
        <v>100</v>
      </c>
      <c r="T6061" s="85"/>
      <c r="U6061" s="85"/>
    </row>
    <row r="6062" spans="2:24" ht="6" customHeight="1"/>
    <row r="6063" spans="2:24" ht="13.75" customHeight="1">
      <c r="C6063" s="86" t="s">
        <v>10</v>
      </c>
      <c r="D6063" s="86"/>
      <c r="E6063" s="86"/>
      <c r="G6063" s="87">
        <v>1</v>
      </c>
      <c r="H6063" s="87"/>
      <c r="I6063" s="87"/>
    </row>
    <row r="6064" spans="2:24" ht="6" customHeight="1"/>
    <row r="6065" spans="2:24" ht="6" customHeight="1"/>
    <row r="6066" spans="2:24" ht="15" customHeight="1">
      <c r="B6066" s="88" t="s">
        <v>761</v>
      </c>
      <c r="C6066" s="88"/>
      <c r="D6066" s="88"/>
      <c r="E6066" s="88"/>
      <c r="F6066" s="88"/>
      <c r="G6066" s="88"/>
      <c r="H6066" s="88"/>
      <c r="I6066" s="88"/>
      <c r="J6066" s="88"/>
      <c r="K6066" s="88"/>
      <c r="L6066" s="88"/>
      <c r="M6066" s="88"/>
      <c r="N6066" s="88"/>
      <c r="O6066" s="88"/>
      <c r="P6066" s="88"/>
      <c r="Q6066" s="88"/>
      <c r="R6066" s="88"/>
      <c r="S6066" s="88"/>
      <c r="T6066" s="88"/>
      <c r="U6066" s="88"/>
      <c r="V6066" s="88"/>
      <c r="W6066" s="88"/>
      <c r="X6066" s="88"/>
    </row>
    <row r="6067" spans="2:24" ht="5.4" customHeight="1"/>
    <row r="6068" spans="2:24" ht="12.65" customHeight="1">
      <c r="B6068" s="74" t="s">
        <v>762</v>
      </c>
      <c r="C6068" s="74"/>
      <c r="E6068" s="89">
        <v>170</v>
      </c>
      <c r="F6068" s="89"/>
      <c r="G6068" s="89"/>
      <c r="I6068" s="89">
        <v>170</v>
      </c>
      <c r="J6068" s="89"/>
      <c r="K6068" s="89"/>
      <c r="M6068" s="2">
        <v>310</v>
      </c>
      <c r="O6068" s="2">
        <v>317</v>
      </c>
      <c r="Q6068" s="2">
        <v>712</v>
      </c>
      <c r="S6068" s="89">
        <v>712</v>
      </c>
      <c r="T6068" s="89"/>
      <c r="U6068" s="89"/>
      <c r="W6068" s="90">
        <v>49</v>
      </c>
      <c r="X6068" s="90"/>
    </row>
    <row r="6069" spans="2:24" ht="0.65" customHeight="1">
      <c r="B6069" s="74"/>
      <c r="C6069" s="74"/>
    </row>
    <row r="6070" spans="2:24" ht="0.65" customHeight="1"/>
    <row r="6071" spans="2:24" ht="10.75" customHeight="1">
      <c r="E6071" s="85">
        <v>170</v>
      </c>
      <c r="F6071" s="85"/>
      <c r="G6071" s="85"/>
      <c r="I6071" s="85">
        <v>170</v>
      </c>
      <c r="J6071" s="85"/>
      <c r="K6071" s="85"/>
      <c r="M6071" s="3">
        <v>310</v>
      </c>
      <c r="O6071" s="3">
        <v>317</v>
      </c>
      <c r="Q6071" s="3">
        <v>712</v>
      </c>
      <c r="S6071" s="85">
        <v>712</v>
      </c>
      <c r="T6071" s="85"/>
      <c r="U6071" s="85"/>
    </row>
    <row r="6072" spans="2:24" ht="6" customHeight="1"/>
    <row r="6073" spans="2:24" ht="13.75" customHeight="1">
      <c r="C6073" s="86" t="s">
        <v>10</v>
      </c>
      <c r="D6073" s="86"/>
      <c r="E6073" s="86"/>
      <c r="G6073" s="87">
        <v>1</v>
      </c>
      <c r="H6073" s="87"/>
      <c r="I6073" s="87"/>
    </row>
    <row r="6074" spans="2:24" ht="6" customHeight="1"/>
    <row r="6075" spans="2:24" ht="6" customHeight="1"/>
    <row r="6076" spans="2:24" ht="15" customHeight="1">
      <c r="B6076" s="88" t="s">
        <v>763</v>
      </c>
      <c r="C6076" s="88"/>
      <c r="D6076" s="88"/>
      <c r="E6076" s="88"/>
      <c r="F6076" s="88"/>
      <c r="G6076" s="88"/>
      <c r="H6076" s="88"/>
      <c r="I6076" s="88"/>
      <c r="J6076" s="88"/>
      <c r="K6076" s="88"/>
      <c r="L6076" s="88"/>
      <c r="M6076" s="88"/>
      <c r="N6076" s="88"/>
      <c r="O6076" s="88"/>
      <c r="P6076" s="88"/>
      <c r="Q6076" s="88"/>
      <c r="R6076" s="88"/>
      <c r="S6076" s="88"/>
      <c r="T6076" s="88"/>
      <c r="U6076" s="88"/>
      <c r="V6076" s="88"/>
      <c r="W6076" s="88"/>
      <c r="X6076" s="88"/>
    </row>
    <row r="6077" spans="2:24" ht="5.4" customHeight="1"/>
    <row r="6078" spans="2:24" ht="10.75" customHeight="1">
      <c r="B6078" s="93" t="s">
        <v>764</v>
      </c>
      <c r="C6078" s="93"/>
      <c r="E6078" s="89">
        <v>1670</v>
      </c>
      <c r="F6078" s="89"/>
      <c r="G6078" s="89"/>
      <c r="I6078" s="89">
        <v>1778</v>
      </c>
      <c r="J6078" s="89"/>
      <c r="K6078" s="89"/>
      <c r="M6078" s="2">
        <v>2200</v>
      </c>
      <c r="O6078" s="2">
        <v>2315</v>
      </c>
      <c r="Q6078" s="2">
        <v>1620</v>
      </c>
      <c r="S6078" s="89">
        <v>1740</v>
      </c>
      <c r="T6078" s="89"/>
      <c r="U6078" s="89"/>
      <c r="W6078" s="90">
        <v>44</v>
      </c>
      <c r="X6078" s="90"/>
    </row>
    <row r="6079" spans="2:24" ht="1.75" customHeight="1">
      <c r="B6079" s="93"/>
      <c r="C6079" s="93"/>
    </row>
    <row r="6080" spans="2:24" ht="0.65" customHeight="1">
      <c r="B6080" s="93"/>
      <c r="C6080" s="93"/>
    </row>
    <row r="6081" spans="2:24" ht="8.4" customHeight="1">
      <c r="B6081" s="93"/>
      <c r="C6081" s="93"/>
    </row>
    <row r="6082" spans="2:24" ht="10.75" customHeight="1">
      <c r="B6082" s="93" t="s">
        <v>764</v>
      </c>
      <c r="C6082" s="93"/>
      <c r="E6082" s="89">
        <v>1670</v>
      </c>
      <c r="F6082" s="89"/>
      <c r="G6082" s="89"/>
      <c r="I6082" s="89">
        <v>1778</v>
      </c>
      <c r="J6082" s="89"/>
      <c r="K6082" s="89"/>
      <c r="M6082" s="2">
        <v>2200</v>
      </c>
      <c r="O6082" s="2">
        <v>2315</v>
      </c>
      <c r="Q6082" s="2">
        <v>1620</v>
      </c>
      <c r="S6082" s="89">
        <v>1740</v>
      </c>
      <c r="T6082" s="89"/>
      <c r="U6082" s="89"/>
      <c r="W6082" s="90">
        <v>41</v>
      </c>
      <c r="X6082" s="90"/>
    </row>
    <row r="6083" spans="2:24" ht="1.75" customHeight="1">
      <c r="B6083" s="93"/>
      <c r="C6083" s="93"/>
    </row>
    <row r="6084" spans="2:24" ht="0.65" customHeight="1">
      <c r="B6084" s="93"/>
      <c r="C6084" s="93"/>
    </row>
    <row r="6085" spans="2:24" ht="8.4" customHeight="1">
      <c r="B6085" s="93"/>
      <c r="C6085" s="93"/>
    </row>
    <row r="6086" spans="2:24" ht="1.75" customHeight="1"/>
    <row r="6087" spans="2:24" ht="10.75" customHeight="1">
      <c r="E6087" s="85">
        <v>3340</v>
      </c>
      <c r="F6087" s="85"/>
      <c r="G6087" s="85"/>
      <c r="I6087" s="85">
        <v>3556</v>
      </c>
      <c r="J6087" s="85"/>
      <c r="K6087" s="85"/>
      <c r="M6087" s="3">
        <v>4400</v>
      </c>
      <c r="O6087" s="3">
        <v>4630</v>
      </c>
      <c r="Q6087" s="3">
        <v>3240</v>
      </c>
      <c r="S6087" s="85">
        <v>3480</v>
      </c>
      <c r="T6087" s="85"/>
      <c r="U6087" s="85"/>
    </row>
    <row r="6088" spans="2:24" ht="6" customHeight="1"/>
    <row r="6089" spans="2:24" ht="13.75" customHeight="1">
      <c r="C6089" s="86" t="s">
        <v>10</v>
      </c>
      <c r="D6089" s="86"/>
      <c r="E6089" s="86"/>
      <c r="G6089" s="87">
        <v>2</v>
      </c>
      <c r="H6089" s="87"/>
      <c r="I6089" s="87"/>
    </row>
    <row r="6090" spans="2:24" ht="6" customHeight="1"/>
    <row r="6091" spans="2:24" ht="6" customHeight="1"/>
    <row r="6092" spans="2:24" ht="15" customHeight="1">
      <c r="B6092" s="88" t="s">
        <v>765</v>
      </c>
      <c r="C6092" s="88"/>
      <c r="D6092" s="88"/>
      <c r="E6092" s="88"/>
      <c r="F6092" s="88"/>
      <c r="G6092" s="88"/>
      <c r="H6092" s="88"/>
      <c r="I6092" s="88"/>
      <c r="J6092" s="88"/>
      <c r="K6092" s="88"/>
      <c r="L6092" s="88"/>
      <c r="M6092" s="88"/>
      <c r="N6092" s="88"/>
      <c r="O6092" s="88"/>
      <c r="P6092" s="88"/>
      <c r="Q6092" s="88"/>
      <c r="R6092" s="88"/>
      <c r="S6092" s="88"/>
      <c r="T6092" s="88"/>
      <c r="U6092" s="88"/>
      <c r="V6092" s="88"/>
      <c r="W6092" s="88"/>
      <c r="X6092" s="88"/>
    </row>
    <row r="6093" spans="2:24" ht="5.4" customHeight="1"/>
    <row r="6094" spans="2:24" ht="10.75" customHeight="1">
      <c r="B6094" s="93" t="s">
        <v>766</v>
      </c>
      <c r="C6094" s="93"/>
      <c r="E6094" s="89">
        <v>320</v>
      </c>
      <c r="F6094" s="89"/>
      <c r="G6094" s="89"/>
      <c r="I6094" s="89">
        <v>340</v>
      </c>
      <c r="J6094" s="89"/>
      <c r="K6094" s="89"/>
      <c r="M6094" s="2">
        <v>340</v>
      </c>
      <c r="O6094" s="2">
        <v>360</v>
      </c>
      <c r="Q6094" s="2">
        <v>190</v>
      </c>
      <c r="S6094" s="89">
        <v>190</v>
      </c>
      <c r="T6094" s="89"/>
      <c r="U6094" s="89"/>
      <c r="W6094" s="90">
        <v>62</v>
      </c>
      <c r="X6094" s="90"/>
    </row>
    <row r="6095" spans="2:24" ht="1.75" customHeight="1">
      <c r="B6095" s="93"/>
      <c r="C6095" s="93"/>
    </row>
    <row r="6096" spans="2:24" ht="0.65" customHeight="1">
      <c r="B6096" s="93"/>
      <c r="C6096" s="93"/>
    </row>
    <row r="6097" spans="2:24" ht="8.4" customHeight="1">
      <c r="B6097" s="93"/>
      <c r="C6097" s="93"/>
    </row>
    <row r="6098" spans="2:24" ht="10.75" customHeight="1">
      <c r="B6098" s="93" t="s">
        <v>766</v>
      </c>
      <c r="C6098" s="93"/>
      <c r="E6098" s="89">
        <v>320</v>
      </c>
      <c r="F6098" s="89"/>
      <c r="G6098" s="89"/>
      <c r="I6098" s="89">
        <v>340</v>
      </c>
      <c r="J6098" s="89"/>
      <c r="K6098" s="89"/>
      <c r="M6098" s="2">
        <v>340</v>
      </c>
      <c r="O6098" s="2">
        <v>360</v>
      </c>
      <c r="Q6098" s="2">
        <v>190</v>
      </c>
      <c r="S6098" s="89">
        <v>190</v>
      </c>
      <c r="T6098" s="89"/>
      <c r="U6098" s="89"/>
      <c r="W6098" s="90">
        <v>66</v>
      </c>
      <c r="X6098" s="90"/>
    </row>
    <row r="6099" spans="2:24" ht="1.75" customHeight="1">
      <c r="B6099" s="93"/>
      <c r="C6099" s="93"/>
    </row>
    <row r="6100" spans="2:24" ht="0.65" customHeight="1">
      <c r="B6100" s="93"/>
      <c r="C6100" s="93"/>
    </row>
    <row r="6101" spans="2:24" ht="8.4" customHeight="1">
      <c r="B6101" s="93"/>
      <c r="C6101" s="93"/>
    </row>
    <row r="6102" spans="2:24" ht="1.75" customHeight="1"/>
    <row r="6103" spans="2:24" ht="10.75" customHeight="1">
      <c r="E6103" s="85">
        <v>640</v>
      </c>
      <c r="F6103" s="85"/>
      <c r="G6103" s="85"/>
      <c r="I6103" s="85">
        <v>680</v>
      </c>
      <c r="J6103" s="85"/>
      <c r="K6103" s="85"/>
      <c r="M6103" s="3">
        <v>680</v>
      </c>
      <c r="O6103" s="3">
        <v>720</v>
      </c>
      <c r="Q6103" s="3">
        <v>380</v>
      </c>
      <c r="S6103" s="85">
        <v>380</v>
      </c>
      <c r="T6103" s="85"/>
      <c r="U6103" s="85"/>
    </row>
    <row r="6104" spans="2:24" ht="6" customHeight="1"/>
    <row r="6105" spans="2:24" ht="13.75" customHeight="1">
      <c r="C6105" s="86" t="s">
        <v>10</v>
      </c>
      <c r="D6105" s="86"/>
      <c r="E6105" s="86"/>
      <c r="G6105" s="87">
        <v>2</v>
      </c>
      <c r="H6105" s="87"/>
      <c r="I6105" s="87"/>
    </row>
    <row r="6106" spans="2:24" ht="6" customHeight="1"/>
    <row r="6107" spans="2:24" ht="6" customHeight="1"/>
    <row r="6108" spans="2:24" ht="15" customHeight="1">
      <c r="B6108" s="88" t="s">
        <v>767</v>
      </c>
      <c r="C6108" s="88"/>
      <c r="D6108" s="88"/>
      <c r="E6108" s="88"/>
      <c r="F6108" s="88"/>
      <c r="G6108" s="88"/>
      <c r="H6108" s="88"/>
      <c r="I6108" s="88"/>
      <c r="J6108" s="88"/>
      <c r="K6108" s="88"/>
      <c r="L6108" s="88"/>
      <c r="M6108" s="88"/>
      <c r="N6108" s="88"/>
      <c r="O6108" s="88"/>
      <c r="P6108" s="88"/>
      <c r="Q6108" s="88"/>
      <c r="R6108" s="88"/>
      <c r="S6108" s="88"/>
      <c r="T6108" s="88"/>
      <c r="U6108" s="88"/>
      <c r="V6108" s="88"/>
      <c r="W6108" s="88"/>
      <c r="X6108" s="88"/>
    </row>
    <row r="6109" spans="2:24" ht="5.4" customHeight="1"/>
    <row r="6110" spans="2:24" ht="10.75" customHeight="1">
      <c r="B6110" s="93" t="s">
        <v>768</v>
      </c>
      <c r="C6110" s="93"/>
      <c r="E6110" s="89">
        <v>25</v>
      </c>
      <c r="F6110" s="89"/>
      <c r="G6110" s="89"/>
      <c r="I6110" s="89">
        <v>25</v>
      </c>
      <c r="J6110" s="89"/>
      <c r="K6110" s="89"/>
      <c r="M6110" s="2">
        <v>30</v>
      </c>
      <c r="O6110" s="2">
        <v>30</v>
      </c>
      <c r="Q6110" s="2">
        <v>100</v>
      </c>
      <c r="S6110" s="89">
        <v>100</v>
      </c>
      <c r="T6110" s="89"/>
      <c r="U6110" s="89"/>
      <c r="W6110" s="90">
        <v>44</v>
      </c>
      <c r="X6110" s="90"/>
    </row>
    <row r="6111" spans="2:24" ht="1.75" customHeight="1">
      <c r="B6111" s="93"/>
      <c r="C6111" s="93"/>
    </row>
    <row r="6112" spans="2:24" ht="0.65" customHeight="1">
      <c r="B6112" s="93"/>
      <c r="C6112" s="93"/>
    </row>
    <row r="6113" spans="2:24" ht="8.4" customHeight="1">
      <c r="B6113" s="93"/>
      <c r="C6113" s="93"/>
    </row>
    <row r="6114" spans="2:24" ht="10.75" customHeight="1">
      <c r="B6114" s="93" t="s">
        <v>768</v>
      </c>
      <c r="C6114" s="93"/>
      <c r="E6114" s="89">
        <v>25</v>
      </c>
      <c r="F6114" s="89"/>
      <c r="G6114" s="89"/>
      <c r="I6114" s="89">
        <v>25</v>
      </c>
      <c r="J6114" s="89"/>
      <c r="K6114" s="89"/>
      <c r="M6114" s="2">
        <v>30</v>
      </c>
      <c r="O6114" s="2">
        <v>30</v>
      </c>
      <c r="Q6114" s="2">
        <v>100</v>
      </c>
      <c r="S6114" s="89">
        <v>100</v>
      </c>
      <c r="T6114" s="89"/>
      <c r="U6114" s="89"/>
      <c r="W6114" s="90">
        <v>42</v>
      </c>
      <c r="X6114" s="90"/>
    </row>
    <row r="6115" spans="2:24" ht="1.75" customHeight="1">
      <c r="B6115" s="93"/>
      <c r="C6115" s="93"/>
    </row>
    <row r="6116" spans="2:24" ht="0.65" customHeight="1">
      <c r="B6116" s="93"/>
      <c r="C6116" s="93"/>
    </row>
    <row r="6117" spans="2:24" ht="8.4" customHeight="1">
      <c r="B6117" s="93"/>
      <c r="C6117" s="93"/>
    </row>
    <row r="6118" spans="2:24" ht="1.75" customHeight="1"/>
    <row r="6119" spans="2:24" ht="10.75" customHeight="1">
      <c r="E6119" s="85">
        <v>50</v>
      </c>
      <c r="F6119" s="85"/>
      <c r="G6119" s="85"/>
      <c r="I6119" s="85">
        <v>50</v>
      </c>
      <c r="J6119" s="85"/>
      <c r="K6119" s="85"/>
      <c r="M6119" s="3">
        <v>60</v>
      </c>
      <c r="O6119" s="3">
        <v>60</v>
      </c>
      <c r="Q6119" s="3">
        <v>200</v>
      </c>
      <c r="S6119" s="85">
        <v>200</v>
      </c>
      <c r="T6119" s="85"/>
      <c r="U6119" s="85"/>
    </row>
    <row r="6120" spans="2:24" ht="6" customHeight="1"/>
    <row r="6121" spans="2:24" ht="13.75" customHeight="1">
      <c r="C6121" s="86" t="s">
        <v>10</v>
      </c>
      <c r="D6121" s="86"/>
      <c r="E6121" s="86"/>
      <c r="G6121" s="87">
        <v>2</v>
      </c>
      <c r="H6121" s="87"/>
      <c r="I6121" s="87"/>
    </row>
    <row r="6122" spans="2:24" ht="6" customHeight="1"/>
    <row r="6123" spans="2:24" ht="6" customHeight="1"/>
    <row r="6124" spans="2:24" ht="15" customHeight="1">
      <c r="B6124" s="88" t="s">
        <v>769</v>
      </c>
      <c r="C6124" s="88"/>
      <c r="D6124" s="88"/>
      <c r="E6124" s="88"/>
      <c r="F6124" s="88"/>
      <c r="G6124" s="88"/>
      <c r="H6124" s="88"/>
      <c r="I6124" s="88"/>
      <c r="J6124" s="88"/>
      <c r="K6124" s="88"/>
      <c r="L6124" s="88"/>
      <c r="M6124" s="88"/>
      <c r="N6124" s="88"/>
      <c r="O6124" s="88"/>
      <c r="P6124" s="88"/>
      <c r="Q6124" s="88"/>
      <c r="R6124" s="88"/>
      <c r="S6124" s="88"/>
      <c r="T6124" s="88"/>
      <c r="U6124" s="88"/>
      <c r="V6124" s="88"/>
      <c r="W6124" s="88"/>
      <c r="X6124" s="88"/>
    </row>
    <row r="6125" spans="2:24" ht="5.4" customHeight="1"/>
    <row r="6126" spans="2:24" ht="12.65" customHeight="1">
      <c r="B6126" s="74" t="s">
        <v>770</v>
      </c>
      <c r="C6126" s="74"/>
      <c r="E6126" s="89">
        <v>1100</v>
      </c>
      <c r="F6126" s="89"/>
      <c r="G6126" s="89"/>
      <c r="I6126" s="89">
        <v>1100</v>
      </c>
      <c r="J6126" s="89"/>
      <c r="K6126" s="89"/>
      <c r="M6126" s="2">
        <v>2310</v>
      </c>
      <c r="O6126" s="2">
        <v>2310</v>
      </c>
      <c r="Q6126" s="2">
        <v>2100</v>
      </c>
      <c r="S6126" s="89">
        <v>2100</v>
      </c>
      <c r="T6126" s="89"/>
      <c r="U6126" s="89"/>
    </row>
    <row r="6127" spans="2:24" ht="0.65" customHeight="1">
      <c r="B6127" s="74"/>
      <c r="C6127" s="74"/>
    </row>
    <row r="6128" spans="2:24" ht="0.65" customHeight="1"/>
    <row r="6129" spans="2:24" ht="1.75" customHeight="1"/>
    <row r="6130" spans="2:24" ht="10.75" customHeight="1">
      <c r="E6130" s="85">
        <v>1100</v>
      </c>
      <c r="F6130" s="85"/>
      <c r="G6130" s="85"/>
      <c r="I6130" s="85">
        <v>1100</v>
      </c>
      <c r="J6130" s="85"/>
      <c r="K6130" s="85"/>
      <c r="M6130" s="3">
        <v>2310</v>
      </c>
      <c r="O6130" s="3">
        <v>2310</v>
      </c>
      <c r="Q6130" s="3">
        <v>2100</v>
      </c>
      <c r="S6130" s="85">
        <v>2100</v>
      </c>
      <c r="T6130" s="85"/>
      <c r="U6130" s="85"/>
    </row>
    <row r="6131" spans="2:24" ht="6" customHeight="1"/>
    <row r="6132" spans="2:24" ht="13.75" customHeight="1">
      <c r="C6132" s="86" t="s">
        <v>10</v>
      </c>
      <c r="D6132" s="86"/>
      <c r="E6132" s="86"/>
      <c r="G6132" s="87">
        <v>1</v>
      </c>
      <c r="H6132" s="87"/>
      <c r="I6132" s="87"/>
    </row>
    <row r="6133" spans="2:24" ht="6" customHeight="1"/>
    <row r="6134" spans="2:24" ht="6" customHeight="1"/>
    <row r="6135" spans="2:24" ht="15" customHeight="1">
      <c r="B6135" s="88" t="s">
        <v>771</v>
      </c>
      <c r="C6135" s="88"/>
      <c r="D6135" s="88"/>
      <c r="E6135" s="88"/>
      <c r="F6135" s="88"/>
      <c r="G6135" s="88"/>
      <c r="H6135" s="88"/>
      <c r="I6135" s="88"/>
      <c r="J6135" s="88"/>
      <c r="K6135" s="88"/>
      <c r="L6135" s="88"/>
      <c r="M6135" s="88"/>
      <c r="N6135" s="88"/>
      <c r="O6135" s="88"/>
      <c r="P6135" s="88"/>
      <c r="Q6135" s="88"/>
      <c r="R6135" s="88"/>
      <c r="S6135" s="88"/>
      <c r="T6135" s="88"/>
      <c r="U6135" s="88"/>
      <c r="V6135" s="88"/>
      <c r="W6135" s="88"/>
      <c r="X6135" s="88"/>
    </row>
    <row r="6136" spans="2:24" ht="5.4" customHeight="1"/>
    <row r="6137" spans="2:24" ht="10.75" customHeight="1">
      <c r="B6137" s="93" t="s">
        <v>772</v>
      </c>
      <c r="C6137" s="93"/>
      <c r="E6137" s="89">
        <v>420</v>
      </c>
      <c r="F6137" s="89"/>
      <c r="G6137" s="89"/>
      <c r="I6137" s="89">
        <v>480</v>
      </c>
      <c r="J6137" s="89"/>
      <c r="K6137" s="89"/>
      <c r="M6137" s="2">
        <v>680</v>
      </c>
      <c r="O6137" s="2">
        <v>680</v>
      </c>
      <c r="Q6137" s="2">
        <v>0</v>
      </c>
      <c r="S6137" s="89">
        <v>0</v>
      </c>
      <c r="T6137" s="89"/>
      <c r="U6137" s="89"/>
      <c r="W6137" s="90">
        <v>14</v>
      </c>
      <c r="X6137" s="90"/>
    </row>
    <row r="6138" spans="2:24" ht="1.75" customHeight="1">
      <c r="B6138" s="93"/>
      <c r="C6138" s="93"/>
    </row>
    <row r="6139" spans="2:24" ht="0.65" customHeight="1">
      <c r="B6139" s="93"/>
      <c r="C6139" s="93"/>
    </row>
    <row r="6140" spans="2:24" ht="8.4" customHeight="1">
      <c r="B6140" s="93"/>
      <c r="C6140" s="93"/>
    </row>
    <row r="6141" spans="2:24" ht="10.75" customHeight="1">
      <c r="B6141" s="93" t="s">
        <v>772</v>
      </c>
      <c r="C6141" s="93"/>
      <c r="E6141" s="89">
        <v>420</v>
      </c>
      <c r="F6141" s="89"/>
      <c r="G6141" s="89"/>
      <c r="I6141" s="89">
        <v>480</v>
      </c>
      <c r="J6141" s="89"/>
      <c r="K6141" s="89"/>
      <c r="M6141" s="2">
        <v>680</v>
      </c>
      <c r="O6141" s="2">
        <v>680</v>
      </c>
      <c r="Q6141" s="2">
        <v>0</v>
      </c>
      <c r="S6141" s="89">
        <v>0</v>
      </c>
      <c r="T6141" s="89"/>
      <c r="U6141" s="89"/>
      <c r="W6141" s="90">
        <v>39</v>
      </c>
      <c r="X6141" s="90"/>
    </row>
    <row r="6142" spans="2:24" ht="1.75" customHeight="1">
      <c r="B6142" s="93"/>
      <c r="C6142" s="93"/>
    </row>
    <row r="6143" spans="2:24" ht="0.65" customHeight="1">
      <c r="B6143" s="93"/>
      <c r="C6143" s="93"/>
    </row>
    <row r="6144" spans="2:24" ht="8.4" customHeight="1">
      <c r="B6144" s="93"/>
      <c r="C6144" s="93"/>
    </row>
    <row r="6145" spans="2:24" ht="1.75" customHeight="1"/>
    <row r="6146" spans="2:24" ht="10.75" customHeight="1">
      <c r="E6146" s="85">
        <v>840</v>
      </c>
      <c r="F6146" s="85"/>
      <c r="G6146" s="85"/>
      <c r="I6146" s="85">
        <v>960</v>
      </c>
      <c r="J6146" s="85"/>
      <c r="K6146" s="85"/>
      <c r="M6146" s="3">
        <v>1360</v>
      </c>
      <c r="O6146" s="3">
        <v>1360</v>
      </c>
      <c r="Q6146" s="3">
        <v>0</v>
      </c>
      <c r="S6146" s="85">
        <v>0</v>
      </c>
      <c r="T6146" s="85"/>
      <c r="U6146" s="85"/>
    </row>
    <row r="6147" spans="2:24" ht="6" customHeight="1"/>
    <row r="6148" spans="2:24" ht="13.75" customHeight="1">
      <c r="C6148" s="86" t="s">
        <v>10</v>
      </c>
      <c r="D6148" s="86"/>
      <c r="E6148" s="86"/>
      <c r="G6148" s="87">
        <v>2</v>
      </c>
      <c r="H6148" s="87"/>
      <c r="I6148" s="87"/>
    </row>
    <row r="6149" spans="2:24" ht="6" customHeight="1"/>
    <row r="6150" spans="2:24" ht="6" customHeight="1"/>
    <row r="6151" spans="2:24" ht="15" customHeight="1">
      <c r="B6151" s="88" t="s">
        <v>773</v>
      </c>
      <c r="C6151" s="88"/>
      <c r="D6151" s="88"/>
      <c r="E6151" s="88"/>
      <c r="F6151" s="88"/>
      <c r="G6151" s="88"/>
      <c r="H6151" s="88"/>
      <c r="I6151" s="88"/>
      <c r="J6151" s="88"/>
      <c r="K6151" s="88"/>
      <c r="L6151" s="88"/>
      <c r="M6151" s="88"/>
      <c r="N6151" s="88"/>
      <c r="O6151" s="88"/>
      <c r="P6151" s="88"/>
      <c r="Q6151" s="88"/>
      <c r="R6151" s="88"/>
      <c r="S6151" s="88"/>
      <c r="T6151" s="88"/>
      <c r="U6151" s="88"/>
      <c r="V6151" s="88"/>
      <c r="W6151" s="88"/>
      <c r="X6151" s="88"/>
    </row>
    <row r="6152" spans="2:24" ht="5.4" customHeight="1"/>
    <row r="6153" spans="2:24" ht="12.65" customHeight="1">
      <c r="B6153" s="74" t="s">
        <v>774</v>
      </c>
      <c r="C6153" s="74"/>
      <c r="E6153" s="89">
        <v>1910</v>
      </c>
      <c r="F6153" s="89"/>
      <c r="G6153" s="89"/>
      <c r="I6153" s="89">
        <v>2130</v>
      </c>
      <c r="J6153" s="89"/>
      <c r="K6153" s="89"/>
      <c r="M6153" s="2">
        <v>1735</v>
      </c>
      <c r="O6153" s="2">
        <v>1905</v>
      </c>
      <c r="Q6153" s="2">
        <v>1730</v>
      </c>
      <c r="S6153" s="89">
        <v>1905</v>
      </c>
      <c r="T6153" s="89"/>
      <c r="U6153" s="89"/>
      <c r="W6153" s="90">
        <v>77</v>
      </c>
      <c r="X6153" s="90"/>
    </row>
    <row r="6154" spans="2:24" ht="0.65" customHeight="1">
      <c r="B6154" s="74"/>
      <c r="C6154" s="74"/>
    </row>
    <row r="6155" spans="2:24" ht="0.65" customHeight="1"/>
    <row r="6156" spans="2:24" ht="1.75" customHeight="1"/>
    <row r="6157" spans="2:24" ht="10.75" customHeight="1">
      <c r="E6157" s="85">
        <v>1910</v>
      </c>
      <c r="F6157" s="85"/>
      <c r="G6157" s="85"/>
      <c r="I6157" s="85">
        <v>2130</v>
      </c>
      <c r="J6157" s="85"/>
      <c r="K6157" s="85"/>
      <c r="M6157" s="3">
        <v>1735</v>
      </c>
      <c r="O6157" s="3">
        <v>1905</v>
      </c>
      <c r="Q6157" s="3">
        <v>1730</v>
      </c>
      <c r="S6157" s="85">
        <v>1905</v>
      </c>
      <c r="T6157" s="85"/>
      <c r="U6157" s="85"/>
    </row>
    <row r="6158" spans="2:24" ht="6" customHeight="1"/>
    <row r="6159" spans="2:24" ht="13.75" customHeight="1">
      <c r="C6159" s="86" t="s">
        <v>10</v>
      </c>
      <c r="D6159" s="86"/>
      <c r="E6159" s="86"/>
      <c r="G6159" s="87">
        <v>1</v>
      </c>
      <c r="H6159" s="87"/>
      <c r="I6159" s="87"/>
    </row>
    <row r="6160" spans="2:24" ht="6" customHeight="1"/>
    <row r="6161" spans="2:24" ht="6" customHeight="1"/>
    <row r="6162" spans="2:24" ht="15" customHeight="1">
      <c r="B6162" s="88" t="s">
        <v>775</v>
      </c>
      <c r="C6162" s="88"/>
      <c r="D6162" s="88"/>
      <c r="E6162" s="88"/>
      <c r="F6162" s="88"/>
      <c r="G6162" s="88"/>
      <c r="H6162" s="88"/>
      <c r="I6162" s="88"/>
      <c r="J6162" s="88"/>
      <c r="K6162" s="88"/>
      <c r="L6162" s="88"/>
      <c r="M6162" s="88"/>
      <c r="N6162" s="88"/>
      <c r="O6162" s="88"/>
      <c r="P6162" s="88"/>
      <c r="Q6162" s="88"/>
      <c r="R6162" s="88"/>
      <c r="S6162" s="88"/>
      <c r="T6162" s="88"/>
      <c r="U6162" s="88"/>
      <c r="V6162" s="88"/>
      <c r="W6162" s="88"/>
      <c r="X6162" s="88"/>
    </row>
    <row r="6163" spans="2:24" ht="5.4" customHeight="1"/>
    <row r="6164" spans="2:24" ht="12.65" customHeight="1">
      <c r="B6164" s="74" t="s">
        <v>776</v>
      </c>
      <c r="C6164" s="74"/>
      <c r="E6164" s="89">
        <v>100</v>
      </c>
      <c r="F6164" s="89"/>
      <c r="G6164" s="89"/>
      <c r="I6164" s="89">
        <v>100</v>
      </c>
      <c r="J6164" s="89"/>
      <c r="K6164" s="89"/>
      <c r="M6164" s="2">
        <v>100</v>
      </c>
      <c r="O6164" s="2">
        <v>100</v>
      </c>
      <c r="Q6164" s="2">
        <v>350</v>
      </c>
      <c r="S6164" s="89">
        <v>350</v>
      </c>
      <c r="T6164" s="89"/>
      <c r="U6164" s="89"/>
      <c r="W6164" s="90">
        <v>77</v>
      </c>
      <c r="X6164" s="90"/>
    </row>
    <row r="6165" spans="2:24" ht="0.65" customHeight="1">
      <c r="B6165" s="74"/>
      <c r="C6165" s="74"/>
    </row>
    <row r="6166" spans="2:24" ht="0.65" customHeight="1"/>
    <row r="6167" spans="2:24" ht="1.75" customHeight="1"/>
    <row r="6168" spans="2:24" ht="10.75" customHeight="1">
      <c r="E6168" s="85">
        <v>100</v>
      </c>
      <c r="F6168" s="85"/>
      <c r="G6168" s="85"/>
      <c r="I6168" s="85">
        <v>100</v>
      </c>
      <c r="J6168" s="85"/>
      <c r="K6168" s="85"/>
      <c r="M6168" s="3">
        <v>100</v>
      </c>
      <c r="O6168" s="3">
        <v>100</v>
      </c>
      <c r="Q6168" s="3">
        <v>350</v>
      </c>
      <c r="S6168" s="85">
        <v>350</v>
      </c>
      <c r="T6168" s="85"/>
      <c r="U6168" s="85"/>
    </row>
    <row r="6169" spans="2:24" ht="6" customHeight="1"/>
    <row r="6170" spans="2:24" ht="13.75" customHeight="1">
      <c r="C6170" s="86" t="s">
        <v>10</v>
      </c>
      <c r="D6170" s="86"/>
      <c r="E6170" s="86"/>
      <c r="G6170" s="87">
        <v>1</v>
      </c>
      <c r="H6170" s="87"/>
      <c r="I6170" s="87"/>
    </row>
    <row r="6171" spans="2:24" ht="6" customHeight="1"/>
    <row r="6172" spans="2:24" ht="1.25" customHeight="1"/>
    <row r="6173" spans="2:24" ht="15" customHeight="1">
      <c r="B6173" s="88" t="s">
        <v>777</v>
      </c>
      <c r="C6173" s="88"/>
      <c r="D6173" s="88"/>
      <c r="E6173" s="88"/>
      <c r="F6173" s="88"/>
      <c r="G6173" s="88"/>
      <c r="H6173" s="88"/>
      <c r="I6173" s="88"/>
      <c r="J6173" s="88"/>
      <c r="K6173" s="88"/>
      <c r="L6173" s="88"/>
      <c r="M6173" s="88"/>
      <c r="N6173" s="88"/>
      <c r="O6173" s="88"/>
      <c r="P6173" s="88"/>
      <c r="Q6173" s="88"/>
      <c r="R6173" s="88"/>
      <c r="S6173" s="88"/>
      <c r="T6173" s="88"/>
      <c r="U6173" s="88"/>
      <c r="V6173" s="88"/>
      <c r="W6173" s="88"/>
      <c r="X6173" s="88"/>
    </row>
    <row r="6174" spans="2:24" ht="5.4" customHeight="1"/>
    <row r="6175" spans="2:24" ht="10.75" customHeight="1">
      <c r="B6175" s="93" t="s">
        <v>778</v>
      </c>
      <c r="C6175" s="93"/>
      <c r="E6175" s="89">
        <v>25</v>
      </c>
      <c r="F6175" s="89"/>
      <c r="G6175" s="89"/>
      <c r="I6175" s="89">
        <v>50</v>
      </c>
      <c r="J6175" s="89"/>
      <c r="K6175" s="89"/>
      <c r="M6175" s="2">
        <v>25</v>
      </c>
      <c r="O6175" s="2">
        <v>50</v>
      </c>
      <c r="Q6175" s="2">
        <v>45</v>
      </c>
      <c r="S6175" s="89">
        <v>95</v>
      </c>
      <c r="T6175" s="89"/>
      <c r="U6175" s="89"/>
      <c r="W6175" s="90">
        <v>59</v>
      </c>
      <c r="X6175" s="90"/>
    </row>
    <row r="6176" spans="2:24" ht="1.75" customHeight="1">
      <c r="B6176" s="93"/>
      <c r="C6176" s="93"/>
    </row>
    <row r="6177" spans="2:24" ht="0.65" customHeight="1">
      <c r="B6177" s="93"/>
      <c r="C6177" s="93"/>
    </row>
    <row r="6178" spans="2:24" ht="8.4" customHeight="1">
      <c r="B6178" s="93"/>
      <c r="C6178" s="93"/>
    </row>
    <row r="6179" spans="2:24" ht="10.75" customHeight="1">
      <c r="B6179" s="93" t="s">
        <v>778</v>
      </c>
      <c r="C6179" s="93"/>
      <c r="E6179" s="89">
        <v>25</v>
      </c>
      <c r="F6179" s="89"/>
      <c r="G6179" s="89"/>
      <c r="I6179" s="89">
        <v>50</v>
      </c>
      <c r="J6179" s="89"/>
      <c r="K6179" s="89"/>
      <c r="M6179" s="2">
        <v>25</v>
      </c>
      <c r="O6179" s="2">
        <v>50</v>
      </c>
      <c r="Q6179" s="2">
        <v>45</v>
      </c>
      <c r="S6179" s="89">
        <v>95</v>
      </c>
      <c r="T6179" s="89"/>
      <c r="U6179" s="89"/>
      <c r="W6179" s="90">
        <v>58</v>
      </c>
      <c r="X6179" s="90"/>
    </row>
    <row r="6180" spans="2:24" ht="1.75" customHeight="1">
      <c r="B6180" s="93"/>
      <c r="C6180" s="93"/>
    </row>
    <row r="6181" spans="2:24" ht="0.65" customHeight="1">
      <c r="B6181" s="93"/>
      <c r="C6181" s="93"/>
    </row>
    <row r="6182" spans="2:24" ht="8.4" customHeight="1">
      <c r="B6182" s="93"/>
      <c r="C6182" s="93"/>
    </row>
    <row r="6183" spans="2:24" ht="1.75" customHeight="1"/>
    <row r="6184" spans="2:24" ht="10.75" customHeight="1">
      <c r="E6184" s="85">
        <v>50</v>
      </c>
      <c r="F6184" s="85"/>
      <c r="G6184" s="85"/>
      <c r="I6184" s="85">
        <v>100</v>
      </c>
      <c r="J6184" s="85"/>
      <c r="K6184" s="85"/>
      <c r="M6184" s="3">
        <v>50</v>
      </c>
      <c r="O6184" s="3">
        <v>100</v>
      </c>
      <c r="Q6184" s="3">
        <v>90</v>
      </c>
      <c r="S6184" s="85">
        <v>190</v>
      </c>
      <c r="T6184" s="85"/>
      <c r="U6184" s="85"/>
    </row>
    <row r="6185" spans="2:24" ht="6" customHeight="1"/>
    <row r="6186" spans="2:24" ht="13.75" customHeight="1">
      <c r="C6186" s="86" t="s">
        <v>10</v>
      </c>
      <c r="D6186" s="86"/>
      <c r="E6186" s="86"/>
      <c r="G6186" s="87">
        <v>2</v>
      </c>
      <c r="H6186" s="87"/>
      <c r="I6186" s="87"/>
    </row>
    <row r="6187" spans="2:24" ht="6" customHeight="1"/>
    <row r="6188" spans="2:24" ht="6" customHeight="1"/>
    <row r="6189" spans="2:24" ht="15" customHeight="1">
      <c r="B6189" s="88" t="s">
        <v>779</v>
      </c>
      <c r="C6189" s="88"/>
      <c r="D6189" s="88"/>
      <c r="E6189" s="88"/>
      <c r="F6189" s="88"/>
      <c r="G6189" s="88"/>
      <c r="H6189" s="88"/>
      <c r="I6189" s="88"/>
      <c r="J6189" s="88"/>
      <c r="K6189" s="88"/>
      <c r="L6189" s="88"/>
      <c r="M6189" s="88"/>
      <c r="N6189" s="88"/>
      <c r="O6189" s="88"/>
      <c r="P6189" s="88"/>
      <c r="Q6189" s="88"/>
      <c r="R6189" s="88"/>
      <c r="S6189" s="88"/>
      <c r="T6189" s="88"/>
      <c r="U6189" s="88"/>
      <c r="V6189" s="88"/>
      <c r="W6189" s="88"/>
      <c r="X6189" s="88"/>
    </row>
    <row r="6190" spans="2:24" ht="5.4" customHeight="1"/>
    <row r="6191" spans="2:24" ht="12.65" customHeight="1">
      <c r="B6191" s="74" t="s">
        <v>780</v>
      </c>
      <c r="C6191" s="74"/>
      <c r="E6191" s="89">
        <v>1425</v>
      </c>
      <c r="F6191" s="89"/>
      <c r="G6191" s="89"/>
      <c r="I6191" s="89">
        <v>1525</v>
      </c>
      <c r="J6191" s="89"/>
      <c r="K6191" s="89"/>
      <c r="M6191" s="2">
        <v>1225</v>
      </c>
      <c r="O6191" s="2">
        <v>1225</v>
      </c>
      <c r="Q6191" s="2">
        <v>1375</v>
      </c>
      <c r="S6191" s="89">
        <v>1480</v>
      </c>
      <c r="T6191" s="89"/>
      <c r="U6191" s="89"/>
      <c r="W6191" s="90">
        <v>85</v>
      </c>
      <c r="X6191" s="90"/>
    </row>
    <row r="6192" spans="2:24" ht="0.65" customHeight="1">
      <c r="B6192" s="74"/>
      <c r="C6192" s="74"/>
    </row>
    <row r="6193" spans="2:24" ht="0.65" customHeight="1"/>
    <row r="6194" spans="2:24" ht="1.75" customHeight="1"/>
    <row r="6195" spans="2:24" ht="10.75" customHeight="1">
      <c r="E6195" s="85">
        <v>1425</v>
      </c>
      <c r="F6195" s="85"/>
      <c r="G6195" s="85"/>
      <c r="I6195" s="85">
        <v>1525</v>
      </c>
      <c r="J6195" s="85"/>
      <c r="K6195" s="85"/>
      <c r="M6195" s="3">
        <v>1225</v>
      </c>
      <c r="O6195" s="3">
        <v>1225</v>
      </c>
      <c r="Q6195" s="3">
        <v>1375</v>
      </c>
      <c r="S6195" s="85">
        <v>1480</v>
      </c>
      <c r="T6195" s="85"/>
      <c r="U6195" s="85"/>
    </row>
    <row r="6196" spans="2:24" ht="6" customHeight="1"/>
    <row r="6197" spans="2:24" ht="13.75" customHeight="1">
      <c r="C6197" s="86" t="s">
        <v>10</v>
      </c>
      <c r="D6197" s="86"/>
      <c r="E6197" s="86"/>
      <c r="G6197" s="87">
        <v>1</v>
      </c>
      <c r="H6197" s="87"/>
      <c r="I6197" s="87"/>
    </row>
    <row r="6198" spans="2:24" ht="6" customHeight="1"/>
    <row r="6199" spans="2:24" ht="6" customHeight="1"/>
    <row r="6200" spans="2:24" ht="15" customHeight="1">
      <c r="B6200" s="88" t="s">
        <v>781</v>
      </c>
      <c r="C6200" s="88"/>
      <c r="D6200" s="88"/>
      <c r="E6200" s="88"/>
      <c r="F6200" s="88"/>
      <c r="G6200" s="88"/>
      <c r="H6200" s="88"/>
      <c r="I6200" s="88"/>
      <c r="J6200" s="88"/>
      <c r="K6200" s="88"/>
      <c r="L6200" s="88"/>
      <c r="M6200" s="88"/>
      <c r="N6200" s="88"/>
      <c r="O6200" s="88"/>
      <c r="P6200" s="88"/>
      <c r="Q6200" s="88"/>
      <c r="R6200" s="88"/>
      <c r="S6200" s="88"/>
      <c r="T6200" s="88"/>
      <c r="U6200" s="88"/>
      <c r="V6200" s="88"/>
      <c r="W6200" s="88"/>
      <c r="X6200" s="88"/>
    </row>
    <row r="6201" spans="2:24" ht="5.4" customHeight="1"/>
    <row r="6202" spans="2:24" ht="12.65" customHeight="1">
      <c r="B6202" s="74" t="s">
        <v>782</v>
      </c>
      <c r="C6202" s="74"/>
      <c r="E6202" s="89">
        <v>0</v>
      </c>
      <c r="F6202" s="89"/>
      <c r="G6202" s="89"/>
      <c r="I6202" s="89">
        <v>0</v>
      </c>
      <c r="J6202" s="89"/>
      <c r="K6202" s="89"/>
      <c r="M6202" s="2">
        <v>0</v>
      </c>
      <c r="O6202" s="2">
        <v>0</v>
      </c>
      <c r="Q6202" s="2">
        <v>0</v>
      </c>
      <c r="S6202" s="89">
        <v>0</v>
      </c>
      <c r="T6202" s="89"/>
      <c r="U6202" s="89"/>
      <c r="W6202" s="90">
        <v>41</v>
      </c>
      <c r="X6202" s="90"/>
    </row>
    <row r="6203" spans="2:24" ht="0.65" customHeight="1">
      <c r="B6203" s="74"/>
      <c r="C6203" s="74"/>
    </row>
    <row r="6204" spans="2:24" ht="0.65" customHeight="1"/>
    <row r="6205" spans="2:24" ht="1.75" customHeight="1"/>
    <row r="6206" spans="2:24" ht="10.75" customHeight="1">
      <c r="E6206" s="85">
        <v>0</v>
      </c>
      <c r="F6206" s="85"/>
      <c r="G6206" s="85"/>
      <c r="I6206" s="85">
        <v>0</v>
      </c>
      <c r="J6206" s="85"/>
      <c r="K6206" s="85"/>
      <c r="M6206" s="3">
        <v>0</v>
      </c>
      <c r="O6206" s="3">
        <v>0</v>
      </c>
      <c r="Q6206" s="3">
        <v>0</v>
      </c>
      <c r="S6206" s="85">
        <v>0</v>
      </c>
      <c r="T6206" s="85"/>
      <c r="U6206" s="85"/>
    </row>
    <row r="6207" spans="2:24" ht="6" customHeight="1"/>
    <row r="6208" spans="2:24" ht="13.75" customHeight="1">
      <c r="C6208" s="86" t="s">
        <v>10</v>
      </c>
      <c r="D6208" s="86"/>
      <c r="E6208" s="86"/>
      <c r="G6208" s="87">
        <v>1</v>
      </c>
      <c r="H6208" s="87"/>
      <c r="I6208" s="87"/>
    </row>
    <row r="6209" spans="2:24" ht="6" customHeight="1"/>
    <row r="6210" spans="2:24" ht="6" customHeight="1"/>
    <row r="6211" spans="2:24" ht="15" customHeight="1">
      <c r="B6211" s="88" t="s">
        <v>783</v>
      </c>
      <c r="C6211" s="88"/>
      <c r="D6211" s="88"/>
      <c r="E6211" s="88"/>
      <c r="F6211" s="88"/>
      <c r="G6211" s="88"/>
      <c r="H6211" s="88"/>
      <c r="I6211" s="88"/>
      <c r="J6211" s="88"/>
      <c r="K6211" s="88"/>
      <c r="L6211" s="88"/>
      <c r="M6211" s="88"/>
      <c r="N6211" s="88"/>
      <c r="O6211" s="88"/>
      <c r="P6211" s="88"/>
      <c r="Q6211" s="88"/>
      <c r="R6211" s="88"/>
      <c r="S6211" s="88"/>
      <c r="T6211" s="88"/>
      <c r="U6211" s="88"/>
      <c r="V6211" s="88"/>
      <c r="W6211" s="88"/>
      <c r="X6211" s="88"/>
    </row>
    <row r="6212" spans="2:24" ht="5.4" customHeight="1"/>
    <row r="6213" spans="2:24" ht="12.65" customHeight="1">
      <c r="B6213" s="74" t="s">
        <v>784</v>
      </c>
      <c r="C6213" s="74"/>
      <c r="E6213" s="89">
        <v>200</v>
      </c>
      <c r="F6213" s="89"/>
      <c r="G6213" s="89"/>
      <c r="I6213" s="89">
        <v>200</v>
      </c>
      <c r="J6213" s="89"/>
      <c r="K6213" s="89"/>
      <c r="M6213" s="2">
        <v>100</v>
      </c>
      <c r="O6213" s="2">
        <v>100</v>
      </c>
      <c r="Q6213" s="2">
        <v>1980</v>
      </c>
      <c r="S6213" s="89">
        <v>2090</v>
      </c>
      <c r="T6213" s="89"/>
      <c r="U6213" s="89"/>
      <c r="W6213" s="90">
        <v>65</v>
      </c>
      <c r="X6213" s="90"/>
    </row>
    <row r="6214" spans="2:24" ht="0.65" customHeight="1">
      <c r="B6214" s="74"/>
      <c r="C6214" s="74"/>
    </row>
    <row r="6215" spans="2:24" ht="0.65" customHeight="1"/>
    <row r="6216" spans="2:24" ht="1.75" customHeight="1"/>
    <row r="6217" spans="2:24" ht="10.75" customHeight="1">
      <c r="E6217" s="85">
        <v>200</v>
      </c>
      <c r="F6217" s="85"/>
      <c r="G6217" s="85"/>
      <c r="I6217" s="85">
        <v>200</v>
      </c>
      <c r="J6217" s="85"/>
      <c r="K6217" s="85"/>
      <c r="M6217" s="3">
        <v>100</v>
      </c>
      <c r="O6217" s="3">
        <v>100</v>
      </c>
      <c r="Q6217" s="3">
        <v>1980</v>
      </c>
      <c r="S6217" s="85">
        <v>2090</v>
      </c>
      <c r="T6217" s="85"/>
      <c r="U6217" s="85"/>
    </row>
    <row r="6218" spans="2:24" ht="6" customHeight="1"/>
    <row r="6219" spans="2:24" ht="13.75" customHeight="1">
      <c r="C6219" s="86" t="s">
        <v>10</v>
      </c>
      <c r="D6219" s="86"/>
      <c r="E6219" s="86"/>
      <c r="G6219" s="87">
        <v>1</v>
      </c>
      <c r="H6219" s="87"/>
      <c r="I6219" s="87"/>
    </row>
    <row r="6220" spans="2:24" ht="6" customHeight="1"/>
    <row r="6221" spans="2:24" ht="6" customHeight="1"/>
    <row r="6222" spans="2:24" ht="15" customHeight="1">
      <c r="B6222" s="88" t="s">
        <v>785</v>
      </c>
      <c r="C6222" s="88"/>
      <c r="D6222" s="88"/>
      <c r="E6222" s="88"/>
      <c r="F6222" s="88"/>
      <c r="G6222" s="88"/>
      <c r="H6222" s="88"/>
      <c r="I6222" s="88"/>
      <c r="J6222" s="88"/>
      <c r="K6222" s="88"/>
      <c r="L6222" s="88"/>
      <c r="M6222" s="88"/>
      <c r="N6222" s="88"/>
      <c r="O6222" s="88"/>
      <c r="P6222" s="88"/>
      <c r="Q6222" s="88"/>
      <c r="R6222" s="88"/>
      <c r="S6222" s="88"/>
      <c r="T6222" s="88"/>
      <c r="U6222" s="88"/>
      <c r="V6222" s="88"/>
      <c r="W6222" s="88"/>
      <c r="X6222" s="88"/>
    </row>
    <row r="6223" spans="2:24" ht="5.4" customHeight="1"/>
    <row r="6224" spans="2:24" ht="10.75" customHeight="1">
      <c r="B6224" s="93" t="s">
        <v>786</v>
      </c>
      <c r="C6224" s="93"/>
      <c r="E6224" s="89">
        <v>1050</v>
      </c>
      <c r="F6224" s="89"/>
      <c r="G6224" s="89"/>
      <c r="I6224" s="89">
        <v>1108</v>
      </c>
      <c r="J6224" s="89"/>
      <c r="K6224" s="89"/>
      <c r="M6224" s="2">
        <v>800</v>
      </c>
      <c r="O6224" s="2">
        <v>800</v>
      </c>
      <c r="Q6224" s="2">
        <v>1305</v>
      </c>
      <c r="S6224" s="89">
        <v>1305</v>
      </c>
      <c r="T6224" s="89"/>
      <c r="U6224" s="89"/>
      <c r="W6224" s="90">
        <v>62</v>
      </c>
      <c r="X6224" s="90"/>
    </row>
    <row r="6225" spans="2:24" ht="1.75" customHeight="1">
      <c r="B6225" s="93"/>
      <c r="C6225" s="93"/>
    </row>
    <row r="6226" spans="2:24" ht="0.65" customHeight="1">
      <c r="B6226" s="93"/>
      <c r="C6226" s="93"/>
    </row>
    <row r="6227" spans="2:24" ht="8.4" customHeight="1">
      <c r="B6227" s="93"/>
      <c r="C6227" s="93"/>
    </row>
    <row r="6228" spans="2:24" ht="10.75" customHeight="1">
      <c r="B6228" s="93" t="s">
        <v>786</v>
      </c>
      <c r="C6228" s="93"/>
      <c r="E6228" s="89">
        <v>1050</v>
      </c>
      <c r="F6228" s="89"/>
      <c r="G6228" s="89"/>
      <c r="I6228" s="89">
        <v>1108</v>
      </c>
      <c r="J6228" s="89"/>
      <c r="K6228" s="89"/>
      <c r="M6228" s="2">
        <v>800</v>
      </c>
      <c r="O6228" s="2">
        <v>800</v>
      </c>
      <c r="Q6228" s="2">
        <v>1305</v>
      </c>
      <c r="S6228" s="89">
        <v>1305</v>
      </c>
      <c r="T6228" s="89"/>
      <c r="U6228" s="89"/>
      <c r="W6228" s="90">
        <v>61</v>
      </c>
      <c r="X6228" s="90"/>
    </row>
    <row r="6229" spans="2:24" ht="1.75" customHeight="1">
      <c r="B6229" s="93"/>
      <c r="C6229" s="93"/>
    </row>
    <row r="6230" spans="2:24" ht="0.65" customHeight="1">
      <c r="B6230" s="93"/>
      <c r="C6230" s="93"/>
    </row>
    <row r="6231" spans="2:24" ht="8.4" customHeight="1">
      <c r="B6231" s="93"/>
      <c r="C6231" s="93"/>
    </row>
    <row r="6232" spans="2:24" ht="1.75" customHeight="1"/>
    <row r="6233" spans="2:24" ht="10.75" customHeight="1">
      <c r="E6233" s="85">
        <v>2100</v>
      </c>
      <c r="F6233" s="85"/>
      <c r="G6233" s="85"/>
      <c r="I6233" s="85">
        <v>2216</v>
      </c>
      <c r="J6233" s="85"/>
      <c r="K6233" s="85"/>
      <c r="M6233" s="3">
        <v>1600</v>
      </c>
      <c r="O6233" s="3">
        <v>1600</v>
      </c>
      <c r="Q6233" s="3">
        <v>2610</v>
      </c>
      <c r="S6233" s="85">
        <v>2610</v>
      </c>
      <c r="T6233" s="85"/>
      <c r="U6233" s="85"/>
    </row>
    <row r="6234" spans="2:24" ht="6" customHeight="1"/>
    <row r="6235" spans="2:24" ht="13.75" customHeight="1">
      <c r="C6235" s="86" t="s">
        <v>10</v>
      </c>
      <c r="D6235" s="86"/>
      <c r="E6235" s="86"/>
      <c r="G6235" s="87">
        <v>2</v>
      </c>
      <c r="H6235" s="87"/>
      <c r="I6235" s="87"/>
    </row>
    <row r="6236" spans="2:24" ht="6" customHeight="1"/>
    <row r="6237" spans="2:24" ht="6" customHeight="1"/>
    <row r="6238" spans="2:24" ht="15" customHeight="1">
      <c r="B6238" s="88" t="s">
        <v>787</v>
      </c>
      <c r="C6238" s="88"/>
      <c r="D6238" s="88"/>
      <c r="E6238" s="88"/>
      <c r="F6238" s="88"/>
      <c r="G6238" s="88"/>
      <c r="H6238" s="88"/>
      <c r="I6238" s="88"/>
      <c r="J6238" s="88"/>
      <c r="K6238" s="88"/>
      <c r="L6238" s="88"/>
      <c r="M6238" s="88"/>
      <c r="N6238" s="88"/>
      <c r="O6238" s="88"/>
      <c r="P6238" s="88"/>
      <c r="Q6238" s="88"/>
      <c r="R6238" s="88"/>
      <c r="S6238" s="88"/>
      <c r="T6238" s="88"/>
      <c r="U6238" s="88"/>
      <c r="V6238" s="88"/>
      <c r="W6238" s="88"/>
      <c r="X6238" s="88"/>
    </row>
    <row r="6239" spans="2:24" ht="5.4" customHeight="1"/>
    <row r="6240" spans="2:24" ht="12.65" customHeight="1">
      <c r="B6240" s="74" t="s">
        <v>788</v>
      </c>
      <c r="C6240" s="74"/>
      <c r="E6240" s="89">
        <v>1300</v>
      </c>
      <c r="F6240" s="89"/>
      <c r="G6240" s="89"/>
      <c r="I6240" s="89">
        <v>1336</v>
      </c>
      <c r="J6240" s="89"/>
      <c r="K6240" s="89"/>
      <c r="M6240" s="2">
        <v>1600</v>
      </c>
      <c r="O6240" s="2">
        <v>1625</v>
      </c>
      <c r="Q6240" s="2">
        <v>1450</v>
      </c>
      <c r="S6240" s="89">
        <v>1625</v>
      </c>
      <c r="T6240" s="89"/>
      <c r="U6240" s="89"/>
      <c r="W6240" s="90">
        <v>68</v>
      </c>
      <c r="X6240" s="90"/>
    </row>
    <row r="6241" spans="2:24" ht="0.65" customHeight="1">
      <c r="B6241" s="74"/>
      <c r="C6241" s="74"/>
    </row>
    <row r="6242" spans="2:24" ht="0.65" customHeight="1"/>
    <row r="6243" spans="2:24" ht="1.75" customHeight="1"/>
    <row r="6244" spans="2:24" ht="10.75" customHeight="1">
      <c r="E6244" s="85">
        <v>1300</v>
      </c>
      <c r="F6244" s="85"/>
      <c r="G6244" s="85"/>
      <c r="I6244" s="85">
        <v>1336</v>
      </c>
      <c r="J6244" s="85"/>
      <c r="K6244" s="85"/>
      <c r="M6244" s="3">
        <v>1600</v>
      </c>
      <c r="O6244" s="3">
        <v>1625</v>
      </c>
      <c r="Q6244" s="3">
        <v>1450</v>
      </c>
      <c r="S6244" s="85">
        <v>1625</v>
      </c>
      <c r="T6244" s="85"/>
      <c r="U6244" s="85"/>
    </row>
    <row r="6245" spans="2:24" ht="6" customHeight="1"/>
    <row r="6246" spans="2:24" ht="13.75" customHeight="1">
      <c r="C6246" s="86" t="s">
        <v>10</v>
      </c>
      <c r="D6246" s="86"/>
      <c r="E6246" s="86"/>
      <c r="G6246" s="87">
        <v>1</v>
      </c>
      <c r="H6246" s="87"/>
      <c r="I6246" s="87"/>
    </row>
    <row r="6247" spans="2:24" ht="6" customHeight="1"/>
    <row r="6248" spans="2:24" ht="6" customHeight="1"/>
    <row r="6249" spans="2:24" ht="15" customHeight="1">
      <c r="B6249" s="88" t="s">
        <v>789</v>
      </c>
      <c r="C6249" s="88"/>
      <c r="D6249" s="88"/>
      <c r="E6249" s="88"/>
      <c r="F6249" s="88"/>
      <c r="G6249" s="88"/>
      <c r="H6249" s="88"/>
      <c r="I6249" s="88"/>
      <c r="J6249" s="88"/>
      <c r="K6249" s="88"/>
      <c r="L6249" s="88"/>
      <c r="M6249" s="88"/>
      <c r="N6249" s="88"/>
      <c r="O6249" s="88"/>
      <c r="P6249" s="88"/>
      <c r="Q6249" s="88"/>
      <c r="R6249" s="88"/>
      <c r="S6249" s="88"/>
      <c r="T6249" s="88"/>
      <c r="U6249" s="88"/>
      <c r="V6249" s="88"/>
      <c r="W6249" s="88"/>
      <c r="X6249" s="88"/>
    </row>
    <row r="6250" spans="2:24" ht="5.4" customHeight="1"/>
    <row r="6251" spans="2:24" ht="10.75" customHeight="1">
      <c r="B6251" s="93" t="s">
        <v>790</v>
      </c>
      <c r="C6251" s="93"/>
      <c r="E6251" s="89">
        <v>2380</v>
      </c>
      <c r="F6251" s="89"/>
      <c r="G6251" s="89"/>
      <c r="I6251" s="89">
        <v>2658</v>
      </c>
      <c r="J6251" s="89"/>
      <c r="K6251" s="89"/>
      <c r="M6251" s="2">
        <v>2455</v>
      </c>
      <c r="O6251" s="2">
        <v>2515</v>
      </c>
      <c r="Q6251" s="2">
        <v>2350</v>
      </c>
      <c r="S6251" s="89">
        <v>2527</v>
      </c>
      <c r="T6251" s="89"/>
      <c r="U6251" s="89"/>
    </row>
    <row r="6252" spans="2:24" ht="1.75" customHeight="1">
      <c r="B6252" s="93"/>
      <c r="C6252" s="93"/>
    </row>
    <row r="6253" spans="2:24" ht="0.65" customHeight="1">
      <c r="B6253" s="93"/>
      <c r="C6253" s="93"/>
    </row>
    <row r="6254" spans="2:24" ht="8.4" customHeight="1">
      <c r="B6254" s="93"/>
      <c r="C6254" s="93"/>
    </row>
    <row r="6255" spans="2:24" ht="10.75" customHeight="1">
      <c r="B6255" s="93" t="s">
        <v>790</v>
      </c>
      <c r="C6255" s="93"/>
      <c r="E6255" s="89">
        <v>2380</v>
      </c>
      <c r="F6255" s="89"/>
      <c r="G6255" s="89"/>
      <c r="I6255" s="89">
        <v>2658</v>
      </c>
      <c r="J6255" s="89"/>
      <c r="K6255" s="89"/>
      <c r="M6255" s="2">
        <v>2455</v>
      </c>
      <c r="O6255" s="2">
        <v>2515</v>
      </c>
      <c r="Q6255" s="2">
        <v>2350</v>
      </c>
      <c r="S6255" s="89">
        <v>2527</v>
      </c>
      <c r="T6255" s="89"/>
      <c r="U6255" s="89"/>
    </row>
    <row r="6256" spans="2:24" ht="1.75" customHeight="1">
      <c r="B6256" s="93"/>
      <c r="C6256" s="93"/>
    </row>
    <row r="6257" spans="2:24" ht="0.65" customHeight="1">
      <c r="B6257" s="93"/>
      <c r="C6257" s="93"/>
    </row>
    <row r="6258" spans="2:24" ht="8.4" customHeight="1">
      <c r="B6258" s="93"/>
      <c r="C6258" s="93"/>
    </row>
    <row r="6259" spans="2:24" ht="1.75" customHeight="1"/>
    <row r="6260" spans="2:24" ht="10.75" customHeight="1">
      <c r="E6260" s="85">
        <v>4760</v>
      </c>
      <c r="F6260" s="85"/>
      <c r="G6260" s="85"/>
      <c r="I6260" s="85">
        <v>5316</v>
      </c>
      <c r="J6260" s="85"/>
      <c r="K6260" s="85"/>
      <c r="M6260" s="3">
        <v>4910</v>
      </c>
      <c r="O6260" s="3">
        <v>5030</v>
      </c>
      <c r="Q6260" s="3">
        <v>4700</v>
      </c>
      <c r="S6260" s="85">
        <v>5054</v>
      </c>
      <c r="T6260" s="85"/>
      <c r="U6260" s="85"/>
    </row>
    <row r="6261" spans="2:24" ht="6" customHeight="1"/>
    <row r="6262" spans="2:24" ht="13.75" customHeight="1">
      <c r="C6262" s="86" t="s">
        <v>10</v>
      </c>
      <c r="D6262" s="86"/>
      <c r="E6262" s="86"/>
      <c r="G6262" s="87">
        <v>2</v>
      </c>
      <c r="H6262" s="87"/>
      <c r="I6262" s="87"/>
    </row>
    <row r="6263" spans="2:24" ht="6" customHeight="1"/>
    <row r="6264" spans="2:24" ht="6" customHeight="1"/>
    <row r="6265" spans="2:24" ht="15" customHeight="1">
      <c r="B6265" s="88" t="s">
        <v>791</v>
      </c>
      <c r="C6265" s="88"/>
      <c r="D6265" s="88"/>
      <c r="E6265" s="88"/>
      <c r="F6265" s="88"/>
      <c r="G6265" s="88"/>
      <c r="H6265" s="88"/>
      <c r="I6265" s="88"/>
      <c r="J6265" s="88"/>
      <c r="K6265" s="88"/>
      <c r="L6265" s="88"/>
      <c r="M6265" s="88"/>
      <c r="N6265" s="88"/>
      <c r="O6265" s="88"/>
      <c r="P6265" s="88"/>
      <c r="Q6265" s="88"/>
      <c r="R6265" s="88"/>
      <c r="S6265" s="88"/>
      <c r="T6265" s="88"/>
      <c r="U6265" s="88"/>
      <c r="V6265" s="88"/>
      <c r="W6265" s="88"/>
      <c r="X6265" s="88"/>
    </row>
    <row r="6266" spans="2:24" ht="5.4" customHeight="1"/>
    <row r="6267" spans="2:24" ht="12.65" customHeight="1">
      <c r="B6267" s="74" t="s">
        <v>792</v>
      </c>
      <c r="C6267" s="74"/>
      <c r="E6267" s="89">
        <v>5</v>
      </c>
      <c r="F6267" s="89"/>
      <c r="G6267" s="89"/>
      <c r="I6267" s="89">
        <v>36</v>
      </c>
      <c r="J6267" s="89"/>
      <c r="K6267" s="89"/>
      <c r="M6267" s="2">
        <v>10</v>
      </c>
      <c r="O6267" s="2">
        <v>10</v>
      </c>
      <c r="Q6267" s="2">
        <v>20</v>
      </c>
      <c r="S6267" s="89">
        <v>20</v>
      </c>
      <c r="T6267" s="89"/>
      <c r="U6267" s="89"/>
    </row>
    <row r="6268" spans="2:24" ht="0.65" customHeight="1">
      <c r="B6268" s="74"/>
      <c r="C6268" s="74"/>
    </row>
    <row r="6269" spans="2:24" ht="0.65" customHeight="1"/>
    <row r="6270" spans="2:24" ht="1.75" customHeight="1"/>
    <row r="6271" spans="2:24" ht="10.75" customHeight="1">
      <c r="E6271" s="85">
        <v>5</v>
      </c>
      <c r="F6271" s="85"/>
      <c r="G6271" s="85"/>
      <c r="I6271" s="85">
        <v>36</v>
      </c>
      <c r="J6271" s="85"/>
      <c r="K6271" s="85"/>
      <c r="M6271" s="3">
        <v>10</v>
      </c>
      <c r="O6271" s="3">
        <v>10</v>
      </c>
      <c r="Q6271" s="3">
        <v>20</v>
      </c>
      <c r="S6271" s="85">
        <v>20</v>
      </c>
      <c r="T6271" s="85"/>
      <c r="U6271" s="85"/>
    </row>
    <row r="6272" spans="2:24" ht="6" customHeight="1"/>
    <row r="6273" spans="2:24" ht="13.75" customHeight="1">
      <c r="C6273" s="86" t="s">
        <v>10</v>
      </c>
      <c r="D6273" s="86"/>
      <c r="E6273" s="86"/>
      <c r="G6273" s="87">
        <v>1</v>
      </c>
      <c r="H6273" s="87"/>
      <c r="I6273" s="87"/>
    </row>
    <row r="6274" spans="2:24" ht="6" customHeight="1"/>
    <row r="6275" spans="2:24" ht="6" customHeight="1"/>
    <row r="6276" spans="2:24" ht="15" customHeight="1">
      <c r="B6276" s="88" t="s">
        <v>793</v>
      </c>
      <c r="C6276" s="88"/>
      <c r="D6276" s="88"/>
      <c r="E6276" s="88"/>
      <c r="F6276" s="88"/>
      <c r="G6276" s="88"/>
      <c r="H6276" s="88"/>
      <c r="I6276" s="88"/>
      <c r="J6276" s="88"/>
      <c r="K6276" s="88"/>
      <c r="L6276" s="88"/>
      <c r="M6276" s="88"/>
      <c r="N6276" s="88"/>
      <c r="O6276" s="88"/>
      <c r="P6276" s="88"/>
      <c r="Q6276" s="88"/>
      <c r="R6276" s="88"/>
      <c r="S6276" s="88"/>
      <c r="T6276" s="88"/>
      <c r="U6276" s="88"/>
      <c r="V6276" s="88"/>
      <c r="W6276" s="88"/>
      <c r="X6276" s="88"/>
    </row>
    <row r="6277" spans="2:24" ht="5.4" customHeight="1"/>
    <row r="6278" spans="2:24" ht="10.75" customHeight="1">
      <c r="B6278" s="93" t="s">
        <v>794</v>
      </c>
      <c r="C6278" s="93"/>
      <c r="E6278" s="89">
        <v>3650</v>
      </c>
      <c r="F6278" s="89"/>
      <c r="G6278" s="89"/>
      <c r="I6278" s="89">
        <v>3841</v>
      </c>
      <c r="J6278" s="89"/>
      <c r="K6278" s="89"/>
      <c r="M6278" s="2">
        <v>3360</v>
      </c>
      <c r="O6278" s="2">
        <v>3460</v>
      </c>
      <c r="Q6278" s="2">
        <v>3650.8</v>
      </c>
      <c r="S6278" s="89">
        <v>3735.8</v>
      </c>
      <c r="T6278" s="89"/>
      <c r="U6278" s="89"/>
      <c r="W6278" s="90">
        <v>75</v>
      </c>
      <c r="X6278" s="90"/>
    </row>
    <row r="6279" spans="2:24" ht="1.75" customHeight="1">
      <c r="B6279" s="93"/>
      <c r="C6279" s="93"/>
    </row>
    <row r="6280" spans="2:24" ht="0.65" customHeight="1">
      <c r="B6280" s="93"/>
      <c r="C6280" s="93"/>
    </row>
    <row r="6281" spans="2:24" ht="8.4" customHeight="1">
      <c r="B6281" s="93"/>
      <c r="C6281" s="93"/>
    </row>
    <row r="6282" spans="2:24" ht="10.75" customHeight="1">
      <c r="B6282" s="93" t="s">
        <v>794</v>
      </c>
      <c r="C6282" s="93"/>
      <c r="E6282" s="89">
        <v>3650</v>
      </c>
      <c r="F6282" s="89"/>
      <c r="G6282" s="89"/>
      <c r="I6282" s="89">
        <v>3841</v>
      </c>
      <c r="J6282" s="89"/>
      <c r="K6282" s="89"/>
      <c r="M6282" s="2">
        <v>3360</v>
      </c>
      <c r="O6282" s="2">
        <v>3460</v>
      </c>
      <c r="Q6282" s="2">
        <v>3650.8</v>
      </c>
      <c r="S6282" s="89">
        <v>3735.8</v>
      </c>
      <c r="T6282" s="89"/>
      <c r="U6282" s="89"/>
      <c r="W6282" s="90">
        <v>75</v>
      </c>
      <c r="X6282" s="90"/>
    </row>
    <row r="6283" spans="2:24" ht="1.75" customHeight="1">
      <c r="B6283" s="93"/>
      <c r="C6283" s="93"/>
    </row>
    <row r="6284" spans="2:24" ht="0.65" customHeight="1">
      <c r="B6284" s="93"/>
      <c r="C6284" s="93"/>
    </row>
    <row r="6285" spans="2:24" ht="8.4" customHeight="1">
      <c r="B6285" s="93"/>
      <c r="C6285" s="93"/>
    </row>
    <row r="6286" spans="2:24" ht="1.75" customHeight="1"/>
    <row r="6287" spans="2:24" ht="10.75" customHeight="1">
      <c r="E6287" s="85">
        <v>7300</v>
      </c>
      <c r="F6287" s="85"/>
      <c r="G6287" s="85"/>
      <c r="I6287" s="85">
        <v>7682</v>
      </c>
      <c r="J6287" s="85"/>
      <c r="K6287" s="85"/>
      <c r="M6287" s="3">
        <v>6720</v>
      </c>
      <c r="O6287" s="3">
        <v>6920</v>
      </c>
      <c r="Q6287" s="3">
        <v>7301.6</v>
      </c>
      <c r="S6287" s="85">
        <v>7471.6</v>
      </c>
      <c r="T6287" s="85"/>
      <c r="U6287" s="85"/>
    </row>
    <row r="6288" spans="2:24" ht="6" customHeight="1"/>
    <row r="6289" spans="2:24" ht="13.75" customHeight="1">
      <c r="C6289" s="86" t="s">
        <v>10</v>
      </c>
      <c r="D6289" s="86"/>
      <c r="E6289" s="86"/>
      <c r="G6289" s="87">
        <v>2</v>
      </c>
      <c r="H6289" s="87"/>
      <c r="I6289" s="87"/>
    </row>
    <row r="6290" spans="2:24" ht="6" customHeight="1"/>
    <row r="6291" spans="2:24" ht="6" customHeight="1"/>
    <row r="6292" spans="2:24" ht="15" customHeight="1">
      <c r="B6292" s="88" t="s">
        <v>795</v>
      </c>
      <c r="C6292" s="88"/>
      <c r="D6292" s="88"/>
      <c r="E6292" s="88"/>
      <c r="F6292" s="88"/>
      <c r="G6292" s="88"/>
      <c r="H6292" s="88"/>
      <c r="I6292" s="88"/>
      <c r="J6292" s="88"/>
      <c r="K6292" s="88"/>
      <c r="L6292" s="88"/>
      <c r="M6292" s="88"/>
      <c r="N6292" s="88"/>
      <c r="O6292" s="88"/>
      <c r="P6292" s="88"/>
      <c r="Q6292" s="88"/>
      <c r="R6292" s="88"/>
      <c r="S6292" s="88"/>
      <c r="T6292" s="88"/>
      <c r="U6292" s="88"/>
      <c r="V6292" s="88"/>
      <c r="W6292" s="88"/>
      <c r="X6292" s="88"/>
    </row>
    <row r="6293" spans="2:24" ht="5.4" customHeight="1"/>
    <row r="6294" spans="2:24" ht="12.65" customHeight="1">
      <c r="B6294" s="74" t="s">
        <v>796</v>
      </c>
      <c r="C6294" s="74"/>
      <c r="E6294" s="89">
        <v>0</v>
      </c>
      <c r="F6294" s="89"/>
      <c r="G6294" s="89"/>
      <c r="I6294" s="89">
        <v>0</v>
      </c>
      <c r="J6294" s="89"/>
      <c r="K6294" s="89"/>
      <c r="M6294" s="2">
        <v>0</v>
      </c>
      <c r="O6294" s="2">
        <v>0</v>
      </c>
      <c r="Q6294" s="2">
        <v>0</v>
      </c>
      <c r="S6294" s="89">
        <v>50</v>
      </c>
      <c r="T6294" s="89"/>
      <c r="U6294" s="89"/>
      <c r="W6294" s="90">
        <v>42</v>
      </c>
      <c r="X6294" s="90"/>
    </row>
    <row r="6295" spans="2:24" ht="0.65" customHeight="1">
      <c r="B6295" s="74"/>
      <c r="C6295" s="74"/>
    </row>
    <row r="6296" spans="2:24" ht="0.65" customHeight="1"/>
    <row r="6297" spans="2:24" ht="1.75" customHeight="1"/>
    <row r="6298" spans="2:24" ht="10.75" customHeight="1">
      <c r="E6298" s="85">
        <v>0</v>
      </c>
      <c r="F6298" s="85"/>
      <c r="G6298" s="85"/>
      <c r="I6298" s="85">
        <v>0</v>
      </c>
      <c r="J6298" s="85"/>
      <c r="K6298" s="85"/>
      <c r="M6298" s="3">
        <v>0</v>
      </c>
      <c r="O6298" s="3">
        <v>0</v>
      </c>
      <c r="Q6298" s="3">
        <v>0</v>
      </c>
      <c r="S6298" s="85">
        <v>50</v>
      </c>
      <c r="T6298" s="85"/>
      <c r="U6298" s="85"/>
    </row>
    <row r="6299" spans="2:24" ht="6" customHeight="1"/>
    <row r="6300" spans="2:24" ht="13.75" customHeight="1">
      <c r="C6300" s="86" t="s">
        <v>10</v>
      </c>
      <c r="D6300" s="86"/>
      <c r="E6300" s="86"/>
      <c r="G6300" s="87">
        <v>1</v>
      </c>
      <c r="H6300" s="87"/>
      <c r="I6300" s="87"/>
    </row>
    <row r="6301" spans="2:24" ht="6" customHeight="1"/>
    <row r="6302" spans="2:24" ht="6" customHeight="1"/>
    <row r="6303" spans="2:24" ht="15" customHeight="1">
      <c r="B6303" s="88" t="s">
        <v>797</v>
      </c>
      <c r="C6303" s="88"/>
      <c r="D6303" s="88"/>
      <c r="E6303" s="88"/>
      <c r="F6303" s="88"/>
      <c r="G6303" s="88"/>
      <c r="H6303" s="88"/>
      <c r="I6303" s="88"/>
      <c r="J6303" s="88"/>
      <c r="K6303" s="88"/>
      <c r="L6303" s="88"/>
      <c r="M6303" s="88"/>
      <c r="N6303" s="88"/>
      <c r="O6303" s="88"/>
      <c r="P6303" s="88"/>
      <c r="Q6303" s="88"/>
      <c r="R6303" s="88"/>
      <c r="S6303" s="88"/>
      <c r="T6303" s="88"/>
      <c r="U6303" s="88"/>
      <c r="V6303" s="88"/>
      <c r="W6303" s="88"/>
      <c r="X6303" s="88"/>
    </row>
    <row r="6304" spans="2:24" ht="5.4" customHeight="1"/>
    <row r="6305" spans="2:24" ht="10.75" customHeight="1">
      <c r="B6305" s="93" t="s">
        <v>798</v>
      </c>
      <c r="C6305" s="93"/>
      <c r="E6305" s="89">
        <v>520</v>
      </c>
      <c r="F6305" s="89"/>
      <c r="G6305" s="89"/>
      <c r="I6305" s="89">
        <v>540</v>
      </c>
      <c r="J6305" s="89"/>
      <c r="K6305" s="89"/>
      <c r="M6305" s="2">
        <v>530</v>
      </c>
      <c r="O6305" s="2">
        <v>531</v>
      </c>
      <c r="Q6305" s="2">
        <v>290</v>
      </c>
      <c r="S6305" s="89">
        <v>290</v>
      </c>
      <c r="T6305" s="89"/>
      <c r="U6305" s="89"/>
      <c r="W6305" s="90">
        <v>70</v>
      </c>
      <c r="X6305" s="90"/>
    </row>
    <row r="6306" spans="2:24" ht="1.75" customHeight="1">
      <c r="B6306" s="93"/>
      <c r="C6306" s="93"/>
    </row>
    <row r="6307" spans="2:24" ht="0.65" customHeight="1">
      <c r="B6307" s="93"/>
      <c r="C6307" s="93"/>
    </row>
    <row r="6308" spans="2:24" ht="8.4" customHeight="1">
      <c r="B6308" s="93"/>
      <c r="C6308" s="93"/>
    </row>
    <row r="6309" spans="2:24" ht="10.75" customHeight="1">
      <c r="B6309" s="93" t="s">
        <v>798</v>
      </c>
      <c r="C6309" s="93"/>
      <c r="E6309" s="89">
        <v>520</v>
      </c>
      <c r="F6309" s="89"/>
      <c r="G6309" s="89"/>
      <c r="I6309" s="89">
        <v>540</v>
      </c>
      <c r="J6309" s="89"/>
      <c r="K6309" s="89"/>
      <c r="M6309" s="2">
        <v>530</v>
      </c>
      <c r="O6309" s="2">
        <v>531</v>
      </c>
      <c r="Q6309" s="2">
        <v>290</v>
      </c>
      <c r="S6309" s="89">
        <v>290</v>
      </c>
      <c r="T6309" s="89"/>
      <c r="U6309" s="89"/>
      <c r="W6309" s="90">
        <v>70</v>
      </c>
      <c r="X6309" s="90"/>
    </row>
    <row r="6310" spans="2:24" ht="1.75" customHeight="1">
      <c r="B6310" s="93"/>
      <c r="C6310" s="93"/>
    </row>
    <row r="6311" spans="2:24" ht="0.65" customHeight="1">
      <c r="B6311" s="93"/>
      <c r="C6311" s="93"/>
    </row>
    <row r="6312" spans="2:24" ht="8.4" customHeight="1">
      <c r="B6312" s="93"/>
      <c r="C6312" s="93"/>
    </row>
    <row r="6313" spans="2:24" ht="1.75" customHeight="1"/>
    <row r="6314" spans="2:24" ht="10.75" customHeight="1">
      <c r="E6314" s="85">
        <v>1040</v>
      </c>
      <c r="F6314" s="85"/>
      <c r="G6314" s="85"/>
      <c r="I6314" s="85">
        <v>1080</v>
      </c>
      <c r="J6314" s="85"/>
      <c r="K6314" s="85"/>
      <c r="M6314" s="3">
        <v>1060</v>
      </c>
      <c r="O6314" s="3">
        <v>1062</v>
      </c>
      <c r="Q6314" s="3">
        <v>580</v>
      </c>
      <c r="S6314" s="85">
        <v>580</v>
      </c>
      <c r="T6314" s="85"/>
      <c r="U6314" s="85"/>
    </row>
    <row r="6315" spans="2:24" ht="6" customHeight="1"/>
    <row r="6316" spans="2:24" ht="13.75" customHeight="1">
      <c r="C6316" s="86" t="s">
        <v>10</v>
      </c>
      <c r="D6316" s="86"/>
      <c r="E6316" s="86"/>
      <c r="G6316" s="87">
        <v>2</v>
      </c>
      <c r="H6316" s="87"/>
      <c r="I6316" s="87"/>
    </row>
    <row r="6317" spans="2:24" ht="6" customHeight="1"/>
    <row r="6318" spans="2:24" ht="6" customHeight="1"/>
    <row r="6319" spans="2:24" ht="15" customHeight="1">
      <c r="B6319" s="88" t="s">
        <v>799</v>
      </c>
      <c r="C6319" s="88"/>
      <c r="D6319" s="88"/>
      <c r="E6319" s="88"/>
      <c r="F6319" s="88"/>
      <c r="G6319" s="88"/>
      <c r="H6319" s="88"/>
      <c r="I6319" s="88"/>
      <c r="J6319" s="88"/>
      <c r="K6319" s="88"/>
      <c r="L6319" s="88"/>
      <c r="M6319" s="88"/>
      <c r="N6319" s="88"/>
      <c r="O6319" s="88"/>
      <c r="P6319" s="88"/>
      <c r="Q6319" s="88"/>
      <c r="R6319" s="88"/>
      <c r="S6319" s="88"/>
      <c r="T6319" s="88"/>
      <c r="U6319" s="88"/>
      <c r="V6319" s="88"/>
      <c r="W6319" s="88"/>
      <c r="X6319" s="88"/>
    </row>
    <row r="6320" spans="2:24" ht="5.4" customHeight="1"/>
    <row r="6321" spans="2:24" ht="10.75" customHeight="1">
      <c r="B6321" s="93" t="s">
        <v>800</v>
      </c>
      <c r="C6321" s="93"/>
      <c r="E6321" s="89">
        <v>400</v>
      </c>
      <c r="F6321" s="89"/>
      <c r="G6321" s="89"/>
      <c r="I6321" s="89">
        <v>400</v>
      </c>
      <c r="J6321" s="89"/>
      <c r="K6321" s="89"/>
      <c r="M6321" s="2">
        <v>500</v>
      </c>
      <c r="O6321" s="2">
        <v>500</v>
      </c>
      <c r="Q6321" s="2">
        <v>700</v>
      </c>
      <c r="S6321" s="89">
        <v>700</v>
      </c>
      <c r="T6321" s="89"/>
      <c r="U6321" s="89"/>
      <c r="W6321" s="90">
        <v>61</v>
      </c>
      <c r="X6321" s="90"/>
    </row>
    <row r="6322" spans="2:24" ht="1.75" customHeight="1">
      <c r="B6322" s="93"/>
      <c r="C6322" s="93"/>
    </row>
    <row r="6323" spans="2:24" ht="0.65" customHeight="1">
      <c r="B6323" s="93"/>
      <c r="C6323" s="93"/>
    </row>
    <row r="6324" spans="2:24" ht="8.4" customHeight="1">
      <c r="B6324" s="93"/>
      <c r="C6324" s="93"/>
    </row>
    <row r="6325" spans="2:24" ht="10.75" customHeight="1">
      <c r="B6325" s="93" t="s">
        <v>800</v>
      </c>
      <c r="C6325" s="93"/>
      <c r="E6325" s="89">
        <v>400</v>
      </c>
      <c r="F6325" s="89"/>
      <c r="G6325" s="89"/>
      <c r="I6325" s="89">
        <v>400</v>
      </c>
      <c r="J6325" s="89"/>
      <c r="K6325" s="89"/>
      <c r="M6325" s="2">
        <v>500</v>
      </c>
      <c r="O6325" s="2">
        <v>500</v>
      </c>
      <c r="Q6325" s="2">
        <v>700</v>
      </c>
      <c r="S6325" s="89">
        <v>700</v>
      </c>
      <c r="T6325" s="89"/>
      <c r="U6325" s="89"/>
      <c r="W6325" s="90">
        <v>64</v>
      </c>
      <c r="X6325" s="90"/>
    </row>
    <row r="6326" spans="2:24" ht="1.75" customHeight="1">
      <c r="B6326" s="93"/>
      <c r="C6326" s="93"/>
    </row>
    <row r="6327" spans="2:24" ht="0.65" customHeight="1">
      <c r="B6327" s="93"/>
      <c r="C6327" s="93"/>
    </row>
    <row r="6328" spans="2:24" ht="8.4" customHeight="1">
      <c r="B6328" s="93"/>
      <c r="C6328" s="93"/>
    </row>
    <row r="6329" spans="2:24" ht="1.75" customHeight="1"/>
    <row r="6330" spans="2:24" ht="10.75" customHeight="1">
      <c r="E6330" s="85">
        <v>800</v>
      </c>
      <c r="F6330" s="85"/>
      <c r="G6330" s="85"/>
      <c r="I6330" s="85">
        <v>800</v>
      </c>
      <c r="J6330" s="85"/>
      <c r="K6330" s="85"/>
      <c r="M6330" s="3">
        <v>1000</v>
      </c>
      <c r="O6330" s="3">
        <v>1000</v>
      </c>
      <c r="Q6330" s="3">
        <v>1400</v>
      </c>
      <c r="S6330" s="85">
        <v>1400</v>
      </c>
      <c r="T6330" s="85"/>
      <c r="U6330" s="85"/>
    </row>
    <row r="6331" spans="2:24" ht="6" customHeight="1"/>
    <row r="6332" spans="2:24" ht="13.75" customHeight="1">
      <c r="C6332" s="86" t="s">
        <v>10</v>
      </c>
      <c r="D6332" s="86"/>
      <c r="E6332" s="86"/>
      <c r="G6332" s="87">
        <v>2</v>
      </c>
      <c r="H6332" s="87"/>
      <c r="I6332" s="87"/>
    </row>
    <row r="6333" spans="2:24" ht="6" customHeight="1"/>
    <row r="6334" spans="2:24" ht="6" customHeight="1"/>
    <row r="6335" spans="2:24" ht="15" customHeight="1">
      <c r="B6335" s="88" t="s">
        <v>801</v>
      </c>
      <c r="C6335" s="88"/>
      <c r="D6335" s="88"/>
      <c r="E6335" s="88"/>
      <c r="F6335" s="88"/>
      <c r="G6335" s="88"/>
      <c r="H6335" s="88"/>
      <c r="I6335" s="88"/>
      <c r="J6335" s="88"/>
      <c r="K6335" s="88"/>
      <c r="L6335" s="88"/>
      <c r="M6335" s="88"/>
      <c r="N6335" s="88"/>
      <c r="O6335" s="88"/>
      <c r="P6335" s="88"/>
      <c r="Q6335" s="88"/>
      <c r="R6335" s="88"/>
      <c r="S6335" s="88"/>
      <c r="T6335" s="88"/>
      <c r="U6335" s="88"/>
      <c r="V6335" s="88"/>
      <c r="W6335" s="88"/>
      <c r="X6335" s="88"/>
    </row>
    <row r="6336" spans="2:24" ht="5.4" customHeight="1"/>
    <row r="6337" spans="2:24" ht="10.75" customHeight="1">
      <c r="B6337" s="93" t="s">
        <v>802</v>
      </c>
      <c r="C6337" s="93"/>
      <c r="E6337" s="89">
        <v>0</v>
      </c>
      <c r="F6337" s="89"/>
      <c r="G6337" s="89"/>
      <c r="I6337" s="89">
        <v>0</v>
      </c>
      <c r="J6337" s="89"/>
      <c r="K6337" s="89"/>
      <c r="M6337" s="2">
        <v>20</v>
      </c>
      <c r="O6337" s="2">
        <v>40</v>
      </c>
      <c r="Q6337" s="2">
        <v>20</v>
      </c>
      <c r="S6337" s="89">
        <v>40</v>
      </c>
      <c r="T6337" s="89"/>
      <c r="U6337" s="89"/>
      <c r="W6337" s="90">
        <v>53</v>
      </c>
      <c r="X6337" s="90"/>
    </row>
    <row r="6338" spans="2:24" ht="1.75" customHeight="1">
      <c r="B6338" s="93"/>
      <c r="C6338" s="93"/>
    </row>
    <row r="6339" spans="2:24" ht="0.65" customHeight="1">
      <c r="B6339" s="93"/>
      <c r="C6339" s="93"/>
    </row>
    <row r="6340" spans="2:24" ht="8.4" customHeight="1">
      <c r="B6340" s="93"/>
      <c r="C6340" s="93"/>
    </row>
    <row r="6341" spans="2:24" ht="10.75" customHeight="1">
      <c r="B6341" s="93" t="s">
        <v>802</v>
      </c>
      <c r="C6341" s="93"/>
      <c r="E6341" s="89">
        <v>0</v>
      </c>
      <c r="F6341" s="89"/>
      <c r="G6341" s="89"/>
      <c r="I6341" s="89">
        <v>0</v>
      </c>
      <c r="J6341" s="89"/>
      <c r="K6341" s="89"/>
      <c r="M6341" s="2">
        <v>20</v>
      </c>
      <c r="O6341" s="2">
        <v>40</v>
      </c>
      <c r="Q6341" s="2">
        <v>20</v>
      </c>
      <c r="S6341" s="89">
        <v>40</v>
      </c>
      <c r="T6341" s="89"/>
      <c r="U6341" s="89"/>
      <c r="W6341" s="90">
        <v>53</v>
      </c>
      <c r="X6341" s="90"/>
    </row>
    <row r="6342" spans="2:24" ht="1.75" customHeight="1">
      <c r="B6342" s="93"/>
      <c r="C6342" s="93"/>
    </row>
    <row r="6343" spans="2:24" ht="0.65" customHeight="1">
      <c r="B6343" s="93"/>
      <c r="C6343" s="93"/>
    </row>
    <row r="6344" spans="2:24" ht="8.4" customHeight="1">
      <c r="B6344" s="93"/>
      <c r="C6344" s="93"/>
    </row>
    <row r="6345" spans="2:24" ht="1.75" customHeight="1"/>
    <row r="6346" spans="2:24" ht="10.75" customHeight="1">
      <c r="E6346" s="85">
        <v>0</v>
      </c>
      <c r="F6346" s="85"/>
      <c r="G6346" s="85"/>
      <c r="I6346" s="85">
        <v>0</v>
      </c>
      <c r="J6346" s="85"/>
      <c r="K6346" s="85"/>
      <c r="M6346" s="3">
        <v>40</v>
      </c>
      <c r="O6346" s="3">
        <v>80</v>
      </c>
      <c r="Q6346" s="3">
        <v>40</v>
      </c>
      <c r="S6346" s="85">
        <v>80</v>
      </c>
      <c r="T6346" s="85"/>
      <c r="U6346" s="85"/>
    </row>
    <row r="6347" spans="2:24" ht="6" customHeight="1"/>
    <row r="6348" spans="2:24" ht="13.75" customHeight="1">
      <c r="C6348" s="86" t="s">
        <v>10</v>
      </c>
      <c r="D6348" s="86"/>
      <c r="E6348" s="86"/>
      <c r="G6348" s="87">
        <v>2</v>
      </c>
      <c r="H6348" s="87"/>
      <c r="I6348" s="87"/>
    </row>
    <row r="6349" spans="2:24" ht="6" customHeight="1"/>
    <row r="6350" spans="2:24" ht="6" customHeight="1"/>
    <row r="6351" spans="2:24" ht="15" customHeight="1">
      <c r="B6351" s="88" t="s">
        <v>803</v>
      </c>
      <c r="C6351" s="88"/>
      <c r="D6351" s="88"/>
      <c r="E6351" s="88"/>
      <c r="F6351" s="88"/>
      <c r="G6351" s="88"/>
      <c r="H6351" s="88"/>
      <c r="I6351" s="88"/>
      <c r="J6351" s="88"/>
      <c r="K6351" s="88"/>
      <c r="L6351" s="88"/>
      <c r="M6351" s="88"/>
      <c r="N6351" s="88"/>
      <c r="O6351" s="88"/>
      <c r="P6351" s="88"/>
      <c r="Q6351" s="88"/>
      <c r="R6351" s="88"/>
      <c r="S6351" s="88"/>
      <c r="T6351" s="88"/>
      <c r="U6351" s="88"/>
      <c r="V6351" s="88"/>
      <c r="W6351" s="88"/>
      <c r="X6351" s="88"/>
    </row>
    <row r="6352" spans="2:24" ht="5.4" customHeight="1"/>
    <row r="6353" spans="2:24" ht="10.75" customHeight="1">
      <c r="B6353" s="93" t="s">
        <v>804</v>
      </c>
      <c r="C6353" s="93"/>
      <c r="E6353" s="89">
        <v>0</v>
      </c>
      <c r="F6353" s="89"/>
      <c r="G6353" s="89"/>
      <c r="I6353" s="89">
        <v>0</v>
      </c>
      <c r="J6353" s="89"/>
      <c r="K6353" s="89"/>
      <c r="M6353" s="2">
        <v>0</v>
      </c>
      <c r="O6353" s="2">
        <v>0</v>
      </c>
      <c r="Q6353" s="2">
        <v>200</v>
      </c>
      <c r="S6353" s="89">
        <v>200</v>
      </c>
      <c r="T6353" s="89"/>
      <c r="U6353" s="89"/>
      <c r="W6353" s="90">
        <v>67</v>
      </c>
      <c r="X6353" s="90"/>
    </row>
    <row r="6354" spans="2:24" ht="1.75" customHeight="1">
      <c r="B6354" s="93"/>
      <c r="C6354" s="93"/>
    </row>
    <row r="6355" spans="2:24" ht="0.65" customHeight="1">
      <c r="B6355" s="93"/>
      <c r="C6355" s="93"/>
    </row>
    <row r="6356" spans="2:24" ht="8.4" customHeight="1">
      <c r="B6356" s="93"/>
      <c r="C6356" s="93"/>
    </row>
    <row r="6357" spans="2:24" ht="10.75" customHeight="1">
      <c r="B6357" s="93" t="s">
        <v>804</v>
      </c>
      <c r="C6357" s="93"/>
      <c r="E6357" s="89">
        <v>0</v>
      </c>
      <c r="F6357" s="89"/>
      <c r="G6357" s="89"/>
      <c r="I6357" s="89">
        <v>0</v>
      </c>
      <c r="J6357" s="89"/>
      <c r="K6357" s="89"/>
      <c r="M6357" s="2">
        <v>0</v>
      </c>
      <c r="O6357" s="2">
        <v>0</v>
      </c>
      <c r="Q6357" s="2">
        <v>200</v>
      </c>
      <c r="S6357" s="89">
        <v>200</v>
      </c>
      <c r="T6357" s="89"/>
      <c r="U6357" s="89"/>
      <c r="W6357" s="90">
        <v>67</v>
      </c>
      <c r="X6357" s="90"/>
    </row>
    <row r="6358" spans="2:24" ht="1.75" customHeight="1">
      <c r="B6358" s="93"/>
      <c r="C6358" s="93"/>
    </row>
    <row r="6359" spans="2:24" ht="0.65" customHeight="1">
      <c r="B6359" s="93"/>
      <c r="C6359" s="93"/>
    </row>
    <row r="6360" spans="2:24" ht="8.4" customHeight="1">
      <c r="B6360" s="93"/>
      <c r="C6360" s="93"/>
    </row>
    <row r="6361" spans="2:24" ht="1.75" customHeight="1"/>
    <row r="6362" spans="2:24" ht="10.75" customHeight="1">
      <c r="E6362" s="85">
        <v>0</v>
      </c>
      <c r="F6362" s="85"/>
      <c r="G6362" s="85"/>
      <c r="I6362" s="85">
        <v>0</v>
      </c>
      <c r="J6362" s="85"/>
      <c r="K6362" s="85"/>
      <c r="M6362" s="3">
        <v>0</v>
      </c>
      <c r="O6362" s="3">
        <v>0</v>
      </c>
      <c r="Q6362" s="3">
        <v>400</v>
      </c>
      <c r="S6362" s="85">
        <v>400</v>
      </c>
      <c r="T6362" s="85"/>
      <c r="U6362" s="85"/>
    </row>
    <row r="6363" spans="2:24" ht="6" customHeight="1"/>
    <row r="6364" spans="2:24" ht="13.75" customHeight="1">
      <c r="C6364" s="86" t="s">
        <v>10</v>
      </c>
      <c r="D6364" s="86"/>
      <c r="E6364" s="86"/>
      <c r="G6364" s="87">
        <v>2</v>
      </c>
      <c r="H6364" s="87"/>
      <c r="I6364" s="87"/>
    </row>
    <row r="6365" spans="2:24" ht="6" customHeight="1"/>
    <row r="6366" spans="2:24" ht="6" customHeight="1"/>
    <row r="6367" spans="2:24" ht="15" customHeight="1">
      <c r="B6367" s="88" t="s">
        <v>805</v>
      </c>
      <c r="C6367" s="88"/>
      <c r="D6367" s="88"/>
      <c r="E6367" s="88"/>
      <c r="F6367" s="88"/>
      <c r="G6367" s="88"/>
      <c r="H6367" s="88"/>
      <c r="I6367" s="88"/>
      <c r="J6367" s="88"/>
      <c r="K6367" s="88"/>
      <c r="L6367" s="88"/>
      <c r="M6367" s="88"/>
      <c r="N6367" s="88"/>
      <c r="O6367" s="88"/>
      <c r="P6367" s="88"/>
      <c r="Q6367" s="88"/>
      <c r="R6367" s="88"/>
      <c r="S6367" s="88"/>
      <c r="T6367" s="88"/>
      <c r="U6367" s="88"/>
      <c r="V6367" s="88"/>
      <c r="W6367" s="88"/>
      <c r="X6367" s="88"/>
    </row>
    <row r="6368" spans="2:24" ht="5.4" customHeight="1"/>
    <row r="6369" spans="2:24" ht="10.75" customHeight="1">
      <c r="B6369" s="93" t="s">
        <v>806</v>
      </c>
      <c r="C6369" s="93"/>
      <c r="E6369" s="89">
        <v>3800</v>
      </c>
      <c r="F6369" s="89"/>
      <c r="G6369" s="89"/>
      <c r="I6369" s="89">
        <v>3800</v>
      </c>
      <c r="J6369" s="89"/>
      <c r="K6369" s="89"/>
      <c r="M6369" s="2">
        <v>3300</v>
      </c>
      <c r="O6369" s="2">
        <v>3300</v>
      </c>
      <c r="Q6369" s="2">
        <v>3600</v>
      </c>
      <c r="S6369" s="89">
        <v>4080</v>
      </c>
      <c r="T6369" s="89"/>
      <c r="U6369" s="89"/>
      <c r="W6369" s="90">
        <v>1918</v>
      </c>
      <c r="X6369" s="90"/>
    </row>
    <row r="6370" spans="2:24" ht="1.75" customHeight="1">
      <c r="B6370" s="93"/>
      <c r="C6370" s="93"/>
    </row>
    <row r="6371" spans="2:24" ht="0.65" customHeight="1">
      <c r="B6371" s="93"/>
      <c r="C6371" s="93"/>
    </row>
    <row r="6372" spans="2:24" ht="8.4" customHeight="1">
      <c r="B6372" s="93"/>
      <c r="C6372" s="93"/>
    </row>
    <row r="6373" spans="2:24" ht="10.75" customHeight="1">
      <c r="B6373" s="93" t="s">
        <v>806</v>
      </c>
      <c r="C6373" s="93"/>
      <c r="E6373" s="89">
        <v>3800</v>
      </c>
      <c r="F6373" s="89"/>
      <c r="G6373" s="89"/>
      <c r="I6373" s="89">
        <v>3800</v>
      </c>
      <c r="J6373" s="89"/>
      <c r="K6373" s="89"/>
      <c r="M6373" s="2">
        <v>3300</v>
      </c>
      <c r="O6373" s="2">
        <v>3300</v>
      </c>
      <c r="Q6373" s="2">
        <v>3600</v>
      </c>
      <c r="S6373" s="89">
        <v>4080</v>
      </c>
      <c r="T6373" s="89"/>
      <c r="U6373" s="89"/>
      <c r="W6373" s="90">
        <v>1918</v>
      </c>
      <c r="X6373" s="90"/>
    </row>
    <row r="6374" spans="2:24" ht="1.75" customHeight="1">
      <c r="B6374" s="93"/>
      <c r="C6374" s="93"/>
    </row>
    <row r="6375" spans="2:24" ht="0.65" customHeight="1">
      <c r="B6375" s="93"/>
      <c r="C6375" s="93"/>
    </row>
    <row r="6376" spans="2:24" ht="8.4" customHeight="1">
      <c r="B6376" s="93"/>
      <c r="C6376" s="93"/>
    </row>
    <row r="6377" spans="2:24" ht="1.75" customHeight="1"/>
    <row r="6378" spans="2:24" ht="10.75" customHeight="1">
      <c r="E6378" s="85">
        <v>7600</v>
      </c>
      <c r="F6378" s="85"/>
      <c r="G6378" s="85"/>
      <c r="I6378" s="85">
        <v>7600</v>
      </c>
      <c r="J6378" s="85"/>
      <c r="K6378" s="85"/>
      <c r="M6378" s="3">
        <v>6600</v>
      </c>
      <c r="O6378" s="3">
        <v>6600</v>
      </c>
      <c r="Q6378" s="3">
        <v>7200</v>
      </c>
      <c r="S6378" s="85">
        <v>8160</v>
      </c>
      <c r="T6378" s="85"/>
      <c r="U6378" s="85"/>
    </row>
    <row r="6379" spans="2:24" ht="6" customHeight="1"/>
    <row r="6380" spans="2:24" ht="13.75" customHeight="1">
      <c r="C6380" s="86" t="s">
        <v>10</v>
      </c>
      <c r="D6380" s="86"/>
      <c r="E6380" s="86"/>
      <c r="G6380" s="87">
        <v>2</v>
      </c>
      <c r="H6380" s="87"/>
      <c r="I6380" s="87"/>
    </row>
    <row r="6381" spans="2:24" ht="6" customHeight="1"/>
    <row r="6382" spans="2:24" ht="6" customHeight="1"/>
    <row r="6383" spans="2:24" ht="15" customHeight="1">
      <c r="B6383" s="88" t="s">
        <v>807</v>
      </c>
      <c r="C6383" s="88"/>
      <c r="D6383" s="88"/>
      <c r="E6383" s="88"/>
      <c r="F6383" s="88"/>
      <c r="G6383" s="88"/>
      <c r="H6383" s="88"/>
      <c r="I6383" s="88"/>
      <c r="J6383" s="88"/>
      <c r="K6383" s="88"/>
      <c r="L6383" s="88"/>
      <c r="M6383" s="88"/>
      <c r="N6383" s="88"/>
      <c r="O6383" s="88"/>
      <c r="P6383" s="88"/>
      <c r="Q6383" s="88"/>
      <c r="R6383" s="88"/>
      <c r="S6383" s="88"/>
      <c r="T6383" s="88"/>
      <c r="U6383" s="88"/>
      <c r="V6383" s="88"/>
      <c r="W6383" s="88"/>
      <c r="X6383" s="88"/>
    </row>
    <row r="6384" spans="2:24" ht="5.4" customHeight="1"/>
    <row r="6385" spans="2:24" ht="10.75" customHeight="1">
      <c r="B6385" s="93" t="s">
        <v>808</v>
      </c>
      <c r="C6385" s="93"/>
      <c r="E6385" s="89">
        <v>206</v>
      </c>
      <c r="F6385" s="89"/>
      <c r="G6385" s="89"/>
      <c r="I6385" s="89">
        <v>293</v>
      </c>
      <c r="J6385" s="89"/>
      <c r="K6385" s="89"/>
      <c r="M6385" s="2">
        <v>171</v>
      </c>
      <c r="O6385" s="2">
        <v>187</v>
      </c>
      <c r="Q6385" s="2">
        <v>452</v>
      </c>
      <c r="S6385" s="89">
        <v>490</v>
      </c>
      <c r="T6385" s="89"/>
      <c r="U6385" s="89"/>
      <c r="W6385" s="90">
        <v>59</v>
      </c>
      <c r="X6385" s="90"/>
    </row>
    <row r="6386" spans="2:24" ht="1.75" customHeight="1">
      <c r="B6386" s="93"/>
      <c r="C6386" s="93"/>
    </row>
    <row r="6387" spans="2:24" ht="0.65" customHeight="1">
      <c r="B6387" s="93"/>
      <c r="C6387" s="93"/>
    </row>
    <row r="6388" spans="2:24" ht="8.4" customHeight="1">
      <c r="B6388" s="93"/>
      <c r="C6388" s="93"/>
    </row>
    <row r="6389" spans="2:24" ht="10.75" customHeight="1">
      <c r="B6389" s="93" t="s">
        <v>808</v>
      </c>
      <c r="C6389" s="93"/>
      <c r="E6389" s="89">
        <v>206</v>
      </c>
      <c r="F6389" s="89"/>
      <c r="G6389" s="89"/>
      <c r="I6389" s="89">
        <v>293</v>
      </c>
      <c r="J6389" s="89"/>
      <c r="K6389" s="89"/>
      <c r="M6389" s="2">
        <v>171</v>
      </c>
      <c r="O6389" s="2">
        <v>187</v>
      </c>
      <c r="Q6389" s="2">
        <v>452</v>
      </c>
      <c r="S6389" s="89">
        <v>490</v>
      </c>
      <c r="T6389" s="89"/>
      <c r="U6389" s="89"/>
      <c r="W6389" s="90">
        <v>56</v>
      </c>
      <c r="X6389" s="90"/>
    </row>
    <row r="6390" spans="2:24" ht="1.75" customHeight="1">
      <c r="B6390" s="93"/>
      <c r="C6390" s="93"/>
    </row>
    <row r="6391" spans="2:24" ht="0.65" customHeight="1">
      <c r="B6391" s="93"/>
      <c r="C6391" s="93"/>
    </row>
    <row r="6392" spans="2:24" ht="8.4" customHeight="1">
      <c r="B6392" s="93"/>
      <c r="C6392" s="93"/>
    </row>
    <row r="6393" spans="2:24" ht="1.75" customHeight="1"/>
    <row r="6394" spans="2:24" ht="10.75" customHeight="1">
      <c r="E6394" s="85">
        <v>412</v>
      </c>
      <c r="F6394" s="85"/>
      <c r="G6394" s="85"/>
      <c r="I6394" s="85">
        <v>586</v>
      </c>
      <c r="J6394" s="85"/>
      <c r="K6394" s="85"/>
      <c r="M6394" s="3">
        <v>342</v>
      </c>
      <c r="O6394" s="3">
        <v>374</v>
      </c>
      <c r="Q6394" s="3">
        <v>904</v>
      </c>
      <c r="S6394" s="85">
        <v>980</v>
      </c>
      <c r="T6394" s="85"/>
      <c r="U6394" s="85"/>
    </row>
    <row r="6395" spans="2:24" ht="6" customHeight="1"/>
    <row r="6396" spans="2:24" ht="13.75" customHeight="1">
      <c r="C6396" s="86" t="s">
        <v>10</v>
      </c>
      <c r="D6396" s="86"/>
      <c r="E6396" s="86"/>
      <c r="G6396" s="87">
        <v>2</v>
      </c>
      <c r="H6396" s="87"/>
      <c r="I6396" s="87"/>
    </row>
    <row r="6397" spans="2:24" ht="6" customHeight="1"/>
    <row r="6398" spans="2:24" ht="6" customHeight="1"/>
    <row r="6399" spans="2:24" ht="15" customHeight="1">
      <c r="B6399" s="88" t="s">
        <v>809</v>
      </c>
      <c r="C6399" s="88"/>
      <c r="D6399" s="88"/>
      <c r="E6399" s="88"/>
      <c r="F6399" s="88"/>
      <c r="G6399" s="88"/>
      <c r="H6399" s="88"/>
      <c r="I6399" s="88"/>
      <c r="J6399" s="88"/>
      <c r="K6399" s="88"/>
      <c r="L6399" s="88"/>
      <c r="M6399" s="88"/>
      <c r="N6399" s="88"/>
      <c r="O6399" s="88"/>
      <c r="P6399" s="88"/>
      <c r="Q6399" s="88"/>
      <c r="R6399" s="88"/>
      <c r="S6399" s="88"/>
      <c r="T6399" s="88"/>
      <c r="U6399" s="88"/>
      <c r="V6399" s="88"/>
      <c r="W6399" s="88"/>
      <c r="X6399" s="88"/>
    </row>
    <row r="6400" spans="2:24" ht="5.4" customHeight="1"/>
    <row r="6401" spans="2:24" ht="10.75" customHeight="1">
      <c r="B6401" s="93" t="s">
        <v>810</v>
      </c>
      <c r="C6401" s="93"/>
      <c r="E6401" s="89">
        <v>1250</v>
      </c>
      <c r="F6401" s="89"/>
      <c r="G6401" s="89"/>
      <c r="I6401" s="89">
        <v>1310</v>
      </c>
      <c r="J6401" s="89"/>
      <c r="K6401" s="89"/>
      <c r="M6401" s="2">
        <v>3075</v>
      </c>
      <c r="O6401" s="2">
        <v>3175</v>
      </c>
      <c r="Q6401" s="2">
        <v>3120</v>
      </c>
      <c r="S6401" s="89">
        <v>3400</v>
      </c>
      <c r="T6401" s="89"/>
      <c r="U6401" s="89"/>
      <c r="W6401" s="90">
        <v>71</v>
      </c>
      <c r="X6401" s="90"/>
    </row>
    <row r="6402" spans="2:24" ht="1.75" customHeight="1">
      <c r="B6402" s="93"/>
      <c r="C6402" s="93"/>
    </row>
    <row r="6403" spans="2:24" ht="0.65" customHeight="1">
      <c r="B6403" s="93"/>
      <c r="C6403" s="93"/>
    </row>
    <row r="6404" spans="2:24" ht="8.4" customHeight="1">
      <c r="B6404" s="93"/>
      <c r="C6404" s="93"/>
    </row>
    <row r="6405" spans="2:24" ht="10.75" customHeight="1">
      <c r="B6405" s="93" t="s">
        <v>810</v>
      </c>
      <c r="C6405" s="93"/>
      <c r="E6405" s="89">
        <v>1250</v>
      </c>
      <c r="F6405" s="89"/>
      <c r="G6405" s="89"/>
      <c r="I6405" s="89">
        <v>1310</v>
      </c>
      <c r="J6405" s="89"/>
      <c r="K6405" s="89"/>
      <c r="M6405" s="2">
        <v>3075</v>
      </c>
      <c r="O6405" s="2">
        <v>3175</v>
      </c>
      <c r="Q6405" s="2">
        <v>3120</v>
      </c>
      <c r="S6405" s="89">
        <v>3400</v>
      </c>
      <c r="T6405" s="89"/>
      <c r="U6405" s="89"/>
      <c r="W6405" s="90">
        <v>70</v>
      </c>
      <c r="X6405" s="90"/>
    </row>
    <row r="6406" spans="2:24" ht="1.75" customHeight="1">
      <c r="B6406" s="93"/>
      <c r="C6406" s="93"/>
    </row>
    <row r="6407" spans="2:24" ht="0.65" customHeight="1">
      <c r="B6407" s="93"/>
      <c r="C6407" s="93"/>
    </row>
    <row r="6408" spans="2:24" ht="8.4" customHeight="1">
      <c r="B6408" s="93"/>
      <c r="C6408" s="93"/>
    </row>
    <row r="6409" spans="2:24" ht="1.75" customHeight="1"/>
    <row r="6410" spans="2:24" ht="10.75" customHeight="1">
      <c r="E6410" s="85">
        <v>2500</v>
      </c>
      <c r="F6410" s="85"/>
      <c r="G6410" s="85"/>
      <c r="I6410" s="85">
        <v>2620</v>
      </c>
      <c r="J6410" s="85"/>
      <c r="K6410" s="85"/>
      <c r="M6410" s="3">
        <v>6150</v>
      </c>
      <c r="O6410" s="3">
        <v>6350</v>
      </c>
      <c r="Q6410" s="3">
        <v>6240</v>
      </c>
      <c r="S6410" s="85">
        <v>6800</v>
      </c>
      <c r="T6410" s="85"/>
      <c r="U6410" s="85"/>
    </row>
    <row r="6411" spans="2:24" ht="6" customHeight="1"/>
    <row r="6412" spans="2:24" ht="13.75" customHeight="1">
      <c r="C6412" s="86" t="s">
        <v>10</v>
      </c>
      <c r="D6412" s="86"/>
      <c r="E6412" s="86"/>
      <c r="G6412" s="87">
        <v>2</v>
      </c>
      <c r="H6412" s="87"/>
      <c r="I6412" s="87"/>
    </row>
    <row r="6413" spans="2:24" ht="6" customHeight="1"/>
    <row r="6414" spans="2:24" ht="6" customHeight="1"/>
    <row r="6415" spans="2:24" ht="15" customHeight="1">
      <c r="B6415" s="88" t="s">
        <v>811</v>
      </c>
      <c r="C6415" s="88"/>
      <c r="D6415" s="88"/>
      <c r="E6415" s="88"/>
      <c r="F6415" s="88"/>
      <c r="G6415" s="88"/>
      <c r="H6415" s="88"/>
      <c r="I6415" s="88"/>
      <c r="J6415" s="88"/>
      <c r="K6415" s="88"/>
      <c r="L6415" s="88"/>
      <c r="M6415" s="88"/>
      <c r="N6415" s="88"/>
      <c r="O6415" s="88"/>
      <c r="P6415" s="88"/>
      <c r="Q6415" s="88"/>
      <c r="R6415" s="88"/>
      <c r="S6415" s="88"/>
      <c r="T6415" s="88"/>
      <c r="U6415" s="88"/>
      <c r="V6415" s="88"/>
      <c r="W6415" s="88"/>
      <c r="X6415" s="88"/>
    </row>
    <row r="6416" spans="2:24" ht="5.4" customHeight="1"/>
    <row r="6417" spans="2:24" ht="12.65" customHeight="1">
      <c r="B6417" s="74" t="s">
        <v>812</v>
      </c>
      <c r="C6417" s="74"/>
      <c r="E6417" s="89">
        <v>0</v>
      </c>
      <c r="F6417" s="89"/>
      <c r="G6417" s="89"/>
      <c r="I6417" s="89">
        <v>0</v>
      </c>
      <c r="J6417" s="89"/>
      <c r="K6417" s="89"/>
      <c r="M6417" s="2">
        <v>40</v>
      </c>
      <c r="O6417" s="2">
        <v>40</v>
      </c>
      <c r="Q6417" s="2">
        <v>20</v>
      </c>
      <c r="S6417" s="89">
        <v>20</v>
      </c>
      <c r="T6417" s="89"/>
      <c r="U6417" s="89"/>
      <c r="W6417" s="90">
        <v>54</v>
      </c>
      <c r="X6417" s="90"/>
    </row>
    <row r="6418" spans="2:24" ht="0.65" customHeight="1">
      <c r="B6418" s="74"/>
      <c r="C6418" s="74"/>
    </row>
    <row r="6419" spans="2:24" ht="0.65" customHeight="1"/>
    <row r="6420" spans="2:24" ht="1.75" customHeight="1"/>
    <row r="6421" spans="2:24" ht="10.75" customHeight="1">
      <c r="E6421" s="85">
        <v>0</v>
      </c>
      <c r="F6421" s="85"/>
      <c r="G6421" s="85"/>
      <c r="I6421" s="85">
        <v>0</v>
      </c>
      <c r="J6421" s="85"/>
      <c r="K6421" s="85"/>
      <c r="M6421" s="3">
        <v>40</v>
      </c>
      <c r="O6421" s="3">
        <v>40</v>
      </c>
      <c r="Q6421" s="3">
        <v>20</v>
      </c>
      <c r="S6421" s="85">
        <v>20</v>
      </c>
      <c r="T6421" s="85"/>
      <c r="U6421" s="85"/>
    </row>
    <row r="6422" spans="2:24" ht="6" customHeight="1"/>
    <row r="6423" spans="2:24" ht="13.75" customHeight="1">
      <c r="C6423" s="86" t="s">
        <v>10</v>
      </c>
      <c r="D6423" s="86"/>
      <c r="E6423" s="86"/>
      <c r="G6423" s="87">
        <v>1</v>
      </c>
      <c r="H6423" s="87"/>
      <c r="I6423" s="87"/>
    </row>
    <row r="6424" spans="2:24" ht="6" customHeight="1"/>
    <row r="6425" spans="2:24" ht="6" customHeight="1"/>
    <row r="6426" spans="2:24" ht="15" customHeight="1">
      <c r="B6426" s="88" t="s">
        <v>813</v>
      </c>
      <c r="C6426" s="88"/>
      <c r="D6426" s="88"/>
      <c r="E6426" s="88"/>
      <c r="F6426" s="88"/>
      <c r="G6426" s="88"/>
      <c r="H6426" s="88"/>
      <c r="I6426" s="88"/>
      <c r="J6426" s="88"/>
      <c r="K6426" s="88"/>
      <c r="L6426" s="88"/>
      <c r="M6426" s="88"/>
      <c r="N6426" s="88"/>
      <c r="O6426" s="88"/>
      <c r="P6426" s="88"/>
      <c r="Q6426" s="88"/>
      <c r="R6426" s="88"/>
      <c r="S6426" s="88"/>
      <c r="T6426" s="88"/>
      <c r="U6426" s="88"/>
      <c r="V6426" s="88"/>
      <c r="W6426" s="88"/>
      <c r="X6426" s="88"/>
    </row>
    <row r="6427" spans="2:24" ht="5.4" customHeight="1"/>
    <row r="6428" spans="2:24" ht="12.65" customHeight="1">
      <c r="B6428" s="74" t="s">
        <v>814</v>
      </c>
      <c r="C6428" s="74"/>
      <c r="E6428" s="89">
        <v>5490</v>
      </c>
      <c r="F6428" s="89"/>
      <c r="G6428" s="89"/>
      <c r="I6428" s="89">
        <v>5850</v>
      </c>
      <c r="J6428" s="89"/>
      <c r="K6428" s="89"/>
      <c r="M6428" s="2">
        <v>5115</v>
      </c>
      <c r="O6428" s="2">
        <v>5375</v>
      </c>
      <c r="Q6428" s="2">
        <v>5302.33</v>
      </c>
      <c r="S6428" s="89">
        <v>5802.33</v>
      </c>
      <c r="T6428" s="89"/>
      <c r="U6428" s="89"/>
      <c r="W6428" s="90">
        <v>79</v>
      </c>
      <c r="X6428" s="90"/>
    </row>
    <row r="6429" spans="2:24" ht="0.65" customHeight="1">
      <c r="B6429" s="74"/>
      <c r="C6429" s="74"/>
    </row>
    <row r="6430" spans="2:24" ht="0.65" customHeight="1"/>
    <row r="6431" spans="2:24" ht="1.75" customHeight="1"/>
    <row r="6432" spans="2:24" ht="10.75" customHeight="1">
      <c r="E6432" s="85">
        <v>5490</v>
      </c>
      <c r="F6432" s="85"/>
      <c r="G6432" s="85"/>
      <c r="I6432" s="85">
        <v>5850</v>
      </c>
      <c r="J6432" s="85"/>
      <c r="K6432" s="85"/>
      <c r="M6432" s="3">
        <v>5115</v>
      </c>
      <c r="O6432" s="3">
        <v>5375</v>
      </c>
      <c r="Q6432" s="3">
        <v>5302.33</v>
      </c>
      <c r="S6432" s="85">
        <v>5802.33</v>
      </c>
      <c r="T6432" s="85"/>
      <c r="U6432" s="85"/>
    </row>
    <row r="6433" spans="2:24" ht="6" customHeight="1"/>
    <row r="6434" spans="2:24" ht="13.75" customHeight="1">
      <c r="C6434" s="86" t="s">
        <v>10</v>
      </c>
      <c r="D6434" s="86"/>
      <c r="E6434" s="86"/>
      <c r="G6434" s="87">
        <v>1</v>
      </c>
      <c r="H6434" s="87"/>
      <c r="I6434" s="87"/>
    </row>
    <row r="6435" spans="2:24" ht="6" customHeight="1"/>
    <row r="6436" spans="2:24" ht="6" customHeight="1"/>
    <row r="6437" spans="2:24" ht="15" customHeight="1">
      <c r="B6437" s="88" t="s">
        <v>815</v>
      </c>
      <c r="C6437" s="88"/>
      <c r="D6437" s="88"/>
      <c r="E6437" s="88"/>
      <c r="F6437" s="88"/>
      <c r="G6437" s="88"/>
      <c r="H6437" s="88"/>
      <c r="I6437" s="88"/>
      <c r="J6437" s="88"/>
      <c r="K6437" s="88"/>
      <c r="L6437" s="88"/>
      <c r="M6437" s="88"/>
      <c r="N6437" s="88"/>
      <c r="O6437" s="88"/>
      <c r="P6437" s="88"/>
      <c r="Q6437" s="88"/>
      <c r="R6437" s="88"/>
      <c r="S6437" s="88"/>
      <c r="T6437" s="88"/>
      <c r="U6437" s="88"/>
      <c r="V6437" s="88"/>
      <c r="W6437" s="88"/>
      <c r="X6437" s="88"/>
    </row>
    <row r="6438" spans="2:24" ht="5.4" customHeight="1"/>
    <row r="6439" spans="2:24" ht="10.75" customHeight="1">
      <c r="B6439" s="93" t="s">
        <v>816</v>
      </c>
      <c r="C6439" s="93"/>
      <c r="E6439" s="89">
        <v>1390</v>
      </c>
      <c r="F6439" s="89"/>
      <c r="G6439" s="89"/>
      <c r="I6439" s="89">
        <v>1460</v>
      </c>
      <c r="J6439" s="89"/>
      <c r="K6439" s="89"/>
      <c r="M6439" s="2">
        <v>1095</v>
      </c>
      <c r="O6439" s="2">
        <v>1155</v>
      </c>
      <c r="Q6439" s="2">
        <v>1540</v>
      </c>
      <c r="S6439" s="89">
        <v>1595</v>
      </c>
      <c r="T6439" s="89"/>
      <c r="U6439" s="89"/>
    </row>
    <row r="6440" spans="2:24" ht="1.75" customHeight="1">
      <c r="B6440" s="93"/>
      <c r="C6440" s="93"/>
    </row>
    <row r="6441" spans="2:24" ht="0.65" customHeight="1">
      <c r="B6441" s="93"/>
      <c r="C6441" s="93"/>
    </row>
    <row r="6442" spans="2:24" ht="8.4" customHeight="1">
      <c r="B6442" s="93"/>
      <c r="C6442" s="93"/>
    </row>
    <row r="6443" spans="2:24" ht="10.75" customHeight="1">
      <c r="B6443" s="93" t="s">
        <v>816</v>
      </c>
      <c r="C6443" s="93"/>
      <c r="E6443" s="89">
        <v>1390</v>
      </c>
      <c r="F6443" s="89"/>
      <c r="G6443" s="89"/>
      <c r="I6443" s="89">
        <v>1460</v>
      </c>
      <c r="J6443" s="89"/>
      <c r="K6443" s="89"/>
      <c r="M6443" s="2">
        <v>1095</v>
      </c>
      <c r="O6443" s="2">
        <v>1155</v>
      </c>
      <c r="Q6443" s="2">
        <v>1540</v>
      </c>
      <c r="S6443" s="89">
        <v>1595</v>
      </c>
      <c r="T6443" s="89"/>
      <c r="U6443" s="89"/>
    </row>
    <row r="6444" spans="2:24" ht="1.75" customHeight="1">
      <c r="B6444" s="93"/>
      <c r="C6444" s="93"/>
    </row>
    <row r="6445" spans="2:24" ht="0.65" customHeight="1">
      <c r="B6445" s="93"/>
      <c r="C6445" s="93"/>
    </row>
    <row r="6446" spans="2:24" ht="8.4" customHeight="1">
      <c r="B6446" s="93"/>
      <c r="C6446" s="93"/>
    </row>
    <row r="6447" spans="2:24" ht="1.75" customHeight="1"/>
    <row r="6448" spans="2:24" ht="10.75" customHeight="1">
      <c r="E6448" s="85">
        <v>2780</v>
      </c>
      <c r="F6448" s="85"/>
      <c r="G6448" s="85"/>
      <c r="I6448" s="85">
        <v>2920</v>
      </c>
      <c r="J6448" s="85"/>
      <c r="K6448" s="85"/>
      <c r="M6448" s="3">
        <v>2190</v>
      </c>
      <c r="O6448" s="3">
        <v>2310</v>
      </c>
      <c r="Q6448" s="3">
        <v>3080</v>
      </c>
      <c r="S6448" s="85">
        <v>3190</v>
      </c>
      <c r="T6448" s="85"/>
      <c r="U6448" s="85"/>
    </row>
    <row r="6449" spans="2:24" ht="6" customHeight="1"/>
    <row r="6450" spans="2:24" ht="13.75" customHeight="1">
      <c r="C6450" s="86" t="s">
        <v>10</v>
      </c>
      <c r="D6450" s="86"/>
      <c r="E6450" s="86"/>
      <c r="G6450" s="87">
        <v>2</v>
      </c>
      <c r="H6450" s="87"/>
      <c r="I6450" s="87"/>
    </row>
    <row r="6451" spans="2:24" ht="6" customHeight="1"/>
    <row r="6452" spans="2:24" ht="6" customHeight="1"/>
    <row r="6453" spans="2:24" ht="15" customHeight="1">
      <c r="B6453" s="88" t="s">
        <v>817</v>
      </c>
      <c r="C6453" s="88"/>
      <c r="D6453" s="88"/>
      <c r="E6453" s="88"/>
      <c r="F6453" s="88"/>
      <c r="G6453" s="88"/>
      <c r="H6453" s="88"/>
      <c r="I6453" s="88"/>
      <c r="J6453" s="88"/>
      <c r="K6453" s="88"/>
      <c r="L6453" s="88"/>
      <c r="M6453" s="88"/>
      <c r="N6453" s="88"/>
      <c r="O6453" s="88"/>
      <c r="P6453" s="88"/>
      <c r="Q6453" s="88"/>
      <c r="R6453" s="88"/>
      <c r="S6453" s="88"/>
      <c r="T6453" s="88"/>
      <c r="U6453" s="88"/>
      <c r="V6453" s="88"/>
      <c r="W6453" s="88"/>
      <c r="X6453" s="88"/>
    </row>
    <row r="6454" spans="2:24" ht="5.4" customHeight="1"/>
    <row r="6455" spans="2:24" ht="10.75" customHeight="1">
      <c r="B6455" s="93" t="s">
        <v>818</v>
      </c>
      <c r="C6455" s="93"/>
      <c r="E6455" s="89">
        <v>1090</v>
      </c>
      <c r="F6455" s="89"/>
      <c r="G6455" s="89"/>
      <c r="I6455" s="89">
        <v>1107</v>
      </c>
      <c r="J6455" s="89"/>
      <c r="K6455" s="89"/>
      <c r="M6455" s="2">
        <v>1275</v>
      </c>
      <c r="O6455" s="2">
        <v>1312</v>
      </c>
      <c r="Q6455" s="2">
        <v>1300</v>
      </c>
      <c r="S6455" s="89">
        <v>1347</v>
      </c>
      <c r="T6455" s="89"/>
      <c r="U6455" s="89"/>
      <c r="W6455" s="90">
        <v>92</v>
      </c>
      <c r="X6455" s="90"/>
    </row>
    <row r="6456" spans="2:24" ht="1.75" customHeight="1">
      <c r="B6456" s="93"/>
      <c r="C6456" s="93"/>
    </row>
    <row r="6457" spans="2:24" ht="0.65" customHeight="1">
      <c r="B6457" s="93"/>
      <c r="C6457" s="93"/>
    </row>
    <row r="6458" spans="2:24" ht="8.4" customHeight="1">
      <c r="B6458" s="93"/>
      <c r="C6458" s="93"/>
    </row>
    <row r="6459" spans="2:24" ht="10.75" customHeight="1">
      <c r="B6459" s="93" t="s">
        <v>818</v>
      </c>
      <c r="C6459" s="93"/>
      <c r="E6459" s="89">
        <v>1090</v>
      </c>
      <c r="F6459" s="89"/>
      <c r="G6459" s="89"/>
      <c r="I6459" s="89">
        <v>1107</v>
      </c>
      <c r="J6459" s="89"/>
      <c r="K6459" s="89"/>
      <c r="M6459" s="2">
        <v>1275</v>
      </c>
      <c r="O6459" s="2">
        <v>1312</v>
      </c>
      <c r="Q6459" s="2">
        <v>1300</v>
      </c>
      <c r="S6459" s="89">
        <v>1347</v>
      </c>
      <c r="T6459" s="89"/>
      <c r="U6459" s="89"/>
      <c r="W6459" s="90">
        <v>92</v>
      </c>
      <c r="X6459" s="90"/>
    </row>
    <row r="6460" spans="2:24" ht="1.75" customHeight="1">
      <c r="B6460" s="93"/>
      <c r="C6460" s="93"/>
    </row>
    <row r="6461" spans="2:24" ht="0.65" customHeight="1">
      <c r="B6461" s="93"/>
      <c r="C6461" s="93"/>
    </row>
    <row r="6462" spans="2:24" ht="8.4" customHeight="1">
      <c r="B6462" s="93"/>
      <c r="C6462" s="93"/>
    </row>
    <row r="6463" spans="2:24" ht="1.75" customHeight="1"/>
    <row r="6464" spans="2:24" ht="10.75" customHeight="1">
      <c r="E6464" s="85">
        <v>2180</v>
      </c>
      <c r="F6464" s="85"/>
      <c r="G6464" s="85"/>
      <c r="I6464" s="85">
        <v>2214</v>
      </c>
      <c r="J6464" s="85"/>
      <c r="K6464" s="85"/>
      <c r="M6464" s="3">
        <v>2550</v>
      </c>
      <c r="O6464" s="3">
        <v>2624</v>
      </c>
      <c r="Q6464" s="3">
        <v>2600</v>
      </c>
      <c r="S6464" s="85">
        <v>2694</v>
      </c>
      <c r="T6464" s="85"/>
      <c r="U6464" s="85"/>
    </row>
    <row r="6465" spans="2:24" ht="6" customHeight="1"/>
    <row r="6466" spans="2:24" ht="13.75" customHeight="1">
      <c r="C6466" s="86" t="s">
        <v>10</v>
      </c>
      <c r="D6466" s="86"/>
      <c r="E6466" s="86"/>
      <c r="G6466" s="87">
        <v>2</v>
      </c>
      <c r="H6466" s="87"/>
      <c r="I6466" s="87"/>
    </row>
    <row r="6467" spans="2:24" ht="6" customHeight="1"/>
    <row r="6468" spans="2:24" ht="6" customHeight="1"/>
    <row r="6469" spans="2:24" ht="15" customHeight="1">
      <c r="B6469" s="88" t="s">
        <v>819</v>
      </c>
      <c r="C6469" s="88"/>
      <c r="D6469" s="88"/>
      <c r="E6469" s="88"/>
      <c r="F6469" s="88"/>
      <c r="G6469" s="88"/>
      <c r="H6469" s="88"/>
      <c r="I6469" s="88"/>
      <c r="J6469" s="88"/>
      <c r="K6469" s="88"/>
      <c r="L6469" s="88"/>
      <c r="M6469" s="88"/>
      <c r="N6469" s="88"/>
      <c r="O6469" s="88"/>
      <c r="P6469" s="88"/>
      <c r="Q6469" s="88"/>
      <c r="R6469" s="88"/>
      <c r="S6469" s="88"/>
      <c r="T6469" s="88"/>
      <c r="U6469" s="88"/>
      <c r="V6469" s="88"/>
      <c r="W6469" s="88"/>
      <c r="X6469" s="88"/>
    </row>
    <row r="6470" spans="2:24" ht="5.4" customHeight="1"/>
    <row r="6471" spans="2:24" ht="10.75" customHeight="1">
      <c r="B6471" s="93" t="s">
        <v>820</v>
      </c>
      <c r="C6471" s="93"/>
      <c r="E6471" s="89">
        <v>400</v>
      </c>
      <c r="F6471" s="89"/>
      <c r="G6471" s="89"/>
      <c r="I6471" s="89">
        <v>400</v>
      </c>
      <c r="J6471" s="89"/>
      <c r="K6471" s="89"/>
      <c r="M6471" s="2">
        <v>400</v>
      </c>
      <c r="O6471" s="2">
        <v>400</v>
      </c>
      <c r="Q6471" s="2">
        <v>400</v>
      </c>
      <c r="S6471" s="89">
        <v>400</v>
      </c>
      <c r="T6471" s="89"/>
      <c r="U6471" s="89"/>
      <c r="W6471" s="90">
        <v>68</v>
      </c>
      <c r="X6471" s="90"/>
    </row>
    <row r="6472" spans="2:24" ht="1.75" customHeight="1">
      <c r="B6472" s="93"/>
      <c r="C6472" s="93"/>
    </row>
    <row r="6473" spans="2:24" ht="0.65" customHeight="1">
      <c r="B6473" s="93"/>
      <c r="C6473" s="93"/>
    </row>
    <row r="6474" spans="2:24" ht="8.4" customHeight="1">
      <c r="B6474" s="93"/>
      <c r="C6474" s="93"/>
    </row>
    <row r="6475" spans="2:24" ht="10.75" customHeight="1">
      <c r="B6475" s="93" t="s">
        <v>820</v>
      </c>
      <c r="C6475" s="93"/>
      <c r="E6475" s="89">
        <v>400</v>
      </c>
      <c r="F6475" s="89"/>
      <c r="G6475" s="89"/>
      <c r="I6475" s="89">
        <v>400</v>
      </c>
      <c r="J6475" s="89"/>
      <c r="K6475" s="89"/>
      <c r="M6475" s="2">
        <v>400</v>
      </c>
      <c r="O6475" s="2">
        <v>400</v>
      </c>
      <c r="Q6475" s="2">
        <v>400</v>
      </c>
      <c r="S6475" s="89">
        <v>400</v>
      </c>
      <c r="T6475" s="89"/>
      <c r="U6475" s="89"/>
      <c r="W6475" s="90">
        <v>66</v>
      </c>
      <c r="X6475" s="90"/>
    </row>
    <row r="6476" spans="2:24" ht="1.75" customHeight="1">
      <c r="B6476" s="93"/>
      <c r="C6476" s="93"/>
    </row>
    <row r="6477" spans="2:24" ht="0.65" customHeight="1">
      <c r="B6477" s="93"/>
      <c r="C6477" s="93"/>
    </row>
    <row r="6478" spans="2:24" ht="8.4" customHeight="1">
      <c r="B6478" s="93"/>
      <c r="C6478" s="93"/>
    </row>
    <row r="6479" spans="2:24" ht="1.75" customHeight="1"/>
    <row r="6480" spans="2:24" ht="10.75" customHeight="1">
      <c r="E6480" s="85">
        <v>800</v>
      </c>
      <c r="F6480" s="85"/>
      <c r="G6480" s="85"/>
      <c r="I6480" s="85">
        <v>800</v>
      </c>
      <c r="J6480" s="85"/>
      <c r="K6480" s="85"/>
      <c r="M6480" s="3">
        <v>800</v>
      </c>
      <c r="O6480" s="3">
        <v>800</v>
      </c>
      <c r="Q6480" s="3">
        <v>800</v>
      </c>
      <c r="S6480" s="85">
        <v>800</v>
      </c>
      <c r="T6480" s="85"/>
      <c r="U6480" s="85"/>
    </row>
    <row r="6481" spans="2:24" ht="6" customHeight="1"/>
    <row r="6482" spans="2:24" ht="13.75" customHeight="1">
      <c r="C6482" s="86" t="s">
        <v>10</v>
      </c>
      <c r="D6482" s="86"/>
      <c r="E6482" s="86"/>
      <c r="G6482" s="87">
        <v>2</v>
      </c>
      <c r="H6482" s="87"/>
      <c r="I6482" s="87"/>
    </row>
    <row r="6483" spans="2:24" ht="6" customHeight="1"/>
    <row r="6484" spans="2:24" ht="6" customHeight="1"/>
    <row r="6485" spans="2:24" ht="15" customHeight="1">
      <c r="B6485" s="88" t="s">
        <v>821</v>
      </c>
      <c r="C6485" s="88"/>
      <c r="D6485" s="88"/>
      <c r="E6485" s="88"/>
      <c r="F6485" s="88"/>
      <c r="G6485" s="88"/>
      <c r="H6485" s="88"/>
      <c r="I6485" s="88"/>
      <c r="J6485" s="88"/>
      <c r="K6485" s="88"/>
      <c r="L6485" s="88"/>
      <c r="M6485" s="88"/>
      <c r="N6485" s="88"/>
      <c r="O6485" s="88"/>
      <c r="P6485" s="88"/>
      <c r="Q6485" s="88"/>
      <c r="R6485" s="88"/>
      <c r="S6485" s="88"/>
      <c r="T6485" s="88"/>
      <c r="U6485" s="88"/>
      <c r="V6485" s="88"/>
      <c r="W6485" s="88"/>
      <c r="X6485" s="88"/>
    </row>
    <row r="6486" spans="2:24" ht="5.4" customHeight="1"/>
    <row r="6487" spans="2:24" ht="10.75" customHeight="1">
      <c r="B6487" s="93" t="s">
        <v>822</v>
      </c>
      <c r="C6487" s="93"/>
      <c r="E6487" s="89">
        <v>4825</v>
      </c>
      <c r="F6487" s="89"/>
      <c r="G6487" s="89"/>
      <c r="I6487" s="89">
        <v>4925</v>
      </c>
      <c r="J6487" s="89"/>
      <c r="K6487" s="89"/>
      <c r="M6487" s="2">
        <v>4700</v>
      </c>
      <c r="O6487" s="2">
        <v>5200</v>
      </c>
      <c r="Q6487" s="2">
        <v>10050</v>
      </c>
      <c r="S6487" s="89">
        <v>10150</v>
      </c>
      <c r="T6487" s="89"/>
      <c r="U6487" s="89"/>
      <c r="W6487" s="90">
        <v>50</v>
      </c>
      <c r="X6487" s="90"/>
    </row>
    <row r="6488" spans="2:24" ht="1.75" customHeight="1">
      <c r="B6488" s="93"/>
      <c r="C6488" s="93"/>
    </row>
    <row r="6489" spans="2:24" ht="0.65" customHeight="1">
      <c r="B6489" s="93"/>
      <c r="C6489" s="93"/>
    </row>
    <row r="6490" spans="2:24" ht="8.4" customHeight="1">
      <c r="B6490" s="93"/>
      <c r="C6490" s="93"/>
    </row>
    <row r="6491" spans="2:24" ht="10.75" customHeight="1">
      <c r="B6491" s="93" t="s">
        <v>822</v>
      </c>
      <c r="C6491" s="93"/>
      <c r="E6491" s="89">
        <v>4825</v>
      </c>
      <c r="F6491" s="89"/>
      <c r="G6491" s="89"/>
      <c r="I6491" s="89">
        <v>4925</v>
      </c>
      <c r="J6491" s="89"/>
      <c r="K6491" s="89"/>
      <c r="M6491" s="2">
        <v>4700</v>
      </c>
      <c r="O6491" s="2">
        <v>5200</v>
      </c>
      <c r="Q6491" s="2">
        <v>10050</v>
      </c>
      <c r="S6491" s="89">
        <v>10150</v>
      </c>
      <c r="T6491" s="89"/>
      <c r="U6491" s="89"/>
      <c r="W6491" s="90">
        <v>49</v>
      </c>
      <c r="X6491" s="90"/>
    </row>
    <row r="6492" spans="2:24" ht="1.75" customHeight="1">
      <c r="B6492" s="93"/>
      <c r="C6492" s="93"/>
    </row>
    <row r="6493" spans="2:24" ht="0.65" customHeight="1">
      <c r="B6493" s="93"/>
      <c r="C6493" s="93"/>
    </row>
    <row r="6494" spans="2:24" ht="8.4" customHeight="1">
      <c r="B6494" s="93"/>
      <c r="C6494" s="93"/>
    </row>
    <row r="6495" spans="2:24" ht="1.75" customHeight="1"/>
    <row r="6496" spans="2:24" ht="10.75" customHeight="1">
      <c r="E6496" s="85">
        <v>9650</v>
      </c>
      <c r="F6496" s="85"/>
      <c r="G6496" s="85"/>
      <c r="I6496" s="85">
        <v>9850</v>
      </c>
      <c r="J6496" s="85"/>
      <c r="K6496" s="85"/>
      <c r="M6496" s="3">
        <v>9400</v>
      </c>
      <c r="O6496" s="3">
        <v>10400</v>
      </c>
      <c r="Q6496" s="3">
        <v>20100</v>
      </c>
      <c r="S6496" s="85">
        <v>20300</v>
      </c>
      <c r="T6496" s="85"/>
      <c r="U6496" s="85"/>
    </row>
    <row r="6497" spans="2:24" ht="6" customHeight="1"/>
    <row r="6498" spans="2:24" ht="13.75" customHeight="1">
      <c r="C6498" s="86" t="s">
        <v>10</v>
      </c>
      <c r="D6498" s="86"/>
      <c r="E6498" s="86"/>
      <c r="G6498" s="87">
        <v>2</v>
      </c>
      <c r="H6498" s="87"/>
      <c r="I6498" s="87"/>
    </row>
    <row r="6499" spans="2:24" ht="6" customHeight="1"/>
    <row r="6500" spans="2:24" ht="6" customHeight="1"/>
    <row r="6501" spans="2:24" ht="15" customHeight="1">
      <c r="B6501" s="88" t="s">
        <v>823</v>
      </c>
      <c r="C6501" s="88"/>
      <c r="D6501" s="88"/>
      <c r="E6501" s="88"/>
      <c r="F6501" s="88"/>
      <c r="G6501" s="88"/>
      <c r="H6501" s="88"/>
      <c r="I6501" s="88"/>
      <c r="J6501" s="88"/>
      <c r="K6501" s="88"/>
      <c r="L6501" s="88"/>
      <c r="M6501" s="88"/>
      <c r="N6501" s="88"/>
      <c r="O6501" s="88"/>
      <c r="P6501" s="88"/>
      <c r="Q6501" s="88"/>
      <c r="R6501" s="88"/>
      <c r="S6501" s="88"/>
      <c r="T6501" s="88"/>
      <c r="U6501" s="88"/>
      <c r="V6501" s="88"/>
      <c r="W6501" s="88"/>
      <c r="X6501" s="88"/>
    </row>
    <row r="6502" spans="2:24" ht="5.4" customHeight="1"/>
    <row r="6503" spans="2:24" ht="12.65" customHeight="1">
      <c r="B6503" s="74" t="s">
        <v>824</v>
      </c>
      <c r="C6503" s="74"/>
      <c r="E6503" s="89">
        <v>1600</v>
      </c>
      <c r="F6503" s="89"/>
      <c r="G6503" s="89"/>
      <c r="I6503" s="89">
        <v>1600</v>
      </c>
      <c r="J6503" s="89"/>
      <c r="K6503" s="89"/>
      <c r="M6503" s="2">
        <v>1875</v>
      </c>
      <c r="O6503" s="2">
        <v>1875</v>
      </c>
      <c r="Q6503" s="2">
        <v>1625</v>
      </c>
      <c r="S6503" s="89">
        <v>1625</v>
      </c>
      <c r="T6503" s="89"/>
      <c r="U6503" s="89"/>
      <c r="W6503" s="90">
        <v>87</v>
      </c>
      <c r="X6503" s="90"/>
    </row>
    <row r="6504" spans="2:24" ht="0.65" customHeight="1">
      <c r="B6504" s="74"/>
      <c r="C6504" s="74"/>
    </row>
    <row r="6505" spans="2:24" ht="0.65" customHeight="1"/>
    <row r="6506" spans="2:24" ht="1.75" customHeight="1"/>
    <row r="6507" spans="2:24" ht="10.75" customHeight="1">
      <c r="E6507" s="85">
        <v>1600</v>
      </c>
      <c r="F6507" s="85"/>
      <c r="G6507" s="85"/>
      <c r="I6507" s="85">
        <v>1600</v>
      </c>
      <c r="J6507" s="85"/>
      <c r="K6507" s="85"/>
      <c r="M6507" s="3">
        <v>1875</v>
      </c>
      <c r="O6507" s="3">
        <v>1875</v>
      </c>
      <c r="Q6507" s="3">
        <v>1625</v>
      </c>
      <c r="S6507" s="85">
        <v>1625</v>
      </c>
      <c r="T6507" s="85"/>
      <c r="U6507" s="85"/>
    </row>
    <row r="6508" spans="2:24" ht="6" customHeight="1"/>
    <row r="6509" spans="2:24" ht="13.75" customHeight="1">
      <c r="C6509" s="86" t="s">
        <v>10</v>
      </c>
      <c r="D6509" s="86"/>
      <c r="E6509" s="86"/>
      <c r="G6509" s="87">
        <v>1</v>
      </c>
      <c r="H6509" s="87"/>
      <c r="I6509" s="87"/>
    </row>
    <row r="6510" spans="2:24" ht="6" customHeight="1"/>
    <row r="6511" spans="2:24" ht="6" customHeight="1"/>
    <row r="6512" spans="2:24" ht="15" customHeight="1">
      <c r="B6512" s="88" t="s">
        <v>825</v>
      </c>
      <c r="C6512" s="88"/>
      <c r="D6512" s="88"/>
      <c r="E6512" s="88"/>
      <c r="F6512" s="88"/>
      <c r="G6512" s="88"/>
      <c r="H6512" s="88"/>
      <c r="I6512" s="88"/>
      <c r="J6512" s="88"/>
      <c r="K6512" s="88"/>
      <c r="L6512" s="88"/>
      <c r="M6512" s="88"/>
      <c r="N6512" s="88"/>
      <c r="O6512" s="88"/>
      <c r="P6512" s="88"/>
      <c r="Q6512" s="88"/>
      <c r="R6512" s="88"/>
      <c r="S6512" s="88"/>
      <c r="T6512" s="88"/>
      <c r="U6512" s="88"/>
      <c r="V6512" s="88"/>
      <c r="W6512" s="88"/>
      <c r="X6512" s="88"/>
    </row>
    <row r="6513" spans="2:24" ht="5.4" customHeight="1"/>
    <row r="6514" spans="2:24" ht="12.65" customHeight="1">
      <c r="B6514" s="74" t="s">
        <v>826</v>
      </c>
      <c r="C6514" s="74"/>
      <c r="E6514" s="89">
        <v>0</v>
      </c>
      <c r="F6514" s="89"/>
      <c r="G6514" s="89"/>
      <c r="I6514" s="89">
        <v>0</v>
      </c>
      <c r="J6514" s="89"/>
      <c r="K6514" s="89"/>
      <c r="M6514" s="2">
        <v>1000</v>
      </c>
      <c r="O6514" s="2">
        <v>1000</v>
      </c>
      <c r="Q6514" s="2">
        <v>0</v>
      </c>
      <c r="S6514" s="89">
        <v>0</v>
      </c>
      <c r="T6514" s="89"/>
      <c r="U6514" s="89"/>
      <c r="W6514" s="90">
        <v>18</v>
      </c>
      <c r="X6514" s="90"/>
    </row>
    <row r="6515" spans="2:24" ht="0.65" customHeight="1">
      <c r="B6515" s="74"/>
      <c r="C6515" s="74"/>
    </row>
    <row r="6516" spans="2:24" ht="0.65" customHeight="1"/>
    <row r="6517" spans="2:24" ht="1.75" customHeight="1"/>
    <row r="6518" spans="2:24" ht="10.75" customHeight="1">
      <c r="E6518" s="85">
        <v>0</v>
      </c>
      <c r="F6518" s="85"/>
      <c r="G6518" s="85"/>
      <c r="I6518" s="85">
        <v>0</v>
      </c>
      <c r="J6518" s="85"/>
      <c r="K6518" s="85"/>
      <c r="M6518" s="3">
        <v>1000</v>
      </c>
      <c r="O6518" s="3">
        <v>1000</v>
      </c>
      <c r="Q6518" s="3">
        <v>0</v>
      </c>
      <c r="S6518" s="85">
        <v>0</v>
      </c>
      <c r="T6518" s="85"/>
      <c r="U6518" s="85"/>
    </row>
    <row r="6519" spans="2:24" ht="6" customHeight="1"/>
    <row r="6520" spans="2:24" ht="13.75" customHeight="1">
      <c r="C6520" s="86" t="s">
        <v>10</v>
      </c>
      <c r="D6520" s="86"/>
      <c r="E6520" s="86"/>
      <c r="G6520" s="87">
        <v>1</v>
      </c>
      <c r="H6520" s="87"/>
      <c r="I6520" s="87"/>
    </row>
    <row r="6521" spans="2:24" ht="6" customHeight="1"/>
    <row r="6522" spans="2:24" ht="6" customHeight="1"/>
    <row r="6523" spans="2:24" ht="15" customHeight="1">
      <c r="B6523" s="88" t="s">
        <v>827</v>
      </c>
      <c r="C6523" s="88"/>
      <c r="D6523" s="88"/>
      <c r="E6523" s="88"/>
      <c r="F6523" s="88"/>
      <c r="G6523" s="88"/>
      <c r="H6523" s="88"/>
      <c r="I6523" s="88"/>
      <c r="J6523" s="88"/>
      <c r="K6523" s="88"/>
      <c r="L6523" s="88"/>
      <c r="M6523" s="88"/>
      <c r="N6523" s="88"/>
      <c r="O6523" s="88"/>
      <c r="P6523" s="88"/>
      <c r="Q6523" s="88"/>
      <c r="R6523" s="88"/>
      <c r="S6523" s="88"/>
      <c r="T6523" s="88"/>
      <c r="U6523" s="88"/>
      <c r="V6523" s="88"/>
      <c r="W6523" s="88"/>
      <c r="X6523" s="88"/>
    </row>
    <row r="6524" spans="2:24" ht="5.4" customHeight="1"/>
    <row r="6525" spans="2:24" ht="12.65" customHeight="1">
      <c r="B6525" s="74" t="s">
        <v>828</v>
      </c>
      <c r="C6525" s="74"/>
      <c r="E6525" s="89">
        <v>0</v>
      </c>
      <c r="F6525" s="89"/>
      <c r="G6525" s="89"/>
      <c r="I6525" s="89">
        <v>0</v>
      </c>
      <c r="J6525" s="89"/>
      <c r="K6525" s="89"/>
      <c r="M6525" s="2">
        <v>0</v>
      </c>
      <c r="O6525" s="2">
        <v>0</v>
      </c>
      <c r="Q6525" s="2">
        <v>0</v>
      </c>
      <c r="S6525" s="89">
        <v>0</v>
      </c>
      <c r="T6525" s="89"/>
      <c r="U6525" s="89"/>
      <c r="W6525" s="90">
        <v>18</v>
      </c>
      <c r="X6525" s="90"/>
    </row>
    <row r="6526" spans="2:24" ht="0.65" customHeight="1">
      <c r="B6526" s="74"/>
      <c r="C6526" s="74"/>
    </row>
    <row r="6527" spans="2:24" ht="0.65" customHeight="1"/>
    <row r="6528" spans="2:24" ht="1.75" customHeight="1"/>
    <row r="6529" spans="2:24" ht="10.75" customHeight="1">
      <c r="E6529" s="85">
        <v>0</v>
      </c>
      <c r="F6529" s="85"/>
      <c r="G6529" s="85"/>
      <c r="I6529" s="85">
        <v>0</v>
      </c>
      <c r="J6529" s="85"/>
      <c r="K6529" s="85"/>
      <c r="M6529" s="3">
        <v>0</v>
      </c>
      <c r="O6529" s="3">
        <v>0</v>
      </c>
      <c r="Q6529" s="3">
        <v>0</v>
      </c>
      <c r="S6529" s="85">
        <v>0</v>
      </c>
      <c r="T6529" s="85"/>
      <c r="U6529" s="85"/>
    </row>
    <row r="6530" spans="2:24" ht="6" customHeight="1"/>
    <row r="6531" spans="2:24" ht="13.75" customHeight="1">
      <c r="C6531" s="86" t="s">
        <v>10</v>
      </c>
      <c r="D6531" s="86"/>
      <c r="E6531" s="86"/>
      <c r="G6531" s="87">
        <v>1</v>
      </c>
      <c r="H6531" s="87"/>
      <c r="I6531" s="87"/>
    </row>
    <row r="6532" spans="2:24" ht="6" customHeight="1"/>
    <row r="6533" spans="2:24" ht="6" customHeight="1"/>
    <row r="6534" spans="2:24" ht="15" customHeight="1">
      <c r="B6534" s="88" t="s">
        <v>829</v>
      </c>
      <c r="C6534" s="88"/>
      <c r="D6534" s="88"/>
      <c r="E6534" s="88"/>
      <c r="F6534" s="88"/>
      <c r="G6534" s="88"/>
      <c r="H6534" s="88"/>
      <c r="I6534" s="88"/>
      <c r="J6534" s="88"/>
      <c r="K6534" s="88"/>
      <c r="L6534" s="88"/>
      <c r="M6534" s="88"/>
      <c r="N6534" s="88"/>
      <c r="O6534" s="88"/>
      <c r="P6534" s="88"/>
      <c r="Q6534" s="88"/>
      <c r="R6534" s="88"/>
      <c r="S6534" s="88"/>
      <c r="T6534" s="88"/>
      <c r="U6534" s="88"/>
      <c r="V6534" s="88"/>
      <c r="W6534" s="88"/>
      <c r="X6534" s="88"/>
    </row>
    <row r="6535" spans="2:24" ht="5.4" customHeight="1"/>
    <row r="6536" spans="2:24" ht="10.75" customHeight="1">
      <c r="B6536" s="93" t="s">
        <v>830</v>
      </c>
      <c r="C6536" s="93"/>
      <c r="E6536" s="89">
        <v>2405</v>
      </c>
      <c r="F6536" s="89"/>
      <c r="G6536" s="89"/>
      <c r="I6536" s="89">
        <v>2700</v>
      </c>
      <c r="J6536" s="89"/>
      <c r="K6536" s="89"/>
      <c r="M6536" s="2">
        <v>2410</v>
      </c>
      <c r="O6536" s="2">
        <v>2670</v>
      </c>
      <c r="Q6536" s="2">
        <v>2400</v>
      </c>
      <c r="S6536" s="89">
        <v>2790</v>
      </c>
      <c r="T6536" s="89"/>
      <c r="U6536" s="89"/>
      <c r="W6536" s="90">
        <v>73</v>
      </c>
      <c r="X6536" s="90"/>
    </row>
    <row r="6537" spans="2:24" ht="1.75" customHeight="1">
      <c r="B6537" s="93"/>
      <c r="C6537" s="93"/>
    </row>
    <row r="6538" spans="2:24" ht="0.65" customHeight="1">
      <c r="B6538" s="93"/>
      <c r="C6538" s="93"/>
    </row>
    <row r="6539" spans="2:24" ht="8.4" customHeight="1">
      <c r="B6539" s="93"/>
      <c r="C6539" s="93"/>
    </row>
    <row r="6540" spans="2:24" ht="10.75" customHeight="1">
      <c r="B6540" s="93" t="s">
        <v>830</v>
      </c>
      <c r="C6540" s="93"/>
      <c r="E6540" s="89">
        <v>2405</v>
      </c>
      <c r="F6540" s="89"/>
      <c r="G6540" s="89"/>
      <c r="I6540" s="89">
        <v>2700</v>
      </c>
      <c r="J6540" s="89"/>
      <c r="K6540" s="89"/>
      <c r="M6540" s="2">
        <v>2410</v>
      </c>
      <c r="O6540" s="2">
        <v>2670</v>
      </c>
      <c r="Q6540" s="2">
        <v>2400</v>
      </c>
      <c r="S6540" s="89">
        <v>2790</v>
      </c>
      <c r="T6540" s="89"/>
      <c r="U6540" s="89"/>
      <c r="W6540" s="90">
        <v>74</v>
      </c>
      <c r="X6540" s="90"/>
    </row>
    <row r="6541" spans="2:24" ht="1.75" customHeight="1">
      <c r="B6541" s="93"/>
      <c r="C6541" s="93"/>
    </row>
    <row r="6542" spans="2:24" ht="0.65" customHeight="1">
      <c r="B6542" s="93"/>
      <c r="C6542" s="93"/>
    </row>
    <row r="6543" spans="2:24" ht="8.4" customHeight="1">
      <c r="B6543" s="93"/>
      <c r="C6543" s="93"/>
    </row>
    <row r="6544" spans="2:24" ht="1.75" customHeight="1"/>
    <row r="6545" spans="2:24" ht="10.75" customHeight="1">
      <c r="E6545" s="85">
        <v>4810</v>
      </c>
      <c r="F6545" s="85"/>
      <c r="G6545" s="85"/>
      <c r="I6545" s="85">
        <v>5400</v>
      </c>
      <c r="J6545" s="85"/>
      <c r="K6545" s="85"/>
      <c r="M6545" s="3">
        <v>4820</v>
      </c>
      <c r="O6545" s="3">
        <v>5340</v>
      </c>
      <c r="Q6545" s="3">
        <v>4800</v>
      </c>
      <c r="S6545" s="85">
        <v>5580</v>
      </c>
      <c r="T6545" s="85"/>
      <c r="U6545" s="85"/>
    </row>
    <row r="6546" spans="2:24" ht="6" customHeight="1"/>
    <row r="6547" spans="2:24" ht="13.75" customHeight="1">
      <c r="C6547" s="86" t="s">
        <v>10</v>
      </c>
      <c r="D6547" s="86"/>
      <c r="E6547" s="86"/>
      <c r="G6547" s="87">
        <v>2</v>
      </c>
      <c r="H6547" s="87"/>
      <c r="I6547" s="87"/>
    </row>
    <row r="6548" spans="2:24" ht="6" customHeight="1"/>
    <row r="6549" spans="2:24" ht="6" customHeight="1"/>
    <row r="6550" spans="2:24" ht="15" customHeight="1">
      <c r="B6550" s="88" t="s">
        <v>831</v>
      </c>
      <c r="C6550" s="88"/>
      <c r="D6550" s="88"/>
      <c r="E6550" s="88"/>
      <c r="F6550" s="88"/>
      <c r="G6550" s="88"/>
      <c r="H6550" s="88"/>
      <c r="I6550" s="88"/>
      <c r="J6550" s="88"/>
      <c r="K6550" s="88"/>
      <c r="L6550" s="88"/>
      <c r="M6550" s="88"/>
      <c r="N6550" s="88"/>
      <c r="O6550" s="88"/>
      <c r="P6550" s="88"/>
      <c r="Q6550" s="88"/>
      <c r="R6550" s="88"/>
      <c r="S6550" s="88"/>
      <c r="T6550" s="88"/>
      <c r="U6550" s="88"/>
      <c r="V6550" s="88"/>
      <c r="W6550" s="88"/>
      <c r="X6550" s="88"/>
    </row>
    <row r="6551" spans="2:24" ht="5.4" customHeight="1"/>
    <row r="6552" spans="2:24" ht="12.65" customHeight="1">
      <c r="B6552" s="74" t="s">
        <v>832</v>
      </c>
      <c r="C6552" s="74"/>
      <c r="E6552" s="89">
        <v>835</v>
      </c>
      <c r="F6552" s="89"/>
      <c r="G6552" s="89"/>
      <c r="I6552" s="89">
        <v>900</v>
      </c>
      <c r="J6552" s="89"/>
      <c r="K6552" s="89"/>
      <c r="M6552" s="2">
        <v>950</v>
      </c>
      <c r="O6552" s="2">
        <v>995</v>
      </c>
      <c r="Q6552" s="2">
        <v>890</v>
      </c>
      <c r="S6552" s="89">
        <v>970</v>
      </c>
      <c r="T6552" s="89"/>
      <c r="U6552" s="89"/>
      <c r="W6552" s="90">
        <v>76</v>
      </c>
      <c r="X6552" s="90"/>
    </row>
    <row r="6553" spans="2:24" ht="0.65" customHeight="1">
      <c r="B6553" s="74"/>
      <c r="C6553" s="74"/>
    </row>
    <row r="6554" spans="2:24" ht="0.65" customHeight="1"/>
    <row r="6555" spans="2:24" ht="1.75" customHeight="1"/>
    <row r="6556" spans="2:24" ht="10.75" customHeight="1">
      <c r="E6556" s="85">
        <v>835</v>
      </c>
      <c r="F6556" s="85"/>
      <c r="G6556" s="85"/>
      <c r="I6556" s="85">
        <v>900</v>
      </c>
      <c r="J6556" s="85"/>
      <c r="K6556" s="85"/>
      <c r="M6556" s="3">
        <v>950</v>
      </c>
      <c r="O6556" s="3">
        <v>995</v>
      </c>
      <c r="Q6556" s="3">
        <v>890</v>
      </c>
      <c r="S6556" s="85">
        <v>970</v>
      </c>
      <c r="T6556" s="85"/>
      <c r="U6556" s="85"/>
    </row>
    <row r="6557" spans="2:24" ht="6" customHeight="1"/>
    <row r="6558" spans="2:24" ht="13.75" customHeight="1">
      <c r="C6558" s="86" t="s">
        <v>10</v>
      </c>
      <c r="D6558" s="86"/>
      <c r="E6558" s="86"/>
      <c r="G6558" s="87">
        <v>1</v>
      </c>
      <c r="H6558" s="87"/>
      <c r="I6558" s="87"/>
    </row>
    <row r="6559" spans="2:24" ht="6" customHeight="1"/>
    <row r="6560" spans="2:24" ht="6" customHeight="1"/>
    <row r="6561" spans="2:24" ht="15" customHeight="1">
      <c r="B6561" s="88" t="s">
        <v>833</v>
      </c>
      <c r="C6561" s="88"/>
      <c r="D6561" s="88"/>
      <c r="E6561" s="88"/>
      <c r="F6561" s="88"/>
      <c r="G6561" s="88"/>
      <c r="H6561" s="88"/>
      <c r="I6561" s="88"/>
      <c r="J6561" s="88"/>
      <c r="K6561" s="88"/>
      <c r="L6561" s="88"/>
      <c r="M6561" s="88"/>
      <c r="N6561" s="88"/>
      <c r="O6561" s="88"/>
      <c r="P6561" s="88"/>
      <c r="Q6561" s="88"/>
      <c r="R6561" s="88"/>
      <c r="S6561" s="88"/>
      <c r="T6561" s="88"/>
      <c r="U6561" s="88"/>
      <c r="V6561" s="88"/>
      <c r="W6561" s="88"/>
      <c r="X6561" s="88"/>
    </row>
    <row r="6562" spans="2:24" ht="5.4" customHeight="1"/>
    <row r="6563" spans="2:24" ht="10.75" customHeight="1">
      <c r="B6563" s="93" t="s">
        <v>834</v>
      </c>
      <c r="C6563" s="93"/>
      <c r="E6563" s="89">
        <v>300</v>
      </c>
      <c r="F6563" s="89"/>
      <c r="G6563" s="89"/>
      <c r="I6563" s="89">
        <v>350</v>
      </c>
      <c r="J6563" s="89"/>
      <c r="K6563" s="89"/>
      <c r="M6563" s="2">
        <v>500</v>
      </c>
      <c r="O6563" s="2">
        <v>500</v>
      </c>
      <c r="Q6563" s="2">
        <v>890</v>
      </c>
      <c r="S6563" s="89">
        <v>1030</v>
      </c>
      <c r="T6563" s="89"/>
      <c r="U6563" s="89"/>
      <c r="W6563" s="90">
        <v>59</v>
      </c>
      <c r="X6563" s="90"/>
    </row>
    <row r="6564" spans="2:24" ht="1.75" customHeight="1">
      <c r="B6564" s="93"/>
      <c r="C6564" s="93"/>
    </row>
    <row r="6565" spans="2:24" ht="0.65" customHeight="1">
      <c r="B6565" s="93"/>
      <c r="C6565" s="93"/>
    </row>
    <row r="6566" spans="2:24" ht="8.4" customHeight="1">
      <c r="B6566" s="93"/>
      <c r="C6566" s="93"/>
    </row>
    <row r="6567" spans="2:24" ht="10.75" customHeight="1">
      <c r="B6567" s="93" t="s">
        <v>834</v>
      </c>
      <c r="C6567" s="93"/>
      <c r="E6567" s="89">
        <v>300</v>
      </c>
      <c r="F6567" s="89"/>
      <c r="G6567" s="89"/>
      <c r="I6567" s="89">
        <v>350</v>
      </c>
      <c r="J6567" s="89"/>
      <c r="K6567" s="89"/>
      <c r="M6567" s="2">
        <v>500</v>
      </c>
      <c r="O6567" s="2">
        <v>500</v>
      </c>
      <c r="Q6567" s="2">
        <v>890</v>
      </c>
      <c r="S6567" s="89">
        <v>1030</v>
      </c>
      <c r="T6567" s="89"/>
      <c r="U6567" s="89"/>
      <c r="W6567" s="90">
        <v>67</v>
      </c>
      <c r="X6567" s="90"/>
    </row>
    <row r="6568" spans="2:24" ht="1.75" customHeight="1">
      <c r="B6568" s="93"/>
      <c r="C6568" s="93"/>
    </row>
    <row r="6569" spans="2:24" ht="0.65" customHeight="1">
      <c r="B6569" s="93"/>
      <c r="C6569" s="93"/>
    </row>
    <row r="6570" spans="2:24" ht="8.4" customHeight="1">
      <c r="B6570" s="93"/>
      <c r="C6570" s="93"/>
    </row>
    <row r="6571" spans="2:24" ht="1.75" customHeight="1"/>
    <row r="6572" spans="2:24" ht="10.75" customHeight="1">
      <c r="E6572" s="85">
        <v>600</v>
      </c>
      <c r="F6572" s="85"/>
      <c r="G6572" s="85"/>
      <c r="I6572" s="85">
        <v>700</v>
      </c>
      <c r="J6572" s="85"/>
      <c r="K6572" s="85"/>
      <c r="M6572" s="3">
        <v>1000</v>
      </c>
      <c r="O6572" s="3">
        <v>1000</v>
      </c>
      <c r="Q6572" s="3">
        <v>1780</v>
      </c>
      <c r="S6572" s="85">
        <v>2060</v>
      </c>
      <c r="T6572" s="85"/>
      <c r="U6572" s="85"/>
    </row>
    <row r="6573" spans="2:24" ht="6" customHeight="1"/>
    <row r="6574" spans="2:24" ht="13.75" customHeight="1">
      <c r="C6574" s="86" t="s">
        <v>10</v>
      </c>
      <c r="D6574" s="86"/>
      <c r="E6574" s="86"/>
      <c r="G6574" s="87">
        <v>2</v>
      </c>
      <c r="H6574" s="87"/>
      <c r="I6574" s="87"/>
    </row>
    <row r="6575" spans="2:24" ht="6" customHeight="1"/>
    <row r="6576" spans="2:24" ht="6" customHeight="1"/>
    <row r="6577" spans="2:24" ht="15" customHeight="1">
      <c r="B6577" s="88" t="s">
        <v>835</v>
      </c>
      <c r="C6577" s="88"/>
      <c r="D6577" s="88"/>
      <c r="E6577" s="88"/>
      <c r="F6577" s="88"/>
      <c r="G6577" s="88"/>
      <c r="H6577" s="88"/>
      <c r="I6577" s="88"/>
      <c r="J6577" s="88"/>
      <c r="K6577" s="88"/>
      <c r="L6577" s="88"/>
      <c r="M6577" s="88"/>
      <c r="N6577" s="88"/>
      <c r="O6577" s="88"/>
      <c r="P6577" s="88"/>
      <c r="Q6577" s="88"/>
      <c r="R6577" s="88"/>
      <c r="S6577" s="88"/>
      <c r="T6577" s="88"/>
      <c r="U6577" s="88"/>
      <c r="V6577" s="88"/>
      <c r="W6577" s="88"/>
      <c r="X6577" s="88"/>
    </row>
    <row r="6578" spans="2:24" ht="5.4" customHeight="1"/>
    <row r="6579" spans="2:24" ht="10.75" customHeight="1">
      <c r="B6579" s="93" t="s">
        <v>836</v>
      </c>
      <c r="C6579" s="93"/>
      <c r="E6579" s="89">
        <v>1200</v>
      </c>
      <c r="F6579" s="89"/>
      <c r="G6579" s="89"/>
      <c r="I6579" s="89">
        <v>1200</v>
      </c>
      <c r="J6579" s="89"/>
      <c r="K6579" s="89"/>
      <c r="M6579" s="2">
        <v>1200</v>
      </c>
      <c r="O6579" s="2">
        <v>1200</v>
      </c>
      <c r="Q6579" s="2">
        <v>1200</v>
      </c>
      <c r="S6579" s="89">
        <v>1200</v>
      </c>
      <c r="T6579" s="89"/>
      <c r="U6579" s="89"/>
      <c r="W6579" s="90">
        <v>58</v>
      </c>
      <c r="X6579" s="90"/>
    </row>
    <row r="6580" spans="2:24" ht="1.75" customHeight="1">
      <c r="B6580" s="93"/>
      <c r="C6580" s="93"/>
    </row>
    <row r="6581" spans="2:24" ht="0.65" customHeight="1">
      <c r="B6581" s="93"/>
      <c r="C6581" s="93"/>
    </row>
    <row r="6582" spans="2:24" ht="8.4" customHeight="1">
      <c r="B6582" s="93"/>
      <c r="C6582" s="93"/>
    </row>
    <row r="6583" spans="2:24" ht="10.75" customHeight="1">
      <c r="B6583" s="93" t="s">
        <v>836</v>
      </c>
      <c r="C6583" s="93"/>
      <c r="E6583" s="89">
        <v>1200</v>
      </c>
      <c r="F6583" s="89"/>
      <c r="G6583" s="89"/>
      <c r="I6583" s="89">
        <v>1200</v>
      </c>
      <c r="J6583" s="89"/>
      <c r="K6583" s="89"/>
      <c r="M6583" s="2">
        <v>1200</v>
      </c>
      <c r="O6583" s="2">
        <v>1200</v>
      </c>
      <c r="Q6583" s="2">
        <v>1200</v>
      </c>
      <c r="S6583" s="89">
        <v>1200</v>
      </c>
      <c r="T6583" s="89"/>
      <c r="U6583" s="89"/>
      <c r="W6583" s="90">
        <v>52</v>
      </c>
      <c r="X6583" s="90"/>
    </row>
    <row r="6584" spans="2:24" ht="1.75" customHeight="1">
      <c r="B6584" s="93"/>
      <c r="C6584" s="93"/>
    </row>
    <row r="6585" spans="2:24" ht="0.65" customHeight="1">
      <c r="B6585" s="93"/>
      <c r="C6585" s="93"/>
    </row>
    <row r="6586" spans="2:24" ht="8.4" customHeight="1">
      <c r="B6586" s="93"/>
      <c r="C6586" s="93"/>
    </row>
    <row r="6587" spans="2:24" ht="1.75" customHeight="1"/>
    <row r="6588" spans="2:24" ht="10.75" customHeight="1">
      <c r="E6588" s="85">
        <v>2400</v>
      </c>
      <c r="F6588" s="85"/>
      <c r="G6588" s="85"/>
      <c r="I6588" s="85">
        <v>2400</v>
      </c>
      <c r="J6588" s="85"/>
      <c r="K6588" s="85"/>
      <c r="M6588" s="3">
        <v>2400</v>
      </c>
      <c r="O6588" s="3">
        <v>2400</v>
      </c>
      <c r="Q6588" s="3">
        <v>2400</v>
      </c>
      <c r="S6588" s="85">
        <v>2400</v>
      </c>
      <c r="T6588" s="85"/>
      <c r="U6588" s="85"/>
    </row>
    <row r="6589" spans="2:24" ht="6" customHeight="1"/>
    <row r="6590" spans="2:24" ht="13.75" customHeight="1">
      <c r="C6590" s="86" t="s">
        <v>10</v>
      </c>
      <c r="D6590" s="86"/>
      <c r="E6590" s="86"/>
      <c r="G6590" s="87">
        <v>2</v>
      </c>
      <c r="H6590" s="87"/>
      <c r="I6590" s="87"/>
    </row>
    <row r="6591" spans="2:24" ht="6" customHeight="1"/>
    <row r="6592" spans="2:24" ht="6" customHeight="1"/>
    <row r="6593" spans="2:24" ht="15" customHeight="1">
      <c r="B6593" s="88" t="s">
        <v>837</v>
      </c>
      <c r="C6593" s="88"/>
      <c r="D6593" s="88"/>
      <c r="E6593" s="88"/>
      <c r="F6593" s="88"/>
      <c r="G6593" s="88"/>
      <c r="H6593" s="88"/>
      <c r="I6593" s="88"/>
      <c r="J6593" s="88"/>
      <c r="K6593" s="88"/>
      <c r="L6593" s="88"/>
      <c r="M6593" s="88"/>
      <c r="N6593" s="88"/>
      <c r="O6593" s="88"/>
      <c r="P6593" s="88"/>
      <c r="Q6593" s="88"/>
      <c r="R6593" s="88"/>
      <c r="S6593" s="88"/>
      <c r="T6593" s="88"/>
      <c r="U6593" s="88"/>
      <c r="V6593" s="88"/>
      <c r="W6593" s="88"/>
      <c r="X6593" s="88"/>
    </row>
    <row r="6594" spans="2:24" ht="5.4" customHeight="1"/>
    <row r="6595" spans="2:24" ht="12.65" customHeight="1">
      <c r="B6595" s="74" t="s">
        <v>838</v>
      </c>
      <c r="C6595" s="74"/>
      <c r="E6595" s="89">
        <v>0</v>
      </c>
      <c r="F6595" s="89"/>
      <c r="G6595" s="89"/>
      <c r="I6595" s="89">
        <v>0</v>
      </c>
      <c r="J6595" s="89"/>
      <c r="K6595" s="89"/>
      <c r="M6595" s="2">
        <v>0</v>
      </c>
      <c r="O6595" s="2">
        <v>0</v>
      </c>
      <c r="Q6595" s="2">
        <v>0</v>
      </c>
      <c r="S6595" s="89">
        <v>0</v>
      </c>
      <c r="T6595" s="89"/>
      <c r="U6595" s="89"/>
      <c r="W6595" s="90">
        <v>58</v>
      </c>
      <c r="X6595" s="90"/>
    </row>
    <row r="6596" spans="2:24" ht="0.65" customHeight="1">
      <c r="B6596" s="74"/>
      <c r="C6596" s="74"/>
    </row>
    <row r="6597" spans="2:24" ht="0.65" customHeight="1"/>
    <row r="6598" spans="2:24" ht="1.75" customHeight="1"/>
    <row r="6599" spans="2:24" ht="10.75" customHeight="1">
      <c r="E6599" s="85">
        <v>0</v>
      </c>
      <c r="F6599" s="85"/>
      <c r="G6599" s="85"/>
      <c r="I6599" s="85">
        <v>0</v>
      </c>
      <c r="J6599" s="85"/>
      <c r="K6599" s="85"/>
      <c r="M6599" s="3">
        <v>0</v>
      </c>
      <c r="O6599" s="3">
        <v>0</v>
      </c>
      <c r="Q6599" s="3">
        <v>0</v>
      </c>
      <c r="S6599" s="85">
        <v>0</v>
      </c>
      <c r="T6599" s="85"/>
      <c r="U6599" s="85"/>
    </row>
    <row r="6600" spans="2:24" ht="6" customHeight="1"/>
    <row r="6601" spans="2:24" ht="13.75" customHeight="1">
      <c r="C6601" s="86" t="s">
        <v>10</v>
      </c>
      <c r="D6601" s="86"/>
      <c r="E6601" s="86"/>
      <c r="G6601" s="87">
        <v>1</v>
      </c>
      <c r="H6601" s="87"/>
      <c r="I6601" s="87"/>
    </row>
    <row r="6602" spans="2:24" ht="6" customHeight="1"/>
    <row r="6603" spans="2:24" ht="6" customHeight="1"/>
    <row r="6604" spans="2:24" ht="15" customHeight="1">
      <c r="B6604" s="88" t="s">
        <v>839</v>
      </c>
      <c r="C6604" s="88"/>
      <c r="D6604" s="88"/>
      <c r="E6604" s="88"/>
      <c r="F6604" s="88"/>
      <c r="G6604" s="88"/>
      <c r="H6604" s="88"/>
      <c r="I6604" s="88"/>
      <c r="J6604" s="88"/>
      <c r="K6604" s="88"/>
      <c r="L6604" s="88"/>
      <c r="M6604" s="88"/>
      <c r="N6604" s="88"/>
      <c r="O6604" s="88"/>
      <c r="P6604" s="88"/>
      <c r="Q6604" s="88"/>
      <c r="R6604" s="88"/>
      <c r="S6604" s="88"/>
      <c r="T6604" s="88"/>
      <c r="U6604" s="88"/>
      <c r="V6604" s="88"/>
      <c r="W6604" s="88"/>
      <c r="X6604" s="88"/>
    </row>
    <row r="6605" spans="2:24" ht="5.4" customHeight="1"/>
    <row r="6606" spans="2:24" ht="12.65" customHeight="1">
      <c r="B6606" s="74" t="s">
        <v>840</v>
      </c>
      <c r="C6606" s="74"/>
      <c r="E6606" s="89">
        <v>0</v>
      </c>
      <c r="F6606" s="89"/>
      <c r="G6606" s="89"/>
      <c r="I6606" s="89">
        <v>0</v>
      </c>
      <c r="J6606" s="89"/>
      <c r="K6606" s="89"/>
      <c r="M6606" s="2">
        <v>0</v>
      </c>
      <c r="O6606" s="2">
        <v>0</v>
      </c>
      <c r="Q6606" s="2">
        <v>0</v>
      </c>
      <c r="S6606" s="89">
        <v>0</v>
      </c>
      <c r="T6606" s="89"/>
      <c r="U6606" s="89"/>
      <c r="W6606" s="90">
        <v>22</v>
      </c>
      <c r="X6606" s="90"/>
    </row>
    <row r="6607" spans="2:24" ht="0.65" customHeight="1">
      <c r="B6607" s="74"/>
      <c r="C6607" s="74"/>
    </row>
    <row r="6608" spans="2:24" ht="0.65" customHeight="1"/>
    <row r="6609" spans="2:24" ht="1.75" customHeight="1"/>
    <row r="6610" spans="2:24" ht="10.75" customHeight="1">
      <c r="E6610" s="85">
        <v>0</v>
      </c>
      <c r="F6610" s="85"/>
      <c r="G6610" s="85"/>
      <c r="I6610" s="85">
        <v>0</v>
      </c>
      <c r="J6610" s="85"/>
      <c r="K6610" s="85"/>
      <c r="M6610" s="3">
        <v>0</v>
      </c>
      <c r="O6610" s="3">
        <v>0</v>
      </c>
      <c r="Q6610" s="3">
        <v>0</v>
      </c>
      <c r="S6610" s="85">
        <v>0</v>
      </c>
      <c r="T6610" s="85"/>
      <c r="U6610" s="85"/>
    </row>
    <row r="6611" spans="2:24" ht="6" customHeight="1"/>
    <row r="6612" spans="2:24" ht="13.75" customHeight="1">
      <c r="C6612" s="86" t="s">
        <v>10</v>
      </c>
      <c r="D6612" s="86"/>
      <c r="E6612" s="86"/>
      <c r="G6612" s="87">
        <v>1</v>
      </c>
      <c r="H6612" s="87"/>
      <c r="I6612" s="87"/>
    </row>
    <row r="6613" spans="2:24" ht="6" customHeight="1"/>
    <row r="6614" spans="2:24" ht="6" customHeight="1"/>
    <row r="6615" spans="2:24" ht="15" customHeight="1">
      <c r="B6615" s="88" t="s">
        <v>841</v>
      </c>
      <c r="C6615" s="88"/>
      <c r="D6615" s="88"/>
      <c r="E6615" s="88"/>
      <c r="F6615" s="88"/>
      <c r="G6615" s="88"/>
      <c r="H6615" s="88"/>
      <c r="I6615" s="88"/>
      <c r="J6615" s="88"/>
      <c r="K6615" s="88"/>
      <c r="L6615" s="88"/>
      <c r="M6615" s="88"/>
      <c r="N6615" s="88"/>
      <c r="O6615" s="88"/>
      <c r="P6615" s="88"/>
      <c r="Q6615" s="88"/>
      <c r="R6615" s="88"/>
      <c r="S6615" s="88"/>
      <c r="T6615" s="88"/>
      <c r="U6615" s="88"/>
      <c r="V6615" s="88"/>
      <c r="W6615" s="88"/>
      <c r="X6615" s="88"/>
    </row>
    <row r="6616" spans="2:24" ht="5.4" customHeight="1"/>
    <row r="6617" spans="2:24" ht="10.75" customHeight="1">
      <c r="B6617" s="93" t="s">
        <v>842</v>
      </c>
      <c r="C6617" s="93"/>
      <c r="E6617" s="89">
        <v>30</v>
      </c>
      <c r="F6617" s="89"/>
      <c r="G6617" s="89"/>
      <c r="I6617" s="89">
        <v>30</v>
      </c>
      <c r="J6617" s="89"/>
      <c r="K6617" s="89"/>
      <c r="M6617" s="2">
        <v>140</v>
      </c>
      <c r="O6617" s="2">
        <v>240</v>
      </c>
      <c r="Q6617" s="2">
        <v>830</v>
      </c>
      <c r="S6617" s="89">
        <v>860</v>
      </c>
      <c r="T6617" s="89"/>
      <c r="U6617" s="89"/>
      <c r="W6617" s="90">
        <v>64</v>
      </c>
      <c r="X6617" s="90"/>
    </row>
    <row r="6618" spans="2:24" ht="1.75" customHeight="1">
      <c r="B6618" s="93"/>
      <c r="C6618" s="93"/>
    </row>
    <row r="6619" spans="2:24" ht="0.65" customHeight="1">
      <c r="B6619" s="93"/>
      <c r="C6619" s="93"/>
    </row>
    <row r="6620" spans="2:24" ht="8.4" customHeight="1">
      <c r="B6620" s="93"/>
      <c r="C6620" s="93"/>
    </row>
    <row r="6621" spans="2:24" ht="10.75" customHeight="1">
      <c r="B6621" s="93" t="s">
        <v>842</v>
      </c>
      <c r="C6621" s="93"/>
      <c r="E6621" s="89">
        <v>30</v>
      </c>
      <c r="F6621" s="89"/>
      <c r="G6621" s="89"/>
      <c r="I6621" s="89">
        <v>30</v>
      </c>
      <c r="J6621" s="89"/>
      <c r="K6621" s="89"/>
      <c r="M6621" s="2">
        <v>140</v>
      </c>
      <c r="O6621" s="2">
        <v>240</v>
      </c>
      <c r="Q6621" s="2">
        <v>830</v>
      </c>
      <c r="S6621" s="89">
        <v>860</v>
      </c>
      <c r="T6621" s="89"/>
      <c r="U6621" s="89"/>
      <c r="W6621" s="90">
        <v>64</v>
      </c>
      <c r="X6621" s="90"/>
    </row>
    <row r="6622" spans="2:24" ht="1.75" customHeight="1">
      <c r="B6622" s="93"/>
      <c r="C6622" s="93"/>
    </row>
    <row r="6623" spans="2:24" ht="0.65" customHeight="1">
      <c r="B6623" s="93"/>
      <c r="C6623" s="93"/>
    </row>
    <row r="6624" spans="2:24" ht="8.4" customHeight="1">
      <c r="B6624" s="93"/>
      <c r="C6624" s="93"/>
    </row>
    <row r="6625" spans="2:24" ht="1.75" customHeight="1"/>
    <row r="6626" spans="2:24" ht="10.75" customHeight="1">
      <c r="E6626" s="85">
        <v>60</v>
      </c>
      <c r="F6626" s="85"/>
      <c r="G6626" s="85"/>
      <c r="I6626" s="85">
        <v>60</v>
      </c>
      <c r="J6626" s="85"/>
      <c r="K6626" s="85"/>
      <c r="M6626" s="3">
        <v>280</v>
      </c>
      <c r="O6626" s="3">
        <v>480</v>
      </c>
      <c r="Q6626" s="3">
        <v>1660</v>
      </c>
      <c r="S6626" s="85">
        <v>1720</v>
      </c>
      <c r="T6626" s="85"/>
      <c r="U6626" s="85"/>
    </row>
    <row r="6627" spans="2:24" ht="6" customHeight="1"/>
    <row r="6628" spans="2:24" ht="13.75" customHeight="1">
      <c r="C6628" s="86" t="s">
        <v>10</v>
      </c>
      <c r="D6628" s="86"/>
      <c r="E6628" s="86"/>
      <c r="G6628" s="87">
        <v>2</v>
      </c>
      <c r="H6628" s="87"/>
      <c r="I6628" s="87"/>
    </row>
    <row r="6629" spans="2:24" ht="6" customHeight="1"/>
    <row r="6630" spans="2:24" ht="6" customHeight="1"/>
    <row r="6631" spans="2:24" ht="15" customHeight="1">
      <c r="B6631" s="88" t="s">
        <v>843</v>
      </c>
      <c r="C6631" s="88"/>
      <c r="D6631" s="88"/>
      <c r="E6631" s="88"/>
      <c r="F6631" s="88"/>
      <c r="G6631" s="88"/>
      <c r="H6631" s="88"/>
      <c r="I6631" s="88"/>
      <c r="J6631" s="88"/>
      <c r="K6631" s="88"/>
      <c r="L6631" s="88"/>
      <c r="M6631" s="88"/>
      <c r="N6631" s="88"/>
      <c r="O6631" s="88"/>
      <c r="P6631" s="88"/>
      <c r="Q6631" s="88"/>
      <c r="R6631" s="88"/>
      <c r="S6631" s="88"/>
      <c r="T6631" s="88"/>
      <c r="U6631" s="88"/>
      <c r="V6631" s="88"/>
      <c r="W6631" s="88"/>
      <c r="X6631" s="88"/>
    </row>
    <row r="6632" spans="2:24" ht="5.4" customHeight="1"/>
    <row r="6633" spans="2:24" ht="12.65" customHeight="1">
      <c r="B6633" s="74" t="s">
        <v>844</v>
      </c>
      <c r="C6633" s="74"/>
      <c r="E6633" s="89">
        <v>785</v>
      </c>
      <c r="F6633" s="89"/>
      <c r="G6633" s="89"/>
      <c r="I6633" s="89">
        <v>785</v>
      </c>
      <c r="J6633" s="89"/>
      <c r="K6633" s="89"/>
      <c r="M6633" s="2">
        <v>790</v>
      </c>
      <c r="O6633" s="2">
        <v>815</v>
      </c>
      <c r="Q6633" s="2">
        <v>1040</v>
      </c>
      <c r="S6633" s="89">
        <v>1065</v>
      </c>
      <c r="T6633" s="89"/>
      <c r="U6633" s="89"/>
    </row>
    <row r="6634" spans="2:24" ht="0.65" customHeight="1">
      <c r="B6634" s="74"/>
      <c r="C6634" s="74"/>
    </row>
    <row r="6635" spans="2:24" ht="0.65" customHeight="1"/>
    <row r="6636" spans="2:24" ht="1.75" customHeight="1"/>
    <row r="6637" spans="2:24" ht="10.75" customHeight="1">
      <c r="E6637" s="85">
        <v>785</v>
      </c>
      <c r="F6637" s="85"/>
      <c r="G6637" s="85"/>
      <c r="I6637" s="85">
        <v>785</v>
      </c>
      <c r="J6637" s="85"/>
      <c r="K6637" s="85"/>
      <c r="M6637" s="3">
        <v>790</v>
      </c>
      <c r="O6637" s="3">
        <v>815</v>
      </c>
      <c r="Q6637" s="3">
        <v>1040</v>
      </c>
      <c r="S6637" s="85">
        <v>1065</v>
      </c>
      <c r="T6637" s="85"/>
      <c r="U6637" s="85"/>
    </row>
    <row r="6638" spans="2:24" ht="6" customHeight="1"/>
    <row r="6639" spans="2:24" ht="13.75" customHeight="1">
      <c r="C6639" s="86" t="s">
        <v>10</v>
      </c>
      <c r="D6639" s="86"/>
      <c r="E6639" s="86"/>
      <c r="G6639" s="87">
        <v>1</v>
      </c>
      <c r="H6639" s="87"/>
      <c r="I6639" s="87"/>
    </row>
    <row r="6640" spans="2:24" ht="6" customHeight="1"/>
    <row r="6641" spans="2:24" ht="6" customHeight="1"/>
    <row r="6642" spans="2:24" ht="15" customHeight="1">
      <c r="B6642" s="88" t="s">
        <v>845</v>
      </c>
      <c r="C6642" s="88"/>
      <c r="D6642" s="88"/>
      <c r="E6642" s="88"/>
      <c r="F6642" s="88"/>
      <c r="G6642" s="88"/>
      <c r="H6642" s="88"/>
      <c r="I6642" s="88"/>
      <c r="J6642" s="88"/>
      <c r="K6642" s="88"/>
      <c r="L6642" s="88"/>
      <c r="M6642" s="88"/>
      <c r="N6642" s="88"/>
      <c r="O6642" s="88"/>
      <c r="P6642" s="88"/>
      <c r="Q6642" s="88"/>
      <c r="R6642" s="88"/>
      <c r="S6642" s="88"/>
      <c r="T6642" s="88"/>
      <c r="U6642" s="88"/>
      <c r="V6642" s="88"/>
      <c r="W6642" s="88"/>
      <c r="X6642" s="88"/>
    </row>
    <row r="6643" spans="2:24" ht="5.4" customHeight="1"/>
    <row r="6644" spans="2:24" ht="10.75" customHeight="1">
      <c r="B6644" s="93" t="s">
        <v>846</v>
      </c>
      <c r="C6644" s="93"/>
      <c r="E6644" s="89">
        <v>1620</v>
      </c>
      <c r="F6644" s="89"/>
      <c r="G6644" s="89"/>
      <c r="I6644" s="89">
        <v>1620</v>
      </c>
      <c r="J6644" s="89"/>
      <c r="K6644" s="89"/>
      <c r="M6644" s="2">
        <v>1530</v>
      </c>
      <c r="O6644" s="2">
        <v>1640</v>
      </c>
      <c r="Q6644" s="2">
        <v>1205</v>
      </c>
      <c r="S6644" s="89">
        <v>1345</v>
      </c>
      <c r="T6644" s="89"/>
      <c r="U6644" s="89"/>
      <c r="W6644" s="90">
        <v>75</v>
      </c>
      <c r="X6644" s="90"/>
    </row>
    <row r="6645" spans="2:24" ht="1.75" customHeight="1">
      <c r="B6645" s="93"/>
      <c r="C6645" s="93"/>
    </row>
    <row r="6646" spans="2:24" ht="0.65" customHeight="1">
      <c r="B6646" s="93"/>
      <c r="C6646" s="93"/>
    </row>
    <row r="6647" spans="2:24" ht="8.4" customHeight="1">
      <c r="B6647" s="93"/>
      <c r="C6647" s="93"/>
    </row>
    <row r="6648" spans="2:24" ht="10.75" customHeight="1">
      <c r="B6648" s="93" t="s">
        <v>846</v>
      </c>
      <c r="C6648" s="93"/>
      <c r="E6648" s="89">
        <v>1620</v>
      </c>
      <c r="F6648" s="89"/>
      <c r="G6648" s="89"/>
      <c r="I6648" s="89">
        <v>1620</v>
      </c>
      <c r="J6648" s="89"/>
      <c r="K6648" s="89"/>
      <c r="M6648" s="2">
        <v>1530</v>
      </c>
      <c r="O6648" s="2">
        <v>1640</v>
      </c>
      <c r="Q6648" s="2">
        <v>1205</v>
      </c>
      <c r="S6648" s="89">
        <v>1345</v>
      </c>
      <c r="T6648" s="89"/>
      <c r="U6648" s="89"/>
      <c r="W6648" s="90">
        <v>77</v>
      </c>
      <c r="X6648" s="90"/>
    </row>
    <row r="6649" spans="2:24" ht="1.75" customHeight="1">
      <c r="B6649" s="93"/>
      <c r="C6649" s="93"/>
    </row>
    <row r="6650" spans="2:24" ht="0.65" customHeight="1">
      <c r="B6650" s="93"/>
      <c r="C6650" s="93"/>
    </row>
    <row r="6651" spans="2:24" ht="8.4" customHeight="1">
      <c r="B6651" s="93"/>
      <c r="C6651" s="93"/>
    </row>
    <row r="6652" spans="2:24" ht="1.75" customHeight="1"/>
    <row r="6653" spans="2:24" ht="10.75" customHeight="1">
      <c r="E6653" s="85">
        <v>3240</v>
      </c>
      <c r="F6653" s="85"/>
      <c r="G6653" s="85"/>
      <c r="I6653" s="85">
        <v>3240</v>
      </c>
      <c r="J6653" s="85"/>
      <c r="K6653" s="85"/>
      <c r="M6653" s="3">
        <v>3060</v>
      </c>
      <c r="O6653" s="3">
        <v>3280</v>
      </c>
      <c r="Q6653" s="3">
        <v>2410</v>
      </c>
      <c r="S6653" s="85">
        <v>2690</v>
      </c>
      <c r="T6653" s="85"/>
      <c r="U6653" s="85"/>
    </row>
    <row r="6654" spans="2:24" ht="6" customHeight="1"/>
    <row r="6655" spans="2:24" ht="13.75" customHeight="1">
      <c r="C6655" s="86" t="s">
        <v>10</v>
      </c>
      <c r="D6655" s="86"/>
      <c r="E6655" s="86"/>
      <c r="G6655" s="87">
        <v>2</v>
      </c>
      <c r="H6655" s="87"/>
      <c r="I6655" s="87"/>
    </row>
    <row r="6656" spans="2:24" ht="6" customHeight="1"/>
    <row r="6657" spans="2:24" ht="6" customHeight="1"/>
    <row r="6658" spans="2:24" ht="15" customHeight="1">
      <c r="B6658" s="88" t="s">
        <v>847</v>
      </c>
      <c r="C6658" s="88"/>
      <c r="D6658" s="88"/>
      <c r="E6658" s="88"/>
      <c r="F6658" s="88"/>
      <c r="G6658" s="88"/>
      <c r="H6658" s="88"/>
      <c r="I6658" s="88"/>
      <c r="J6658" s="88"/>
      <c r="K6658" s="88"/>
      <c r="L6658" s="88"/>
      <c r="M6658" s="88"/>
      <c r="N6658" s="88"/>
      <c r="O6658" s="88"/>
      <c r="P6658" s="88"/>
      <c r="Q6658" s="88"/>
      <c r="R6658" s="88"/>
      <c r="S6658" s="88"/>
      <c r="T6658" s="88"/>
      <c r="U6658" s="88"/>
      <c r="V6658" s="88"/>
      <c r="W6658" s="88"/>
      <c r="X6658" s="88"/>
    </row>
    <row r="6659" spans="2:24" ht="5.4" customHeight="1"/>
    <row r="6660" spans="2:24" ht="10.75" customHeight="1">
      <c r="B6660" s="93" t="s">
        <v>848</v>
      </c>
      <c r="C6660" s="93"/>
      <c r="E6660" s="89">
        <v>25</v>
      </c>
      <c r="F6660" s="89"/>
      <c r="G6660" s="89"/>
      <c r="I6660" s="89">
        <v>45</v>
      </c>
      <c r="J6660" s="89"/>
      <c r="K6660" s="89"/>
      <c r="M6660" s="2">
        <v>65</v>
      </c>
      <c r="O6660" s="2">
        <v>65</v>
      </c>
      <c r="Q6660" s="2">
        <v>125</v>
      </c>
      <c r="S6660" s="89">
        <v>135</v>
      </c>
      <c r="T6660" s="89"/>
      <c r="U6660" s="89"/>
      <c r="W6660" s="90">
        <v>63</v>
      </c>
      <c r="X6660" s="90"/>
    </row>
    <row r="6661" spans="2:24" ht="1.75" customHeight="1">
      <c r="B6661" s="93"/>
      <c r="C6661" s="93"/>
    </row>
    <row r="6662" spans="2:24" ht="0.65" customHeight="1">
      <c r="B6662" s="93"/>
      <c r="C6662" s="93"/>
    </row>
    <row r="6663" spans="2:24" ht="8.4" customHeight="1">
      <c r="B6663" s="93"/>
      <c r="C6663" s="93"/>
    </row>
    <row r="6664" spans="2:24" ht="10.75" customHeight="1">
      <c r="B6664" s="93" t="s">
        <v>848</v>
      </c>
      <c r="C6664" s="93"/>
      <c r="E6664" s="89">
        <v>25</v>
      </c>
      <c r="F6664" s="89"/>
      <c r="G6664" s="89"/>
      <c r="I6664" s="89">
        <v>45</v>
      </c>
      <c r="J6664" s="89"/>
      <c r="K6664" s="89"/>
      <c r="M6664" s="2">
        <v>65</v>
      </c>
      <c r="O6664" s="2">
        <v>65</v>
      </c>
      <c r="Q6664" s="2">
        <v>125</v>
      </c>
      <c r="S6664" s="89">
        <v>135</v>
      </c>
      <c r="T6664" s="89"/>
      <c r="U6664" s="89"/>
      <c r="W6664" s="90">
        <v>64</v>
      </c>
      <c r="X6664" s="90"/>
    </row>
    <row r="6665" spans="2:24" ht="1.75" customHeight="1">
      <c r="B6665" s="93"/>
      <c r="C6665" s="93"/>
    </row>
    <row r="6666" spans="2:24" ht="0.65" customHeight="1">
      <c r="B6666" s="93"/>
      <c r="C6666" s="93"/>
    </row>
    <row r="6667" spans="2:24" ht="8.4" customHeight="1">
      <c r="B6667" s="93"/>
      <c r="C6667" s="93"/>
    </row>
    <row r="6668" spans="2:24" ht="1.75" customHeight="1"/>
    <row r="6669" spans="2:24" ht="10.75" customHeight="1">
      <c r="E6669" s="85">
        <v>50</v>
      </c>
      <c r="F6669" s="85"/>
      <c r="G6669" s="85"/>
      <c r="I6669" s="85">
        <v>90</v>
      </c>
      <c r="J6669" s="85"/>
      <c r="K6669" s="85"/>
      <c r="M6669" s="3">
        <v>130</v>
      </c>
      <c r="O6669" s="3">
        <v>130</v>
      </c>
      <c r="Q6669" s="3">
        <v>250</v>
      </c>
      <c r="S6669" s="85">
        <v>270</v>
      </c>
      <c r="T6669" s="85"/>
      <c r="U6669" s="85"/>
    </row>
    <row r="6670" spans="2:24" ht="6" customHeight="1"/>
    <row r="6671" spans="2:24" ht="13.75" customHeight="1">
      <c r="C6671" s="86" t="s">
        <v>10</v>
      </c>
      <c r="D6671" s="86"/>
      <c r="E6671" s="86"/>
      <c r="G6671" s="87">
        <v>2</v>
      </c>
      <c r="H6671" s="87"/>
      <c r="I6671" s="87"/>
    </row>
    <row r="6672" spans="2:24" ht="6" customHeight="1"/>
    <row r="6673" spans="2:24" ht="6" customHeight="1"/>
    <row r="6674" spans="2:24" ht="15" customHeight="1">
      <c r="B6674" s="88" t="s">
        <v>849</v>
      </c>
      <c r="C6674" s="88"/>
      <c r="D6674" s="88"/>
      <c r="E6674" s="88"/>
      <c r="F6674" s="88"/>
      <c r="G6674" s="88"/>
      <c r="H6674" s="88"/>
      <c r="I6674" s="88"/>
      <c r="J6674" s="88"/>
      <c r="K6674" s="88"/>
      <c r="L6674" s="88"/>
      <c r="M6674" s="88"/>
      <c r="N6674" s="88"/>
      <c r="O6674" s="88"/>
      <c r="P6674" s="88"/>
      <c r="Q6674" s="88"/>
      <c r="R6674" s="88"/>
      <c r="S6674" s="88"/>
      <c r="T6674" s="88"/>
      <c r="U6674" s="88"/>
      <c r="V6674" s="88"/>
      <c r="W6674" s="88"/>
      <c r="X6674" s="88"/>
    </row>
    <row r="6675" spans="2:24" ht="5.4" customHeight="1"/>
    <row r="6676" spans="2:24" ht="10.75" customHeight="1">
      <c r="B6676" s="93" t="s">
        <v>850</v>
      </c>
      <c r="C6676" s="93"/>
      <c r="E6676" s="89">
        <v>112000</v>
      </c>
      <c r="F6676" s="89"/>
      <c r="G6676" s="89"/>
      <c r="I6676" s="89">
        <v>123635</v>
      </c>
      <c r="J6676" s="89"/>
      <c r="K6676" s="89"/>
      <c r="M6676" s="2">
        <v>125000</v>
      </c>
      <c r="O6676" s="2">
        <v>131360</v>
      </c>
      <c r="Q6676" s="2">
        <v>135000</v>
      </c>
      <c r="S6676" s="89">
        <v>145800</v>
      </c>
      <c r="T6676" s="89"/>
      <c r="U6676" s="89"/>
      <c r="W6676" s="90">
        <v>81</v>
      </c>
      <c r="X6676" s="90"/>
    </row>
    <row r="6677" spans="2:24" ht="1.75" customHeight="1">
      <c r="B6677" s="93"/>
      <c r="C6677" s="93"/>
    </row>
    <row r="6678" spans="2:24" ht="0.65" customHeight="1">
      <c r="B6678" s="93"/>
      <c r="C6678" s="93"/>
    </row>
    <row r="6679" spans="2:24" ht="8.4" customHeight="1">
      <c r="B6679" s="93"/>
      <c r="C6679" s="93"/>
    </row>
    <row r="6680" spans="2:24" ht="10.75" customHeight="1">
      <c r="B6680" s="93" t="s">
        <v>850</v>
      </c>
      <c r="C6680" s="93"/>
      <c r="E6680" s="89">
        <v>112000</v>
      </c>
      <c r="F6680" s="89"/>
      <c r="G6680" s="89"/>
      <c r="I6680" s="89">
        <v>123635</v>
      </c>
      <c r="J6680" s="89"/>
      <c r="K6680" s="89"/>
      <c r="M6680" s="2">
        <v>125000</v>
      </c>
      <c r="O6680" s="2">
        <v>131360</v>
      </c>
      <c r="Q6680" s="2">
        <v>135000</v>
      </c>
      <c r="S6680" s="89">
        <v>145800</v>
      </c>
      <c r="T6680" s="89"/>
      <c r="U6680" s="89"/>
      <c r="W6680" s="90">
        <v>81</v>
      </c>
      <c r="X6680" s="90"/>
    </row>
    <row r="6681" spans="2:24" ht="1.75" customHeight="1">
      <c r="B6681" s="93"/>
      <c r="C6681" s="93"/>
    </row>
    <row r="6682" spans="2:24" ht="0.65" customHeight="1">
      <c r="B6682" s="93"/>
      <c r="C6682" s="93"/>
    </row>
    <row r="6683" spans="2:24" ht="8.4" customHeight="1">
      <c r="B6683" s="93"/>
      <c r="C6683" s="93"/>
    </row>
    <row r="6684" spans="2:24" ht="1.75" customHeight="1"/>
    <row r="6685" spans="2:24" ht="10.75" customHeight="1">
      <c r="E6685" s="85">
        <v>224000</v>
      </c>
      <c r="F6685" s="85"/>
      <c r="G6685" s="85"/>
      <c r="I6685" s="85">
        <v>247270</v>
      </c>
      <c r="J6685" s="85"/>
      <c r="K6685" s="85"/>
      <c r="M6685" s="3">
        <v>250000</v>
      </c>
      <c r="O6685" s="3">
        <v>262720</v>
      </c>
      <c r="Q6685" s="3">
        <v>270000</v>
      </c>
      <c r="S6685" s="85">
        <v>291600</v>
      </c>
      <c r="T6685" s="85"/>
      <c r="U6685" s="85"/>
    </row>
    <row r="6686" spans="2:24" ht="6" customHeight="1"/>
    <row r="6687" spans="2:24" ht="13.75" customHeight="1">
      <c r="C6687" s="86" t="s">
        <v>10</v>
      </c>
      <c r="D6687" s="86"/>
      <c r="E6687" s="86"/>
      <c r="G6687" s="87">
        <v>2</v>
      </c>
      <c r="H6687" s="87"/>
      <c r="I6687" s="87"/>
    </row>
    <row r="6688" spans="2:24" ht="6" customHeight="1"/>
    <row r="6689" spans="2:24" ht="6" customHeight="1"/>
    <row r="6690" spans="2:24" ht="15" customHeight="1">
      <c r="B6690" s="88" t="s">
        <v>851</v>
      </c>
      <c r="C6690" s="88"/>
      <c r="D6690" s="88"/>
      <c r="E6690" s="88"/>
      <c r="F6690" s="88"/>
      <c r="G6690" s="88"/>
      <c r="H6690" s="88"/>
      <c r="I6690" s="88"/>
      <c r="J6690" s="88"/>
      <c r="K6690" s="88"/>
      <c r="L6690" s="88"/>
      <c r="M6690" s="88"/>
      <c r="N6690" s="88"/>
      <c r="O6690" s="88"/>
      <c r="P6690" s="88"/>
      <c r="Q6690" s="88"/>
      <c r="R6690" s="88"/>
      <c r="S6690" s="88"/>
      <c r="T6690" s="88"/>
      <c r="U6690" s="88"/>
      <c r="V6690" s="88"/>
      <c r="W6690" s="88"/>
      <c r="X6690" s="88"/>
    </row>
    <row r="6691" spans="2:24" ht="5.4" customHeight="1"/>
    <row r="6692" spans="2:24" ht="12.65" customHeight="1">
      <c r="B6692" s="74" t="s">
        <v>852</v>
      </c>
      <c r="C6692" s="74"/>
      <c r="E6692" s="89">
        <v>10</v>
      </c>
      <c r="F6692" s="89"/>
      <c r="G6692" s="89"/>
      <c r="I6692" s="89">
        <v>10</v>
      </c>
      <c r="J6692" s="89"/>
      <c r="K6692" s="89"/>
      <c r="M6692" s="2">
        <v>0</v>
      </c>
      <c r="O6692" s="2">
        <v>0</v>
      </c>
      <c r="Q6692" s="2">
        <v>11</v>
      </c>
      <c r="S6692" s="89">
        <v>11</v>
      </c>
      <c r="T6692" s="89"/>
      <c r="U6692" s="89"/>
      <c r="W6692" s="90">
        <v>56</v>
      </c>
      <c r="X6692" s="90"/>
    </row>
    <row r="6693" spans="2:24" ht="0.65" customHeight="1">
      <c r="B6693" s="74"/>
      <c r="C6693" s="74"/>
    </row>
    <row r="6694" spans="2:24" ht="0.65" customHeight="1"/>
    <row r="6695" spans="2:24" ht="1.75" customHeight="1"/>
    <row r="6696" spans="2:24" ht="10.75" customHeight="1">
      <c r="E6696" s="85">
        <v>10</v>
      </c>
      <c r="F6696" s="85"/>
      <c r="G6696" s="85"/>
      <c r="I6696" s="85">
        <v>10</v>
      </c>
      <c r="J6696" s="85"/>
      <c r="K6696" s="85"/>
      <c r="M6696" s="3">
        <v>0</v>
      </c>
      <c r="O6696" s="3">
        <v>0</v>
      </c>
      <c r="Q6696" s="3">
        <v>11</v>
      </c>
      <c r="S6696" s="85">
        <v>11</v>
      </c>
      <c r="T6696" s="85"/>
      <c r="U6696" s="85"/>
    </row>
    <row r="6697" spans="2:24" ht="6" customHeight="1"/>
    <row r="6698" spans="2:24" ht="13.75" customHeight="1">
      <c r="C6698" s="86" t="s">
        <v>10</v>
      </c>
      <c r="D6698" s="86"/>
      <c r="E6698" s="86"/>
      <c r="G6698" s="87">
        <v>1</v>
      </c>
      <c r="H6698" s="87"/>
      <c r="I6698" s="87"/>
    </row>
    <row r="6699" spans="2:24" ht="6" customHeight="1"/>
    <row r="6700" spans="2:24" ht="6" customHeight="1"/>
    <row r="6701" spans="2:24" ht="15" customHeight="1">
      <c r="B6701" s="88" t="s">
        <v>853</v>
      </c>
      <c r="C6701" s="88"/>
      <c r="D6701" s="88"/>
      <c r="E6701" s="88"/>
      <c r="F6701" s="88"/>
      <c r="G6701" s="88"/>
      <c r="H6701" s="88"/>
      <c r="I6701" s="88"/>
      <c r="J6701" s="88"/>
      <c r="K6701" s="88"/>
      <c r="L6701" s="88"/>
      <c r="M6701" s="88"/>
      <c r="N6701" s="88"/>
      <c r="O6701" s="88"/>
      <c r="P6701" s="88"/>
      <c r="Q6701" s="88"/>
      <c r="R6701" s="88"/>
      <c r="S6701" s="88"/>
      <c r="T6701" s="88"/>
      <c r="U6701" s="88"/>
      <c r="V6701" s="88"/>
      <c r="W6701" s="88"/>
      <c r="X6701" s="88"/>
    </row>
    <row r="6702" spans="2:24" ht="5.4" customHeight="1"/>
    <row r="6703" spans="2:24" ht="10.75" customHeight="1">
      <c r="B6703" s="93" t="s">
        <v>854</v>
      </c>
      <c r="C6703" s="93"/>
      <c r="E6703" s="89">
        <v>1322</v>
      </c>
      <c r="F6703" s="89"/>
      <c r="G6703" s="89"/>
      <c r="I6703" s="89">
        <v>1387</v>
      </c>
      <c r="J6703" s="89"/>
      <c r="K6703" s="89"/>
      <c r="M6703" s="2">
        <v>1290</v>
      </c>
      <c r="O6703" s="2">
        <v>1310</v>
      </c>
      <c r="Q6703" s="2">
        <v>1280</v>
      </c>
      <c r="S6703" s="89">
        <v>1369</v>
      </c>
      <c r="T6703" s="89"/>
      <c r="U6703" s="89"/>
    </row>
    <row r="6704" spans="2:24" ht="1.75" customHeight="1">
      <c r="B6704" s="93"/>
      <c r="C6704" s="93"/>
    </row>
    <row r="6705" spans="2:24" ht="0.65" customHeight="1">
      <c r="B6705" s="93"/>
      <c r="C6705" s="93"/>
    </row>
    <row r="6706" spans="2:24" ht="8.4" customHeight="1">
      <c r="B6706" s="93"/>
      <c r="C6706" s="93"/>
    </row>
    <row r="6707" spans="2:24" ht="10.75" customHeight="1">
      <c r="B6707" s="93" t="s">
        <v>854</v>
      </c>
      <c r="C6707" s="93"/>
      <c r="E6707" s="89">
        <v>1322</v>
      </c>
      <c r="F6707" s="89"/>
      <c r="G6707" s="89"/>
      <c r="I6707" s="89">
        <v>1387</v>
      </c>
      <c r="J6707" s="89"/>
      <c r="K6707" s="89"/>
      <c r="M6707" s="2">
        <v>1290</v>
      </c>
      <c r="O6707" s="2">
        <v>1310</v>
      </c>
      <c r="Q6707" s="2">
        <v>1280</v>
      </c>
      <c r="S6707" s="89">
        <v>1369</v>
      </c>
      <c r="T6707" s="89"/>
      <c r="U6707" s="89"/>
      <c r="W6707" s="90">
        <v>50</v>
      </c>
      <c r="X6707" s="90"/>
    </row>
    <row r="6708" spans="2:24" ht="1.75" customHeight="1">
      <c r="B6708" s="93"/>
      <c r="C6708" s="93"/>
    </row>
    <row r="6709" spans="2:24" ht="0.65" customHeight="1">
      <c r="B6709" s="93"/>
      <c r="C6709" s="93"/>
    </row>
    <row r="6710" spans="2:24" ht="8.4" customHeight="1">
      <c r="B6710" s="93"/>
      <c r="C6710" s="93"/>
    </row>
    <row r="6711" spans="2:24" ht="1.75" customHeight="1"/>
    <row r="6712" spans="2:24" ht="10.75" customHeight="1">
      <c r="E6712" s="85">
        <v>2644</v>
      </c>
      <c r="F6712" s="85"/>
      <c r="G6712" s="85"/>
      <c r="I6712" s="85">
        <v>2774</v>
      </c>
      <c r="J6712" s="85"/>
      <c r="K6712" s="85"/>
      <c r="M6712" s="3">
        <v>2580</v>
      </c>
      <c r="O6712" s="3">
        <v>2620</v>
      </c>
      <c r="Q6712" s="3">
        <v>2560</v>
      </c>
      <c r="S6712" s="85">
        <v>2738</v>
      </c>
      <c r="T6712" s="85"/>
      <c r="U6712" s="85"/>
    </row>
    <row r="6713" spans="2:24" ht="6" customHeight="1"/>
    <row r="6714" spans="2:24" ht="13.75" customHeight="1">
      <c r="C6714" s="86" t="s">
        <v>10</v>
      </c>
      <c r="D6714" s="86"/>
      <c r="E6714" s="86"/>
      <c r="G6714" s="87">
        <v>2</v>
      </c>
      <c r="H6714" s="87"/>
      <c r="I6714" s="87"/>
    </row>
    <row r="6715" spans="2:24" ht="6" customHeight="1"/>
    <row r="6716" spans="2:24" ht="6" customHeight="1"/>
    <row r="6717" spans="2:24" ht="15" customHeight="1">
      <c r="B6717" s="88" t="s">
        <v>855</v>
      </c>
      <c r="C6717" s="88"/>
      <c r="D6717" s="88"/>
      <c r="E6717" s="88"/>
      <c r="F6717" s="88"/>
      <c r="G6717" s="88"/>
      <c r="H6717" s="88"/>
      <c r="I6717" s="88"/>
      <c r="J6717" s="88"/>
      <c r="K6717" s="88"/>
      <c r="L6717" s="88"/>
      <c r="M6717" s="88"/>
      <c r="N6717" s="88"/>
      <c r="O6717" s="88"/>
      <c r="P6717" s="88"/>
      <c r="Q6717" s="88"/>
      <c r="R6717" s="88"/>
      <c r="S6717" s="88"/>
      <c r="T6717" s="88"/>
      <c r="U6717" s="88"/>
      <c r="V6717" s="88"/>
      <c r="W6717" s="88"/>
      <c r="X6717" s="88"/>
    </row>
    <row r="6718" spans="2:24" ht="5.4" customHeight="1"/>
    <row r="6719" spans="2:24" ht="12.65" customHeight="1">
      <c r="B6719" s="74" t="s">
        <v>856</v>
      </c>
      <c r="C6719" s="74"/>
      <c r="E6719" s="89">
        <v>360</v>
      </c>
      <c r="F6719" s="89"/>
      <c r="G6719" s="89"/>
      <c r="I6719" s="89">
        <v>360</v>
      </c>
      <c r="J6719" s="89"/>
      <c r="K6719" s="89"/>
      <c r="M6719" s="2">
        <v>230</v>
      </c>
      <c r="O6719" s="2">
        <v>270</v>
      </c>
      <c r="Q6719" s="2">
        <v>455</v>
      </c>
      <c r="S6719" s="89">
        <v>455</v>
      </c>
      <c r="T6719" s="89"/>
      <c r="U6719" s="89"/>
      <c r="W6719" s="90">
        <v>72</v>
      </c>
      <c r="X6719" s="90"/>
    </row>
    <row r="6720" spans="2:24" ht="0.65" customHeight="1">
      <c r="B6720" s="74"/>
      <c r="C6720" s="74"/>
    </row>
    <row r="6721" spans="2:24" ht="0.65" customHeight="1"/>
    <row r="6722" spans="2:24" ht="1.75" customHeight="1"/>
    <row r="6723" spans="2:24" ht="10.75" customHeight="1">
      <c r="E6723" s="85">
        <v>360</v>
      </c>
      <c r="F6723" s="85"/>
      <c r="G6723" s="85"/>
      <c r="I6723" s="85">
        <v>360</v>
      </c>
      <c r="J6723" s="85"/>
      <c r="K6723" s="85"/>
      <c r="M6723" s="3">
        <v>230</v>
      </c>
      <c r="O6723" s="3">
        <v>270</v>
      </c>
      <c r="Q6723" s="3">
        <v>455</v>
      </c>
      <c r="S6723" s="85">
        <v>455</v>
      </c>
      <c r="T6723" s="85"/>
      <c r="U6723" s="85"/>
    </row>
    <row r="6724" spans="2:24" ht="6" customHeight="1"/>
    <row r="6725" spans="2:24" ht="13.75" customHeight="1">
      <c r="C6725" s="86" t="s">
        <v>10</v>
      </c>
      <c r="D6725" s="86"/>
      <c r="E6725" s="86"/>
      <c r="G6725" s="87">
        <v>1</v>
      </c>
      <c r="H6725" s="87"/>
      <c r="I6725" s="87"/>
    </row>
    <row r="6726" spans="2:24" ht="6" customHeight="1"/>
    <row r="6727" spans="2:24" ht="6" customHeight="1"/>
    <row r="6728" spans="2:24" ht="15" customHeight="1">
      <c r="B6728" s="88" t="s">
        <v>857</v>
      </c>
      <c r="C6728" s="88"/>
      <c r="D6728" s="88"/>
      <c r="E6728" s="88"/>
      <c r="F6728" s="88"/>
      <c r="G6728" s="88"/>
      <c r="H6728" s="88"/>
      <c r="I6728" s="88"/>
      <c r="J6728" s="88"/>
      <c r="K6728" s="88"/>
      <c r="L6728" s="88"/>
      <c r="M6728" s="88"/>
      <c r="N6728" s="88"/>
      <c r="O6728" s="88"/>
      <c r="P6728" s="88"/>
      <c r="Q6728" s="88"/>
      <c r="R6728" s="88"/>
      <c r="S6728" s="88"/>
      <c r="T6728" s="88"/>
      <c r="U6728" s="88"/>
      <c r="V6728" s="88"/>
      <c r="W6728" s="88"/>
      <c r="X6728" s="88"/>
    </row>
    <row r="6729" spans="2:24" ht="5.4" customHeight="1"/>
    <row r="6730" spans="2:24" ht="10.75" customHeight="1">
      <c r="B6730" s="93" t="s">
        <v>858</v>
      </c>
      <c r="C6730" s="93"/>
      <c r="E6730" s="89">
        <v>10040</v>
      </c>
      <c r="F6730" s="89"/>
      <c r="G6730" s="89"/>
      <c r="I6730" s="89">
        <v>11523</v>
      </c>
      <c r="J6730" s="89"/>
      <c r="K6730" s="89"/>
      <c r="M6730" s="2">
        <v>10505</v>
      </c>
      <c r="O6730" s="2">
        <v>10985</v>
      </c>
      <c r="Q6730" s="2">
        <v>9775</v>
      </c>
      <c r="S6730" s="89">
        <v>10385</v>
      </c>
      <c r="T6730" s="89"/>
      <c r="U6730" s="89"/>
      <c r="W6730" s="90">
        <v>84</v>
      </c>
      <c r="X6730" s="90"/>
    </row>
    <row r="6731" spans="2:24" ht="1.75" customHeight="1">
      <c r="B6731" s="93"/>
      <c r="C6731" s="93"/>
    </row>
    <row r="6732" spans="2:24" ht="0.65" customHeight="1">
      <c r="B6732" s="93"/>
      <c r="C6732" s="93"/>
    </row>
    <row r="6733" spans="2:24" ht="8.4" customHeight="1">
      <c r="B6733" s="93"/>
      <c r="C6733" s="93"/>
    </row>
    <row r="6734" spans="2:24" ht="10.75" customHeight="1">
      <c r="B6734" s="93" t="s">
        <v>858</v>
      </c>
      <c r="C6734" s="93"/>
      <c r="E6734" s="89">
        <v>10040</v>
      </c>
      <c r="F6734" s="89"/>
      <c r="G6734" s="89"/>
      <c r="I6734" s="89">
        <v>11523</v>
      </c>
      <c r="J6734" s="89"/>
      <c r="K6734" s="89"/>
      <c r="M6734" s="2">
        <v>10505</v>
      </c>
      <c r="O6734" s="2">
        <v>10985</v>
      </c>
      <c r="Q6734" s="2">
        <v>9775</v>
      </c>
      <c r="S6734" s="89">
        <v>10385</v>
      </c>
      <c r="T6734" s="89"/>
      <c r="U6734" s="89"/>
      <c r="W6734" s="90">
        <v>82</v>
      </c>
      <c r="X6734" s="90"/>
    </row>
    <row r="6735" spans="2:24" ht="1.75" customHeight="1">
      <c r="B6735" s="93"/>
      <c r="C6735" s="93"/>
    </row>
    <row r="6736" spans="2:24" ht="0.65" customHeight="1">
      <c r="B6736" s="93"/>
      <c r="C6736" s="93"/>
    </row>
    <row r="6737" spans="2:24" ht="8.4" customHeight="1">
      <c r="B6737" s="93"/>
      <c r="C6737" s="93"/>
    </row>
    <row r="6738" spans="2:24" ht="1.75" customHeight="1"/>
    <row r="6739" spans="2:24" ht="10.75" customHeight="1">
      <c r="E6739" s="85">
        <v>20080</v>
      </c>
      <c r="F6739" s="85"/>
      <c r="G6739" s="85"/>
      <c r="I6739" s="85">
        <v>23046</v>
      </c>
      <c r="J6739" s="85"/>
      <c r="K6739" s="85"/>
      <c r="M6739" s="3">
        <v>21010</v>
      </c>
      <c r="O6739" s="3">
        <v>21970</v>
      </c>
      <c r="Q6739" s="3">
        <v>19550</v>
      </c>
      <c r="S6739" s="85">
        <v>20770</v>
      </c>
      <c r="T6739" s="85"/>
      <c r="U6739" s="85"/>
    </row>
    <row r="6740" spans="2:24" ht="6" customHeight="1"/>
    <row r="6741" spans="2:24" ht="13.75" customHeight="1">
      <c r="C6741" s="86" t="s">
        <v>10</v>
      </c>
      <c r="D6741" s="86"/>
      <c r="E6741" s="86"/>
      <c r="G6741" s="87">
        <v>2</v>
      </c>
      <c r="H6741" s="87"/>
      <c r="I6741" s="87"/>
    </row>
    <row r="6742" spans="2:24" ht="6" customHeight="1"/>
    <row r="6743" spans="2:24" ht="6" customHeight="1"/>
    <row r="6744" spans="2:24" ht="15" customHeight="1">
      <c r="B6744" s="88" t="s">
        <v>859</v>
      </c>
      <c r="C6744" s="88"/>
      <c r="D6744" s="88"/>
      <c r="E6744" s="88"/>
      <c r="F6744" s="88"/>
      <c r="G6744" s="88"/>
      <c r="H6744" s="88"/>
      <c r="I6744" s="88"/>
      <c r="J6744" s="88"/>
      <c r="K6744" s="88"/>
      <c r="L6744" s="88"/>
      <c r="M6744" s="88"/>
      <c r="N6744" s="88"/>
      <c r="O6744" s="88"/>
      <c r="P6744" s="88"/>
      <c r="Q6744" s="88"/>
      <c r="R6744" s="88"/>
      <c r="S6744" s="88"/>
      <c r="T6744" s="88"/>
      <c r="U6744" s="88"/>
      <c r="V6744" s="88"/>
      <c r="W6744" s="88"/>
      <c r="X6744" s="88"/>
    </row>
    <row r="6745" spans="2:24" ht="5.4" customHeight="1"/>
    <row r="6746" spans="2:24" ht="10.75" customHeight="1">
      <c r="B6746" s="93" t="s">
        <v>860</v>
      </c>
      <c r="C6746" s="93"/>
      <c r="E6746" s="89">
        <v>50</v>
      </c>
      <c r="F6746" s="89"/>
      <c r="G6746" s="89"/>
      <c r="I6746" s="89">
        <v>50</v>
      </c>
      <c r="J6746" s="89"/>
      <c r="K6746" s="89"/>
      <c r="M6746" s="2">
        <v>300</v>
      </c>
      <c r="O6746" s="2">
        <v>300</v>
      </c>
      <c r="Q6746" s="2">
        <v>500</v>
      </c>
      <c r="S6746" s="89">
        <v>525</v>
      </c>
      <c r="T6746" s="89"/>
      <c r="U6746" s="89"/>
      <c r="W6746" s="90">
        <v>60</v>
      </c>
      <c r="X6746" s="90"/>
    </row>
    <row r="6747" spans="2:24" ht="1.75" customHeight="1">
      <c r="B6747" s="93"/>
      <c r="C6747" s="93"/>
    </row>
    <row r="6748" spans="2:24" ht="0.65" customHeight="1">
      <c r="B6748" s="93"/>
      <c r="C6748" s="93"/>
    </row>
    <row r="6749" spans="2:24" ht="8.4" customHeight="1">
      <c r="B6749" s="93"/>
      <c r="C6749" s="93"/>
    </row>
    <row r="6750" spans="2:24" ht="10.75" customHeight="1">
      <c r="B6750" s="93" t="s">
        <v>860</v>
      </c>
      <c r="C6750" s="93"/>
      <c r="E6750" s="89">
        <v>50</v>
      </c>
      <c r="F6750" s="89"/>
      <c r="G6750" s="89"/>
      <c r="I6750" s="89">
        <v>50</v>
      </c>
      <c r="J6750" s="89"/>
      <c r="K6750" s="89"/>
      <c r="M6750" s="2">
        <v>300</v>
      </c>
      <c r="O6750" s="2">
        <v>300</v>
      </c>
      <c r="Q6750" s="2">
        <v>500</v>
      </c>
      <c r="S6750" s="89">
        <v>525</v>
      </c>
      <c r="T6750" s="89"/>
      <c r="U6750" s="89"/>
      <c r="W6750" s="90">
        <v>62</v>
      </c>
      <c r="X6750" s="90"/>
    </row>
    <row r="6751" spans="2:24" ht="1.75" customHeight="1">
      <c r="B6751" s="93"/>
      <c r="C6751" s="93"/>
    </row>
    <row r="6752" spans="2:24" ht="0.65" customHeight="1">
      <c r="B6752" s="93"/>
      <c r="C6752" s="93"/>
    </row>
    <row r="6753" spans="2:24" ht="8.4" customHeight="1">
      <c r="B6753" s="93"/>
      <c r="C6753" s="93"/>
    </row>
    <row r="6754" spans="2:24" ht="1.75" customHeight="1"/>
    <row r="6755" spans="2:24" ht="10.75" customHeight="1">
      <c r="E6755" s="85">
        <v>100</v>
      </c>
      <c r="F6755" s="85"/>
      <c r="G6755" s="85"/>
      <c r="I6755" s="85">
        <v>100</v>
      </c>
      <c r="J6755" s="85"/>
      <c r="K6755" s="85"/>
      <c r="M6755" s="3">
        <v>600</v>
      </c>
      <c r="O6755" s="3">
        <v>600</v>
      </c>
      <c r="Q6755" s="3">
        <v>1000</v>
      </c>
      <c r="S6755" s="85">
        <v>1050</v>
      </c>
      <c r="T6755" s="85"/>
      <c r="U6755" s="85"/>
    </row>
    <row r="6756" spans="2:24" ht="6" customHeight="1"/>
    <row r="6757" spans="2:24" ht="13.75" customHeight="1">
      <c r="C6757" s="86" t="s">
        <v>10</v>
      </c>
      <c r="D6757" s="86"/>
      <c r="E6757" s="86"/>
      <c r="G6757" s="87">
        <v>2</v>
      </c>
      <c r="H6757" s="87"/>
      <c r="I6757" s="87"/>
    </row>
    <row r="6758" spans="2:24" ht="6" customHeight="1"/>
    <row r="6759" spans="2:24" ht="6" customHeight="1"/>
    <row r="6760" spans="2:24" ht="15" customHeight="1">
      <c r="B6760" s="88" t="s">
        <v>861</v>
      </c>
      <c r="C6760" s="88"/>
      <c r="D6760" s="88"/>
      <c r="E6760" s="88"/>
      <c r="F6760" s="88"/>
      <c r="G6760" s="88"/>
      <c r="H6760" s="88"/>
      <c r="I6760" s="88"/>
      <c r="J6760" s="88"/>
      <c r="K6760" s="88"/>
      <c r="L6760" s="88"/>
      <c r="M6760" s="88"/>
      <c r="N6760" s="88"/>
      <c r="O6760" s="88"/>
      <c r="P6760" s="88"/>
      <c r="Q6760" s="88"/>
      <c r="R6760" s="88"/>
      <c r="S6760" s="88"/>
      <c r="T6760" s="88"/>
      <c r="U6760" s="88"/>
      <c r="V6760" s="88"/>
      <c r="W6760" s="88"/>
      <c r="X6760" s="88"/>
    </row>
    <row r="6761" spans="2:24" ht="5.4" customHeight="1"/>
    <row r="6762" spans="2:24" ht="12.65" customHeight="1">
      <c r="B6762" s="74" t="s">
        <v>862</v>
      </c>
      <c r="C6762" s="74"/>
      <c r="E6762" s="89">
        <v>0</v>
      </c>
      <c r="F6762" s="89"/>
      <c r="G6762" s="89"/>
      <c r="I6762" s="89">
        <v>0</v>
      </c>
      <c r="J6762" s="89"/>
      <c r="K6762" s="89"/>
      <c r="M6762" s="2">
        <v>310</v>
      </c>
      <c r="O6762" s="2">
        <v>320</v>
      </c>
      <c r="Q6762" s="2">
        <v>0</v>
      </c>
      <c r="S6762" s="89">
        <v>0</v>
      </c>
      <c r="T6762" s="89"/>
      <c r="U6762" s="89"/>
      <c r="W6762" s="90">
        <v>85</v>
      </c>
      <c r="X6762" s="90"/>
    </row>
    <row r="6763" spans="2:24" ht="0.65" customHeight="1">
      <c r="B6763" s="74"/>
      <c r="C6763" s="74"/>
    </row>
    <row r="6764" spans="2:24" ht="0.65" customHeight="1"/>
    <row r="6765" spans="2:24" ht="1.75" customHeight="1"/>
    <row r="6766" spans="2:24" ht="10.75" customHeight="1">
      <c r="E6766" s="85">
        <v>0</v>
      </c>
      <c r="F6766" s="85"/>
      <c r="G6766" s="85"/>
      <c r="I6766" s="85">
        <v>0</v>
      </c>
      <c r="J6766" s="85"/>
      <c r="K6766" s="85"/>
      <c r="M6766" s="3">
        <v>310</v>
      </c>
      <c r="O6766" s="3">
        <v>320</v>
      </c>
      <c r="Q6766" s="3">
        <v>0</v>
      </c>
      <c r="S6766" s="85">
        <v>0</v>
      </c>
      <c r="T6766" s="85"/>
      <c r="U6766" s="85"/>
    </row>
    <row r="6767" spans="2:24" ht="6" customHeight="1"/>
    <row r="6768" spans="2:24" ht="13.75" customHeight="1">
      <c r="C6768" s="86" t="s">
        <v>10</v>
      </c>
      <c r="D6768" s="86"/>
      <c r="E6768" s="86"/>
      <c r="G6768" s="87">
        <v>1</v>
      </c>
      <c r="H6768" s="87"/>
      <c r="I6768" s="87"/>
    </row>
    <row r="6769" spans="2:24" ht="6" customHeight="1"/>
    <row r="6770" spans="2:24" ht="6" customHeight="1"/>
    <row r="6771" spans="2:24" ht="15" customHeight="1">
      <c r="B6771" s="88" t="s">
        <v>863</v>
      </c>
      <c r="C6771" s="88"/>
      <c r="D6771" s="88"/>
      <c r="E6771" s="88"/>
      <c r="F6771" s="88"/>
      <c r="G6771" s="88"/>
      <c r="H6771" s="88"/>
      <c r="I6771" s="88"/>
      <c r="J6771" s="88"/>
      <c r="K6771" s="88"/>
      <c r="L6771" s="88"/>
      <c r="M6771" s="88"/>
      <c r="N6771" s="88"/>
      <c r="O6771" s="88"/>
      <c r="P6771" s="88"/>
      <c r="Q6771" s="88"/>
      <c r="R6771" s="88"/>
      <c r="S6771" s="88"/>
      <c r="T6771" s="88"/>
      <c r="U6771" s="88"/>
      <c r="V6771" s="88"/>
      <c r="W6771" s="88"/>
      <c r="X6771" s="88"/>
    </row>
    <row r="6772" spans="2:24" ht="5.4" customHeight="1"/>
    <row r="6773" spans="2:24" ht="12.65" customHeight="1">
      <c r="B6773" s="74" t="s">
        <v>864</v>
      </c>
      <c r="C6773" s="74"/>
      <c r="E6773" s="89">
        <v>305</v>
      </c>
      <c r="F6773" s="89"/>
      <c r="G6773" s="89"/>
      <c r="I6773" s="89">
        <v>310</v>
      </c>
      <c r="J6773" s="89"/>
      <c r="K6773" s="89"/>
      <c r="M6773" s="2">
        <v>326</v>
      </c>
      <c r="O6773" s="2">
        <v>326</v>
      </c>
      <c r="Q6773" s="2">
        <v>310</v>
      </c>
      <c r="S6773" s="89">
        <v>315</v>
      </c>
      <c r="T6773" s="89"/>
      <c r="U6773" s="89"/>
      <c r="W6773" s="90">
        <v>61</v>
      </c>
      <c r="X6773" s="90"/>
    </row>
    <row r="6774" spans="2:24" ht="0.65" customHeight="1">
      <c r="B6774" s="74"/>
      <c r="C6774" s="74"/>
    </row>
    <row r="6775" spans="2:24" ht="0.65" customHeight="1"/>
    <row r="6776" spans="2:24" ht="1.75" customHeight="1"/>
    <row r="6777" spans="2:24" ht="10.75" customHeight="1">
      <c r="E6777" s="85">
        <v>305</v>
      </c>
      <c r="F6777" s="85"/>
      <c r="G6777" s="85"/>
      <c r="I6777" s="85">
        <v>310</v>
      </c>
      <c r="J6777" s="85"/>
      <c r="K6777" s="85"/>
      <c r="M6777" s="3">
        <v>326</v>
      </c>
      <c r="O6777" s="3">
        <v>326</v>
      </c>
      <c r="Q6777" s="3">
        <v>310</v>
      </c>
      <c r="S6777" s="85">
        <v>315</v>
      </c>
      <c r="T6777" s="85"/>
      <c r="U6777" s="85"/>
    </row>
    <row r="6778" spans="2:24" ht="6" customHeight="1"/>
    <row r="6779" spans="2:24" ht="13.75" customHeight="1">
      <c r="C6779" s="86" t="s">
        <v>10</v>
      </c>
      <c r="D6779" s="86"/>
      <c r="E6779" s="86"/>
      <c r="G6779" s="87">
        <v>1</v>
      </c>
      <c r="H6779" s="87"/>
      <c r="I6779" s="87"/>
    </row>
    <row r="6780" spans="2:24" ht="6" customHeight="1"/>
    <row r="6781" spans="2:24" ht="6" customHeight="1"/>
    <row r="6782" spans="2:24" ht="15" customHeight="1">
      <c r="B6782" s="88" t="s">
        <v>865</v>
      </c>
      <c r="C6782" s="88"/>
      <c r="D6782" s="88"/>
      <c r="E6782" s="88"/>
      <c r="F6782" s="88"/>
      <c r="G6782" s="88"/>
      <c r="H6782" s="88"/>
      <c r="I6782" s="88"/>
      <c r="J6782" s="88"/>
      <c r="K6782" s="88"/>
      <c r="L6782" s="88"/>
      <c r="M6782" s="88"/>
      <c r="N6782" s="88"/>
      <c r="O6782" s="88"/>
      <c r="P6782" s="88"/>
      <c r="Q6782" s="88"/>
      <c r="R6782" s="88"/>
      <c r="S6782" s="88"/>
      <c r="T6782" s="88"/>
      <c r="U6782" s="88"/>
      <c r="V6782" s="88"/>
      <c r="W6782" s="88"/>
      <c r="X6782" s="88"/>
    </row>
    <row r="6783" spans="2:24" ht="5.4" customHeight="1"/>
    <row r="6784" spans="2:24" ht="10.75" customHeight="1">
      <c r="B6784" s="93" t="s">
        <v>866</v>
      </c>
      <c r="C6784" s="93"/>
      <c r="E6784" s="89">
        <v>1250</v>
      </c>
      <c r="F6784" s="89"/>
      <c r="G6784" s="89"/>
      <c r="I6784" s="89">
        <v>1250</v>
      </c>
      <c r="J6784" s="89"/>
      <c r="K6784" s="89"/>
      <c r="M6784" s="2">
        <v>1175</v>
      </c>
      <c r="O6784" s="2">
        <v>1215</v>
      </c>
      <c r="Q6784" s="2">
        <v>1100</v>
      </c>
      <c r="S6784" s="89">
        <v>1145</v>
      </c>
      <c r="T6784" s="89"/>
      <c r="U6784" s="89"/>
      <c r="W6784" s="90">
        <v>62</v>
      </c>
      <c r="X6784" s="90"/>
    </row>
    <row r="6785" spans="2:24" ht="1.75" customHeight="1">
      <c r="B6785" s="93"/>
      <c r="C6785" s="93"/>
    </row>
    <row r="6786" spans="2:24" ht="0.65" customHeight="1">
      <c r="B6786" s="93"/>
      <c r="C6786" s="93"/>
    </row>
    <row r="6787" spans="2:24" ht="8.4" customHeight="1">
      <c r="B6787" s="93"/>
      <c r="C6787" s="93"/>
    </row>
    <row r="6788" spans="2:24" ht="10.75" customHeight="1">
      <c r="B6788" s="93" t="s">
        <v>866</v>
      </c>
      <c r="C6788" s="93"/>
      <c r="E6788" s="89">
        <v>1250</v>
      </c>
      <c r="F6788" s="89"/>
      <c r="G6788" s="89"/>
      <c r="I6788" s="89">
        <v>1250</v>
      </c>
      <c r="J6788" s="89"/>
      <c r="K6788" s="89"/>
      <c r="M6788" s="2">
        <v>1175</v>
      </c>
      <c r="O6788" s="2">
        <v>1215</v>
      </c>
      <c r="Q6788" s="2">
        <v>1100</v>
      </c>
      <c r="S6788" s="89">
        <v>1145</v>
      </c>
      <c r="T6788" s="89"/>
      <c r="U6788" s="89"/>
      <c r="W6788" s="90">
        <v>70</v>
      </c>
      <c r="X6788" s="90"/>
    </row>
    <row r="6789" spans="2:24" ht="1.75" customHeight="1">
      <c r="B6789" s="93"/>
      <c r="C6789" s="93"/>
    </row>
    <row r="6790" spans="2:24" ht="0.65" customHeight="1">
      <c r="B6790" s="93"/>
      <c r="C6790" s="93"/>
    </row>
    <row r="6791" spans="2:24" ht="8.4" customHeight="1">
      <c r="B6791" s="93"/>
      <c r="C6791" s="93"/>
    </row>
    <row r="6792" spans="2:24" ht="1.75" customHeight="1"/>
    <row r="6793" spans="2:24" ht="10.75" customHeight="1">
      <c r="E6793" s="85">
        <v>2500</v>
      </c>
      <c r="F6793" s="85"/>
      <c r="G6793" s="85"/>
      <c r="I6793" s="85">
        <v>2500</v>
      </c>
      <c r="J6793" s="85"/>
      <c r="K6793" s="85"/>
      <c r="M6793" s="3">
        <v>2350</v>
      </c>
      <c r="O6793" s="3">
        <v>2430</v>
      </c>
      <c r="Q6793" s="3">
        <v>2200</v>
      </c>
      <c r="S6793" s="85">
        <v>2290</v>
      </c>
      <c r="T6793" s="85"/>
      <c r="U6793" s="85"/>
    </row>
    <row r="6794" spans="2:24" ht="6" customHeight="1"/>
    <row r="6795" spans="2:24" ht="13.75" customHeight="1">
      <c r="C6795" s="86" t="s">
        <v>10</v>
      </c>
      <c r="D6795" s="86"/>
      <c r="E6795" s="86"/>
      <c r="G6795" s="87">
        <v>2</v>
      </c>
      <c r="H6795" s="87"/>
      <c r="I6795" s="87"/>
    </row>
    <row r="6796" spans="2:24" ht="6" customHeight="1"/>
    <row r="6797" spans="2:24" ht="6" customHeight="1"/>
    <row r="6798" spans="2:24" ht="15" customHeight="1">
      <c r="B6798" s="88" t="s">
        <v>867</v>
      </c>
      <c r="C6798" s="88"/>
      <c r="D6798" s="88"/>
      <c r="E6798" s="88"/>
      <c r="F6798" s="88"/>
      <c r="G6798" s="88"/>
      <c r="H6798" s="88"/>
      <c r="I6798" s="88"/>
      <c r="J6798" s="88"/>
      <c r="K6798" s="88"/>
      <c r="L6798" s="88"/>
      <c r="M6798" s="88"/>
      <c r="N6798" s="88"/>
      <c r="O6798" s="88"/>
      <c r="P6798" s="88"/>
      <c r="Q6798" s="88"/>
      <c r="R6798" s="88"/>
      <c r="S6798" s="88"/>
      <c r="T6798" s="88"/>
      <c r="U6798" s="88"/>
      <c r="V6798" s="88"/>
      <c r="W6798" s="88"/>
      <c r="X6798" s="88"/>
    </row>
    <row r="6799" spans="2:24" ht="5.4" customHeight="1"/>
    <row r="6800" spans="2:24" ht="10.75" customHeight="1">
      <c r="B6800" s="93" t="s">
        <v>868</v>
      </c>
      <c r="C6800" s="93"/>
      <c r="E6800" s="89">
        <v>0</v>
      </c>
      <c r="F6800" s="89"/>
      <c r="G6800" s="89"/>
      <c r="I6800" s="89">
        <v>0</v>
      </c>
      <c r="J6800" s="89"/>
      <c r="K6800" s="89"/>
      <c r="M6800" s="2">
        <v>21</v>
      </c>
      <c r="O6800" s="2">
        <v>21</v>
      </c>
      <c r="Q6800" s="2">
        <v>10</v>
      </c>
      <c r="S6800" s="89">
        <v>10</v>
      </c>
      <c r="T6800" s="89"/>
      <c r="U6800" s="89"/>
      <c r="W6800" s="90">
        <v>43</v>
      </c>
      <c r="X6800" s="90"/>
    </row>
    <row r="6801" spans="2:24" ht="1.75" customHeight="1">
      <c r="B6801" s="93"/>
      <c r="C6801" s="93"/>
    </row>
    <row r="6802" spans="2:24" ht="0.65" customHeight="1">
      <c r="B6802" s="93"/>
      <c r="C6802" s="93"/>
    </row>
    <row r="6803" spans="2:24" ht="8.4" customHeight="1">
      <c r="B6803" s="93"/>
      <c r="C6803" s="93"/>
    </row>
    <row r="6804" spans="2:24" ht="10.75" customHeight="1">
      <c r="B6804" s="93"/>
      <c r="C6804" s="93"/>
    </row>
    <row r="6805" spans="2:24" ht="10.75" customHeight="1">
      <c r="B6805" s="93" t="s">
        <v>868</v>
      </c>
      <c r="C6805" s="93"/>
      <c r="E6805" s="89">
        <v>0</v>
      </c>
      <c r="F6805" s="89"/>
      <c r="G6805" s="89"/>
      <c r="I6805" s="89">
        <v>0</v>
      </c>
      <c r="J6805" s="89"/>
      <c r="K6805" s="89"/>
      <c r="M6805" s="2">
        <v>21</v>
      </c>
      <c r="O6805" s="2">
        <v>21</v>
      </c>
      <c r="Q6805" s="2">
        <v>10</v>
      </c>
      <c r="S6805" s="89">
        <v>10</v>
      </c>
      <c r="T6805" s="89"/>
      <c r="U6805" s="89"/>
    </row>
    <row r="6806" spans="2:24" ht="1.75" customHeight="1">
      <c r="B6806" s="93"/>
      <c r="C6806" s="93"/>
    </row>
    <row r="6807" spans="2:24" ht="0.65" customHeight="1">
      <c r="B6807" s="93"/>
      <c r="C6807" s="93"/>
    </row>
    <row r="6808" spans="2:24" ht="8.4" customHeight="1">
      <c r="B6808" s="93"/>
      <c r="C6808" s="93"/>
    </row>
    <row r="6809" spans="2:24" ht="10.75" customHeight="1">
      <c r="B6809" s="93"/>
      <c r="C6809" s="93"/>
    </row>
    <row r="6810" spans="2:24" ht="1.75" customHeight="1"/>
    <row r="6811" spans="2:24" ht="10.75" customHeight="1">
      <c r="E6811" s="85">
        <v>0</v>
      </c>
      <c r="F6811" s="85"/>
      <c r="G6811" s="85"/>
      <c r="I6811" s="85">
        <v>0</v>
      </c>
      <c r="J6811" s="85"/>
      <c r="K6811" s="85"/>
      <c r="M6811" s="3">
        <v>42</v>
      </c>
      <c r="O6811" s="3">
        <v>42</v>
      </c>
      <c r="Q6811" s="3">
        <v>20</v>
      </c>
      <c r="S6811" s="85">
        <v>20</v>
      </c>
      <c r="T6811" s="85"/>
      <c r="U6811" s="85"/>
    </row>
    <row r="6812" spans="2:24" ht="6" customHeight="1"/>
    <row r="6813" spans="2:24" ht="13.75" customHeight="1">
      <c r="C6813" s="86" t="s">
        <v>10</v>
      </c>
      <c r="D6813" s="86"/>
      <c r="E6813" s="86"/>
      <c r="G6813" s="87">
        <v>2</v>
      </c>
      <c r="H6813" s="87"/>
      <c r="I6813" s="87"/>
    </row>
    <row r="6814" spans="2:24" ht="6" customHeight="1"/>
    <row r="6815" spans="2:24" ht="6" customHeight="1"/>
    <row r="6816" spans="2:24" ht="15" customHeight="1">
      <c r="B6816" s="88" t="s">
        <v>869</v>
      </c>
      <c r="C6816" s="88"/>
      <c r="D6816" s="88"/>
      <c r="E6816" s="88"/>
      <c r="F6816" s="88"/>
      <c r="G6816" s="88"/>
      <c r="H6816" s="88"/>
      <c r="I6816" s="88"/>
      <c r="J6816" s="88"/>
      <c r="K6816" s="88"/>
      <c r="L6816" s="88"/>
      <c r="M6816" s="88"/>
      <c r="N6816" s="88"/>
      <c r="O6816" s="88"/>
      <c r="P6816" s="88"/>
      <c r="Q6816" s="88"/>
      <c r="R6816" s="88"/>
      <c r="S6816" s="88"/>
      <c r="T6816" s="88"/>
      <c r="U6816" s="88"/>
      <c r="V6816" s="88"/>
      <c r="W6816" s="88"/>
      <c r="X6816" s="88"/>
    </row>
    <row r="6817" spans="2:24" ht="5.4" customHeight="1"/>
    <row r="6818" spans="2:24" ht="10.75" customHeight="1">
      <c r="B6818" s="93" t="s">
        <v>870</v>
      </c>
      <c r="C6818" s="93"/>
      <c r="E6818" s="89">
        <v>256</v>
      </c>
      <c r="F6818" s="89"/>
      <c r="G6818" s="89"/>
      <c r="I6818" s="89">
        <v>301</v>
      </c>
      <c r="J6818" s="89"/>
      <c r="K6818" s="89"/>
      <c r="M6818" s="2">
        <v>183</v>
      </c>
      <c r="O6818" s="2">
        <v>220</v>
      </c>
      <c r="Q6818" s="2">
        <v>300</v>
      </c>
      <c r="S6818" s="89">
        <v>300</v>
      </c>
      <c r="T6818" s="89"/>
      <c r="U6818" s="89"/>
      <c r="W6818" s="90">
        <v>54</v>
      </c>
      <c r="X6818" s="90"/>
    </row>
    <row r="6819" spans="2:24" ht="1.75" customHeight="1">
      <c r="B6819" s="93"/>
      <c r="C6819" s="93"/>
    </row>
    <row r="6820" spans="2:24" ht="0.65" customHeight="1">
      <c r="B6820" s="93"/>
      <c r="C6820" s="93"/>
    </row>
    <row r="6821" spans="2:24" ht="8.4" customHeight="1">
      <c r="B6821" s="93"/>
      <c r="C6821" s="93"/>
    </row>
    <row r="6822" spans="2:24" ht="10.75" customHeight="1">
      <c r="B6822" s="93" t="s">
        <v>870</v>
      </c>
      <c r="C6822" s="93"/>
      <c r="E6822" s="89">
        <v>256</v>
      </c>
      <c r="F6822" s="89"/>
      <c r="G6822" s="89"/>
      <c r="I6822" s="89">
        <v>301</v>
      </c>
      <c r="J6822" s="89"/>
      <c r="K6822" s="89"/>
      <c r="M6822" s="2">
        <v>183</v>
      </c>
      <c r="O6822" s="2">
        <v>220</v>
      </c>
      <c r="Q6822" s="2">
        <v>300</v>
      </c>
      <c r="S6822" s="89">
        <v>300</v>
      </c>
      <c r="T6822" s="89"/>
      <c r="U6822" s="89"/>
      <c r="W6822" s="90">
        <v>59</v>
      </c>
      <c r="X6822" s="90"/>
    </row>
    <row r="6823" spans="2:24" ht="1.75" customHeight="1">
      <c r="B6823" s="93"/>
      <c r="C6823" s="93"/>
    </row>
    <row r="6824" spans="2:24" ht="0.65" customHeight="1">
      <c r="B6824" s="93"/>
      <c r="C6824" s="93"/>
    </row>
    <row r="6825" spans="2:24" ht="8.4" customHeight="1">
      <c r="B6825" s="93"/>
      <c r="C6825" s="93"/>
    </row>
    <row r="6826" spans="2:24" ht="1.75" customHeight="1"/>
    <row r="6827" spans="2:24" ht="10.75" customHeight="1">
      <c r="E6827" s="85">
        <v>512</v>
      </c>
      <c r="F6827" s="85"/>
      <c r="G6827" s="85"/>
      <c r="I6827" s="85">
        <v>602</v>
      </c>
      <c r="J6827" s="85"/>
      <c r="K6827" s="85"/>
      <c r="M6827" s="3">
        <v>366</v>
      </c>
      <c r="O6827" s="3">
        <v>440</v>
      </c>
      <c r="Q6827" s="3">
        <v>600</v>
      </c>
      <c r="S6827" s="85">
        <v>600</v>
      </c>
      <c r="T6827" s="85"/>
      <c r="U6827" s="85"/>
    </row>
    <row r="6828" spans="2:24" ht="6" customHeight="1"/>
    <row r="6829" spans="2:24" ht="13.75" customHeight="1">
      <c r="C6829" s="86" t="s">
        <v>10</v>
      </c>
      <c r="D6829" s="86"/>
      <c r="E6829" s="86"/>
      <c r="G6829" s="87">
        <v>2</v>
      </c>
      <c r="H6829" s="87"/>
      <c r="I6829" s="87"/>
    </row>
    <row r="6830" spans="2:24" ht="6" customHeight="1"/>
    <row r="6831" spans="2:24" ht="6" customHeight="1"/>
    <row r="6832" spans="2:24" ht="15" customHeight="1">
      <c r="B6832" s="88" t="s">
        <v>871</v>
      </c>
      <c r="C6832" s="88"/>
      <c r="D6832" s="88"/>
      <c r="E6832" s="88"/>
      <c r="F6832" s="88"/>
      <c r="G6832" s="88"/>
      <c r="H6832" s="88"/>
      <c r="I6832" s="88"/>
      <c r="J6832" s="88"/>
      <c r="K6832" s="88"/>
      <c r="L6832" s="88"/>
      <c r="M6832" s="88"/>
      <c r="N6832" s="88"/>
      <c r="O6832" s="88"/>
      <c r="P6832" s="88"/>
      <c r="Q6832" s="88"/>
      <c r="R6832" s="88"/>
      <c r="S6832" s="88"/>
      <c r="T6832" s="88"/>
      <c r="U6832" s="88"/>
      <c r="V6832" s="88"/>
      <c r="W6832" s="88"/>
      <c r="X6832" s="88"/>
    </row>
    <row r="6833" spans="2:24" ht="5.4" customHeight="1"/>
    <row r="6834" spans="2:24" ht="12.65" customHeight="1">
      <c r="B6834" s="74" t="s">
        <v>872</v>
      </c>
      <c r="C6834" s="74"/>
      <c r="E6834" s="89">
        <v>650</v>
      </c>
      <c r="F6834" s="89"/>
      <c r="G6834" s="89"/>
      <c r="I6834" s="89">
        <v>650</v>
      </c>
      <c r="J6834" s="89"/>
      <c r="K6834" s="89"/>
      <c r="M6834" s="2">
        <v>640</v>
      </c>
      <c r="O6834" s="2">
        <v>640</v>
      </c>
      <c r="Q6834" s="2">
        <v>600</v>
      </c>
      <c r="S6834" s="89">
        <v>615</v>
      </c>
      <c r="T6834" s="89"/>
      <c r="U6834" s="89"/>
      <c r="W6834" s="90">
        <v>44</v>
      </c>
      <c r="X6834" s="90"/>
    </row>
    <row r="6835" spans="2:24" ht="0.65" customHeight="1">
      <c r="B6835" s="74"/>
      <c r="C6835" s="74"/>
    </row>
    <row r="6836" spans="2:24" ht="0.65" customHeight="1"/>
    <row r="6837" spans="2:24" ht="1.75" customHeight="1"/>
    <row r="6838" spans="2:24" ht="10.75" customHeight="1">
      <c r="E6838" s="85">
        <v>650</v>
      </c>
      <c r="F6838" s="85"/>
      <c r="G6838" s="85"/>
      <c r="I6838" s="85">
        <v>650</v>
      </c>
      <c r="J6838" s="85"/>
      <c r="K6838" s="85"/>
      <c r="M6838" s="3">
        <v>640</v>
      </c>
      <c r="O6838" s="3">
        <v>640</v>
      </c>
      <c r="Q6838" s="3">
        <v>600</v>
      </c>
      <c r="S6838" s="85">
        <v>615</v>
      </c>
      <c r="T6838" s="85"/>
      <c r="U6838" s="85"/>
    </row>
    <row r="6839" spans="2:24" ht="6" customHeight="1"/>
    <row r="6840" spans="2:24" ht="13.75" customHeight="1">
      <c r="C6840" s="86" t="s">
        <v>10</v>
      </c>
      <c r="D6840" s="86"/>
      <c r="E6840" s="86"/>
      <c r="G6840" s="87">
        <v>1</v>
      </c>
      <c r="H6840" s="87"/>
      <c r="I6840" s="87"/>
    </row>
    <row r="6841" spans="2:24" ht="6" customHeight="1"/>
    <row r="6842" spans="2:24" ht="6" customHeight="1"/>
    <row r="6843" spans="2:24" ht="15" customHeight="1">
      <c r="B6843" s="88" t="s">
        <v>873</v>
      </c>
      <c r="C6843" s="88"/>
      <c r="D6843" s="88"/>
      <c r="E6843" s="88"/>
      <c r="F6843" s="88"/>
      <c r="G6843" s="88"/>
      <c r="H6843" s="88"/>
      <c r="I6843" s="88"/>
      <c r="J6843" s="88"/>
      <c r="K6843" s="88"/>
      <c r="L6843" s="88"/>
      <c r="M6843" s="88"/>
      <c r="N6843" s="88"/>
      <c r="O6843" s="88"/>
      <c r="P6843" s="88"/>
      <c r="Q6843" s="88"/>
      <c r="R6843" s="88"/>
      <c r="S6843" s="88"/>
      <c r="T6843" s="88"/>
      <c r="U6843" s="88"/>
      <c r="V6843" s="88"/>
      <c r="W6843" s="88"/>
      <c r="X6843" s="88"/>
    </row>
    <row r="6844" spans="2:24" ht="5.4" customHeight="1"/>
    <row r="6845" spans="2:24" ht="10.75" customHeight="1">
      <c r="B6845" s="93" t="s">
        <v>874</v>
      </c>
      <c r="C6845" s="93"/>
      <c r="E6845" s="89">
        <v>100</v>
      </c>
      <c r="F6845" s="89"/>
      <c r="G6845" s="89"/>
      <c r="I6845" s="89">
        <v>100</v>
      </c>
      <c r="J6845" s="89"/>
      <c r="K6845" s="89"/>
      <c r="M6845" s="2">
        <v>190</v>
      </c>
      <c r="O6845" s="2">
        <v>190</v>
      </c>
      <c r="Q6845" s="2">
        <v>530</v>
      </c>
      <c r="S6845" s="89">
        <v>730</v>
      </c>
      <c r="T6845" s="89"/>
      <c r="U6845" s="89"/>
      <c r="W6845" s="90">
        <v>66</v>
      </c>
      <c r="X6845" s="90"/>
    </row>
    <row r="6846" spans="2:24" ht="1.75" customHeight="1">
      <c r="B6846" s="93"/>
      <c r="C6846" s="93"/>
    </row>
    <row r="6847" spans="2:24" ht="0.65" customHeight="1">
      <c r="B6847" s="93"/>
      <c r="C6847" s="93"/>
    </row>
    <row r="6848" spans="2:24" ht="8.4" customHeight="1">
      <c r="B6848" s="93"/>
      <c r="C6848" s="93"/>
    </row>
    <row r="6849" spans="2:24" ht="10.75" customHeight="1">
      <c r="B6849" s="93" t="s">
        <v>874</v>
      </c>
      <c r="C6849" s="93"/>
      <c r="E6849" s="89">
        <v>100</v>
      </c>
      <c r="F6849" s="89"/>
      <c r="G6849" s="89"/>
      <c r="I6849" s="89">
        <v>100</v>
      </c>
      <c r="J6849" s="89"/>
      <c r="K6849" s="89"/>
      <c r="M6849" s="2">
        <v>190</v>
      </c>
      <c r="O6849" s="2">
        <v>190</v>
      </c>
      <c r="Q6849" s="2">
        <v>530</v>
      </c>
      <c r="S6849" s="89">
        <v>730</v>
      </c>
      <c r="T6849" s="89"/>
      <c r="U6849" s="89"/>
      <c r="W6849" s="90">
        <v>62</v>
      </c>
      <c r="X6849" s="90"/>
    </row>
    <row r="6850" spans="2:24" ht="1.75" customHeight="1">
      <c r="B6850" s="93"/>
      <c r="C6850" s="93"/>
    </row>
    <row r="6851" spans="2:24" ht="0.65" customHeight="1">
      <c r="B6851" s="93"/>
      <c r="C6851" s="93"/>
    </row>
    <row r="6852" spans="2:24" ht="8.4" customHeight="1">
      <c r="B6852" s="93"/>
      <c r="C6852" s="93"/>
    </row>
    <row r="6853" spans="2:24" ht="1.75" customHeight="1"/>
    <row r="6854" spans="2:24" ht="10.75" customHeight="1">
      <c r="E6854" s="85">
        <v>200</v>
      </c>
      <c r="F6854" s="85"/>
      <c r="G6854" s="85"/>
      <c r="I6854" s="85">
        <v>200</v>
      </c>
      <c r="J6854" s="85"/>
      <c r="K6854" s="85"/>
      <c r="M6854" s="3">
        <v>380</v>
      </c>
      <c r="O6854" s="3">
        <v>380</v>
      </c>
      <c r="Q6854" s="3">
        <v>1060</v>
      </c>
      <c r="S6854" s="85">
        <v>1460</v>
      </c>
      <c r="T6854" s="85"/>
      <c r="U6854" s="85"/>
    </row>
    <row r="6855" spans="2:24" ht="6" customHeight="1"/>
    <row r="6856" spans="2:24" ht="13.75" customHeight="1">
      <c r="C6856" s="86" t="s">
        <v>10</v>
      </c>
      <c r="D6856" s="86"/>
      <c r="E6856" s="86"/>
      <c r="G6856" s="87">
        <v>2</v>
      </c>
      <c r="H6856" s="87"/>
      <c r="I6856" s="87"/>
    </row>
    <row r="6857" spans="2:24" ht="6" customHeight="1"/>
    <row r="6858" spans="2:24" ht="6" customHeight="1"/>
    <row r="6859" spans="2:24" ht="15" customHeight="1">
      <c r="B6859" s="88" t="s">
        <v>875</v>
      </c>
      <c r="C6859" s="88"/>
      <c r="D6859" s="88"/>
      <c r="E6859" s="88"/>
      <c r="F6859" s="88"/>
      <c r="G6859" s="88"/>
      <c r="H6859" s="88"/>
      <c r="I6859" s="88"/>
      <c r="J6859" s="88"/>
      <c r="K6859" s="88"/>
      <c r="L6859" s="88"/>
      <c r="M6859" s="88"/>
      <c r="N6859" s="88"/>
      <c r="O6859" s="88"/>
      <c r="P6859" s="88"/>
      <c r="Q6859" s="88"/>
      <c r="R6859" s="88"/>
      <c r="S6859" s="88"/>
      <c r="T6859" s="88"/>
      <c r="U6859" s="88"/>
      <c r="V6859" s="88"/>
      <c r="W6859" s="88"/>
      <c r="X6859" s="88"/>
    </row>
    <row r="6860" spans="2:24" ht="5.4" customHeight="1"/>
    <row r="6861" spans="2:24" ht="10.75" customHeight="1">
      <c r="B6861" s="93" t="s">
        <v>876</v>
      </c>
      <c r="C6861" s="93"/>
      <c r="E6861" s="89">
        <v>2550</v>
      </c>
      <c r="F6861" s="89"/>
      <c r="G6861" s="89"/>
      <c r="I6861" s="89">
        <v>2750</v>
      </c>
      <c r="J6861" s="89"/>
      <c r="K6861" s="89"/>
      <c r="M6861" s="2">
        <v>1200</v>
      </c>
      <c r="O6861" s="2">
        <v>1250</v>
      </c>
      <c r="Q6861" s="2">
        <v>950</v>
      </c>
      <c r="S6861" s="89">
        <v>1202.48</v>
      </c>
      <c r="T6861" s="89"/>
      <c r="U6861" s="89"/>
      <c r="W6861" s="90">
        <v>44</v>
      </c>
      <c r="X6861" s="90"/>
    </row>
    <row r="6862" spans="2:24" ht="1.75" customHeight="1">
      <c r="B6862" s="93"/>
      <c r="C6862" s="93"/>
    </row>
    <row r="6863" spans="2:24" ht="0.65" customHeight="1">
      <c r="B6863" s="93"/>
      <c r="C6863" s="93"/>
    </row>
    <row r="6864" spans="2:24" ht="8.4" customHeight="1">
      <c r="B6864" s="93"/>
      <c r="C6864" s="93"/>
    </row>
    <row r="6865" spans="2:24" ht="10.75" customHeight="1">
      <c r="B6865" s="93" t="s">
        <v>876</v>
      </c>
      <c r="C6865" s="93"/>
      <c r="E6865" s="89">
        <v>2550</v>
      </c>
      <c r="F6865" s="89"/>
      <c r="G6865" s="89"/>
      <c r="I6865" s="89">
        <v>2750</v>
      </c>
      <c r="J6865" s="89"/>
      <c r="K6865" s="89"/>
      <c r="M6865" s="2">
        <v>1200</v>
      </c>
      <c r="O6865" s="2">
        <v>1250</v>
      </c>
      <c r="Q6865" s="2">
        <v>950</v>
      </c>
      <c r="S6865" s="89">
        <v>1202.48</v>
      </c>
      <c r="T6865" s="89"/>
      <c r="U6865" s="89"/>
      <c r="W6865" s="90">
        <v>48</v>
      </c>
      <c r="X6865" s="90"/>
    </row>
    <row r="6866" spans="2:24" ht="1.75" customHeight="1">
      <c r="B6866" s="93"/>
      <c r="C6866" s="93"/>
    </row>
    <row r="6867" spans="2:24" ht="0.65" customHeight="1">
      <c r="B6867" s="93"/>
      <c r="C6867" s="93"/>
    </row>
    <row r="6868" spans="2:24" ht="8.4" customHeight="1">
      <c r="B6868" s="93"/>
      <c r="C6868" s="93"/>
    </row>
    <row r="6869" spans="2:24" ht="1.75" customHeight="1"/>
    <row r="6870" spans="2:24" ht="10.75" customHeight="1">
      <c r="E6870" s="85">
        <v>5100</v>
      </c>
      <c r="F6870" s="85"/>
      <c r="G6870" s="85"/>
      <c r="I6870" s="85">
        <v>5500</v>
      </c>
      <c r="J6870" s="85"/>
      <c r="K6870" s="85"/>
      <c r="M6870" s="3">
        <v>2400</v>
      </c>
      <c r="O6870" s="3">
        <v>2500</v>
      </c>
      <c r="Q6870" s="3">
        <v>1900</v>
      </c>
      <c r="S6870" s="85">
        <v>2404.96</v>
      </c>
      <c r="T6870" s="85"/>
      <c r="U6870" s="85"/>
    </row>
    <row r="6871" spans="2:24" ht="6" customHeight="1"/>
    <row r="6872" spans="2:24" ht="13.75" customHeight="1">
      <c r="C6872" s="86" t="s">
        <v>10</v>
      </c>
      <c r="D6872" s="86"/>
      <c r="E6872" s="86"/>
      <c r="G6872" s="87">
        <v>2</v>
      </c>
      <c r="H6872" s="87"/>
      <c r="I6872" s="87"/>
    </row>
    <row r="6873" spans="2:24" ht="6" customHeight="1"/>
    <row r="6874" spans="2:24" ht="6" customHeight="1"/>
    <row r="6875" spans="2:24" ht="15" customHeight="1">
      <c r="B6875" s="88" t="s">
        <v>877</v>
      </c>
      <c r="C6875" s="88"/>
      <c r="D6875" s="88"/>
      <c r="E6875" s="88"/>
      <c r="F6875" s="88"/>
      <c r="G6875" s="88"/>
      <c r="H6875" s="88"/>
      <c r="I6875" s="88"/>
      <c r="J6875" s="88"/>
      <c r="K6875" s="88"/>
      <c r="L6875" s="88"/>
      <c r="M6875" s="88"/>
      <c r="N6875" s="88"/>
      <c r="O6875" s="88"/>
      <c r="P6875" s="88"/>
      <c r="Q6875" s="88"/>
      <c r="R6875" s="88"/>
      <c r="S6875" s="88"/>
      <c r="T6875" s="88"/>
      <c r="U6875" s="88"/>
      <c r="V6875" s="88"/>
      <c r="W6875" s="88"/>
      <c r="X6875" s="88"/>
    </row>
    <row r="6876" spans="2:24" ht="5.4" customHeight="1"/>
    <row r="6877" spans="2:24" ht="10.75" customHeight="1">
      <c r="B6877" s="93" t="s">
        <v>878</v>
      </c>
      <c r="C6877" s="93"/>
      <c r="E6877" s="89">
        <v>0</v>
      </c>
      <c r="F6877" s="89"/>
      <c r="G6877" s="89"/>
      <c r="I6877" s="89">
        <v>0</v>
      </c>
      <c r="J6877" s="89"/>
      <c r="K6877" s="89"/>
      <c r="M6877" s="2">
        <v>1500</v>
      </c>
      <c r="O6877" s="2">
        <v>1500</v>
      </c>
      <c r="Q6877" s="2">
        <v>2800</v>
      </c>
      <c r="S6877" s="89">
        <v>2800</v>
      </c>
      <c r="T6877" s="89"/>
      <c r="U6877" s="89"/>
      <c r="W6877" s="90">
        <v>64</v>
      </c>
      <c r="X6877" s="90"/>
    </row>
    <row r="6878" spans="2:24" ht="1.75" customHeight="1">
      <c r="B6878" s="93"/>
      <c r="C6878" s="93"/>
    </row>
    <row r="6879" spans="2:24" ht="0.65" customHeight="1">
      <c r="B6879" s="93"/>
      <c r="C6879" s="93"/>
    </row>
    <row r="6880" spans="2:24" ht="8.4" customHeight="1">
      <c r="B6880" s="93"/>
      <c r="C6880" s="93"/>
    </row>
    <row r="6881" spans="2:24" ht="10.75" customHeight="1">
      <c r="B6881" s="93" t="s">
        <v>878</v>
      </c>
      <c r="C6881" s="93"/>
      <c r="E6881" s="89">
        <v>0</v>
      </c>
      <c r="F6881" s="89"/>
      <c r="G6881" s="89"/>
      <c r="I6881" s="89">
        <v>0</v>
      </c>
      <c r="J6881" s="89"/>
      <c r="K6881" s="89"/>
      <c r="M6881" s="2">
        <v>1500</v>
      </c>
      <c r="O6881" s="2">
        <v>1500</v>
      </c>
      <c r="Q6881" s="2">
        <v>2800</v>
      </c>
      <c r="S6881" s="89">
        <v>2800</v>
      </c>
      <c r="T6881" s="89"/>
      <c r="U6881" s="89"/>
      <c r="W6881" s="90">
        <v>61</v>
      </c>
      <c r="X6881" s="90"/>
    </row>
    <row r="6882" spans="2:24" ht="1.75" customHeight="1">
      <c r="B6882" s="93"/>
      <c r="C6882" s="93"/>
    </row>
    <row r="6883" spans="2:24" ht="0.65" customHeight="1">
      <c r="B6883" s="93"/>
      <c r="C6883" s="93"/>
    </row>
    <row r="6884" spans="2:24" ht="8.4" customHeight="1">
      <c r="B6884" s="93"/>
      <c r="C6884" s="93"/>
    </row>
    <row r="6885" spans="2:24" ht="1.75" customHeight="1"/>
    <row r="6886" spans="2:24" ht="10.75" customHeight="1">
      <c r="E6886" s="85">
        <v>0</v>
      </c>
      <c r="F6886" s="85"/>
      <c r="G6886" s="85"/>
      <c r="I6886" s="85">
        <v>0</v>
      </c>
      <c r="J6886" s="85"/>
      <c r="K6886" s="85"/>
      <c r="M6886" s="3">
        <v>3000</v>
      </c>
      <c r="O6886" s="3">
        <v>3000</v>
      </c>
      <c r="Q6886" s="3">
        <v>5600</v>
      </c>
      <c r="S6886" s="85">
        <v>5600</v>
      </c>
      <c r="T6886" s="85"/>
      <c r="U6886" s="85"/>
    </row>
    <row r="6887" spans="2:24" ht="6" customHeight="1"/>
    <row r="6888" spans="2:24" ht="13.75" customHeight="1">
      <c r="C6888" s="86" t="s">
        <v>10</v>
      </c>
      <c r="D6888" s="86"/>
      <c r="E6888" s="86"/>
      <c r="G6888" s="87">
        <v>2</v>
      </c>
      <c r="H6888" s="87"/>
      <c r="I6888" s="87"/>
    </row>
    <row r="6889" spans="2:24" ht="6" customHeight="1"/>
    <row r="6890" spans="2:24" ht="6" customHeight="1"/>
    <row r="6891" spans="2:24" ht="15" customHeight="1">
      <c r="B6891" s="88" t="s">
        <v>879</v>
      </c>
      <c r="C6891" s="88"/>
      <c r="D6891" s="88"/>
      <c r="E6891" s="88"/>
      <c r="F6891" s="88"/>
      <c r="G6891" s="88"/>
      <c r="H6891" s="88"/>
      <c r="I6891" s="88"/>
      <c r="J6891" s="88"/>
      <c r="K6891" s="88"/>
      <c r="L6891" s="88"/>
      <c r="M6891" s="88"/>
      <c r="N6891" s="88"/>
      <c r="O6891" s="88"/>
      <c r="P6891" s="88"/>
      <c r="Q6891" s="88"/>
      <c r="R6891" s="88"/>
      <c r="S6891" s="88"/>
      <c r="T6891" s="88"/>
      <c r="U6891" s="88"/>
      <c r="V6891" s="88"/>
      <c r="W6891" s="88"/>
      <c r="X6891" s="88"/>
    </row>
    <row r="6892" spans="2:24" ht="5.4" customHeight="1"/>
    <row r="6893" spans="2:24" ht="12.65" customHeight="1">
      <c r="B6893" s="74" t="s">
        <v>880</v>
      </c>
      <c r="C6893" s="74"/>
      <c r="E6893" s="89">
        <v>1040</v>
      </c>
      <c r="F6893" s="89"/>
      <c r="G6893" s="89"/>
      <c r="I6893" s="89">
        <v>1040</v>
      </c>
      <c r="J6893" s="89"/>
      <c r="K6893" s="89"/>
      <c r="M6893" s="2">
        <v>530</v>
      </c>
      <c r="O6893" s="2">
        <v>595</v>
      </c>
      <c r="Q6893" s="2">
        <v>635</v>
      </c>
      <c r="S6893" s="89">
        <v>715</v>
      </c>
      <c r="T6893" s="89"/>
      <c r="U6893" s="89"/>
      <c r="W6893" s="90">
        <v>56</v>
      </c>
      <c r="X6893" s="90"/>
    </row>
    <row r="6894" spans="2:24" ht="0.65" customHeight="1">
      <c r="B6894" s="74"/>
      <c r="C6894" s="74"/>
    </row>
    <row r="6895" spans="2:24" ht="0.65" customHeight="1"/>
    <row r="6896" spans="2:24" ht="1.75" customHeight="1"/>
    <row r="6897" spans="2:24" ht="10.75" customHeight="1">
      <c r="E6897" s="85">
        <v>1040</v>
      </c>
      <c r="F6897" s="85"/>
      <c r="G6897" s="85"/>
      <c r="I6897" s="85">
        <v>1040</v>
      </c>
      <c r="J6897" s="85"/>
      <c r="K6897" s="85"/>
      <c r="M6897" s="3">
        <v>530</v>
      </c>
      <c r="O6897" s="3">
        <v>595</v>
      </c>
      <c r="Q6897" s="3">
        <v>635</v>
      </c>
      <c r="S6897" s="85">
        <v>715</v>
      </c>
      <c r="T6897" s="85"/>
      <c r="U6897" s="85"/>
    </row>
    <row r="6898" spans="2:24" ht="6" customHeight="1"/>
    <row r="6899" spans="2:24" ht="13.75" customHeight="1">
      <c r="C6899" s="86" t="s">
        <v>10</v>
      </c>
      <c r="D6899" s="86"/>
      <c r="E6899" s="86"/>
      <c r="G6899" s="87">
        <v>1</v>
      </c>
      <c r="H6899" s="87"/>
      <c r="I6899" s="87"/>
    </row>
    <row r="6900" spans="2:24" ht="6" customHeight="1"/>
    <row r="6901" spans="2:24" ht="6" customHeight="1"/>
    <row r="6902" spans="2:24" ht="15" customHeight="1">
      <c r="B6902" s="88" t="s">
        <v>881</v>
      </c>
      <c r="C6902" s="88"/>
      <c r="D6902" s="88"/>
      <c r="E6902" s="88"/>
      <c r="F6902" s="88"/>
      <c r="G6902" s="88"/>
      <c r="H6902" s="88"/>
      <c r="I6902" s="88"/>
      <c r="J6902" s="88"/>
      <c r="K6902" s="88"/>
      <c r="L6902" s="88"/>
      <c r="M6902" s="88"/>
      <c r="N6902" s="88"/>
      <c r="O6902" s="88"/>
      <c r="P6902" s="88"/>
      <c r="Q6902" s="88"/>
      <c r="R6902" s="88"/>
      <c r="S6902" s="88"/>
      <c r="T6902" s="88"/>
      <c r="U6902" s="88"/>
      <c r="V6902" s="88"/>
      <c r="W6902" s="88"/>
      <c r="X6902" s="88"/>
    </row>
    <row r="6903" spans="2:24" ht="5.4" customHeight="1"/>
    <row r="6904" spans="2:24" ht="12.65" customHeight="1">
      <c r="B6904" s="74" t="s">
        <v>882</v>
      </c>
      <c r="C6904" s="74"/>
      <c r="E6904" s="89">
        <v>0</v>
      </c>
      <c r="F6904" s="89"/>
      <c r="G6904" s="89"/>
      <c r="I6904" s="89">
        <v>0</v>
      </c>
      <c r="J6904" s="89"/>
      <c r="K6904" s="89"/>
      <c r="M6904" s="2">
        <v>0</v>
      </c>
      <c r="O6904" s="2">
        <v>0</v>
      </c>
      <c r="Q6904" s="2">
        <v>0</v>
      </c>
      <c r="S6904" s="89">
        <v>0</v>
      </c>
      <c r="T6904" s="89"/>
      <c r="U6904" s="89"/>
      <c r="W6904" s="90">
        <v>17</v>
      </c>
      <c r="X6904" s="90"/>
    </row>
    <row r="6905" spans="2:24" ht="0.65" customHeight="1">
      <c r="B6905" s="74"/>
      <c r="C6905" s="74"/>
    </row>
    <row r="6906" spans="2:24" ht="0.65" customHeight="1"/>
    <row r="6907" spans="2:24" ht="1.75" customHeight="1"/>
    <row r="6908" spans="2:24" ht="10.75" customHeight="1">
      <c r="E6908" s="85">
        <v>0</v>
      </c>
      <c r="F6908" s="85"/>
      <c r="G6908" s="85"/>
      <c r="I6908" s="85">
        <v>0</v>
      </c>
      <c r="J6908" s="85"/>
      <c r="K6908" s="85"/>
      <c r="M6908" s="3">
        <v>0</v>
      </c>
      <c r="O6908" s="3">
        <v>0</v>
      </c>
      <c r="Q6908" s="3">
        <v>0</v>
      </c>
      <c r="S6908" s="85">
        <v>0</v>
      </c>
      <c r="T6908" s="85"/>
      <c r="U6908" s="85"/>
    </row>
    <row r="6909" spans="2:24" ht="6" customHeight="1"/>
    <row r="6910" spans="2:24" ht="13.75" customHeight="1">
      <c r="C6910" s="86" t="s">
        <v>10</v>
      </c>
      <c r="D6910" s="86"/>
      <c r="E6910" s="86"/>
      <c r="G6910" s="87">
        <v>1</v>
      </c>
      <c r="H6910" s="87"/>
      <c r="I6910" s="87"/>
    </row>
    <row r="6911" spans="2:24" ht="6" customHeight="1"/>
    <row r="6912" spans="2:24" ht="6" customHeight="1"/>
    <row r="6913" spans="2:24" ht="15" customHeight="1">
      <c r="B6913" s="88" t="s">
        <v>883</v>
      </c>
      <c r="C6913" s="88"/>
      <c r="D6913" s="88"/>
      <c r="E6913" s="88"/>
      <c r="F6913" s="88"/>
      <c r="G6913" s="88"/>
      <c r="H6913" s="88"/>
      <c r="I6913" s="88"/>
      <c r="J6913" s="88"/>
      <c r="K6913" s="88"/>
      <c r="L6913" s="88"/>
      <c r="M6913" s="88"/>
      <c r="N6913" s="88"/>
      <c r="O6913" s="88"/>
      <c r="P6913" s="88"/>
      <c r="Q6913" s="88"/>
      <c r="R6913" s="88"/>
      <c r="S6913" s="88"/>
      <c r="T6913" s="88"/>
      <c r="U6913" s="88"/>
      <c r="V6913" s="88"/>
      <c r="W6913" s="88"/>
      <c r="X6913" s="88"/>
    </row>
    <row r="6914" spans="2:24" ht="5.4" customHeight="1"/>
    <row r="6915" spans="2:24" ht="10.75" customHeight="1">
      <c r="B6915" s="93" t="s">
        <v>884</v>
      </c>
      <c r="C6915" s="93"/>
      <c r="E6915" s="89">
        <v>0</v>
      </c>
      <c r="F6915" s="89"/>
      <c r="G6915" s="89"/>
      <c r="I6915" s="89">
        <v>0</v>
      </c>
      <c r="J6915" s="89"/>
      <c r="K6915" s="89"/>
      <c r="M6915" s="2">
        <v>200</v>
      </c>
      <c r="O6915" s="2">
        <v>200</v>
      </c>
      <c r="Q6915" s="2">
        <v>2425</v>
      </c>
      <c r="S6915" s="89">
        <v>2670</v>
      </c>
      <c r="T6915" s="89"/>
      <c r="U6915" s="89"/>
      <c r="W6915" s="90">
        <v>73</v>
      </c>
      <c r="X6915" s="90"/>
    </row>
    <row r="6916" spans="2:24" ht="1.75" customHeight="1">
      <c r="B6916" s="93"/>
      <c r="C6916" s="93"/>
    </row>
    <row r="6917" spans="2:24" ht="0.65" customHeight="1">
      <c r="B6917" s="93"/>
      <c r="C6917" s="93"/>
    </row>
    <row r="6918" spans="2:24" ht="8.4" customHeight="1">
      <c r="B6918" s="93"/>
      <c r="C6918" s="93"/>
    </row>
    <row r="6919" spans="2:24" ht="10.75" customHeight="1">
      <c r="B6919" s="93" t="s">
        <v>884</v>
      </c>
      <c r="C6919" s="93"/>
      <c r="E6919" s="89">
        <v>0</v>
      </c>
      <c r="F6919" s="89"/>
      <c r="G6919" s="89"/>
      <c r="I6919" s="89">
        <v>0</v>
      </c>
      <c r="J6919" s="89"/>
      <c r="K6919" s="89"/>
      <c r="M6919" s="2">
        <v>200</v>
      </c>
      <c r="O6919" s="2">
        <v>200</v>
      </c>
      <c r="Q6919" s="2">
        <v>2425</v>
      </c>
      <c r="S6919" s="89">
        <v>2670</v>
      </c>
      <c r="T6919" s="89"/>
      <c r="U6919" s="89"/>
      <c r="W6919" s="90">
        <v>76</v>
      </c>
      <c r="X6919" s="90"/>
    </row>
    <row r="6920" spans="2:24" ht="1.75" customHeight="1">
      <c r="B6920" s="93"/>
      <c r="C6920" s="93"/>
    </row>
    <row r="6921" spans="2:24" ht="0.65" customHeight="1">
      <c r="B6921" s="93"/>
      <c r="C6921" s="93"/>
    </row>
    <row r="6922" spans="2:24" ht="8.4" customHeight="1">
      <c r="B6922" s="93"/>
      <c r="C6922" s="93"/>
    </row>
    <row r="6923" spans="2:24" ht="1.75" customHeight="1"/>
    <row r="6924" spans="2:24" ht="10.75" customHeight="1">
      <c r="E6924" s="85">
        <v>0</v>
      </c>
      <c r="F6924" s="85"/>
      <c r="G6924" s="85"/>
      <c r="I6924" s="85">
        <v>0</v>
      </c>
      <c r="J6924" s="85"/>
      <c r="K6924" s="85"/>
      <c r="M6924" s="3">
        <v>400</v>
      </c>
      <c r="O6924" s="3">
        <v>400</v>
      </c>
      <c r="Q6924" s="3">
        <v>4850</v>
      </c>
      <c r="S6924" s="85">
        <v>5340</v>
      </c>
      <c r="T6924" s="85"/>
      <c r="U6924" s="85"/>
    </row>
    <row r="6925" spans="2:24" ht="6" customHeight="1"/>
    <row r="6926" spans="2:24" ht="13.75" customHeight="1">
      <c r="C6926" s="86" t="s">
        <v>10</v>
      </c>
      <c r="D6926" s="86"/>
      <c r="E6926" s="86"/>
      <c r="G6926" s="87">
        <v>2</v>
      </c>
      <c r="H6926" s="87"/>
      <c r="I6926" s="87"/>
    </row>
    <row r="6927" spans="2:24" ht="6" customHeight="1"/>
    <row r="6928" spans="2:24" ht="6" customHeight="1"/>
    <row r="6929" spans="2:24" ht="15" customHeight="1">
      <c r="B6929" s="88" t="s">
        <v>885</v>
      </c>
      <c r="C6929" s="88"/>
      <c r="D6929" s="88"/>
      <c r="E6929" s="88"/>
      <c r="F6929" s="88"/>
      <c r="G6929" s="88"/>
      <c r="H6929" s="88"/>
      <c r="I6929" s="88"/>
      <c r="J6929" s="88"/>
      <c r="K6929" s="88"/>
      <c r="L6929" s="88"/>
      <c r="M6929" s="88"/>
      <c r="N6929" s="88"/>
      <c r="O6929" s="88"/>
      <c r="P6929" s="88"/>
      <c r="Q6929" s="88"/>
      <c r="R6929" s="88"/>
      <c r="S6929" s="88"/>
      <c r="T6929" s="88"/>
      <c r="U6929" s="88"/>
      <c r="V6929" s="88"/>
      <c r="W6929" s="88"/>
      <c r="X6929" s="88"/>
    </row>
    <row r="6930" spans="2:24" ht="5.4" customHeight="1"/>
    <row r="6931" spans="2:24" ht="12.65" customHeight="1">
      <c r="B6931" s="74" t="s">
        <v>886</v>
      </c>
      <c r="C6931" s="74"/>
      <c r="E6931" s="89">
        <v>0</v>
      </c>
      <c r="F6931" s="89"/>
      <c r="G6931" s="89"/>
      <c r="I6931" s="89">
        <v>0</v>
      </c>
      <c r="J6931" s="89"/>
      <c r="K6931" s="89"/>
      <c r="M6931" s="2">
        <v>100</v>
      </c>
      <c r="O6931" s="2">
        <v>100</v>
      </c>
      <c r="Q6931" s="2">
        <v>0</v>
      </c>
      <c r="S6931" s="89">
        <v>0</v>
      </c>
      <c r="T6931" s="89"/>
      <c r="U6931" s="89"/>
      <c r="W6931" s="90">
        <v>18</v>
      </c>
      <c r="X6931" s="90"/>
    </row>
    <row r="6932" spans="2:24" ht="0.65" customHeight="1">
      <c r="B6932" s="74"/>
      <c r="C6932" s="74"/>
    </row>
    <row r="6933" spans="2:24" ht="0.65" customHeight="1"/>
    <row r="6934" spans="2:24" ht="1.75" customHeight="1"/>
    <row r="6935" spans="2:24" ht="10.75" customHeight="1">
      <c r="E6935" s="85">
        <v>0</v>
      </c>
      <c r="F6935" s="85"/>
      <c r="G6935" s="85"/>
      <c r="I6935" s="85">
        <v>0</v>
      </c>
      <c r="J6935" s="85"/>
      <c r="K6935" s="85"/>
      <c r="M6935" s="3">
        <v>100</v>
      </c>
      <c r="O6935" s="3">
        <v>100</v>
      </c>
      <c r="Q6935" s="3">
        <v>0</v>
      </c>
      <c r="S6935" s="85">
        <v>0</v>
      </c>
      <c r="T6935" s="85"/>
      <c r="U6935" s="85"/>
    </row>
    <row r="6936" spans="2:24" ht="6" customHeight="1"/>
    <row r="6937" spans="2:24" ht="13.75" customHeight="1">
      <c r="C6937" s="86" t="s">
        <v>10</v>
      </c>
      <c r="D6937" s="86"/>
      <c r="E6937" s="86"/>
      <c r="G6937" s="87">
        <v>1</v>
      </c>
      <c r="H6937" s="87"/>
      <c r="I6937" s="87"/>
    </row>
    <row r="6938" spans="2:24" ht="6" customHeight="1"/>
    <row r="6939" spans="2:24" ht="6" customHeight="1"/>
    <row r="6940" spans="2:24" ht="15" customHeight="1">
      <c r="B6940" s="88" t="s">
        <v>887</v>
      </c>
      <c r="C6940" s="88"/>
      <c r="D6940" s="88"/>
      <c r="E6940" s="88"/>
      <c r="F6940" s="88"/>
      <c r="G6940" s="88"/>
      <c r="H6940" s="88"/>
      <c r="I6940" s="88"/>
      <c r="J6940" s="88"/>
      <c r="K6940" s="88"/>
      <c r="L6940" s="88"/>
      <c r="M6940" s="88"/>
      <c r="N6940" s="88"/>
      <c r="O6940" s="88"/>
      <c r="P6940" s="88"/>
      <c r="Q6940" s="88"/>
      <c r="R6940" s="88"/>
      <c r="S6940" s="88"/>
      <c r="T6940" s="88"/>
      <c r="U6940" s="88"/>
      <c r="V6940" s="88"/>
      <c r="W6940" s="88"/>
      <c r="X6940" s="88"/>
    </row>
    <row r="6941" spans="2:24" ht="5.4" customHeight="1"/>
    <row r="6942" spans="2:24" ht="12.65" customHeight="1">
      <c r="B6942" s="74" t="s">
        <v>888</v>
      </c>
      <c r="C6942" s="74"/>
      <c r="E6942" s="89">
        <v>910</v>
      </c>
      <c r="F6942" s="89"/>
      <c r="G6942" s="89"/>
      <c r="I6942" s="89">
        <v>910</v>
      </c>
      <c r="J6942" s="89"/>
      <c r="K6942" s="89"/>
      <c r="M6942" s="2">
        <v>945</v>
      </c>
      <c r="O6942" s="2">
        <v>945</v>
      </c>
      <c r="Q6942" s="2">
        <v>885</v>
      </c>
      <c r="S6942" s="89">
        <v>975</v>
      </c>
      <c r="T6942" s="89"/>
      <c r="U6942" s="89"/>
      <c r="W6942" s="90">
        <v>51</v>
      </c>
      <c r="X6942" s="90"/>
    </row>
    <row r="6943" spans="2:24" ht="0.65" customHeight="1">
      <c r="B6943" s="74"/>
      <c r="C6943" s="74"/>
    </row>
    <row r="6944" spans="2:24" ht="0.65" customHeight="1"/>
    <row r="6945" spans="2:24" ht="1.75" customHeight="1"/>
    <row r="6946" spans="2:24" ht="10.75" customHeight="1">
      <c r="E6946" s="85">
        <v>910</v>
      </c>
      <c r="F6946" s="85"/>
      <c r="G6946" s="85"/>
      <c r="I6946" s="85">
        <v>910</v>
      </c>
      <c r="J6946" s="85"/>
      <c r="K6946" s="85"/>
      <c r="M6946" s="3">
        <v>945</v>
      </c>
      <c r="O6946" s="3">
        <v>945</v>
      </c>
      <c r="Q6946" s="3">
        <v>885</v>
      </c>
      <c r="S6946" s="85">
        <v>975</v>
      </c>
      <c r="T6946" s="85"/>
      <c r="U6946" s="85"/>
    </row>
    <row r="6947" spans="2:24" ht="6" customHeight="1"/>
    <row r="6948" spans="2:24" ht="13.75" customHeight="1">
      <c r="C6948" s="86" t="s">
        <v>10</v>
      </c>
      <c r="D6948" s="86"/>
      <c r="E6948" s="86"/>
      <c r="G6948" s="87">
        <v>1</v>
      </c>
      <c r="H6948" s="87"/>
      <c r="I6948" s="87"/>
    </row>
    <row r="6949" spans="2:24" ht="6" customHeight="1"/>
    <row r="6950" spans="2:24" ht="6" customHeight="1"/>
    <row r="6951" spans="2:24" ht="15" customHeight="1">
      <c r="B6951" s="88" t="s">
        <v>889</v>
      </c>
      <c r="C6951" s="88"/>
      <c r="D6951" s="88"/>
      <c r="E6951" s="88"/>
      <c r="F6951" s="88"/>
      <c r="G6951" s="88"/>
      <c r="H6951" s="88"/>
      <c r="I6951" s="88"/>
      <c r="J6951" s="88"/>
      <c r="K6951" s="88"/>
      <c r="L6951" s="88"/>
      <c r="M6951" s="88"/>
      <c r="N6951" s="88"/>
      <c r="O6951" s="88"/>
      <c r="P6951" s="88"/>
      <c r="Q6951" s="88"/>
      <c r="R6951" s="88"/>
      <c r="S6951" s="88"/>
      <c r="T6951" s="88"/>
      <c r="U6951" s="88"/>
      <c r="V6951" s="88"/>
      <c r="W6951" s="88"/>
      <c r="X6951" s="88"/>
    </row>
    <row r="6952" spans="2:24" ht="5.4" customHeight="1"/>
    <row r="6953" spans="2:24" ht="10.75" customHeight="1">
      <c r="B6953" s="93" t="s">
        <v>890</v>
      </c>
      <c r="C6953" s="93"/>
      <c r="E6953" s="89">
        <v>0</v>
      </c>
      <c r="F6953" s="89"/>
      <c r="G6953" s="89"/>
      <c r="I6953" s="89">
        <v>0</v>
      </c>
      <c r="J6953" s="89"/>
      <c r="K6953" s="89"/>
      <c r="M6953" s="2">
        <v>110</v>
      </c>
      <c r="O6953" s="2">
        <v>120</v>
      </c>
      <c r="Q6953" s="2">
        <v>170</v>
      </c>
      <c r="S6953" s="89">
        <v>220</v>
      </c>
      <c r="T6953" s="89"/>
      <c r="U6953" s="89"/>
      <c r="W6953" s="90">
        <v>39</v>
      </c>
      <c r="X6953" s="90"/>
    </row>
    <row r="6954" spans="2:24" ht="1.75" customHeight="1">
      <c r="B6954" s="93"/>
      <c r="C6954" s="93"/>
    </row>
    <row r="6955" spans="2:24" ht="0.65" customHeight="1">
      <c r="B6955" s="93"/>
      <c r="C6955" s="93"/>
    </row>
    <row r="6956" spans="2:24" ht="8.4" customHeight="1">
      <c r="B6956" s="93"/>
      <c r="C6956" s="93"/>
    </row>
    <row r="6957" spans="2:24" ht="1.75" customHeight="1"/>
    <row r="6958" spans="2:24" ht="10.75" customHeight="1">
      <c r="E6958" s="85">
        <v>0</v>
      </c>
      <c r="F6958" s="85"/>
      <c r="G6958" s="85"/>
      <c r="I6958" s="85">
        <v>0</v>
      </c>
      <c r="J6958" s="85"/>
      <c r="K6958" s="85"/>
      <c r="M6958" s="3">
        <v>110</v>
      </c>
      <c r="O6958" s="3">
        <v>120</v>
      </c>
      <c r="Q6958" s="3">
        <v>170</v>
      </c>
      <c r="S6958" s="85">
        <v>220</v>
      </c>
      <c r="T6958" s="85"/>
      <c r="U6958" s="85"/>
    </row>
    <row r="6959" spans="2:24" ht="6" customHeight="1"/>
    <row r="6960" spans="2:24" ht="13.75" customHeight="1">
      <c r="C6960" s="86" t="s">
        <v>10</v>
      </c>
      <c r="D6960" s="86"/>
      <c r="E6960" s="86"/>
      <c r="G6960" s="87">
        <v>1</v>
      </c>
      <c r="H6960" s="87"/>
      <c r="I6960" s="87"/>
    </row>
    <row r="6961" spans="2:24" ht="6" customHeight="1"/>
    <row r="6962" spans="2:24" ht="6" customHeight="1"/>
    <row r="6963" spans="2:24" ht="15" customHeight="1">
      <c r="B6963" s="88" t="s">
        <v>891</v>
      </c>
      <c r="C6963" s="88"/>
      <c r="D6963" s="88"/>
      <c r="E6963" s="88"/>
      <c r="F6963" s="88"/>
      <c r="G6963" s="88"/>
      <c r="H6963" s="88"/>
      <c r="I6963" s="88"/>
      <c r="J6963" s="88"/>
      <c r="K6963" s="88"/>
      <c r="L6963" s="88"/>
      <c r="M6963" s="88"/>
      <c r="N6963" s="88"/>
      <c r="O6963" s="88"/>
      <c r="P6963" s="88"/>
      <c r="Q6963" s="88"/>
      <c r="R6963" s="88"/>
      <c r="S6963" s="88"/>
      <c r="T6963" s="88"/>
      <c r="U6963" s="88"/>
      <c r="V6963" s="88"/>
      <c r="W6963" s="88"/>
      <c r="X6963" s="88"/>
    </row>
    <row r="6964" spans="2:24" ht="5.4" customHeight="1"/>
    <row r="6965" spans="2:24" ht="12.65" customHeight="1">
      <c r="B6965" s="74" t="s">
        <v>892</v>
      </c>
      <c r="C6965" s="74"/>
      <c r="E6965" s="89">
        <v>0</v>
      </c>
      <c r="F6965" s="89"/>
      <c r="G6965" s="89"/>
      <c r="I6965" s="89">
        <v>100</v>
      </c>
      <c r="J6965" s="89"/>
      <c r="K6965" s="89"/>
      <c r="M6965" s="2">
        <v>60</v>
      </c>
      <c r="O6965" s="2">
        <v>105</v>
      </c>
      <c r="Q6965" s="2">
        <v>0</v>
      </c>
      <c r="S6965" s="89">
        <v>100</v>
      </c>
      <c r="T6965" s="89"/>
      <c r="U6965" s="89"/>
      <c r="W6965" s="90">
        <v>70</v>
      </c>
      <c r="X6965" s="90"/>
    </row>
    <row r="6966" spans="2:24" ht="0.65" customHeight="1">
      <c r="B6966" s="74"/>
      <c r="C6966" s="74"/>
    </row>
    <row r="6967" spans="2:24" ht="0.65" customHeight="1"/>
    <row r="6968" spans="2:24" ht="1.75" customHeight="1"/>
    <row r="6969" spans="2:24" ht="10.75" customHeight="1">
      <c r="E6969" s="85">
        <v>0</v>
      </c>
      <c r="F6969" s="85"/>
      <c r="G6969" s="85"/>
      <c r="I6969" s="85">
        <v>100</v>
      </c>
      <c r="J6969" s="85"/>
      <c r="K6969" s="85"/>
      <c r="M6969" s="3">
        <v>60</v>
      </c>
      <c r="O6969" s="3">
        <v>105</v>
      </c>
      <c r="Q6969" s="3">
        <v>0</v>
      </c>
      <c r="S6969" s="85">
        <v>100</v>
      </c>
      <c r="T6969" s="85"/>
      <c r="U6969" s="85"/>
    </row>
    <row r="6970" spans="2:24" ht="6" customHeight="1"/>
    <row r="6971" spans="2:24" ht="13.75" customHeight="1">
      <c r="C6971" s="86" t="s">
        <v>10</v>
      </c>
      <c r="D6971" s="86"/>
      <c r="E6971" s="86"/>
      <c r="G6971" s="87">
        <v>1</v>
      </c>
      <c r="H6971" s="87"/>
      <c r="I6971" s="87"/>
    </row>
    <row r="6972" spans="2:24" ht="6" customHeight="1"/>
    <row r="6973" spans="2:24" ht="6" customHeight="1"/>
    <row r="6974" spans="2:24" ht="15" customHeight="1">
      <c r="B6974" s="88" t="s">
        <v>893</v>
      </c>
      <c r="C6974" s="88"/>
      <c r="D6974" s="88"/>
      <c r="E6974" s="88"/>
      <c r="F6974" s="88"/>
      <c r="G6974" s="88"/>
      <c r="H6974" s="88"/>
      <c r="I6974" s="88"/>
      <c r="J6974" s="88"/>
      <c r="K6974" s="88"/>
      <c r="L6974" s="88"/>
      <c r="M6974" s="88"/>
      <c r="N6974" s="88"/>
      <c r="O6974" s="88"/>
      <c r="P6974" s="88"/>
      <c r="Q6974" s="88"/>
      <c r="R6974" s="88"/>
      <c r="S6974" s="88"/>
      <c r="T6974" s="88"/>
      <c r="U6974" s="88"/>
      <c r="V6974" s="88"/>
      <c r="W6974" s="88"/>
      <c r="X6974" s="88"/>
    </row>
    <row r="6975" spans="2:24" ht="5.4" customHeight="1"/>
    <row r="6976" spans="2:24" ht="12.65" customHeight="1">
      <c r="B6976" s="74" t="s">
        <v>894</v>
      </c>
      <c r="C6976" s="74"/>
      <c r="E6976" s="89">
        <v>146</v>
      </c>
      <c r="F6976" s="89"/>
      <c r="G6976" s="89"/>
      <c r="I6976" s="89">
        <v>161</v>
      </c>
      <c r="J6976" s="89"/>
      <c r="K6976" s="89"/>
      <c r="M6976" s="2">
        <v>173</v>
      </c>
      <c r="O6976" s="2">
        <v>183</v>
      </c>
      <c r="Q6976" s="2">
        <v>199</v>
      </c>
      <c r="S6976" s="89">
        <v>229</v>
      </c>
      <c r="T6976" s="89"/>
      <c r="U6976" s="89"/>
      <c r="W6976" s="90">
        <v>47</v>
      </c>
      <c r="X6976" s="90"/>
    </row>
    <row r="6977" spans="2:24" ht="0.65" customHeight="1">
      <c r="B6977" s="74"/>
      <c r="C6977" s="74"/>
    </row>
    <row r="6978" spans="2:24" ht="0.65" customHeight="1"/>
    <row r="6979" spans="2:24" ht="1.75" customHeight="1"/>
    <row r="6980" spans="2:24" ht="10.75" customHeight="1">
      <c r="E6980" s="85">
        <v>146</v>
      </c>
      <c r="F6980" s="85"/>
      <c r="G6980" s="85"/>
      <c r="I6980" s="85">
        <v>161</v>
      </c>
      <c r="J6980" s="85"/>
      <c r="K6980" s="85"/>
      <c r="M6980" s="3">
        <v>173</v>
      </c>
      <c r="O6980" s="3">
        <v>183</v>
      </c>
      <c r="Q6980" s="3">
        <v>199</v>
      </c>
      <c r="S6980" s="85">
        <v>229</v>
      </c>
      <c r="T6980" s="85"/>
      <c r="U6980" s="85"/>
    </row>
    <row r="6981" spans="2:24" ht="6" customHeight="1"/>
    <row r="6982" spans="2:24" ht="13.75" customHeight="1">
      <c r="C6982" s="86" t="s">
        <v>10</v>
      </c>
      <c r="D6982" s="86"/>
      <c r="E6982" s="86"/>
      <c r="G6982" s="87">
        <v>1</v>
      </c>
      <c r="H6982" s="87"/>
      <c r="I6982" s="87"/>
    </row>
    <row r="6983" spans="2:24" ht="6" customHeight="1"/>
    <row r="6984" spans="2:24" ht="6" customHeight="1"/>
    <row r="6985" spans="2:24" ht="15" customHeight="1">
      <c r="B6985" s="88" t="s">
        <v>895</v>
      </c>
      <c r="C6985" s="88"/>
      <c r="D6985" s="88"/>
      <c r="E6985" s="88"/>
      <c r="F6985" s="88"/>
      <c r="G6985" s="88"/>
      <c r="H6985" s="88"/>
      <c r="I6985" s="88"/>
      <c r="J6985" s="88"/>
      <c r="K6985" s="88"/>
      <c r="L6985" s="88"/>
      <c r="M6985" s="88"/>
      <c r="N6985" s="88"/>
      <c r="O6985" s="88"/>
      <c r="P6985" s="88"/>
      <c r="Q6985" s="88"/>
      <c r="R6985" s="88"/>
      <c r="S6985" s="88"/>
      <c r="T6985" s="88"/>
      <c r="U6985" s="88"/>
      <c r="V6985" s="88"/>
      <c r="W6985" s="88"/>
      <c r="X6985" s="88"/>
    </row>
    <row r="6986" spans="2:24" ht="5.4" customHeight="1"/>
    <row r="6987" spans="2:24" ht="12.65" customHeight="1">
      <c r="B6987" s="74" t="s">
        <v>896</v>
      </c>
      <c r="C6987" s="74"/>
      <c r="E6987" s="89">
        <v>2100</v>
      </c>
      <c r="F6987" s="89"/>
      <c r="G6987" s="89"/>
      <c r="I6987" s="89">
        <v>2195</v>
      </c>
      <c r="J6987" s="89"/>
      <c r="K6987" s="89"/>
      <c r="M6987" s="2">
        <v>2550</v>
      </c>
      <c r="O6987" s="2">
        <v>2670</v>
      </c>
      <c r="Q6987" s="2">
        <v>1450</v>
      </c>
      <c r="S6987" s="89">
        <v>1525</v>
      </c>
      <c r="T6987" s="89"/>
      <c r="U6987" s="89"/>
    </row>
    <row r="6988" spans="2:24" ht="0.65" customHeight="1">
      <c r="B6988" s="74"/>
      <c r="C6988" s="74"/>
    </row>
    <row r="6989" spans="2:24" ht="0.65" customHeight="1"/>
    <row r="6990" spans="2:24" ht="1.75" customHeight="1"/>
    <row r="6991" spans="2:24" ht="10.75" customHeight="1">
      <c r="E6991" s="85">
        <v>2100</v>
      </c>
      <c r="F6991" s="85"/>
      <c r="G6991" s="85"/>
      <c r="I6991" s="85">
        <v>2195</v>
      </c>
      <c r="J6991" s="85"/>
      <c r="K6991" s="85"/>
      <c r="M6991" s="3">
        <v>2550</v>
      </c>
      <c r="O6991" s="3">
        <v>2670</v>
      </c>
      <c r="Q6991" s="3">
        <v>1450</v>
      </c>
      <c r="S6991" s="85">
        <v>1525</v>
      </c>
      <c r="T6991" s="85"/>
      <c r="U6991" s="85"/>
    </row>
    <row r="6992" spans="2:24" ht="6" customHeight="1"/>
    <row r="6993" spans="2:24" ht="13.75" customHeight="1">
      <c r="C6993" s="86" t="s">
        <v>10</v>
      </c>
      <c r="D6993" s="86"/>
      <c r="E6993" s="86"/>
      <c r="G6993" s="87">
        <v>1</v>
      </c>
      <c r="H6993" s="87"/>
      <c r="I6993" s="87"/>
    </row>
    <row r="6994" spans="2:24" ht="6" customHeight="1"/>
    <row r="6995" spans="2:24" ht="6" customHeight="1"/>
    <row r="6996" spans="2:24" ht="15" customHeight="1">
      <c r="B6996" s="88" t="s">
        <v>897</v>
      </c>
      <c r="C6996" s="88"/>
      <c r="D6996" s="88"/>
      <c r="E6996" s="88"/>
      <c r="F6996" s="88"/>
      <c r="G6996" s="88"/>
      <c r="H6996" s="88"/>
      <c r="I6996" s="88"/>
      <c r="J6996" s="88"/>
      <c r="K6996" s="88"/>
      <c r="L6996" s="88"/>
      <c r="M6996" s="88"/>
      <c r="N6996" s="88"/>
      <c r="O6996" s="88"/>
      <c r="P6996" s="88"/>
      <c r="Q6996" s="88"/>
      <c r="R6996" s="88"/>
      <c r="S6996" s="88"/>
      <c r="T6996" s="88"/>
      <c r="U6996" s="88"/>
      <c r="V6996" s="88"/>
      <c r="W6996" s="88"/>
      <c r="X6996" s="88"/>
    </row>
    <row r="6997" spans="2:24" ht="5.4" customHeight="1"/>
    <row r="6998" spans="2:24" ht="12.65" customHeight="1">
      <c r="B6998" s="74" t="s">
        <v>898</v>
      </c>
      <c r="C6998" s="74"/>
      <c r="E6998" s="89">
        <v>1100</v>
      </c>
      <c r="F6998" s="89"/>
      <c r="G6998" s="89"/>
      <c r="I6998" s="89">
        <v>1100</v>
      </c>
      <c r="J6998" s="89"/>
      <c r="K6998" s="89"/>
      <c r="M6998" s="2">
        <v>1000</v>
      </c>
      <c r="O6998" s="2">
        <v>1000</v>
      </c>
      <c r="Q6998" s="2">
        <v>1100</v>
      </c>
      <c r="S6998" s="89">
        <v>1100</v>
      </c>
      <c r="T6998" s="89"/>
      <c r="U6998" s="89"/>
      <c r="W6998" s="90">
        <v>48</v>
      </c>
      <c r="X6998" s="90"/>
    </row>
    <row r="6999" spans="2:24" ht="0.65" customHeight="1">
      <c r="B6999" s="74"/>
      <c r="C6999" s="74"/>
    </row>
    <row r="7000" spans="2:24" ht="0.65" customHeight="1"/>
    <row r="7001" spans="2:24" ht="1.75" customHeight="1"/>
    <row r="7002" spans="2:24" ht="10.75" customHeight="1">
      <c r="E7002" s="85">
        <v>1100</v>
      </c>
      <c r="F7002" s="85"/>
      <c r="G7002" s="85"/>
      <c r="I7002" s="85">
        <v>1100</v>
      </c>
      <c r="J7002" s="85"/>
      <c r="K7002" s="85"/>
      <c r="M7002" s="3">
        <v>1000</v>
      </c>
      <c r="O7002" s="3">
        <v>1000</v>
      </c>
      <c r="Q7002" s="3">
        <v>1100</v>
      </c>
      <c r="S7002" s="85">
        <v>1100</v>
      </c>
      <c r="T7002" s="85"/>
      <c r="U7002" s="85"/>
    </row>
    <row r="7003" spans="2:24" ht="6" customHeight="1"/>
    <row r="7004" spans="2:24" ht="13.75" customHeight="1">
      <c r="C7004" s="86" t="s">
        <v>10</v>
      </c>
      <c r="D7004" s="86"/>
      <c r="E7004" s="86"/>
      <c r="G7004" s="87">
        <v>1</v>
      </c>
      <c r="H7004" s="87"/>
      <c r="I7004" s="87"/>
    </row>
    <row r="7005" spans="2:24" ht="6" customHeight="1"/>
    <row r="7006" spans="2:24" ht="6" customHeight="1"/>
    <row r="7007" spans="2:24" ht="15" customHeight="1">
      <c r="B7007" s="88" t="s">
        <v>899</v>
      </c>
      <c r="C7007" s="88"/>
      <c r="D7007" s="88"/>
      <c r="E7007" s="88"/>
      <c r="F7007" s="88"/>
      <c r="G7007" s="88"/>
      <c r="H7007" s="88"/>
      <c r="I7007" s="88"/>
      <c r="J7007" s="88"/>
      <c r="K7007" s="88"/>
      <c r="L7007" s="88"/>
      <c r="M7007" s="88"/>
      <c r="N7007" s="88"/>
      <c r="O7007" s="88"/>
      <c r="P7007" s="88"/>
      <c r="Q7007" s="88"/>
      <c r="R7007" s="88"/>
      <c r="S7007" s="88"/>
      <c r="T7007" s="88"/>
      <c r="U7007" s="88"/>
      <c r="V7007" s="88"/>
      <c r="W7007" s="88"/>
      <c r="X7007" s="88"/>
    </row>
    <row r="7008" spans="2:24" ht="5.4" customHeight="1"/>
    <row r="7009" spans="2:24" ht="12.65" customHeight="1">
      <c r="B7009" s="74" t="s">
        <v>900</v>
      </c>
      <c r="C7009" s="74"/>
      <c r="E7009" s="89">
        <v>50</v>
      </c>
      <c r="F7009" s="89"/>
      <c r="G7009" s="89"/>
      <c r="I7009" s="89">
        <v>50</v>
      </c>
      <c r="J7009" s="89"/>
      <c r="K7009" s="89"/>
      <c r="M7009" s="2">
        <v>40</v>
      </c>
      <c r="O7009" s="2">
        <v>40</v>
      </c>
      <c r="Q7009" s="2">
        <v>45</v>
      </c>
      <c r="S7009" s="89">
        <v>55</v>
      </c>
      <c r="T7009" s="89"/>
      <c r="U7009" s="89"/>
      <c r="W7009" s="90">
        <v>29</v>
      </c>
      <c r="X7009" s="90"/>
    </row>
    <row r="7010" spans="2:24" ht="0.65" customHeight="1">
      <c r="B7010" s="74"/>
      <c r="C7010" s="74"/>
    </row>
    <row r="7011" spans="2:24" ht="0.65" customHeight="1"/>
    <row r="7012" spans="2:24" ht="1.75" customHeight="1"/>
    <row r="7013" spans="2:24" ht="10.75" customHeight="1">
      <c r="E7013" s="85">
        <v>50</v>
      </c>
      <c r="F7013" s="85"/>
      <c r="G7013" s="85"/>
      <c r="I7013" s="85">
        <v>50</v>
      </c>
      <c r="J7013" s="85"/>
      <c r="K7013" s="85"/>
      <c r="M7013" s="3">
        <v>40</v>
      </c>
      <c r="O7013" s="3">
        <v>40</v>
      </c>
      <c r="Q7013" s="3">
        <v>45</v>
      </c>
      <c r="S7013" s="85">
        <v>55</v>
      </c>
      <c r="T7013" s="85"/>
      <c r="U7013" s="85"/>
    </row>
    <row r="7014" spans="2:24" ht="6" customHeight="1"/>
    <row r="7015" spans="2:24" ht="13.75" customHeight="1">
      <c r="C7015" s="86" t="s">
        <v>10</v>
      </c>
      <c r="D7015" s="86"/>
      <c r="E7015" s="86"/>
      <c r="G7015" s="87">
        <v>1</v>
      </c>
      <c r="H7015" s="87"/>
      <c r="I7015" s="87"/>
    </row>
    <row r="7016" spans="2:24" ht="6" customHeight="1"/>
    <row r="7017" spans="2:24" ht="6" customHeight="1"/>
    <row r="7018" spans="2:24" ht="15" customHeight="1">
      <c r="B7018" s="88" t="s">
        <v>901</v>
      </c>
      <c r="C7018" s="88"/>
      <c r="D7018" s="88"/>
      <c r="E7018" s="88"/>
      <c r="F7018" s="88"/>
      <c r="G7018" s="88"/>
      <c r="H7018" s="88"/>
      <c r="I7018" s="88"/>
      <c r="J7018" s="88"/>
      <c r="K7018" s="88"/>
      <c r="L7018" s="88"/>
      <c r="M7018" s="88"/>
      <c r="N7018" s="88"/>
      <c r="O7018" s="88"/>
      <c r="P7018" s="88"/>
      <c r="Q7018" s="88"/>
      <c r="R7018" s="88"/>
      <c r="S7018" s="88"/>
      <c r="T7018" s="88"/>
      <c r="U7018" s="88"/>
      <c r="V7018" s="88"/>
      <c r="W7018" s="88"/>
      <c r="X7018" s="88"/>
    </row>
    <row r="7019" spans="2:24" ht="5.4" customHeight="1"/>
    <row r="7020" spans="2:24" ht="10.75" customHeight="1">
      <c r="B7020" s="93" t="s">
        <v>902</v>
      </c>
      <c r="C7020" s="93"/>
      <c r="E7020" s="89">
        <v>50</v>
      </c>
      <c r="F7020" s="89"/>
      <c r="G7020" s="89"/>
      <c r="I7020" s="89">
        <v>50</v>
      </c>
      <c r="J7020" s="89"/>
      <c r="K7020" s="89"/>
      <c r="M7020" s="2">
        <v>200</v>
      </c>
      <c r="O7020" s="2">
        <v>200</v>
      </c>
      <c r="Q7020" s="2">
        <v>5050</v>
      </c>
      <c r="S7020" s="89">
        <v>5050</v>
      </c>
      <c r="T7020" s="89"/>
      <c r="U7020" s="89"/>
    </row>
    <row r="7021" spans="2:24" ht="1.75" customHeight="1">
      <c r="B7021" s="93"/>
      <c r="C7021" s="93"/>
    </row>
    <row r="7022" spans="2:24" ht="0.65" customHeight="1">
      <c r="B7022" s="93"/>
      <c r="C7022" s="93"/>
    </row>
    <row r="7023" spans="2:24" ht="8.4" customHeight="1">
      <c r="B7023" s="93"/>
      <c r="C7023" s="93"/>
    </row>
    <row r="7024" spans="2:24" ht="10.75" customHeight="1">
      <c r="B7024" s="93" t="s">
        <v>902</v>
      </c>
      <c r="C7024" s="93"/>
      <c r="E7024" s="89">
        <v>50</v>
      </c>
      <c r="F7024" s="89"/>
      <c r="G7024" s="89"/>
      <c r="I7024" s="89">
        <v>50</v>
      </c>
      <c r="J7024" s="89"/>
      <c r="K7024" s="89"/>
      <c r="M7024" s="2">
        <v>200</v>
      </c>
      <c r="O7024" s="2">
        <v>200</v>
      </c>
      <c r="Q7024" s="2">
        <v>5050</v>
      </c>
      <c r="S7024" s="89">
        <v>5050</v>
      </c>
      <c r="T7024" s="89"/>
      <c r="U7024" s="89"/>
    </row>
    <row r="7025" spans="2:24" ht="1.75" customHeight="1">
      <c r="B7025" s="93"/>
      <c r="C7025" s="93"/>
    </row>
    <row r="7026" spans="2:24" ht="0.65" customHeight="1">
      <c r="B7026" s="93"/>
      <c r="C7026" s="93"/>
    </row>
    <row r="7027" spans="2:24" ht="8.4" customHeight="1">
      <c r="B7027" s="93"/>
      <c r="C7027" s="93"/>
    </row>
    <row r="7028" spans="2:24" ht="1.75" customHeight="1"/>
    <row r="7029" spans="2:24" ht="10.75" customHeight="1">
      <c r="E7029" s="85">
        <v>100</v>
      </c>
      <c r="F7029" s="85"/>
      <c r="G7029" s="85"/>
      <c r="I7029" s="85">
        <v>100</v>
      </c>
      <c r="J7029" s="85"/>
      <c r="K7029" s="85"/>
      <c r="M7029" s="3">
        <v>400</v>
      </c>
      <c r="O7029" s="3">
        <v>400</v>
      </c>
      <c r="Q7029" s="3">
        <v>10100</v>
      </c>
      <c r="S7029" s="85">
        <v>10100</v>
      </c>
      <c r="T7029" s="85"/>
      <c r="U7029" s="85"/>
    </row>
    <row r="7030" spans="2:24" ht="6" customHeight="1"/>
    <row r="7031" spans="2:24" ht="13.75" customHeight="1">
      <c r="C7031" s="86" t="s">
        <v>10</v>
      </c>
      <c r="D7031" s="86"/>
      <c r="E7031" s="86"/>
      <c r="G7031" s="87">
        <v>2</v>
      </c>
      <c r="H7031" s="87"/>
      <c r="I7031" s="87"/>
    </row>
    <row r="7032" spans="2:24" ht="6" customHeight="1"/>
    <row r="7033" spans="2:24" ht="6" customHeight="1"/>
    <row r="7034" spans="2:24" ht="15" customHeight="1">
      <c r="B7034" s="88" t="s">
        <v>903</v>
      </c>
      <c r="C7034" s="88"/>
      <c r="D7034" s="88"/>
      <c r="E7034" s="88"/>
      <c r="F7034" s="88"/>
      <c r="G7034" s="88"/>
      <c r="H7034" s="88"/>
      <c r="I7034" s="88"/>
      <c r="J7034" s="88"/>
      <c r="K7034" s="88"/>
      <c r="L7034" s="88"/>
      <c r="M7034" s="88"/>
      <c r="N7034" s="88"/>
      <c r="O7034" s="88"/>
      <c r="P7034" s="88"/>
      <c r="Q7034" s="88"/>
      <c r="R7034" s="88"/>
      <c r="S7034" s="88"/>
      <c r="T7034" s="88"/>
      <c r="U7034" s="88"/>
      <c r="V7034" s="88"/>
      <c r="W7034" s="88"/>
      <c r="X7034" s="88"/>
    </row>
    <row r="7035" spans="2:24" ht="5.4" customHeight="1"/>
    <row r="7036" spans="2:24" ht="10.75" customHeight="1">
      <c r="B7036" s="93" t="s">
        <v>904</v>
      </c>
      <c r="C7036" s="93"/>
      <c r="E7036" s="89">
        <v>950</v>
      </c>
      <c r="F7036" s="89"/>
      <c r="G7036" s="89"/>
      <c r="I7036" s="89">
        <v>950</v>
      </c>
      <c r="J7036" s="89"/>
      <c r="K7036" s="89"/>
      <c r="M7036" s="2">
        <v>1200</v>
      </c>
      <c r="O7036" s="2">
        <v>1200</v>
      </c>
      <c r="Q7036" s="2">
        <v>900</v>
      </c>
      <c r="S7036" s="89">
        <v>900</v>
      </c>
      <c r="T7036" s="89"/>
      <c r="U7036" s="89"/>
      <c r="W7036" s="90">
        <v>55</v>
      </c>
      <c r="X7036" s="90"/>
    </row>
    <row r="7037" spans="2:24" ht="1.75" customHeight="1">
      <c r="B7037" s="93"/>
      <c r="C7037" s="93"/>
    </row>
    <row r="7038" spans="2:24" ht="0.65" customHeight="1">
      <c r="B7038" s="93"/>
      <c r="C7038" s="93"/>
    </row>
    <row r="7039" spans="2:24" ht="8.4" customHeight="1">
      <c r="B7039" s="93"/>
      <c r="C7039" s="93"/>
    </row>
    <row r="7040" spans="2:24" ht="10.75" customHeight="1">
      <c r="B7040" s="93" t="s">
        <v>904</v>
      </c>
      <c r="C7040" s="93"/>
      <c r="E7040" s="89">
        <v>950</v>
      </c>
      <c r="F7040" s="89"/>
      <c r="G7040" s="89"/>
      <c r="I7040" s="89">
        <v>950</v>
      </c>
      <c r="J7040" s="89"/>
      <c r="K7040" s="89"/>
      <c r="M7040" s="2">
        <v>1200</v>
      </c>
      <c r="O7040" s="2">
        <v>1200</v>
      </c>
      <c r="Q7040" s="2">
        <v>900</v>
      </c>
      <c r="S7040" s="89">
        <v>900</v>
      </c>
      <c r="T7040" s="89"/>
      <c r="U7040" s="89"/>
      <c r="W7040" s="90">
        <v>53</v>
      </c>
      <c r="X7040" s="90"/>
    </row>
    <row r="7041" spans="2:24" ht="1.75" customHeight="1">
      <c r="B7041" s="93"/>
      <c r="C7041" s="93"/>
    </row>
    <row r="7042" spans="2:24" ht="0.65" customHeight="1">
      <c r="B7042" s="93"/>
      <c r="C7042" s="93"/>
    </row>
    <row r="7043" spans="2:24" ht="8.4" customHeight="1">
      <c r="B7043" s="93"/>
      <c r="C7043" s="93"/>
    </row>
    <row r="7044" spans="2:24" ht="1.75" customHeight="1"/>
    <row r="7045" spans="2:24" ht="10.75" customHeight="1">
      <c r="E7045" s="85">
        <v>1900</v>
      </c>
      <c r="F7045" s="85"/>
      <c r="G7045" s="85"/>
      <c r="I7045" s="85">
        <v>1900</v>
      </c>
      <c r="J7045" s="85"/>
      <c r="K7045" s="85"/>
      <c r="M7045" s="3">
        <v>2400</v>
      </c>
      <c r="O7045" s="3">
        <v>2400</v>
      </c>
      <c r="Q7045" s="3">
        <v>1800</v>
      </c>
      <c r="S7045" s="85">
        <v>1800</v>
      </c>
      <c r="T7045" s="85"/>
      <c r="U7045" s="85"/>
    </row>
    <row r="7046" spans="2:24" ht="6" customHeight="1"/>
    <row r="7047" spans="2:24" ht="13.75" customHeight="1">
      <c r="C7047" s="86" t="s">
        <v>10</v>
      </c>
      <c r="D7047" s="86"/>
      <c r="E7047" s="86"/>
      <c r="G7047" s="87">
        <v>2</v>
      </c>
      <c r="H7047" s="87"/>
      <c r="I7047" s="87"/>
    </row>
    <row r="7048" spans="2:24" ht="6" customHeight="1"/>
    <row r="7049" spans="2:24" ht="6" customHeight="1"/>
    <row r="7050" spans="2:24" ht="15" customHeight="1">
      <c r="B7050" s="88" t="s">
        <v>905</v>
      </c>
      <c r="C7050" s="88"/>
      <c r="D7050" s="88"/>
      <c r="E7050" s="88"/>
      <c r="F7050" s="88"/>
      <c r="G7050" s="88"/>
      <c r="H7050" s="88"/>
      <c r="I7050" s="88"/>
      <c r="J7050" s="88"/>
      <c r="K7050" s="88"/>
      <c r="L7050" s="88"/>
      <c r="M7050" s="88"/>
      <c r="N7050" s="88"/>
      <c r="O7050" s="88"/>
      <c r="P7050" s="88"/>
      <c r="Q7050" s="88"/>
      <c r="R7050" s="88"/>
      <c r="S7050" s="88"/>
      <c r="T7050" s="88"/>
      <c r="U7050" s="88"/>
      <c r="V7050" s="88"/>
      <c r="W7050" s="88"/>
      <c r="X7050" s="88"/>
    </row>
    <row r="7051" spans="2:24" ht="5.4" customHeight="1"/>
    <row r="7052" spans="2:24" ht="12.65" customHeight="1">
      <c r="B7052" s="74" t="s">
        <v>906</v>
      </c>
      <c r="C7052" s="74"/>
      <c r="E7052" s="89">
        <v>1600</v>
      </c>
      <c r="F7052" s="89"/>
      <c r="G7052" s="89"/>
      <c r="I7052" s="89">
        <v>1690</v>
      </c>
      <c r="J7052" s="89"/>
      <c r="K7052" s="89"/>
      <c r="M7052" s="2">
        <v>1480</v>
      </c>
      <c r="O7052" s="2">
        <v>1480</v>
      </c>
      <c r="Q7052" s="2">
        <v>995</v>
      </c>
      <c r="S7052" s="89">
        <v>1080</v>
      </c>
      <c r="T7052" s="89"/>
      <c r="U7052" s="89"/>
      <c r="W7052" s="90">
        <v>74</v>
      </c>
      <c r="X7052" s="90"/>
    </row>
    <row r="7053" spans="2:24" ht="0.65" customHeight="1">
      <c r="B7053" s="74"/>
      <c r="C7053" s="74"/>
    </row>
    <row r="7054" spans="2:24" ht="0.65" customHeight="1"/>
    <row r="7055" spans="2:24" ht="1.75" customHeight="1"/>
    <row r="7056" spans="2:24" ht="10.75" customHeight="1">
      <c r="E7056" s="85">
        <v>1600</v>
      </c>
      <c r="F7056" s="85"/>
      <c r="G7056" s="85"/>
      <c r="I7056" s="85">
        <v>1690</v>
      </c>
      <c r="J7056" s="85"/>
      <c r="K7056" s="85"/>
      <c r="M7056" s="3">
        <v>1480</v>
      </c>
      <c r="O7056" s="3">
        <v>1480</v>
      </c>
      <c r="Q7056" s="3">
        <v>995</v>
      </c>
      <c r="S7056" s="85">
        <v>1080</v>
      </c>
      <c r="T7056" s="85"/>
      <c r="U7056" s="85"/>
    </row>
    <row r="7057" spans="2:24" ht="6" customHeight="1"/>
    <row r="7058" spans="2:24" ht="13.75" customHeight="1">
      <c r="C7058" s="86" t="s">
        <v>10</v>
      </c>
      <c r="D7058" s="86"/>
      <c r="E7058" s="86"/>
      <c r="G7058" s="87">
        <v>1</v>
      </c>
      <c r="H7058" s="87"/>
      <c r="I7058" s="87"/>
    </row>
    <row r="7059" spans="2:24" ht="6" customHeight="1"/>
    <row r="7060" spans="2:24" ht="6" customHeight="1"/>
    <row r="7061" spans="2:24" ht="15" customHeight="1">
      <c r="B7061" s="88" t="s">
        <v>907</v>
      </c>
      <c r="C7061" s="88"/>
      <c r="D7061" s="88"/>
      <c r="E7061" s="88"/>
      <c r="F7061" s="88"/>
      <c r="G7061" s="88"/>
      <c r="H7061" s="88"/>
      <c r="I7061" s="88"/>
      <c r="J7061" s="88"/>
      <c r="K7061" s="88"/>
      <c r="L7061" s="88"/>
      <c r="M7061" s="88"/>
      <c r="N7061" s="88"/>
      <c r="O7061" s="88"/>
      <c r="P7061" s="88"/>
      <c r="Q7061" s="88"/>
      <c r="R7061" s="88"/>
      <c r="S7061" s="88"/>
      <c r="T7061" s="88"/>
      <c r="U7061" s="88"/>
      <c r="V7061" s="88"/>
      <c r="W7061" s="88"/>
      <c r="X7061" s="88"/>
    </row>
    <row r="7062" spans="2:24" ht="5.4" customHeight="1"/>
    <row r="7063" spans="2:24" ht="12.65" customHeight="1">
      <c r="B7063" s="74" t="s">
        <v>908</v>
      </c>
      <c r="C7063" s="74"/>
      <c r="E7063" s="89">
        <v>0</v>
      </c>
      <c r="F7063" s="89"/>
      <c r="G7063" s="89"/>
      <c r="I7063" s="89">
        <v>0</v>
      </c>
      <c r="J7063" s="89"/>
      <c r="K7063" s="89"/>
      <c r="M7063" s="2">
        <v>56</v>
      </c>
      <c r="O7063" s="2">
        <v>58</v>
      </c>
      <c r="Q7063" s="2">
        <v>0</v>
      </c>
      <c r="S7063" s="89">
        <v>0</v>
      </c>
      <c r="T7063" s="89"/>
      <c r="U7063" s="89"/>
      <c r="W7063" s="90">
        <v>18</v>
      </c>
      <c r="X7063" s="90"/>
    </row>
    <row r="7064" spans="2:24" ht="0.65" customHeight="1">
      <c r="B7064" s="74"/>
      <c r="C7064" s="74"/>
    </row>
    <row r="7065" spans="2:24" ht="0.65" customHeight="1"/>
    <row r="7066" spans="2:24" ht="1.75" customHeight="1"/>
    <row r="7067" spans="2:24" ht="10.75" customHeight="1">
      <c r="E7067" s="85">
        <v>0</v>
      </c>
      <c r="F7067" s="85"/>
      <c r="G7067" s="85"/>
      <c r="I7067" s="85">
        <v>0</v>
      </c>
      <c r="J7067" s="85"/>
      <c r="K7067" s="85"/>
      <c r="M7067" s="3">
        <v>56</v>
      </c>
      <c r="O7067" s="3">
        <v>58</v>
      </c>
      <c r="Q7067" s="3">
        <v>0</v>
      </c>
      <c r="S7067" s="85">
        <v>0</v>
      </c>
      <c r="T7067" s="85"/>
      <c r="U7067" s="85"/>
    </row>
    <row r="7068" spans="2:24" ht="6" customHeight="1"/>
    <row r="7069" spans="2:24" ht="13.75" customHeight="1">
      <c r="C7069" s="86" t="s">
        <v>10</v>
      </c>
      <c r="D7069" s="86"/>
      <c r="E7069" s="86"/>
      <c r="G7069" s="87">
        <v>1</v>
      </c>
      <c r="H7069" s="87"/>
      <c r="I7069" s="87"/>
    </row>
    <row r="7070" spans="2:24" ht="6" customHeight="1"/>
    <row r="7071" spans="2:24" ht="6" customHeight="1"/>
    <row r="7072" spans="2:24" ht="15" customHeight="1">
      <c r="B7072" s="88" t="s">
        <v>909</v>
      </c>
      <c r="C7072" s="88"/>
      <c r="D7072" s="88"/>
      <c r="E7072" s="88"/>
      <c r="F7072" s="88"/>
      <c r="G7072" s="88"/>
      <c r="H7072" s="88"/>
      <c r="I7072" s="88"/>
      <c r="J7072" s="88"/>
      <c r="K7072" s="88"/>
      <c r="L7072" s="88"/>
      <c r="M7072" s="88"/>
      <c r="N7072" s="88"/>
      <c r="O7072" s="88"/>
      <c r="P7072" s="88"/>
      <c r="Q7072" s="88"/>
      <c r="R7072" s="88"/>
      <c r="S7072" s="88"/>
      <c r="T7072" s="88"/>
      <c r="U7072" s="88"/>
      <c r="V7072" s="88"/>
      <c r="W7072" s="88"/>
      <c r="X7072" s="88"/>
    </row>
    <row r="7073" spans="2:24" ht="5.4" customHeight="1"/>
    <row r="7074" spans="2:24" ht="12.65" customHeight="1">
      <c r="B7074" s="74" t="s">
        <v>910</v>
      </c>
      <c r="C7074" s="74"/>
      <c r="E7074" s="89">
        <v>5200</v>
      </c>
      <c r="F7074" s="89"/>
      <c r="G7074" s="89"/>
      <c r="I7074" s="89">
        <v>5385</v>
      </c>
      <c r="J7074" s="89"/>
      <c r="K7074" s="89"/>
      <c r="M7074" s="2">
        <v>5150</v>
      </c>
      <c r="O7074" s="2">
        <v>5210</v>
      </c>
      <c r="Q7074" s="2">
        <v>5275</v>
      </c>
      <c r="S7074" s="89">
        <v>5635</v>
      </c>
      <c r="T7074" s="89"/>
      <c r="U7074" s="89"/>
      <c r="W7074" s="90">
        <v>47</v>
      </c>
      <c r="X7074" s="90"/>
    </row>
    <row r="7075" spans="2:24" ht="0.65" customHeight="1">
      <c r="B7075" s="74"/>
      <c r="C7075" s="74"/>
    </row>
    <row r="7076" spans="2:24" ht="0.65" customHeight="1"/>
    <row r="7077" spans="2:24" ht="10.75" customHeight="1">
      <c r="E7077" s="85">
        <v>5200</v>
      </c>
      <c r="F7077" s="85"/>
      <c r="G7077" s="85"/>
      <c r="I7077" s="85">
        <v>5385</v>
      </c>
      <c r="J7077" s="85"/>
      <c r="K7077" s="85"/>
      <c r="M7077" s="3">
        <v>5150</v>
      </c>
      <c r="O7077" s="3">
        <v>5210</v>
      </c>
      <c r="Q7077" s="3">
        <v>5275</v>
      </c>
      <c r="S7077" s="85">
        <v>5635</v>
      </c>
      <c r="T7077" s="85"/>
      <c r="U7077" s="85"/>
    </row>
    <row r="7078" spans="2:24" ht="6" customHeight="1"/>
    <row r="7079" spans="2:24" ht="13.75" customHeight="1">
      <c r="C7079" s="86" t="s">
        <v>10</v>
      </c>
      <c r="D7079" s="86"/>
      <c r="E7079" s="86"/>
      <c r="G7079" s="87">
        <v>1</v>
      </c>
      <c r="H7079" s="87"/>
      <c r="I7079" s="87"/>
    </row>
    <row r="7080" spans="2:24" ht="6" customHeight="1"/>
    <row r="7081" spans="2:24" ht="6" customHeight="1"/>
    <row r="7082" spans="2:24" ht="15" customHeight="1">
      <c r="B7082" s="88" t="s">
        <v>911</v>
      </c>
      <c r="C7082" s="88"/>
      <c r="D7082" s="88"/>
      <c r="E7082" s="88"/>
      <c r="F7082" s="88"/>
      <c r="G7082" s="88"/>
      <c r="H7082" s="88"/>
      <c r="I7082" s="88"/>
      <c r="J7082" s="88"/>
      <c r="K7082" s="88"/>
      <c r="L7082" s="88"/>
      <c r="M7082" s="88"/>
      <c r="N7082" s="88"/>
      <c r="O7082" s="88"/>
      <c r="P7082" s="88"/>
      <c r="Q7082" s="88"/>
      <c r="R7082" s="88"/>
      <c r="S7082" s="88"/>
      <c r="T7082" s="88"/>
      <c r="U7082" s="88"/>
      <c r="V7082" s="88"/>
      <c r="W7082" s="88"/>
      <c r="X7082" s="88"/>
    </row>
    <row r="7083" spans="2:24" ht="5.4" customHeight="1"/>
    <row r="7084" spans="2:24" ht="12.65" customHeight="1">
      <c r="B7084" s="74" t="s">
        <v>912</v>
      </c>
      <c r="C7084" s="74"/>
      <c r="E7084" s="89">
        <v>0</v>
      </c>
      <c r="F7084" s="89"/>
      <c r="G7084" s="89"/>
      <c r="I7084" s="89">
        <v>0</v>
      </c>
      <c r="J7084" s="89"/>
      <c r="K7084" s="89"/>
      <c r="M7084" s="2">
        <v>0</v>
      </c>
      <c r="O7084" s="2">
        <v>0</v>
      </c>
      <c r="Q7084" s="2">
        <v>0</v>
      </c>
      <c r="S7084" s="89">
        <v>0</v>
      </c>
      <c r="T7084" s="89"/>
      <c r="U7084" s="89"/>
      <c r="W7084" s="90">
        <v>17</v>
      </c>
      <c r="X7084" s="90"/>
    </row>
    <row r="7085" spans="2:24" ht="0.65" customHeight="1">
      <c r="B7085" s="74"/>
      <c r="C7085" s="74"/>
    </row>
    <row r="7086" spans="2:24" ht="0.65" customHeight="1"/>
    <row r="7087" spans="2:24" ht="1.75" customHeight="1"/>
    <row r="7088" spans="2:24" ht="10.75" customHeight="1">
      <c r="E7088" s="85">
        <v>0</v>
      </c>
      <c r="F7088" s="85"/>
      <c r="G7088" s="85"/>
      <c r="I7088" s="85">
        <v>0</v>
      </c>
      <c r="J7088" s="85"/>
      <c r="K7088" s="85"/>
      <c r="M7088" s="3">
        <v>0</v>
      </c>
      <c r="O7088" s="3">
        <v>0</v>
      </c>
      <c r="Q7088" s="3">
        <v>0</v>
      </c>
      <c r="S7088" s="85">
        <v>0</v>
      </c>
      <c r="T7088" s="85"/>
      <c r="U7088" s="85"/>
    </row>
    <row r="7089" spans="2:24" ht="6" customHeight="1"/>
    <row r="7090" spans="2:24" ht="13.75" customHeight="1">
      <c r="C7090" s="86" t="s">
        <v>10</v>
      </c>
      <c r="D7090" s="86"/>
      <c r="E7090" s="86"/>
      <c r="G7090" s="87">
        <v>1</v>
      </c>
      <c r="H7090" s="87"/>
      <c r="I7090" s="87"/>
    </row>
    <row r="7091" spans="2:24" ht="6" customHeight="1"/>
    <row r="7092" spans="2:24" ht="6" customHeight="1"/>
    <row r="7093" spans="2:24" ht="15" customHeight="1">
      <c r="B7093" s="88" t="s">
        <v>913</v>
      </c>
      <c r="C7093" s="88"/>
      <c r="D7093" s="88"/>
      <c r="E7093" s="88"/>
      <c r="F7093" s="88"/>
      <c r="G7093" s="88"/>
      <c r="H7093" s="88"/>
      <c r="I7093" s="88"/>
      <c r="J7093" s="88"/>
      <c r="K7093" s="88"/>
      <c r="L7093" s="88"/>
      <c r="M7093" s="88"/>
      <c r="N7093" s="88"/>
      <c r="O7093" s="88"/>
      <c r="P7093" s="88"/>
      <c r="Q7093" s="88"/>
      <c r="R7093" s="88"/>
      <c r="S7093" s="88"/>
      <c r="T7093" s="88"/>
      <c r="U7093" s="88"/>
      <c r="V7093" s="88"/>
      <c r="W7093" s="88"/>
      <c r="X7093" s="88"/>
    </row>
    <row r="7094" spans="2:24" ht="5.4" customHeight="1"/>
    <row r="7095" spans="2:24" ht="10.75" customHeight="1">
      <c r="B7095" s="93" t="s">
        <v>914</v>
      </c>
      <c r="C7095" s="93"/>
      <c r="E7095" s="89">
        <v>0</v>
      </c>
      <c r="F7095" s="89"/>
      <c r="G7095" s="89"/>
      <c r="I7095" s="89">
        <v>0</v>
      </c>
      <c r="J7095" s="89"/>
      <c r="K7095" s="89"/>
      <c r="M7095" s="2">
        <v>0</v>
      </c>
      <c r="O7095" s="2">
        <v>0</v>
      </c>
      <c r="Q7095" s="2">
        <v>0</v>
      </c>
      <c r="S7095" s="89">
        <v>0</v>
      </c>
      <c r="T7095" s="89"/>
      <c r="U7095" s="89"/>
    </row>
    <row r="7096" spans="2:24" ht="1.75" customHeight="1">
      <c r="B7096" s="93"/>
      <c r="C7096" s="93"/>
    </row>
    <row r="7097" spans="2:24" ht="0.65" customHeight="1">
      <c r="B7097" s="93"/>
      <c r="C7097" s="93"/>
    </row>
    <row r="7098" spans="2:24" ht="8.4" customHeight="1">
      <c r="B7098" s="93"/>
      <c r="C7098" s="93"/>
    </row>
    <row r="7099" spans="2:24" ht="1.75" customHeight="1"/>
    <row r="7100" spans="2:24" ht="10.75" customHeight="1">
      <c r="E7100" s="85">
        <v>0</v>
      </c>
      <c r="F7100" s="85"/>
      <c r="G7100" s="85"/>
      <c r="I7100" s="85">
        <v>0</v>
      </c>
      <c r="J7100" s="85"/>
      <c r="K7100" s="85"/>
      <c r="M7100" s="3">
        <v>0</v>
      </c>
      <c r="O7100" s="3">
        <v>0</v>
      </c>
      <c r="Q7100" s="3">
        <v>0</v>
      </c>
      <c r="S7100" s="85">
        <v>0</v>
      </c>
      <c r="T7100" s="85"/>
      <c r="U7100" s="85"/>
    </row>
    <row r="7101" spans="2:24" ht="6" customHeight="1"/>
    <row r="7102" spans="2:24" ht="13.75" customHeight="1">
      <c r="C7102" s="86" t="s">
        <v>10</v>
      </c>
      <c r="D7102" s="86"/>
      <c r="E7102" s="86"/>
      <c r="G7102" s="87">
        <v>1</v>
      </c>
      <c r="H7102" s="87"/>
      <c r="I7102" s="87"/>
    </row>
    <row r="7103" spans="2:24" ht="6" customHeight="1"/>
    <row r="7104" spans="2:24" ht="6" customHeight="1"/>
    <row r="7105" spans="2:24" ht="15" customHeight="1">
      <c r="B7105" s="88" t="s">
        <v>915</v>
      </c>
      <c r="C7105" s="88"/>
      <c r="D7105" s="88"/>
      <c r="E7105" s="88"/>
      <c r="F7105" s="88"/>
      <c r="G7105" s="88"/>
      <c r="H7105" s="88"/>
      <c r="I7105" s="88"/>
      <c r="J7105" s="88"/>
      <c r="K7105" s="88"/>
      <c r="L7105" s="88"/>
      <c r="M7105" s="88"/>
      <c r="N7105" s="88"/>
      <c r="O7105" s="88"/>
      <c r="P7105" s="88"/>
      <c r="Q7105" s="88"/>
      <c r="R7105" s="88"/>
      <c r="S7105" s="88"/>
      <c r="T7105" s="88"/>
      <c r="U7105" s="88"/>
      <c r="V7105" s="88"/>
      <c r="W7105" s="88"/>
      <c r="X7105" s="88"/>
    </row>
    <row r="7106" spans="2:24" ht="5.4" customHeight="1"/>
    <row r="7107" spans="2:24" ht="10.75" customHeight="1">
      <c r="B7107" s="93" t="s">
        <v>916</v>
      </c>
      <c r="C7107" s="93"/>
      <c r="E7107" s="89">
        <v>0</v>
      </c>
      <c r="F7107" s="89"/>
      <c r="G7107" s="89"/>
      <c r="I7107" s="89">
        <v>0</v>
      </c>
      <c r="J7107" s="89"/>
      <c r="K7107" s="89"/>
      <c r="M7107" s="2">
        <v>0</v>
      </c>
      <c r="O7107" s="2">
        <v>0</v>
      </c>
      <c r="Q7107" s="2">
        <v>0</v>
      </c>
      <c r="S7107" s="89">
        <v>0</v>
      </c>
      <c r="T7107" s="89"/>
      <c r="U7107" s="89"/>
      <c r="W7107" s="90">
        <v>52</v>
      </c>
      <c r="X7107" s="90"/>
    </row>
    <row r="7108" spans="2:24" ht="1.75" customHeight="1">
      <c r="B7108" s="93"/>
      <c r="C7108" s="93"/>
    </row>
    <row r="7109" spans="2:24" ht="0.65" customHeight="1">
      <c r="B7109" s="93"/>
      <c r="C7109" s="93"/>
    </row>
    <row r="7110" spans="2:24" ht="8.4" customHeight="1">
      <c r="B7110" s="93"/>
      <c r="C7110" s="93"/>
    </row>
    <row r="7111" spans="2:24" ht="10.75" customHeight="1">
      <c r="B7111" s="93" t="s">
        <v>916</v>
      </c>
      <c r="C7111" s="93"/>
      <c r="E7111" s="89">
        <v>0</v>
      </c>
      <c r="F7111" s="89"/>
      <c r="G7111" s="89"/>
      <c r="I7111" s="89">
        <v>0</v>
      </c>
      <c r="J7111" s="89"/>
      <c r="K7111" s="89"/>
      <c r="M7111" s="2">
        <v>0</v>
      </c>
      <c r="O7111" s="2">
        <v>0</v>
      </c>
      <c r="Q7111" s="2">
        <v>0</v>
      </c>
      <c r="S7111" s="89">
        <v>0</v>
      </c>
      <c r="T7111" s="89"/>
      <c r="U7111" s="89"/>
      <c r="W7111" s="90">
        <v>46</v>
      </c>
      <c r="X7111" s="90"/>
    </row>
    <row r="7112" spans="2:24" ht="1.75" customHeight="1">
      <c r="B7112" s="93"/>
      <c r="C7112" s="93"/>
    </row>
    <row r="7113" spans="2:24" ht="0.65" customHeight="1">
      <c r="B7113" s="93"/>
      <c r="C7113" s="93"/>
    </row>
    <row r="7114" spans="2:24" ht="8.4" customHeight="1">
      <c r="B7114" s="93"/>
      <c r="C7114" s="93"/>
    </row>
    <row r="7115" spans="2:24" ht="1.75" customHeight="1"/>
    <row r="7116" spans="2:24" ht="10.75" customHeight="1">
      <c r="E7116" s="85">
        <v>0</v>
      </c>
      <c r="F7116" s="85"/>
      <c r="G7116" s="85"/>
      <c r="I7116" s="85">
        <v>0</v>
      </c>
      <c r="J7116" s="85"/>
      <c r="K7116" s="85"/>
      <c r="M7116" s="3">
        <v>0</v>
      </c>
      <c r="O7116" s="3">
        <v>0</v>
      </c>
      <c r="Q7116" s="3">
        <v>0</v>
      </c>
      <c r="S7116" s="85">
        <v>0</v>
      </c>
      <c r="T7116" s="85"/>
      <c r="U7116" s="85"/>
    </row>
    <row r="7117" spans="2:24" ht="6" customHeight="1"/>
    <row r="7118" spans="2:24" ht="13.75" customHeight="1">
      <c r="C7118" s="86" t="s">
        <v>10</v>
      </c>
      <c r="D7118" s="86"/>
      <c r="E7118" s="86"/>
      <c r="G7118" s="87">
        <v>2</v>
      </c>
      <c r="H7118" s="87"/>
      <c r="I7118" s="87"/>
    </row>
    <row r="7119" spans="2:24" ht="6" customHeight="1"/>
    <row r="7120" spans="2:24" ht="6" customHeight="1"/>
    <row r="7121" spans="2:24" ht="15" customHeight="1">
      <c r="B7121" s="88" t="s">
        <v>917</v>
      </c>
      <c r="C7121" s="88"/>
      <c r="D7121" s="88"/>
      <c r="E7121" s="88"/>
      <c r="F7121" s="88"/>
      <c r="G7121" s="88"/>
      <c r="H7121" s="88"/>
      <c r="I7121" s="88"/>
      <c r="J7121" s="88"/>
      <c r="K7121" s="88"/>
      <c r="L7121" s="88"/>
      <c r="M7121" s="88"/>
      <c r="N7121" s="88"/>
      <c r="O7121" s="88"/>
      <c r="P7121" s="88"/>
      <c r="Q7121" s="88"/>
      <c r="R7121" s="88"/>
      <c r="S7121" s="88"/>
      <c r="T7121" s="88"/>
      <c r="U7121" s="88"/>
      <c r="V7121" s="88"/>
      <c r="W7121" s="88"/>
      <c r="X7121" s="88"/>
    </row>
    <row r="7122" spans="2:24" ht="5.4" customHeight="1"/>
    <row r="7123" spans="2:24" ht="12.65" customHeight="1">
      <c r="B7123" s="74" t="s">
        <v>918</v>
      </c>
      <c r="C7123" s="74"/>
      <c r="E7123" s="89">
        <v>0</v>
      </c>
      <c r="F7123" s="89"/>
      <c r="G7123" s="89"/>
      <c r="I7123" s="89">
        <v>0</v>
      </c>
      <c r="J7123" s="89"/>
      <c r="K7123" s="89"/>
      <c r="M7123" s="2">
        <v>0</v>
      </c>
      <c r="O7123" s="2">
        <v>0</v>
      </c>
      <c r="Q7123" s="2">
        <v>0</v>
      </c>
      <c r="S7123" s="89">
        <v>0</v>
      </c>
      <c r="T7123" s="89"/>
      <c r="U7123" s="89"/>
      <c r="W7123" s="90">
        <v>16</v>
      </c>
      <c r="X7123" s="90"/>
    </row>
    <row r="7124" spans="2:24" ht="0.65" customHeight="1">
      <c r="B7124" s="74"/>
      <c r="C7124" s="74"/>
    </row>
    <row r="7125" spans="2:24" ht="0.65" customHeight="1"/>
    <row r="7126" spans="2:24" ht="1.75" customHeight="1"/>
    <row r="7127" spans="2:24" ht="10.75" customHeight="1">
      <c r="E7127" s="85">
        <v>0</v>
      </c>
      <c r="F7127" s="85"/>
      <c r="G7127" s="85"/>
      <c r="I7127" s="85">
        <v>0</v>
      </c>
      <c r="J7127" s="85"/>
      <c r="K7127" s="85"/>
      <c r="M7127" s="3">
        <v>0</v>
      </c>
      <c r="O7127" s="3">
        <v>0</v>
      </c>
      <c r="Q7127" s="3">
        <v>0</v>
      </c>
      <c r="S7127" s="85">
        <v>0</v>
      </c>
      <c r="T7127" s="85"/>
      <c r="U7127" s="85"/>
    </row>
    <row r="7128" spans="2:24" ht="6" customHeight="1"/>
    <row r="7129" spans="2:24" ht="13.75" customHeight="1">
      <c r="C7129" s="86" t="s">
        <v>10</v>
      </c>
      <c r="D7129" s="86"/>
      <c r="E7129" s="86"/>
      <c r="G7129" s="87">
        <v>1</v>
      </c>
      <c r="H7129" s="87"/>
      <c r="I7129" s="87"/>
    </row>
    <row r="7130" spans="2:24" ht="6" customHeight="1"/>
    <row r="7131" spans="2:24" ht="6" customHeight="1"/>
    <row r="7132" spans="2:24" ht="15" customHeight="1">
      <c r="B7132" s="88" t="s">
        <v>919</v>
      </c>
      <c r="C7132" s="88"/>
      <c r="D7132" s="88"/>
      <c r="E7132" s="88"/>
      <c r="F7132" s="88"/>
      <c r="G7132" s="88"/>
      <c r="H7132" s="88"/>
      <c r="I7132" s="88"/>
      <c r="J7132" s="88"/>
      <c r="K7132" s="88"/>
      <c r="L7132" s="88"/>
      <c r="M7132" s="88"/>
      <c r="N7132" s="88"/>
      <c r="O7132" s="88"/>
      <c r="P7132" s="88"/>
      <c r="Q7132" s="88"/>
      <c r="R7132" s="88"/>
      <c r="S7132" s="88"/>
      <c r="T7132" s="88"/>
      <c r="U7132" s="88"/>
      <c r="V7132" s="88"/>
      <c r="W7132" s="88"/>
      <c r="X7132" s="88"/>
    </row>
    <row r="7133" spans="2:24" ht="5.4" customHeight="1"/>
    <row r="7134" spans="2:24" ht="12.65" customHeight="1">
      <c r="B7134" s="74" t="s">
        <v>920</v>
      </c>
      <c r="C7134" s="74"/>
      <c r="E7134" s="89">
        <v>0</v>
      </c>
      <c r="F7134" s="89"/>
      <c r="G7134" s="89"/>
      <c r="I7134" s="89">
        <v>0</v>
      </c>
      <c r="J7134" s="89"/>
      <c r="K7134" s="89"/>
      <c r="M7134" s="2">
        <v>0</v>
      </c>
      <c r="O7134" s="2">
        <v>0</v>
      </c>
      <c r="Q7134" s="2">
        <v>0</v>
      </c>
      <c r="S7134" s="89">
        <v>0</v>
      </c>
      <c r="T7134" s="89"/>
      <c r="U7134" s="89"/>
      <c r="W7134" s="90">
        <v>99</v>
      </c>
      <c r="X7134" s="90"/>
    </row>
    <row r="7135" spans="2:24" ht="0.65" customHeight="1">
      <c r="B7135" s="74"/>
      <c r="C7135" s="74"/>
    </row>
    <row r="7136" spans="2:24" ht="0.65" customHeight="1"/>
    <row r="7137" spans="2:24" ht="1.75" customHeight="1"/>
    <row r="7138" spans="2:24" ht="10.75" customHeight="1">
      <c r="E7138" s="85">
        <v>0</v>
      </c>
      <c r="F7138" s="85"/>
      <c r="G7138" s="85"/>
      <c r="I7138" s="85">
        <v>0</v>
      </c>
      <c r="J7138" s="85"/>
      <c r="K7138" s="85"/>
      <c r="M7138" s="3">
        <v>0</v>
      </c>
      <c r="O7138" s="3">
        <v>0</v>
      </c>
      <c r="Q7138" s="3">
        <v>0</v>
      </c>
      <c r="S7138" s="85">
        <v>0</v>
      </c>
      <c r="T7138" s="85"/>
      <c r="U7138" s="85"/>
    </row>
    <row r="7139" spans="2:24" ht="6" customHeight="1"/>
    <row r="7140" spans="2:24" ht="13.75" customHeight="1">
      <c r="C7140" s="86" t="s">
        <v>10</v>
      </c>
      <c r="D7140" s="86"/>
      <c r="E7140" s="86"/>
      <c r="G7140" s="87">
        <v>1</v>
      </c>
      <c r="H7140" s="87"/>
      <c r="I7140" s="87"/>
    </row>
    <row r="7141" spans="2:24" ht="6" customHeight="1"/>
    <row r="7142" spans="2:24" ht="6" customHeight="1"/>
    <row r="7143" spans="2:24" ht="15" customHeight="1">
      <c r="B7143" s="88" t="s">
        <v>921</v>
      </c>
      <c r="C7143" s="88"/>
      <c r="D7143" s="88"/>
      <c r="E7143" s="88"/>
      <c r="F7143" s="88"/>
      <c r="G7143" s="88"/>
      <c r="H7143" s="88"/>
      <c r="I7143" s="88"/>
      <c r="J7143" s="88"/>
      <c r="K7143" s="88"/>
      <c r="L7143" s="88"/>
      <c r="M7143" s="88"/>
      <c r="N7143" s="88"/>
      <c r="O7143" s="88"/>
      <c r="P7143" s="88"/>
      <c r="Q7143" s="88"/>
      <c r="R7143" s="88"/>
      <c r="S7143" s="88"/>
      <c r="T7143" s="88"/>
      <c r="U7143" s="88"/>
      <c r="V7143" s="88"/>
      <c r="W7143" s="88"/>
      <c r="X7143" s="88"/>
    </row>
    <row r="7144" spans="2:24" ht="5.4" customHeight="1"/>
    <row r="7145" spans="2:24" ht="10.75" customHeight="1">
      <c r="B7145" s="93" t="s">
        <v>922</v>
      </c>
      <c r="C7145" s="93"/>
      <c r="E7145" s="89">
        <v>0</v>
      </c>
      <c r="F7145" s="89"/>
      <c r="G7145" s="89"/>
      <c r="I7145" s="89">
        <v>0</v>
      </c>
      <c r="J7145" s="89"/>
      <c r="K7145" s="89"/>
      <c r="M7145" s="2">
        <v>0</v>
      </c>
      <c r="O7145" s="2">
        <v>0</v>
      </c>
      <c r="Q7145" s="2">
        <v>90</v>
      </c>
      <c r="S7145" s="89">
        <v>90</v>
      </c>
      <c r="T7145" s="89"/>
      <c r="U7145" s="89"/>
      <c r="W7145" s="90">
        <v>73</v>
      </c>
      <c r="X7145" s="90"/>
    </row>
    <row r="7146" spans="2:24" ht="1.75" customHeight="1">
      <c r="B7146" s="93"/>
      <c r="C7146" s="93"/>
    </row>
    <row r="7147" spans="2:24" ht="0.65" customHeight="1">
      <c r="B7147" s="93"/>
      <c r="C7147" s="93"/>
    </row>
    <row r="7148" spans="2:24" ht="8.4" customHeight="1">
      <c r="B7148" s="93"/>
      <c r="C7148" s="93"/>
    </row>
    <row r="7149" spans="2:24" ht="10.75" customHeight="1">
      <c r="B7149" s="93" t="s">
        <v>922</v>
      </c>
      <c r="C7149" s="93"/>
      <c r="E7149" s="89">
        <v>0</v>
      </c>
      <c r="F7149" s="89"/>
      <c r="G7149" s="89"/>
      <c r="I7149" s="89">
        <v>0</v>
      </c>
      <c r="J7149" s="89"/>
      <c r="K7149" s="89"/>
      <c r="M7149" s="2">
        <v>0</v>
      </c>
      <c r="O7149" s="2">
        <v>0</v>
      </c>
      <c r="Q7149" s="2">
        <v>90</v>
      </c>
      <c r="S7149" s="89">
        <v>90</v>
      </c>
      <c r="T7149" s="89"/>
      <c r="U7149" s="89"/>
      <c r="W7149" s="90">
        <v>73</v>
      </c>
      <c r="X7149" s="90"/>
    </row>
    <row r="7150" spans="2:24" ht="1.75" customHeight="1">
      <c r="B7150" s="93"/>
      <c r="C7150" s="93"/>
    </row>
    <row r="7151" spans="2:24" ht="0.65" customHeight="1">
      <c r="B7151" s="93"/>
      <c r="C7151" s="93"/>
    </row>
    <row r="7152" spans="2:24" ht="8.4" customHeight="1">
      <c r="B7152" s="93"/>
      <c r="C7152" s="93"/>
    </row>
    <row r="7153" spans="2:24" ht="1.75" customHeight="1"/>
    <row r="7154" spans="2:24" ht="10.75" customHeight="1">
      <c r="E7154" s="85">
        <v>0</v>
      </c>
      <c r="F7154" s="85"/>
      <c r="G7154" s="85"/>
      <c r="I7154" s="85">
        <v>0</v>
      </c>
      <c r="J7154" s="85"/>
      <c r="K7154" s="85"/>
      <c r="M7154" s="3">
        <v>0</v>
      </c>
      <c r="O7154" s="3">
        <v>0</v>
      </c>
      <c r="Q7154" s="3">
        <v>180</v>
      </c>
      <c r="S7154" s="85">
        <v>180</v>
      </c>
      <c r="T7154" s="85"/>
      <c r="U7154" s="85"/>
    </row>
    <row r="7155" spans="2:24" ht="6" customHeight="1"/>
    <row r="7156" spans="2:24" ht="13.75" customHeight="1">
      <c r="C7156" s="86" t="s">
        <v>10</v>
      </c>
      <c r="D7156" s="86"/>
      <c r="E7156" s="86"/>
      <c r="G7156" s="87">
        <v>2</v>
      </c>
      <c r="H7156" s="87"/>
      <c r="I7156" s="87"/>
    </row>
    <row r="7157" spans="2:24" ht="6" customHeight="1"/>
    <row r="7158" spans="2:24" ht="6" customHeight="1"/>
    <row r="7159" spans="2:24" ht="15" customHeight="1">
      <c r="B7159" s="88" t="s">
        <v>923</v>
      </c>
      <c r="C7159" s="88"/>
      <c r="D7159" s="88"/>
      <c r="E7159" s="88"/>
      <c r="F7159" s="88"/>
      <c r="G7159" s="88"/>
      <c r="H7159" s="88"/>
      <c r="I7159" s="88"/>
      <c r="J7159" s="88"/>
      <c r="K7159" s="88"/>
      <c r="L7159" s="88"/>
      <c r="M7159" s="88"/>
      <c r="N7159" s="88"/>
      <c r="O7159" s="88"/>
      <c r="P7159" s="88"/>
      <c r="Q7159" s="88"/>
      <c r="R7159" s="88"/>
      <c r="S7159" s="88"/>
      <c r="T7159" s="88"/>
      <c r="U7159" s="88"/>
      <c r="V7159" s="88"/>
      <c r="W7159" s="88"/>
      <c r="X7159" s="88"/>
    </row>
    <row r="7160" spans="2:24" ht="5.4" customHeight="1"/>
    <row r="7161" spans="2:24" ht="10.75" customHeight="1">
      <c r="B7161" s="93" t="s">
        <v>924</v>
      </c>
      <c r="C7161" s="93"/>
      <c r="E7161" s="89">
        <v>9700</v>
      </c>
      <c r="F7161" s="89"/>
      <c r="G7161" s="89"/>
      <c r="I7161" s="89">
        <v>10100</v>
      </c>
      <c r="J7161" s="89"/>
      <c r="K7161" s="89"/>
      <c r="M7161" s="2">
        <v>9900</v>
      </c>
      <c r="O7161" s="2">
        <v>10425</v>
      </c>
      <c r="Q7161" s="2">
        <v>12300</v>
      </c>
      <c r="S7161" s="89">
        <v>13085</v>
      </c>
      <c r="T7161" s="89"/>
      <c r="U7161" s="89"/>
      <c r="W7161" s="90">
        <v>53</v>
      </c>
      <c r="X7161" s="90"/>
    </row>
    <row r="7162" spans="2:24" ht="1.75" customHeight="1">
      <c r="B7162" s="93"/>
      <c r="C7162" s="93"/>
    </row>
    <row r="7163" spans="2:24" ht="0.65" customHeight="1">
      <c r="B7163" s="93"/>
      <c r="C7163" s="93"/>
    </row>
    <row r="7164" spans="2:24" ht="8.4" customHeight="1">
      <c r="B7164" s="93"/>
      <c r="C7164" s="93"/>
    </row>
    <row r="7165" spans="2:24" ht="10.75" customHeight="1">
      <c r="B7165" s="93" t="s">
        <v>924</v>
      </c>
      <c r="C7165" s="93"/>
      <c r="E7165" s="89">
        <v>9700</v>
      </c>
      <c r="F7165" s="89"/>
      <c r="G7165" s="89"/>
      <c r="I7165" s="89">
        <v>10100</v>
      </c>
      <c r="J7165" s="89"/>
      <c r="K7165" s="89"/>
      <c r="M7165" s="2">
        <v>9900</v>
      </c>
      <c r="O7165" s="2">
        <v>10425</v>
      </c>
      <c r="Q7165" s="2">
        <v>12300</v>
      </c>
      <c r="S7165" s="89">
        <v>13085</v>
      </c>
      <c r="T7165" s="89"/>
      <c r="U7165" s="89"/>
      <c r="W7165" s="90">
        <v>56</v>
      </c>
      <c r="X7165" s="90"/>
    </row>
    <row r="7166" spans="2:24" ht="1.75" customHeight="1">
      <c r="B7166" s="93"/>
      <c r="C7166" s="93"/>
    </row>
    <row r="7167" spans="2:24" ht="0.65" customHeight="1">
      <c r="B7167" s="93"/>
      <c r="C7167" s="93"/>
    </row>
    <row r="7168" spans="2:24" ht="8.4" customHeight="1">
      <c r="B7168" s="93"/>
      <c r="C7168" s="93"/>
    </row>
    <row r="7169" spans="2:24" ht="1.75" customHeight="1"/>
    <row r="7170" spans="2:24" ht="10.75" customHeight="1">
      <c r="E7170" s="85">
        <v>19400</v>
      </c>
      <c r="F7170" s="85"/>
      <c r="G7170" s="85"/>
      <c r="I7170" s="85">
        <v>20200</v>
      </c>
      <c r="J7170" s="85"/>
      <c r="K7170" s="85"/>
      <c r="M7170" s="3">
        <v>19800</v>
      </c>
      <c r="O7170" s="3">
        <v>20850</v>
      </c>
      <c r="Q7170" s="3">
        <v>24600</v>
      </c>
      <c r="S7170" s="85">
        <v>26170</v>
      </c>
      <c r="T7170" s="85"/>
      <c r="U7170" s="85"/>
    </row>
    <row r="7171" spans="2:24" ht="6" customHeight="1"/>
    <row r="7172" spans="2:24" ht="13.75" customHeight="1">
      <c r="C7172" s="86" t="s">
        <v>10</v>
      </c>
      <c r="D7172" s="86"/>
      <c r="E7172" s="86"/>
      <c r="G7172" s="87">
        <v>2</v>
      </c>
      <c r="H7172" s="87"/>
      <c r="I7172" s="87"/>
    </row>
    <row r="7173" spans="2:24" ht="6" customHeight="1"/>
    <row r="7174" spans="2:24" ht="6" customHeight="1"/>
    <row r="7175" spans="2:24" ht="15.65" customHeight="1">
      <c r="B7175" s="88" t="s">
        <v>925</v>
      </c>
      <c r="C7175" s="88"/>
      <c r="D7175" s="88"/>
      <c r="E7175" s="88"/>
      <c r="F7175" s="88"/>
      <c r="G7175" s="88"/>
      <c r="H7175" s="88"/>
      <c r="I7175" s="88"/>
      <c r="J7175" s="88"/>
      <c r="K7175" s="88"/>
      <c r="L7175" s="88"/>
      <c r="M7175" s="88"/>
      <c r="N7175" s="88"/>
      <c r="O7175" s="88"/>
      <c r="P7175" s="88"/>
      <c r="Q7175" s="88"/>
      <c r="R7175" s="88"/>
      <c r="S7175" s="88"/>
      <c r="T7175" s="88"/>
      <c r="U7175" s="88"/>
      <c r="V7175" s="88"/>
      <c r="W7175" s="88"/>
      <c r="X7175" s="88"/>
    </row>
    <row r="7176" spans="2:24" ht="10.75" customHeight="1">
      <c r="B7176" s="93" t="s">
        <v>926</v>
      </c>
      <c r="C7176" s="93"/>
      <c r="E7176" s="89">
        <v>2000</v>
      </c>
      <c r="F7176" s="89"/>
      <c r="G7176" s="89"/>
      <c r="I7176" s="89">
        <v>2100</v>
      </c>
      <c r="J7176" s="89"/>
      <c r="K7176" s="89"/>
      <c r="M7176" s="2">
        <v>1450</v>
      </c>
      <c r="O7176" s="2">
        <v>1700</v>
      </c>
      <c r="Q7176" s="2">
        <v>1600</v>
      </c>
      <c r="S7176" s="89">
        <v>1800</v>
      </c>
      <c r="T7176" s="89"/>
      <c r="U7176" s="89"/>
      <c r="W7176" s="90">
        <v>55</v>
      </c>
      <c r="X7176" s="90"/>
    </row>
    <row r="7177" spans="2:24" ht="1.75" customHeight="1">
      <c r="B7177" s="93"/>
      <c r="C7177" s="93"/>
    </row>
    <row r="7178" spans="2:24" ht="0.65" customHeight="1">
      <c r="B7178" s="93"/>
      <c r="C7178" s="93"/>
    </row>
    <row r="7179" spans="2:24" ht="8.4" customHeight="1">
      <c r="B7179" s="93"/>
      <c r="C7179" s="93"/>
    </row>
    <row r="7180" spans="2:24" ht="10.75" customHeight="1">
      <c r="B7180" s="93" t="s">
        <v>926</v>
      </c>
      <c r="C7180" s="93"/>
      <c r="E7180" s="89">
        <v>2000</v>
      </c>
      <c r="F7180" s="89"/>
      <c r="G7180" s="89"/>
      <c r="I7180" s="89">
        <v>2100</v>
      </c>
      <c r="J7180" s="89"/>
      <c r="K7180" s="89"/>
      <c r="M7180" s="2">
        <v>1450</v>
      </c>
      <c r="O7180" s="2">
        <v>1700</v>
      </c>
      <c r="Q7180" s="2">
        <v>1600</v>
      </c>
      <c r="S7180" s="89">
        <v>1800</v>
      </c>
      <c r="T7180" s="89"/>
      <c r="U7180" s="89"/>
      <c r="W7180" s="90">
        <v>56</v>
      </c>
      <c r="X7180" s="90"/>
    </row>
    <row r="7181" spans="2:24" ht="1.75" customHeight="1">
      <c r="B7181" s="93"/>
      <c r="C7181" s="93"/>
    </row>
    <row r="7182" spans="2:24" ht="0.65" customHeight="1">
      <c r="B7182" s="93"/>
      <c r="C7182" s="93"/>
    </row>
    <row r="7183" spans="2:24" ht="8.4" customHeight="1">
      <c r="B7183" s="93"/>
      <c r="C7183" s="93"/>
    </row>
    <row r="7184" spans="2:24" ht="1.75" customHeight="1"/>
    <row r="7185" spans="2:24" ht="10.75" customHeight="1">
      <c r="E7185" s="85">
        <v>4000</v>
      </c>
      <c r="F7185" s="85"/>
      <c r="G7185" s="85"/>
      <c r="I7185" s="85">
        <v>4200</v>
      </c>
      <c r="J7185" s="85"/>
      <c r="K7185" s="85"/>
      <c r="M7185" s="3">
        <v>2900</v>
      </c>
      <c r="O7185" s="3">
        <v>3400</v>
      </c>
      <c r="Q7185" s="3">
        <v>3200</v>
      </c>
      <c r="S7185" s="85">
        <v>3600</v>
      </c>
      <c r="T7185" s="85"/>
      <c r="U7185" s="85"/>
    </row>
    <row r="7186" spans="2:24" ht="6" customHeight="1"/>
    <row r="7187" spans="2:24" ht="13.75" customHeight="1">
      <c r="C7187" s="86" t="s">
        <v>10</v>
      </c>
      <c r="D7187" s="86"/>
      <c r="E7187" s="86"/>
      <c r="G7187" s="87">
        <v>2</v>
      </c>
      <c r="H7187" s="87"/>
      <c r="I7187" s="87"/>
    </row>
    <row r="7188" spans="2:24" ht="6" customHeight="1"/>
    <row r="7189" spans="2:24" ht="6" customHeight="1"/>
    <row r="7190" spans="2:24" ht="15" customHeight="1">
      <c r="B7190" s="88" t="s">
        <v>927</v>
      </c>
      <c r="C7190" s="88"/>
      <c r="D7190" s="88"/>
      <c r="E7190" s="88"/>
      <c r="F7190" s="88"/>
      <c r="G7190" s="88"/>
      <c r="H7190" s="88"/>
      <c r="I7190" s="88"/>
      <c r="J7190" s="88"/>
      <c r="K7190" s="88"/>
      <c r="L7190" s="88"/>
      <c r="M7190" s="88"/>
      <c r="N7190" s="88"/>
      <c r="O7190" s="88"/>
      <c r="P7190" s="88"/>
      <c r="Q7190" s="88"/>
      <c r="R7190" s="88"/>
      <c r="S7190" s="88"/>
      <c r="T7190" s="88"/>
      <c r="U7190" s="88"/>
      <c r="V7190" s="88"/>
      <c r="W7190" s="88"/>
      <c r="X7190" s="88"/>
    </row>
    <row r="7191" spans="2:24" ht="5.4" customHeight="1"/>
    <row r="7192" spans="2:24" ht="12.65" customHeight="1">
      <c r="B7192" s="74" t="s">
        <v>928</v>
      </c>
      <c r="C7192" s="74"/>
      <c r="E7192" s="89">
        <v>75</v>
      </c>
      <c r="F7192" s="89"/>
      <c r="G7192" s="89"/>
      <c r="I7192" s="89">
        <v>175</v>
      </c>
      <c r="J7192" s="89"/>
      <c r="K7192" s="89"/>
      <c r="M7192" s="2">
        <v>400</v>
      </c>
      <c r="O7192" s="2">
        <v>450</v>
      </c>
      <c r="Q7192" s="2">
        <v>1575</v>
      </c>
      <c r="S7192" s="89">
        <v>1575</v>
      </c>
      <c r="T7192" s="89"/>
      <c r="U7192" s="89"/>
      <c r="W7192" s="90">
        <v>65</v>
      </c>
      <c r="X7192" s="90"/>
    </row>
    <row r="7193" spans="2:24" ht="0.65" customHeight="1">
      <c r="B7193" s="74"/>
      <c r="C7193" s="74"/>
    </row>
    <row r="7194" spans="2:24" ht="0.65" customHeight="1"/>
    <row r="7195" spans="2:24" ht="1.75" customHeight="1"/>
    <row r="7196" spans="2:24" ht="10.75" customHeight="1">
      <c r="E7196" s="85">
        <v>75</v>
      </c>
      <c r="F7196" s="85"/>
      <c r="G7196" s="85"/>
      <c r="I7196" s="85">
        <v>175</v>
      </c>
      <c r="J7196" s="85"/>
      <c r="K7196" s="85"/>
      <c r="M7196" s="3">
        <v>400</v>
      </c>
      <c r="O7196" s="3">
        <v>450</v>
      </c>
      <c r="Q7196" s="3">
        <v>1575</v>
      </c>
      <c r="S7196" s="85">
        <v>1575</v>
      </c>
      <c r="T7196" s="85"/>
      <c r="U7196" s="85"/>
    </row>
    <row r="7197" spans="2:24" ht="6" customHeight="1"/>
    <row r="7198" spans="2:24" ht="13.75" customHeight="1">
      <c r="C7198" s="86" t="s">
        <v>10</v>
      </c>
      <c r="D7198" s="86"/>
      <c r="E7198" s="86"/>
      <c r="G7198" s="87">
        <v>1</v>
      </c>
      <c r="H7198" s="87"/>
      <c r="I7198" s="87"/>
    </row>
    <row r="7199" spans="2:24" ht="6" customHeight="1"/>
    <row r="7200" spans="2:24" ht="6" customHeight="1"/>
    <row r="7201" spans="2:24" ht="15" customHeight="1">
      <c r="B7201" s="88" t="s">
        <v>929</v>
      </c>
      <c r="C7201" s="88"/>
      <c r="D7201" s="88"/>
      <c r="E7201" s="88"/>
      <c r="F7201" s="88"/>
      <c r="G7201" s="88"/>
      <c r="H7201" s="88"/>
      <c r="I7201" s="88"/>
      <c r="J7201" s="88"/>
      <c r="K7201" s="88"/>
      <c r="L7201" s="88"/>
      <c r="M7201" s="88"/>
      <c r="N7201" s="88"/>
      <c r="O7201" s="88"/>
      <c r="P7201" s="88"/>
      <c r="Q7201" s="88"/>
      <c r="R7201" s="88"/>
      <c r="S7201" s="88"/>
      <c r="T7201" s="88"/>
      <c r="U7201" s="88"/>
      <c r="V7201" s="88"/>
      <c r="W7201" s="88"/>
      <c r="X7201" s="88"/>
    </row>
    <row r="7202" spans="2:24" ht="5.4" customHeight="1"/>
    <row r="7203" spans="2:24" ht="12.65" customHeight="1">
      <c r="B7203" s="74" t="s">
        <v>930</v>
      </c>
      <c r="C7203" s="74"/>
      <c r="E7203" s="89">
        <v>0</v>
      </c>
      <c r="F7203" s="89"/>
      <c r="G7203" s="89"/>
      <c r="I7203" s="89">
        <v>20</v>
      </c>
      <c r="J7203" s="89"/>
      <c r="K7203" s="89"/>
      <c r="M7203" s="2">
        <v>156</v>
      </c>
      <c r="O7203" s="2">
        <v>156</v>
      </c>
      <c r="Q7203" s="2">
        <v>156</v>
      </c>
      <c r="S7203" s="89">
        <v>156</v>
      </c>
      <c r="T7203" s="89"/>
      <c r="U7203" s="89"/>
      <c r="W7203" s="90">
        <v>75</v>
      </c>
      <c r="X7203" s="90"/>
    </row>
    <row r="7204" spans="2:24" ht="0.65" customHeight="1">
      <c r="B7204" s="74"/>
      <c r="C7204" s="74"/>
    </row>
    <row r="7205" spans="2:24" ht="0.65" customHeight="1"/>
    <row r="7206" spans="2:24" ht="1.75" customHeight="1"/>
    <row r="7207" spans="2:24" ht="10.75" customHeight="1">
      <c r="E7207" s="85">
        <v>0</v>
      </c>
      <c r="F7207" s="85"/>
      <c r="G7207" s="85"/>
      <c r="I7207" s="85">
        <v>20</v>
      </c>
      <c r="J7207" s="85"/>
      <c r="K7207" s="85"/>
      <c r="M7207" s="3">
        <v>156</v>
      </c>
      <c r="O7207" s="3">
        <v>156</v>
      </c>
      <c r="Q7207" s="3">
        <v>156</v>
      </c>
      <c r="S7207" s="85">
        <v>156</v>
      </c>
      <c r="T7207" s="85"/>
      <c r="U7207" s="85"/>
    </row>
    <row r="7208" spans="2:24" ht="6" customHeight="1"/>
    <row r="7209" spans="2:24" ht="13.75" customHeight="1">
      <c r="C7209" s="86" t="s">
        <v>10</v>
      </c>
      <c r="D7209" s="86"/>
      <c r="E7209" s="86"/>
      <c r="G7209" s="87">
        <v>1</v>
      </c>
      <c r="H7209" s="87"/>
      <c r="I7209" s="87"/>
    </row>
    <row r="7210" spans="2:24" ht="6" customHeight="1"/>
    <row r="7211" spans="2:24" ht="6" customHeight="1"/>
    <row r="7212" spans="2:24" ht="15" customHeight="1">
      <c r="B7212" s="88" t="s">
        <v>931</v>
      </c>
      <c r="C7212" s="88"/>
      <c r="D7212" s="88"/>
      <c r="E7212" s="88"/>
      <c r="F7212" s="88"/>
      <c r="G7212" s="88"/>
      <c r="H7212" s="88"/>
      <c r="I7212" s="88"/>
      <c r="J7212" s="88"/>
      <c r="K7212" s="88"/>
      <c r="L7212" s="88"/>
      <c r="M7212" s="88"/>
      <c r="N7212" s="88"/>
      <c r="O7212" s="88"/>
      <c r="P7212" s="88"/>
      <c r="Q7212" s="88"/>
      <c r="R7212" s="88"/>
      <c r="S7212" s="88"/>
      <c r="T7212" s="88"/>
      <c r="U7212" s="88"/>
      <c r="V7212" s="88"/>
      <c r="W7212" s="88"/>
      <c r="X7212" s="88"/>
    </row>
    <row r="7213" spans="2:24" ht="5.4" customHeight="1"/>
    <row r="7214" spans="2:24" ht="12.65" customHeight="1">
      <c r="B7214" s="74" t="s">
        <v>932</v>
      </c>
      <c r="C7214" s="74"/>
      <c r="E7214" s="89">
        <v>364</v>
      </c>
      <c r="F7214" s="89"/>
      <c r="G7214" s="89"/>
      <c r="I7214" s="89">
        <v>424</v>
      </c>
      <c r="J7214" s="89"/>
      <c r="K7214" s="89"/>
      <c r="M7214" s="2">
        <v>370</v>
      </c>
      <c r="O7214" s="2">
        <v>414</v>
      </c>
      <c r="Q7214" s="2">
        <v>316</v>
      </c>
      <c r="S7214" s="89">
        <v>357</v>
      </c>
      <c r="T7214" s="89"/>
      <c r="U7214" s="89"/>
      <c r="W7214" s="90">
        <v>91</v>
      </c>
      <c r="X7214" s="90"/>
    </row>
    <row r="7215" spans="2:24" ht="0.65" customHeight="1">
      <c r="B7215" s="74"/>
      <c r="C7215" s="74"/>
    </row>
    <row r="7216" spans="2:24" ht="0.65" customHeight="1"/>
    <row r="7217" spans="2:24" ht="1.75" customHeight="1"/>
    <row r="7218" spans="2:24" ht="10.75" customHeight="1">
      <c r="E7218" s="85">
        <v>364</v>
      </c>
      <c r="F7218" s="85"/>
      <c r="G7218" s="85"/>
      <c r="I7218" s="85">
        <v>424</v>
      </c>
      <c r="J7218" s="85"/>
      <c r="K7218" s="85"/>
      <c r="M7218" s="3">
        <v>370</v>
      </c>
      <c r="O7218" s="3">
        <v>414</v>
      </c>
      <c r="Q7218" s="3">
        <v>316</v>
      </c>
      <c r="S7218" s="85">
        <v>357</v>
      </c>
      <c r="T7218" s="85"/>
      <c r="U7218" s="85"/>
    </row>
    <row r="7219" spans="2:24" ht="6" customHeight="1"/>
    <row r="7220" spans="2:24" ht="13.75" customHeight="1">
      <c r="C7220" s="86" t="s">
        <v>10</v>
      </c>
      <c r="D7220" s="86"/>
      <c r="E7220" s="86"/>
      <c r="G7220" s="87">
        <v>1</v>
      </c>
      <c r="H7220" s="87"/>
      <c r="I7220" s="87"/>
    </row>
    <row r="7221" spans="2:24" ht="6" customHeight="1"/>
    <row r="7222" spans="2:24" ht="6" customHeight="1"/>
    <row r="7223" spans="2:24" ht="15" customHeight="1">
      <c r="B7223" s="88" t="s">
        <v>933</v>
      </c>
      <c r="C7223" s="88"/>
      <c r="D7223" s="88"/>
      <c r="E7223" s="88"/>
      <c r="F7223" s="88"/>
      <c r="G7223" s="88"/>
      <c r="H7223" s="88"/>
      <c r="I7223" s="88"/>
      <c r="J7223" s="88"/>
      <c r="K7223" s="88"/>
      <c r="L7223" s="88"/>
      <c r="M7223" s="88"/>
      <c r="N7223" s="88"/>
      <c r="O7223" s="88"/>
      <c r="P7223" s="88"/>
      <c r="Q7223" s="88"/>
      <c r="R7223" s="88"/>
      <c r="S7223" s="88"/>
      <c r="T7223" s="88"/>
      <c r="U7223" s="88"/>
      <c r="V7223" s="88"/>
      <c r="W7223" s="88"/>
      <c r="X7223" s="88"/>
    </row>
    <row r="7224" spans="2:24" ht="5.4" customHeight="1"/>
    <row r="7225" spans="2:24" ht="10.75" customHeight="1">
      <c r="B7225" s="93" t="s">
        <v>934</v>
      </c>
      <c r="C7225" s="93"/>
      <c r="E7225" s="89">
        <v>1950</v>
      </c>
      <c r="F7225" s="89"/>
      <c r="G7225" s="89"/>
      <c r="I7225" s="89">
        <v>2065</v>
      </c>
      <c r="J7225" s="89"/>
      <c r="K7225" s="89"/>
      <c r="M7225" s="2">
        <v>1805</v>
      </c>
      <c r="O7225" s="2">
        <v>1825</v>
      </c>
      <c r="Q7225" s="2">
        <v>1710</v>
      </c>
      <c r="S7225" s="89">
        <v>1815</v>
      </c>
      <c r="T7225" s="89"/>
      <c r="U7225" s="89"/>
      <c r="W7225" s="90">
        <v>47</v>
      </c>
      <c r="X7225" s="90"/>
    </row>
    <row r="7226" spans="2:24" ht="1.75" customHeight="1">
      <c r="B7226" s="93"/>
      <c r="C7226" s="93"/>
    </row>
    <row r="7227" spans="2:24" ht="0.65" customHeight="1">
      <c r="B7227" s="93"/>
      <c r="C7227" s="93"/>
    </row>
    <row r="7228" spans="2:24" ht="8.4" customHeight="1">
      <c r="B7228" s="93"/>
      <c r="C7228" s="93"/>
    </row>
    <row r="7229" spans="2:24" ht="10.75" customHeight="1">
      <c r="B7229" s="93" t="s">
        <v>934</v>
      </c>
      <c r="C7229" s="93"/>
      <c r="E7229" s="89">
        <v>1950</v>
      </c>
      <c r="F7229" s="89"/>
      <c r="G7229" s="89"/>
      <c r="I7229" s="89">
        <v>2065</v>
      </c>
      <c r="J7229" s="89"/>
      <c r="K7229" s="89"/>
      <c r="M7229" s="2">
        <v>1805</v>
      </c>
      <c r="O7229" s="2">
        <v>1825</v>
      </c>
      <c r="Q7229" s="2">
        <v>1710</v>
      </c>
      <c r="S7229" s="89">
        <v>1815</v>
      </c>
      <c r="T7229" s="89"/>
      <c r="U7229" s="89"/>
      <c r="W7229" s="90">
        <v>48</v>
      </c>
      <c r="X7229" s="90"/>
    </row>
    <row r="7230" spans="2:24" ht="1.75" customHeight="1">
      <c r="B7230" s="93"/>
      <c r="C7230" s="93"/>
    </row>
    <row r="7231" spans="2:24" ht="0.65" customHeight="1">
      <c r="B7231" s="93"/>
      <c r="C7231" s="93"/>
    </row>
    <row r="7232" spans="2:24" ht="8.4" customHeight="1">
      <c r="B7232" s="93"/>
      <c r="C7232" s="93"/>
    </row>
    <row r="7233" spans="2:24" ht="1.75" customHeight="1"/>
    <row r="7234" spans="2:24" ht="10.75" customHeight="1">
      <c r="E7234" s="85">
        <v>3900</v>
      </c>
      <c r="F7234" s="85"/>
      <c r="G7234" s="85"/>
      <c r="I7234" s="85">
        <v>4130</v>
      </c>
      <c r="J7234" s="85"/>
      <c r="K7234" s="85"/>
      <c r="M7234" s="3">
        <v>3610</v>
      </c>
      <c r="O7234" s="3">
        <v>3650</v>
      </c>
      <c r="Q7234" s="3">
        <v>3420</v>
      </c>
      <c r="S7234" s="85">
        <v>3630</v>
      </c>
      <c r="T7234" s="85"/>
      <c r="U7234" s="85"/>
    </row>
    <row r="7235" spans="2:24" ht="6" customHeight="1"/>
    <row r="7236" spans="2:24" ht="13.75" customHeight="1">
      <c r="C7236" s="86" t="s">
        <v>10</v>
      </c>
      <c r="D7236" s="86"/>
      <c r="E7236" s="86"/>
      <c r="G7236" s="87">
        <v>2</v>
      </c>
      <c r="H7236" s="87"/>
      <c r="I7236" s="87"/>
    </row>
    <row r="7237" spans="2:24" ht="6" customHeight="1"/>
    <row r="7238" spans="2:24" ht="6" customHeight="1"/>
    <row r="7239" spans="2:24" ht="15" customHeight="1">
      <c r="B7239" s="88" t="s">
        <v>935</v>
      </c>
      <c r="C7239" s="88"/>
      <c r="D7239" s="88"/>
      <c r="E7239" s="88"/>
      <c r="F7239" s="88"/>
      <c r="G7239" s="88"/>
      <c r="H7239" s="88"/>
      <c r="I7239" s="88"/>
      <c r="J7239" s="88"/>
      <c r="K7239" s="88"/>
      <c r="L7239" s="88"/>
      <c r="M7239" s="88"/>
      <c r="N7239" s="88"/>
      <c r="O7239" s="88"/>
      <c r="P7239" s="88"/>
      <c r="Q7239" s="88"/>
      <c r="R7239" s="88"/>
      <c r="S7239" s="88"/>
      <c r="T7239" s="88"/>
      <c r="U7239" s="88"/>
      <c r="V7239" s="88"/>
      <c r="W7239" s="88"/>
      <c r="X7239" s="88"/>
    </row>
    <row r="7240" spans="2:24" ht="5.4" customHeight="1"/>
    <row r="7241" spans="2:24" ht="10.75" customHeight="1">
      <c r="B7241" s="93" t="s">
        <v>936</v>
      </c>
      <c r="C7241" s="93"/>
      <c r="E7241" s="89">
        <v>1820</v>
      </c>
      <c r="F7241" s="89"/>
      <c r="G7241" s="89"/>
      <c r="I7241" s="89">
        <v>1915</v>
      </c>
      <c r="J7241" s="89"/>
      <c r="K7241" s="89"/>
      <c r="M7241" s="2">
        <v>1855</v>
      </c>
      <c r="O7241" s="2">
        <v>1915</v>
      </c>
      <c r="Q7241" s="2">
        <v>1820</v>
      </c>
      <c r="S7241" s="89">
        <v>2840</v>
      </c>
      <c r="T7241" s="89"/>
      <c r="U7241" s="89"/>
      <c r="W7241" s="90">
        <v>90</v>
      </c>
      <c r="X7241" s="90"/>
    </row>
    <row r="7242" spans="2:24" ht="1.75" customHeight="1">
      <c r="B7242" s="93"/>
      <c r="C7242" s="93"/>
    </row>
    <row r="7243" spans="2:24" ht="0.65" customHeight="1">
      <c r="B7243" s="93"/>
      <c r="C7243" s="93"/>
    </row>
    <row r="7244" spans="2:24" ht="8.4" customHeight="1">
      <c r="B7244" s="93"/>
      <c r="C7244" s="93"/>
    </row>
    <row r="7245" spans="2:24" ht="10.75" customHeight="1">
      <c r="B7245" s="93" t="s">
        <v>936</v>
      </c>
      <c r="C7245" s="93"/>
      <c r="E7245" s="89">
        <v>1820</v>
      </c>
      <c r="F7245" s="89"/>
      <c r="G7245" s="89"/>
      <c r="I7245" s="89">
        <v>1915</v>
      </c>
      <c r="J7245" s="89"/>
      <c r="K7245" s="89"/>
      <c r="M7245" s="2">
        <v>1855</v>
      </c>
      <c r="O7245" s="2">
        <v>1915</v>
      </c>
      <c r="Q7245" s="2">
        <v>1820</v>
      </c>
      <c r="S7245" s="89">
        <v>2840</v>
      </c>
      <c r="T7245" s="89"/>
      <c r="U7245" s="89"/>
      <c r="W7245" s="90">
        <v>92</v>
      </c>
      <c r="X7245" s="90"/>
    </row>
    <row r="7246" spans="2:24" ht="1.75" customHeight="1">
      <c r="B7246" s="93"/>
      <c r="C7246" s="93"/>
    </row>
    <row r="7247" spans="2:24" ht="0.65" customHeight="1">
      <c r="B7247" s="93"/>
      <c r="C7247" s="93"/>
    </row>
    <row r="7248" spans="2:24" ht="8.4" customHeight="1">
      <c r="B7248" s="93"/>
      <c r="C7248" s="93"/>
    </row>
    <row r="7249" spans="2:24" ht="1.75" customHeight="1"/>
    <row r="7250" spans="2:24" ht="10.75" customHeight="1">
      <c r="E7250" s="85">
        <v>3640</v>
      </c>
      <c r="F7250" s="85"/>
      <c r="G7250" s="85"/>
      <c r="I7250" s="85">
        <v>3830</v>
      </c>
      <c r="J7250" s="85"/>
      <c r="K7250" s="85"/>
      <c r="M7250" s="3">
        <v>3710</v>
      </c>
      <c r="O7250" s="3">
        <v>3830</v>
      </c>
      <c r="Q7250" s="3">
        <v>3640</v>
      </c>
      <c r="S7250" s="85">
        <v>5680</v>
      </c>
      <c r="T7250" s="85"/>
      <c r="U7250" s="85"/>
    </row>
    <row r="7251" spans="2:24" ht="6" customHeight="1"/>
    <row r="7252" spans="2:24" ht="13.75" customHeight="1">
      <c r="C7252" s="86" t="s">
        <v>10</v>
      </c>
      <c r="D7252" s="86"/>
      <c r="E7252" s="86"/>
      <c r="G7252" s="87">
        <v>2</v>
      </c>
      <c r="H7252" s="87"/>
      <c r="I7252" s="87"/>
    </row>
    <row r="7253" spans="2:24" ht="6" customHeight="1"/>
    <row r="7254" spans="2:24" ht="6" customHeight="1"/>
    <row r="7255" spans="2:24" ht="15" customHeight="1">
      <c r="B7255" s="88" t="s">
        <v>937</v>
      </c>
      <c r="C7255" s="88"/>
      <c r="D7255" s="88"/>
      <c r="E7255" s="88"/>
      <c r="F7255" s="88"/>
      <c r="G7255" s="88"/>
      <c r="H7255" s="88"/>
      <c r="I7255" s="88"/>
      <c r="J7255" s="88"/>
      <c r="K7255" s="88"/>
      <c r="L7255" s="88"/>
      <c r="M7255" s="88"/>
      <c r="N7255" s="88"/>
      <c r="O7255" s="88"/>
      <c r="P7255" s="88"/>
      <c r="Q7255" s="88"/>
      <c r="R7255" s="88"/>
      <c r="S7255" s="88"/>
      <c r="T7255" s="88"/>
      <c r="U7255" s="88"/>
      <c r="V7255" s="88"/>
      <c r="W7255" s="88"/>
      <c r="X7255" s="88"/>
    </row>
    <row r="7256" spans="2:24" ht="5.4" customHeight="1"/>
    <row r="7257" spans="2:24" ht="12.65" customHeight="1">
      <c r="B7257" s="74" t="s">
        <v>938</v>
      </c>
      <c r="C7257" s="74"/>
      <c r="E7257" s="89">
        <v>90</v>
      </c>
      <c r="F7257" s="89"/>
      <c r="G7257" s="89"/>
      <c r="I7257" s="89">
        <v>110</v>
      </c>
      <c r="J7257" s="89"/>
      <c r="K7257" s="89"/>
      <c r="M7257" s="2">
        <v>100</v>
      </c>
      <c r="O7257" s="2">
        <v>100</v>
      </c>
      <c r="Q7257" s="2">
        <v>145</v>
      </c>
      <c r="S7257" s="89">
        <v>145</v>
      </c>
      <c r="T7257" s="89"/>
      <c r="U7257" s="89"/>
      <c r="W7257" s="90">
        <v>58</v>
      </c>
      <c r="X7257" s="90"/>
    </row>
    <row r="7258" spans="2:24" ht="0.65" customHeight="1">
      <c r="B7258" s="74"/>
      <c r="C7258" s="74"/>
    </row>
    <row r="7259" spans="2:24" ht="0.65" customHeight="1"/>
    <row r="7260" spans="2:24" ht="1.75" customHeight="1"/>
    <row r="7261" spans="2:24" ht="10.75" customHeight="1">
      <c r="E7261" s="85">
        <v>90</v>
      </c>
      <c r="F7261" s="85"/>
      <c r="G7261" s="85"/>
      <c r="I7261" s="85">
        <v>110</v>
      </c>
      <c r="J7261" s="85"/>
      <c r="K7261" s="85"/>
      <c r="M7261" s="3">
        <v>100</v>
      </c>
      <c r="O7261" s="3">
        <v>100</v>
      </c>
      <c r="Q7261" s="3">
        <v>145</v>
      </c>
      <c r="S7261" s="85">
        <v>145</v>
      </c>
      <c r="T7261" s="85"/>
      <c r="U7261" s="85"/>
    </row>
    <row r="7262" spans="2:24" ht="6" customHeight="1"/>
    <row r="7263" spans="2:24" ht="13.75" customHeight="1">
      <c r="C7263" s="86" t="s">
        <v>10</v>
      </c>
      <c r="D7263" s="86"/>
      <c r="E7263" s="86"/>
      <c r="G7263" s="87">
        <v>1</v>
      </c>
      <c r="H7263" s="87"/>
      <c r="I7263" s="87"/>
    </row>
    <row r="7264" spans="2:24" ht="6" customHeight="1"/>
    <row r="7265" spans="2:24" ht="6" customHeight="1"/>
    <row r="7266" spans="2:24" ht="15" customHeight="1">
      <c r="B7266" s="88" t="s">
        <v>939</v>
      </c>
      <c r="C7266" s="88"/>
      <c r="D7266" s="88"/>
      <c r="E7266" s="88"/>
      <c r="F7266" s="88"/>
      <c r="G7266" s="88"/>
      <c r="H7266" s="88"/>
      <c r="I7266" s="88"/>
      <c r="J7266" s="88"/>
      <c r="K7266" s="88"/>
      <c r="L7266" s="88"/>
      <c r="M7266" s="88"/>
      <c r="N7266" s="88"/>
      <c r="O7266" s="88"/>
      <c r="P7266" s="88"/>
      <c r="Q7266" s="88"/>
      <c r="R7266" s="88"/>
      <c r="S7266" s="88"/>
      <c r="T7266" s="88"/>
      <c r="U7266" s="88"/>
      <c r="V7266" s="88"/>
      <c r="W7266" s="88"/>
      <c r="X7266" s="88"/>
    </row>
    <row r="7267" spans="2:24" ht="5.4" customHeight="1"/>
    <row r="7268" spans="2:24" ht="12.65" customHeight="1">
      <c r="B7268" s="74" t="s">
        <v>940</v>
      </c>
      <c r="C7268" s="74"/>
      <c r="E7268" s="89">
        <v>0</v>
      </c>
      <c r="F7268" s="89"/>
      <c r="G7268" s="89"/>
      <c r="I7268" s="89">
        <v>0</v>
      </c>
      <c r="J7268" s="89"/>
      <c r="K7268" s="89"/>
      <c r="M7268" s="2">
        <v>0</v>
      </c>
      <c r="O7268" s="2">
        <v>0</v>
      </c>
      <c r="Q7268" s="2">
        <v>100</v>
      </c>
      <c r="S7268" s="89">
        <v>120</v>
      </c>
      <c r="T7268" s="89"/>
      <c r="U7268" s="89"/>
      <c r="W7268" s="90">
        <v>53</v>
      </c>
      <c r="X7268" s="90"/>
    </row>
    <row r="7269" spans="2:24" ht="0.65" customHeight="1">
      <c r="B7269" s="74"/>
      <c r="C7269" s="74"/>
    </row>
    <row r="7270" spans="2:24" ht="0.65" customHeight="1"/>
    <row r="7271" spans="2:24" ht="1.75" customHeight="1"/>
    <row r="7272" spans="2:24" ht="10.75" customHeight="1">
      <c r="E7272" s="85">
        <v>0</v>
      </c>
      <c r="F7272" s="85"/>
      <c r="G7272" s="85"/>
      <c r="I7272" s="85">
        <v>0</v>
      </c>
      <c r="J7272" s="85"/>
      <c r="K7272" s="85"/>
      <c r="M7272" s="3">
        <v>0</v>
      </c>
      <c r="O7272" s="3">
        <v>0</v>
      </c>
      <c r="Q7272" s="3">
        <v>100</v>
      </c>
      <c r="S7272" s="85">
        <v>120</v>
      </c>
      <c r="T7272" s="85"/>
      <c r="U7272" s="85"/>
    </row>
    <row r="7273" spans="2:24" ht="6" customHeight="1"/>
    <row r="7274" spans="2:24" ht="13.75" customHeight="1">
      <c r="C7274" s="86" t="s">
        <v>10</v>
      </c>
      <c r="D7274" s="86"/>
      <c r="E7274" s="86"/>
      <c r="G7274" s="87">
        <v>1</v>
      </c>
      <c r="H7274" s="87"/>
      <c r="I7274" s="87"/>
    </row>
    <row r="7275" spans="2:24" ht="6" customHeight="1"/>
    <row r="7276" spans="2:24" ht="6" customHeight="1"/>
    <row r="7277" spans="2:24" ht="15" customHeight="1">
      <c r="B7277" s="88" t="s">
        <v>941</v>
      </c>
      <c r="C7277" s="88"/>
      <c r="D7277" s="88"/>
      <c r="E7277" s="88"/>
      <c r="F7277" s="88"/>
      <c r="G7277" s="88"/>
      <c r="H7277" s="88"/>
      <c r="I7277" s="88"/>
      <c r="J7277" s="88"/>
      <c r="K7277" s="88"/>
      <c r="L7277" s="88"/>
      <c r="M7277" s="88"/>
      <c r="N7277" s="88"/>
      <c r="O7277" s="88"/>
      <c r="P7277" s="88"/>
      <c r="Q7277" s="88"/>
      <c r="R7277" s="88"/>
      <c r="S7277" s="88"/>
      <c r="T7277" s="88"/>
      <c r="U7277" s="88"/>
      <c r="V7277" s="88"/>
      <c r="W7277" s="88"/>
      <c r="X7277" s="88"/>
    </row>
    <row r="7278" spans="2:24" ht="5.4" customHeight="1"/>
    <row r="7279" spans="2:24" ht="12.65" customHeight="1">
      <c r="B7279" s="74" t="s">
        <v>942</v>
      </c>
      <c r="C7279" s="74"/>
      <c r="E7279" s="89">
        <v>0</v>
      </c>
      <c r="F7279" s="89"/>
      <c r="G7279" s="89"/>
      <c r="I7279" s="89">
        <v>0</v>
      </c>
      <c r="J7279" s="89"/>
      <c r="K7279" s="89"/>
      <c r="M7279" s="2">
        <v>0</v>
      </c>
      <c r="O7279" s="2">
        <v>40</v>
      </c>
      <c r="Q7279" s="2">
        <v>0</v>
      </c>
      <c r="S7279" s="89">
        <v>0</v>
      </c>
      <c r="T7279" s="89"/>
      <c r="U7279" s="89"/>
      <c r="W7279" s="90">
        <v>18</v>
      </c>
      <c r="X7279" s="90"/>
    </row>
    <row r="7280" spans="2:24" ht="0.65" customHeight="1">
      <c r="B7280" s="74"/>
      <c r="C7280" s="74"/>
    </row>
    <row r="7281" spans="2:24" ht="0.65" customHeight="1"/>
    <row r="7282" spans="2:24" ht="1.75" customHeight="1"/>
    <row r="7283" spans="2:24" ht="10.75" customHeight="1">
      <c r="E7283" s="85">
        <v>0</v>
      </c>
      <c r="F7283" s="85"/>
      <c r="G7283" s="85"/>
      <c r="I7283" s="85">
        <v>0</v>
      </c>
      <c r="J7283" s="85"/>
      <c r="K7283" s="85"/>
      <c r="M7283" s="3">
        <v>0</v>
      </c>
      <c r="O7283" s="3">
        <v>40</v>
      </c>
      <c r="Q7283" s="3">
        <v>0</v>
      </c>
      <c r="S7283" s="85">
        <v>0</v>
      </c>
      <c r="T7283" s="85"/>
      <c r="U7283" s="85"/>
    </row>
    <row r="7284" spans="2:24" ht="6" customHeight="1"/>
    <row r="7285" spans="2:24" ht="13.75" customHeight="1">
      <c r="C7285" s="86" t="s">
        <v>10</v>
      </c>
      <c r="D7285" s="86"/>
      <c r="E7285" s="86"/>
      <c r="G7285" s="87">
        <v>1</v>
      </c>
      <c r="H7285" s="87"/>
      <c r="I7285" s="87"/>
    </row>
    <row r="7286" spans="2:24" ht="6" customHeight="1"/>
    <row r="7287" spans="2:24" ht="6" customHeight="1"/>
    <row r="7288" spans="2:24" ht="15" customHeight="1">
      <c r="B7288" s="88" t="s">
        <v>943</v>
      </c>
      <c r="C7288" s="88"/>
      <c r="D7288" s="88"/>
      <c r="E7288" s="88"/>
      <c r="F7288" s="88"/>
      <c r="G7288" s="88"/>
      <c r="H7288" s="88"/>
      <c r="I7288" s="88"/>
      <c r="J7288" s="88"/>
      <c r="K7288" s="88"/>
      <c r="L7288" s="88"/>
      <c r="M7288" s="88"/>
      <c r="N7288" s="88"/>
      <c r="O7288" s="88"/>
      <c r="P7288" s="88"/>
      <c r="Q7288" s="88"/>
      <c r="R7288" s="88"/>
      <c r="S7288" s="88"/>
      <c r="T7288" s="88"/>
      <c r="U7288" s="88"/>
      <c r="V7288" s="88"/>
      <c r="W7288" s="88"/>
      <c r="X7288" s="88"/>
    </row>
    <row r="7289" spans="2:24" ht="5.4" customHeight="1"/>
    <row r="7290" spans="2:24" ht="10.75" customHeight="1">
      <c r="B7290" s="93" t="s">
        <v>944</v>
      </c>
      <c r="C7290" s="93"/>
      <c r="E7290" s="89">
        <v>300</v>
      </c>
      <c r="F7290" s="89"/>
      <c r="G7290" s="89"/>
      <c r="I7290" s="89">
        <v>300</v>
      </c>
      <c r="J7290" s="89"/>
      <c r="K7290" s="89"/>
      <c r="M7290" s="2">
        <v>650</v>
      </c>
      <c r="O7290" s="2">
        <v>650</v>
      </c>
      <c r="Q7290" s="2">
        <v>650</v>
      </c>
      <c r="S7290" s="89">
        <v>650</v>
      </c>
      <c r="T7290" s="89"/>
      <c r="U7290" s="89"/>
      <c r="W7290" s="90">
        <v>77</v>
      </c>
      <c r="X7290" s="90"/>
    </row>
    <row r="7291" spans="2:24" ht="1.75" customHeight="1">
      <c r="B7291" s="93"/>
      <c r="C7291" s="93"/>
    </row>
    <row r="7292" spans="2:24" ht="0.65" customHeight="1">
      <c r="B7292" s="93"/>
      <c r="C7292" s="93"/>
    </row>
    <row r="7293" spans="2:24" ht="8.4" customHeight="1">
      <c r="B7293" s="93"/>
      <c r="C7293" s="93"/>
    </row>
    <row r="7294" spans="2:24" ht="10.75" customHeight="1">
      <c r="B7294" s="93" t="s">
        <v>944</v>
      </c>
      <c r="C7294" s="93"/>
      <c r="E7294" s="89">
        <v>300</v>
      </c>
      <c r="F7294" s="89"/>
      <c r="G7294" s="89"/>
      <c r="I7294" s="89">
        <v>300</v>
      </c>
      <c r="J7294" s="89"/>
      <c r="K7294" s="89"/>
      <c r="M7294" s="2">
        <v>650</v>
      </c>
      <c r="O7294" s="2">
        <v>650</v>
      </c>
      <c r="Q7294" s="2">
        <v>650</v>
      </c>
      <c r="S7294" s="89">
        <v>650</v>
      </c>
      <c r="T7294" s="89"/>
      <c r="U7294" s="89"/>
      <c r="W7294" s="90">
        <v>76</v>
      </c>
      <c r="X7294" s="90"/>
    </row>
    <row r="7295" spans="2:24" ht="1.75" customHeight="1">
      <c r="B7295" s="93"/>
      <c r="C7295" s="93"/>
    </row>
    <row r="7296" spans="2:24" ht="0.65" customHeight="1">
      <c r="B7296" s="93"/>
      <c r="C7296" s="93"/>
    </row>
    <row r="7297" spans="2:24" ht="8.4" customHeight="1">
      <c r="B7297" s="93"/>
      <c r="C7297" s="93"/>
    </row>
    <row r="7298" spans="2:24" ht="1.75" customHeight="1"/>
    <row r="7299" spans="2:24" ht="10.75" customHeight="1">
      <c r="E7299" s="85">
        <v>600</v>
      </c>
      <c r="F7299" s="85"/>
      <c r="G7299" s="85"/>
      <c r="I7299" s="85">
        <v>600</v>
      </c>
      <c r="J7299" s="85"/>
      <c r="K7299" s="85"/>
      <c r="M7299" s="3">
        <v>1300</v>
      </c>
      <c r="O7299" s="3">
        <v>1300</v>
      </c>
      <c r="Q7299" s="3">
        <v>1300</v>
      </c>
      <c r="S7299" s="85">
        <v>1300</v>
      </c>
      <c r="T7299" s="85"/>
      <c r="U7299" s="85"/>
    </row>
    <row r="7300" spans="2:24" ht="6" customHeight="1"/>
    <row r="7301" spans="2:24" ht="13.75" customHeight="1">
      <c r="C7301" s="86" t="s">
        <v>10</v>
      </c>
      <c r="D7301" s="86"/>
      <c r="E7301" s="86"/>
      <c r="G7301" s="87">
        <v>2</v>
      </c>
      <c r="H7301" s="87"/>
      <c r="I7301" s="87"/>
    </row>
    <row r="7302" spans="2:24" ht="6" customHeight="1"/>
    <row r="7303" spans="2:24" ht="6" customHeight="1"/>
    <row r="7304" spans="2:24" ht="15" customHeight="1">
      <c r="B7304" s="88" t="s">
        <v>945</v>
      </c>
      <c r="C7304" s="88"/>
      <c r="D7304" s="88"/>
      <c r="E7304" s="88"/>
      <c r="F7304" s="88"/>
      <c r="G7304" s="88"/>
      <c r="H7304" s="88"/>
      <c r="I7304" s="88"/>
      <c r="J7304" s="88"/>
      <c r="K7304" s="88"/>
      <c r="L7304" s="88"/>
      <c r="M7304" s="88"/>
      <c r="N7304" s="88"/>
      <c r="O7304" s="88"/>
      <c r="P7304" s="88"/>
      <c r="Q7304" s="88"/>
      <c r="R7304" s="88"/>
      <c r="S7304" s="88"/>
      <c r="T7304" s="88"/>
      <c r="U7304" s="88"/>
      <c r="V7304" s="88"/>
      <c r="W7304" s="88"/>
      <c r="X7304" s="88"/>
    </row>
    <row r="7305" spans="2:24" ht="5.4" customHeight="1"/>
    <row r="7306" spans="2:24" ht="12.65" customHeight="1">
      <c r="B7306" s="74" t="s">
        <v>946</v>
      </c>
      <c r="C7306" s="74"/>
      <c r="E7306" s="89">
        <v>200</v>
      </c>
      <c r="F7306" s="89"/>
      <c r="G7306" s="89"/>
      <c r="I7306" s="89">
        <v>272</v>
      </c>
      <c r="J7306" s="89"/>
      <c r="K7306" s="89"/>
      <c r="M7306" s="2">
        <v>213</v>
      </c>
      <c r="O7306" s="2">
        <v>246</v>
      </c>
      <c r="Q7306" s="2">
        <v>200</v>
      </c>
      <c r="S7306" s="89">
        <v>306</v>
      </c>
      <c r="T7306" s="89"/>
      <c r="U7306" s="89"/>
      <c r="W7306" s="90">
        <v>49</v>
      </c>
      <c r="X7306" s="90"/>
    </row>
    <row r="7307" spans="2:24" ht="0.65" customHeight="1">
      <c r="B7307" s="74"/>
      <c r="C7307" s="74"/>
    </row>
    <row r="7308" spans="2:24" ht="0.65" customHeight="1"/>
    <row r="7309" spans="2:24" ht="1.75" customHeight="1"/>
    <row r="7310" spans="2:24" ht="10.75" customHeight="1">
      <c r="E7310" s="85">
        <v>200</v>
      </c>
      <c r="F7310" s="85"/>
      <c r="G7310" s="85"/>
      <c r="I7310" s="85">
        <v>272</v>
      </c>
      <c r="J7310" s="85"/>
      <c r="K7310" s="85"/>
      <c r="M7310" s="3">
        <v>213</v>
      </c>
      <c r="O7310" s="3">
        <v>246</v>
      </c>
      <c r="Q7310" s="3">
        <v>200</v>
      </c>
      <c r="S7310" s="85">
        <v>306</v>
      </c>
      <c r="T7310" s="85"/>
      <c r="U7310" s="85"/>
    </row>
    <row r="7311" spans="2:24" ht="6" customHeight="1"/>
    <row r="7312" spans="2:24" ht="13.75" customHeight="1">
      <c r="C7312" s="86" t="s">
        <v>10</v>
      </c>
      <c r="D7312" s="86"/>
      <c r="E7312" s="86"/>
      <c r="G7312" s="87">
        <v>1</v>
      </c>
      <c r="H7312" s="87"/>
      <c r="I7312" s="87"/>
    </row>
    <row r="7313" spans="2:24" ht="6" customHeight="1"/>
    <row r="7314" spans="2:24" ht="6" customHeight="1"/>
    <row r="7315" spans="2:24" ht="15" customHeight="1">
      <c r="B7315" s="88" t="s">
        <v>947</v>
      </c>
      <c r="C7315" s="88"/>
      <c r="D7315" s="88"/>
      <c r="E7315" s="88"/>
      <c r="F7315" s="88"/>
      <c r="G7315" s="88"/>
      <c r="H7315" s="88"/>
      <c r="I7315" s="88"/>
      <c r="J7315" s="88"/>
      <c r="K7315" s="88"/>
      <c r="L7315" s="88"/>
      <c r="M7315" s="88"/>
      <c r="N7315" s="88"/>
      <c r="O7315" s="88"/>
      <c r="P7315" s="88"/>
      <c r="Q7315" s="88"/>
      <c r="R7315" s="88"/>
      <c r="S7315" s="88"/>
      <c r="T7315" s="88"/>
      <c r="U7315" s="88"/>
      <c r="V7315" s="88"/>
      <c r="W7315" s="88"/>
      <c r="X7315" s="88"/>
    </row>
    <row r="7316" spans="2:24" ht="5.4" customHeight="1"/>
    <row r="7317" spans="2:24" ht="10.75" customHeight="1">
      <c r="B7317" s="93" t="s">
        <v>948</v>
      </c>
      <c r="C7317" s="93"/>
      <c r="E7317" s="89">
        <v>4800</v>
      </c>
      <c r="F7317" s="89"/>
      <c r="G7317" s="89"/>
      <c r="I7317" s="89">
        <v>5478</v>
      </c>
      <c r="J7317" s="89"/>
      <c r="K7317" s="89"/>
      <c r="M7317" s="2">
        <v>5640</v>
      </c>
      <c r="O7317" s="2">
        <v>5909</v>
      </c>
      <c r="Q7317" s="2">
        <v>5680</v>
      </c>
      <c r="S7317" s="89">
        <v>5935</v>
      </c>
      <c r="T7317" s="89"/>
      <c r="U7317" s="89"/>
      <c r="W7317" s="90">
        <v>84</v>
      </c>
      <c r="X7317" s="90"/>
    </row>
    <row r="7318" spans="2:24" ht="1.75" customHeight="1">
      <c r="B7318" s="93"/>
      <c r="C7318" s="93"/>
    </row>
    <row r="7319" spans="2:24" ht="0.65" customHeight="1">
      <c r="B7319" s="93"/>
      <c r="C7319" s="93"/>
    </row>
    <row r="7320" spans="2:24" ht="8.4" customHeight="1">
      <c r="B7320" s="93"/>
      <c r="C7320" s="93"/>
    </row>
    <row r="7321" spans="2:24" ht="10.75" customHeight="1">
      <c r="B7321" s="93" t="s">
        <v>948</v>
      </c>
      <c r="C7321" s="93"/>
      <c r="E7321" s="89">
        <v>4800</v>
      </c>
      <c r="F7321" s="89"/>
      <c r="G7321" s="89"/>
      <c r="I7321" s="89">
        <v>5478</v>
      </c>
      <c r="J7321" s="89"/>
      <c r="K7321" s="89"/>
      <c r="M7321" s="2">
        <v>5640</v>
      </c>
      <c r="O7321" s="2">
        <v>5909</v>
      </c>
      <c r="Q7321" s="2">
        <v>5680</v>
      </c>
      <c r="S7321" s="89">
        <v>5935</v>
      </c>
      <c r="T7321" s="89"/>
      <c r="U7321" s="89"/>
      <c r="W7321" s="90">
        <v>85</v>
      </c>
      <c r="X7321" s="90"/>
    </row>
    <row r="7322" spans="2:24" ht="1.75" customHeight="1">
      <c r="B7322" s="93"/>
      <c r="C7322" s="93"/>
    </row>
    <row r="7323" spans="2:24" ht="0.65" customHeight="1">
      <c r="B7323" s="93"/>
      <c r="C7323" s="93"/>
    </row>
    <row r="7324" spans="2:24" ht="8.4" customHeight="1">
      <c r="B7324" s="93"/>
      <c r="C7324" s="93"/>
    </row>
    <row r="7325" spans="2:24" ht="1.75" customHeight="1"/>
    <row r="7326" spans="2:24" ht="10.75" customHeight="1">
      <c r="E7326" s="85">
        <v>9600</v>
      </c>
      <c r="F7326" s="85"/>
      <c r="G7326" s="85"/>
      <c r="I7326" s="85">
        <v>10956</v>
      </c>
      <c r="J7326" s="85"/>
      <c r="K7326" s="85"/>
      <c r="M7326" s="3">
        <v>11280</v>
      </c>
      <c r="O7326" s="3">
        <v>11818</v>
      </c>
      <c r="Q7326" s="3">
        <v>11360</v>
      </c>
      <c r="S7326" s="85">
        <v>11870</v>
      </c>
      <c r="T7326" s="85"/>
      <c r="U7326" s="85"/>
    </row>
    <row r="7327" spans="2:24" ht="6" customHeight="1"/>
    <row r="7328" spans="2:24" ht="13.75" customHeight="1">
      <c r="C7328" s="86" t="s">
        <v>10</v>
      </c>
      <c r="D7328" s="86"/>
      <c r="E7328" s="86"/>
      <c r="G7328" s="87">
        <v>2</v>
      </c>
      <c r="H7328" s="87"/>
      <c r="I7328" s="87"/>
    </row>
    <row r="7329" spans="2:24" ht="6" customHeight="1"/>
    <row r="7330" spans="2:24" ht="6" customHeight="1"/>
    <row r="7331" spans="2:24" ht="15" customHeight="1">
      <c r="B7331" s="88" t="s">
        <v>949</v>
      </c>
      <c r="C7331" s="88"/>
      <c r="D7331" s="88"/>
      <c r="E7331" s="88"/>
      <c r="F7331" s="88"/>
      <c r="G7331" s="88"/>
      <c r="H7331" s="88"/>
      <c r="I7331" s="88"/>
      <c r="J7331" s="88"/>
      <c r="K7331" s="88"/>
      <c r="L7331" s="88"/>
      <c r="M7331" s="88"/>
      <c r="N7331" s="88"/>
      <c r="O7331" s="88"/>
      <c r="P7331" s="88"/>
      <c r="Q7331" s="88"/>
      <c r="R7331" s="88"/>
      <c r="S7331" s="88"/>
      <c r="T7331" s="88"/>
      <c r="U7331" s="88"/>
      <c r="V7331" s="88"/>
      <c r="W7331" s="88"/>
      <c r="X7331" s="88"/>
    </row>
    <row r="7332" spans="2:24" ht="5.4" customHeight="1"/>
    <row r="7333" spans="2:24" ht="10.75" customHeight="1">
      <c r="B7333" s="93" t="s">
        <v>950</v>
      </c>
      <c r="C7333" s="93"/>
      <c r="E7333" s="89">
        <v>4160</v>
      </c>
      <c r="F7333" s="89"/>
      <c r="G7333" s="89"/>
      <c r="I7333" s="89">
        <v>4570</v>
      </c>
      <c r="J7333" s="89"/>
      <c r="K7333" s="89"/>
      <c r="M7333" s="2">
        <v>3975</v>
      </c>
      <c r="O7333" s="2">
        <v>4220</v>
      </c>
      <c r="Q7333" s="2">
        <v>3640</v>
      </c>
      <c r="S7333" s="89">
        <v>3640</v>
      </c>
      <c r="T7333" s="89"/>
      <c r="U7333" s="89"/>
      <c r="W7333" s="90">
        <v>79</v>
      </c>
      <c r="X7333" s="90"/>
    </row>
    <row r="7334" spans="2:24" ht="1.75" customHeight="1">
      <c r="B7334" s="93"/>
      <c r="C7334" s="93"/>
    </row>
    <row r="7335" spans="2:24" ht="0.65" customHeight="1">
      <c r="B7335" s="93"/>
      <c r="C7335" s="93"/>
    </row>
    <row r="7336" spans="2:24" ht="8.4" customHeight="1">
      <c r="B7336" s="93"/>
      <c r="C7336" s="93"/>
    </row>
    <row r="7337" spans="2:24" ht="10.75" customHeight="1">
      <c r="B7337" s="93" t="s">
        <v>950</v>
      </c>
      <c r="C7337" s="93"/>
      <c r="E7337" s="89">
        <v>4160</v>
      </c>
      <c r="F7337" s="89"/>
      <c r="G7337" s="89"/>
      <c r="I7337" s="89">
        <v>4570</v>
      </c>
      <c r="J7337" s="89"/>
      <c r="K7337" s="89"/>
      <c r="M7337" s="2">
        <v>3975</v>
      </c>
      <c r="O7337" s="2">
        <v>4220</v>
      </c>
      <c r="Q7337" s="2">
        <v>3640</v>
      </c>
      <c r="S7337" s="89">
        <v>3640</v>
      </c>
      <c r="T7337" s="89"/>
      <c r="U7337" s="89"/>
      <c r="W7337" s="90">
        <v>65</v>
      </c>
      <c r="X7337" s="90"/>
    </row>
    <row r="7338" spans="2:24" ht="1.75" customHeight="1">
      <c r="B7338" s="93"/>
      <c r="C7338" s="93"/>
    </row>
    <row r="7339" spans="2:24" ht="0.65" customHeight="1">
      <c r="B7339" s="93"/>
      <c r="C7339" s="93"/>
    </row>
    <row r="7340" spans="2:24" ht="8.4" customHeight="1">
      <c r="B7340" s="93"/>
      <c r="C7340" s="93"/>
    </row>
    <row r="7341" spans="2:24" ht="1.75" customHeight="1"/>
    <row r="7342" spans="2:24" ht="10.75" customHeight="1">
      <c r="E7342" s="85">
        <v>8320</v>
      </c>
      <c r="F7342" s="85"/>
      <c r="G7342" s="85"/>
      <c r="I7342" s="85">
        <v>9140</v>
      </c>
      <c r="J7342" s="85"/>
      <c r="K7342" s="85"/>
      <c r="M7342" s="3">
        <v>7950</v>
      </c>
      <c r="O7342" s="3">
        <v>8440</v>
      </c>
      <c r="Q7342" s="3">
        <v>7280</v>
      </c>
      <c r="S7342" s="85">
        <v>7280</v>
      </c>
      <c r="T7342" s="85"/>
      <c r="U7342" s="85"/>
    </row>
    <row r="7343" spans="2:24" ht="6" customHeight="1"/>
    <row r="7344" spans="2:24" ht="13.75" customHeight="1">
      <c r="C7344" s="86" t="s">
        <v>10</v>
      </c>
      <c r="D7344" s="86"/>
      <c r="E7344" s="86"/>
      <c r="G7344" s="87">
        <v>2</v>
      </c>
      <c r="H7344" s="87"/>
      <c r="I7344" s="87"/>
    </row>
    <row r="7345" spans="2:24" ht="6" customHeight="1"/>
    <row r="7346" spans="2:24" ht="6" customHeight="1"/>
    <row r="7347" spans="2:24" ht="15" customHeight="1">
      <c r="B7347" s="88" t="s">
        <v>951</v>
      </c>
      <c r="C7347" s="88"/>
      <c r="D7347" s="88"/>
      <c r="E7347" s="88"/>
      <c r="F7347" s="88"/>
      <c r="G7347" s="88"/>
      <c r="H7347" s="88"/>
      <c r="I7347" s="88"/>
      <c r="J7347" s="88"/>
      <c r="K7347" s="88"/>
      <c r="L7347" s="88"/>
      <c r="M7347" s="88"/>
      <c r="N7347" s="88"/>
      <c r="O7347" s="88"/>
      <c r="P7347" s="88"/>
      <c r="Q7347" s="88"/>
      <c r="R7347" s="88"/>
      <c r="S7347" s="88"/>
      <c r="T7347" s="88"/>
      <c r="U7347" s="88"/>
      <c r="V7347" s="88"/>
      <c r="W7347" s="88"/>
      <c r="X7347" s="88"/>
    </row>
    <row r="7348" spans="2:24" ht="5.4" customHeight="1"/>
    <row r="7349" spans="2:24" ht="12.65" customHeight="1">
      <c r="B7349" s="74" t="s">
        <v>952</v>
      </c>
      <c r="C7349" s="74"/>
      <c r="E7349" s="89">
        <v>0</v>
      </c>
      <c r="F7349" s="89"/>
      <c r="G7349" s="89"/>
      <c r="I7349" s="89">
        <v>0</v>
      </c>
      <c r="J7349" s="89"/>
      <c r="K7349" s="89"/>
      <c r="M7349" s="2">
        <v>0</v>
      </c>
      <c r="O7349" s="2">
        <v>0</v>
      </c>
      <c r="Q7349" s="2">
        <v>0</v>
      </c>
      <c r="S7349" s="89">
        <v>0</v>
      </c>
      <c r="T7349" s="89"/>
      <c r="U7349" s="89"/>
      <c r="W7349" s="90">
        <v>16</v>
      </c>
      <c r="X7349" s="90"/>
    </row>
    <row r="7350" spans="2:24" ht="0.65" customHeight="1">
      <c r="B7350" s="74"/>
      <c r="C7350" s="74"/>
    </row>
    <row r="7351" spans="2:24" ht="0.65" customHeight="1"/>
    <row r="7352" spans="2:24" ht="1.75" customHeight="1"/>
    <row r="7353" spans="2:24" ht="10.75" customHeight="1">
      <c r="E7353" s="85">
        <v>0</v>
      </c>
      <c r="F7353" s="85"/>
      <c r="G7353" s="85"/>
      <c r="I7353" s="85">
        <v>0</v>
      </c>
      <c r="J7353" s="85"/>
      <c r="K7353" s="85"/>
      <c r="M7353" s="3">
        <v>0</v>
      </c>
      <c r="O7353" s="3">
        <v>0</v>
      </c>
      <c r="Q7353" s="3">
        <v>0</v>
      </c>
      <c r="S7353" s="85">
        <v>0</v>
      </c>
      <c r="T7353" s="85"/>
      <c r="U7353" s="85"/>
    </row>
    <row r="7354" spans="2:24" ht="6" customHeight="1"/>
    <row r="7355" spans="2:24" ht="13.75" customHeight="1">
      <c r="C7355" s="86" t="s">
        <v>10</v>
      </c>
      <c r="D7355" s="86"/>
      <c r="E7355" s="86"/>
      <c r="G7355" s="87">
        <v>1</v>
      </c>
      <c r="H7355" s="87"/>
      <c r="I7355" s="87"/>
    </row>
    <row r="7356" spans="2:24" ht="6" customHeight="1"/>
    <row r="7357" spans="2:24" ht="6" customHeight="1"/>
    <row r="7358" spans="2:24" ht="15" customHeight="1">
      <c r="B7358" s="88" t="s">
        <v>953</v>
      </c>
      <c r="C7358" s="88"/>
      <c r="D7358" s="88"/>
      <c r="E7358" s="88"/>
      <c r="F7358" s="88"/>
      <c r="G7358" s="88"/>
      <c r="H7358" s="88"/>
      <c r="I7358" s="88"/>
      <c r="J7358" s="88"/>
      <c r="K7358" s="88"/>
      <c r="L7358" s="88"/>
      <c r="M7358" s="88"/>
      <c r="N7358" s="88"/>
      <c r="O7358" s="88"/>
      <c r="P7358" s="88"/>
      <c r="Q7358" s="88"/>
      <c r="R7358" s="88"/>
      <c r="S7358" s="88"/>
      <c r="T7358" s="88"/>
      <c r="U7358" s="88"/>
      <c r="V7358" s="88"/>
      <c r="W7358" s="88"/>
      <c r="X7358" s="88"/>
    </row>
    <row r="7359" spans="2:24" ht="5.4" customHeight="1"/>
    <row r="7360" spans="2:24" ht="12.65" customHeight="1">
      <c r="B7360" s="74" t="s">
        <v>954</v>
      </c>
      <c r="C7360" s="74"/>
      <c r="E7360" s="89">
        <v>20</v>
      </c>
      <c r="F7360" s="89"/>
      <c r="G7360" s="89"/>
      <c r="I7360" s="89">
        <v>20</v>
      </c>
      <c r="J7360" s="89"/>
      <c r="K7360" s="89"/>
      <c r="M7360" s="2">
        <v>70</v>
      </c>
      <c r="O7360" s="2">
        <v>70</v>
      </c>
      <c r="Q7360" s="2">
        <v>120</v>
      </c>
      <c r="S7360" s="89">
        <v>120</v>
      </c>
      <c r="T7360" s="89"/>
      <c r="U7360" s="89"/>
      <c r="W7360" s="90">
        <v>47</v>
      </c>
      <c r="X7360" s="90"/>
    </row>
    <row r="7361" spans="2:24" ht="0.65" customHeight="1">
      <c r="B7361" s="74"/>
      <c r="C7361" s="74"/>
    </row>
    <row r="7362" spans="2:24" ht="0.65" customHeight="1"/>
    <row r="7363" spans="2:24" ht="1.75" customHeight="1"/>
    <row r="7364" spans="2:24" ht="10.75" customHeight="1">
      <c r="E7364" s="85">
        <v>20</v>
      </c>
      <c r="F7364" s="85"/>
      <c r="G7364" s="85"/>
      <c r="I7364" s="85">
        <v>20</v>
      </c>
      <c r="J7364" s="85"/>
      <c r="K7364" s="85"/>
      <c r="M7364" s="3">
        <v>70</v>
      </c>
      <c r="O7364" s="3">
        <v>70</v>
      </c>
      <c r="Q7364" s="3">
        <v>120</v>
      </c>
      <c r="S7364" s="85">
        <v>120</v>
      </c>
      <c r="T7364" s="85"/>
      <c r="U7364" s="85"/>
    </row>
    <row r="7365" spans="2:24" ht="6" customHeight="1"/>
    <row r="7366" spans="2:24" ht="13.75" customHeight="1">
      <c r="C7366" s="86" t="s">
        <v>10</v>
      </c>
      <c r="D7366" s="86"/>
      <c r="E7366" s="86"/>
      <c r="G7366" s="87">
        <v>1</v>
      </c>
      <c r="H7366" s="87"/>
      <c r="I7366" s="87"/>
    </row>
    <row r="7367" spans="2:24" ht="6" customHeight="1"/>
    <row r="7368" spans="2:24" ht="6" customHeight="1"/>
    <row r="7369" spans="2:24" ht="15" customHeight="1">
      <c r="B7369" s="88" t="s">
        <v>955</v>
      </c>
      <c r="C7369" s="88"/>
      <c r="D7369" s="88"/>
      <c r="E7369" s="88"/>
      <c r="F7369" s="88"/>
      <c r="G7369" s="88"/>
      <c r="H7369" s="88"/>
      <c r="I7369" s="88"/>
      <c r="J7369" s="88"/>
      <c r="K7369" s="88"/>
      <c r="L7369" s="88"/>
      <c r="M7369" s="88"/>
      <c r="N7369" s="88"/>
      <c r="O7369" s="88"/>
      <c r="P7369" s="88"/>
      <c r="Q7369" s="88"/>
      <c r="R7369" s="88"/>
      <c r="S7369" s="88"/>
      <c r="T7369" s="88"/>
      <c r="U7369" s="88"/>
      <c r="V7369" s="88"/>
      <c r="W7369" s="88"/>
      <c r="X7369" s="88"/>
    </row>
    <row r="7370" spans="2:24" ht="5.4" customHeight="1"/>
    <row r="7371" spans="2:24" ht="12.65" customHeight="1">
      <c r="B7371" s="74" t="s">
        <v>956</v>
      </c>
      <c r="C7371" s="74"/>
      <c r="E7371" s="89">
        <v>150</v>
      </c>
      <c r="F7371" s="89"/>
      <c r="G7371" s="89"/>
      <c r="I7371" s="89">
        <v>150</v>
      </c>
      <c r="J7371" s="89"/>
      <c r="K7371" s="89"/>
      <c r="M7371" s="2">
        <v>0</v>
      </c>
      <c r="O7371" s="2">
        <v>0</v>
      </c>
      <c r="Q7371" s="2">
        <v>150</v>
      </c>
      <c r="S7371" s="89">
        <v>150</v>
      </c>
      <c r="T7371" s="89"/>
      <c r="U7371" s="89"/>
      <c r="W7371" s="90">
        <v>54</v>
      </c>
      <c r="X7371" s="90"/>
    </row>
    <row r="7372" spans="2:24" ht="0.65" customHeight="1">
      <c r="B7372" s="74"/>
      <c r="C7372" s="74"/>
    </row>
    <row r="7373" spans="2:24" ht="0.65" customHeight="1"/>
    <row r="7374" spans="2:24" ht="1.75" customHeight="1"/>
    <row r="7375" spans="2:24" ht="10.75" customHeight="1">
      <c r="E7375" s="85">
        <v>150</v>
      </c>
      <c r="F7375" s="85"/>
      <c r="G7375" s="85"/>
      <c r="I7375" s="85">
        <v>150</v>
      </c>
      <c r="J7375" s="85"/>
      <c r="K7375" s="85"/>
      <c r="M7375" s="3">
        <v>0</v>
      </c>
      <c r="O7375" s="3">
        <v>0</v>
      </c>
      <c r="Q7375" s="3">
        <v>150</v>
      </c>
      <c r="S7375" s="85">
        <v>150</v>
      </c>
      <c r="T7375" s="85"/>
      <c r="U7375" s="85"/>
    </row>
    <row r="7376" spans="2:24" ht="6" customHeight="1"/>
    <row r="7377" spans="2:24" ht="13.75" customHeight="1">
      <c r="C7377" s="86" t="s">
        <v>10</v>
      </c>
      <c r="D7377" s="86"/>
      <c r="E7377" s="86"/>
      <c r="G7377" s="87">
        <v>1</v>
      </c>
      <c r="H7377" s="87"/>
      <c r="I7377" s="87"/>
    </row>
    <row r="7378" spans="2:24" ht="6" customHeight="1"/>
    <row r="7379" spans="2:24" ht="6" customHeight="1"/>
    <row r="7380" spans="2:24" ht="15" customHeight="1">
      <c r="B7380" s="88" t="s">
        <v>957</v>
      </c>
      <c r="C7380" s="88"/>
      <c r="D7380" s="88"/>
      <c r="E7380" s="88"/>
      <c r="F7380" s="88"/>
      <c r="G7380" s="88"/>
      <c r="H7380" s="88"/>
      <c r="I7380" s="88"/>
      <c r="J7380" s="88"/>
      <c r="K7380" s="88"/>
      <c r="L7380" s="88"/>
      <c r="M7380" s="88"/>
      <c r="N7380" s="88"/>
      <c r="O7380" s="88"/>
      <c r="P7380" s="88"/>
      <c r="Q7380" s="88"/>
      <c r="R7380" s="88"/>
      <c r="S7380" s="88"/>
      <c r="T7380" s="88"/>
      <c r="U7380" s="88"/>
      <c r="V7380" s="88"/>
      <c r="W7380" s="88"/>
      <c r="X7380" s="88"/>
    </row>
    <row r="7381" spans="2:24" ht="5.4" customHeight="1"/>
    <row r="7382" spans="2:24" ht="10.75" customHeight="1">
      <c r="B7382" s="93" t="s">
        <v>958</v>
      </c>
      <c r="C7382" s="93"/>
      <c r="E7382" s="89">
        <v>1020</v>
      </c>
      <c r="F7382" s="89"/>
      <c r="G7382" s="89"/>
      <c r="I7382" s="89">
        <v>1350</v>
      </c>
      <c r="J7382" s="89"/>
      <c r="K7382" s="89"/>
      <c r="M7382" s="2">
        <v>1040</v>
      </c>
      <c r="O7382" s="2">
        <v>1360</v>
      </c>
      <c r="Q7382" s="2">
        <v>1075</v>
      </c>
      <c r="S7382" s="89">
        <v>1400</v>
      </c>
      <c r="T7382" s="89"/>
      <c r="U7382" s="89"/>
      <c r="W7382" s="90">
        <v>86</v>
      </c>
      <c r="X7382" s="90"/>
    </row>
    <row r="7383" spans="2:24" ht="1.75" customHeight="1">
      <c r="B7383" s="93"/>
      <c r="C7383" s="93"/>
    </row>
    <row r="7384" spans="2:24" ht="0.65" customHeight="1">
      <c r="B7384" s="93"/>
      <c r="C7384" s="93"/>
    </row>
    <row r="7385" spans="2:24" ht="8.4" customHeight="1">
      <c r="B7385" s="93"/>
      <c r="C7385" s="93"/>
    </row>
    <row r="7386" spans="2:24" ht="10.75" customHeight="1">
      <c r="B7386" s="93" t="s">
        <v>958</v>
      </c>
      <c r="C7386" s="93"/>
      <c r="E7386" s="89">
        <v>1020</v>
      </c>
      <c r="F7386" s="89"/>
      <c r="G7386" s="89"/>
      <c r="I7386" s="89">
        <v>1350</v>
      </c>
      <c r="J7386" s="89"/>
      <c r="K7386" s="89"/>
      <c r="M7386" s="2">
        <v>1040</v>
      </c>
      <c r="O7386" s="2">
        <v>1360</v>
      </c>
      <c r="Q7386" s="2">
        <v>1075</v>
      </c>
      <c r="S7386" s="89">
        <v>1400</v>
      </c>
      <c r="T7386" s="89"/>
      <c r="U7386" s="89"/>
      <c r="W7386" s="90">
        <v>86</v>
      </c>
      <c r="X7386" s="90"/>
    </row>
    <row r="7387" spans="2:24" ht="1.75" customHeight="1">
      <c r="B7387" s="93"/>
      <c r="C7387" s="93"/>
    </row>
    <row r="7388" spans="2:24" ht="0.65" customHeight="1">
      <c r="B7388" s="93"/>
      <c r="C7388" s="93"/>
    </row>
    <row r="7389" spans="2:24" ht="8.4" customHeight="1">
      <c r="B7389" s="93"/>
      <c r="C7389" s="93"/>
    </row>
    <row r="7390" spans="2:24" ht="1.75" customHeight="1"/>
    <row r="7391" spans="2:24" ht="10.75" customHeight="1">
      <c r="E7391" s="85">
        <v>2040</v>
      </c>
      <c r="F7391" s="85"/>
      <c r="G7391" s="85"/>
      <c r="I7391" s="85">
        <v>2700</v>
      </c>
      <c r="J7391" s="85"/>
      <c r="K7391" s="85"/>
      <c r="M7391" s="3">
        <v>2080</v>
      </c>
      <c r="O7391" s="3">
        <v>2720</v>
      </c>
      <c r="Q7391" s="3">
        <v>2150</v>
      </c>
      <c r="S7391" s="85">
        <v>2800</v>
      </c>
      <c r="T7391" s="85"/>
      <c r="U7391" s="85"/>
    </row>
    <row r="7392" spans="2:24" ht="6" customHeight="1"/>
    <row r="7393" spans="2:24" ht="13.75" customHeight="1">
      <c r="C7393" s="86" t="s">
        <v>10</v>
      </c>
      <c r="D7393" s="86"/>
      <c r="E7393" s="86"/>
      <c r="G7393" s="87">
        <v>2</v>
      </c>
      <c r="H7393" s="87"/>
      <c r="I7393" s="87"/>
    </row>
    <row r="7394" spans="2:24" ht="6" customHeight="1"/>
    <row r="7395" spans="2:24" ht="6" customHeight="1"/>
    <row r="7396" spans="2:24" ht="15" customHeight="1">
      <c r="B7396" s="88" t="s">
        <v>959</v>
      </c>
      <c r="C7396" s="88"/>
      <c r="D7396" s="88"/>
      <c r="E7396" s="88"/>
      <c r="F7396" s="88"/>
      <c r="G7396" s="88"/>
      <c r="H7396" s="88"/>
      <c r="I7396" s="88"/>
      <c r="J7396" s="88"/>
      <c r="K7396" s="88"/>
      <c r="L7396" s="88"/>
      <c r="M7396" s="88"/>
      <c r="N7396" s="88"/>
      <c r="O7396" s="88"/>
      <c r="P7396" s="88"/>
      <c r="Q7396" s="88"/>
      <c r="R7396" s="88"/>
      <c r="S7396" s="88"/>
      <c r="T7396" s="88"/>
      <c r="U7396" s="88"/>
      <c r="V7396" s="88"/>
      <c r="W7396" s="88"/>
      <c r="X7396" s="88"/>
    </row>
    <row r="7397" spans="2:24" ht="5.4" customHeight="1"/>
    <row r="7398" spans="2:24" ht="10.75" customHeight="1">
      <c r="B7398" s="93" t="s">
        <v>960</v>
      </c>
      <c r="C7398" s="93"/>
      <c r="E7398" s="89">
        <v>1080</v>
      </c>
      <c r="F7398" s="89"/>
      <c r="G7398" s="89"/>
      <c r="I7398" s="89">
        <v>1085</v>
      </c>
      <c r="J7398" s="89"/>
      <c r="K7398" s="89"/>
      <c r="M7398" s="2">
        <v>1020</v>
      </c>
      <c r="O7398" s="2">
        <v>1025</v>
      </c>
      <c r="Q7398" s="2">
        <v>1080</v>
      </c>
      <c r="S7398" s="89">
        <v>1085</v>
      </c>
      <c r="T7398" s="89"/>
      <c r="U7398" s="89"/>
      <c r="W7398" s="90">
        <v>68</v>
      </c>
      <c r="X7398" s="90"/>
    </row>
    <row r="7399" spans="2:24" ht="1.75" customHeight="1">
      <c r="B7399" s="93"/>
      <c r="C7399" s="93"/>
    </row>
    <row r="7400" spans="2:24" ht="0.65" customHeight="1">
      <c r="B7400" s="93"/>
      <c r="C7400" s="93"/>
    </row>
    <row r="7401" spans="2:24" ht="8.4" customHeight="1">
      <c r="B7401" s="93"/>
      <c r="C7401" s="93"/>
    </row>
    <row r="7402" spans="2:24" ht="10.75" customHeight="1">
      <c r="B7402" s="93" t="s">
        <v>960</v>
      </c>
      <c r="C7402" s="93"/>
      <c r="E7402" s="89">
        <v>1080</v>
      </c>
      <c r="F7402" s="89"/>
      <c r="G7402" s="89"/>
      <c r="I7402" s="89">
        <v>1085</v>
      </c>
      <c r="J7402" s="89"/>
      <c r="K7402" s="89"/>
      <c r="M7402" s="2">
        <v>1020</v>
      </c>
      <c r="O7402" s="2">
        <v>1025</v>
      </c>
      <c r="Q7402" s="2">
        <v>1080</v>
      </c>
      <c r="S7402" s="89">
        <v>1085</v>
      </c>
      <c r="T7402" s="89"/>
      <c r="U7402" s="89"/>
      <c r="W7402" s="90">
        <v>68</v>
      </c>
      <c r="X7402" s="90"/>
    </row>
    <row r="7403" spans="2:24" ht="1.75" customHeight="1">
      <c r="B7403" s="93"/>
      <c r="C7403" s="93"/>
    </row>
    <row r="7404" spans="2:24" ht="0.65" customHeight="1">
      <c r="B7404" s="93"/>
      <c r="C7404" s="93"/>
    </row>
    <row r="7405" spans="2:24" ht="8.4" customHeight="1">
      <c r="B7405" s="93"/>
      <c r="C7405" s="93"/>
    </row>
    <row r="7406" spans="2:24" ht="1.75" customHeight="1"/>
    <row r="7407" spans="2:24" ht="10.75" customHeight="1">
      <c r="E7407" s="85">
        <v>2160</v>
      </c>
      <c r="F7407" s="85"/>
      <c r="G7407" s="85"/>
      <c r="I7407" s="85">
        <v>2170</v>
      </c>
      <c r="J7407" s="85"/>
      <c r="K7407" s="85"/>
      <c r="M7407" s="3">
        <v>2040</v>
      </c>
      <c r="O7407" s="3">
        <v>2050</v>
      </c>
      <c r="Q7407" s="3">
        <v>2160</v>
      </c>
      <c r="S7407" s="85">
        <v>2170</v>
      </c>
      <c r="T7407" s="85"/>
      <c r="U7407" s="85"/>
    </row>
    <row r="7408" spans="2:24" ht="6" customHeight="1"/>
    <row r="7409" spans="2:24" ht="13.75" customHeight="1">
      <c r="C7409" s="86" t="s">
        <v>10</v>
      </c>
      <c r="D7409" s="86"/>
      <c r="E7409" s="86"/>
      <c r="G7409" s="87">
        <v>2</v>
      </c>
      <c r="H7409" s="87"/>
      <c r="I7409" s="87"/>
    </row>
    <row r="7410" spans="2:24" ht="6" customHeight="1"/>
    <row r="7411" spans="2:24" ht="6" customHeight="1"/>
    <row r="7412" spans="2:24" ht="15" customHeight="1">
      <c r="B7412" s="88" t="s">
        <v>961</v>
      </c>
      <c r="C7412" s="88"/>
      <c r="D7412" s="88"/>
      <c r="E7412" s="88"/>
      <c r="F7412" s="88"/>
      <c r="G7412" s="88"/>
      <c r="H7412" s="88"/>
      <c r="I7412" s="88"/>
      <c r="J7412" s="88"/>
      <c r="K7412" s="88"/>
      <c r="L7412" s="88"/>
      <c r="M7412" s="88"/>
      <c r="N7412" s="88"/>
      <c r="O7412" s="88"/>
      <c r="P7412" s="88"/>
      <c r="Q7412" s="88"/>
      <c r="R7412" s="88"/>
      <c r="S7412" s="88"/>
      <c r="T7412" s="88"/>
      <c r="U7412" s="88"/>
      <c r="V7412" s="88"/>
      <c r="W7412" s="88"/>
      <c r="X7412" s="88"/>
    </row>
    <row r="7413" spans="2:24" ht="5.4" customHeight="1"/>
    <row r="7414" spans="2:24" ht="12.65" customHeight="1">
      <c r="B7414" s="74" t="s">
        <v>962</v>
      </c>
      <c r="C7414" s="74"/>
      <c r="E7414" s="89">
        <v>300</v>
      </c>
      <c r="F7414" s="89"/>
      <c r="G7414" s="89"/>
      <c r="I7414" s="89">
        <v>410</v>
      </c>
      <c r="J7414" s="89"/>
      <c r="K7414" s="89"/>
      <c r="M7414" s="2">
        <v>305</v>
      </c>
      <c r="O7414" s="2">
        <v>305</v>
      </c>
      <c r="Q7414" s="2">
        <v>300</v>
      </c>
      <c r="S7414" s="89">
        <v>300</v>
      </c>
      <c r="T7414" s="89"/>
      <c r="U7414" s="89"/>
      <c r="W7414" s="90">
        <v>63</v>
      </c>
      <c r="X7414" s="90"/>
    </row>
    <row r="7415" spans="2:24" ht="0.65" customHeight="1">
      <c r="B7415" s="74"/>
      <c r="C7415" s="74"/>
    </row>
    <row r="7416" spans="2:24" ht="0.65" customHeight="1"/>
    <row r="7417" spans="2:24" ht="1.75" customHeight="1"/>
    <row r="7418" spans="2:24" ht="10.75" customHeight="1">
      <c r="E7418" s="85">
        <v>300</v>
      </c>
      <c r="F7418" s="85"/>
      <c r="G7418" s="85"/>
      <c r="I7418" s="85">
        <v>410</v>
      </c>
      <c r="J7418" s="85"/>
      <c r="K7418" s="85"/>
      <c r="M7418" s="3">
        <v>305</v>
      </c>
      <c r="O7418" s="3">
        <v>305</v>
      </c>
      <c r="Q7418" s="3">
        <v>300</v>
      </c>
      <c r="S7418" s="85">
        <v>300</v>
      </c>
      <c r="T7418" s="85"/>
      <c r="U7418" s="85"/>
    </row>
    <row r="7419" spans="2:24" ht="6" customHeight="1"/>
    <row r="7420" spans="2:24" ht="13.75" customHeight="1">
      <c r="C7420" s="86" t="s">
        <v>10</v>
      </c>
      <c r="D7420" s="86"/>
      <c r="E7420" s="86"/>
      <c r="G7420" s="87">
        <v>1</v>
      </c>
      <c r="H7420" s="87"/>
      <c r="I7420" s="87"/>
    </row>
    <row r="7421" spans="2:24" ht="6" customHeight="1"/>
    <row r="7422" spans="2:24" ht="6" customHeight="1"/>
    <row r="7423" spans="2:24" ht="15" customHeight="1">
      <c r="B7423" s="88" t="s">
        <v>963</v>
      </c>
      <c r="C7423" s="88"/>
      <c r="D7423" s="88"/>
      <c r="E7423" s="88"/>
      <c r="F7423" s="88"/>
      <c r="G7423" s="88"/>
      <c r="H7423" s="88"/>
      <c r="I7423" s="88"/>
      <c r="J7423" s="88"/>
      <c r="K7423" s="88"/>
      <c r="L7423" s="88"/>
      <c r="M7423" s="88"/>
      <c r="N7423" s="88"/>
      <c r="O7423" s="88"/>
      <c r="P7423" s="88"/>
      <c r="Q7423" s="88"/>
      <c r="R7423" s="88"/>
      <c r="S7423" s="88"/>
      <c r="T7423" s="88"/>
      <c r="U7423" s="88"/>
      <c r="V7423" s="88"/>
      <c r="W7423" s="88"/>
      <c r="X7423" s="88"/>
    </row>
    <row r="7424" spans="2:24" ht="5.4" customHeight="1"/>
    <row r="7425" spans="2:24" ht="12.65" customHeight="1">
      <c r="B7425" s="74" t="s">
        <v>964</v>
      </c>
      <c r="C7425" s="74"/>
      <c r="E7425" s="89">
        <v>20</v>
      </c>
      <c r="F7425" s="89"/>
      <c r="G7425" s="89"/>
      <c r="I7425" s="89">
        <v>20</v>
      </c>
      <c r="J7425" s="89"/>
      <c r="K7425" s="89"/>
      <c r="M7425" s="2">
        <v>0</v>
      </c>
      <c r="O7425" s="2">
        <v>0</v>
      </c>
      <c r="Q7425" s="2">
        <v>0</v>
      </c>
      <c r="S7425" s="89">
        <v>0</v>
      </c>
      <c r="T7425" s="89"/>
      <c r="U7425" s="89"/>
      <c r="W7425" s="90">
        <v>17</v>
      </c>
      <c r="X7425" s="90"/>
    </row>
    <row r="7426" spans="2:24" ht="0.65" customHeight="1">
      <c r="B7426" s="74"/>
      <c r="C7426" s="74"/>
    </row>
    <row r="7427" spans="2:24" ht="0.65" customHeight="1"/>
    <row r="7428" spans="2:24" ht="1.75" customHeight="1"/>
    <row r="7429" spans="2:24" ht="10.75" customHeight="1">
      <c r="E7429" s="85">
        <v>20</v>
      </c>
      <c r="F7429" s="85"/>
      <c r="G7429" s="85"/>
      <c r="I7429" s="85">
        <v>20</v>
      </c>
      <c r="J7429" s="85"/>
      <c r="K7429" s="85"/>
      <c r="M7429" s="3">
        <v>0</v>
      </c>
      <c r="O7429" s="3">
        <v>0</v>
      </c>
      <c r="Q7429" s="3">
        <v>0</v>
      </c>
      <c r="S7429" s="85">
        <v>0</v>
      </c>
      <c r="T7429" s="85"/>
      <c r="U7429" s="85"/>
    </row>
    <row r="7430" spans="2:24" ht="6" customHeight="1"/>
    <row r="7431" spans="2:24" ht="13.75" customHeight="1">
      <c r="C7431" s="86" t="s">
        <v>10</v>
      </c>
      <c r="D7431" s="86"/>
      <c r="E7431" s="86"/>
      <c r="G7431" s="87">
        <v>1</v>
      </c>
      <c r="H7431" s="87"/>
      <c r="I7431" s="87"/>
    </row>
    <row r="7432" spans="2:24" ht="6" customHeight="1"/>
    <row r="7433" spans="2:24" ht="6" customHeight="1"/>
    <row r="7434" spans="2:24" ht="15" customHeight="1">
      <c r="B7434" s="88" t="s">
        <v>965</v>
      </c>
      <c r="C7434" s="88"/>
      <c r="D7434" s="88"/>
      <c r="E7434" s="88"/>
      <c r="F7434" s="88"/>
      <c r="G7434" s="88"/>
      <c r="H7434" s="88"/>
      <c r="I7434" s="88"/>
      <c r="J7434" s="88"/>
      <c r="K7434" s="88"/>
      <c r="L7434" s="88"/>
      <c r="M7434" s="88"/>
      <c r="N7434" s="88"/>
      <c r="O7434" s="88"/>
      <c r="P7434" s="88"/>
      <c r="Q7434" s="88"/>
      <c r="R7434" s="88"/>
      <c r="S7434" s="88"/>
      <c r="T7434" s="88"/>
      <c r="U7434" s="88"/>
      <c r="V7434" s="88"/>
      <c r="W7434" s="88"/>
      <c r="X7434" s="88"/>
    </row>
    <row r="7435" spans="2:24" ht="5.4" customHeight="1"/>
    <row r="7436" spans="2:24" ht="10.75" customHeight="1">
      <c r="B7436" s="93" t="s">
        <v>966</v>
      </c>
      <c r="C7436" s="93"/>
      <c r="E7436" s="89">
        <v>832</v>
      </c>
      <c r="F7436" s="89"/>
      <c r="G7436" s="89"/>
      <c r="I7436" s="89">
        <v>857</v>
      </c>
      <c r="J7436" s="89"/>
      <c r="K7436" s="89"/>
      <c r="M7436" s="2">
        <v>701</v>
      </c>
      <c r="O7436" s="2">
        <v>792.5</v>
      </c>
      <c r="Q7436" s="2">
        <v>765</v>
      </c>
      <c r="S7436" s="89">
        <v>775</v>
      </c>
      <c r="T7436" s="89"/>
      <c r="U7436" s="89"/>
      <c r="W7436" s="90">
        <v>55</v>
      </c>
      <c r="X7436" s="90"/>
    </row>
    <row r="7437" spans="2:24" ht="1.75" customHeight="1">
      <c r="B7437" s="93"/>
      <c r="C7437" s="93"/>
    </row>
    <row r="7438" spans="2:24" ht="0.65" customHeight="1">
      <c r="B7438" s="93"/>
      <c r="C7438" s="93"/>
    </row>
    <row r="7439" spans="2:24" ht="8.4" customHeight="1">
      <c r="B7439" s="93"/>
      <c r="C7439" s="93"/>
    </row>
    <row r="7440" spans="2:24" ht="10.75" customHeight="1">
      <c r="B7440" s="93" t="s">
        <v>966</v>
      </c>
      <c r="C7440" s="93"/>
      <c r="E7440" s="89">
        <v>832</v>
      </c>
      <c r="F7440" s="89"/>
      <c r="G7440" s="89"/>
      <c r="I7440" s="89">
        <v>857</v>
      </c>
      <c r="J7440" s="89"/>
      <c r="K7440" s="89"/>
      <c r="M7440" s="2">
        <v>701</v>
      </c>
      <c r="O7440" s="2">
        <v>792.5</v>
      </c>
      <c r="Q7440" s="2">
        <v>765</v>
      </c>
      <c r="S7440" s="89">
        <v>775</v>
      </c>
      <c r="T7440" s="89"/>
      <c r="U7440" s="89"/>
      <c r="W7440" s="90">
        <v>56</v>
      </c>
      <c r="X7440" s="90"/>
    </row>
    <row r="7441" spans="2:24" ht="1.75" customHeight="1">
      <c r="B7441" s="93"/>
      <c r="C7441" s="93"/>
    </row>
    <row r="7442" spans="2:24" ht="0.65" customHeight="1">
      <c r="B7442" s="93"/>
      <c r="C7442" s="93"/>
    </row>
    <row r="7443" spans="2:24" ht="8.4" customHeight="1">
      <c r="B7443" s="93"/>
      <c r="C7443" s="93"/>
    </row>
    <row r="7444" spans="2:24" ht="1.75" customHeight="1"/>
    <row r="7445" spans="2:24" ht="10.75" customHeight="1">
      <c r="E7445" s="85">
        <v>1664</v>
      </c>
      <c r="F7445" s="85"/>
      <c r="G7445" s="85"/>
      <c r="I7445" s="85">
        <v>1714</v>
      </c>
      <c r="J7445" s="85"/>
      <c r="K7445" s="85"/>
      <c r="M7445" s="3">
        <v>1402</v>
      </c>
      <c r="O7445" s="3">
        <v>1585</v>
      </c>
      <c r="Q7445" s="3">
        <v>1530</v>
      </c>
      <c r="S7445" s="85">
        <v>1550</v>
      </c>
      <c r="T7445" s="85"/>
      <c r="U7445" s="85"/>
    </row>
    <row r="7446" spans="2:24" ht="6" customHeight="1"/>
    <row r="7447" spans="2:24" ht="13.75" customHeight="1">
      <c r="C7447" s="86" t="s">
        <v>10</v>
      </c>
      <c r="D7447" s="86"/>
      <c r="E7447" s="86"/>
      <c r="G7447" s="87">
        <v>2</v>
      </c>
      <c r="H7447" s="87"/>
      <c r="I7447" s="87"/>
    </row>
    <row r="7448" spans="2:24" ht="6" customHeight="1"/>
    <row r="7449" spans="2:24" ht="6" customHeight="1"/>
    <row r="7450" spans="2:24" ht="15" customHeight="1">
      <c r="B7450" s="88" t="s">
        <v>967</v>
      </c>
      <c r="C7450" s="88"/>
      <c r="D7450" s="88"/>
      <c r="E7450" s="88"/>
      <c r="F7450" s="88"/>
      <c r="G7450" s="88"/>
      <c r="H7450" s="88"/>
      <c r="I7450" s="88"/>
      <c r="J7450" s="88"/>
      <c r="K7450" s="88"/>
      <c r="L7450" s="88"/>
      <c r="M7450" s="88"/>
      <c r="N7450" s="88"/>
      <c r="O7450" s="88"/>
      <c r="P7450" s="88"/>
      <c r="Q7450" s="88"/>
      <c r="R7450" s="88"/>
      <c r="S7450" s="88"/>
      <c r="T7450" s="88"/>
      <c r="U7450" s="88"/>
      <c r="V7450" s="88"/>
      <c r="W7450" s="88"/>
      <c r="X7450" s="88"/>
    </row>
    <row r="7451" spans="2:24" ht="5.4" customHeight="1"/>
    <row r="7452" spans="2:24" ht="12.65" customHeight="1">
      <c r="B7452" s="74" t="s">
        <v>968</v>
      </c>
      <c r="C7452" s="74"/>
      <c r="E7452" s="89">
        <v>0</v>
      </c>
      <c r="F7452" s="89"/>
      <c r="G7452" s="89"/>
      <c r="I7452" s="89">
        <v>0</v>
      </c>
      <c r="J7452" s="89"/>
      <c r="K7452" s="89"/>
      <c r="M7452" s="2">
        <v>0</v>
      </c>
      <c r="O7452" s="2">
        <v>0</v>
      </c>
      <c r="Q7452" s="2">
        <v>0</v>
      </c>
      <c r="S7452" s="89">
        <v>0</v>
      </c>
      <c r="T7452" s="89"/>
      <c r="U7452" s="89"/>
      <c r="W7452" s="90">
        <v>18</v>
      </c>
      <c r="X7452" s="90"/>
    </row>
    <row r="7453" spans="2:24" ht="0.65" customHeight="1">
      <c r="B7453" s="74"/>
      <c r="C7453" s="74"/>
    </row>
    <row r="7454" spans="2:24" ht="0.65" customHeight="1"/>
    <row r="7455" spans="2:24" ht="1.75" customHeight="1"/>
    <row r="7456" spans="2:24" ht="10.75" customHeight="1">
      <c r="E7456" s="85">
        <v>0</v>
      </c>
      <c r="F7456" s="85"/>
      <c r="G7456" s="85"/>
      <c r="I7456" s="85">
        <v>0</v>
      </c>
      <c r="J7456" s="85"/>
      <c r="K7456" s="85"/>
      <c r="M7456" s="3">
        <v>0</v>
      </c>
      <c r="O7456" s="3">
        <v>0</v>
      </c>
      <c r="Q7456" s="3">
        <v>0</v>
      </c>
      <c r="S7456" s="85">
        <v>0</v>
      </c>
      <c r="T7456" s="85"/>
      <c r="U7456" s="85"/>
    </row>
    <row r="7457" spans="2:24" ht="6" customHeight="1"/>
    <row r="7458" spans="2:24" ht="13.75" customHeight="1">
      <c r="C7458" s="86" t="s">
        <v>10</v>
      </c>
      <c r="D7458" s="86"/>
      <c r="E7458" s="86"/>
      <c r="G7458" s="87">
        <v>1</v>
      </c>
      <c r="H7458" s="87"/>
      <c r="I7458" s="87"/>
    </row>
    <row r="7459" spans="2:24" ht="6" customHeight="1"/>
    <row r="7460" spans="2:24" ht="6" customHeight="1"/>
    <row r="7461" spans="2:24" ht="15" customHeight="1">
      <c r="B7461" s="88" t="s">
        <v>969</v>
      </c>
      <c r="C7461" s="88"/>
      <c r="D7461" s="88"/>
      <c r="E7461" s="88"/>
      <c r="F7461" s="88"/>
      <c r="G7461" s="88"/>
      <c r="H7461" s="88"/>
      <c r="I7461" s="88"/>
      <c r="J7461" s="88"/>
      <c r="K7461" s="88"/>
      <c r="L7461" s="88"/>
      <c r="M7461" s="88"/>
      <c r="N7461" s="88"/>
      <c r="O7461" s="88"/>
      <c r="P7461" s="88"/>
      <c r="Q7461" s="88"/>
      <c r="R7461" s="88"/>
      <c r="S7461" s="88"/>
      <c r="T7461" s="88"/>
      <c r="U7461" s="88"/>
      <c r="V7461" s="88"/>
      <c r="W7461" s="88"/>
      <c r="X7461" s="88"/>
    </row>
    <row r="7462" spans="2:24" ht="5.4" customHeight="1"/>
    <row r="7463" spans="2:24" ht="12.65" customHeight="1">
      <c r="B7463" s="74" t="s">
        <v>970</v>
      </c>
      <c r="C7463" s="74"/>
      <c r="E7463" s="89">
        <v>155</v>
      </c>
      <c r="F7463" s="89"/>
      <c r="G7463" s="89"/>
      <c r="I7463" s="89">
        <v>160</v>
      </c>
      <c r="J7463" s="89"/>
      <c r="K7463" s="89"/>
      <c r="M7463" s="2">
        <v>219</v>
      </c>
      <c r="O7463" s="2">
        <v>221</v>
      </c>
      <c r="Q7463" s="2">
        <v>182</v>
      </c>
      <c r="S7463" s="89">
        <v>182</v>
      </c>
      <c r="T7463" s="89"/>
      <c r="U7463" s="89"/>
      <c r="W7463" s="90">
        <v>79</v>
      </c>
      <c r="X7463" s="90"/>
    </row>
    <row r="7464" spans="2:24" ht="0.65" customHeight="1">
      <c r="B7464" s="74"/>
      <c r="C7464" s="74"/>
    </row>
    <row r="7465" spans="2:24" ht="0.65" customHeight="1"/>
    <row r="7466" spans="2:24" ht="1.75" customHeight="1"/>
    <row r="7467" spans="2:24" ht="10.75" customHeight="1">
      <c r="E7467" s="85">
        <v>155</v>
      </c>
      <c r="F7467" s="85"/>
      <c r="G7467" s="85"/>
      <c r="I7467" s="85">
        <v>160</v>
      </c>
      <c r="J7467" s="85"/>
      <c r="K7467" s="85"/>
      <c r="M7467" s="3">
        <v>219</v>
      </c>
      <c r="O7467" s="3">
        <v>221</v>
      </c>
      <c r="Q7467" s="3">
        <v>182</v>
      </c>
      <c r="S7467" s="85">
        <v>182</v>
      </c>
      <c r="T7467" s="85"/>
      <c r="U7467" s="85"/>
    </row>
    <row r="7468" spans="2:24" ht="6" customHeight="1"/>
    <row r="7469" spans="2:24" ht="13.75" customHeight="1">
      <c r="C7469" s="86" t="s">
        <v>10</v>
      </c>
      <c r="D7469" s="86"/>
      <c r="E7469" s="86"/>
      <c r="G7469" s="87">
        <v>1</v>
      </c>
      <c r="H7469" s="87"/>
      <c r="I7469" s="87"/>
    </row>
    <row r="7470" spans="2:24" ht="6" customHeight="1"/>
    <row r="7471" spans="2:24" ht="6" customHeight="1"/>
    <row r="7472" spans="2:24" ht="15" customHeight="1">
      <c r="B7472" s="88" t="s">
        <v>971</v>
      </c>
      <c r="C7472" s="88"/>
      <c r="D7472" s="88"/>
      <c r="E7472" s="88"/>
      <c r="F7472" s="88"/>
      <c r="G7472" s="88"/>
      <c r="H7472" s="88"/>
      <c r="I7472" s="88"/>
      <c r="J7472" s="88"/>
      <c r="K7472" s="88"/>
      <c r="L7472" s="88"/>
      <c r="M7472" s="88"/>
      <c r="N7472" s="88"/>
      <c r="O7472" s="88"/>
      <c r="P7472" s="88"/>
      <c r="Q7472" s="88"/>
      <c r="R7472" s="88"/>
      <c r="S7472" s="88"/>
      <c r="T7472" s="88"/>
      <c r="U7472" s="88"/>
      <c r="V7472" s="88"/>
      <c r="W7472" s="88"/>
      <c r="X7472" s="88"/>
    </row>
    <row r="7473" spans="2:24" ht="5.4" customHeight="1"/>
    <row r="7474" spans="2:24" ht="10.75" customHeight="1">
      <c r="B7474" s="93" t="s">
        <v>972</v>
      </c>
      <c r="C7474" s="93"/>
      <c r="E7474" s="89">
        <v>115</v>
      </c>
      <c r="F7474" s="89"/>
      <c r="G7474" s="89"/>
      <c r="I7474" s="89">
        <v>137</v>
      </c>
      <c r="J7474" s="89"/>
      <c r="K7474" s="89"/>
      <c r="M7474" s="2">
        <v>151.80000000000001</v>
      </c>
      <c r="O7474" s="2">
        <v>162.80000000000001</v>
      </c>
      <c r="Q7474" s="2">
        <v>83</v>
      </c>
      <c r="S7474" s="89">
        <v>103</v>
      </c>
      <c r="T7474" s="89"/>
      <c r="U7474" s="89"/>
      <c r="W7474" s="90">
        <v>59</v>
      </c>
      <c r="X7474" s="90"/>
    </row>
    <row r="7475" spans="2:24" ht="1.75" customHeight="1">
      <c r="B7475" s="93"/>
      <c r="C7475" s="93"/>
    </row>
    <row r="7476" spans="2:24" ht="0.65" customHeight="1">
      <c r="B7476" s="93"/>
      <c r="C7476" s="93"/>
    </row>
    <row r="7477" spans="2:24" ht="8.4" customHeight="1">
      <c r="B7477" s="93"/>
      <c r="C7477" s="93"/>
    </row>
    <row r="7478" spans="2:24" ht="1.75" customHeight="1"/>
    <row r="7479" spans="2:24" ht="10.75" customHeight="1">
      <c r="E7479" s="85">
        <v>115</v>
      </c>
      <c r="F7479" s="85"/>
      <c r="G7479" s="85"/>
      <c r="I7479" s="85">
        <v>137</v>
      </c>
      <c r="J7479" s="85"/>
      <c r="K7479" s="85"/>
      <c r="M7479" s="3">
        <v>151.80000000000001</v>
      </c>
      <c r="O7479" s="3">
        <v>162.80000000000001</v>
      </c>
      <c r="Q7479" s="3">
        <v>83</v>
      </c>
      <c r="S7479" s="85">
        <v>103</v>
      </c>
      <c r="T7479" s="85"/>
      <c r="U7479" s="85"/>
    </row>
    <row r="7480" spans="2:24" ht="6" customHeight="1"/>
    <row r="7481" spans="2:24" ht="13.75" customHeight="1">
      <c r="C7481" s="86" t="s">
        <v>10</v>
      </c>
      <c r="D7481" s="86"/>
      <c r="E7481" s="86"/>
      <c r="G7481" s="87">
        <v>1</v>
      </c>
      <c r="H7481" s="87"/>
      <c r="I7481" s="87"/>
    </row>
    <row r="7482" spans="2:24" ht="6" customHeight="1"/>
    <row r="7483" spans="2:24" ht="6" customHeight="1"/>
    <row r="7484" spans="2:24" ht="15" customHeight="1">
      <c r="B7484" s="88" t="s">
        <v>973</v>
      </c>
      <c r="C7484" s="88"/>
      <c r="D7484" s="88"/>
      <c r="E7484" s="88"/>
      <c r="F7484" s="88"/>
      <c r="G7484" s="88"/>
      <c r="H7484" s="88"/>
      <c r="I7484" s="88"/>
      <c r="J7484" s="88"/>
      <c r="K7484" s="88"/>
      <c r="L7484" s="88"/>
      <c r="M7484" s="88"/>
      <c r="N7484" s="88"/>
      <c r="O7484" s="88"/>
      <c r="P7484" s="88"/>
      <c r="Q7484" s="88"/>
      <c r="R7484" s="88"/>
      <c r="S7484" s="88"/>
      <c r="T7484" s="88"/>
      <c r="U7484" s="88"/>
      <c r="V7484" s="88"/>
      <c r="W7484" s="88"/>
      <c r="X7484" s="88"/>
    </row>
    <row r="7485" spans="2:24" ht="5.4" customHeight="1"/>
    <row r="7486" spans="2:24" ht="12.65" customHeight="1">
      <c r="B7486" s="74" t="s">
        <v>974</v>
      </c>
      <c r="C7486" s="74"/>
      <c r="E7486" s="89">
        <v>0</v>
      </c>
      <c r="F7486" s="89"/>
      <c r="G7486" s="89"/>
      <c r="I7486" s="89">
        <v>0</v>
      </c>
      <c r="J7486" s="89"/>
      <c r="K7486" s="89"/>
      <c r="M7486" s="2">
        <v>0</v>
      </c>
      <c r="O7486" s="2">
        <v>0</v>
      </c>
      <c r="Q7486" s="2">
        <v>0</v>
      </c>
      <c r="S7486" s="89">
        <v>0</v>
      </c>
      <c r="T7486" s="89"/>
      <c r="U7486" s="89"/>
      <c r="W7486" s="90">
        <v>17</v>
      </c>
      <c r="X7486" s="90"/>
    </row>
    <row r="7487" spans="2:24" ht="0.65" customHeight="1">
      <c r="B7487" s="74"/>
      <c r="C7487" s="74"/>
    </row>
    <row r="7488" spans="2:24" ht="0.65" customHeight="1"/>
    <row r="7489" spans="2:24" ht="1.75" customHeight="1"/>
    <row r="7490" spans="2:24" ht="10.75" customHeight="1">
      <c r="E7490" s="85">
        <v>0</v>
      </c>
      <c r="F7490" s="85"/>
      <c r="G7490" s="85"/>
      <c r="I7490" s="85">
        <v>0</v>
      </c>
      <c r="J7490" s="85"/>
      <c r="K7490" s="85"/>
      <c r="M7490" s="3">
        <v>0</v>
      </c>
      <c r="O7490" s="3">
        <v>0</v>
      </c>
      <c r="Q7490" s="3">
        <v>0</v>
      </c>
      <c r="S7490" s="85">
        <v>0</v>
      </c>
      <c r="T7490" s="85"/>
      <c r="U7490" s="85"/>
    </row>
    <row r="7491" spans="2:24" ht="6" customHeight="1"/>
    <row r="7492" spans="2:24" ht="13.75" customHeight="1">
      <c r="C7492" s="86" t="s">
        <v>10</v>
      </c>
      <c r="D7492" s="86"/>
      <c r="E7492" s="86"/>
      <c r="G7492" s="87">
        <v>1</v>
      </c>
      <c r="H7492" s="87"/>
      <c r="I7492" s="87"/>
    </row>
    <row r="7493" spans="2:24" ht="6" customHeight="1"/>
    <row r="7494" spans="2:24" ht="6" customHeight="1"/>
    <row r="7495" spans="2:24" ht="15" customHeight="1">
      <c r="B7495" s="88" t="s">
        <v>975</v>
      </c>
      <c r="C7495" s="88"/>
      <c r="D7495" s="88"/>
      <c r="E7495" s="88"/>
      <c r="F7495" s="88"/>
      <c r="G7495" s="88"/>
      <c r="H7495" s="88"/>
      <c r="I7495" s="88"/>
      <c r="J7495" s="88"/>
      <c r="K7495" s="88"/>
      <c r="L7495" s="88"/>
      <c r="M7495" s="88"/>
      <c r="N7495" s="88"/>
      <c r="O7495" s="88"/>
      <c r="P7495" s="88"/>
      <c r="Q7495" s="88"/>
      <c r="R7495" s="88"/>
      <c r="S7495" s="88"/>
      <c r="T7495" s="88"/>
      <c r="U7495" s="88"/>
      <c r="V7495" s="88"/>
      <c r="W7495" s="88"/>
      <c r="X7495" s="88"/>
    </row>
    <row r="7496" spans="2:24" ht="5.4" customHeight="1"/>
    <row r="7497" spans="2:24" ht="12.65" customHeight="1">
      <c r="B7497" s="74" t="s">
        <v>976</v>
      </c>
      <c r="C7497" s="74"/>
      <c r="E7497" s="89">
        <v>2600</v>
      </c>
      <c r="F7497" s="89"/>
      <c r="G7497" s="89"/>
      <c r="I7497" s="89">
        <v>2615</v>
      </c>
      <c r="J7497" s="89"/>
      <c r="K7497" s="89"/>
      <c r="M7497" s="2">
        <v>2650</v>
      </c>
      <c r="O7497" s="2">
        <v>2650</v>
      </c>
      <c r="Q7497" s="2">
        <v>2500</v>
      </c>
      <c r="S7497" s="89">
        <v>2520</v>
      </c>
      <c r="T7497" s="89"/>
      <c r="U7497" s="89"/>
      <c r="W7497" s="90">
        <v>49</v>
      </c>
      <c r="X7497" s="90"/>
    </row>
    <row r="7498" spans="2:24" ht="0.65" customHeight="1">
      <c r="B7498" s="74"/>
      <c r="C7498" s="74"/>
    </row>
    <row r="7499" spans="2:24" ht="0.65" customHeight="1"/>
    <row r="7500" spans="2:24" ht="1.75" customHeight="1"/>
    <row r="7501" spans="2:24" ht="10.75" customHeight="1">
      <c r="E7501" s="85">
        <v>2600</v>
      </c>
      <c r="F7501" s="85"/>
      <c r="G7501" s="85"/>
      <c r="I7501" s="85">
        <v>2615</v>
      </c>
      <c r="J7501" s="85"/>
      <c r="K7501" s="85"/>
      <c r="M7501" s="3">
        <v>2650</v>
      </c>
      <c r="O7501" s="3">
        <v>2650</v>
      </c>
      <c r="Q7501" s="3">
        <v>2500</v>
      </c>
      <c r="S7501" s="85">
        <v>2520</v>
      </c>
      <c r="T7501" s="85"/>
      <c r="U7501" s="85"/>
    </row>
    <row r="7502" spans="2:24" ht="6" customHeight="1"/>
    <row r="7503" spans="2:24" ht="13.75" customHeight="1">
      <c r="C7503" s="86" t="s">
        <v>10</v>
      </c>
      <c r="D7503" s="86"/>
      <c r="E7503" s="86"/>
      <c r="G7503" s="87">
        <v>1</v>
      </c>
      <c r="H7503" s="87"/>
      <c r="I7503" s="87"/>
    </row>
    <row r="7504" spans="2:24" ht="6" customHeight="1"/>
    <row r="7505" spans="2:24" ht="6" customHeight="1"/>
    <row r="7506" spans="2:24" ht="15" customHeight="1">
      <c r="B7506" s="88" t="s">
        <v>977</v>
      </c>
      <c r="C7506" s="88"/>
      <c r="D7506" s="88"/>
      <c r="E7506" s="88"/>
      <c r="F7506" s="88"/>
      <c r="G7506" s="88"/>
      <c r="H7506" s="88"/>
      <c r="I7506" s="88"/>
      <c r="J7506" s="88"/>
      <c r="K7506" s="88"/>
      <c r="L7506" s="88"/>
      <c r="M7506" s="88"/>
      <c r="N7506" s="88"/>
      <c r="O7506" s="88"/>
      <c r="P7506" s="88"/>
      <c r="Q7506" s="88"/>
      <c r="R7506" s="88"/>
      <c r="S7506" s="88"/>
      <c r="T7506" s="88"/>
      <c r="U7506" s="88"/>
      <c r="V7506" s="88"/>
      <c r="W7506" s="88"/>
      <c r="X7506" s="88"/>
    </row>
    <row r="7507" spans="2:24" ht="5.4" customHeight="1"/>
    <row r="7508" spans="2:24" ht="12.65" customHeight="1">
      <c r="B7508" s="74" t="s">
        <v>978</v>
      </c>
      <c r="C7508" s="74"/>
      <c r="E7508" s="89">
        <v>30</v>
      </c>
      <c r="F7508" s="89"/>
      <c r="G7508" s="89"/>
      <c r="I7508" s="89">
        <v>65</v>
      </c>
      <c r="J7508" s="89"/>
      <c r="K7508" s="89"/>
      <c r="M7508" s="2">
        <v>45</v>
      </c>
      <c r="O7508" s="2">
        <v>45</v>
      </c>
      <c r="Q7508" s="2">
        <v>0</v>
      </c>
      <c r="S7508" s="89">
        <v>0</v>
      </c>
      <c r="T7508" s="89"/>
      <c r="U7508" s="89"/>
      <c r="W7508" s="90">
        <v>54</v>
      </c>
      <c r="X7508" s="90"/>
    </row>
    <row r="7509" spans="2:24" ht="0.65" customHeight="1">
      <c r="B7509" s="74"/>
      <c r="C7509" s="74"/>
    </row>
    <row r="7510" spans="2:24" ht="0.65" customHeight="1"/>
    <row r="7511" spans="2:24" ht="1.75" customHeight="1"/>
    <row r="7512" spans="2:24" ht="10.75" customHeight="1">
      <c r="E7512" s="85">
        <v>30</v>
      </c>
      <c r="F7512" s="85"/>
      <c r="G7512" s="85"/>
      <c r="I7512" s="85">
        <v>65</v>
      </c>
      <c r="J7512" s="85"/>
      <c r="K7512" s="85"/>
      <c r="M7512" s="3">
        <v>45</v>
      </c>
      <c r="O7512" s="3">
        <v>45</v>
      </c>
      <c r="Q7512" s="3">
        <v>0</v>
      </c>
      <c r="S7512" s="85">
        <v>0</v>
      </c>
      <c r="T7512" s="85"/>
      <c r="U7512" s="85"/>
    </row>
    <row r="7513" spans="2:24" ht="6" customHeight="1"/>
    <row r="7514" spans="2:24" ht="13.75" customHeight="1">
      <c r="C7514" s="86" t="s">
        <v>10</v>
      </c>
      <c r="D7514" s="86"/>
      <c r="E7514" s="86"/>
      <c r="G7514" s="87">
        <v>1</v>
      </c>
      <c r="H7514" s="87"/>
      <c r="I7514" s="87"/>
    </row>
    <row r="7515" spans="2:24" ht="6" customHeight="1"/>
    <row r="7516" spans="2:24" ht="6" customHeight="1"/>
    <row r="7517" spans="2:24" ht="15" customHeight="1">
      <c r="B7517" s="88" t="s">
        <v>979</v>
      </c>
      <c r="C7517" s="88"/>
      <c r="D7517" s="88"/>
      <c r="E7517" s="88"/>
      <c r="F7517" s="88"/>
      <c r="G7517" s="88"/>
      <c r="H7517" s="88"/>
      <c r="I7517" s="88"/>
      <c r="J7517" s="88"/>
      <c r="K7517" s="88"/>
      <c r="L7517" s="88"/>
      <c r="M7517" s="88"/>
      <c r="N7517" s="88"/>
      <c r="O7517" s="88"/>
      <c r="P7517" s="88"/>
      <c r="Q7517" s="88"/>
      <c r="R7517" s="88"/>
      <c r="S7517" s="88"/>
      <c r="T7517" s="88"/>
      <c r="U7517" s="88"/>
      <c r="V7517" s="88"/>
      <c r="W7517" s="88"/>
      <c r="X7517" s="88"/>
    </row>
    <row r="7518" spans="2:24" ht="5.4" customHeight="1"/>
    <row r="7519" spans="2:24" ht="12.65" customHeight="1">
      <c r="B7519" s="74" t="s">
        <v>980</v>
      </c>
      <c r="C7519" s="74"/>
      <c r="E7519" s="89">
        <v>0</v>
      </c>
      <c r="F7519" s="89"/>
      <c r="G7519" s="89"/>
      <c r="I7519" s="89">
        <v>0</v>
      </c>
      <c r="J7519" s="89"/>
      <c r="K7519" s="89"/>
      <c r="M7519" s="2">
        <v>0</v>
      </c>
      <c r="O7519" s="2">
        <v>0</v>
      </c>
      <c r="Q7519" s="2">
        <v>0</v>
      </c>
      <c r="S7519" s="89">
        <v>0</v>
      </c>
      <c r="T7519" s="89"/>
      <c r="U7519" s="89"/>
      <c r="W7519" s="90">
        <v>16</v>
      </c>
      <c r="X7519" s="90"/>
    </row>
    <row r="7520" spans="2:24" ht="0.65" customHeight="1">
      <c r="B7520" s="74"/>
      <c r="C7520" s="74"/>
    </row>
    <row r="7521" spans="2:24" ht="0.65" customHeight="1"/>
    <row r="7522" spans="2:24" ht="1.75" customHeight="1"/>
    <row r="7523" spans="2:24" ht="10.75" customHeight="1">
      <c r="E7523" s="85">
        <v>0</v>
      </c>
      <c r="F7523" s="85"/>
      <c r="G7523" s="85"/>
      <c r="I7523" s="85">
        <v>0</v>
      </c>
      <c r="J7523" s="85"/>
      <c r="K7523" s="85"/>
      <c r="M7523" s="3">
        <v>0</v>
      </c>
      <c r="O7523" s="3">
        <v>0</v>
      </c>
      <c r="Q7523" s="3">
        <v>0</v>
      </c>
      <c r="S7523" s="85">
        <v>0</v>
      </c>
      <c r="T7523" s="85"/>
      <c r="U7523" s="85"/>
    </row>
    <row r="7524" spans="2:24" ht="6" customHeight="1"/>
    <row r="7525" spans="2:24" ht="13.75" customHeight="1">
      <c r="C7525" s="86" t="s">
        <v>10</v>
      </c>
      <c r="D7525" s="86"/>
      <c r="E7525" s="86"/>
      <c r="G7525" s="87">
        <v>1</v>
      </c>
      <c r="H7525" s="87"/>
      <c r="I7525" s="87"/>
    </row>
    <row r="7526" spans="2:24" ht="6" customHeight="1"/>
    <row r="7527" spans="2:24" ht="6" customHeight="1"/>
    <row r="7528" spans="2:24" ht="15" customHeight="1">
      <c r="B7528" s="88" t="s">
        <v>981</v>
      </c>
      <c r="C7528" s="88"/>
      <c r="D7528" s="88"/>
      <c r="E7528" s="88"/>
      <c r="F7528" s="88"/>
      <c r="G7528" s="88"/>
      <c r="H7528" s="88"/>
      <c r="I7528" s="88"/>
      <c r="J7528" s="88"/>
      <c r="K7528" s="88"/>
      <c r="L7528" s="88"/>
      <c r="M7528" s="88"/>
      <c r="N7528" s="88"/>
      <c r="O7528" s="88"/>
      <c r="P7528" s="88"/>
      <c r="Q7528" s="88"/>
      <c r="R7528" s="88"/>
      <c r="S7528" s="88"/>
      <c r="T7528" s="88"/>
      <c r="U7528" s="88"/>
      <c r="V7528" s="88"/>
      <c r="W7528" s="88"/>
      <c r="X7528" s="88"/>
    </row>
    <row r="7529" spans="2:24" ht="5.4" customHeight="1"/>
    <row r="7530" spans="2:24" ht="10.75" customHeight="1">
      <c r="B7530" s="93" t="s">
        <v>982</v>
      </c>
      <c r="C7530" s="93"/>
      <c r="E7530" s="89">
        <v>2550</v>
      </c>
      <c r="F7530" s="89"/>
      <c r="G7530" s="89"/>
      <c r="I7530" s="89">
        <v>2595</v>
      </c>
      <c r="J7530" s="89"/>
      <c r="K7530" s="89"/>
      <c r="M7530" s="2">
        <v>2650</v>
      </c>
      <c r="O7530" s="2">
        <v>3370</v>
      </c>
      <c r="Q7530" s="2">
        <v>2600</v>
      </c>
      <c r="S7530" s="89">
        <v>3910</v>
      </c>
      <c r="T7530" s="89"/>
      <c r="U7530" s="89"/>
      <c r="W7530" s="90">
        <v>85</v>
      </c>
      <c r="X7530" s="90"/>
    </row>
    <row r="7531" spans="2:24" ht="1.75" customHeight="1">
      <c r="B7531" s="93"/>
      <c r="C7531" s="93"/>
    </row>
    <row r="7532" spans="2:24" ht="0.65" customHeight="1">
      <c r="B7532" s="93"/>
      <c r="C7532" s="93"/>
    </row>
    <row r="7533" spans="2:24" ht="8.4" customHeight="1">
      <c r="B7533" s="93"/>
      <c r="C7533" s="93"/>
    </row>
    <row r="7534" spans="2:24" ht="10.75" customHeight="1">
      <c r="B7534" s="93" t="s">
        <v>982</v>
      </c>
      <c r="C7534" s="93"/>
      <c r="E7534" s="89">
        <v>2550</v>
      </c>
      <c r="F7534" s="89"/>
      <c r="G7534" s="89"/>
      <c r="I7534" s="89">
        <v>2595</v>
      </c>
      <c r="J7534" s="89"/>
      <c r="K7534" s="89"/>
      <c r="M7534" s="2">
        <v>2650</v>
      </c>
      <c r="O7534" s="2">
        <v>3370</v>
      </c>
      <c r="Q7534" s="2">
        <v>2600</v>
      </c>
      <c r="S7534" s="89">
        <v>3910</v>
      </c>
      <c r="T7534" s="89"/>
      <c r="U7534" s="89"/>
      <c r="W7534" s="90">
        <v>89</v>
      </c>
      <c r="X7534" s="90"/>
    </row>
    <row r="7535" spans="2:24" ht="1.75" customHeight="1">
      <c r="B7535" s="93"/>
      <c r="C7535" s="93"/>
    </row>
    <row r="7536" spans="2:24" ht="0.65" customHeight="1">
      <c r="B7536" s="93"/>
      <c r="C7536" s="93"/>
    </row>
    <row r="7537" spans="2:24" ht="8.4" customHeight="1">
      <c r="B7537" s="93"/>
      <c r="C7537" s="93"/>
    </row>
    <row r="7538" spans="2:24" ht="1.75" customHeight="1"/>
    <row r="7539" spans="2:24" ht="10.75" customHeight="1">
      <c r="E7539" s="85">
        <v>5100</v>
      </c>
      <c r="F7539" s="85"/>
      <c r="G7539" s="85"/>
      <c r="I7539" s="85">
        <v>5190</v>
      </c>
      <c r="J7539" s="85"/>
      <c r="K7539" s="85"/>
      <c r="M7539" s="3">
        <v>5300</v>
      </c>
      <c r="O7539" s="3">
        <v>6740</v>
      </c>
      <c r="Q7539" s="3">
        <v>5200</v>
      </c>
      <c r="S7539" s="85">
        <v>7820</v>
      </c>
      <c r="T7539" s="85"/>
      <c r="U7539" s="85"/>
    </row>
    <row r="7540" spans="2:24" ht="6" customHeight="1"/>
    <row r="7541" spans="2:24" ht="13.75" customHeight="1">
      <c r="C7541" s="86" t="s">
        <v>10</v>
      </c>
      <c r="D7541" s="86"/>
      <c r="E7541" s="86"/>
      <c r="G7541" s="87">
        <v>2</v>
      </c>
      <c r="H7541" s="87"/>
      <c r="I7541" s="87"/>
    </row>
    <row r="7542" spans="2:24" ht="6" customHeight="1"/>
    <row r="7543" spans="2:24" ht="6" customHeight="1"/>
    <row r="7544" spans="2:24" ht="15" customHeight="1">
      <c r="B7544" s="88" t="s">
        <v>983</v>
      </c>
      <c r="C7544" s="88"/>
      <c r="D7544" s="88"/>
      <c r="E7544" s="88"/>
      <c r="F7544" s="88"/>
      <c r="G7544" s="88"/>
      <c r="H7544" s="88"/>
      <c r="I7544" s="88"/>
      <c r="J7544" s="88"/>
      <c r="K7544" s="88"/>
      <c r="L7544" s="88"/>
      <c r="M7544" s="88"/>
      <c r="N7544" s="88"/>
      <c r="O7544" s="88"/>
      <c r="P7544" s="88"/>
      <c r="Q7544" s="88"/>
      <c r="R7544" s="88"/>
      <c r="S7544" s="88"/>
      <c r="T7544" s="88"/>
      <c r="U7544" s="88"/>
      <c r="V7544" s="88"/>
      <c r="W7544" s="88"/>
      <c r="X7544" s="88"/>
    </row>
    <row r="7545" spans="2:24" ht="5.4" customHeight="1"/>
    <row r="7546" spans="2:24" ht="10.75" customHeight="1">
      <c r="B7546" s="93" t="s">
        <v>984</v>
      </c>
      <c r="C7546" s="93"/>
      <c r="E7546" s="89">
        <v>1690</v>
      </c>
      <c r="F7546" s="89"/>
      <c r="G7546" s="89"/>
      <c r="I7546" s="89">
        <v>1815</v>
      </c>
      <c r="J7546" s="89"/>
      <c r="K7546" s="89"/>
      <c r="M7546" s="2">
        <v>1570</v>
      </c>
      <c r="O7546" s="2">
        <v>1590</v>
      </c>
      <c r="Q7546" s="2">
        <v>1560</v>
      </c>
      <c r="S7546" s="89">
        <v>1595</v>
      </c>
      <c r="T7546" s="89"/>
      <c r="U7546" s="89"/>
      <c r="W7546" s="90">
        <v>81</v>
      </c>
      <c r="X7546" s="90"/>
    </row>
    <row r="7547" spans="2:24" ht="1.75" customHeight="1">
      <c r="B7547" s="93"/>
      <c r="C7547" s="93"/>
    </row>
    <row r="7548" spans="2:24" ht="0.65" customHeight="1">
      <c r="B7548" s="93"/>
      <c r="C7548" s="93"/>
    </row>
    <row r="7549" spans="2:24" ht="8.4" customHeight="1">
      <c r="B7549" s="93"/>
      <c r="C7549" s="93"/>
    </row>
    <row r="7550" spans="2:24" ht="10.75" customHeight="1">
      <c r="B7550" s="93" t="s">
        <v>984</v>
      </c>
      <c r="C7550" s="93"/>
      <c r="E7550" s="89">
        <v>1690</v>
      </c>
      <c r="F7550" s="89"/>
      <c r="G7550" s="89"/>
      <c r="I7550" s="89">
        <v>1815</v>
      </c>
      <c r="J7550" s="89"/>
      <c r="K7550" s="89"/>
      <c r="M7550" s="2">
        <v>1570</v>
      </c>
      <c r="O7550" s="2">
        <v>1590</v>
      </c>
      <c r="Q7550" s="2">
        <v>1560</v>
      </c>
      <c r="S7550" s="89">
        <v>1595</v>
      </c>
      <c r="T7550" s="89"/>
      <c r="U7550" s="89"/>
      <c r="W7550" s="90">
        <v>77</v>
      </c>
      <c r="X7550" s="90"/>
    </row>
    <row r="7551" spans="2:24" ht="1.75" customHeight="1">
      <c r="B7551" s="93"/>
      <c r="C7551" s="93"/>
    </row>
    <row r="7552" spans="2:24" ht="0.65" customHeight="1">
      <c r="B7552" s="93"/>
      <c r="C7552" s="93"/>
    </row>
    <row r="7553" spans="2:24" ht="8.4" customHeight="1">
      <c r="B7553" s="93"/>
      <c r="C7553" s="93"/>
    </row>
    <row r="7554" spans="2:24" ht="1.75" customHeight="1"/>
    <row r="7555" spans="2:24" ht="10.75" customHeight="1">
      <c r="E7555" s="85">
        <v>3380</v>
      </c>
      <c r="F7555" s="85"/>
      <c r="G7555" s="85"/>
      <c r="I7555" s="85">
        <v>3630</v>
      </c>
      <c r="J7555" s="85"/>
      <c r="K7555" s="85"/>
      <c r="M7555" s="3">
        <v>3140</v>
      </c>
      <c r="O7555" s="3">
        <v>3180</v>
      </c>
      <c r="Q7555" s="3">
        <v>3120</v>
      </c>
      <c r="S7555" s="85">
        <v>3190</v>
      </c>
      <c r="T7555" s="85"/>
      <c r="U7555" s="85"/>
    </row>
    <row r="7556" spans="2:24" ht="6" customHeight="1"/>
    <row r="7557" spans="2:24" ht="13.75" customHeight="1">
      <c r="C7557" s="86" t="s">
        <v>10</v>
      </c>
      <c r="D7557" s="86"/>
      <c r="E7557" s="86"/>
      <c r="G7557" s="87">
        <v>2</v>
      </c>
      <c r="H7557" s="87"/>
      <c r="I7557" s="87"/>
    </row>
    <row r="7558" spans="2:24" ht="6" customHeight="1"/>
    <row r="7559" spans="2:24" ht="6" customHeight="1"/>
    <row r="7560" spans="2:24" ht="15" customHeight="1">
      <c r="B7560" s="88" t="s">
        <v>985</v>
      </c>
      <c r="C7560" s="88"/>
      <c r="D7560" s="88"/>
      <c r="E7560" s="88"/>
      <c r="F7560" s="88"/>
      <c r="G7560" s="88"/>
      <c r="H7560" s="88"/>
      <c r="I7560" s="88"/>
      <c r="J7560" s="88"/>
      <c r="K7560" s="88"/>
      <c r="L7560" s="88"/>
      <c r="M7560" s="88"/>
      <c r="N7560" s="88"/>
      <c r="O7560" s="88"/>
      <c r="P7560" s="88"/>
      <c r="Q7560" s="88"/>
      <c r="R7560" s="88"/>
      <c r="S7560" s="88"/>
      <c r="T7560" s="88"/>
      <c r="U7560" s="88"/>
      <c r="V7560" s="88"/>
      <c r="W7560" s="88"/>
      <c r="X7560" s="88"/>
    </row>
    <row r="7561" spans="2:24" ht="5.4" customHeight="1"/>
    <row r="7562" spans="2:24" ht="12.65" customHeight="1">
      <c r="B7562" s="74" t="s">
        <v>986</v>
      </c>
      <c r="C7562" s="74"/>
      <c r="E7562" s="89">
        <v>255</v>
      </c>
      <c r="F7562" s="89"/>
      <c r="G7562" s="89"/>
      <c r="I7562" s="89">
        <v>255</v>
      </c>
      <c r="J7562" s="89"/>
      <c r="K7562" s="89"/>
      <c r="M7562" s="2">
        <v>900</v>
      </c>
      <c r="O7562" s="2">
        <v>900</v>
      </c>
      <c r="Q7562" s="2">
        <v>1400</v>
      </c>
      <c r="S7562" s="89">
        <v>1475</v>
      </c>
      <c r="T7562" s="89"/>
      <c r="U7562" s="89"/>
      <c r="W7562" s="90">
        <v>94</v>
      </c>
      <c r="X7562" s="90"/>
    </row>
    <row r="7563" spans="2:24" ht="0.65" customHeight="1">
      <c r="B7563" s="74"/>
      <c r="C7563" s="74"/>
    </row>
    <row r="7564" spans="2:24" ht="0.65" customHeight="1"/>
    <row r="7565" spans="2:24" ht="1.75" customHeight="1"/>
    <row r="7566" spans="2:24" ht="10.75" customHeight="1">
      <c r="E7566" s="85">
        <v>255</v>
      </c>
      <c r="F7566" s="85"/>
      <c r="G7566" s="85"/>
      <c r="I7566" s="85">
        <v>255</v>
      </c>
      <c r="J7566" s="85"/>
      <c r="K7566" s="85"/>
      <c r="M7566" s="3">
        <v>900</v>
      </c>
      <c r="O7566" s="3">
        <v>900</v>
      </c>
      <c r="Q7566" s="3">
        <v>1400</v>
      </c>
      <c r="S7566" s="85">
        <v>1475</v>
      </c>
      <c r="T7566" s="85"/>
      <c r="U7566" s="85"/>
    </row>
    <row r="7567" spans="2:24" ht="6" customHeight="1"/>
    <row r="7568" spans="2:24" ht="13.75" customHeight="1">
      <c r="C7568" s="86" t="s">
        <v>10</v>
      </c>
      <c r="D7568" s="86"/>
      <c r="E7568" s="86"/>
      <c r="G7568" s="87">
        <v>1</v>
      </c>
      <c r="H7568" s="87"/>
      <c r="I7568" s="87"/>
    </row>
    <row r="7569" spans="2:24" ht="6" customHeight="1"/>
    <row r="7570" spans="2:24" ht="6" customHeight="1"/>
    <row r="7571" spans="2:24" ht="15" customHeight="1">
      <c r="B7571" s="88" t="s">
        <v>987</v>
      </c>
      <c r="C7571" s="88"/>
      <c r="D7571" s="88"/>
      <c r="E7571" s="88"/>
      <c r="F7571" s="88"/>
      <c r="G7571" s="88"/>
      <c r="H7571" s="88"/>
      <c r="I7571" s="88"/>
      <c r="J7571" s="88"/>
      <c r="K7571" s="88"/>
      <c r="L7571" s="88"/>
      <c r="M7571" s="88"/>
      <c r="N7571" s="88"/>
      <c r="O7571" s="88"/>
      <c r="P7571" s="88"/>
      <c r="Q7571" s="88"/>
      <c r="R7571" s="88"/>
      <c r="S7571" s="88"/>
      <c r="T7571" s="88"/>
      <c r="U7571" s="88"/>
      <c r="V7571" s="88"/>
      <c r="W7571" s="88"/>
      <c r="X7571" s="88"/>
    </row>
    <row r="7572" spans="2:24" ht="5.4" customHeight="1"/>
    <row r="7573" spans="2:24" ht="10.75" customHeight="1">
      <c r="B7573" s="93" t="s">
        <v>988</v>
      </c>
      <c r="C7573" s="93"/>
      <c r="E7573" s="89">
        <v>16600</v>
      </c>
      <c r="F7573" s="89"/>
      <c r="G7573" s="89"/>
      <c r="I7573" s="89">
        <v>17645</v>
      </c>
      <c r="J7573" s="89"/>
      <c r="K7573" s="89"/>
      <c r="M7573" s="2">
        <v>17225</v>
      </c>
      <c r="O7573" s="2">
        <v>18075</v>
      </c>
      <c r="Q7573" s="2">
        <v>16575</v>
      </c>
      <c r="S7573" s="89">
        <v>17975</v>
      </c>
      <c r="T7573" s="89"/>
      <c r="U7573" s="89"/>
      <c r="W7573" s="90">
        <v>82</v>
      </c>
      <c r="X7573" s="90"/>
    </row>
    <row r="7574" spans="2:24" ht="1.75" customHeight="1">
      <c r="B7574" s="93"/>
      <c r="C7574" s="93"/>
    </row>
    <row r="7575" spans="2:24" ht="0.65" customHeight="1">
      <c r="B7575" s="93"/>
      <c r="C7575" s="93"/>
    </row>
    <row r="7576" spans="2:24" ht="8.4" customHeight="1">
      <c r="B7576" s="93"/>
      <c r="C7576" s="93"/>
    </row>
    <row r="7577" spans="2:24" ht="10.75" customHeight="1">
      <c r="B7577" s="93" t="s">
        <v>988</v>
      </c>
      <c r="C7577" s="93"/>
      <c r="E7577" s="89">
        <v>16600</v>
      </c>
      <c r="F7577" s="89"/>
      <c r="G7577" s="89"/>
      <c r="I7577" s="89">
        <v>17645</v>
      </c>
      <c r="J7577" s="89"/>
      <c r="K7577" s="89"/>
      <c r="M7577" s="2">
        <v>17225</v>
      </c>
      <c r="O7577" s="2">
        <v>18075</v>
      </c>
      <c r="Q7577" s="2">
        <v>16575</v>
      </c>
      <c r="S7577" s="89">
        <v>17975</v>
      </c>
      <c r="T7577" s="89"/>
      <c r="U7577" s="89"/>
      <c r="W7577" s="90">
        <v>70</v>
      </c>
      <c r="X7577" s="90"/>
    </row>
    <row r="7578" spans="2:24" ht="1.75" customHeight="1">
      <c r="B7578" s="93"/>
      <c r="C7578" s="93"/>
    </row>
    <row r="7579" spans="2:24" ht="0.65" customHeight="1">
      <c r="B7579" s="93"/>
      <c r="C7579" s="93"/>
    </row>
    <row r="7580" spans="2:24" ht="8.4" customHeight="1">
      <c r="B7580" s="93"/>
      <c r="C7580" s="93"/>
    </row>
    <row r="7581" spans="2:24" ht="1.75" customHeight="1"/>
    <row r="7582" spans="2:24" ht="10.75" customHeight="1">
      <c r="E7582" s="85">
        <v>33200</v>
      </c>
      <c r="F7582" s="85"/>
      <c r="G7582" s="85"/>
      <c r="I7582" s="85">
        <v>35290</v>
      </c>
      <c r="J7582" s="85"/>
      <c r="K7582" s="85"/>
      <c r="M7582" s="3">
        <v>34450</v>
      </c>
      <c r="O7582" s="3">
        <v>36150</v>
      </c>
      <c r="Q7582" s="3">
        <v>33150</v>
      </c>
      <c r="S7582" s="85">
        <v>35950</v>
      </c>
      <c r="T7582" s="85"/>
      <c r="U7582" s="85"/>
    </row>
    <row r="7583" spans="2:24" ht="6" customHeight="1"/>
    <row r="7584" spans="2:24" ht="13.75" customHeight="1">
      <c r="C7584" s="86" t="s">
        <v>10</v>
      </c>
      <c r="D7584" s="86"/>
      <c r="E7584" s="86"/>
      <c r="G7584" s="87">
        <v>2</v>
      </c>
      <c r="H7584" s="87"/>
      <c r="I7584" s="87"/>
    </row>
    <row r="7585" spans="2:24" ht="6" customHeight="1"/>
    <row r="7586" spans="2:24" ht="6" customHeight="1"/>
    <row r="7587" spans="2:24" ht="15" customHeight="1">
      <c r="B7587" s="88" t="s">
        <v>989</v>
      </c>
      <c r="C7587" s="88"/>
      <c r="D7587" s="88"/>
      <c r="E7587" s="88"/>
      <c r="F7587" s="88"/>
      <c r="G7587" s="88"/>
      <c r="H7587" s="88"/>
      <c r="I7587" s="88"/>
      <c r="J7587" s="88"/>
      <c r="K7587" s="88"/>
      <c r="L7587" s="88"/>
      <c r="M7587" s="88"/>
      <c r="N7587" s="88"/>
      <c r="O7587" s="88"/>
      <c r="P7587" s="88"/>
      <c r="Q7587" s="88"/>
      <c r="R7587" s="88"/>
      <c r="S7587" s="88"/>
      <c r="T7587" s="88"/>
      <c r="U7587" s="88"/>
      <c r="V7587" s="88"/>
      <c r="W7587" s="88"/>
      <c r="X7587" s="88"/>
    </row>
    <row r="7588" spans="2:24" ht="5.4" customHeight="1"/>
    <row r="7589" spans="2:24" ht="12.65" customHeight="1">
      <c r="B7589" s="74" t="s">
        <v>990</v>
      </c>
      <c r="C7589" s="74"/>
      <c r="E7589" s="89">
        <v>5</v>
      </c>
      <c r="F7589" s="89"/>
      <c r="G7589" s="89"/>
      <c r="I7589" s="89">
        <v>5</v>
      </c>
      <c r="J7589" s="89"/>
      <c r="K7589" s="89"/>
      <c r="M7589" s="2">
        <v>0</v>
      </c>
      <c r="O7589" s="2">
        <v>0</v>
      </c>
      <c r="Q7589" s="2">
        <v>140</v>
      </c>
      <c r="S7589" s="89">
        <v>140</v>
      </c>
      <c r="T7589" s="89"/>
      <c r="U7589" s="89"/>
      <c r="W7589" s="90">
        <v>26</v>
      </c>
      <c r="X7589" s="90"/>
    </row>
    <row r="7590" spans="2:24" ht="0.65" customHeight="1">
      <c r="B7590" s="74"/>
      <c r="C7590" s="74"/>
    </row>
    <row r="7591" spans="2:24" ht="0.65" customHeight="1"/>
    <row r="7592" spans="2:24" ht="1.75" customHeight="1"/>
    <row r="7593" spans="2:24" ht="10.75" customHeight="1">
      <c r="E7593" s="85">
        <v>5</v>
      </c>
      <c r="F7593" s="85"/>
      <c r="G7593" s="85"/>
      <c r="I7593" s="85">
        <v>5</v>
      </c>
      <c r="J7593" s="85"/>
      <c r="K7593" s="85"/>
      <c r="M7593" s="3">
        <v>0</v>
      </c>
      <c r="O7593" s="3">
        <v>0</v>
      </c>
      <c r="Q7593" s="3">
        <v>140</v>
      </c>
      <c r="S7593" s="85">
        <v>140</v>
      </c>
      <c r="T7593" s="85"/>
      <c r="U7593" s="85"/>
    </row>
    <row r="7594" spans="2:24" ht="6" customHeight="1"/>
    <row r="7595" spans="2:24" ht="13.75" customHeight="1">
      <c r="C7595" s="86" t="s">
        <v>10</v>
      </c>
      <c r="D7595" s="86"/>
      <c r="E7595" s="86"/>
      <c r="G7595" s="87">
        <v>1</v>
      </c>
      <c r="H7595" s="87"/>
      <c r="I7595" s="87"/>
    </row>
    <row r="7596" spans="2:24" ht="6" customHeight="1"/>
    <row r="7597" spans="2:24" ht="6" customHeight="1"/>
    <row r="7598" spans="2:24" ht="15" customHeight="1">
      <c r="B7598" s="88" t="s">
        <v>991</v>
      </c>
      <c r="C7598" s="88"/>
      <c r="D7598" s="88"/>
      <c r="E7598" s="88"/>
      <c r="F7598" s="88"/>
      <c r="G7598" s="88"/>
      <c r="H7598" s="88"/>
      <c r="I7598" s="88"/>
      <c r="J7598" s="88"/>
      <c r="K7598" s="88"/>
      <c r="L7598" s="88"/>
      <c r="M7598" s="88"/>
      <c r="N7598" s="88"/>
      <c r="O7598" s="88"/>
      <c r="P7598" s="88"/>
      <c r="Q7598" s="88"/>
      <c r="R7598" s="88"/>
      <c r="S7598" s="88"/>
      <c r="T7598" s="88"/>
      <c r="U7598" s="88"/>
      <c r="V7598" s="88"/>
      <c r="W7598" s="88"/>
      <c r="X7598" s="88"/>
    </row>
    <row r="7599" spans="2:24" ht="5.4" customHeight="1"/>
    <row r="7600" spans="2:24" ht="12.65" customHeight="1">
      <c r="B7600" s="74" t="s">
        <v>992</v>
      </c>
      <c r="C7600" s="74"/>
      <c r="E7600" s="89">
        <v>900</v>
      </c>
      <c r="F7600" s="89"/>
      <c r="G7600" s="89"/>
      <c r="I7600" s="89">
        <v>1000</v>
      </c>
      <c r="J7600" s="89"/>
      <c r="K7600" s="89"/>
      <c r="M7600" s="2">
        <v>1300</v>
      </c>
      <c r="O7600" s="2">
        <v>1320</v>
      </c>
      <c r="Q7600" s="2">
        <v>1145</v>
      </c>
      <c r="S7600" s="89">
        <v>1190</v>
      </c>
      <c r="T7600" s="89"/>
      <c r="U7600" s="89"/>
      <c r="W7600" s="90">
        <v>53</v>
      </c>
      <c r="X7600" s="90"/>
    </row>
    <row r="7601" spans="2:24" ht="0.65" customHeight="1">
      <c r="B7601" s="74"/>
      <c r="C7601" s="74"/>
    </row>
    <row r="7602" spans="2:24" ht="0.65" customHeight="1"/>
    <row r="7603" spans="2:24" ht="1.75" customHeight="1"/>
    <row r="7604" spans="2:24" ht="10.75" customHeight="1">
      <c r="E7604" s="85">
        <v>900</v>
      </c>
      <c r="F7604" s="85"/>
      <c r="G7604" s="85"/>
      <c r="I7604" s="85">
        <v>1000</v>
      </c>
      <c r="J7604" s="85"/>
      <c r="K7604" s="85"/>
      <c r="M7604" s="3">
        <v>1300</v>
      </c>
      <c r="O7604" s="3">
        <v>1320</v>
      </c>
      <c r="Q7604" s="3">
        <v>1145</v>
      </c>
      <c r="S7604" s="85">
        <v>1190</v>
      </c>
      <c r="T7604" s="85"/>
      <c r="U7604" s="85"/>
    </row>
    <row r="7605" spans="2:24" ht="6" customHeight="1"/>
    <row r="7606" spans="2:24" ht="13.75" customHeight="1">
      <c r="C7606" s="86" t="s">
        <v>10</v>
      </c>
      <c r="D7606" s="86"/>
      <c r="E7606" s="86"/>
      <c r="G7606" s="87">
        <v>1</v>
      </c>
      <c r="H7606" s="87"/>
      <c r="I7606" s="87"/>
    </row>
    <row r="7607" spans="2:24" ht="6" customHeight="1"/>
    <row r="7608" spans="2:24" ht="6" customHeight="1"/>
    <row r="7609" spans="2:24" ht="15" customHeight="1">
      <c r="B7609" s="88" t="s">
        <v>993</v>
      </c>
      <c r="C7609" s="88"/>
      <c r="D7609" s="88"/>
      <c r="E7609" s="88"/>
      <c r="F7609" s="88"/>
      <c r="G7609" s="88"/>
      <c r="H7609" s="88"/>
      <c r="I7609" s="88"/>
      <c r="J7609" s="88"/>
      <c r="K7609" s="88"/>
      <c r="L7609" s="88"/>
      <c r="M7609" s="88"/>
      <c r="N7609" s="88"/>
      <c r="O7609" s="88"/>
      <c r="P7609" s="88"/>
      <c r="Q7609" s="88"/>
      <c r="R7609" s="88"/>
      <c r="S7609" s="88"/>
      <c r="T7609" s="88"/>
      <c r="U7609" s="88"/>
      <c r="V7609" s="88"/>
      <c r="W7609" s="88"/>
      <c r="X7609" s="88"/>
    </row>
    <row r="7610" spans="2:24" ht="5.4" customHeight="1"/>
    <row r="7611" spans="2:24" ht="12.65" customHeight="1">
      <c r="B7611" s="74" t="s">
        <v>994</v>
      </c>
      <c r="C7611" s="74"/>
      <c r="E7611" s="89">
        <v>0</v>
      </c>
      <c r="F7611" s="89"/>
      <c r="G7611" s="89"/>
      <c r="I7611" s="89">
        <v>0</v>
      </c>
      <c r="J7611" s="89"/>
      <c r="K7611" s="89"/>
      <c r="M7611" s="2">
        <v>200</v>
      </c>
      <c r="O7611" s="2">
        <v>200</v>
      </c>
      <c r="Q7611" s="2">
        <v>450</v>
      </c>
      <c r="S7611" s="89">
        <v>500</v>
      </c>
      <c r="T7611" s="89"/>
      <c r="U7611" s="89"/>
      <c r="W7611" s="90">
        <v>77</v>
      </c>
      <c r="X7611" s="90"/>
    </row>
    <row r="7612" spans="2:24" ht="0.65" customHeight="1">
      <c r="B7612" s="74"/>
      <c r="C7612" s="74"/>
    </row>
    <row r="7613" spans="2:24" ht="0.65" customHeight="1"/>
    <row r="7614" spans="2:24" ht="1.75" customHeight="1"/>
    <row r="7615" spans="2:24" ht="10.75" customHeight="1">
      <c r="E7615" s="85">
        <v>0</v>
      </c>
      <c r="F7615" s="85"/>
      <c r="G7615" s="85"/>
      <c r="I7615" s="85">
        <v>0</v>
      </c>
      <c r="J7615" s="85"/>
      <c r="K7615" s="85"/>
      <c r="M7615" s="3">
        <v>200</v>
      </c>
      <c r="O7615" s="3">
        <v>200</v>
      </c>
      <c r="Q7615" s="3">
        <v>450</v>
      </c>
      <c r="S7615" s="85">
        <v>500</v>
      </c>
      <c r="T7615" s="85"/>
      <c r="U7615" s="85"/>
    </row>
    <row r="7616" spans="2:24" ht="6" customHeight="1"/>
    <row r="7617" spans="2:24" ht="13.75" customHeight="1">
      <c r="C7617" s="86" t="s">
        <v>10</v>
      </c>
      <c r="D7617" s="86"/>
      <c r="E7617" s="86"/>
      <c r="G7617" s="87">
        <v>1</v>
      </c>
      <c r="H7617" s="87"/>
      <c r="I7617" s="87"/>
    </row>
    <row r="7618" spans="2:24" ht="6" customHeight="1"/>
    <row r="7619" spans="2:24" ht="6" customHeight="1"/>
    <row r="7620" spans="2:24" ht="15" customHeight="1">
      <c r="B7620" s="88" t="s">
        <v>995</v>
      </c>
      <c r="C7620" s="88"/>
      <c r="D7620" s="88"/>
      <c r="E7620" s="88"/>
      <c r="F7620" s="88"/>
      <c r="G7620" s="88"/>
      <c r="H7620" s="88"/>
      <c r="I7620" s="88"/>
      <c r="J7620" s="88"/>
      <c r="K7620" s="88"/>
      <c r="L7620" s="88"/>
      <c r="M7620" s="88"/>
      <c r="N7620" s="88"/>
      <c r="O7620" s="88"/>
      <c r="P7620" s="88"/>
      <c r="Q7620" s="88"/>
      <c r="R7620" s="88"/>
      <c r="S7620" s="88"/>
      <c r="T7620" s="88"/>
      <c r="U7620" s="88"/>
      <c r="V7620" s="88"/>
      <c r="W7620" s="88"/>
      <c r="X7620" s="88"/>
    </row>
    <row r="7621" spans="2:24" ht="5.4" customHeight="1"/>
    <row r="7622" spans="2:24" ht="12.65" customHeight="1">
      <c r="B7622" s="74" t="s">
        <v>996</v>
      </c>
      <c r="C7622" s="74"/>
      <c r="E7622" s="89">
        <v>10</v>
      </c>
      <c r="F7622" s="89"/>
      <c r="G7622" s="89"/>
      <c r="I7622" s="89">
        <v>10</v>
      </c>
      <c r="J7622" s="89"/>
      <c r="K7622" s="89"/>
      <c r="M7622" s="2">
        <v>140</v>
      </c>
      <c r="O7622" s="2">
        <v>245</v>
      </c>
      <c r="Q7622" s="2">
        <v>85</v>
      </c>
      <c r="S7622" s="89">
        <v>105</v>
      </c>
      <c r="T7622" s="89"/>
      <c r="U7622" s="89"/>
      <c r="W7622" s="90">
        <v>93</v>
      </c>
      <c r="X7622" s="90"/>
    </row>
    <row r="7623" spans="2:24" ht="0.65" customHeight="1">
      <c r="B7623" s="74"/>
      <c r="C7623" s="74"/>
    </row>
    <row r="7624" spans="2:24" ht="0.65" customHeight="1"/>
    <row r="7625" spans="2:24" ht="1.75" customHeight="1"/>
    <row r="7626" spans="2:24" ht="10.75" customHeight="1">
      <c r="E7626" s="85">
        <v>10</v>
      </c>
      <c r="F7626" s="85"/>
      <c r="G7626" s="85"/>
      <c r="I7626" s="85">
        <v>10</v>
      </c>
      <c r="J7626" s="85"/>
      <c r="K7626" s="85"/>
      <c r="M7626" s="3">
        <v>140</v>
      </c>
      <c r="O7626" s="3">
        <v>245</v>
      </c>
      <c r="Q7626" s="3">
        <v>85</v>
      </c>
      <c r="S7626" s="85">
        <v>105</v>
      </c>
      <c r="T7626" s="85"/>
      <c r="U7626" s="85"/>
    </row>
    <row r="7627" spans="2:24" ht="6" customHeight="1"/>
    <row r="7628" spans="2:24" ht="13.75" customHeight="1">
      <c r="C7628" s="86" t="s">
        <v>10</v>
      </c>
      <c r="D7628" s="86"/>
      <c r="E7628" s="86"/>
      <c r="G7628" s="87">
        <v>1</v>
      </c>
      <c r="H7628" s="87"/>
      <c r="I7628" s="87"/>
    </row>
    <row r="7629" spans="2:24" ht="6" customHeight="1"/>
    <row r="7630" spans="2:24" ht="6" customHeight="1"/>
    <row r="7631" spans="2:24" ht="15" customHeight="1">
      <c r="B7631" s="88" t="s">
        <v>997</v>
      </c>
      <c r="C7631" s="88"/>
      <c r="D7631" s="88"/>
      <c r="E7631" s="88"/>
      <c r="F7631" s="88"/>
      <c r="G7631" s="88"/>
      <c r="H7631" s="88"/>
      <c r="I7631" s="88"/>
      <c r="J7631" s="88"/>
      <c r="K7631" s="88"/>
      <c r="L7631" s="88"/>
      <c r="M7631" s="88"/>
      <c r="N7631" s="88"/>
      <c r="O7631" s="88"/>
      <c r="P7631" s="88"/>
      <c r="Q7631" s="88"/>
      <c r="R7631" s="88"/>
      <c r="S7631" s="88"/>
      <c r="T7631" s="88"/>
      <c r="U7631" s="88"/>
      <c r="V7631" s="88"/>
      <c r="W7631" s="88"/>
      <c r="X7631" s="88"/>
    </row>
    <row r="7632" spans="2:24" ht="5.4" customHeight="1"/>
    <row r="7633" spans="2:24" ht="12.65" customHeight="1">
      <c r="B7633" s="74" t="s">
        <v>998</v>
      </c>
      <c r="C7633" s="74"/>
      <c r="E7633" s="89">
        <v>0</v>
      </c>
      <c r="F7633" s="89"/>
      <c r="G7633" s="89"/>
      <c r="I7633" s="89">
        <v>0</v>
      </c>
      <c r="J7633" s="89"/>
      <c r="K7633" s="89"/>
      <c r="M7633" s="2">
        <v>560</v>
      </c>
      <c r="O7633" s="2">
        <v>690</v>
      </c>
      <c r="Q7633" s="2">
        <v>562</v>
      </c>
      <c r="S7633" s="89">
        <v>887</v>
      </c>
      <c r="T7633" s="89"/>
      <c r="U7633" s="89"/>
      <c r="W7633" s="90">
        <v>100</v>
      </c>
      <c r="X7633" s="90"/>
    </row>
    <row r="7634" spans="2:24" ht="0.65" customHeight="1">
      <c r="B7634" s="74"/>
      <c r="C7634" s="74"/>
    </row>
    <row r="7635" spans="2:24" ht="0.65" customHeight="1"/>
    <row r="7636" spans="2:24" ht="1.75" customHeight="1"/>
    <row r="7637" spans="2:24" ht="10.75" customHeight="1">
      <c r="E7637" s="85">
        <v>0</v>
      </c>
      <c r="F7637" s="85"/>
      <c r="G7637" s="85"/>
      <c r="I7637" s="85">
        <v>0</v>
      </c>
      <c r="J7637" s="85"/>
      <c r="K7637" s="85"/>
      <c r="M7637" s="3">
        <v>560</v>
      </c>
      <c r="O7637" s="3">
        <v>690</v>
      </c>
      <c r="Q7637" s="3">
        <v>562</v>
      </c>
      <c r="S7637" s="85">
        <v>887</v>
      </c>
      <c r="T7637" s="85"/>
      <c r="U7637" s="85"/>
    </row>
    <row r="7638" spans="2:24" ht="6" customHeight="1"/>
    <row r="7639" spans="2:24" ht="13.75" customHeight="1">
      <c r="C7639" s="86" t="s">
        <v>10</v>
      </c>
      <c r="D7639" s="86"/>
      <c r="E7639" s="86"/>
      <c r="G7639" s="87">
        <v>1</v>
      </c>
      <c r="H7639" s="87"/>
      <c r="I7639" s="87"/>
    </row>
    <row r="7640" spans="2:24" ht="6" customHeight="1"/>
    <row r="7641" spans="2:24" ht="6" customHeight="1"/>
    <row r="7642" spans="2:24" ht="15" customHeight="1">
      <c r="B7642" s="88" t="s">
        <v>999</v>
      </c>
      <c r="C7642" s="88"/>
      <c r="D7642" s="88"/>
      <c r="E7642" s="88"/>
      <c r="F7642" s="88"/>
      <c r="G7642" s="88"/>
      <c r="H7642" s="88"/>
      <c r="I7642" s="88"/>
      <c r="J7642" s="88"/>
      <c r="K7642" s="88"/>
      <c r="L7642" s="88"/>
      <c r="M7642" s="88"/>
      <c r="N7642" s="88"/>
      <c r="O7642" s="88"/>
      <c r="P7642" s="88"/>
      <c r="Q7642" s="88"/>
      <c r="R7642" s="88"/>
      <c r="S7642" s="88"/>
      <c r="T7642" s="88"/>
      <c r="U7642" s="88"/>
      <c r="V7642" s="88"/>
      <c r="W7642" s="88"/>
      <c r="X7642" s="88"/>
    </row>
    <row r="7643" spans="2:24" ht="5.4" customHeight="1"/>
    <row r="7644" spans="2:24" ht="12.65" customHeight="1">
      <c r="B7644" s="74" t="s">
        <v>1000</v>
      </c>
      <c r="C7644" s="74"/>
      <c r="E7644" s="89">
        <v>0</v>
      </c>
      <c r="F7644" s="89"/>
      <c r="G7644" s="89"/>
      <c r="I7644" s="89">
        <v>0</v>
      </c>
      <c r="J7644" s="89"/>
      <c r="K7644" s="89"/>
      <c r="M7644" s="2">
        <v>0</v>
      </c>
      <c r="O7644" s="2">
        <v>25.69</v>
      </c>
      <c r="Q7644" s="2">
        <v>0</v>
      </c>
      <c r="S7644" s="89">
        <v>0</v>
      </c>
      <c r="T7644" s="89"/>
      <c r="U7644" s="89"/>
    </row>
    <row r="7645" spans="2:24" ht="0.65" customHeight="1">
      <c r="B7645" s="74"/>
      <c r="C7645" s="74"/>
    </row>
    <row r="7646" spans="2:24" ht="0.65" customHeight="1"/>
    <row r="7647" spans="2:24" ht="1.75" customHeight="1"/>
    <row r="7648" spans="2:24" ht="10.75" customHeight="1">
      <c r="E7648" s="85">
        <v>0</v>
      </c>
      <c r="F7648" s="85"/>
      <c r="G7648" s="85"/>
      <c r="I7648" s="85">
        <v>0</v>
      </c>
      <c r="J7648" s="85"/>
      <c r="K7648" s="85"/>
      <c r="M7648" s="3">
        <v>0</v>
      </c>
      <c r="O7648" s="3">
        <v>25.69</v>
      </c>
      <c r="Q7648" s="3">
        <v>0</v>
      </c>
      <c r="S7648" s="85">
        <v>0</v>
      </c>
      <c r="T7648" s="85"/>
      <c r="U7648" s="85"/>
    </row>
    <row r="7649" spans="2:24" ht="6" customHeight="1"/>
    <row r="7650" spans="2:24" ht="13.75" customHeight="1">
      <c r="C7650" s="86" t="s">
        <v>10</v>
      </c>
      <c r="D7650" s="86"/>
      <c r="E7650" s="86"/>
      <c r="G7650" s="87">
        <v>1</v>
      </c>
      <c r="H7650" s="87"/>
      <c r="I7650" s="87"/>
    </row>
    <row r="7651" spans="2:24" ht="6" customHeight="1"/>
    <row r="7652" spans="2:24" ht="6" customHeight="1"/>
    <row r="7653" spans="2:24" ht="15" customHeight="1">
      <c r="B7653" s="88" t="s">
        <v>1001</v>
      </c>
      <c r="C7653" s="88"/>
      <c r="D7653" s="88"/>
      <c r="E7653" s="88"/>
      <c r="F7653" s="88"/>
      <c r="G7653" s="88"/>
      <c r="H7653" s="88"/>
      <c r="I7653" s="88"/>
      <c r="J7653" s="88"/>
      <c r="K7653" s="88"/>
      <c r="L7653" s="88"/>
      <c r="M7653" s="88"/>
      <c r="N7653" s="88"/>
      <c r="O7653" s="88"/>
      <c r="P7653" s="88"/>
      <c r="Q7653" s="88"/>
      <c r="R7653" s="88"/>
      <c r="S7653" s="88"/>
      <c r="T7653" s="88"/>
      <c r="U7653" s="88"/>
      <c r="V7653" s="88"/>
      <c r="W7653" s="88"/>
      <c r="X7653" s="88"/>
    </row>
    <row r="7654" spans="2:24" ht="5.4" customHeight="1"/>
    <row r="7655" spans="2:24" ht="10.75" customHeight="1">
      <c r="B7655" s="93" t="s">
        <v>1002</v>
      </c>
      <c r="C7655" s="93"/>
      <c r="E7655" s="89">
        <v>0</v>
      </c>
      <c r="F7655" s="89"/>
      <c r="G7655" s="89"/>
      <c r="I7655" s="89">
        <v>0</v>
      </c>
      <c r="J7655" s="89"/>
      <c r="K7655" s="89"/>
      <c r="M7655" s="2">
        <v>430</v>
      </c>
      <c r="O7655" s="2">
        <v>430</v>
      </c>
      <c r="Q7655" s="2">
        <v>1000</v>
      </c>
      <c r="S7655" s="89">
        <v>1130</v>
      </c>
      <c r="T7655" s="89"/>
      <c r="U7655" s="89"/>
      <c r="W7655" s="90">
        <v>65</v>
      </c>
      <c r="X7655" s="90"/>
    </row>
    <row r="7656" spans="2:24" ht="1.75" customHeight="1">
      <c r="B7656" s="93"/>
      <c r="C7656" s="93"/>
    </row>
    <row r="7657" spans="2:24" ht="0.65" customHeight="1">
      <c r="B7657" s="93"/>
      <c r="C7657" s="93"/>
    </row>
    <row r="7658" spans="2:24" ht="8.4" customHeight="1">
      <c r="B7658" s="93"/>
      <c r="C7658" s="93"/>
    </row>
    <row r="7659" spans="2:24" ht="10.75" customHeight="1">
      <c r="B7659" s="93" t="s">
        <v>1002</v>
      </c>
      <c r="C7659" s="93"/>
      <c r="E7659" s="89">
        <v>0</v>
      </c>
      <c r="F7659" s="89"/>
      <c r="G7659" s="89"/>
      <c r="I7659" s="89">
        <v>0</v>
      </c>
      <c r="J7659" s="89"/>
      <c r="K7659" s="89"/>
      <c r="M7659" s="2">
        <v>430</v>
      </c>
      <c r="O7659" s="2">
        <v>430</v>
      </c>
      <c r="Q7659" s="2">
        <v>1000</v>
      </c>
      <c r="S7659" s="89">
        <v>1130</v>
      </c>
      <c r="T7659" s="89"/>
      <c r="U7659" s="89"/>
      <c r="W7659" s="90">
        <v>71</v>
      </c>
      <c r="X7659" s="90"/>
    </row>
    <row r="7660" spans="2:24" ht="1.75" customHeight="1">
      <c r="B7660" s="93"/>
      <c r="C7660" s="93"/>
    </row>
    <row r="7661" spans="2:24" ht="0.65" customHeight="1">
      <c r="B7661" s="93"/>
      <c r="C7661" s="93"/>
    </row>
    <row r="7662" spans="2:24" ht="8.4" customHeight="1">
      <c r="B7662" s="93"/>
      <c r="C7662" s="93"/>
    </row>
    <row r="7663" spans="2:24" ht="1.75" customHeight="1"/>
    <row r="7664" spans="2:24" ht="10.75" customHeight="1">
      <c r="E7664" s="85">
        <v>0</v>
      </c>
      <c r="F7664" s="85"/>
      <c r="G7664" s="85"/>
      <c r="I7664" s="85">
        <v>0</v>
      </c>
      <c r="J7664" s="85"/>
      <c r="K7664" s="85"/>
      <c r="M7664" s="3">
        <v>860</v>
      </c>
      <c r="O7664" s="3">
        <v>860</v>
      </c>
      <c r="Q7664" s="3">
        <v>2000</v>
      </c>
      <c r="S7664" s="85">
        <v>2260</v>
      </c>
      <c r="T7664" s="85"/>
      <c r="U7664" s="85"/>
    </row>
    <row r="7665" spans="2:24" ht="6" customHeight="1"/>
    <row r="7666" spans="2:24" ht="13.75" customHeight="1">
      <c r="C7666" s="86" t="s">
        <v>10</v>
      </c>
      <c r="D7666" s="86"/>
      <c r="E7666" s="86"/>
      <c r="G7666" s="87">
        <v>2</v>
      </c>
      <c r="H7666" s="87"/>
      <c r="I7666" s="87"/>
    </row>
    <row r="7667" spans="2:24" ht="6" customHeight="1"/>
    <row r="7668" spans="2:24" ht="6" customHeight="1"/>
    <row r="7669" spans="2:24" ht="15" customHeight="1">
      <c r="B7669" s="88" t="s">
        <v>1003</v>
      </c>
      <c r="C7669" s="88"/>
      <c r="D7669" s="88"/>
      <c r="E7669" s="88"/>
      <c r="F7669" s="88"/>
      <c r="G7669" s="88"/>
      <c r="H7669" s="88"/>
      <c r="I7669" s="88"/>
      <c r="J7669" s="88"/>
      <c r="K7669" s="88"/>
      <c r="L7669" s="88"/>
      <c r="M7669" s="88"/>
      <c r="N7669" s="88"/>
      <c r="O7669" s="88"/>
      <c r="P7669" s="88"/>
      <c r="Q7669" s="88"/>
      <c r="R7669" s="88"/>
      <c r="S7669" s="88"/>
      <c r="T7669" s="88"/>
      <c r="U7669" s="88"/>
      <c r="V7669" s="88"/>
      <c r="W7669" s="88"/>
      <c r="X7669" s="88"/>
    </row>
    <row r="7670" spans="2:24" ht="5.4" customHeight="1"/>
    <row r="7671" spans="2:24" ht="12.65" customHeight="1">
      <c r="B7671" s="74" t="s">
        <v>1004</v>
      </c>
      <c r="C7671" s="74"/>
      <c r="E7671" s="89">
        <v>1500</v>
      </c>
      <c r="F7671" s="89"/>
      <c r="G7671" s="89"/>
      <c r="I7671" s="89">
        <v>1621</v>
      </c>
      <c r="J7671" s="89"/>
      <c r="K7671" s="89"/>
      <c r="M7671" s="2">
        <v>1500</v>
      </c>
      <c r="O7671" s="2">
        <v>1601</v>
      </c>
      <c r="Q7671" s="2">
        <v>1500</v>
      </c>
      <c r="S7671" s="89">
        <v>1556</v>
      </c>
      <c r="T7671" s="89"/>
      <c r="U7671" s="89"/>
      <c r="W7671" s="90">
        <v>91</v>
      </c>
      <c r="X7671" s="90"/>
    </row>
    <row r="7672" spans="2:24" ht="0.65" customHeight="1">
      <c r="B7672" s="74"/>
      <c r="C7672" s="74"/>
    </row>
    <row r="7673" spans="2:24" ht="0.65" customHeight="1"/>
    <row r="7674" spans="2:24" ht="10.75" customHeight="1">
      <c r="E7674" s="85">
        <v>1500</v>
      </c>
      <c r="F7674" s="85"/>
      <c r="G7674" s="85"/>
      <c r="I7674" s="85">
        <v>1621</v>
      </c>
      <c r="J7674" s="85"/>
      <c r="K7674" s="85"/>
      <c r="M7674" s="3">
        <v>1500</v>
      </c>
      <c r="O7674" s="3">
        <v>1601</v>
      </c>
      <c r="Q7674" s="3">
        <v>1500</v>
      </c>
      <c r="S7674" s="85">
        <v>1556</v>
      </c>
      <c r="T7674" s="85"/>
      <c r="U7674" s="85"/>
    </row>
    <row r="7675" spans="2:24" ht="6" customHeight="1"/>
    <row r="7676" spans="2:24" ht="13.75" customHeight="1">
      <c r="C7676" s="86" t="s">
        <v>10</v>
      </c>
      <c r="D7676" s="86"/>
      <c r="E7676" s="86"/>
      <c r="G7676" s="87">
        <v>1</v>
      </c>
      <c r="H7676" s="87"/>
      <c r="I7676" s="87"/>
    </row>
    <row r="7677" spans="2:24" ht="6" customHeight="1"/>
    <row r="7678" spans="2:24" ht="6" customHeight="1"/>
    <row r="7679" spans="2:24" ht="15" customHeight="1">
      <c r="B7679" s="88" t="s">
        <v>1005</v>
      </c>
      <c r="C7679" s="88"/>
      <c r="D7679" s="88"/>
      <c r="E7679" s="88"/>
      <c r="F7679" s="88"/>
      <c r="G7679" s="88"/>
      <c r="H7679" s="88"/>
      <c r="I7679" s="88"/>
      <c r="J7679" s="88"/>
      <c r="K7679" s="88"/>
      <c r="L7679" s="88"/>
      <c r="M7679" s="88"/>
      <c r="N7679" s="88"/>
      <c r="O7679" s="88"/>
      <c r="P7679" s="88"/>
      <c r="Q7679" s="88"/>
      <c r="R7679" s="88"/>
      <c r="S7679" s="88"/>
      <c r="T7679" s="88"/>
      <c r="U7679" s="88"/>
      <c r="V7679" s="88"/>
      <c r="W7679" s="88"/>
      <c r="X7679" s="88"/>
    </row>
    <row r="7680" spans="2:24" ht="5.4" customHeight="1"/>
    <row r="7681" spans="2:24" ht="12.65" customHeight="1">
      <c r="B7681" s="74" t="s">
        <v>1006</v>
      </c>
      <c r="C7681" s="74"/>
      <c r="E7681" s="89">
        <v>1750</v>
      </c>
      <c r="F7681" s="89"/>
      <c r="G7681" s="89"/>
      <c r="I7681" s="89">
        <v>1895</v>
      </c>
      <c r="J7681" s="89"/>
      <c r="K7681" s="89"/>
      <c r="M7681" s="2">
        <v>2400</v>
      </c>
      <c r="O7681" s="2">
        <v>2473</v>
      </c>
      <c r="Q7681" s="2">
        <v>2400</v>
      </c>
      <c r="S7681" s="89">
        <v>2660</v>
      </c>
      <c r="T7681" s="89"/>
      <c r="U7681" s="89"/>
      <c r="W7681" s="90">
        <v>90</v>
      </c>
      <c r="X7681" s="90"/>
    </row>
    <row r="7682" spans="2:24" ht="0.65" customHeight="1">
      <c r="B7682" s="74"/>
      <c r="C7682" s="74"/>
    </row>
    <row r="7683" spans="2:24" ht="0.65" customHeight="1"/>
    <row r="7684" spans="2:24" ht="1.75" customHeight="1"/>
    <row r="7685" spans="2:24" ht="10.75" customHeight="1">
      <c r="E7685" s="85">
        <v>1750</v>
      </c>
      <c r="F7685" s="85"/>
      <c r="G7685" s="85"/>
      <c r="I7685" s="85">
        <v>1895</v>
      </c>
      <c r="J7685" s="85"/>
      <c r="K7685" s="85"/>
      <c r="M7685" s="3">
        <v>2400</v>
      </c>
      <c r="O7685" s="3">
        <v>2473</v>
      </c>
      <c r="Q7685" s="3">
        <v>2400</v>
      </c>
      <c r="S7685" s="85">
        <v>2660</v>
      </c>
      <c r="T7685" s="85"/>
      <c r="U7685" s="85"/>
    </row>
    <row r="7686" spans="2:24" ht="6" customHeight="1"/>
    <row r="7687" spans="2:24" ht="13.75" customHeight="1">
      <c r="C7687" s="86" t="s">
        <v>10</v>
      </c>
      <c r="D7687" s="86"/>
      <c r="E7687" s="86"/>
      <c r="G7687" s="87">
        <v>1</v>
      </c>
      <c r="H7687" s="87"/>
      <c r="I7687" s="87"/>
    </row>
    <row r="7688" spans="2:24" ht="6" customHeight="1"/>
    <row r="7689" spans="2:24" ht="6" customHeight="1"/>
    <row r="7690" spans="2:24" ht="15" customHeight="1">
      <c r="B7690" s="88" t="s">
        <v>1007</v>
      </c>
      <c r="C7690" s="88"/>
      <c r="D7690" s="88"/>
      <c r="E7690" s="88"/>
      <c r="F7690" s="88"/>
      <c r="G7690" s="88"/>
      <c r="H7690" s="88"/>
      <c r="I7690" s="88"/>
      <c r="J7690" s="88"/>
      <c r="K7690" s="88"/>
      <c r="L7690" s="88"/>
      <c r="M7690" s="88"/>
      <c r="N7690" s="88"/>
      <c r="O7690" s="88"/>
      <c r="P7690" s="88"/>
      <c r="Q7690" s="88"/>
      <c r="R7690" s="88"/>
      <c r="S7690" s="88"/>
      <c r="T7690" s="88"/>
      <c r="U7690" s="88"/>
      <c r="V7690" s="88"/>
      <c r="W7690" s="88"/>
      <c r="X7690" s="88"/>
    </row>
    <row r="7691" spans="2:24" ht="5.4" customHeight="1"/>
    <row r="7692" spans="2:24" ht="10.75" customHeight="1">
      <c r="B7692" s="93" t="s">
        <v>1008</v>
      </c>
      <c r="C7692" s="93"/>
      <c r="E7692" s="89">
        <v>5300</v>
      </c>
      <c r="F7692" s="89"/>
      <c r="G7692" s="89"/>
      <c r="I7692" s="89">
        <v>5385</v>
      </c>
      <c r="J7692" s="89"/>
      <c r="K7692" s="89"/>
      <c r="M7692" s="2">
        <v>4800</v>
      </c>
      <c r="O7692" s="2">
        <v>4820</v>
      </c>
      <c r="Q7692" s="2">
        <v>5200</v>
      </c>
      <c r="S7692" s="89">
        <v>5235</v>
      </c>
      <c r="T7692" s="89"/>
      <c r="U7692" s="89"/>
      <c r="W7692" s="90">
        <v>72</v>
      </c>
      <c r="X7692" s="90"/>
    </row>
    <row r="7693" spans="2:24" ht="1.75" customHeight="1">
      <c r="B7693" s="93"/>
      <c r="C7693" s="93"/>
    </row>
    <row r="7694" spans="2:24" ht="0.65" customHeight="1">
      <c r="B7694" s="93"/>
      <c r="C7694" s="93"/>
    </row>
    <row r="7695" spans="2:24" ht="8.4" customHeight="1">
      <c r="B7695" s="93"/>
      <c r="C7695" s="93"/>
    </row>
    <row r="7696" spans="2:24" ht="10.75" customHeight="1">
      <c r="B7696" s="93" t="s">
        <v>1008</v>
      </c>
      <c r="C7696" s="93"/>
      <c r="E7696" s="89">
        <v>5300</v>
      </c>
      <c r="F7696" s="89"/>
      <c r="G7696" s="89"/>
      <c r="I7696" s="89">
        <v>5385</v>
      </c>
      <c r="J7696" s="89"/>
      <c r="K7696" s="89"/>
      <c r="M7696" s="2">
        <v>4800</v>
      </c>
      <c r="O7696" s="2">
        <v>4820</v>
      </c>
      <c r="Q7696" s="2">
        <v>5200</v>
      </c>
      <c r="S7696" s="89">
        <v>5235</v>
      </c>
      <c r="T7696" s="89"/>
      <c r="U7696" s="89"/>
      <c r="W7696" s="90">
        <v>73</v>
      </c>
      <c r="X7696" s="90"/>
    </row>
    <row r="7697" spans="2:24" ht="1.75" customHeight="1">
      <c r="B7697" s="93"/>
      <c r="C7697" s="93"/>
    </row>
    <row r="7698" spans="2:24" ht="0.65" customHeight="1">
      <c r="B7698" s="93"/>
      <c r="C7698" s="93"/>
    </row>
    <row r="7699" spans="2:24" ht="8.4" customHeight="1">
      <c r="B7699" s="93"/>
      <c r="C7699" s="93"/>
    </row>
    <row r="7700" spans="2:24" ht="1.75" customHeight="1"/>
    <row r="7701" spans="2:24" ht="10.75" customHeight="1">
      <c r="E7701" s="85">
        <v>10600</v>
      </c>
      <c r="F7701" s="85"/>
      <c r="G7701" s="85"/>
      <c r="I7701" s="85">
        <v>10770</v>
      </c>
      <c r="J7701" s="85"/>
      <c r="K7701" s="85"/>
      <c r="M7701" s="3">
        <v>9600</v>
      </c>
      <c r="O7701" s="3">
        <v>9640</v>
      </c>
      <c r="Q7701" s="3">
        <v>10400</v>
      </c>
      <c r="S7701" s="85">
        <v>10470</v>
      </c>
      <c r="T7701" s="85"/>
      <c r="U7701" s="85"/>
    </row>
    <row r="7702" spans="2:24" ht="6" customHeight="1"/>
    <row r="7703" spans="2:24" ht="13.75" customHeight="1">
      <c r="C7703" s="86" t="s">
        <v>10</v>
      </c>
      <c r="D7703" s="86"/>
      <c r="E7703" s="86"/>
      <c r="G7703" s="87">
        <v>2</v>
      </c>
      <c r="H7703" s="87"/>
      <c r="I7703" s="87"/>
    </row>
    <row r="7704" spans="2:24" ht="6" customHeight="1"/>
    <row r="7705" spans="2:24" ht="6" customHeight="1"/>
    <row r="7706" spans="2:24" ht="15" customHeight="1">
      <c r="B7706" s="88" t="s">
        <v>1009</v>
      </c>
      <c r="C7706" s="88"/>
      <c r="D7706" s="88"/>
      <c r="E7706" s="88"/>
      <c r="F7706" s="88"/>
      <c r="G7706" s="88"/>
      <c r="H7706" s="88"/>
      <c r="I7706" s="88"/>
      <c r="J7706" s="88"/>
      <c r="K7706" s="88"/>
      <c r="L7706" s="88"/>
      <c r="M7706" s="88"/>
      <c r="N7706" s="88"/>
      <c r="O7706" s="88"/>
      <c r="P7706" s="88"/>
      <c r="Q7706" s="88"/>
      <c r="R7706" s="88"/>
      <c r="S7706" s="88"/>
      <c r="T7706" s="88"/>
      <c r="U7706" s="88"/>
      <c r="V7706" s="88"/>
      <c r="W7706" s="88"/>
      <c r="X7706" s="88"/>
    </row>
    <row r="7707" spans="2:24" ht="5.4" customHeight="1"/>
    <row r="7708" spans="2:24" ht="12.65" customHeight="1">
      <c r="B7708" s="74" t="s">
        <v>1010</v>
      </c>
      <c r="C7708" s="74"/>
      <c r="E7708" s="89">
        <v>1080</v>
      </c>
      <c r="F7708" s="89"/>
      <c r="G7708" s="89"/>
      <c r="I7708" s="89">
        <v>1083</v>
      </c>
      <c r="J7708" s="89"/>
      <c r="K7708" s="89"/>
      <c r="M7708" s="2">
        <v>1080</v>
      </c>
      <c r="O7708" s="2">
        <v>1148</v>
      </c>
      <c r="Q7708" s="2">
        <v>1080</v>
      </c>
      <c r="S7708" s="89">
        <v>1116</v>
      </c>
      <c r="T7708" s="89"/>
      <c r="U7708" s="89"/>
      <c r="W7708" s="90">
        <v>80</v>
      </c>
      <c r="X7708" s="90"/>
    </row>
    <row r="7709" spans="2:24" ht="0.65" customHeight="1">
      <c r="B7709" s="74"/>
      <c r="C7709" s="74"/>
    </row>
    <row r="7710" spans="2:24" ht="0.65" customHeight="1"/>
    <row r="7711" spans="2:24" ht="1.75" customHeight="1"/>
    <row r="7712" spans="2:24" ht="10.75" customHeight="1">
      <c r="E7712" s="85">
        <v>1080</v>
      </c>
      <c r="F7712" s="85"/>
      <c r="G7712" s="85"/>
      <c r="I7712" s="85">
        <v>1083</v>
      </c>
      <c r="J7712" s="85"/>
      <c r="K7712" s="85"/>
      <c r="M7712" s="3">
        <v>1080</v>
      </c>
      <c r="O7712" s="3">
        <v>1148</v>
      </c>
      <c r="Q7712" s="3">
        <v>1080</v>
      </c>
      <c r="S7712" s="85">
        <v>1116</v>
      </c>
      <c r="T7712" s="85"/>
      <c r="U7712" s="85"/>
    </row>
    <row r="7713" spans="2:24" ht="6" customHeight="1"/>
    <row r="7714" spans="2:24" ht="13.75" customHeight="1">
      <c r="C7714" s="86" t="s">
        <v>10</v>
      </c>
      <c r="D7714" s="86"/>
      <c r="E7714" s="86"/>
      <c r="G7714" s="87">
        <v>1</v>
      </c>
      <c r="H7714" s="87"/>
      <c r="I7714" s="87"/>
    </row>
    <row r="7715" spans="2:24" ht="6" customHeight="1"/>
    <row r="7716" spans="2:24" ht="6" customHeight="1"/>
    <row r="7717" spans="2:24" ht="15" customHeight="1">
      <c r="B7717" s="88" t="s">
        <v>1011</v>
      </c>
      <c r="C7717" s="88"/>
      <c r="D7717" s="88"/>
      <c r="E7717" s="88"/>
      <c r="F7717" s="88"/>
      <c r="G7717" s="88"/>
      <c r="H7717" s="88"/>
      <c r="I7717" s="88"/>
      <c r="J7717" s="88"/>
      <c r="K7717" s="88"/>
      <c r="L7717" s="88"/>
      <c r="M7717" s="88"/>
      <c r="N7717" s="88"/>
      <c r="O7717" s="88"/>
      <c r="P7717" s="88"/>
      <c r="Q7717" s="88"/>
      <c r="R7717" s="88"/>
      <c r="S7717" s="88"/>
      <c r="T7717" s="88"/>
      <c r="U7717" s="88"/>
      <c r="V7717" s="88"/>
      <c r="W7717" s="88"/>
      <c r="X7717" s="88"/>
    </row>
    <row r="7718" spans="2:24" ht="5.4" customHeight="1"/>
    <row r="7719" spans="2:24" ht="10.75" customHeight="1">
      <c r="B7719" s="93" t="s">
        <v>1012</v>
      </c>
      <c r="C7719" s="93"/>
      <c r="E7719" s="89">
        <v>0</v>
      </c>
      <c r="F7719" s="89"/>
      <c r="G7719" s="89"/>
      <c r="I7719" s="89">
        <v>0</v>
      </c>
      <c r="J7719" s="89"/>
      <c r="K7719" s="89"/>
      <c r="M7719" s="2">
        <v>0</v>
      </c>
      <c r="O7719" s="2">
        <v>0</v>
      </c>
      <c r="Q7719" s="2">
        <v>0</v>
      </c>
      <c r="S7719" s="89">
        <v>0</v>
      </c>
      <c r="T7719" s="89"/>
      <c r="U7719" s="89"/>
      <c r="W7719" s="90">
        <v>17</v>
      </c>
      <c r="X7719" s="90"/>
    </row>
    <row r="7720" spans="2:24" ht="1.75" customHeight="1">
      <c r="B7720" s="93"/>
      <c r="C7720" s="93"/>
    </row>
    <row r="7721" spans="2:24" ht="0.65" customHeight="1">
      <c r="B7721" s="93"/>
      <c r="C7721" s="93"/>
    </row>
    <row r="7722" spans="2:24" ht="8.4" customHeight="1">
      <c r="B7722" s="93"/>
      <c r="C7722" s="93"/>
    </row>
    <row r="7723" spans="2:24" ht="1.75" customHeight="1"/>
    <row r="7724" spans="2:24" ht="10.75" customHeight="1">
      <c r="E7724" s="85">
        <v>0</v>
      </c>
      <c r="F7724" s="85"/>
      <c r="G7724" s="85"/>
      <c r="I7724" s="85">
        <v>0</v>
      </c>
      <c r="J7724" s="85"/>
      <c r="K7724" s="85"/>
      <c r="M7724" s="3">
        <v>0</v>
      </c>
      <c r="O7724" s="3">
        <v>0</v>
      </c>
      <c r="Q7724" s="3">
        <v>0</v>
      </c>
      <c r="S7724" s="85">
        <v>0</v>
      </c>
      <c r="T7724" s="85"/>
      <c r="U7724" s="85"/>
    </row>
    <row r="7725" spans="2:24" ht="6" customHeight="1"/>
    <row r="7726" spans="2:24" ht="13.75" customHeight="1">
      <c r="C7726" s="86" t="s">
        <v>10</v>
      </c>
      <c r="D7726" s="86"/>
      <c r="E7726" s="86"/>
      <c r="G7726" s="87">
        <v>1</v>
      </c>
      <c r="H7726" s="87"/>
      <c r="I7726" s="87"/>
    </row>
    <row r="7727" spans="2:24" ht="6" customHeight="1"/>
    <row r="7728" spans="2:24" ht="6" customHeight="1"/>
    <row r="7729" spans="2:24" ht="15" customHeight="1">
      <c r="B7729" s="88" t="s">
        <v>1013</v>
      </c>
      <c r="C7729" s="88"/>
      <c r="D7729" s="88"/>
      <c r="E7729" s="88"/>
      <c r="F7729" s="88"/>
      <c r="G7729" s="88"/>
      <c r="H7729" s="88"/>
      <c r="I7729" s="88"/>
      <c r="J7729" s="88"/>
      <c r="K7729" s="88"/>
      <c r="L7729" s="88"/>
      <c r="M7729" s="88"/>
      <c r="N7729" s="88"/>
      <c r="O7729" s="88"/>
      <c r="P7729" s="88"/>
      <c r="Q7729" s="88"/>
      <c r="R7729" s="88"/>
      <c r="S7729" s="88"/>
      <c r="T7729" s="88"/>
      <c r="U7729" s="88"/>
      <c r="V7729" s="88"/>
      <c r="W7729" s="88"/>
      <c r="X7729" s="88"/>
    </row>
    <row r="7730" spans="2:24" ht="5.4" customHeight="1"/>
    <row r="7731" spans="2:24" ht="10.75" customHeight="1">
      <c r="B7731" s="93" t="s">
        <v>1014</v>
      </c>
      <c r="C7731" s="93"/>
      <c r="E7731" s="89">
        <v>5200</v>
      </c>
      <c r="F7731" s="89"/>
      <c r="G7731" s="89"/>
      <c r="I7731" s="89">
        <v>5240</v>
      </c>
      <c r="J7731" s="89"/>
      <c r="K7731" s="89"/>
      <c r="M7731" s="2">
        <v>4100</v>
      </c>
      <c r="O7731" s="2">
        <v>4130</v>
      </c>
      <c r="Q7731" s="2">
        <v>3025</v>
      </c>
      <c r="S7731" s="89">
        <v>3105</v>
      </c>
      <c r="T7731" s="89"/>
      <c r="U7731" s="89"/>
      <c r="W7731" s="90">
        <v>86</v>
      </c>
      <c r="X7731" s="90"/>
    </row>
    <row r="7732" spans="2:24" ht="1.75" customHeight="1">
      <c r="B7732" s="93"/>
      <c r="C7732" s="93"/>
    </row>
    <row r="7733" spans="2:24" ht="0.65" customHeight="1">
      <c r="B7733" s="93"/>
      <c r="C7733" s="93"/>
    </row>
    <row r="7734" spans="2:24" ht="8.4" customHeight="1">
      <c r="B7734" s="93"/>
      <c r="C7734" s="93"/>
    </row>
    <row r="7735" spans="2:24" ht="10.75" customHeight="1">
      <c r="B7735" s="93" t="s">
        <v>1014</v>
      </c>
      <c r="C7735" s="93"/>
      <c r="E7735" s="89">
        <v>5200</v>
      </c>
      <c r="F7735" s="89"/>
      <c r="G7735" s="89"/>
      <c r="I7735" s="89">
        <v>5240</v>
      </c>
      <c r="J7735" s="89"/>
      <c r="K7735" s="89"/>
      <c r="M7735" s="2">
        <v>4100</v>
      </c>
      <c r="O7735" s="2">
        <v>4130</v>
      </c>
      <c r="Q7735" s="2">
        <v>3025</v>
      </c>
      <c r="S7735" s="89">
        <v>3105</v>
      </c>
      <c r="T7735" s="89"/>
      <c r="U7735" s="89"/>
      <c r="W7735" s="90">
        <v>87</v>
      </c>
      <c r="X7735" s="90"/>
    </row>
    <row r="7736" spans="2:24" ht="1.75" customHeight="1">
      <c r="B7736" s="93"/>
      <c r="C7736" s="93"/>
    </row>
    <row r="7737" spans="2:24" ht="0.65" customHeight="1">
      <c r="B7737" s="93"/>
      <c r="C7737" s="93"/>
    </row>
    <row r="7738" spans="2:24" ht="8.4" customHeight="1">
      <c r="B7738" s="93"/>
      <c r="C7738" s="93"/>
    </row>
    <row r="7739" spans="2:24" ht="1.75" customHeight="1"/>
    <row r="7740" spans="2:24" ht="10.75" customHeight="1">
      <c r="E7740" s="85">
        <v>10400</v>
      </c>
      <c r="F7740" s="85"/>
      <c r="G7740" s="85"/>
      <c r="I7740" s="85">
        <v>10480</v>
      </c>
      <c r="J7740" s="85"/>
      <c r="K7740" s="85"/>
      <c r="M7740" s="3">
        <v>8200</v>
      </c>
      <c r="O7740" s="3">
        <v>8260</v>
      </c>
      <c r="Q7740" s="3">
        <v>6050</v>
      </c>
      <c r="S7740" s="85">
        <v>6210</v>
      </c>
      <c r="T7740" s="85"/>
      <c r="U7740" s="85"/>
    </row>
    <row r="7741" spans="2:24" ht="6" customHeight="1"/>
    <row r="7742" spans="2:24" ht="13.75" customHeight="1">
      <c r="C7742" s="86" t="s">
        <v>10</v>
      </c>
      <c r="D7742" s="86"/>
      <c r="E7742" s="86"/>
      <c r="G7742" s="87">
        <v>2</v>
      </c>
      <c r="H7742" s="87"/>
      <c r="I7742" s="87"/>
    </row>
    <row r="7743" spans="2:24" ht="6" customHeight="1"/>
    <row r="7744" spans="2:24" ht="6" customHeight="1"/>
    <row r="7745" spans="2:24" ht="15" customHeight="1">
      <c r="B7745" s="88" t="s">
        <v>1015</v>
      </c>
      <c r="C7745" s="88"/>
      <c r="D7745" s="88"/>
      <c r="E7745" s="88"/>
      <c r="F7745" s="88"/>
      <c r="G7745" s="88"/>
      <c r="H7745" s="88"/>
      <c r="I7745" s="88"/>
      <c r="J7745" s="88"/>
      <c r="K7745" s="88"/>
      <c r="L7745" s="88"/>
      <c r="M7745" s="88"/>
      <c r="N7745" s="88"/>
      <c r="O7745" s="88"/>
      <c r="P7745" s="88"/>
      <c r="Q7745" s="88"/>
      <c r="R7745" s="88"/>
      <c r="S7745" s="88"/>
      <c r="T7745" s="88"/>
      <c r="U7745" s="88"/>
      <c r="V7745" s="88"/>
      <c r="W7745" s="88"/>
      <c r="X7745" s="88"/>
    </row>
    <row r="7746" spans="2:24" ht="5.4" customHeight="1"/>
    <row r="7747" spans="2:24" ht="10.75" customHeight="1">
      <c r="B7747" s="93" t="s">
        <v>1016</v>
      </c>
      <c r="C7747" s="93"/>
      <c r="E7747" s="89">
        <v>450</v>
      </c>
      <c r="F7747" s="89"/>
      <c r="G7747" s="89"/>
      <c r="I7747" s="89">
        <v>495</v>
      </c>
      <c r="J7747" s="89"/>
      <c r="K7747" s="89"/>
      <c r="M7747" s="2">
        <v>154</v>
      </c>
      <c r="O7747" s="2">
        <v>154</v>
      </c>
      <c r="Q7747" s="2">
        <v>430</v>
      </c>
      <c r="S7747" s="89">
        <v>470</v>
      </c>
      <c r="T7747" s="89"/>
      <c r="U7747" s="89"/>
      <c r="W7747" s="90">
        <v>37</v>
      </c>
      <c r="X7747" s="90"/>
    </row>
    <row r="7748" spans="2:24" ht="1.75" customHeight="1">
      <c r="B7748" s="93"/>
      <c r="C7748" s="93"/>
    </row>
    <row r="7749" spans="2:24" ht="0.65" customHeight="1">
      <c r="B7749" s="93"/>
      <c r="C7749" s="93"/>
    </row>
    <row r="7750" spans="2:24" ht="8.4" customHeight="1">
      <c r="B7750" s="93"/>
      <c r="C7750" s="93"/>
    </row>
    <row r="7751" spans="2:24" ht="10.75" customHeight="1">
      <c r="B7751" s="93" t="s">
        <v>1016</v>
      </c>
      <c r="C7751" s="93"/>
      <c r="E7751" s="89">
        <v>450</v>
      </c>
      <c r="F7751" s="89"/>
      <c r="G7751" s="89"/>
      <c r="I7751" s="89">
        <v>495</v>
      </c>
      <c r="J7751" s="89"/>
      <c r="K7751" s="89"/>
      <c r="M7751" s="2">
        <v>154</v>
      </c>
      <c r="O7751" s="2">
        <v>154</v>
      </c>
      <c r="Q7751" s="2">
        <v>430</v>
      </c>
      <c r="S7751" s="89">
        <v>470</v>
      </c>
      <c r="T7751" s="89"/>
      <c r="U7751" s="89"/>
      <c r="W7751" s="90">
        <v>40</v>
      </c>
      <c r="X7751" s="90"/>
    </row>
    <row r="7752" spans="2:24" ht="1.75" customHeight="1">
      <c r="B7752" s="93"/>
      <c r="C7752" s="93"/>
    </row>
    <row r="7753" spans="2:24" ht="0.65" customHeight="1">
      <c r="B7753" s="93"/>
      <c r="C7753" s="93"/>
    </row>
    <row r="7754" spans="2:24" ht="8.4" customHeight="1">
      <c r="B7754" s="93"/>
      <c r="C7754" s="93"/>
    </row>
    <row r="7755" spans="2:24" ht="1.75" customHeight="1"/>
    <row r="7756" spans="2:24" ht="10.75" customHeight="1">
      <c r="E7756" s="85">
        <v>900</v>
      </c>
      <c r="F7756" s="85"/>
      <c r="G7756" s="85"/>
      <c r="I7756" s="85">
        <v>990</v>
      </c>
      <c r="J7756" s="85"/>
      <c r="K7756" s="85"/>
      <c r="M7756" s="3">
        <v>308</v>
      </c>
      <c r="O7756" s="3">
        <v>308</v>
      </c>
      <c r="Q7756" s="3">
        <v>860</v>
      </c>
      <c r="S7756" s="85">
        <v>940</v>
      </c>
      <c r="T7756" s="85"/>
      <c r="U7756" s="85"/>
    </row>
    <row r="7757" spans="2:24" ht="6" customHeight="1"/>
    <row r="7758" spans="2:24" ht="13.75" customHeight="1">
      <c r="C7758" s="86" t="s">
        <v>10</v>
      </c>
      <c r="D7758" s="86"/>
      <c r="E7758" s="86"/>
      <c r="G7758" s="87">
        <v>2</v>
      </c>
      <c r="H7758" s="87"/>
      <c r="I7758" s="87"/>
    </row>
    <row r="7759" spans="2:24" ht="6" customHeight="1"/>
    <row r="7760" spans="2:24" ht="6" customHeight="1"/>
    <row r="7761" spans="2:24" ht="15" customHeight="1">
      <c r="B7761" s="88" t="s">
        <v>1017</v>
      </c>
      <c r="C7761" s="88"/>
      <c r="D7761" s="88"/>
      <c r="E7761" s="88"/>
      <c r="F7761" s="88"/>
      <c r="G7761" s="88"/>
      <c r="H7761" s="88"/>
      <c r="I7761" s="88"/>
      <c r="J7761" s="88"/>
      <c r="K7761" s="88"/>
      <c r="L7761" s="88"/>
      <c r="M7761" s="88"/>
      <c r="N7761" s="88"/>
      <c r="O7761" s="88"/>
      <c r="P7761" s="88"/>
      <c r="Q7761" s="88"/>
      <c r="R7761" s="88"/>
      <c r="S7761" s="88"/>
      <c r="T7761" s="88"/>
      <c r="U7761" s="88"/>
      <c r="V7761" s="88"/>
      <c r="W7761" s="88"/>
      <c r="X7761" s="88"/>
    </row>
    <row r="7762" spans="2:24" ht="5.4" customHeight="1"/>
    <row r="7763" spans="2:24" ht="10.75" customHeight="1">
      <c r="B7763" s="93" t="s">
        <v>1018</v>
      </c>
      <c r="C7763" s="93"/>
      <c r="E7763" s="89">
        <v>530</v>
      </c>
      <c r="F7763" s="89"/>
      <c r="G7763" s="89"/>
      <c r="I7763" s="89">
        <v>580</v>
      </c>
      <c r="J7763" s="89"/>
      <c r="K7763" s="89"/>
      <c r="M7763" s="2">
        <v>235</v>
      </c>
      <c r="O7763" s="2">
        <v>260</v>
      </c>
      <c r="Q7763" s="2">
        <v>275</v>
      </c>
      <c r="S7763" s="89">
        <v>355</v>
      </c>
      <c r="T7763" s="89"/>
      <c r="U7763" s="89"/>
      <c r="W7763" s="90">
        <v>63</v>
      </c>
      <c r="X7763" s="90"/>
    </row>
    <row r="7764" spans="2:24" ht="1.75" customHeight="1">
      <c r="B7764" s="93"/>
      <c r="C7764" s="93"/>
    </row>
    <row r="7765" spans="2:24" ht="0.65" customHeight="1">
      <c r="B7765" s="93"/>
      <c r="C7765" s="93"/>
    </row>
    <row r="7766" spans="2:24" ht="8.4" customHeight="1">
      <c r="B7766" s="93"/>
      <c r="C7766" s="93"/>
    </row>
    <row r="7767" spans="2:24" ht="10.75" customHeight="1">
      <c r="B7767" s="93" t="s">
        <v>1018</v>
      </c>
      <c r="C7767" s="93"/>
      <c r="E7767" s="89">
        <v>530</v>
      </c>
      <c r="F7767" s="89"/>
      <c r="G7767" s="89"/>
      <c r="I7767" s="89">
        <v>580</v>
      </c>
      <c r="J7767" s="89"/>
      <c r="K7767" s="89"/>
      <c r="M7767" s="2">
        <v>235</v>
      </c>
      <c r="O7767" s="2">
        <v>260</v>
      </c>
      <c r="Q7767" s="2">
        <v>275</v>
      </c>
      <c r="S7767" s="89">
        <v>355</v>
      </c>
      <c r="T7767" s="89"/>
      <c r="U7767" s="89"/>
      <c r="W7767" s="90">
        <v>62</v>
      </c>
      <c r="X7767" s="90"/>
    </row>
    <row r="7768" spans="2:24" ht="1.75" customHeight="1">
      <c r="B7768" s="93"/>
      <c r="C7768" s="93"/>
    </row>
    <row r="7769" spans="2:24" ht="0.65" customHeight="1">
      <c r="B7769" s="93"/>
      <c r="C7769" s="93"/>
    </row>
    <row r="7770" spans="2:24" ht="8.4" customHeight="1">
      <c r="B7770" s="93"/>
      <c r="C7770" s="93"/>
    </row>
    <row r="7771" spans="2:24" ht="1.75" customHeight="1"/>
    <row r="7772" spans="2:24" ht="10.75" customHeight="1">
      <c r="E7772" s="85">
        <v>1060</v>
      </c>
      <c r="F7772" s="85"/>
      <c r="G7772" s="85"/>
      <c r="I7772" s="85">
        <v>1160</v>
      </c>
      <c r="J7772" s="85"/>
      <c r="K7772" s="85"/>
      <c r="M7772" s="3">
        <v>470</v>
      </c>
      <c r="O7772" s="3">
        <v>520</v>
      </c>
      <c r="Q7772" s="3">
        <v>550</v>
      </c>
      <c r="S7772" s="85">
        <v>710</v>
      </c>
      <c r="T7772" s="85"/>
      <c r="U7772" s="85"/>
    </row>
    <row r="7773" spans="2:24" ht="6" customHeight="1"/>
    <row r="7774" spans="2:24" ht="13.75" customHeight="1">
      <c r="C7774" s="86" t="s">
        <v>10</v>
      </c>
      <c r="D7774" s="86"/>
      <c r="E7774" s="86"/>
      <c r="G7774" s="87">
        <v>2</v>
      </c>
      <c r="H7774" s="87"/>
      <c r="I7774" s="87"/>
    </row>
    <row r="7775" spans="2:24" ht="6" customHeight="1"/>
    <row r="7776" spans="2:24" ht="6" customHeight="1"/>
    <row r="7777" spans="2:24" ht="15" customHeight="1">
      <c r="B7777" s="88" t="s">
        <v>1019</v>
      </c>
      <c r="C7777" s="88"/>
      <c r="D7777" s="88"/>
      <c r="E7777" s="88"/>
      <c r="F7777" s="88"/>
      <c r="G7777" s="88"/>
      <c r="H7777" s="88"/>
      <c r="I7777" s="88"/>
      <c r="J7777" s="88"/>
      <c r="K7777" s="88"/>
      <c r="L7777" s="88"/>
      <c r="M7777" s="88"/>
      <c r="N7777" s="88"/>
      <c r="O7777" s="88"/>
      <c r="P7777" s="88"/>
      <c r="Q7777" s="88"/>
      <c r="R7777" s="88"/>
      <c r="S7777" s="88"/>
      <c r="T7777" s="88"/>
      <c r="U7777" s="88"/>
      <c r="V7777" s="88"/>
      <c r="W7777" s="88"/>
      <c r="X7777" s="88"/>
    </row>
    <row r="7778" spans="2:24" ht="5.4" customHeight="1"/>
    <row r="7779" spans="2:24" ht="10.75" customHeight="1">
      <c r="B7779" s="93" t="s">
        <v>1020</v>
      </c>
      <c r="C7779" s="93"/>
      <c r="E7779" s="89">
        <v>1400</v>
      </c>
      <c r="F7779" s="89"/>
      <c r="G7779" s="89"/>
      <c r="I7779" s="89">
        <v>1569</v>
      </c>
      <c r="J7779" s="89"/>
      <c r="K7779" s="89"/>
      <c r="M7779" s="2">
        <v>1500</v>
      </c>
      <c r="O7779" s="2">
        <v>1650</v>
      </c>
      <c r="Q7779" s="2">
        <v>1500</v>
      </c>
      <c r="S7779" s="89">
        <v>1710</v>
      </c>
      <c r="T7779" s="89"/>
      <c r="U7779" s="89"/>
      <c r="W7779" s="90">
        <v>1918</v>
      </c>
      <c r="X7779" s="90"/>
    </row>
    <row r="7780" spans="2:24" ht="1.75" customHeight="1">
      <c r="B7780" s="93"/>
      <c r="C7780" s="93"/>
    </row>
    <row r="7781" spans="2:24" ht="0.65" customHeight="1">
      <c r="B7781" s="93"/>
      <c r="C7781" s="93"/>
    </row>
    <row r="7782" spans="2:24" ht="8.4" customHeight="1">
      <c r="B7782" s="93"/>
      <c r="C7782" s="93"/>
    </row>
    <row r="7783" spans="2:24" ht="10.75" customHeight="1">
      <c r="B7783" s="93" t="s">
        <v>1020</v>
      </c>
      <c r="C7783" s="93"/>
      <c r="E7783" s="89">
        <v>1400</v>
      </c>
      <c r="F7783" s="89"/>
      <c r="G7783" s="89"/>
      <c r="I7783" s="89">
        <v>1569</v>
      </c>
      <c r="J7783" s="89"/>
      <c r="K7783" s="89"/>
      <c r="M7783" s="2">
        <v>1500</v>
      </c>
      <c r="O7783" s="2">
        <v>1650</v>
      </c>
      <c r="Q7783" s="2">
        <v>1500</v>
      </c>
      <c r="S7783" s="89">
        <v>1710</v>
      </c>
      <c r="T7783" s="89"/>
      <c r="U7783" s="89"/>
      <c r="W7783" s="90">
        <v>1918</v>
      </c>
      <c r="X7783" s="90"/>
    </row>
    <row r="7784" spans="2:24" ht="1.75" customHeight="1">
      <c r="B7784" s="93"/>
      <c r="C7784" s="93"/>
    </row>
    <row r="7785" spans="2:24" ht="0.65" customHeight="1">
      <c r="B7785" s="93"/>
      <c r="C7785" s="93"/>
    </row>
    <row r="7786" spans="2:24" ht="8.4" customHeight="1">
      <c r="B7786" s="93"/>
      <c r="C7786" s="93"/>
    </row>
    <row r="7787" spans="2:24" ht="1.75" customHeight="1"/>
    <row r="7788" spans="2:24" ht="10.75" customHeight="1">
      <c r="E7788" s="85">
        <v>2800</v>
      </c>
      <c r="F7788" s="85"/>
      <c r="G7788" s="85"/>
      <c r="I7788" s="85">
        <v>3138</v>
      </c>
      <c r="J7788" s="85"/>
      <c r="K7788" s="85"/>
      <c r="M7788" s="3">
        <v>3000</v>
      </c>
      <c r="O7788" s="3">
        <v>3300</v>
      </c>
      <c r="Q7788" s="3">
        <v>3000</v>
      </c>
      <c r="S7788" s="85">
        <v>3420</v>
      </c>
      <c r="T7788" s="85"/>
      <c r="U7788" s="85"/>
    </row>
    <row r="7789" spans="2:24" ht="6" customHeight="1"/>
    <row r="7790" spans="2:24" ht="13.75" customHeight="1">
      <c r="C7790" s="86" t="s">
        <v>10</v>
      </c>
      <c r="D7790" s="86"/>
      <c r="E7790" s="86"/>
      <c r="G7790" s="87">
        <v>2</v>
      </c>
      <c r="H7790" s="87"/>
      <c r="I7790" s="87"/>
    </row>
    <row r="7791" spans="2:24" ht="6" customHeight="1"/>
    <row r="7792" spans="2:24" ht="6" customHeight="1"/>
    <row r="7793" spans="2:24" ht="15" customHeight="1">
      <c r="B7793" s="88" t="s">
        <v>1021</v>
      </c>
      <c r="C7793" s="88"/>
      <c r="D7793" s="88"/>
      <c r="E7793" s="88"/>
      <c r="F7793" s="88"/>
      <c r="G7793" s="88"/>
      <c r="H7793" s="88"/>
      <c r="I7793" s="88"/>
      <c r="J7793" s="88"/>
      <c r="K7793" s="88"/>
      <c r="L7793" s="88"/>
      <c r="M7793" s="88"/>
      <c r="N7793" s="88"/>
      <c r="O7793" s="88"/>
      <c r="P7793" s="88"/>
      <c r="Q7793" s="88"/>
      <c r="R7793" s="88"/>
      <c r="S7793" s="88"/>
      <c r="T7793" s="88"/>
      <c r="U7793" s="88"/>
      <c r="V7793" s="88"/>
      <c r="W7793" s="88"/>
      <c r="X7793" s="88"/>
    </row>
    <row r="7794" spans="2:24" ht="5.4" customHeight="1"/>
    <row r="7795" spans="2:24" ht="12.65" customHeight="1">
      <c r="B7795" s="74" t="s">
        <v>1022</v>
      </c>
      <c r="C7795" s="74"/>
      <c r="E7795" s="89">
        <v>40</v>
      </c>
      <c r="F7795" s="89"/>
      <c r="G7795" s="89"/>
      <c r="I7795" s="89">
        <v>40</v>
      </c>
      <c r="J7795" s="89"/>
      <c r="K7795" s="89"/>
      <c r="M7795" s="2">
        <v>25</v>
      </c>
      <c r="O7795" s="2">
        <v>25</v>
      </c>
      <c r="Q7795" s="2">
        <v>95</v>
      </c>
      <c r="S7795" s="89">
        <v>138</v>
      </c>
      <c r="T7795" s="89"/>
      <c r="U7795" s="89"/>
      <c r="W7795" s="90">
        <v>49</v>
      </c>
      <c r="X7795" s="90"/>
    </row>
    <row r="7796" spans="2:24" ht="0.65" customHeight="1">
      <c r="B7796" s="74"/>
      <c r="C7796" s="74"/>
    </row>
    <row r="7797" spans="2:24" ht="0.65" customHeight="1"/>
    <row r="7798" spans="2:24" ht="1.75" customHeight="1"/>
    <row r="7799" spans="2:24" ht="10.75" customHeight="1">
      <c r="E7799" s="85">
        <v>40</v>
      </c>
      <c r="F7799" s="85"/>
      <c r="G7799" s="85"/>
      <c r="I7799" s="85">
        <v>40</v>
      </c>
      <c r="J7799" s="85"/>
      <c r="K7799" s="85"/>
      <c r="M7799" s="3">
        <v>25</v>
      </c>
      <c r="O7799" s="3">
        <v>25</v>
      </c>
      <c r="Q7799" s="3">
        <v>95</v>
      </c>
      <c r="S7799" s="85">
        <v>138</v>
      </c>
      <c r="T7799" s="85"/>
      <c r="U7799" s="85"/>
    </row>
    <row r="7800" spans="2:24" ht="6" customHeight="1"/>
    <row r="7801" spans="2:24" ht="13.75" customHeight="1">
      <c r="C7801" s="86" t="s">
        <v>10</v>
      </c>
      <c r="D7801" s="86"/>
      <c r="E7801" s="86"/>
      <c r="G7801" s="87">
        <v>1</v>
      </c>
      <c r="H7801" s="87"/>
      <c r="I7801" s="87"/>
    </row>
    <row r="7802" spans="2:24" ht="6" customHeight="1"/>
    <row r="7803" spans="2:24" ht="6" customHeight="1"/>
    <row r="7804" spans="2:24" ht="15" customHeight="1">
      <c r="B7804" s="88" t="s">
        <v>1023</v>
      </c>
      <c r="C7804" s="88"/>
      <c r="D7804" s="88"/>
      <c r="E7804" s="88"/>
      <c r="F7804" s="88"/>
      <c r="G7804" s="88"/>
      <c r="H7804" s="88"/>
      <c r="I7804" s="88"/>
      <c r="J7804" s="88"/>
      <c r="K7804" s="88"/>
      <c r="L7804" s="88"/>
      <c r="M7804" s="88"/>
      <c r="N7804" s="88"/>
      <c r="O7804" s="88"/>
      <c r="P7804" s="88"/>
      <c r="Q7804" s="88"/>
      <c r="R7804" s="88"/>
      <c r="S7804" s="88"/>
      <c r="T7804" s="88"/>
      <c r="U7804" s="88"/>
      <c r="V7804" s="88"/>
      <c r="W7804" s="88"/>
      <c r="X7804" s="88"/>
    </row>
    <row r="7805" spans="2:24" ht="5.4" customHeight="1"/>
    <row r="7806" spans="2:24" ht="10.75" customHeight="1">
      <c r="B7806" s="93" t="s">
        <v>1024</v>
      </c>
      <c r="C7806" s="93"/>
      <c r="E7806" s="89">
        <v>6200</v>
      </c>
      <c r="F7806" s="89"/>
      <c r="G7806" s="89"/>
      <c r="I7806" s="89">
        <v>6856</v>
      </c>
      <c r="J7806" s="89"/>
      <c r="K7806" s="89"/>
      <c r="M7806" s="2">
        <v>5250</v>
      </c>
      <c r="O7806" s="2">
        <v>6000</v>
      </c>
      <c r="Q7806" s="2">
        <v>3100</v>
      </c>
      <c r="S7806" s="89">
        <v>3500</v>
      </c>
      <c r="T7806" s="89"/>
      <c r="U7806" s="89"/>
      <c r="W7806" s="90">
        <v>63</v>
      </c>
      <c r="X7806" s="90"/>
    </row>
    <row r="7807" spans="2:24" ht="1.75" customHeight="1">
      <c r="B7807" s="93"/>
      <c r="C7807" s="93"/>
    </row>
    <row r="7808" spans="2:24" ht="0.65" customHeight="1">
      <c r="B7808" s="93"/>
      <c r="C7808" s="93"/>
    </row>
    <row r="7809" spans="2:24" ht="8.4" customHeight="1">
      <c r="B7809" s="93"/>
      <c r="C7809" s="93"/>
    </row>
    <row r="7810" spans="2:24" ht="10.75" customHeight="1">
      <c r="B7810" s="93" t="s">
        <v>1024</v>
      </c>
      <c r="C7810" s="93"/>
      <c r="E7810" s="89">
        <v>6200</v>
      </c>
      <c r="F7810" s="89"/>
      <c r="G7810" s="89"/>
      <c r="I7810" s="89">
        <v>6856</v>
      </c>
      <c r="J7810" s="89"/>
      <c r="K7810" s="89"/>
      <c r="M7810" s="2">
        <v>5250</v>
      </c>
      <c r="O7810" s="2">
        <v>6000</v>
      </c>
      <c r="Q7810" s="2">
        <v>3100</v>
      </c>
      <c r="S7810" s="89">
        <v>3500</v>
      </c>
      <c r="T7810" s="89"/>
      <c r="U7810" s="89"/>
      <c r="W7810" s="90">
        <v>64</v>
      </c>
      <c r="X7810" s="90"/>
    </row>
    <row r="7811" spans="2:24" ht="1.75" customHeight="1">
      <c r="B7811" s="93"/>
      <c r="C7811" s="93"/>
    </row>
    <row r="7812" spans="2:24" ht="0.65" customHeight="1">
      <c r="B7812" s="93"/>
      <c r="C7812" s="93"/>
    </row>
    <row r="7813" spans="2:24" ht="8.4" customHeight="1">
      <c r="B7813" s="93"/>
      <c r="C7813" s="93"/>
    </row>
    <row r="7814" spans="2:24" ht="1.75" customHeight="1"/>
    <row r="7815" spans="2:24" ht="10.75" customHeight="1">
      <c r="E7815" s="85">
        <v>12400</v>
      </c>
      <c r="F7815" s="85"/>
      <c r="G7815" s="85"/>
      <c r="I7815" s="85">
        <v>13712</v>
      </c>
      <c r="J7815" s="85"/>
      <c r="K7815" s="85"/>
      <c r="M7815" s="3">
        <v>10500</v>
      </c>
      <c r="O7815" s="3">
        <v>12000</v>
      </c>
      <c r="Q7815" s="3">
        <v>6200</v>
      </c>
      <c r="S7815" s="85">
        <v>7000</v>
      </c>
      <c r="T7815" s="85"/>
      <c r="U7815" s="85"/>
    </row>
    <row r="7816" spans="2:24" ht="6" customHeight="1"/>
    <row r="7817" spans="2:24" ht="13.75" customHeight="1">
      <c r="C7817" s="86" t="s">
        <v>10</v>
      </c>
      <c r="D7817" s="86"/>
      <c r="E7817" s="86"/>
      <c r="G7817" s="87">
        <v>2</v>
      </c>
      <c r="H7817" s="87"/>
      <c r="I7817" s="87"/>
    </row>
    <row r="7818" spans="2:24" ht="6" customHeight="1"/>
    <row r="7819" spans="2:24" ht="6" customHeight="1"/>
    <row r="7820" spans="2:24" ht="15" customHeight="1">
      <c r="B7820" s="88" t="s">
        <v>1025</v>
      </c>
      <c r="C7820" s="88"/>
      <c r="D7820" s="88"/>
      <c r="E7820" s="88"/>
      <c r="F7820" s="88"/>
      <c r="G7820" s="88"/>
      <c r="H7820" s="88"/>
      <c r="I7820" s="88"/>
      <c r="J7820" s="88"/>
      <c r="K7820" s="88"/>
      <c r="L7820" s="88"/>
      <c r="M7820" s="88"/>
      <c r="N7820" s="88"/>
      <c r="O7820" s="88"/>
      <c r="P7820" s="88"/>
      <c r="Q7820" s="88"/>
      <c r="R7820" s="88"/>
      <c r="S7820" s="88"/>
      <c r="T7820" s="88"/>
      <c r="U7820" s="88"/>
      <c r="V7820" s="88"/>
      <c r="W7820" s="88"/>
      <c r="X7820" s="88"/>
    </row>
    <row r="7821" spans="2:24" ht="5.4" customHeight="1"/>
    <row r="7822" spans="2:24" ht="10.75" customHeight="1">
      <c r="B7822" s="93" t="s">
        <v>1026</v>
      </c>
      <c r="C7822" s="93"/>
      <c r="E7822" s="89">
        <v>500</v>
      </c>
      <c r="F7822" s="89"/>
      <c r="G7822" s="89"/>
      <c r="I7822" s="89">
        <v>500</v>
      </c>
      <c r="J7822" s="89"/>
      <c r="K7822" s="89"/>
      <c r="M7822" s="2">
        <v>1135</v>
      </c>
      <c r="O7822" s="2">
        <v>1385</v>
      </c>
      <c r="Q7822" s="2">
        <v>4060</v>
      </c>
      <c r="S7822" s="89">
        <v>4080</v>
      </c>
      <c r="T7822" s="89"/>
      <c r="U7822" s="89"/>
      <c r="W7822" s="90">
        <v>70</v>
      </c>
      <c r="X7822" s="90"/>
    </row>
    <row r="7823" spans="2:24" ht="1.75" customHeight="1">
      <c r="B7823" s="93"/>
      <c r="C7823" s="93"/>
    </row>
    <row r="7824" spans="2:24" ht="0.65" customHeight="1">
      <c r="B7824" s="93"/>
      <c r="C7824" s="93"/>
    </row>
    <row r="7825" spans="2:24" ht="8.4" customHeight="1">
      <c r="B7825" s="93"/>
      <c r="C7825" s="93"/>
    </row>
    <row r="7826" spans="2:24" ht="10.75" customHeight="1">
      <c r="B7826" s="93" t="s">
        <v>1026</v>
      </c>
      <c r="C7826" s="93"/>
      <c r="E7826" s="89">
        <v>500</v>
      </c>
      <c r="F7826" s="89"/>
      <c r="G7826" s="89"/>
      <c r="I7826" s="89">
        <v>500</v>
      </c>
      <c r="J7826" s="89"/>
      <c r="K7826" s="89"/>
      <c r="M7826" s="2">
        <v>1135</v>
      </c>
      <c r="O7826" s="2">
        <v>1385</v>
      </c>
      <c r="Q7826" s="2">
        <v>4060</v>
      </c>
      <c r="S7826" s="89">
        <v>4080</v>
      </c>
      <c r="T7826" s="89"/>
      <c r="U7826" s="89"/>
      <c r="W7826" s="90">
        <v>71</v>
      </c>
      <c r="X7826" s="90"/>
    </row>
    <row r="7827" spans="2:24" ht="1.75" customHeight="1">
      <c r="B7827" s="93"/>
      <c r="C7827" s="93"/>
    </row>
    <row r="7828" spans="2:24" ht="0.65" customHeight="1">
      <c r="B7828" s="93"/>
      <c r="C7828" s="93"/>
    </row>
    <row r="7829" spans="2:24" ht="8.4" customHeight="1">
      <c r="B7829" s="93"/>
      <c r="C7829" s="93"/>
    </row>
    <row r="7830" spans="2:24" ht="1.75" customHeight="1"/>
    <row r="7831" spans="2:24" ht="10.75" customHeight="1">
      <c r="E7831" s="85">
        <v>1000</v>
      </c>
      <c r="F7831" s="85"/>
      <c r="G7831" s="85"/>
      <c r="I7831" s="85">
        <v>1000</v>
      </c>
      <c r="J7831" s="85"/>
      <c r="K7831" s="85"/>
      <c r="M7831" s="3">
        <v>2270</v>
      </c>
      <c r="O7831" s="3">
        <v>2770</v>
      </c>
      <c r="Q7831" s="3">
        <v>8120</v>
      </c>
      <c r="S7831" s="85">
        <v>8160</v>
      </c>
      <c r="T7831" s="85"/>
      <c r="U7831" s="85"/>
    </row>
    <row r="7832" spans="2:24" ht="6" customHeight="1"/>
    <row r="7833" spans="2:24" ht="13.75" customHeight="1">
      <c r="C7833" s="86" t="s">
        <v>10</v>
      </c>
      <c r="D7833" s="86"/>
      <c r="E7833" s="86"/>
      <c r="G7833" s="87">
        <v>2</v>
      </c>
      <c r="H7833" s="87"/>
      <c r="I7833" s="87"/>
    </row>
    <row r="7834" spans="2:24" ht="6" customHeight="1"/>
    <row r="7835" spans="2:24" ht="6" customHeight="1"/>
    <row r="7836" spans="2:24" ht="15" customHeight="1">
      <c r="B7836" s="88" t="s">
        <v>1027</v>
      </c>
      <c r="C7836" s="88"/>
      <c r="D7836" s="88"/>
      <c r="E7836" s="88"/>
      <c r="F7836" s="88"/>
      <c r="G7836" s="88"/>
      <c r="H7836" s="88"/>
      <c r="I7836" s="88"/>
      <c r="J7836" s="88"/>
      <c r="K7836" s="88"/>
      <c r="L7836" s="88"/>
      <c r="M7836" s="88"/>
      <c r="N7836" s="88"/>
      <c r="O7836" s="88"/>
      <c r="P7836" s="88"/>
      <c r="Q7836" s="88"/>
      <c r="R7836" s="88"/>
      <c r="S7836" s="88"/>
      <c r="T7836" s="88"/>
      <c r="U7836" s="88"/>
      <c r="V7836" s="88"/>
      <c r="W7836" s="88"/>
      <c r="X7836" s="88"/>
    </row>
    <row r="7837" spans="2:24" ht="5.4" customHeight="1"/>
    <row r="7838" spans="2:24" ht="10.75" customHeight="1">
      <c r="B7838" s="93" t="s">
        <v>1028</v>
      </c>
      <c r="C7838" s="93"/>
      <c r="E7838" s="89">
        <v>2020</v>
      </c>
      <c r="F7838" s="89"/>
      <c r="G7838" s="89"/>
      <c r="I7838" s="89">
        <v>2320</v>
      </c>
      <c r="J7838" s="89"/>
      <c r="K7838" s="89"/>
      <c r="M7838" s="2">
        <v>1880</v>
      </c>
      <c r="O7838" s="2">
        <v>1960</v>
      </c>
      <c r="Q7838" s="2">
        <v>1625</v>
      </c>
      <c r="S7838" s="89">
        <v>1715</v>
      </c>
      <c r="T7838" s="89"/>
      <c r="U7838" s="89"/>
      <c r="W7838" s="90">
        <v>63</v>
      </c>
      <c r="X7838" s="90"/>
    </row>
    <row r="7839" spans="2:24" ht="1.75" customHeight="1">
      <c r="B7839" s="93"/>
      <c r="C7839" s="93"/>
    </row>
    <row r="7840" spans="2:24" ht="0.65" customHeight="1">
      <c r="B7840" s="93"/>
      <c r="C7840" s="93"/>
    </row>
    <row r="7841" spans="2:24" ht="8.4" customHeight="1">
      <c r="B7841" s="93"/>
      <c r="C7841" s="93"/>
    </row>
    <row r="7842" spans="2:24" ht="10.75" customHeight="1">
      <c r="B7842" s="93" t="s">
        <v>1028</v>
      </c>
      <c r="C7842" s="93"/>
      <c r="E7842" s="89">
        <v>2020</v>
      </c>
      <c r="F7842" s="89"/>
      <c r="G7842" s="89"/>
      <c r="I7842" s="89">
        <v>2320</v>
      </c>
      <c r="J7842" s="89"/>
      <c r="K7842" s="89"/>
      <c r="M7842" s="2">
        <v>1880</v>
      </c>
      <c r="O7842" s="2">
        <v>1960</v>
      </c>
      <c r="Q7842" s="2">
        <v>1625</v>
      </c>
      <c r="S7842" s="89">
        <v>1715</v>
      </c>
      <c r="T7842" s="89"/>
      <c r="U7842" s="89"/>
      <c r="W7842" s="90">
        <v>70</v>
      </c>
      <c r="X7842" s="90"/>
    </row>
    <row r="7843" spans="2:24" ht="1.75" customHeight="1">
      <c r="B7843" s="93"/>
      <c r="C7843" s="93"/>
    </row>
    <row r="7844" spans="2:24" ht="0.65" customHeight="1">
      <c r="B7844" s="93"/>
      <c r="C7844" s="93"/>
    </row>
    <row r="7845" spans="2:24" ht="8.4" customHeight="1">
      <c r="B7845" s="93"/>
      <c r="C7845" s="93"/>
    </row>
    <row r="7846" spans="2:24" ht="1.75" customHeight="1"/>
    <row r="7847" spans="2:24" ht="10.75" customHeight="1">
      <c r="E7847" s="85">
        <v>4040</v>
      </c>
      <c r="F7847" s="85"/>
      <c r="G7847" s="85"/>
      <c r="I7847" s="85">
        <v>4640</v>
      </c>
      <c r="J7847" s="85"/>
      <c r="K7847" s="85"/>
      <c r="M7847" s="3">
        <v>3760</v>
      </c>
      <c r="O7847" s="3">
        <v>3920</v>
      </c>
      <c r="Q7847" s="3">
        <v>3250</v>
      </c>
      <c r="S7847" s="85">
        <v>3430</v>
      </c>
      <c r="T7847" s="85"/>
      <c r="U7847" s="85"/>
    </row>
    <row r="7848" spans="2:24" ht="6" customHeight="1"/>
    <row r="7849" spans="2:24" ht="13.75" customHeight="1">
      <c r="C7849" s="86" t="s">
        <v>10</v>
      </c>
      <c r="D7849" s="86"/>
      <c r="E7849" s="86"/>
      <c r="G7849" s="87">
        <v>2</v>
      </c>
      <c r="H7849" s="87"/>
      <c r="I7849" s="87"/>
    </row>
    <row r="7850" spans="2:24" ht="6" customHeight="1"/>
    <row r="7851" spans="2:24" ht="6" customHeight="1"/>
    <row r="7852" spans="2:24" ht="15" customHeight="1">
      <c r="B7852" s="88" t="s">
        <v>1029</v>
      </c>
      <c r="C7852" s="88"/>
      <c r="D7852" s="88"/>
      <c r="E7852" s="88"/>
      <c r="F7852" s="88"/>
      <c r="G7852" s="88"/>
      <c r="H7852" s="88"/>
      <c r="I7852" s="88"/>
      <c r="J7852" s="88"/>
      <c r="K7852" s="88"/>
      <c r="L7852" s="88"/>
      <c r="M7852" s="88"/>
      <c r="N7852" s="88"/>
      <c r="O7852" s="88"/>
      <c r="P7852" s="88"/>
      <c r="Q7852" s="88"/>
      <c r="R7852" s="88"/>
      <c r="S7852" s="88"/>
      <c r="T7852" s="88"/>
      <c r="U7852" s="88"/>
      <c r="V7852" s="88"/>
      <c r="W7852" s="88"/>
      <c r="X7852" s="88"/>
    </row>
    <row r="7853" spans="2:24" ht="5.4" customHeight="1"/>
    <row r="7854" spans="2:24" ht="12.65" customHeight="1">
      <c r="B7854" s="74" t="s">
        <v>1030</v>
      </c>
      <c r="C7854" s="74"/>
      <c r="E7854" s="89">
        <v>1500</v>
      </c>
      <c r="F7854" s="89"/>
      <c r="G7854" s="89"/>
      <c r="I7854" s="89">
        <v>2550</v>
      </c>
      <c r="J7854" s="89"/>
      <c r="K7854" s="89"/>
      <c r="M7854" s="2">
        <v>1330</v>
      </c>
      <c r="O7854" s="2">
        <v>1980</v>
      </c>
      <c r="Q7854" s="2">
        <v>1230</v>
      </c>
      <c r="S7854" s="89">
        <v>1880</v>
      </c>
      <c r="T7854" s="89"/>
      <c r="U7854" s="89"/>
      <c r="W7854" s="90">
        <v>83</v>
      </c>
      <c r="X7854" s="90"/>
    </row>
    <row r="7855" spans="2:24" ht="0.65" customHeight="1">
      <c r="B7855" s="74"/>
      <c r="C7855" s="74"/>
    </row>
    <row r="7856" spans="2:24" ht="0.65" customHeight="1"/>
    <row r="7857" spans="2:24" ht="1.75" customHeight="1"/>
    <row r="7858" spans="2:24" ht="10.75" customHeight="1">
      <c r="E7858" s="85">
        <v>1500</v>
      </c>
      <c r="F7858" s="85"/>
      <c r="G7858" s="85"/>
      <c r="I7858" s="85">
        <v>2550</v>
      </c>
      <c r="J7858" s="85"/>
      <c r="K7858" s="85"/>
      <c r="M7858" s="3">
        <v>1330</v>
      </c>
      <c r="O7858" s="3">
        <v>1980</v>
      </c>
      <c r="Q7858" s="3">
        <v>1230</v>
      </c>
      <c r="S7858" s="85">
        <v>1880</v>
      </c>
      <c r="T7858" s="85"/>
      <c r="U7858" s="85"/>
    </row>
    <row r="7859" spans="2:24" ht="6" customHeight="1"/>
    <row r="7860" spans="2:24" ht="13.75" customHeight="1">
      <c r="C7860" s="86" t="s">
        <v>10</v>
      </c>
      <c r="D7860" s="86"/>
      <c r="E7860" s="86"/>
      <c r="G7860" s="87">
        <v>1</v>
      </c>
      <c r="H7860" s="87"/>
      <c r="I7860" s="87"/>
    </row>
    <row r="7861" spans="2:24" ht="6" customHeight="1"/>
    <row r="7862" spans="2:24" ht="6" customHeight="1"/>
    <row r="7863" spans="2:24" ht="15" customHeight="1">
      <c r="B7863" s="88" t="s">
        <v>1031</v>
      </c>
      <c r="C7863" s="88"/>
      <c r="D7863" s="88"/>
      <c r="E7863" s="88"/>
      <c r="F7863" s="88"/>
      <c r="G7863" s="88"/>
      <c r="H7863" s="88"/>
      <c r="I7863" s="88"/>
      <c r="J7863" s="88"/>
      <c r="K7863" s="88"/>
      <c r="L7863" s="88"/>
      <c r="M7863" s="88"/>
      <c r="N7863" s="88"/>
      <c r="O7863" s="88"/>
      <c r="P7863" s="88"/>
      <c r="Q7863" s="88"/>
      <c r="R7863" s="88"/>
      <c r="S7863" s="88"/>
      <c r="T7863" s="88"/>
      <c r="U7863" s="88"/>
      <c r="V7863" s="88"/>
      <c r="W7863" s="88"/>
      <c r="X7863" s="88"/>
    </row>
    <row r="7864" spans="2:24" ht="5.4" customHeight="1"/>
    <row r="7865" spans="2:24" ht="12.65" customHeight="1">
      <c r="B7865" s="74" t="s">
        <v>1032</v>
      </c>
      <c r="C7865" s="74"/>
      <c r="E7865" s="89">
        <v>0</v>
      </c>
      <c r="F7865" s="89"/>
      <c r="G7865" s="89"/>
      <c r="I7865" s="89">
        <v>0</v>
      </c>
      <c r="J7865" s="89"/>
      <c r="K7865" s="89"/>
      <c r="M7865" s="2">
        <v>0</v>
      </c>
      <c r="O7865" s="2">
        <v>0</v>
      </c>
      <c r="Q7865" s="2">
        <v>0</v>
      </c>
      <c r="S7865" s="89">
        <v>0</v>
      </c>
      <c r="T7865" s="89"/>
      <c r="U7865" s="89"/>
      <c r="W7865" s="90">
        <v>17</v>
      </c>
      <c r="X7865" s="90"/>
    </row>
    <row r="7866" spans="2:24" ht="0.65" customHeight="1">
      <c r="B7866" s="74"/>
      <c r="C7866" s="74"/>
    </row>
    <row r="7867" spans="2:24" ht="0.65" customHeight="1"/>
    <row r="7868" spans="2:24" ht="1.75" customHeight="1"/>
    <row r="7869" spans="2:24" ht="10.75" customHeight="1">
      <c r="E7869" s="85">
        <v>0</v>
      </c>
      <c r="F7869" s="85"/>
      <c r="G7869" s="85"/>
      <c r="I7869" s="85">
        <v>0</v>
      </c>
      <c r="J7869" s="85"/>
      <c r="K7869" s="85"/>
      <c r="M7869" s="3">
        <v>0</v>
      </c>
      <c r="O7869" s="3">
        <v>0</v>
      </c>
      <c r="Q7869" s="3">
        <v>0</v>
      </c>
      <c r="S7869" s="85">
        <v>0</v>
      </c>
      <c r="T7869" s="85"/>
      <c r="U7869" s="85"/>
    </row>
    <row r="7870" spans="2:24" ht="6" customHeight="1"/>
    <row r="7871" spans="2:24" ht="13.75" customHeight="1">
      <c r="C7871" s="86" t="s">
        <v>10</v>
      </c>
      <c r="D7871" s="86"/>
      <c r="E7871" s="86"/>
      <c r="G7871" s="87">
        <v>1</v>
      </c>
      <c r="H7871" s="87"/>
      <c r="I7871" s="87"/>
    </row>
    <row r="7872" spans="2:24" ht="6" customHeight="1"/>
    <row r="7873" spans="2:24" ht="6" customHeight="1"/>
    <row r="7874" spans="2:24" ht="15" customHeight="1">
      <c r="B7874" s="88" t="s">
        <v>1033</v>
      </c>
      <c r="C7874" s="88"/>
      <c r="D7874" s="88"/>
      <c r="E7874" s="88"/>
      <c r="F7874" s="88"/>
      <c r="G7874" s="88"/>
      <c r="H7874" s="88"/>
      <c r="I7874" s="88"/>
      <c r="J7874" s="88"/>
      <c r="K7874" s="88"/>
      <c r="L7874" s="88"/>
      <c r="M7874" s="88"/>
      <c r="N7874" s="88"/>
      <c r="O7874" s="88"/>
      <c r="P7874" s="88"/>
      <c r="Q7874" s="88"/>
      <c r="R7874" s="88"/>
      <c r="S7874" s="88"/>
      <c r="T7874" s="88"/>
      <c r="U7874" s="88"/>
      <c r="V7874" s="88"/>
      <c r="W7874" s="88"/>
      <c r="X7874" s="88"/>
    </row>
    <row r="7875" spans="2:24" ht="5.4" customHeight="1"/>
    <row r="7876" spans="2:24" ht="10.75" customHeight="1">
      <c r="B7876" s="93" t="s">
        <v>1034</v>
      </c>
      <c r="C7876" s="93"/>
      <c r="E7876" s="89">
        <v>3850</v>
      </c>
      <c r="F7876" s="89"/>
      <c r="G7876" s="89"/>
      <c r="I7876" s="89">
        <v>3900</v>
      </c>
      <c r="J7876" s="89"/>
      <c r="K7876" s="89"/>
      <c r="M7876" s="2">
        <v>3915</v>
      </c>
      <c r="O7876" s="2">
        <v>4125</v>
      </c>
      <c r="Q7876" s="2">
        <v>3790</v>
      </c>
      <c r="S7876" s="89">
        <v>3865</v>
      </c>
      <c r="T7876" s="89"/>
      <c r="U7876" s="89"/>
      <c r="W7876" s="90">
        <v>74</v>
      </c>
      <c r="X7876" s="90"/>
    </row>
    <row r="7877" spans="2:24" ht="1.75" customHeight="1">
      <c r="B7877" s="93"/>
      <c r="C7877" s="93"/>
    </row>
    <row r="7878" spans="2:24" ht="0.65" customHeight="1">
      <c r="B7878" s="93"/>
      <c r="C7878" s="93"/>
    </row>
    <row r="7879" spans="2:24" ht="8.4" customHeight="1">
      <c r="B7879" s="93"/>
      <c r="C7879" s="93"/>
    </row>
    <row r="7880" spans="2:24" ht="10.75" customHeight="1">
      <c r="B7880" s="93" t="s">
        <v>1034</v>
      </c>
      <c r="C7880" s="93"/>
      <c r="E7880" s="89">
        <v>3850</v>
      </c>
      <c r="F7880" s="89"/>
      <c r="G7880" s="89"/>
      <c r="I7880" s="89">
        <v>3900</v>
      </c>
      <c r="J7880" s="89"/>
      <c r="K7880" s="89"/>
      <c r="M7880" s="2">
        <v>3915</v>
      </c>
      <c r="O7880" s="2">
        <v>4125</v>
      </c>
      <c r="Q7880" s="2">
        <v>3790</v>
      </c>
      <c r="S7880" s="89">
        <v>3865</v>
      </c>
      <c r="T7880" s="89"/>
      <c r="U7880" s="89"/>
      <c r="W7880" s="90">
        <v>76</v>
      </c>
      <c r="X7880" s="90"/>
    </row>
    <row r="7881" spans="2:24" ht="1.75" customHeight="1">
      <c r="B7881" s="93"/>
      <c r="C7881" s="93"/>
    </row>
    <row r="7882" spans="2:24" ht="0.65" customHeight="1">
      <c r="B7882" s="93"/>
      <c r="C7882" s="93"/>
    </row>
    <row r="7883" spans="2:24" ht="8.4" customHeight="1">
      <c r="B7883" s="93"/>
      <c r="C7883" s="93"/>
    </row>
    <row r="7884" spans="2:24" ht="1.75" customHeight="1"/>
    <row r="7885" spans="2:24" ht="10.75" customHeight="1">
      <c r="E7885" s="85">
        <v>7700</v>
      </c>
      <c r="F7885" s="85"/>
      <c r="G7885" s="85"/>
      <c r="I7885" s="85">
        <v>7800</v>
      </c>
      <c r="J7885" s="85"/>
      <c r="K7885" s="85"/>
      <c r="M7885" s="3">
        <v>7830</v>
      </c>
      <c r="O7885" s="3">
        <v>8250</v>
      </c>
      <c r="Q7885" s="3">
        <v>7580</v>
      </c>
      <c r="S7885" s="85">
        <v>7730</v>
      </c>
      <c r="T7885" s="85"/>
      <c r="U7885" s="85"/>
    </row>
    <row r="7886" spans="2:24" ht="6" customHeight="1"/>
    <row r="7887" spans="2:24" ht="13.75" customHeight="1">
      <c r="C7887" s="86" t="s">
        <v>10</v>
      </c>
      <c r="D7887" s="86"/>
      <c r="E7887" s="86"/>
      <c r="G7887" s="87">
        <v>2</v>
      </c>
      <c r="H7887" s="87"/>
      <c r="I7887" s="87"/>
    </row>
    <row r="7888" spans="2:24" ht="6" customHeight="1"/>
    <row r="7889" spans="2:24" ht="6" customHeight="1"/>
    <row r="7890" spans="2:24" ht="15" customHeight="1">
      <c r="B7890" s="88" t="s">
        <v>1035</v>
      </c>
      <c r="C7890" s="88"/>
      <c r="D7890" s="88"/>
      <c r="E7890" s="88"/>
      <c r="F7890" s="88"/>
      <c r="G7890" s="88"/>
      <c r="H7890" s="88"/>
      <c r="I7890" s="88"/>
      <c r="J7890" s="88"/>
      <c r="K7890" s="88"/>
      <c r="L7890" s="88"/>
      <c r="M7890" s="88"/>
      <c r="N7890" s="88"/>
      <c r="O7890" s="88"/>
      <c r="P7890" s="88"/>
      <c r="Q7890" s="88"/>
      <c r="R7890" s="88"/>
      <c r="S7890" s="88"/>
      <c r="T7890" s="88"/>
      <c r="U7890" s="88"/>
      <c r="V7890" s="88"/>
      <c r="W7890" s="88"/>
      <c r="X7890" s="88"/>
    </row>
    <row r="7891" spans="2:24" ht="5.4" customHeight="1"/>
    <row r="7892" spans="2:24" ht="10.75" customHeight="1">
      <c r="B7892" s="93" t="s">
        <v>1036</v>
      </c>
      <c r="C7892" s="93"/>
      <c r="E7892" s="89">
        <v>5225</v>
      </c>
      <c r="F7892" s="89"/>
      <c r="G7892" s="89"/>
      <c r="I7892" s="89">
        <v>6150</v>
      </c>
      <c r="J7892" s="89"/>
      <c r="K7892" s="89"/>
      <c r="M7892" s="2">
        <v>5000</v>
      </c>
      <c r="O7892" s="2">
        <v>5681.88</v>
      </c>
      <c r="Q7892" s="2">
        <v>4525</v>
      </c>
      <c r="S7892" s="89">
        <v>4960</v>
      </c>
      <c r="T7892" s="89"/>
      <c r="U7892" s="89"/>
      <c r="W7892" s="90">
        <v>66</v>
      </c>
      <c r="X7892" s="90"/>
    </row>
    <row r="7893" spans="2:24" ht="1.75" customHeight="1">
      <c r="B7893" s="93"/>
      <c r="C7893" s="93"/>
    </row>
    <row r="7894" spans="2:24" ht="0.65" customHeight="1">
      <c r="B7894" s="93"/>
      <c r="C7894" s="93"/>
    </row>
    <row r="7895" spans="2:24" ht="8.4" customHeight="1">
      <c r="B7895" s="93"/>
      <c r="C7895" s="93"/>
    </row>
    <row r="7896" spans="2:24" ht="10.75" customHeight="1">
      <c r="B7896" s="93" t="s">
        <v>1036</v>
      </c>
      <c r="C7896" s="93"/>
      <c r="E7896" s="89">
        <v>5225</v>
      </c>
      <c r="F7896" s="89"/>
      <c r="G7896" s="89"/>
      <c r="I7896" s="89">
        <v>6150</v>
      </c>
      <c r="J7896" s="89"/>
      <c r="K7896" s="89"/>
      <c r="M7896" s="2">
        <v>5000</v>
      </c>
      <c r="O7896" s="2">
        <v>5681.88</v>
      </c>
      <c r="Q7896" s="2">
        <v>4525</v>
      </c>
      <c r="S7896" s="89">
        <v>4960</v>
      </c>
      <c r="T7896" s="89"/>
      <c r="U7896" s="89"/>
      <c r="W7896" s="90">
        <v>70</v>
      </c>
      <c r="X7896" s="90"/>
    </row>
    <row r="7897" spans="2:24" ht="1.75" customHeight="1">
      <c r="B7897" s="93"/>
      <c r="C7897" s="93"/>
    </row>
    <row r="7898" spans="2:24" ht="0.65" customHeight="1">
      <c r="B7898" s="93"/>
      <c r="C7898" s="93"/>
    </row>
    <row r="7899" spans="2:24" ht="8.4" customHeight="1">
      <c r="B7899" s="93"/>
      <c r="C7899" s="93"/>
    </row>
    <row r="7900" spans="2:24" ht="1.75" customHeight="1"/>
    <row r="7901" spans="2:24" ht="10.75" customHeight="1">
      <c r="E7901" s="85">
        <v>10450</v>
      </c>
      <c r="F7901" s="85"/>
      <c r="G7901" s="85"/>
      <c r="I7901" s="85">
        <v>12300</v>
      </c>
      <c r="J7901" s="85"/>
      <c r="K7901" s="85"/>
      <c r="M7901" s="3">
        <v>10000</v>
      </c>
      <c r="O7901" s="3">
        <v>11363.76</v>
      </c>
      <c r="Q7901" s="3">
        <v>9050</v>
      </c>
      <c r="S7901" s="85">
        <v>9920</v>
      </c>
      <c r="T7901" s="85"/>
      <c r="U7901" s="85"/>
    </row>
    <row r="7902" spans="2:24" ht="6" customHeight="1"/>
    <row r="7903" spans="2:24" ht="13.75" customHeight="1">
      <c r="C7903" s="86" t="s">
        <v>10</v>
      </c>
      <c r="D7903" s="86"/>
      <c r="E7903" s="86"/>
      <c r="G7903" s="87">
        <v>2</v>
      </c>
      <c r="H7903" s="87"/>
      <c r="I7903" s="87"/>
    </row>
    <row r="7904" spans="2:24" ht="6" customHeight="1"/>
    <row r="7905" spans="2:24" ht="6" customHeight="1"/>
    <row r="7906" spans="2:24" ht="15" customHeight="1">
      <c r="B7906" s="88" t="s">
        <v>1037</v>
      </c>
      <c r="C7906" s="88"/>
      <c r="D7906" s="88"/>
      <c r="E7906" s="88"/>
      <c r="F7906" s="88"/>
      <c r="G7906" s="88"/>
      <c r="H7906" s="88"/>
      <c r="I7906" s="88"/>
      <c r="J7906" s="88"/>
      <c r="K7906" s="88"/>
      <c r="L7906" s="88"/>
      <c r="M7906" s="88"/>
      <c r="N7906" s="88"/>
      <c r="O7906" s="88"/>
      <c r="P7906" s="88"/>
      <c r="Q7906" s="88"/>
      <c r="R7906" s="88"/>
      <c r="S7906" s="88"/>
      <c r="T7906" s="88"/>
      <c r="U7906" s="88"/>
      <c r="V7906" s="88"/>
      <c r="W7906" s="88"/>
      <c r="X7906" s="88"/>
    </row>
    <row r="7907" spans="2:24" ht="5.4" customHeight="1"/>
    <row r="7908" spans="2:24" ht="10.75" customHeight="1">
      <c r="B7908" s="93" t="s">
        <v>1038</v>
      </c>
      <c r="C7908" s="93"/>
      <c r="E7908" s="89">
        <v>2350</v>
      </c>
      <c r="F7908" s="89"/>
      <c r="G7908" s="89"/>
      <c r="I7908" s="89">
        <v>2410</v>
      </c>
      <c r="J7908" s="89"/>
      <c r="K7908" s="89"/>
      <c r="M7908" s="2">
        <v>2340</v>
      </c>
      <c r="O7908" s="2">
        <v>2460</v>
      </c>
      <c r="Q7908" s="2">
        <v>2240</v>
      </c>
      <c r="S7908" s="89">
        <v>2425</v>
      </c>
      <c r="T7908" s="89"/>
      <c r="U7908" s="89"/>
      <c r="W7908" s="90">
        <v>65</v>
      </c>
      <c r="X7908" s="90"/>
    </row>
    <row r="7909" spans="2:24" ht="1.75" customHeight="1">
      <c r="B7909" s="93"/>
      <c r="C7909" s="93"/>
    </row>
    <row r="7910" spans="2:24" ht="0.65" customHeight="1">
      <c r="B7910" s="93"/>
      <c r="C7910" s="93"/>
    </row>
    <row r="7911" spans="2:24" ht="8.4" customHeight="1">
      <c r="B7911" s="93"/>
      <c r="C7911" s="93"/>
    </row>
    <row r="7912" spans="2:24" ht="10.75" customHeight="1">
      <c r="B7912" s="93" t="s">
        <v>1038</v>
      </c>
      <c r="C7912" s="93"/>
      <c r="E7912" s="89">
        <v>2350</v>
      </c>
      <c r="F7912" s="89"/>
      <c r="G7912" s="89"/>
      <c r="I7912" s="89">
        <v>2410</v>
      </c>
      <c r="J7912" s="89"/>
      <c r="K7912" s="89"/>
      <c r="M7912" s="2">
        <v>2340</v>
      </c>
      <c r="O7912" s="2">
        <v>2460</v>
      </c>
      <c r="Q7912" s="2">
        <v>2240</v>
      </c>
      <c r="S7912" s="89">
        <v>2425</v>
      </c>
      <c r="T7912" s="89"/>
      <c r="U7912" s="89"/>
      <c r="W7912" s="90">
        <v>55</v>
      </c>
      <c r="X7912" s="90"/>
    </row>
    <row r="7913" spans="2:24" ht="1.75" customHeight="1">
      <c r="B7913" s="93"/>
      <c r="C7913" s="93"/>
    </row>
    <row r="7914" spans="2:24" ht="0.65" customHeight="1">
      <c r="B7914" s="93"/>
      <c r="C7914" s="93"/>
    </row>
    <row r="7915" spans="2:24" ht="8.4" customHeight="1">
      <c r="B7915" s="93"/>
      <c r="C7915" s="93"/>
    </row>
    <row r="7916" spans="2:24" ht="1.75" customHeight="1"/>
    <row r="7917" spans="2:24" ht="10.75" customHeight="1">
      <c r="E7917" s="85">
        <v>4700</v>
      </c>
      <c r="F7917" s="85"/>
      <c r="G7917" s="85"/>
      <c r="I7917" s="85">
        <v>4820</v>
      </c>
      <c r="J7917" s="85"/>
      <c r="K7917" s="85"/>
      <c r="M7917" s="3">
        <v>4680</v>
      </c>
      <c r="O7917" s="3">
        <v>4920</v>
      </c>
      <c r="Q7917" s="3">
        <v>4480</v>
      </c>
      <c r="S7917" s="85">
        <v>4850</v>
      </c>
      <c r="T7917" s="85"/>
      <c r="U7917" s="85"/>
    </row>
    <row r="7918" spans="2:24" ht="6" customHeight="1"/>
    <row r="7919" spans="2:24" ht="13.75" customHeight="1">
      <c r="C7919" s="86" t="s">
        <v>10</v>
      </c>
      <c r="D7919" s="86"/>
      <c r="E7919" s="86"/>
      <c r="G7919" s="87">
        <v>2</v>
      </c>
      <c r="H7919" s="87"/>
      <c r="I7919" s="87"/>
    </row>
    <row r="7920" spans="2:24" ht="6" customHeight="1"/>
    <row r="7921" spans="2:24" ht="6" customHeight="1"/>
    <row r="7922" spans="2:24" ht="15" customHeight="1">
      <c r="B7922" s="88" t="s">
        <v>1039</v>
      </c>
      <c r="C7922" s="88"/>
      <c r="D7922" s="88"/>
      <c r="E7922" s="88"/>
      <c r="F7922" s="88"/>
      <c r="G7922" s="88"/>
      <c r="H7922" s="88"/>
      <c r="I7922" s="88"/>
      <c r="J7922" s="88"/>
      <c r="K7922" s="88"/>
      <c r="L7922" s="88"/>
      <c r="M7922" s="88"/>
      <c r="N7922" s="88"/>
      <c r="O7922" s="88"/>
      <c r="P7922" s="88"/>
      <c r="Q7922" s="88"/>
      <c r="R7922" s="88"/>
      <c r="S7922" s="88"/>
      <c r="T7922" s="88"/>
      <c r="U7922" s="88"/>
      <c r="V7922" s="88"/>
      <c r="W7922" s="88"/>
      <c r="X7922" s="88"/>
    </row>
    <row r="7923" spans="2:24" ht="5.4" customHeight="1"/>
    <row r="7924" spans="2:24" ht="12.65" customHeight="1">
      <c r="B7924" s="74" t="s">
        <v>1040</v>
      </c>
      <c r="C7924" s="74"/>
      <c r="E7924" s="89">
        <v>0</v>
      </c>
      <c r="F7924" s="89"/>
      <c r="G7924" s="89"/>
      <c r="I7924" s="89">
        <v>0</v>
      </c>
      <c r="J7924" s="89"/>
      <c r="K7924" s="89"/>
      <c r="M7924" s="2">
        <v>0</v>
      </c>
      <c r="O7924" s="2">
        <v>0</v>
      </c>
      <c r="Q7924" s="2">
        <v>0</v>
      </c>
      <c r="S7924" s="89">
        <v>0</v>
      </c>
      <c r="T7924" s="89"/>
      <c r="U7924" s="89"/>
      <c r="W7924" s="90">
        <v>17</v>
      </c>
      <c r="X7924" s="90"/>
    </row>
    <row r="7925" spans="2:24" ht="0.65" customHeight="1">
      <c r="B7925" s="74"/>
      <c r="C7925" s="74"/>
    </row>
    <row r="7926" spans="2:24" ht="0.65" customHeight="1"/>
    <row r="7927" spans="2:24" ht="1.75" customHeight="1"/>
    <row r="7928" spans="2:24" ht="10.75" customHeight="1">
      <c r="E7928" s="85">
        <v>0</v>
      </c>
      <c r="F7928" s="85"/>
      <c r="G7928" s="85"/>
      <c r="I7928" s="85">
        <v>0</v>
      </c>
      <c r="J7928" s="85"/>
      <c r="K7928" s="85"/>
      <c r="M7928" s="3">
        <v>0</v>
      </c>
      <c r="O7928" s="3">
        <v>0</v>
      </c>
      <c r="Q7928" s="3">
        <v>0</v>
      </c>
      <c r="S7928" s="85">
        <v>0</v>
      </c>
      <c r="T7928" s="85"/>
      <c r="U7928" s="85"/>
    </row>
    <row r="7929" spans="2:24" ht="6" customHeight="1"/>
    <row r="7930" spans="2:24" ht="13.75" customHeight="1">
      <c r="C7930" s="86" t="s">
        <v>10</v>
      </c>
      <c r="D7930" s="86"/>
      <c r="E7930" s="86"/>
      <c r="G7930" s="87">
        <v>1</v>
      </c>
      <c r="H7930" s="87"/>
      <c r="I7930" s="87"/>
    </row>
    <row r="7931" spans="2:24" ht="6" customHeight="1"/>
    <row r="7932" spans="2:24" ht="6" customHeight="1"/>
    <row r="7933" spans="2:24" ht="15" customHeight="1">
      <c r="B7933" s="88" t="s">
        <v>1041</v>
      </c>
      <c r="C7933" s="88"/>
      <c r="D7933" s="88"/>
      <c r="E7933" s="88"/>
      <c r="F7933" s="88"/>
      <c r="G7933" s="88"/>
      <c r="H7933" s="88"/>
      <c r="I7933" s="88"/>
      <c r="J7933" s="88"/>
      <c r="K7933" s="88"/>
      <c r="L7933" s="88"/>
      <c r="M7933" s="88"/>
      <c r="N7933" s="88"/>
      <c r="O7933" s="88"/>
      <c r="P7933" s="88"/>
      <c r="Q7933" s="88"/>
      <c r="R7933" s="88"/>
      <c r="S7933" s="88"/>
      <c r="T7933" s="88"/>
      <c r="U7933" s="88"/>
      <c r="V7933" s="88"/>
      <c r="W7933" s="88"/>
      <c r="X7933" s="88"/>
    </row>
    <row r="7934" spans="2:24" ht="5.4" customHeight="1"/>
    <row r="7935" spans="2:24" ht="12.65" customHeight="1">
      <c r="B7935" s="74" t="s">
        <v>1042</v>
      </c>
      <c r="C7935" s="74"/>
      <c r="E7935" s="89">
        <v>25</v>
      </c>
      <c r="F7935" s="89"/>
      <c r="G7935" s="89"/>
      <c r="I7935" s="89">
        <v>30</v>
      </c>
      <c r="J7935" s="89"/>
      <c r="K7935" s="89"/>
      <c r="M7935" s="2">
        <v>15</v>
      </c>
      <c r="O7935" s="2">
        <v>15</v>
      </c>
      <c r="Q7935" s="2">
        <v>15</v>
      </c>
      <c r="S7935" s="89">
        <v>15</v>
      </c>
      <c r="T7935" s="89"/>
      <c r="U7935" s="89"/>
      <c r="W7935" s="90">
        <v>58</v>
      </c>
      <c r="X7935" s="90"/>
    </row>
    <row r="7936" spans="2:24" ht="0.65" customHeight="1">
      <c r="B7936" s="74"/>
      <c r="C7936" s="74"/>
    </row>
    <row r="7937" spans="2:24" ht="0.65" customHeight="1"/>
    <row r="7938" spans="2:24" ht="1.75" customHeight="1"/>
    <row r="7939" spans="2:24" ht="10.75" customHeight="1">
      <c r="E7939" s="85">
        <v>25</v>
      </c>
      <c r="F7939" s="85"/>
      <c r="G7939" s="85"/>
      <c r="I7939" s="85">
        <v>30</v>
      </c>
      <c r="J7939" s="85"/>
      <c r="K7939" s="85"/>
      <c r="M7939" s="3">
        <v>15</v>
      </c>
      <c r="O7939" s="3">
        <v>15</v>
      </c>
      <c r="Q7939" s="3">
        <v>15</v>
      </c>
      <c r="S7939" s="85">
        <v>15</v>
      </c>
      <c r="T7939" s="85"/>
      <c r="U7939" s="85"/>
    </row>
    <row r="7940" spans="2:24" ht="6" customHeight="1"/>
    <row r="7941" spans="2:24" ht="13.75" customHeight="1">
      <c r="C7941" s="86" t="s">
        <v>10</v>
      </c>
      <c r="D7941" s="86"/>
      <c r="E7941" s="86"/>
      <c r="G7941" s="87">
        <v>1</v>
      </c>
      <c r="H7941" s="87"/>
      <c r="I7941" s="87"/>
    </row>
    <row r="7942" spans="2:24" ht="6" customHeight="1"/>
    <row r="7943" spans="2:24" ht="6" customHeight="1"/>
    <row r="7944" spans="2:24" ht="15" customHeight="1">
      <c r="B7944" s="88" t="s">
        <v>1043</v>
      </c>
      <c r="C7944" s="88"/>
      <c r="D7944" s="88"/>
      <c r="E7944" s="88"/>
      <c r="F7944" s="88"/>
      <c r="G7944" s="88"/>
      <c r="H7944" s="88"/>
      <c r="I7944" s="88"/>
      <c r="J7944" s="88"/>
      <c r="K7944" s="88"/>
      <c r="L7944" s="88"/>
      <c r="M7944" s="88"/>
      <c r="N7944" s="88"/>
      <c r="O7944" s="88"/>
      <c r="P7944" s="88"/>
      <c r="Q7944" s="88"/>
      <c r="R7944" s="88"/>
      <c r="S7944" s="88"/>
      <c r="T7944" s="88"/>
      <c r="U7944" s="88"/>
      <c r="V7944" s="88"/>
      <c r="W7944" s="88"/>
      <c r="X7944" s="88"/>
    </row>
    <row r="7945" spans="2:24" ht="5.4" customHeight="1"/>
    <row r="7946" spans="2:24" ht="12.65" customHeight="1">
      <c r="B7946" s="74" t="s">
        <v>1044</v>
      </c>
      <c r="C7946" s="74"/>
      <c r="E7946" s="89">
        <v>400</v>
      </c>
      <c r="F7946" s="89"/>
      <c r="G7946" s="89"/>
      <c r="I7946" s="89">
        <v>400</v>
      </c>
      <c r="J7946" s="89"/>
      <c r="K7946" s="89"/>
      <c r="M7946" s="2">
        <v>500</v>
      </c>
      <c r="O7946" s="2">
        <v>550</v>
      </c>
      <c r="Q7946" s="2">
        <v>490</v>
      </c>
      <c r="S7946" s="89">
        <v>550</v>
      </c>
      <c r="T7946" s="89"/>
      <c r="U7946" s="89"/>
      <c r="W7946" s="90">
        <v>49</v>
      </c>
      <c r="X7946" s="90"/>
    </row>
    <row r="7947" spans="2:24" ht="0.65" customHeight="1">
      <c r="B7947" s="74"/>
      <c r="C7947" s="74"/>
    </row>
    <row r="7948" spans="2:24" ht="0.65" customHeight="1"/>
    <row r="7949" spans="2:24" ht="1.75" customHeight="1"/>
    <row r="7950" spans="2:24" ht="10.75" customHeight="1">
      <c r="E7950" s="85">
        <v>400</v>
      </c>
      <c r="F7950" s="85"/>
      <c r="G7950" s="85"/>
      <c r="I7950" s="85">
        <v>400</v>
      </c>
      <c r="J7950" s="85"/>
      <c r="K7950" s="85"/>
      <c r="M7950" s="3">
        <v>500</v>
      </c>
      <c r="O7950" s="3">
        <v>550</v>
      </c>
      <c r="Q7950" s="3">
        <v>490</v>
      </c>
      <c r="S7950" s="85">
        <v>550</v>
      </c>
      <c r="T7950" s="85"/>
      <c r="U7950" s="85"/>
    </row>
    <row r="7951" spans="2:24" ht="6" customHeight="1"/>
    <row r="7952" spans="2:24" ht="13.75" customHeight="1">
      <c r="C7952" s="86" t="s">
        <v>10</v>
      </c>
      <c r="D7952" s="86"/>
      <c r="E7952" s="86"/>
      <c r="G7952" s="87">
        <v>1</v>
      </c>
      <c r="H7952" s="87"/>
      <c r="I7952" s="87"/>
    </row>
    <row r="7953" spans="2:24" ht="6" customHeight="1"/>
    <row r="7954" spans="2:24" ht="6" customHeight="1"/>
    <row r="7955" spans="2:24" ht="15" customHeight="1">
      <c r="B7955" s="88" t="s">
        <v>1045</v>
      </c>
      <c r="C7955" s="88"/>
      <c r="D7955" s="88"/>
      <c r="E7955" s="88"/>
      <c r="F7955" s="88"/>
      <c r="G7955" s="88"/>
      <c r="H7955" s="88"/>
      <c r="I7955" s="88"/>
      <c r="J7955" s="88"/>
      <c r="K7955" s="88"/>
      <c r="L7955" s="88"/>
      <c r="M7955" s="88"/>
      <c r="N7955" s="88"/>
      <c r="O7955" s="88"/>
      <c r="P7955" s="88"/>
      <c r="Q7955" s="88"/>
      <c r="R7955" s="88"/>
      <c r="S7955" s="88"/>
      <c r="T7955" s="88"/>
      <c r="U7955" s="88"/>
      <c r="V7955" s="88"/>
      <c r="W7955" s="88"/>
      <c r="X7955" s="88"/>
    </row>
    <row r="7956" spans="2:24" ht="5.4" customHeight="1"/>
    <row r="7957" spans="2:24" ht="12.65" customHeight="1">
      <c r="B7957" s="74" t="s">
        <v>1046</v>
      </c>
      <c r="C7957" s="74"/>
      <c r="E7957" s="89">
        <v>215</v>
      </c>
      <c r="F7957" s="89"/>
      <c r="G7957" s="89"/>
      <c r="I7957" s="89">
        <v>220</v>
      </c>
      <c r="J7957" s="89"/>
      <c r="K7957" s="89"/>
      <c r="M7957" s="2">
        <v>65</v>
      </c>
      <c r="O7957" s="2">
        <v>85</v>
      </c>
      <c r="Q7957" s="2">
        <v>155</v>
      </c>
      <c r="S7957" s="89">
        <v>180</v>
      </c>
      <c r="T7957" s="89"/>
      <c r="U7957" s="89"/>
      <c r="W7957" s="90">
        <v>83</v>
      </c>
      <c r="X7957" s="90"/>
    </row>
    <row r="7958" spans="2:24" ht="0.65" customHeight="1">
      <c r="B7958" s="74"/>
      <c r="C7958" s="74"/>
    </row>
    <row r="7959" spans="2:24" ht="0.65" customHeight="1"/>
    <row r="7960" spans="2:24" ht="1.75" customHeight="1"/>
    <row r="7961" spans="2:24" ht="10.75" customHeight="1">
      <c r="E7961" s="85">
        <v>215</v>
      </c>
      <c r="F7961" s="85"/>
      <c r="G7961" s="85"/>
      <c r="I7961" s="85">
        <v>220</v>
      </c>
      <c r="J7961" s="85"/>
      <c r="K7961" s="85"/>
      <c r="M7961" s="3">
        <v>65</v>
      </c>
      <c r="O7961" s="3">
        <v>85</v>
      </c>
      <c r="Q7961" s="3">
        <v>155</v>
      </c>
      <c r="S7961" s="85">
        <v>180</v>
      </c>
      <c r="T7961" s="85"/>
      <c r="U7961" s="85"/>
    </row>
    <row r="7962" spans="2:24" ht="6" customHeight="1"/>
    <row r="7963" spans="2:24" ht="13.75" customHeight="1">
      <c r="C7963" s="86" t="s">
        <v>10</v>
      </c>
      <c r="D7963" s="86"/>
      <c r="E7963" s="86"/>
      <c r="G7963" s="87">
        <v>1</v>
      </c>
      <c r="H7963" s="87"/>
      <c r="I7963" s="87"/>
    </row>
    <row r="7964" spans="2:24" ht="6" customHeight="1"/>
    <row r="7965" spans="2:24" ht="6" customHeight="1"/>
    <row r="7966" spans="2:24" ht="15" customHeight="1">
      <c r="B7966" s="88" t="s">
        <v>1047</v>
      </c>
      <c r="C7966" s="88"/>
      <c r="D7966" s="88"/>
      <c r="E7966" s="88"/>
      <c r="F7966" s="88"/>
      <c r="G7966" s="88"/>
      <c r="H7966" s="88"/>
      <c r="I7966" s="88"/>
      <c r="J7966" s="88"/>
      <c r="K7966" s="88"/>
      <c r="L7966" s="88"/>
      <c r="M7966" s="88"/>
      <c r="N7966" s="88"/>
      <c r="O7966" s="88"/>
      <c r="P7966" s="88"/>
      <c r="Q7966" s="88"/>
      <c r="R7966" s="88"/>
      <c r="S7966" s="88"/>
      <c r="T7966" s="88"/>
      <c r="U7966" s="88"/>
      <c r="V7966" s="88"/>
      <c r="W7966" s="88"/>
      <c r="X7966" s="88"/>
    </row>
    <row r="7967" spans="2:24" ht="5.4" customHeight="1"/>
    <row r="7968" spans="2:24" ht="10.75" customHeight="1">
      <c r="B7968" s="93" t="s">
        <v>1048</v>
      </c>
      <c r="C7968" s="93"/>
      <c r="E7968" s="89">
        <v>2075</v>
      </c>
      <c r="F7968" s="89"/>
      <c r="G7968" s="89"/>
      <c r="I7968" s="89">
        <v>2325</v>
      </c>
      <c r="J7968" s="89"/>
      <c r="K7968" s="89"/>
      <c r="M7968" s="2">
        <v>1885</v>
      </c>
      <c r="O7968" s="2">
        <v>1905</v>
      </c>
      <c r="Q7968" s="2">
        <v>1530</v>
      </c>
      <c r="S7968" s="89">
        <v>1660</v>
      </c>
      <c r="T7968" s="89"/>
      <c r="U7968" s="89"/>
      <c r="W7968" s="90">
        <v>50</v>
      </c>
      <c r="X7968" s="90"/>
    </row>
    <row r="7969" spans="2:24" ht="1.75" customHeight="1">
      <c r="B7969" s="93"/>
      <c r="C7969" s="93"/>
    </row>
    <row r="7970" spans="2:24" ht="0.65" customHeight="1">
      <c r="B7970" s="93"/>
      <c r="C7970" s="93"/>
    </row>
    <row r="7971" spans="2:24" ht="8.4" customHeight="1">
      <c r="B7971" s="93"/>
      <c r="C7971" s="93"/>
    </row>
    <row r="7972" spans="2:24" ht="10.75" customHeight="1">
      <c r="B7972" s="93" t="s">
        <v>1048</v>
      </c>
      <c r="C7972" s="93"/>
      <c r="E7972" s="89">
        <v>2075</v>
      </c>
      <c r="F7972" s="89"/>
      <c r="G7972" s="89"/>
      <c r="I7972" s="89">
        <v>2325</v>
      </c>
      <c r="J7972" s="89"/>
      <c r="K7972" s="89"/>
      <c r="M7972" s="2">
        <v>1885</v>
      </c>
      <c r="O7972" s="2">
        <v>1905</v>
      </c>
      <c r="Q7972" s="2">
        <v>1530</v>
      </c>
      <c r="S7972" s="89">
        <v>1660</v>
      </c>
      <c r="T7972" s="89"/>
      <c r="U7972" s="89"/>
      <c r="W7972" s="90">
        <v>53</v>
      </c>
      <c r="X7972" s="90"/>
    </row>
    <row r="7973" spans="2:24" ht="1.75" customHeight="1">
      <c r="B7973" s="93"/>
      <c r="C7973" s="93"/>
    </row>
    <row r="7974" spans="2:24" ht="0.65" customHeight="1">
      <c r="B7974" s="93"/>
      <c r="C7974" s="93"/>
    </row>
    <row r="7975" spans="2:24" ht="8.4" customHeight="1">
      <c r="B7975" s="93"/>
      <c r="C7975" s="93"/>
    </row>
    <row r="7976" spans="2:24" ht="10.75" customHeight="1">
      <c r="E7976" s="85">
        <v>4150</v>
      </c>
      <c r="F7976" s="85"/>
      <c r="G7976" s="85"/>
      <c r="I7976" s="85">
        <v>4650</v>
      </c>
      <c r="J7976" s="85"/>
      <c r="K7976" s="85"/>
      <c r="M7976" s="3">
        <v>3770</v>
      </c>
      <c r="O7976" s="3">
        <v>3810</v>
      </c>
      <c r="Q7976" s="3">
        <v>3060</v>
      </c>
      <c r="S7976" s="85">
        <v>3320</v>
      </c>
      <c r="T7976" s="85"/>
      <c r="U7976" s="85"/>
    </row>
    <row r="7977" spans="2:24" ht="6" customHeight="1"/>
    <row r="7978" spans="2:24" ht="13.75" customHeight="1">
      <c r="C7978" s="86" t="s">
        <v>10</v>
      </c>
      <c r="D7978" s="86"/>
      <c r="E7978" s="86"/>
      <c r="G7978" s="87">
        <v>2</v>
      </c>
      <c r="H7978" s="87"/>
      <c r="I7978" s="87"/>
    </row>
    <row r="7979" spans="2:24" ht="6" customHeight="1"/>
    <row r="7980" spans="2:24" ht="6" customHeight="1"/>
    <row r="7981" spans="2:24" ht="15" customHeight="1">
      <c r="B7981" s="88" t="s">
        <v>1049</v>
      </c>
      <c r="C7981" s="88"/>
      <c r="D7981" s="88"/>
      <c r="E7981" s="88"/>
      <c r="F7981" s="88"/>
      <c r="G7981" s="88"/>
      <c r="H7981" s="88"/>
      <c r="I7981" s="88"/>
      <c r="J7981" s="88"/>
      <c r="K7981" s="88"/>
      <c r="L7981" s="88"/>
      <c r="M7981" s="88"/>
      <c r="N7981" s="88"/>
      <c r="O7981" s="88"/>
      <c r="P7981" s="88"/>
      <c r="Q7981" s="88"/>
      <c r="R7981" s="88"/>
      <c r="S7981" s="88"/>
      <c r="T7981" s="88"/>
      <c r="U7981" s="88"/>
      <c r="V7981" s="88"/>
      <c r="W7981" s="88"/>
      <c r="X7981" s="88"/>
    </row>
    <row r="7982" spans="2:24" ht="5.4" customHeight="1"/>
    <row r="7983" spans="2:24" ht="12.65" customHeight="1">
      <c r="B7983" s="74" t="s">
        <v>1050</v>
      </c>
      <c r="C7983" s="74"/>
      <c r="E7983" s="89">
        <v>620</v>
      </c>
      <c r="F7983" s="89"/>
      <c r="G7983" s="89"/>
      <c r="I7983" s="89">
        <v>645</v>
      </c>
      <c r="J7983" s="89"/>
      <c r="K7983" s="89"/>
      <c r="M7983" s="2">
        <v>620</v>
      </c>
      <c r="O7983" s="2">
        <v>640</v>
      </c>
      <c r="Q7983" s="2">
        <v>635</v>
      </c>
      <c r="S7983" s="89">
        <v>683</v>
      </c>
      <c r="T7983" s="89"/>
      <c r="U7983" s="89"/>
      <c r="W7983" s="90">
        <v>89</v>
      </c>
      <c r="X7983" s="90"/>
    </row>
    <row r="7984" spans="2:24" ht="0.65" customHeight="1">
      <c r="B7984" s="74"/>
      <c r="C7984" s="74"/>
    </row>
    <row r="7985" spans="2:24" ht="0.65" customHeight="1"/>
    <row r="7986" spans="2:24" ht="1.75" customHeight="1"/>
    <row r="7987" spans="2:24" ht="10.75" customHeight="1">
      <c r="E7987" s="85">
        <v>620</v>
      </c>
      <c r="F7987" s="85"/>
      <c r="G7987" s="85"/>
      <c r="I7987" s="85">
        <v>645</v>
      </c>
      <c r="J7987" s="85"/>
      <c r="K7987" s="85"/>
      <c r="M7987" s="3">
        <v>620</v>
      </c>
      <c r="O7987" s="3">
        <v>640</v>
      </c>
      <c r="Q7987" s="3">
        <v>635</v>
      </c>
      <c r="S7987" s="85">
        <v>683</v>
      </c>
      <c r="T7987" s="85"/>
      <c r="U7987" s="85"/>
    </row>
    <row r="7988" spans="2:24" ht="6" customHeight="1"/>
    <row r="7989" spans="2:24" ht="13.75" customHeight="1">
      <c r="C7989" s="86" t="s">
        <v>10</v>
      </c>
      <c r="D7989" s="86"/>
      <c r="E7989" s="86"/>
      <c r="G7989" s="87">
        <v>1</v>
      </c>
      <c r="H7989" s="87"/>
      <c r="I7989" s="87"/>
    </row>
    <row r="7990" spans="2:24" ht="6" customHeight="1"/>
    <row r="7991" spans="2:24" ht="6" customHeight="1"/>
    <row r="7992" spans="2:24" ht="15" customHeight="1">
      <c r="B7992" s="88" t="s">
        <v>1051</v>
      </c>
      <c r="C7992" s="88"/>
      <c r="D7992" s="88"/>
      <c r="E7992" s="88"/>
      <c r="F7992" s="88"/>
      <c r="G7992" s="88"/>
      <c r="H7992" s="88"/>
      <c r="I7992" s="88"/>
      <c r="J7992" s="88"/>
      <c r="K7992" s="88"/>
      <c r="L7992" s="88"/>
      <c r="M7992" s="88"/>
      <c r="N7992" s="88"/>
      <c r="O7992" s="88"/>
      <c r="P7992" s="88"/>
      <c r="Q7992" s="88"/>
      <c r="R7992" s="88"/>
      <c r="S7992" s="88"/>
      <c r="T7992" s="88"/>
      <c r="U7992" s="88"/>
      <c r="V7992" s="88"/>
      <c r="W7992" s="88"/>
      <c r="X7992" s="88"/>
    </row>
    <row r="7993" spans="2:24" ht="5.4" customHeight="1"/>
    <row r="7994" spans="2:24" ht="10.75" customHeight="1">
      <c r="B7994" s="93" t="s">
        <v>1052</v>
      </c>
      <c r="C7994" s="93"/>
      <c r="E7994" s="89">
        <v>800</v>
      </c>
      <c r="F7994" s="89"/>
      <c r="G7994" s="89"/>
      <c r="I7994" s="89">
        <v>830</v>
      </c>
      <c r="J7994" s="89"/>
      <c r="K7994" s="89"/>
      <c r="M7994" s="2">
        <v>800</v>
      </c>
      <c r="O7994" s="2">
        <v>830</v>
      </c>
      <c r="Q7994" s="2">
        <v>810</v>
      </c>
      <c r="S7994" s="89">
        <v>840</v>
      </c>
      <c r="T7994" s="89"/>
      <c r="U7994" s="89"/>
      <c r="W7994" s="90">
        <v>69</v>
      </c>
      <c r="X7994" s="90"/>
    </row>
    <row r="7995" spans="2:24" ht="1.75" customHeight="1">
      <c r="B7995" s="93"/>
      <c r="C7995" s="93"/>
    </row>
    <row r="7996" spans="2:24" ht="0.65" customHeight="1">
      <c r="B7996" s="93"/>
      <c r="C7996" s="93"/>
    </row>
    <row r="7997" spans="2:24" ht="8.4" customHeight="1">
      <c r="B7997" s="93"/>
      <c r="C7997" s="93"/>
    </row>
    <row r="7998" spans="2:24" ht="10.75" customHeight="1">
      <c r="B7998" s="93" t="s">
        <v>1052</v>
      </c>
      <c r="C7998" s="93"/>
      <c r="E7998" s="89">
        <v>800</v>
      </c>
      <c r="F7998" s="89"/>
      <c r="G7998" s="89"/>
      <c r="I7998" s="89">
        <v>830</v>
      </c>
      <c r="J7998" s="89"/>
      <c r="K7998" s="89"/>
      <c r="M7998" s="2">
        <v>800</v>
      </c>
      <c r="O7998" s="2">
        <v>830</v>
      </c>
      <c r="Q7998" s="2">
        <v>810</v>
      </c>
      <c r="S7998" s="89">
        <v>840</v>
      </c>
      <c r="T7998" s="89"/>
      <c r="U7998" s="89"/>
      <c r="W7998" s="90">
        <v>66</v>
      </c>
      <c r="X7998" s="90"/>
    </row>
    <row r="7999" spans="2:24" ht="1.75" customHeight="1">
      <c r="B7999" s="93"/>
      <c r="C7999" s="93"/>
    </row>
    <row r="8000" spans="2:24" ht="0.65" customHeight="1">
      <c r="B8000" s="93"/>
      <c r="C8000" s="93"/>
    </row>
    <row r="8001" spans="2:24" ht="8.4" customHeight="1">
      <c r="B8001" s="93"/>
      <c r="C8001" s="93"/>
    </row>
    <row r="8002" spans="2:24" ht="1.75" customHeight="1"/>
    <row r="8003" spans="2:24" ht="10.75" customHeight="1">
      <c r="E8003" s="85">
        <v>1600</v>
      </c>
      <c r="F8003" s="85"/>
      <c r="G8003" s="85"/>
      <c r="I8003" s="85">
        <v>1660</v>
      </c>
      <c r="J8003" s="85"/>
      <c r="K8003" s="85"/>
      <c r="M8003" s="3">
        <v>1600</v>
      </c>
      <c r="O8003" s="3">
        <v>1660</v>
      </c>
      <c r="Q8003" s="3">
        <v>1620</v>
      </c>
      <c r="S8003" s="85">
        <v>1680</v>
      </c>
      <c r="T8003" s="85"/>
      <c r="U8003" s="85"/>
    </row>
    <row r="8004" spans="2:24" ht="6" customHeight="1"/>
    <row r="8005" spans="2:24" ht="13.75" customHeight="1">
      <c r="C8005" s="86" t="s">
        <v>10</v>
      </c>
      <c r="D8005" s="86"/>
      <c r="E8005" s="86"/>
      <c r="G8005" s="87">
        <v>2</v>
      </c>
      <c r="H8005" s="87"/>
      <c r="I8005" s="87"/>
    </row>
    <row r="8006" spans="2:24" ht="6" customHeight="1"/>
    <row r="8007" spans="2:24" ht="6" customHeight="1"/>
    <row r="8008" spans="2:24" ht="15" customHeight="1">
      <c r="B8008" s="88" t="s">
        <v>1053</v>
      </c>
      <c r="C8008" s="88"/>
      <c r="D8008" s="88"/>
      <c r="E8008" s="88"/>
      <c r="F8008" s="88"/>
      <c r="G8008" s="88"/>
      <c r="H8008" s="88"/>
      <c r="I8008" s="88"/>
      <c r="J8008" s="88"/>
      <c r="K8008" s="88"/>
      <c r="L8008" s="88"/>
      <c r="M8008" s="88"/>
      <c r="N8008" s="88"/>
      <c r="O8008" s="88"/>
      <c r="P8008" s="88"/>
      <c r="Q8008" s="88"/>
      <c r="R8008" s="88"/>
      <c r="S8008" s="88"/>
      <c r="T8008" s="88"/>
      <c r="U8008" s="88"/>
      <c r="V8008" s="88"/>
      <c r="W8008" s="88"/>
      <c r="X8008" s="88"/>
    </row>
    <row r="8009" spans="2:24" ht="5.4" customHeight="1"/>
    <row r="8010" spans="2:24" ht="12.65" customHeight="1">
      <c r="B8010" s="74" t="s">
        <v>1054</v>
      </c>
      <c r="C8010" s="74"/>
      <c r="E8010" s="89">
        <v>90</v>
      </c>
      <c r="F8010" s="89"/>
      <c r="G8010" s="89"/>
      <c r="I8010" s="89">
        <v>90</v>
      </c>
      <c r="J8010" s="89"/>
      <c r="K8010" s="89"/>
      <c r="M8010" s="2">
        <v>40</v>
      </c>
      <c r="O8010" s="2">
        <v>70</v>
      </c>
      <c r="Q8010" s="2">
        <v>140</v>
      </c>
      <c r="S8010" s="89">
        <v>140</v>
      </c>
      <c r="T8010" s="89"/>
      <c r="U8010" s="89"/>
      <c r="W8010" s="90">
        <v>81</v>
      </c>
      <c r="X8010" s="90"/>
    </row>
    <row r="8011" spans="2:24" ht="0.65" customHeight="1">
      <c r="B8011" s="74"/>
      <c r="C8011" s="74"/>
    </row>
    <row r="8012" spans="2:24" ht="0.65" customHeight="1"/>
    <row r="8013" spans="2:24" ht="1.75" customHeight="1"/>
    <row r="8014" spans="2:24" ht="10.75" customHeight="1">
      <c r="E8014" s="85">
        <v>90</v>
      </c>
      <c r="F8014" s="85"/>
      <c r="G8014" s="85"/>
      <c r="I8014" s="85">
        <v>90</v>
      </c>
      <c r="J8014" s="85"/>
      <c r="K8014" s="85"/>
      <c r="M8014" s="3">
        <v>40</v>
      </c>
      <c r="O8014" s="3">
        <v>70</v>
      </c>
      <c r="Q8014" s="3">
        <v>140</v>
      </c>
      <c r="S8014" s="85">
        <v>140</v>
      </c>
      <c r="T8014" s="85"/>
      <c r="U8014" s="85"/>
    </row>
    <row r="8015" spans="2:24" ht="6" customHeight="1"/>
    <row r="8016" spans="2:24" ht="13.75" customHeight="1">
      <c r="C8016" s="86" t="s">
        <v>10</v>
      </c>
      <c r="D8016" s="86"/>
      <c r="E8016" s="86"/>
      <c r="G8016" s="87">
        <v>1</v>
      </c>
      <c r="H8016" s="87"/>
      <c r="I8016" s="87"/>
    </row>
    <row r="8017" spans="2:24" ht="6" customHeight="1"/>
    <row r="8018" spans="2:24" ht="6" customHeight="1"/>
    <row r="8019" spans="2:24" ht="15" customHeight="1">
      <c r="B8019" s="88" t="s">
        <v>1055</v>
      </c>
      <c r="C8019" s="88"/>
      <c r="D8019" s="88"/>
      <c r="E8019" s="88"/>
      <c r="F8019" s="88"/>
      <c r="G8019" s="88"/>
      <c r="H8019" s="88"/>
      <c r="I8019" s="88"/>
      <c r="J8019" s="88"/>
      <c r="K8019" s="88"/>
      <c r="L8019" s="88"/>
      <c r="M8019" s="88"/>
      <c r="N8019" s="88"/>
      <c r="O8019" s="88"/>
      <c r="P8019" s="88"/>
      <c r="Q8019" s="88"/>
      <c r="R8019" s="88"/>
      <c r="S8019" s="88"/>
      <c r="T8019" s="88"/>
      <c r="U8019" s="88"/>
      <c r="V8019" s="88"/>
      <c r="W8019" s="88"/>
      <c r="X8019" s="88"/>
    </row>
    <row r="8020" spans="2:24" ht="5.4" customHeight="1"/>
    <row r="8021" spans="2:24" ht="10.75" customHeight="1">
      <c r="B8021" s="93" t="s">
        <v>1056</v>
      </c>
      <c r="C8021" s="93"/>
      <c r="E8021" s="89">
        <v>5300</v>
      </c>
      <c r="F8021" s="89"/>
      <c r="G8021" s="89"/>
      <c r="I8021" s="89">
        <v>5300</v>
      </c>
      <c r="J8021" s="89"/>
      <c r="K8021" s="89"/>
      <c r="M8021" s="2">
        <v>4800</v>
      </c>
      <c r="O8021" s="2">
        <v>5000</v>
      </c>
      <c r="Q8021" s="2">
        <v>4850</v>
      </c>
      <c r="S8021" s="89">
        <v>5050</v>
      </c>
      <c r="T8021" s="89"/>
      <c r="U8021" s="89"/>
      <c r="W8021" s="90">
        <v>52</v>
      </c>
      <c r="X8021" s="90"/>
    </row>
    <row r="8022" spans="2:24" ht="1.75" customHeight="1">
      <c r="B8022" s="93"/>
      <c r="C8022" s="93"/>
    </row>
    <row r="8023" spans="2:24" ht="0.65" customHeight="1">
      <c r="B8023" s="93"/>
      <c r="C8023" s="93"/>
    </row>
    <row r="8024" spans="2:24" ht="8.4" customHeight="1">
      <c r="B8024" s="93"/>
      <c r="C8024" s="93"/>
    </row>
    <row r="8025" spans="2:24" ht="10.75" customHeight="1">
      <c r="B8025" s="93" t="s">
        <v>1056</v>
      </c>
      <c r="C8025" s="93"/>
      <c r="E8025" s="89">
        <v>5300</v>
      </c>
      <c r="F8025" s="89"/>
      <c r="G8025" s="89"/>
      <c r="I8025" s="89">
        <v>5300</v>
      </c>
      <c r="J8025" s="89"/>
      <c r="K8025" s="89"/>
      <c r="M8025" s="2">
        <v>4800</v>
      </c>
      <c r="O8025" s="2">
        <v>5000</v>
      </c>
      <c r="Q8025" s="2">
        <v>4850</v>
      </c>
      <c r="S8025" s="89">
        <v>5050</v>
      </c>
      <c r="T8025" s="89"/>
      <c r="U8025" s="89"/>
      <c r="W8025" s="90">
        <v>53</v>
      </c>
      <c r="X8025" s="90"/>
    </row>
    <row r="8026" spans="2:24" ht="1.75" customHeight="1">
      <c r="B8026" s="93"/>
      <c r="C8026" s="93"/>
    </row>
    <row r="8027" spans="2:24" ht="0.65" customHeight="1">
      <c r="B8027" s="93"/>
      <c r="C8027" s="93"/>
    </row>
    <row r="8028" spans="2:24" ht="8.4" customHeight="1">
      <c r="B8028" s="93"/>
      <c r="C8028" s="93"/>
    </row>
    <row r="8029" spans="2:24" ht="1.75" customHeight="1"/>
    <row r="8030" spans="2:24" ht="10.75" customHeight="1">
      <c r="E8030" s="85">
        <v>10600</v>
      </c>
      <c r="F8030" s="85"/>
      <c r="G8030" s="85"/>
      <c r="I8030" s="85">
        <v>10600</v>
      </c>
      <c r="J8030" s="85"/>
      <c r="K8030" s="85"/>
      <c r="M8030" s="3">
        <v>9600</v>
      </c>
      <c r="O8030" s="3">
        <v>10000</v>
      </c>
      <c r="Q8030" s="3">
        <v>9700</v>
      </c>
      <c r="S8030" s="85">
        <v>10100</v>
      </c>
      <c r="T8030" s="85"/>
      <c r="U8030" s="85"/>
    </row>
    <row r="8031" spans="2:24" ht="6" customHeight="1"/>
    <row r="8032" spans="2:24" ht="13.75" customHeight="1">
      <c r="C8032" s="86" t="s">
        <v>10</v>
      </c>
      <c r="D8032" s="86"/>
      <c r="E8032" s="86"/>
      <c r="G8032" s="87">
        <v>2</v>
      </c>
      <c r="H8032" s="87"/>
      <c r="I8032" s="87"/>
    </row>
    <row r="8033" spans="2:24" ht="6" customHeight="1"/>
    <row r="8034" spans="2:24" ht="6" customHeight="1"/>
    <row r="8035" spans="2:24" ht="15" customHeight="1">
      <c r="B8035" s="88" t="s">
        <v>1057</v>
      </c>
      <c r="C8035" s="88"/>
      <c r="D8035" s="88"/>
      <c r="E8035" s="88"/>
      <c r="F8035" s="88"/>
      <c r="G8035" s="88"/>
      <c r="H8035" s="88"/>
      <c r="I8035" s="88"/>
      <c r="J8035" s="88"/>
      <c r="K8035" s="88"/>
      <c r="L8035" s="88"/>
      <c r="M8035" s="88"/>
      <c r="N8035" s="88"/>
      <c r="O8035" s="88"/>
      <c r="P8035" s="88"/>
      <c r="Q8035" s="88"/>
      <c r="R8035" s="88"/>
      <c r="S8035" s="88"/>
      <c r="T8035" s="88"/>
      <c r="U8035" s="88"/>
      <c r="V8035" s="88"/>
      <c r="W8035" s="88"/>
      <c r="X8035" s="88"/>
    </row>
    <row r="8036" spans="2:24" ht="5.4" customHeight="1"/>
    <row r="8037" spans="2:24" ht="10.75" customHeight="1">
      <c r="B8037" s="93" t="s">
        <v>1058</v>
      </c>
      <c r="C8037" s="93"/>
      <c r="E8037" s="89">
        <v>1180</v>
      </c>
      <c r="F8037" s="89"/>
      <c r="G8037" s="89"/>
      <c r="I8037" s="89">
        <v>1282</v>
      </c>
      <c r="J8037" s="89"/>
      <c r="K8037" s="89"/>
      <c r="M8037" s="2">
        <v>1150</v>
      </c>
      <c r="O8037" s="2">
        <v>1180</v>
      </c>
      <c r="Q8037" s="2">
        <v>1122</v>
      </c>
      <c r="S8037" s="89">
        <v>1182</v>
      </c>
      <c r="T8037" s="89"/>
      <c r="U8037" s="89"/>
      <c r="W8037" s="90">
        <v>47</v>
      </c>
      <c r="X8037" s="90"/>
    </row>
    <row r="8038" spans="2:24" ht="1.75" customHeight="1">
      <c r="B8038" s="93"/>
      <c r="C8038" s="93"/>
    </row>
    <row r="8039" spans="2:24" ht="0.65" customHeight="1">
      <c r="B8039" s="93"/>
      <c r="C8039" s="93"/>
    </row>
    <row r="8040" spans="2:24" ht="8.4" customHeight="1">
      <c r="B8040" s="93"/>
      <c r="C8040" s="93"/>
    </row>
    <row r="8041" spans="2:24" ht="10.75" customHeight="1">
      <c r="B8041" s="93" t="s">
        <v>1058</v>
      </c>
      <c r="C8041" s="93"/>
      <c r="E8041" s="89">
        <v>1180</v>
      </c>
      <c r="F8041" s="89"/>
      <c r="G8041" s="89"/>
      <c r="I8041" s="89">
        <v>1282</v>
      </c>
      <c r="J8041" s="89"/>
      <c r="K8041" s="89"/>
      <c r="M8041" s="2">
        <v>1150</v>
      </c>
      <c r="O8041" s="2">
        <v>1180</v>
      </c>
      <c r="Q8041" s="2">
        <v>1122</v>
      </c>
      <c r="S8041" s="89">
        <v>1182</v>
      </c>
      <c r="T8041" s="89"/>
      <c r="U8041" s="89"/>
      <c r="W8041" s="90">
        <v>49</v>
      </c>
      <c r="X8041" s="90"/>
    </row>
    <row r="8042" spans="2:24" ht="1.75" customHeight="1">
      <c r="B8042" s="93"/>
      <c r="C8042" s="93"/>
    </row>
    <row r="8043" spans="2:24" ht="0.65" customHeight="1">
      <c r="B8043" s="93"/>
      <c r="C8043" s="93"/>
    </row>
    <row r="8044" spans="2:24" ht="8.4" customHeight="1">
      <c r="B8044" s="93"/>
      <c r="C8044" s="93"/>
    </row>
    <row r="8045" spans="2:24" ht="1.75" customHeight="1"/>
    <row r="8046" spans="2:24" ht="10.75" customHeight="1">
      <c r="E8046" s="85">
        <v>2360</v>
      </c>
      <c r="F8046" s="85"/>
      <c r="G8046" s="85"/>
      <c r="I8046" s="85">
        <v>2564</v>
      </c>
      <c r="J8046" s="85"/>
      <c r="K8046" s="85"/>
      <c r="M8046" s="3">
        <v>2300</v>
      </c>
      <c r="O8046" s="3">
        <v>2360</v>
      </c>
      <c r="Q8046" s="3">
        <v>2244</v>
      </c>
      <c r="S8046" s="85">
        <v>2364</v>
      </c>
      <c r="T8046" s="85"/>
      <c r="U8046" s="85"/>
    </row>
    <row r="8047" spans="2:24" ht="6" customHeight="1"/>
    <row r="8048" spans="2:24" ht="13.75" customHeight="1">
      <c r="C8048" s="86" t="s">
        <v>10</v>
      </c>
      <c r="D8048" s="86"/>
      <c r="E8048" s="86"/>
      <c r="G8048" s="87">
        <v>2</v>
      </c>
      <c r="H8048" s="87"/>
      <c r="I8048" s="87"/>
    </row>
    <row r="8049" spans="2:24" ht="6" customHeight="1"/>
    <row r="8050" spans="2:24" ht="6" customHeight="1"/>
    <row r="8051" spans="2:24" ht="15" customHeight="1">
      <c r="B8051" s="88" t="s">
        <v>1059</v>
      </c>
      <c r="C8051" s="88"/>
      <c r="D8051" s="88"/>
      <c r="E8051" s="88"/>
      <c r="F8051" s="88"/>
      <c r="G8051" s="88"/>
      <c r="H8051" s="88"/>
      <c r="I8051" s="88"/>
      <c r="J8051" s="88"/>
      <c r="K8051" s="88"/>
      <c r="L8051" s="88"/>
      <c r="M8051" s="88"/>
      <c r="N8051" s="88"/>
      <c r="O8051" s="88"/>
      <c r="P8051" s="88"/>
      <c r="Q8051" s="88"/>
      <c r="R8051" s="88"/>
      <c r="S8051" s="88"/>
      <c r="T8051" s="88"/>
      <c r="U8051" s="88"/>
      <c r="V8051" s="88"/>
      <c r="W8051" s="88"/>
      <c r="X8051" s="88"/>
    </row>
    <row r="8052" spans="2:24" ht="5.4" customHeight="1"/>
    <row r="8053" spans="2:24" ht="12.65" customHeight="1">
      <c r="B8053" s="74" t="s">
        <v>1060</v>
      </c>
      <c r="C8053" s="74"/>
      <c r="E8053" s="89">
        <v>0</v>
      </c>
      <c r="F8053" s="89"/>
      <c r="G8053" s="89"/>
      <c r="I8053" s="89">
        <v>0</v>
      </c>
      <c r="J8053" s="89"/>
      <c r="K8053" s="89"/>
      <c r="M8053" s="2">
        <v>0</v>
      </c>
      <c r="O8053" s="2">
        <v>0</v>
      </c>
      <c r="Q8053" s="2">
        <v>0</v>
      </c>
      <c r="S8053" s="89">
        <v>0</v>
      </c>
      <c r="T8053" s="89"/>
      <c r="U8053" s="89"/>
      <c r="W8053" s="90">
        <v>21</v>
      </c>
      <c r="X8053" s="90"/>
    </row>
    <row r="8054" spans="2:24" ht="0.65" customHeight="1">
      <c r="B8054" s="74"/>
      <c r="C8054" s="74"/>
    </row>
    <row r="8055" spans="2:24" ht="0.65" customHeight="1"/>
    <row r="8056" spans="2:24" ht="1.75" customHeight="1"/>
    <row r="8057" spans="2:24" ht="10.75" customHeight="1">
      <c r="E8057" s="85">
        <v>0</v>
      </c>
      <c r="F8057" s="85"/>
      <c r="G8057" s="85"/>
      <c r="I8057" s="85">
        <v>0</v>
      </c>
      <c r="J8057" s="85"/>
      <c r="K8057" s="85"/>
      <c r="M8057" s="3">
        <v>0</v>
      </c>
      <c r="O8057" s="3">
        <v>0</v>
      </c>
      <c r="Q8057" s="3">
        <v>0</v>
      </c>
      <c r="S8057" s="85">
        <v>0</v>
      </c>
      <c r="T8057" s="85"/>
      <c r="U8057" s="85"/>
    </row>
    <row r="8058" spans="2:24" ht="6" customHeight="1"/>
    <row r="8059" spans="2:24" ht="13.75" customHeight="1">
      <c r="C8059" s="86" t="s">
        <v>10</v>
      </c>
      <c r="D8059" s="86"/>
      <c r="E8059" s="86"/>
      <c r="G8059" s="87">
        <v>1</v>
      </c>
      <c r="H8059" s="87"/>
      <c r="I8059" s="87"/>
    </row>
    <row r="8060" spans="2:24" ht="6" customHeight="1"/>
    <row r="8061" spans="2:24" ht="6" customHeight="1"/>
    <row r="8062" spans="2:24" ht="15" customHeight="1">
      <c r="B8062" s="88" t="s">
        <v>1061</v>
      </c>
      <c r="C8062" s="88"/>
      <c r="D8062" s="88"/>
      <c r="E8062" s="88"/>
      <c r="F8062" s="88"/>
      <c r="G8062" s="88"/>
      <c r="H8062" s="88"/>
      <c r="I8062" s="88"/>
      <c r="J8062" s="88"/>
      <c r="K8062" s="88"/>
      <c r="L8062" s="88"/>
      <c r="M8062" s="88"/>
      <c r="N8062" s="88"/>
      <c r="O8062" s="88"/>
      <c r="P8062" s="88"/>
      <c r="Q8062" s="88"/>
      <c r="R8062" s="88"/>
      <c r="S8062" s="88"/>
      <c r="T8062" s="88"/>
      <c r="U8062" s="88"/>
      <c r="V8062" s="88"/>
      <c r="W8062" s="88"/>
      <c r="X8062" s="88"/>
    </row>
    <row r="8063" spans="2:24" ht="5.4" customHeight="1"/>
    <row r="8064" spans="2:24" ht="12.65" customHeight="1">
      <c r="B8064" s="74" t="s">
        <v>1062</v>
      </c>
      <c r="C8064" s="74"/>
      <c r="E8064" s="89">
        <v>1550</v>
      </c>
      <c r="F8064" s="89"/>
      <c r="G8064" s="89"/>
      <c r="I8064" s="89">
        <v>1950</v>
      </c>
      <c r="J8064" s="89"/>
      <c r="K8064" s="89"/>
      <c r="M8064" s="2">
        <v>0</v>
      </c>
      <c r="O8064" s="2">
        <v>0</v>
      </c>
      <c r="Q8064" s="2">
        <v>0</v>
      </c>
      <c r="S8064" s="89">
        <v>0</v>
      </c>
      <c r="T8064" s="89"/>
      <c r="U8064" s="89"/>
    </row>
    <row r="8065" spans="2:24" ht="0.65" customHeight="1">
      <c r="B8065" s="74"/>
      <c r="C8065" s="74"/>
    </row>
    <row r="8066" spans="2:24" ht="0.65" customHeight="1"/>
    <row r="8067" spans="2:24" ht="1.75" customHeight="1"/>
    <row r="8068" spans="2:24" ht="10.75" customHeight="1">
      <c r="E8068" s="85">
        <v>1550</v>
      </c>
      <c r="F8068" s="85"/>
      <c r="G8068" s="85"/>
      <c r="I8068" s="85">
        <v>1950</v>
      </c>
      <c r="J8068" s="85"/>
      <c r="K8068" s="85"/>
      <c r="M8068" s="3">
        <v>0</v>
      </c>
      <c r="O8068" s="3">
        <v>0</v>
      </c>
      <c r="Q8068" s="3">
        <v>0</v>
      </c>
      <c r="S8068" s="85">
        <v>0</v>
      </c>
      <c r="T8068" s="85"/>
      <c r="U8068" s="85"/>
    </row>
    <row r="8069" spans="2:24" ht="6" customHeight="1"/>
    <row r="8070" spans="2:24" ht="13.75" customHeight="1">
      <c r="C8070" s="86" t="s">
        <v>10</v>
      </c>
      <c r="D8070" s="86"/>
      <c r="E8070" s="86"/>
      <c r="G8070" s="87">
        <v>1</v>
      </c>
      <c r="H8070" s="87"/>
      <c r="I8070" s="87"/>
    </row>
    <row r="8071" spans="2:24" ht="6" customHeight="1"/>
    <row r="8072" spans="2:24" ht="6" customHeight="1"/>
    <row r="8073" spans="2:24" ht="15" customHeight="1">
      <c r="B8073" s="88" t="s">
        <v>1063</v>
      </c>
      <c r="C8073" s="88"/>
      <c r="D8073" s="88"/>
      <c r="E8073" s="88"/>
      <c r="F8073" s="88"/>
      <c r="G8073" s="88"/>
      <c r="H8073" s="88"/>
      <c r="I8073" s="88"/>
      <c r="J8073" s="88"/>
      <c r="K8073" s="88"/>
      <c r="L8073" s="88"/>
      <c r="M8073" s="88"/>
      <c r="N8073" s="88"/>
      <c r="O8073" s="88"/>
      <c r="P8073" s="88"/>
      <c r="Q8073" s="88"/>
      <c r="R8073" s="88"/>
      <c r="S8073" s="88"/>
      <c r="T8073" s="88"/>
      <c r="U8073" s="88"/>
      <c r="V8073" s="88"/>
      <c r="W8073" s="88"/>
      <c r="X8073" s="88"/>
    </row>
    <row r="8074" spans="2:24" ht="5.4" customHeight="1"/>
    <row r="8075" spans="2:24" ht="10.75" customHeight="1">
      <c r="B8075" s="93" t="s">
        <v>1064</v>
      </c>
      <c r="C8075" s="93"/>
      <c r="E8075" s="89">
        <v>0</v>
      </c>
      <c r="F8075" s="89"/>
      <c r="G8075" s="89"/>
      <c r="I8075" s="89">
        <v>20</v>
      </c>
      <c r="J8075" s="89"/>
      <c r="K8075" s="89"/>
      <c r="M8075" s="2">
        <v>0</v>
      </c>
      <c r="O8075" s="2">
        <v>0</v>
      </c>
      <c r="Q8075" s="2">
        <v>0</v>
      </c>
      <c r="S8075" s="89">
        <v>0</v>
      </c>
      <c r="T8075" s="89"/>
      <c r="U8075" s="89"/>
      <c r="W8075" s="90">
        <v>63</v>
      </c>
      <c r="X8075" s="90"/>
    </row>
    <row r="8076" spans="2:24" ht="1.75" customHeight="1">
      <c r="B8076" s="93"/>
      <c r="C8076" s="93"/>
    </row>
    <row r="8077" spans="2:24" ht="0.65" customHeight="1">
      <c r="B8077" s="93"/>
      <c r="C8077" s="93"/>
    </row>
    <row r="8078" spans="2:24" ht="8.4" customHeight="1">
      <c r="B8078" s="93"/>
      <c r="C8078" s="93"/>
    </row>
    <row r="8079" spans="2:24" ht="10.75" customHeight="1">
      <c r="B8079" s="93" t="s">
        <v>1064</v>
      </c>
      <c r="C8079" s="93"/>
      <c r="E8079" s="89">
        <v>0</v>
      </c>
      <c r="F8079" s="89"/>
      <c r="G8079" s="89"/>
      <c r="I8079" s="89">
        <v>20</v>
      </c>
      <c r="J8079" s="89"/>
      <c r="K8079" s="89"/>
      <c r="M8079" s="2">
        <v>0</v>
      </c>
      <c r="O8079" s="2">
        <v>0</v>
      </c>
      <c r="Q8079" s="2">
        <v>0</v>
      </c>
      <c r="S8079" s="89">
        <v>0</v>
      </c>
      <c r="T8079" s="89"/>
      <c r="U8079" s="89"/>
      <c r="W8079" s="90">
        <v>59</v>
      </c>
      <c r="X8079" s="90"/>
    </row>
    <row r="8080" spans="2:24" ht="1.75" customHeight="1">
      <c r="B8080" s="93"/>
      <c r="C8080" s="93"/>
    </row>
    <row r="8081" spans="2:24" ht="0.65" customHeight="1">
      <c r="B8081" s="93"/>
      <c r="C8081" s="93"/>
    </row>
    <row r="8082" spans="2:24" ht="8.4" customHeight="1">
      <c r="B8082" s="93"/>
      <c r="C8082" s="93"/>
    </row>
    <row r="8083" spans="2:24" ht="1.75" customHeight="1"/>
    <row r="8084" spans="2:24" ht="10.75" customHeight="1">
      <c r="E8084" s="85">
        <v>0</v>
      </c>
      <c r="F8084" s="85"/>
      <c r="G8084" s="85"/>
      <c r="I8084" s="85">
        <v>40</v>
      </c>
      <c r="J8084" s="85"/>
      <c r="K8084" s="85"/>
      <c r="M8084" s="3">
        <v>0</v>
      </c>
      <c r="O8084" s="3">
        <v>0</v>
      </c>
      <c r="Q8084" s="3">
        <v>0</v>
      </c>
      <c r="S8084" s="85">
        <v>0</v>
      </c>
      <c r="T8084" s="85"/>
      <c r="U8084" s="85"/>
    </row>
    <row r="8085" spans="2:24" ht="6" customHeight="1"/>
    <row r="8086" spans="2:24" ht="13.75" customHeight="1">
      <c r="C8086" s="86" t="s">
        <v>10</v>
      </c>
      <c r="D8086" s="86"/>
      <c r="E8086" s="86"/>
      <c r="G8086" s="87">
        <v>2</v>
      </c>
      <c r="H8086" s="87"/>
      <c r="I8086" s="87"/>
    </row>
    <row r="8087" spans="2:24" ht="6" customHeight="1"/>
    <row r="8088" spans="2:24" ht="6" customHeight="1"/>
    <row r="8089" spans="2:24" ht="15" customHeight="1">
      <c r="B8089" s="88" t="s">
        <v>1065</v>
      </c>
      <c r="C8089" s="88"/>
      <c r="D8089" s="88"/>
      <c r="E8089" s="88"/>
      <c r="F8089" s="88"/>
      <c r="G8089" s="88"/>
      <c r="H8089" s="88"/>
      <c r="I8089" s="88"/>
      <c r="J8089" s="88"/>
      <c r="K8089" s="88"/>
      <c r="L8089" s="88"/>
      <c r="M8089" s="88"/>
      <c r="N8089" s="88"/>
      <c r="O8089" s="88"/>
      <c r="P8089" s="88"/>
      <c r="Q8089" s="88"/>
      <c r="R8089" s="88"/>
      <c r="S8089" s="88"/>
      <c r="T8089" s="88"/>
      <c r="U8089" s="88"/>
      <c r="V8089" s="88"/>
      <c r="W8089" s="88"/>
      <c r="X8089" s="88"/>
    </row>
    <row r="8090" spans="2:24" ht="5.4" customHeight="1"/>
    <row r="8091" spans="2:24" ht="10.75" customHeight="1">
      <c r="B8091" s="93" t="s">
        <v>1066</v>
      </c>
      <c r="C8091" s="93"/>
      <c r="E8091" s="89">
        <v>1300</v>
      </c>
      <c r="F8091" s="89"/>
      <c r="G8091" s="89"/>
      <c r="I8091" s="89">
        <v>1415</v>
      </c>
      <c r="J8091" s="89"/>
      <c r="K8091" s="89"/>
      <c r="M8091" s="2">
        <v>0</v>
      </c>
      <c r="O8091" s="2">
        <v>0</v>
      </c>
      <c r="Q8091" s="2">
        <v>0</v>
      </c>
      <c r="S8091" s="89">
        <v>0</v>
      </c>
      <c r="T8091" s="89"/>
      <c r="U8091" s="89"/>
      <c r="W8091" s="90">
        <v>78</v>
      </c>
      <c r="X8091" s="90"/>
    </row>
    <row r="8092" spans="2:24" ht="1.75" customHeight="1">
      <c r="B8092" s="93"/>
      <c r="C8092" s="93"/>
    </row>
    <row r="8093" spans="2:24" ht="0.65" customHeight="1">
      <c r="B8093" s="93"/>
      <c r="C8093" s="93"/>
    </row>
    <row r="8094" spans="2:24" ht="8.4" customHeight="1">
      <c r="B8094" s="93"/>
      <c r="C8094" s="93"/>
    </row>
    <row r="8095" spans="2:24" ht="10.75" customHeight="1">
      <c r="B8095" s="93" t="s">
        <v>1066</v>
      </c>
      <c r="C8095" s="93"/>
      <c r="E8095" s="89">
        <v>1300</v>
      </c>
      <c r="F8095" s="89"/>
      <c r="G8095" s="89"/>
      <c r="I8095" s="89">
        <v>1415</v>
      </c>
      <c r="J8095" s="89"/>
      <c r="K8095" s="89"/>
      <c r="M8095" s="2">
        <v>0</v>
      </c>
      <c r="O8095" s="2">
        <v>0</v>
      </c>
      <c r="Q8095" s="2">
        <v>0</v>
      </c>
      <c r="S8095" s="89">
        <v>0</v>
      </c>
      <c r="T8095" s="89"/>
      <c r="U8095" s="89"/>
      <c r="W8095" s="90">
        <v>74</v>
      </c>
      <c r="X8095" s="90"/>
    </row>
    <row r="8096" spans="2:24" ht="1.75" customHeight="1">
      <c r="B8096" s="93"/>
      <c r="C8096" s="93"/>
    </row>
    <row r="8097" spans="2:24" ht="0.65" customHeight="1">
      <c r="B8097" s="93"/>
      <c r="C8097" s="93"/>
    </row>
    <row r="8098" spans="2:24" ht="8.4" customHeight="1">
      <c r="B8098" s="93"/>
      <c r="C8098" s="93"/>
    </row>
    <row r="8099" spans="2:24" ht="1.75" customHeight="1"/>
    <row r="8100" spans="2:24" ht="10.75" customHeight="1">
      <c r="E8100" s="85">
        <v>2600</v>
      </c>
      <c r="F8100" s="85"/>
      <c r="G8100" s="85"/>
      <c r="I8100" s="85">
        <v>2830</v>
      </c>
      <c r="J8100" s="85"/>
      <c r="K8100" s="85"/>
      <c r="M8100" s="3">
        <v>0</v>
      </c>
      <c r="O8100" s="3">
        <v>0</v>
      </c>
      <c r="Q8100" s="3">
        <v>0</v>
      </c>
      <c r="S8100" s="85">
        <v>0</v>
      </c>
      <c r="T8100" s="85"/>
      <c r="U8100" s="85"/>
    </row>
    <row r="8101" spans="2:24" ht="6" customHeight="1"/>
    <row r="8102" spans="2:24" ht="13.75" customHeight="1">
      <c r="C8102" s="86" t="s">
        <v>10</v>
      </c>
      <c r="D8102" s="86"/>
      <c r="E8102" s="86"/>
      <c r="G8102" s="87">
        <v>2</v>
      </c>
      <c r="H8102" s="87"/>
      <c r="I8102" s="87"/>
    </row>
    <row r="8103" spans="2:24" ht="6" customHeight="1"/>
    <row r="8104" spans="2:24" ht="6" customHeight="1"/>
    <row r="8105" spans="2:24" ht="15" customHeight="1">
      <c r="B8105" s="88" t="s">
        <v>1067</v>
      </c>
      <c r="C8105" s="88"/>
      <c r="D8105" s="88"/>
      <c r="E8105" s="88"/>
      <c r="F8105" s="88"/>
      <c r="G8105" s="88"/>
      <c r="H8105" s="88"/>
      <c r="I8105" s="88"/>
      <c r="J8105" s="88"/>
      <c r="K8105" s="88"/>
      <c r="L8105" s="88"/>
      <c r="M8105" s="88"/>
      <c r="N8105" s="88"/>
      <c r="O8105" s="88"/>
      <c r="P8105" s="88"/>
      <c r="Q8105" s="88"/>
      <c r="R8105" s="88"/>
      <c r="S8105" s="88"/>
      <c r="T8105" s="88"/>
      <c r="U8105" s="88"/>
      <c r="V8105" s="88"/>
      <c r="W8105" s="88"/>
      <c r="X8105" s="88"/>
    </row>
    <row r="8106" spans="2:24" ht="5.4" customHeight="1"/>
    <row r="8107" spans="2:24" ht="12.65" customHeight="1">
      <c r="B8107" s="74" t="s">
        <v>1068</v>
      </c>
      <c r="C8107" s="74"/>
      <c r="E8107" s="89">
        <v>450</v>
      </c>
      <c r="F8107" s="89"/>
      <c r="G8107" s="89"/>
      <c r="I8107" s="89">
        <v>450</v>
      </c>
      <c r="J8107" s="89"/>
      <c r="K8107" s="89"/>
      <c r="M8107" s="2">
        <v>450</v>
      </c>
      <c r="O8107" s="2">
        <v>450</v>
      </c>
      <c r="Q8107" s="2">
        <v>150</v>
      </c>
      <c r="S8107" s="89">
        <v>150</v>
      </c>
      <c r="T8107" s="89"/>
      <c r="U8107" s="89"/>
      <c r="W8107" s="90">
        <v>69</v>
      </c>
      <c r="X8107" s="90"/>
    </row>
    <row r="8108" spans="2:24" ht="0.65" customHeight="1">
      <c r="B8108" s="74"/>
      <c r="C8108" s="74"/>
    </row>
    <row r="8109" spans="2:24" ht="0.65" customHeight="1"/>
    <row r="8110" spans="2:24" ht="1.75" customHeight="1"/>
    <row r="8111" spans="2:24" ht="10.75" customHeight="1">
      <c r="E8111" s="85">
        <v>450</v>
      </c>
      <c r="F8111" s="85"/>
      <c r="G8111" s="85"/>
      <c r="I8111" s="85">
        <v>450</v>
      </c>
      <c r="J8111" s="85"/>
      <c r="K8111" s="85"/>
      <c r="M8111" s="3">
        <v>450</v>
      </c>
      <c r="O8111" s="3">
        <v>450</v>
      </c>
      <c r="Q8111" s="3">
        <v>150</v>
      </c>
      <c r="S8111" s="85">
        <v>150</v>
      </c>
      <c r="T8111" s="85"/>
      <c r="U8111" s="85"/>
    </row>
    <row r="8112" spans="2:24" ht="6" customHeight="1"/>
    <row r="8113" spans="2:24" ht="13.75" customHeight="1">
      <c r="C8113" s="86" t="s">
        <v>10</v>
      </c>
      <c r="D8113" s="86"/>
      <c r="E8113" s="86"/>
      <c r="G8113" s="87">
        <v>1</v>
      </c>
      <c r="H8113" s="87"/>
      <c r="I8113" s="87"/>
    </row>
    <row r="8114" spans="2:24" ht="6" customHeight="1"/>
    <row r="8115" spans="2:24" ht="6" customHeight="1"/>
    <row r="8116" spans="2:24" ht="15" customHeight="1">
      <c r="B8116" s="88" t="s">
        <v>1069</v>
      </c>
      <c r="C8116" s="88"/>
      <c r="D8116" s="88"/>
      <c r="E8116" s="88"/>
      <c r="F8116" s="88"/>
      <c r="G8116" s="88"/>
      <c r="H8116" s="88"/>
      <c r="I8116" s="88"/>
      <c r="J8116" s="88"/>
      <c r="K8116" s="88"/>
      <c r="L8116" s="88"/>
      <c r="M8116" s="88"/>
      <c r="N8116" s="88"/>
      <c r="O8116" s="88"/>
      <c r="P8116" s="88"/>
      <c r="Q8116" s="88"/>
      <c r="R8116" s="88"/>
      <c r="S8116" s="88"/>
      <c r="T8116" s="88"/>
      <c r="U8116" s="88"/>
      <c r="V8116" s="88"/>
      <c r="W8116" s="88"/>
      <c r="X8116" s="88"/>
    </row>
    <row r="8117" spans="2:24" ht="5.4" customHeight="1"/>
    <row r="8118" spans="2:24" ht="12.65" customHeight="1">
      <c r="B8118" s="74" t="s">
        <v>1070</v>
      </c>
      <c r="C8118" s="74"/>
      <c r="E8118" s="89">
        <v>720</v>
      </c>
      <c r="F8118" s="89"/>
      <c r="G8118" s="89"/>
      <c r="I8118" s="89">
        <v>740</v>
      </c>
      <c r="J8118" s="89"/>
      <c r="K8118" s="89"/>
      <c r="M8118" s="2">
        <v>0</v>
      </c>
      <c r="O8118" s="2">
        <v>0</v>
      </c>
      <c r="Q8118" s="2">
        <v>0</v>
      </c>
      <c r="S8118" s="89">
        <v>0</v>
      </c>
      <c r="T8118" s="89"/>
      <c r="U8118" s="89"/>
      <c r="W8118" s="90">
        <v>72</v>
      </c>
      <c r="X8118" s="90"/>
    </row>
    <row r="8119" spans="2:24" ht="0.65" customHeight="1">
      <c r="B8119" s="74"/>
      <c r="C8119" s="74"/>
    </row>
    <row r="8120" spans="2:24" ht="0.65" customHeight="1"/>
    <row r="8121" spans="2:24" ht="1.75" customHeight="1"/>
    <row r="8122" spans="2:24" ht="10.75" customHeight="1">
      <c r="E8122" s="85">
        <v>720</v>
      </c>
      <c r="F8122" s="85"/>
      <c r="G8122" s="85"/>
      <c r="I8122" s="85">
        <v>740</v>
      </c>
      <c r="J8122" s="85"/>
      <c r="K8122" s="85"/>
      <c r="M8122" s="3">
        <v>0</v>
      </c>
      <c r="O8122" s="3">
        <v>0</v>
      </c>
      <c r="Q8122" s="3">
        <v>0</v>
      </c>
      <c r="S8122" s="85">
        <v>0</v>
      </c>
      <c r="T8122" s="85"/>
      <c r="U8122" s="85"/>
    </row>
    <row r="8123" spans="2:24" ht="6" customHeight="1"/>
    <row r="8124" spans="2:24" ht="13.75" customHeight="1">
      <c r="C8124" s="86" t="s">
        <v>10</v>
      </c>
      <c r="D8124" s="86"/>
      <c r="E8124" s="86"/>
      <c r="G8124" s="87">
        <v>1</v>
      </c>
      <c r="H8124" s="87"/>
      <c r="I8124" s="87"/>
    </row>
    <row r="8125" spans="2:24" ht="6" customHeight="1"/>
    <row r="8126" spans="2:24" ht="6" customHeight="1"/>
    <row r="8127" spans="2:24" ht="15" customHeight="1">
      <c r="B8127" s="88" t="s">
        <v>1071</v>
      </c>
      <c r="C8127" s="88"/>
      <c r="D8127" s="88"/>
      <c r="E8127" s="88"/>
      <c r="F8127" s="88"/>
      <c r="G8127" s="88"/>
      <c r="H8127" s="88"/>
      <c r="I8127" s="88"/>
      <c r="J8127" s="88"/>
      <c r="K8127" s="88"/>
      <c r="L8127" s="88"/>
      <c r="M8127" s="88"/>
      <c r="N8127" s="88"/>
      <c r="O8127" s="88"/>
      <c r="P8127" s="88"/>
      <c r="Q8127" s="88"/>
      <c r="R8127" s="88"/>
      <c r="S8127" s="88"/>
      <c r="T8127" s="88"/>
      <c r="U8127" s="88"/>
      <c r="V8127" s="88"/>
      <c r="W8127" s="88"/>
      <c r="X8127" s="88"/>
    </row>
    <row r="8128" spans="2:24" ht="5.4" customHeight="1"/>
    <row r="8129" spans="2:24" ht="12.65" customHeight="1">
      <c r="B8129" s="74" t="s">
        <v>1072</v>
      </c>
      <c r="C8129" s="74"/>
      <c r="E8129" s="89">
        <v>455</v>
      </c>
      <c r="F8129" s="89"/>
      <c r="G8129" s="89"/>
      <c r="I8129" s="89">
        <v>475</v>
      </c>
      <c r="J8129" s="89"/>
      <c r="K8129" s="89"/>
      <c r="M8129" s="2">
        <v>0</v>
      </c>
      <c r="O8129" s="2">
        <v>0</v>
      </c>
      <c r="Q8129" s="2">
        <v>0</v>
      </c>
      <c r="S8129" s="89">
        <v>0</v>
      </c>
      <c r="T8129" s="89"/>
      <c r="U8129" s="89"/>
      <c r="W8129" s="90">
        <v>69</v>
      </c>
      <c r="X8129" s="90"/>
    </row>
    <row r="8130" spans="2:24" ht="0.65" customHeight="1">
      <c r="B8130" s="74"/>
      <c r="C8130" s="74"/>
    </row>
    <row r="8131" spans="2:24" ht="0.65" customHeight="1"/>
    <row r="8132" spans="2:24" ht="1.75" customHeight="1"/>
    <row r="8133" spans="2:24" ht="10.75" customHeight="1">
      <c r="E8133" s="85">
        <v>455</v>
      </c>
      <c r="F8133" s="85"/>
      <c r="G8133" s="85"/>
      <c r="I8133" s="85">
        <v>475</v>
      </c>
      <c r="J8133" s="85"/>
      <c r="K8133" s="85"/>
      <c r="M8133" s="3">
        <v>0</v>
      </c>
      <c r="O8133" s="3">
        <v>0</v>
      </c>
      <c r="Q8133" s="3">
        <v>0</v>
      </c>
      <c r="S8133" s="85">
        <v>0</v>
      </c>
      <c r="T8133" s="85"/>
      <c r="U8133" s="85"/>
    </row>
    <row r="8134" spans="2:24" ht="6" customHeight="1"/>
    <row r="8135" spans="2:24" ht="13.75" customHeight="1">
      <c r="C8135" s="86" t="s">
        <v>10</v>
      </c>
      <c r="D8135" s="86"/>
      <c r="E8135" s="86"/>
      <c r="G8135" s="87">
        <v>1</v>
      </c>
      <c r="H8135" s="87"/>
      <c r="I8135" s="87"/>
    </row>
    <row r="8136" spans="2:24" ht="6" customHeight="1"/>
    <row r="8137" spans="2:24" ht="6" customHeight="1"/>
    <row r="8138" spans="2:24" ht="15" customHeight="1">
      <c r="B8138" s="88" t="s">
        <v>1073</v>
      </c>
      <c r="C8138" s="88"/>
      <c r="D8138" s="88"/>
      <c r="E8138" s="88"/>
      <c r="F8138" s="88"/>
      <c r="G8138" s="88"/>
      <c r="H8138" s="88"/>
      <c r="I8138" s="88"/>
      <c r="J8138" s="88"/>
      <c r="K8138" s="88"/>
      <c r="L8138" s="88"/>
      <c r="M8138" s="88"/>
      <c r="N8138" s="88"/>
      <c r="O8138" s="88"/>
      <c r="P8138" s="88"/>
      <c r="Q8138" s="88"/>
      <c r="R8138" s="88"/>
      <c r="S8138" s="88"/>
      <c r="T8138" s="88"/>
      <c r="U8138" s="88"/>
      <c r="V8138" s="88"/>
      <c r="W8138" s="88"/>
      <c r="X8138" s="88"/>
    </row>
    <row r="8139" spans="2:24" ht="5.4" customHeight="1"/>
    <row r="8140" spans="2:24" ht="10.75" customHeight="1">
      <c r="B8140" s="93" t="s">
        <v>1074</v>
      </c>
      <c r="C8140" s="93"/>
      <c r="E8140" s="89">
        <v>80</v>
      </c>
      <c r="F8140" s="89"/>
      <c r="G8140" s="89"/>
      <c r="I8140" s="89">
        <v>360</v>
      </c>
      <c r="J8140" s="89"/>
      <c r="K8140" s="89"/>
      <c r="M8140" s="2">
        <v>0</v>
      </c>
      <c r="O8140" s="2">
        <v>0</v>
      </c>
      <c r="Q8140" s="2">
        <v>0</v>
      </c>
      <c r="S8140" s="89">
        <v>0</v>
      </c>
      <c r="T8140" s="89"/>
      <c r="U8140" s="89"/>
      <c r="W8140" s="90">
        <v>76</v>
      </c>
      <c r="X8140" s="90"/>
    </row>
    <row r="8141" spans="2:24" ht="1.75" customHeight="1">
      <c r="B8141" s="93"/>
      <c r="C8141" s="93"/>
    </row>
    <row r="8142" spans="2:24" ht="0.65" customHeight="1">
      <c r="B8142" s="93"/>
      <c r="C8142" s="93"/>
    </row>
    <row r="8143" spans="2:24" ht="8.4" customHeight="1">
      <c r="B8143" s="93"/>
      <c r="C8143" s="93"/>
    </row>
    <row r="8144" spans="2:24" ht="10.75" customHeight="1">
      <c r="B8144" s="93" t="s">
        <v>1074</v>
      </c>
      <c r="C8144" s="93"/>
      <c r="E8144" s="89">
        <v>80</v>
      </c>
      <c r="F8144" s="89"/>
      <c r="G8144" s="89"/>
      <c r="I8144" s="89">
        <v>360</v>
      </c>
      <c r="J8144" s="89"/>
      <c r="K8144" s="89"/>
      <c r="M8144" s="2">
        <v>0</v>
      </c>
      <c r="O8144" s="2">
        <v>0</v>
      </c>
      <c r="Q8144" s="2">
        <v>0</v>
      </c>
      <c r="S8144" s="89">
        <v>0</v>
      </c>
      <c r="T8144" s="89"/>
      <c r="U8144" s="89"/>
      <c r="W8144" s="90">
        <v>77</v>
      </c>
      <c r="X8144" s="90"/>
    </row>
    <row r="8145" spans="2:24" ht="1.75" customHeight="1">
      <c r="B8145" s="93"/>
      <c r="C8145" s="93"/>
    </row>
    <row r="8146" spans="2:24" ht="0.65" customHeight="1">
      <c r="B8146" s="93"/>
      <c r="C8146" s="93"/>
    </row>
    <row r="8147" spans="2:24" ht="8.4" customHeight="1">
      <c r="B8147" s="93"/>
      <c r="C8147" s="93"/>
    </row>
    <row r="8148" spans="2:24" ht="1.75" customHeight="1"/>
    <row r="8149" spans="2:24" ht="10.75" customHeight="1">
      <c r="E8149" s="85">
        <v>160</v>
      </c>
      <c r="F8149" s="85"/>
      <c r="G8149" s="85"/>
      <c r="I8149" s="85">
        <v>720</v>
      </c>
      <c r="J8149" s="85"/>
      <c r="K8149" s="85"/>
      <c r="M8149" s="3">
        <v>0</v>
      </c>
      <c r="O8149" s="3">
        <v>0</v>
      </c>
      <c r="Q8149" s="3">
        <v>0</v>
      </c>
      <c r="S8149" s="85">
        <v>0</v>
      </c>
      <c r="T8149" s="85"/>
      <c r="U8149" s="85"/>
    </row>
    <row r="8150" spans="2:24" ht="6" customHeight="1"/>
    <row r="8151" spans="2:24" ht="13.75" customHeight="1">
      <c r="C8151" s="86" t="s">
        <v>10</v>
      </c>
      <c r="D8151" s="86"/>
      <c r="E8151" s="86"/>
      <c r="G8151" s="87">
        <v>2</v>
      </c>
      <c r="H8151" s="87"/>
      <c r="I8151" s="87"/>
    </row>
    <row r="8152" spans="2:24" ht="6" customHeight="1"/>
    <row r="8153" spans="2:24" ht="6" customHeight="1"/>
    <row r="8154" spans="2:24" ht="15" customHeight="1">
      <c r="B8154" s="88" t="s">
        <v>1075</v>
      </c>
      <c r="C8154" s="88"/>
      <c r="D8154" s="88"/>
      <c r="E8154" s="88"/>
      <c r="F8154" s="88"/>
      <c r="G8154" s="88"/>
      <c r="H8154" s="88"/>
      <c r="I8154" s="88"/>
      <c r="J8154" s="88"/>
      <c r="K8154" s="88"/>
      <c r="L8154" s="88"/>
      <c r="M8154" s="88"/>
      <c r="N8154" s="88"/>
      <c r="O8154" s="88"/>
      <c r="P8154" s="88"/>
      <c r="Q8154" s="88"/>
      <c r="R8154" s="88"/>
      <c r="S8154" s="88"/>
      <c r="T8154" s="88"/>
      <c r="U8154" s="88"/>
      <c r="V8154" s="88"/>
      <c r="W8154" s="88"/>
      <c r="X8154" s="88"/>
    </row>
    <row r="8155" spans="2:24" ht="5.4" customHeight="1"/>
    <row r="8156" spans="2:24" ht="10.75" customHeight="1">
      <c r="B8156" s="93" t="s">
        <v>1076</v>
      </c>
      <c r="C8156" s="93"/>
      <c r="E8156" s="89">
        <v>10</v>
      </c>
      <c r="F8156" s="89"/>
      <c r="G8156" s="89"/>
      <c r="I8156" s="89">
        <v>10</v>
      </c>
      <c r="J8156" s="89"/>
      <c r="K8156" s="89"/>
      <c r="M8156" s="2">
        <v>0</v>
      </c>
      <c r="O8156" s="2">
        <v>0</v>
      </c>
      <c r="Q8156" s="2">
        <v>0</v>
      </c>
      <c r="S8156" s="89">
        <v>0</v>
      </c>
      <c r="T8156" s="89"/>
      <c r="U8156" s="89"/>
      <c r="W8156" s="90">
        <v>35</v>
      </c>
      <c r="X8156" s="90"/>
    </row>
    <row r="8157" spans="2:24" ht="1.75" customHeight="1">
      <c r="B8157" s="93"/>
      <c r="C8157" s="93"/>
    </row>
    <row r="8158" spans="2:24" ht="0.65" customHeight="1">
      <c r="B8158" s="93"/>
      <c r="C8158" s="93"/>
    </row>
    <row r="8159" spans="2:24" ht="8.4" customHeight="1">
      <c r="B8159" s="93"/>
      <c r="C8159" s="93"/>
    </row>
    <row r="8160" spans="2:24" ht="10.75" customHeight="1">
      <c r="B8160" s="93" t="s">
        <v>1076</v>
      </c>
      <c r="C8160" s="93"/>
      <c r="E8160" s="89">
        <v>10</v>
      </c>
      <c r="F8160" s="89"/>
      <c r="G8160" s="89"/>
      <c r="I8160" s="89">
        <v>10</v>
      </c>
      <c r="J8160" s="89"/>
      <c r="K8160" s="89"/>
      <c r="M8160" s="2">
        <v>0</v>
      </c>
      <c r="O8160" s="2">
        <v>0</v>
      </c>
      <c r="Q8160" s="2">
        <v>0</v>
      </c>
      <c r="S8160" s="89">
        <v>0</v>
      </c>
      <c r="T8160" s="89"/>
      <c r="U8160" s="89"/>
      <c r="W8160" s="90">
        <v>35</v>
      </c>
      <c r="X8160" s="90"/>
    </row>
    <row r="8161" spans="2:24" ht="1.75" customHeight="1">
      <c r="B8161" s="93"/>
      <c r="C8161" s="93"/>
    </row>
    <row r="8162" spans="2:24" ht="0.65" customHeight="1">
      <c r="B8162" s="93"/>
      <c r="C8162" s="93"/>
    </row>
    <row r="8163" spans="2:24" ht="8.4" customHeight="1">
      <c r="B8163" s="93"/>
      <c r="C8163" s="93"/>
    </row>
    <row r="8164" spans="2:24" ht="1.75" customHeight="1"/>
    <row r="8165" spans="2:24" ht="10.75" customHeight="1">
      <c r="E8165" s="85">
        <v>20</v>
      </c>
      <c r="F8165" s="85"/>
      <c r="G8165" s="85"/>
      <c r="I8165" s="85">
        <v>20</v>
      </c>
      <c r="J8165" s="85"/>
      <c r="K8165" s="85"/>
      <c r="M8165" s="3">
        <v>0</v>
      </c>
      <c r="O8165" s="3">
        <v>0</v>
      </c>
      <c r="Q8165" s="3">
        <v>0</v>
      </c>
      <c r="S8165" s="85">
        <v>0</v>
      </c>
      <c r="T8165" s="85"/>
      <c r="U8165" s="85"/>
    </row>
    <row r="8166" spans="2:24" ht="6" customHeight="1"/>
    <row r="8167" spans="2:24" ht="13.75" customHeight="1">
      <c r="C8167" s="86" t="s">
        <v>10</v>
      </c>
      <c r="D8167" s="86"/>
      <c r="E8167" s="86"/>
      <c r="G8167" s="87">
        <v>2</v>
      </c>
      <c r="H8167" s="87"/>
      <c r="I8167" s="87"/>
    </row>
    <row r="8168" spans="2:24" ht="6" customHeight="1"/>
    <row r="8169" spans="2:24" ht="6" customHeight="1"/>
    <row r="8170" spans="2:24" ht="15" customHeight="1">
      <c r="B8170" s="88" t="s">
        <v>1077</v>
      </c>
      <c r="C8170" s="88"/>
      <c r="D8170" s="88"/>
      <c r="E8170" s="88"/>
      <c r="F8170" s="88"/>
      <c r="G8170" s="88"/>
      <c r="H8170" s="88"/>
      <c r="I8170" s="88"/>
      <c r="J8170" s="88"/>
      <c r="K8170" s="88"/>
      <c r="L8170" s="88"/>
      <c r="M8170" s="88"/>
      <c r="N8170" s="88"/>
      <c r="O8170" s="88"/>
      <c r="P8170" s="88"/>
      <c r="Q8170" s="88"/>
      <c r="R8170" s="88"/>
      <c r="S8170" s="88"/>
      <c r="T8170" s="88"/>
      <c r="U8170" s="88"/>
      <c r="V8170" s="88"/>
      <c r="W8170" s="88"/>
      <c r="X8170" s="88"/>
    </row>
    <row r="8171" spans="2:24" ht="5.4" customHeight="1"/>
    <row r="8172" spans="2:24" ht="12.65" customHeight="1">
      <c r="B8172" s="74" t="s">
        <v>1078</v>
      </c>
      <c r="C8172" s="74"/>
      <c r="E8172" s="89">
        <v>80</v>
      </c>
      <c r="F8172" s="89"/>
      <c r="G8172" s="89"/>
      <c r="I8172" s="89">
        <v>80</v>
      </c>
      <c r="J8172" s="89"/>
      <c r="K8172" s="89"/>
      <c r="M8172" s="2">
        <v>0</v>
      </c>
      <c r="O8172" s="2">
        <v>0</v>
      </c>
      <c r="Q8172" s="2">
        <v>0</v>
      </c>
      <c r="S8172" s="89">
        <v>0</v>
      </c>
      <c r="T8172" s="89"/>
      <c r="U8172" s="89"/>
      <c r="W8172" s="90">
        <v>40</v>
      </c>
      <c r="X8172" s="90"/>
    </row>
    <row r="8173" spans="2:24" ht="0.65" customHeight="1">
      <c r="B8173" s="74"/>
      <c r="C8173" s="74"/>
    </row>
    <row r="8174" spans="2:24" ht="0.65" customHeight="1"/>
    <row r="8175" spans="2:24" ht="1.75" customHeight="1"/>
    <row r="8176" spans="2:24" ht="10.75" customHeight="1">
      <c r="E8176" s="85">
        <v>80</v>
      </c>
      <c r="F8176" s="85"/>
      <c r="G8176" s="85"/>
      <c r="I8176" s="85">
        <v>80</v>
      </c>
      <c r="J8176" s="85"/>
      <c r="K8176" s="85"/>
      <c r="M8176" s="3">
        <v>0</v>
      </c>
      <c r="O8176" s="3">
        <v>0</v>
      </c>
      <c r="Q8176" s="3">
        <v>0</v>
      </c>
      <c r="S8176" s="85">
        <v>0</v>
      </c>
      <c r="T8176" s="85"/>
      <c r="U8176" s="85"/>
    </row>
    <row r="8177" spans="2:24" ht="6" customHeight="1"/>
    <row r="8178" spans="2:24" ht="13.75" customHeight="1">
      <c r="C8178" s="86" t="s">
        <v>10</v>
      </c>
      <c r="D8178" s="86"/>
      <c r="E8178" s="86"/>
      <c r="G8178" s="87">
        <v>1</v>
      </c>
      <c r="H8178" s="87"/>
      <c r="I8178" s="87"/>
    </row>
    <row r="8179" spans="2:24" ht="6" customHeight="1"/>
    <row r="8180" spans="2:24" ht="6" customHeight="1"/>
    <row r="8181" spans="2:24" ht="15" customHeight="1">
      <c r="B8181" s="88" t="s">
        <v>1079</v>
      </c>
      <c r="C8181" s="88"/>
      <c r="D8181" s="88"/>
      <c r="E8181" s="88"/>
      <c r="F8181" s="88"/>
      <c r="G8181" s="88"/>
      <c r="H8181" s="88"/>
      <c r="I8181" s="88"/>
      <c r="J8181" s="88"/>
      <c r="K8181" s="88"/>
      <c r="L8181" s="88"/>
      <c r="M8181" s="88"/>
      <c r="N8181" s="88"/>
      <c r="O8181" s="88"/>
      <c r="P8181" s="88"/>
      <c r="Q8181" s="88"/>
      <c r="R8181" s="88"/>
      <c r="S8181" s="88"/>
      <c r="T8181" s="88"/>
      <c r="U8181" s="88"/>
      <c r="V8181" s="88"/>
      <c r="W8181" s="88"/>
      <c r="X8181" s="88"/>
    </row>
    <row r="8182" spans="2:24" ht="5.4" customHeight="1"/>
    <row r="8183" spans="2:24" ht="12.65" customHeight="1">
      <c r="B8183" s="74" t="s">
        <v>1080</v>
      </c>
      <c r="C8183" s="74"/>
      <c r="E8183" s="89">
        <v>0</v>
      </c>
      <c r="F8183" s="89"/>
      <c r="G8183" s="89"/>
      <c r="I8183" s="89">
        <v>0</v>
      </c>
      <c r="J8183" s="89"/>
      <c r="K8183" s="89"/>
      <c r="M8183" s="2">
        <v>0</v>
      </c>
      <c r="O8183" s="2">
        <v>0</v>
      </c>
      <c r="Q8183" s="2">
        <v>0</v>
      </c>
      <c r="S8183" s="89">
        <v>0</v>
      </c>
      <c r="T8183" s="89"/>
      <c r="U8183" s="89"/>
      <c r="W8183" s="90">
        <v>55</v>
      </c>
      <c r="X8183" s="90"/>
    </row>
    <row r="8184" spans="2:24" ht="0.65" customHeight="1">
      <c r="B8184" s="74"/>
      <c r="C8184" s="74"/>
    </row>
    <row r="8185" spans="2:24" ht="0.65" customHeight="1"/>
    <row r="8186" spans="2:24" ht="1.75" customHeight="1"/>
    <row r="8187" spans="2:24" ht="10.75" customHeight="1">
      <c r="E8187" s="85">
        <v>0</v>
      </c>
      <c r="F8187" s="85"/>
      <c r="G8187" s="85"/>
      <c r="I8187" s="85">
        <v>0</v>
      </c>
      <c r="J8187" s="85"/>
      <c r="K8187" s="85"/>
      <c r="M8187" s="3">
        <v>0</v>
      </c>
      <c r="O8187" s="3">
        <v>0</v>
      </c>
      <c r="Q8187" s="3">
        <v>0</v>
      </c>
      <c r="S8187" s="85">
        <v>0</v>
      </c>
      <c r="T8187" s="85"/>
      <c r="U8187" s="85"/>
    </row>
    <row r="8188" spans="2:24" ht="6" customHeight="1"/>
    <row r="8189" spans="2:24" ht="13.75" customHeight="1">
      <c r="C8189" s="86" t="s">
        <v>10</v>
      </c>
      <c r="D8189" s="86"/>
      <c r="E8189" s="86"/>
      <c r="G8189" s="87">
        <v>1</v>
      </c>
      <c r="H8189" s="87"/>
      <c r="I8189" s="87"/>
    </row>
    <row r="8190" spans="2:24" ht="6" customHeight="1"/>
    <row r="8191" spans="2:24" ht="6" customHeight="1"/>
    <row r="8192" spans="2:24" ht="15" customHeight="1">
      <c r="B8192" s="88" t="s">
        <v>1081</v>
      </c>
      <c r="C8192" s="88"/>
      <c r="D8192" s="88"/>
      <c r="E8192" s="88"/>
      <c r="F8192" s="88"/>
      <c r="G8192" s="88"/>
      <c r="H8192" s="88"/>
      <c r="I8192" s="88"/>
      <c r="J8192" s="88"/>
      <c r="K8192" s="88"/>
      <c r="L8192" s="88"/>
      <c r="M8192" s="88"/>
      <c r="N8192" s="88"/>
      <c r="O8192" s="88"/>
      <c r="P8192" s="88"/>
      <c r="Q8192" s="88"/>
      <c r="R8192" s="88"/>
      <c r="S8192" s="88"/>
      <c r="T8192" s="88"/>
      <c r="U8192" s="88"/>
      <c r="V8192" s="88"/>
      <c r="W8192" s="88"/>
      <c r="X8192" s="88"/>
    </row>
    <row r="8193" spans="2:24" ht="5.4" customHeight="1"/>
    <row r="8194" spans="2:24" ht="12.65" customHeight="1">
      <c r="B8194" s="74" t="s">
        <v>1082</v>
      </c>
      <c r="C8194" s="74"/>
      <c r="E8194" s="89">
        <v>0</v>
      </c>
      <c r="F8194" s="89"/>
      <c r="G8194" s="89"/>
      <c r="I8194" s="89">
        <v>0</v>
      </c>
      <c r="J8194" s="89"/>
      <c r="K8194" s="89"/>
      <c r="M8194" s="2">
        <v>0</v>
      </c>
      <c r="O8194" s="2">
        <v>0</v>
      </c>
      <c r="Q8194" s="2">
        <v>0</v>
      </c>
      <c r="S8194" s="89">
        <v>0</v>
      </c>
      <c r="T8194" s="89"/>
      <c r="U8194" s="89"/>
      <c r="W8194" s="90">
        <v>26</v>
      </c>
      <c r="X8194" s="90"/>
    </row>
    <row r="8195" spans="2:24" ht="0.65" customHeight="1">
      <c r="B8195" s="74"/>
      <c r="C8195" s="74"/>
    </row>
    <row r="8196" spans="2:24" ht="0.65" customHeight="1"/>
    <row r="8197" spans="2:24" ht="1.75" customHeight="1"/>
    <row r="8198" spans="2:24" ht="10.75" customHeight="1">
      <c r="E8198" s="85">
        <v>0</v>
      </c>
      <c r="F8198" s="85"/>
      <c r="G8198" s="85"/>
      <c r="I8198" s="85">
        <v>0</v>
      </c>
      <c r="J8198" s="85"/>
      <c r="K8198" s="85"/>
      <c r="M8198" s="3">
        <v>0</v>
      </c>
      <c r="O8198" s="3">
        <v>0</v>
      </c>
      <c r="Q8198" s="3">
        <v>0</v>
      </c>
      <c r="S8198" s="85">
        <v>0</v>
      </c>
      <c r="T8198" s="85"/>
      <c r="U8198" s="85"/>
    </row>
    <row r="8199" spans="2:24" ht="6" customHeight="1"/>
    <row r="8200" spans="2:24" ht="13.75" customHeight="1">
      <c r="C8200" s="86" t="s">
        <v>10</v>
      </c>
      <c r="D8200" s="86"/>
      <c r="E8200" s="86"/>
      <c r="G8200" s="87">
        <v>1</v>
      </c>
      <c r="H8200" s="87"/>
      <c r="I8200" s="87"/>
    </row>
    <row r="8201" spans="2:24" ht="6" customHeight="1"/>
    <row r="8202" spans="2:24" ht="6" customHeight="1"/>
    <row r="8203" spans="2:24" ht="15" customHeight="1">
      <c r="B8203" s="88" t="s">
        <v>1083</v>
      </c>
      <c r="C8203" s="88"/>
      <c r="D8203" s="88"/>
      <c r="E8203" s="88"/>
      <c r="F8203" s="88"/>
      <c r="G8203" s="88"/>
      <c r="H8203" s="88"/>
      <c r="I8203" s="88"/>
      <c r="J8203" s="88"/>
      <c r="K8203" s="88"/>
      <c r="L8203" s="88"/>
      <c r="M8203" s="88"/>
      <c r="N8203" s="88"/>
      <c r="O8203" s="88"/>
      <c r="P8203" s="88"/>
      <c r="Q8203" s="88"/>
      <c r="R8203" s="88"/>
      <c r="S8203" s="88"/>
      <c r="T8203" s="88"/>
      <c r="U8203" s="88"/>
      <c r="V8203" s="88"/>
      <c r="W8203" s="88"/>
      <c r="X8203" s="88"/>
    </row>
    <row r="8204" spans="2:24" ht="5.4" customHeight="1"/>
    <row r="8205" spans="2:24" ht="12.65" customHeight="1">
      <c r="B8205" s="74" t="s">
        <v>1084</v>
      </c>
      <c r="C8205" s="74"/>
      <c r="E8205" s="89">
        <v>0</v>
      </c>
      <c r="F8205" s="89"/>
      <c r="G8205" s="89"/>
      <c r="I8205" s="89">
        <v>0</v>
      </c>
      <c r="J8205" s="89"/>
      <c r="K8205" s="89"/>
      <c r="M8205" s="2">
        <v>0</v>
      </c>
      <c r="O8205" s="2">
        <v>0</v>
      </c>
      <c r="Q8205" s="2">
        <v>0</v>
      </c>
      <c r="S8205" s="89">
        <v>0</v>
      </c>
      <c r="T8205" s="89"/>
      <c r="U8205" s="89"/>
      <c r="W8205" s="90">
        <v>24</v>
      </c>
      <c r="X8205" s="90"/>
    </row>
    <row r="8206" spans="2:24" ht="0.65" customHeight="1">
      <c r="B8206" s="74"/>
      <c r="C8206" s="74"/>
    </row>
    <row r="8207" spans="2:24" ht="0.65" customHeight="1"/>
    <row r="8208" spans="2:24" ht="1.75" customHeight="1"/>
    <row r="8209" spans="3:24" ht="10.75" customHeight="1">
      <c r="E8209" s="85">
        <v>0</v>
      </c>
      <c r="F8209" s="85"/>
      <c r="G8209" s="85"/>
      <c r="I8209" s="85">
        <v>0</v>
      </c>
      <c r="J8209" s="85"/>
      <c r="K8209" s="85"/>
      <c r="M8209" s="3">
        <v>0</v>
      </c>
      <c r="O8209" s="3">
        <v>0</v>
      </c>
      <c r="Q8209" s="3">
        <v>0</v>
      </c>
      <c r="S8209" s="85">
        <v>0</v>
      </c>
      <c r="T8209" s="85"/>
      <c r="U8209" s="85"/>
    </row>
    <row r="8210" spans="3:24" ht="6" customHeight="1"/>
    <row r="8211" spans="3:24" ht="13.75" customHeight="1">
      <c r="C8211" s="86" t="s">
        <v>10</v>
      </c>
      <c r="D8211" s="86"/>
      <c r="E8211" s="86"/>
      <c r="G8211" s="87">
        <v>1</v>
      </c>
      <c r="H8211" s="87"/>
      <c r="I8211" s="87"/>
    </row>
    <row r="8212" spans="3:24" ht="6" customHeight="1"/>
    <row r="8213" spans="3:24" ht="1.75" customHeight="1"/>
    <row r="8214" spans="3:24" ht="11.4" customHeight="1">
      <c r="E8214" s="85">
        <v>865813.92</v>
      </c>
      <c r="F8214" s="85"/>
      <c r="G8214" s="85"/>
      <c r="I8214" s="85">
        <v>944642.92</v>
      </c>
      <c r="J8214" s="85"/>
      <c r="K8214" s="85"/>
      <c r="M8214" s="3">
        <v>899547.8</v>
      </c>
      <c r="O8214" s="3">
        <v>951392.01</v>
      </c>
      <c r="Q8214" s="3">
        <v>970312.81</v>
      </c>
      <c r="S8214" s="85">
        <v>1043746.12</v>
      </c>
      <c r="T8214" s="85"/>
      <c r="U8214" s="85"/>
    </row>
    <row r="8215" spans="3:24" ht="10.75" customHeight="1"/>
    <row r="8216" spans="3:24" ht="13.75" customHeight="1">
      <c r="C8216" s="91" t="s">
        <v>1085</v>
      </c>
      <c r="D8216" s="91"/>
      <c r="E8216" s="91"/>
      <c r="G8216" s="92">
        <v>1169</v>
      </c>
      <c r="H8216" s="92"/>
      <c r="I8216" s="92"/>
      <c r="J8216" s="92"/>
    </row>
    <row r="8217" spans="3:24" ht="368.4" customHeight="1"/>
    <row r="8218" spans="3:24" ht="6" customHeight="1"/>
    <row r="8219" spans="3:24" ht="16.75" customHeight="1">
      <c r="T8219" s="87">
        <v>78</v>
      </c>
      <c r="U8219" s="87"/>
      <c r="V8219" s="87"/>
      <c r="W8219" s="87"/>
      <c r="X8219" s="87"/>
    </row>
  </sheetData>
  <mergeCells count="8939">
    <mergeCell ref="B1:C1"/>
    <mergeCell ref="D1:T1"/>
    <mergeCell ref="B2:C2"/>
    <mergeCell ref="D2:T3"/>
    <mergeCell ref="B4:W4"/>
    <mergeCell ref="B5:C5"/>
    <mergeCell ref="E5:G5"/>
    <mergeCell ref="I5:K5"/>
    <mergeCell ref="S5:U5"/>
    <mergeCell ref="W5:X5"/>
    <mergeCell ref="B7:C8"/>
    <mergeCell ref="E7:G7"/>
    <mergeCell ref="I7:K7"/>
    <mergeCell ref="S7:U7"/>
    <mergeCell ref="W7:X7"/>
    <mergeCell ref="B10:C11"/>
    <mergeCell ref="E10:G10"/>
    <mergeCell ref="I10:K10"/>
    <mergeCell ref="S10:U10"/>
    <mergeCell ref="W10:X10"/>
    <mergeCell ref="B13:C14"/>
    <mergeCell ref="E13:G13"/>
    <mergeCell ref="I13:K13"/>
    <mergeCell ref="S13:U13"/>
    <mergeCell ref="B16:C17"/>
    <mergeCell ref="E16:G16"/>
    <mergeCell ref="I16:K16"/>
    <mergeCell ref="S16:U16"/>
    <mergeCell ref="W16:X16"/>
    <mergeCell ref="B19:C20"/>
    <mergeCell ref="E19:G19"/>
    <mergeCell ref="I19:K19"/>
    <mergeCell ref="S19:U19"/>
    <mergeCell ref="W19:X19"/>
    <mergeCell ref="B22:C23"/>
    <mergeCell ref="E22:G22"/>
    <mergeCell ref="I22:K22"/>
    <mergeCell ref="S22:U22"/>
    <mergeCell ref="W22:X22"/>
    <mergeCell ref="B25:C26"/>
    <mergeCell ref="E25:G25"/>
    <mergeCell ref="I25:K25"/>
    <mergeCell ref="S25:U25"/>
    <mergeCell ref="B28:C29"/>
    <mergeCell ref="E28:G28"/>
    <mergeCell ref="I28:K28"/>
    <mergeCell ref="S28:U28"/>
    <mergeCell ref="W28:X28"/>
    <mergeCell ref="B31:C32"/>
    <mergeCell ref="E31:G31"/>
    <mergeCell ref="I31:K31"/>
    <mergeCell ref="S31:U31"/>
    <mergeCell ref="B34:C35"/>
    <mergeCell ref="E34:G34"/>
    <mergeCell ref="I34:K34"/>
    <mergeCell ref="S34:U34"/>
    <mergeCell ref="W34:X34"/>
    <mergeCell ref="B37:C38"/>
    <mergeCell ref="E37:G37"/>
    <mergeCell ref="I37:K37"/>
    <mergeCell ref="S37:U37"/>
    <mergeCell ref="W37:X37"/>
    <mergeCell ref="B40:C41"/>
    <mergeCell ref="E40:G40"/>
    <mergeCell ref="I40:K40"/>
    <mergeCell ref="S40:U40"/>
    <mergeCell ref="W40:X40"/>
    <mergeCell ref="B43:C44"/>
    <mergeCell ref="E43:G43"/>
    <mergeCell ref="I43:K43"/>
    <mergeCell ref="S43:U43"/>
    <mergeCell ref="W43:X43"/>
    <mergeCell ref="B46:C47"/>
    <mergeCell ref="E46:G46"/>
    <mergeCell ref="I46:K46"/>
    <mergeCell ref="S46:U46"/>
    <mergeCell ref="W46:X46"/>
    <mergeCell ref="B49:C50"/>
    <mergeCell ref="E49:G49"/>
    <mergeCell ref="I49:K49"/>
    <mergeCell ref="S49:U49"/>
    <mergeCell ref="W49:X49"/>
    <mergeCell ref="B52:C53"/>
    <mergeCell ref="E52:G52"/>
    <mergeCell ref="I52:K52"/>
    <mergeCell ref="S52:U52"/>
    <mergeCell ref="W52:X52"/>
    <mergeCell ref="B55:C56"/>
    <mergeCell ref="E55:G55"/>
    <mergeCell ref="I55:K55"/>
    <mergeCell ref="S55:U55"/>
    <mergeCell ref="W55:X55"/>
    <mergeCell ref="B58:C59"/>
    <mergeCell ref="E58:G58"/>
    <mergeCell ref="I58:K58"/>
    <mergeCell ref="S58:U58"/>
    <mergeCell ref="W58:X58"/>
    <mergeCell ref="B61:C62"/>
    <mergeCell ref="E61:G61"/>
    <mergeCell ref="I61:K61"/>
    <mergeCell ref="S61:U61"/>
    <mergeCell ref="W61:X61"/>
    <mergeCell ref="B64:C65"/>
    <mergeCell ref="E64:G64"/>
    <mergeCell ref="I64:K64"/>
    <mergeCell ref="S64:U64"/>
    <mergeCell ref="W64:X64"/>
    <mergeCell ref="B67:C68"/>
    <mergeCell ref="E67:G67"/>
    <mergeCell ref="I67:K67"/>
    <mergeCell ref="S67:U67"/>
    <mergeCell ref="W67:X67"/>
    <mergeCell ref="B70:C71"/>
    <mergeCell ref="E70:G70"/>
    <mergeCell ref="I70:K70"/>
    <mergeCell ref="S70:U70"/>
    <mergeCell ref="W70:X70"/>
    <mergeCell ref="B73:C74"/>
    <mergeCell ref="E73:G73"/>
    <mergeCell ref="I73:K73"/>
    <mergeCell ref="S73:U73"/>
    <mergeCell ref="W73:X73"/>
    <mergeCell ref="B76:C77"/>
    <mergeCell ref="E76:G76"/>
    <mergeCell ref="I76:K76"/>
    <mergeCell ref="S76:U76"/>
    <mergeCell ref="W76:X76"/>
    <mergeCell ref="B79:C80"/>
    <mergeCell ref="E79:G79"/>
    <mergeCell ref="I79:K79"/>
    <mergeCell ref="S79:U79"/>
    <mergeCell ref="W79:X79"/>
    <mergeCell ref="B82:C83"/>
    <mergeCell ref="E82:G82"/>
    <mergeCell ref="I82:K82"/>
    <mergeCell ref="S82:U82"/>
    <mergeCell ref="W82:X82"/>
    <mergeCell ref="B85:C86"/>
    <mergeCell ref="E85:G85"/>
    <mergeCell ref="I85:K85"/>
    <mergeCell ref="S85:U85"/>
    <mergeCell ref="W85:X85"/>
    <mergeCell ref="B88:C89"/>
    <mergeCell ref="E88:G88"/>
    <mergeCell ref="I88:K88"/>
    <mergeCell ref="S88:U88"/>
    <mergeCell ref="W88:X88"/>
    <mergeCell ref="B91:C92"/>
    <mergeCell ref="E91:G91"/>
    <mergeCell ref="I91:K91"/>
    <mergeCell ref="S91:U91"/>
    <mergeCell ref="W91:X91"/>
    <mergeCell ref="B94:C95"/>
    <mergeCell ref="E94:G94"/>
    <mergeCell ref="I94:K94"/>
    <mergeCell ref="S94:U94"/>
    <mergeCell ref="W94:X94"/>
    <mergeCell ref="B97:C98"/>
    <mergeCell ref="E97:G97"/>
    <mergeCell ref="I97:K97"/>
    <mergeCell ref="S97:U97"/>
    <mergeCell ref="W97:X97"/>
    <mergeCell ref="B100:C101"/>
    <mergeCell ref="E100:G100"/>
    <mergeCell ref="I100:K100"/>
    <mergeCell ref="S100:U100"/>
    <mergeCell ref="W100:X100"/>
    <mergeCell ref="B103:C104"/>
    <mergeCell ref="E103:G103"/>
    <mergeCell ref="I103:K103"/>
    <mergeCell ref="S103:U103"/>
    <mergeCell ref="W103:X103"/>
    <mergeCell ref="B106:C107"/>
    <mergeCell ref="E106:G106"/>
    <mergeCell ref="I106:K106"/>
    <mergeCell ref="S106:U106"/>
    <mergeCell ref="W106:X106"/>
    <mergeCell ref="B109:C110"/>
    <mergeCell ref="E109:G109"/>
    <mergeCell ref="I109:K109"/>
    <mergeCell ref="S109:U109"/>
    <mergeCell ref="B112:C113"/>
    <mergeCell ref="E112:G112"/>
    <mergeCell ref="I112:K112"/>
    <mergeCell ref="S112:U112"/>
    <mergeCell ref="B115:C116"/>
    <mergeCell ref="E115:G115"/>
    <mergeCell ref="I115:K115"/>
    <mergeCell ref="S115:U115"/>
    <mergeCell ref="W115:X115"/>
    <mergeCell ref="B118:C119"/>
    <mergeCell ref="E118:G118"/>
    <mergeCell ref="I118:K118"/>
    <mergeCell ref="S118:U118"/>
    <mergeCell ref="W118:X118"/>
    <mergeCell ref="B121:C122"/>
    <mergeCell ref="E121:G121"/>
    <mergeCell ref="I121:K121"/>
    <mergeCell ref="S121:U121"/>
    <mergeCell ref="B124:C125"/>
    <mergeCell ref="E124:G124"/>
    <mergeCell ref="I124:K124"/>
    <mergeCell ref="S124:U124"/>
    <mergeCell ref="B127:C128"/>
    <mergeCell ref="E127:G127"/>
    <mergeCell ref="I127:K127"/>
    <mergeCell ref="S127:U127"/>
    <mergeCell ref="W127:X127"/>
    <mergeCell ref="B130:C131"/>
    <mergeCell ref="E130:G130"/>
    <mergeCell ref="I130:K130"/>
    <mergeCell ref="S130:U130"/>
    <mergeCell ref="B133:C134"/>
    <mergeCell ref="E133:G133"/>
    <mergeCell ref="I133:K133"/>
    <mergeCell ref="S133:U133"/>
    <mergeCell ref="W133:X133"/>
    <mergeCell ref="B136:C137"/>
    <mergeCell ref="E136:G136"/>
    <mergeCell ref="I136:K136"/>
    <mergeCell ref="S136:U136"/>
    <mergeCell ref="W136:X136"/>
    <mergeCell ref="B139:C140"/>
    <mergeCell ref="E139:G139"/>
    <mergeCell ref="I139:K139"/>
    <mergeCell ref="S139:U139"/>
    <mergeCell ref="W139:X139"/>
    <mergeCell ref="B142:C143"/>
    <mergeCell ref="E142:G142"/>
    <mergeCell ref="I142:K142"/>
    <mergeCell ref="S142:U142"/>
    <mergeCell ref="W142:X142"/>
    <mergeCell ref="B145:C146"/>
    <mergeCell ref="E145:G145"/>
    <mergeCell ref="I145:K145"/>
    <mergeCell ref="S145:U145"/>
    <mergeCell ref="W145:X145"/>
    <mergeCell ref="B148:C149"/>
    <mergeCell ref="E148:G148"/>
    <mergeCell ref="I148:K148"/>
    <mergeCell ref="S148:U148"/>
    <mergeCell ref="B151:C152"/>
    <mergeCell ref="E151:G151"/>
    <mergeCell ref="I151:K151"/>
    <mergeCell ref="S151:U151"/>
    <mergeCell ref="B154:C155"/>
    <mergeCell ref="E154:G154"/>
    <mergeCell ref="I154:K154"/>
    <mergeCell ref="S154:U154"/>
    <mergeCell ref="W154:X154"/>
    <mergeCell ref="B157:C158"/>
    <mergeCell ref="E157:G157"/>
    <mergeCell ref="I157:K157"/>
    <mergeCell ref="S157:U157"/>
    <mergeCell ref="W157:X157"/>
    <mergeCell ref="B160:C161"/>
    <mergeCell ref="E160:G160"/>
    <mergeCell ref="I160:K160"/>
    <mergeCell ref="S160:U160"/>
    <mergeCell ref="B163:C164"/>
    <mergeCell ref="E163:G163"/>
    <mergeCell ref="I163:K163"/>
    <mergeCell ref="S163:U163"/>
    <mergeCell ref="B166:C167"/>
    <mergeCell ref="E166:G166"/>
    <mergeCell ref="I166:K166"/>
    <mergeCell ref="S166:U166"/>
    <mergeCell ref="W166:X166"/>
    <mergeCell ref="B169:C170"/>
    <mergeCell ref="E169:G169"/>
    <mergeCell ref="I169:K169"/>
    <mergeCell ref="S169:U169"/>
    <mergeCell ref="W169:X169"/>
    <mergeCell ref="B172:C173"/>
    <mergeCell ref="E172:G172"/>
    <mergeCell ref="I172:K172"/>
    <mergeCell ref="S172:U172"/>
    <mergeCell ref="W172:X172"/>
    <mergeCell ref="B175:C176"/>
    <mergeCell ref="E175:G175"/>
    <mergeCell ref="I175:K175"/>
    <mergeCell ref="S175:U175"/>
    <mergeCell ref="W175:X175"/>
    <mergeCell ref="B178:C179"/>
    <mergeCell ref="E178:G178"/>
    <mergeCell ref="I178:K178"/>
    <mergeCell ref="S178:U178"/>
    <mergeCell ref="W178:X178"/>
    <mergeCell ref="B181:C182"/>
    <mergeCell ref="E181:G181"/>
    <mergeCell ref="I181:K181"/>
    <mergeCell ref="S181:U181"/>
    <mergeCell ref="W181:X181"/>
    <mergeCell ref="B184:C185"/>
    <mergeCell ref="E184:G184"/>
    <mergeCell ref="I184:K184"/>
    <mergeCell ref="S184:U184"/>
    <mergeCell ref="W184:X184"/>
    <mergeCell ref="B187:C188"/>
    <mergeCell ref="E187:G187"/>
    <mergeCell ref="I187:K187"/>
    <mergeCell ref="S187:U187"/>
    <mergeCell ref="W187:X187"/>
    <mergeCell ref="B190:C191"/>
    <mergeCell ref="E190:G190"/>
    <mergeCell ref="I190:K190"/>
    <mergeCell ref="S190:U190"/>
    <mergeCell ref="W190:X190"/>
    <mergeCell ref="B193:C194"/>
    <mergeCell ref="E193:G193"/>
    <mergeCell ref="I193:K193"/>
    <mergeCell ref="S193:U193"/>
    <mergeCell ref="W193:X193"/>
    <mergeCell ref="B196:C197"/>
    <mergeCell ref="E196:G196"/>
    <mergeCell ref="I196:K196"/>
    <mergeCell ref="S196:U196"/>
    <mergeCell ref="B199:C200"/>
    <mergeCell ref="E199:G199"/>
    <mergeCell ref="I199:K199"/>
    <mergeCell ref="S199:U199"/>
    <mergeCell ref="W199:X199"/>
    <mergeCell ref="B202:C203"/>
    <mergeCell ref="E202:G202"/>
    <mergeCell ref="I202:K202"/>
    <mergeCell ref="S202:U202"/>
    <mergeCell ref="W202:X202"/>
    <mergeCell ref="B205:C206"/>
    <mergeCell ref="E205:G205"/>
    <mergeCell ref="I205:K205"/>
    <mergeCell ref="S205:U205"/>
    <mergeCell ref="W205:X205"/>
    <mergeCell ref="B208:C209"/>
    <mergeCell ref="E208:G208"/>
    <mergeCell ref="I208:K208"/>
    <mergeCell ref="S208:U208"/>
    <mergeCell ref="W208:X208"/>
    <mergeCell ref="B211:C212"/>
    <mergeCell ref="E211:G211"/>
    <mergeCell ref="I211:K211"/>
    <mergeCell ref="S211:U211"/>
    <mergeCell ref="W211:X211"/>
    <mergeCell ref="B214:C215"/>
    <mergeCell ref="E214:G214"/>
    <mergeCell ref="I214:K214"/>
    <mergeCell ref="S214:U214"/>
    <mergeCell ref="W214:X214"/>
    <mergeCell ref="B217:C218"/>
    <mergeCell ref="E217:G217"/>
    <mergeCell ref="I217:K217"/>
    <mergeCell ref="S217:U217"/>
    <mergeCell ref="W217:X217"/>
    <mergeCell ref="B220:C221"/>
    <mergeCell ref="E220:G220"/>
    <mergeCell ref="I220:K220"/>
    <mergeCell ref="S220:U220"/>
    <mergeCell ref="W220:X220"/>
    <mergeCell ref="B223:C224"/>
    <mergeCell ref="E223:G223"/>
    <mergeCell ref="I223:K223"/>
    <mergeCell ref="S223:U223"/>
    <mergeCell ref="W223:X223"/>
    <mergeCell ref="B226:C227"/>
    <mergeCell ref="E226:G226"/>
    <mergeCell ref="I226:K226"/>
    <mergeCell ref="S226:U226"/>
    <mergeCell ref="W226:X226"/>
    <mergeCell ref="B229:C230"/>
    <mergeCell ref="E229:G229"/>
    <mergeCell ref="I229:K229"/>
    <mergeCell ref="S229:U229"/>
    <mergeCell ref="W229:X229"/>
    <mergeCell ref="B232:C233"/>
    <mergeCell ref="E232:G232"/>
    <mergeCell ref="I232:K232"/>
    <mergeCell ref="S232:U232"/>
    <mergeCell ref="W232:X232"/>
    <mergeCell ref="B235:C236"/>
    <mergeCell ref="E235:G235"/>
    <mergeCell ref="I235:K235"/>
    <mergeCell ref="S235:U235"/>
    <mergeCell ref="W235:X235"/>
    <mergeCell ref="B238:C239"/>
    <mergeCell ref="E238:G238"/>
    <mergeCell ref="I238:K238"/>
    <mergeCell ref="S238:U238"/>
    <mergeCell ref="W238:X238"/>
    <mergeCell ref="B241:C242"/>
    <mergeCell ref="E241:G241"/>
    <mergeCell ref="I241:K241"/>
    <mergeCell ref="S241:U241"/>
    <mergeCell ref="W241:X241"/>
    <mergeCell ref="B244:C245"/>
    <mergeCell ref="E244:G244"/>
    <mergeCell ref="I244:K244"/>
    <mergeCell ref="S244:U244"/>
    <mergeCell ref="W244:X244"/>
    <mergeCell ref="B247:C248"/>
    <mergeCell ref="E247:G247"/>
    <mergeCell ref="I247:K247"/>
    <mergeCell ref="S247:U247"/>
    <mergeCell ref="W247:X247"/>
    <mergeCell ref="B250:C251"/>
    <mergeCell ref="E250:G250"/>
    <mergeCell ref="I250:K250"/>
    <mergeCell ref="S250:U250"/>
    <mergeCell ref="W250:X250"/>
    <mergeCell ref="B253:C254"/>
    <mergeCell ref="E253:G253"/>
    <mergeCell ref="I253:K253"/>
    <mergeCell ref="S253:U253"/>
    <mergeCell ref="B256:C257"/>
    <mergeCell ref="E256:G256"/>
    <mergeCell ref="I256:K256"/>
    <mergeCell ref="S256:U256"/>
    <mergeCell ref="W256:X256"/>
    <mergeCell ref="B259:C260"/>
    <mergeCell ref="E259:G259"/>
    <mergeCell ref="I259:K259"/>
    <mergeCell ref="S259:U259"/>
    <mergeCell ref="B262:C263"/>
    <mergeCell ref="E262:G262"/>
    <mergeCell ref="I262:K262"/>
    <mergeCell ref="S262:U262"/>
    <mergeCell ref="W262:X262"/>
    <mergeCell ref="B265:C266"/>
    <mergeCell ref="E265:G265"/>
    <mergeCell ref="I265:K265"/>
    <mergeCell ref="S265:U265"/>
    <mergeCell ref="B268:C269"/>
    <mergeCell ref="E268:G268"/>
    <mergeCell ref="I268:K268"/>
    <mergeCell ref="S268:U268"/>
    <mergeCell ref="B271:C272"/>
    <mergeCell ref="E271:G271"/>
    <mergeCell ref="I271:K271"/>
    <mergeCell ref="S271:U271"/>
    <mergeCell ref="B274:C275"/>
    <mergeCell ref="E274:G274"/>
    <mergeCell ref="I274:K274"/>
    <mergeCell ref="S274:U274"/>
    <mergeCell ref="W274:X274"/>
    <mergeCell ref="B277:C278"/>
    <mergeCell ref="E277:G277"/>
    <mergeCell ref="I277:K277"/>
    <mergeCell ref="S277:U277"/>
    <mergeCell ref="B280:C281"/>
    <mergeCell ref="E280:G280"/>
    <mergeCell ref="I280:K280"/>
    <mergeCell ref="S280:U280"/>
    <mergeCell ref="B283:C284"/>
    <mergeCell ref="E283:G283"/>
    <mergeCell ref="I283:K283"/>
    <mergeCell ref="S283:U283"/>
    <mergeCell ref="W283:X283"/>
    <mergeCell ref="B286:C287"/>
    <mergeCell ref="E286:G286"/>
    <mergeCell ref="I286:K286"/>
    <mergeCell ref="S286:U286"/>
    <mergeCell ref="B289:C290"/>
    <mergeCell ref="E289:G289"/>
    <mergeCell ref="I289:K289"/>
    <mergeCell ref="S289:U289"/>
    <mergeCell ref="W289:X289"/>
    <mergeCell ref="B292:C293"/>
    <mergeCell ref="E292:G292"/>
    <mergeCell ref="I292:K292"/>
    <mergeCell ref="S292:U292"/>
    <mergeCell ref="W292:X292"/>
    <mergeCell ref="B295:C296"/>
    <mergeCell ref="E295:G295"/>
    <mergeCell ref="I295:K295"/>
    <mergeCell ref="S295:U295"/>
    <mergeCell ref="W295:X295"/>
    <mergeCell ref="B298:C299"/>
    <mergeCell ref="E298:G298"/>
    <mergeCell ref="I298:K298"/>
    <mergeCell ref="S298:U298"/>
    <mergeCell ref="W298:X298"/>
    <mergeCell ref="B301:C302"/>
    <mergeCell ref="E301:G301"/>
    <mergeCell ref="I301:K301"/>
    <mergeCell ref="S301:U301"/>
    <mergeCell ref="W301:X301"/>
    <mergeCell ref="B304:C305"/>
    <mergeCell ref="E304:G304"/>
    <mergeCell ref="I304:K304"/>
    <mergeCell ref="S304:U304"/>
    <mergeCell ref="W304:X304"/>
    <mergeCell ref="B307:C308"/>
    <mergeCell ref="E307:G307"/>
    <mergeCell ref="I307:K307"/>
    <mergeCell ref="S307:U307"/>
    <mergeCell ref="W307:X307"/>
    <mergeCell ref="B310:C311"/>
    <mergeCell ref="E310:G310"/>
    <mergeCell ref="I310:K310"/>
    <mergeCell ref="S310:U310"/>
    <mergeCell ref="W310:X310"/>
    <mergeCell ref="B313:C314"/>
    <mergeCell ref="E313:G313"/>
    <mergeCell ref="I313:K313"/>
    <mergeCell ref="S313:U313"/>
    <mergeCell ref="W313:X313"/>
    <mergeCell ref="B316:C317"/>
    <mergeCell ref="E316:G316"/>
    <mergeCell ref="I316:K316"/>
    <mergeCell ref="S316:U316"/>
    <mergeCell ref="W316:X316"/>
    <mergeCell ref="B319:C320"/>
    <mergeCell ref="E319:G319"/>
    <mergeCell ref="I319:K319"/>
    <mergeCell ref="S319:U319"/>
    <mergeCell ref="W319:X319"/>
    <mergeCell ref="B322:C323"/>
    <mergeCell ref="E322:G322"/>
    <mergeCell ref="I322:K322"/>
    <mergeCell ref="S322:U322"/>
    <mergeCell ref="W322:X322"/>
    <mergeCell ref="B325:C326"/>
    <mergeCell ref="E325:G325"/>
    <mergeCell ref="I325:K325"/>
    <mergeCell ref="S325:U325"/>
    <mergeCell ref="W325:X325"/>
    <mergeCell ref="B328:C329"/>
    <mergeCell ref="E328:G328"/>
    <mergeCell ref="I328:K328"/>
    <mergeCell ref="S328:U328"/>
    <mergeCell ref="W328:X328"/>
    <mergeCell ref="B331:C332"/>
    <mergeCell ref="E331:G331"/>
    <mergeCell ref="I331:K331"/>
    <mergeCell ref="S331:U331"/>
    <mergeCell ref="W331:X331"/>
    <mergeCell ref="B334:C335"/>
    <mergeCell ref="E334:G334"/>
    <mergeCell ref="I334:K334"/>
    <mergeCell ref="S334:U334"/>
    <mergeCell ref="W334:X334"/>
    <mergeCell ref="B337:C338"/>
    <mergeCell ref="E337:G337"/>
    <mergeCell ref="I337:K337"/>
    <mergeCell ref="S337:U337"/>
    <mergeCell ref="W337:X337"/>
    <mergeCell ref="B340:C341"/>
    <mergeCell ref="E340:G340"/>
    <mergeCell ref="I340:K340"/>
    <mergeCell ref="S340:U340"/>
    <mergeCell ref="B343:C344"/>
    <mergeCell ref="E343:G343"/>
    <mergeCell ref="I343:K343"/>
    <mergeCell ref="S343:U343"/>
    <mergeCell ref="B346:C347"/>
    <mergeCell ref="E346:G346"/>
    <mergeCell ref="I346:K346"/>
    <mergeCell ref="S346:U346"/>
    <mergeCell ref="W346:X346"/>
    <mergeCell ref="B349:C350"/>
    <mergeCell ref="E349:G349"/>
    <mergeCell ref="I349:K349"/>
    <mergeCell ref="S349:U349"/>
    <mergeCell ref="B352:C353"/>
    <mergeCell ref="E352:G352"/>
    <mergeCell ref="I352:K352"/>
    <mergeCell ref="S352:U352"/>
    <mergeCell ref="W352:X352"/>
    <mergeCell ref="B355:C356"/>
    <mergeCell ref="E355:G355"/>
    <mergeCell ref="I355:K355"/>
    <mergeCell ref="S355:U355"/>
    <mergeCell ref="W355:X355"/>
    <mergeCell ref="B358:C359"/>
    <mergeCell ref="E358:G358"/>
    <mergeCell ref="I358:K358"/>
    <mergeCell ref="S358:U358"/>
    <mergeCell ref="W358:X358"/>
    <mergeCell ref="B361:C362"/>
    <mergeCell ref="E361:G361"/>
    <mergeCell ref="I361:K361"/>
    <mergeCell ref="S361:U361"/>
    <mergeCell ref="W361:X361"/>
    <mergeCell ref="B364:C365"/>
    <mergeCell ref="E364:G364"/>
    <mergeCell ref="I364:K364"/>
    <mergeCell ref="S364:U364"/>
    <mergeCell ref="W364:X364"/>
    <mergeCell ref="B367:C368"/>
    <mergeCell ref="E367:G367"/>
    <mergeCell ref="I367:K367"/>
    <mergeCell ref="S367:U367"/>
    <mergeCell ref="B370:C371"/>
    <mergeCell ref="E370:G370"/>
    <mergeCell ref="I370:K370"/>
    <mergeCell ref="S370:U370"/>
    <mergeCell ref="W370:X370"/>
    <mergeCell ref="B373:C374"/>
    <mergeCell ref="E373:G373"/>
    <mergeCell ref="I373:K373"/>
    <mergeCell ref="S373:U373"/>
    <mergeCell ref="W373:X373"/>
    <mergeCell ref="B376:C377"/>
    <mergeCell ref="E376:G376"/>
    <mergeCell ref="I376:K376"/>
    <mergeCell ref="S376:U376"/>
    <mergeCell ref="W376:X376"/>
    <mergeCell ref="B379:C380"/>
    <mergeCell ref="E379:G379"/>
    <mergeCell ref="I379:K379"/>
    <mergeCell ref="S379:U379"/>
    <mergeCell ref="W379:X379"/>
    <mergeCell ref="B382:C383"/>
    <mergeCell ref="E382:G382"/>
    <mergeCell ref="I382:K382"/>
    <mergeCell ref="S382:U382"/>
    <mergeCell ref="B385:C386"/>
    <mergeCell ref="E385:G385"/>
    <mergeCell ref="I385:K385"/>
    <mergeCell ref="S385:U385"/>
    <mergeCell ref="W385:X385"/>
    <mergeCell ref="B388:C389"/>
    <mergeCell ref="E388:G388"/>
    <mergeCell ref="I388:K388"/>
    <mergeCell ref="S388:U388"/>
    <mergeCell ref="W388:X388"/>
    <mergeCell ref="B391:C392"/>
    <mergeCell ref="E391:G391"/>
    <mergeCell ref="I391:K391"/>
    <mergeCell ref="S391:U391"/>
    <mergeCell ref="W391:X391"/>
    <mergeCell ref="B394:C395"/>
    <mergeCell ref="E394:G394"/>
    <mergeCell ref="I394:K394"/>
    <mergeCell ref="S394:U394"/>
    <mergeCell ref="W394:X394"/>
    <mergeCell ref="B397:C398"/>
    <mergeCell ref="E397:G397"/>
    <mergeCell ref="I397:K397"/>
    <mergeCell ref="S397:U397"/>
    <mergeCell ref="B400:C401"/>
    <mergeCell ref="E400:G400"/>
    <mergeCell ref="I400:K400"/>
    <mergeCell ref="S400:U400"/>
    <mergeCell ref="W400:X400"/>
    <mergeCell ref="B403:C404"/>
    <mergeCell ref="E403:G403"/>
    <mergeCell ref="I403:K403"/>
    <mergeCell ref="S403:U403"/>
    <mergeCell ref="B406:C407"/>
    <mergeCell ref="E406:G406"/>
    <mergeCell ref="I406:K406"/>
    <mergeCell ref="S406:U406"/>
    <mergeCell ref="W406:X406"/>
    <mergeCell ref="B409:C410"/>
    <mergeCell ref="E409:G409"/>
    <mergeCell ref="I409:K409"/>
    <mergeCell ref="S409:U409"/>
    <mergeCell ref="W409:X409"/>
    <mergeCell ref="B412:C413"/>
    <mergeCell ref="E412:G412"/>
    <mergeCell ref="I412:K412"/>
    <mergeCell ref="S412:U412"/>
    <mergeCell ref="B415:C416"/>
    <mergeCell ref="E415:G415"/>
    <mergeCell ref="I415:K415"/>
    <mergeCell ref="S415:U415"/>
    <mergeCell ref="B418:C419"/>
    <mergeCell ref="E418:G418"/>
    <mergeCell ref="I418:K418"/>
    <mergeCell ref="S418:U418"/>
    <mergeCell ref="W418:X418"/>
    <mergeCell ref="B421:C422"/>
    <mergeCell ref="E421:G421"/>
    <mergeCell ref="I421:K421"/>
    <mergeCell ref="S421:U421"/>
    <mergeCell ref="W421:X421"/>
    <mergeCell ref="B424:C425"/>
    <mergeCell ref="E424:G424"/>
    <mergeCell ref="I424:K424"/>
    <mergeCell ref="S424:U424"/>
    <mergeCell ref="W424:X424"/>
    <mergeCell ref="B427:C428"/>
    <mergeCell ref="E427:G427"/>
    <mergeCell ref="I427:K427"/>
    <mergeCell ref="S427:U427"/>
    <mergeCell ref="W427:X427"/>
    <mergeCell ref="B430:C431"/>
    <mergeCell ref="E430:G430"/>
    <mergeCell ref="I430:K430"/>
    <mergeCell ref="S430:U430"/>
    <mergeCell ref="B433:C434"/>
    <mergeCell ref="E433:G433"/>
    <mergeCell ref="I433:K433"/>
    <mergeCell ref="S433:U433"/>
    <mergeCell ref="B436:C437"/>
    <mergeCell ref="E436:G436"/>
    <mergeCell ref="I436:K436"/>
    <mergeCell ref="S436:U436"/>
    <mergeCell ref="B439:C440"/>
    <mergeCell ref="E439:G439"/>
    <mergeCell ref="I439:K439"/>
    <mergeCell ref="S439:U439"/>
    <mergeCell ref="B442:C443"/>
    <mergeCell ref="E442:G442"/>
    <mergeCell ref="I442:K442"/>
    <mergeCell ref="S442:U442"/>
    <mergeCell ref="W442:X442"/>
    <mergeCell ref="B445:C446"/>
    <mergeCell ref="E445:G445"/>
    <mergeCell ref="I445:K445"/>
    <mergeCell ref="S445:U445"/>
    <mergeCell ref="B448:C449"/>
    <mergeCell ref="E448:G448"/>
    <mergeCell ref="I448:K448"/>
    <mergeCell ref="S448:U448"/>
    <mergeCell ref="W448:X448"/>
    <mergeCell ref="B451:C452"/>
    <mergeCell ref="E451:G451"/>
    <mergeCell ref="I451:K451"/>
    <mergeCell ref="S451:U451"/>
    <mergeCell ref="W451:X451"/>
    <mergeCell ref="B454:C455"/>
    <mergeCell ref="E454:G454"/>
    <mergeCell ref="I454:K454"/>
    <mergeCell ref="S454:U454"/>
    <mergeCell ref="W454:X454"/>
    <mergeCell ref="B457:C458"/>
    <mergeCell ref="E457:G457"/>
    <mergeCell ref="I457:K457"/>
    <mergeCell ref="S457:U457"/>
    <mergeCell ref="W457:X457"/>
    <mergeCell ref="B460:C461"/>
    <mergeCell ref="E460:G460"/>
    <mergeCell ref="I460:K460"/>
    <mergeCell ref="S460:U460"/>
    <mergeCell ref="W460:X460"/>
    <mergeCell ref="B463:C464"/>
    <mergeCell ref="E463:G463"/>
    <mergeCell ref="I463:K463"/>
    <mergeCell ref="S463:U463"/>
    <mergeCell ref="W463:X463"/>
    <mergeCell ref="B466:C467"/>
    <mergeCell ref="E466:G466"/>
    <mergeCell ref="I466:K466"/>
    <mergeCell ref="S466:U466"/>
    <mergeCell ref="B469:C470"/>
    <mergeCell ref="E469:G469"/>
    <mergeCell ref="I469:K469"/>
    <mergeCell ref="S469:U469"/>
    <mergeCell ref="W469:X469"/>
    <mergeCell ref="B472:C473"/>
    <mergeCell ref="E472:G472"/>
    <mergeCell ref="I472:K472"/>
    <mergeCell ref="S472:U472"/>
    <mergeCell ref="W472:X472"/>
    <mergeCell ref="B475:C476"/>
    <mergeCell ref="E475:G475"/>
    <mergeCell ref="I475:K475"/>
    <mergeCell ref="S475:U475"/>
    <mergeCell ref="W475:X475"/>
    <mergeCell ref="B478:C479"/>
    <mergeCell ref="E478:G478"/>
    <mergeCell ref="I478:K478"/>
    <mergeCell ref="S478:U478"/>
    <mergeCell ref="W478:X478"/>
    <mergeCell ref="B481:C482"/>
    <mergeCell ref="E481:G481"/>
    <mergeCell ref="I481:K481"/>
    <mergeCell ref="S481:U481"/>
    <mergeCell ref="W481:X481"/>
    <mergeCell ref="B484:C485"/>
    <mergeCell ref="E484:G484"/>
    <mergeCell ref="I484:K484"/>
    <mergeCell ref="S484:U484"/>
    <mergeCell ref="W484:X484"/>
    <mergeCell ref="B487:C488"/>
    <mergeCell ref="E487:G487"/>
    <mergeCell ref="I487:K487"/>
    <mergeCell ref="S487:U487"/>
    <mergeCell ref="B490:C491"/>
    <mergeCell ref="E490:G490"/>
    <mergeCell ref="I490:K490"/>
    <mergeCell ref="S490:U490"/>
    <mergeCell ref="W490:X490"/>
    <mergeCell ref="B493:C494"/>
    <mergeCell ref="E493:G493"/>
    <mergeCell ref="I493:K493"/>
    <mergeCell ref="S493:U493"/>
    <mergeCell ref="W493:X493"/>
    <mergeCell ref="B496:C497"/>
    <mergeCell ref="E496:G496"/>
    <mergeCell ref="I496:K496"/>
    <mergeCell ref="S496:U496"/>
    <mergeCell ref="W496:X496"/>
    <mergeCell ref="B499:C500"/>
    <mergeCell ref="E499:G499"/>
    <mergeCell ref="I499:K499"/>
    <mergeCell ref="S499:U499"/>
    <mergeCell ref="W499:X499"/>
    <mergeCell ref="B502:C503"/>
    <mergeCell ref="E502:G502"/>
    <mergeCell ref="I502:K502"/>
    <mergeCell ref="S502:U502"/>
    <mergeCell ref="W502:X502"/>
    <mergeCell ref="B505:C506"/>
    <mergeCell ref="E505:G505"/>
    <mergeCell ref="I505:K505"/>
    <mergeCell ref="S505:U505"/>
    <mergeCell ref="W505:X505"/>
    <mergeCell ref="B508:C509"/>
    <mergeCell ref="E508:G508"/>
    <mergeCell ref="I508:K508"/>
    <mergeCell ref="S508:U508"/>
    <mergeCell ref="B511:C512"/>
    <mergeCell ref="E511:G511"/>
    <mergeCell ref="I511:K511"/>
    <mergeCell ref="S511:U511"/>
    <mergeCell ref="W511:X511"/>
    <mergeCell ref="B514:C515"/>
    <mergeCell ref="E514:G514"/>
    <mergeCell ref="I514:K514"/>
    <mergeCell ref="S514:U514"/>
    <mergeCell ref="W514:X514"/>
    <mergeCell ref="B517:C518"/>
    <mergeCell ref="E517:G517"/>
    <mergeCell ref="I517:K517"/>
    <mergeCell ref="S517:U517"/>
    <mergeCell ref="W517:X517"/>
    <mergeCell ref="B520:C521"/>
    <mergeCell ref="E520:G520"/>
    <mergeCell ref="I520:K520"/>
    <mergeCell ref="S520:U520"/>
    <mergeCell ref="W520:X520"/>
    <mergeCell ref="B523:C524"/>
    <mergeCell ref="E523:G523"/>
    <mergeCell ref="I523:K523"/>
    <mergeCell ref="S523:U523"/>
    <mergeCell ref="W523:X523"/>
    <mergeCell ref="B526:C527"/>
    <mergeCell ref="E526:G526"/>
    <mergeCell ref="I526:K526"/>
    <mergeCell ref="S526:U526"/>
    <mergeCell ref="W526:X526"/>
    <mergeCell ref="B529:C530"/>
    <mergeCell ref="E529:G529"/>
    <mergeCell ref="I529:K529"/>
    <mergeCell ref="S529:U529"/>
    <mergeCell ref="W529:X529"/>
    <mergeCell ref="B532:C533"/>
    <mergeCell ref="E532:G532"/>
    <mergeCell ref="I532:K532"/>
    <mergeCell ref="S532:U532"/>
    <mergeCell ref="W532:X532"/>
    <mergeCell ref="B535:C536"/>
    <mergeCell ref="E535:G535"/>
    <mergeCell ref="I535:K535"/>
    <mergeCell ref="S535:U535"/>
    <mergeCell ref="W535:X535"/>
    <mergeCell ref="B538:C539"/>
    <mergeCell ref="E538:G538"/>
    <mergeCell ref="I538:K538"/>
    <mergeCell ref="S538:U538"/>
    <mergeCell ref="W538:X538"/>
    <mergeCell ref="B541:C542"/>
    <mergeCell ref="E541:G541"/>
    <mergeCell ref="I541:K541"/>
    <mergeCell ref="S541:U541"/>
    <mergeCell ref="W541:X541"/>
    <mergeCell ref="B544:C545"/>
    <mergeCell ref="E544:G544"/>
    <mergeCell ref="I544:K544"/>
    <mergeCell ref="S544:U544"/>
    <mergeCell ref="W544:X544"/>
    <mergeCell ref="B547:C548"/>
    <mergeCell ref="E547:G547"/>
    <mergeCell ref="I547:K547"/>
    <mergeCell ref="S547:U547"/>
    <mergeCell ref="W547:X547"/>
    <mergeCell ref="B550:C551"/>
    <mergeCell ref="E550:G550"/>
    <mergeCell ref="I550:K550"/>
    <mergeCell ref="S550:U550"/>
    <mergeCell ref="W550:X550"/>
    <mergeCell ref="B553:C554"/>
    <mergeCell ref="E553:G553"/>
    <mergeCell ref="I553:K553"/>
    <mergeCell ref="S553:U553"/>
    <mergeCell ref="W553:X553"/>
    <mergeCell ref="B556:C557"/>
    <mergeCell ref="E556:G556"/>
    <mergeCell ref="I556:K556"/>
    <mergeCell ref="S556:U556"/>
    <mergeCell ref="B559:C560"/>
    <mergeCell ref="E559:G559"/>
    <mergeCell ref="I559:K559"/>
    <mergeCell ref="S559:U559"/>
    <mergeCell ref="W559:X559"/>
    <mergeCell ref="B562:C563"/>
    <mergeCell ref="E562:G562"/>
    <mergeCell ref="I562:K562"/>
    <mergeCell ref="S562:U562"/>
    <mergeCell ref="W562:X562"/>
    <mergeCell ref="B565:C566"/>
    <mergeCell ref="E565:G565"/>
    <mergeCell ref="I565:K565"/>
    <mergeCell ref="S565:U565"/>
    <mergeCell ref="W565:X565"/>
    <mergeCell ref="B568:C569"/>
    <mergeCell ref="E568:G568"/>
    <mergeCell ref="I568:K568"/>
    <mergeCell ref="S568:U568"/>
    <mergeCell ref="W568:X568"/>
    <mergeCell ref="B571:C572"/>
    <mergeCell ref="E571:G571"/>
    <mergeCell ref="I571:K571"/>
    <mergeCell ref="S571:U571"/>
    <mergeCell ref="B574:C575"/>
    <mergeCell ref="E574:G574"/>
    <mergeCell ref="I574:K574"/>
    <mergeCell ref="S574:U574"/>
    <mergeCell ref="W574:X574"/>
    <mergeCell ref="B577:C578"/>
    <mergeCell ref="E577:G577"/>
    <mergeCell ref="I577:K577"/>
    <mergeCell ref="S577:U577"/>
    <mergeCell ref="W577:X577"/>
    <mergeCell ref="B580:C581"/>
    <mergeCell ref="E580:G580"/>
    <mergeCell ref="I580:K580"/>
    <mergeCell ref="S580:U580"/>
    <mergeCell ref="B583:C584"/>
    <mergeCell ref="E583:G583"/>
    <mergeCell ref="I583:K583"/>
    <mergeCell ref="S583:U583"/>
    <mergeCell ref="W583:X583"/>
    <mergeCell ref="B586:C587"/>
    <mergeCell ref="E586:G586"/>
    <mergeCell ref="I586:K586"/>
    <mergeCell ref="S586:U586"/>
    <mergeCell ref="W586:X586"/>
    <mergeCell ref="B589:C590"/>
    <mergeCell ref="E589:G589"/>
    <mergeCell ref="I589:K589"/>
    <mergeCell ref="S589:U589"/>
    <mergeCell ref="W589:X589"/>
    <mergeCell ref="B592:C593"/>
    <mergeCell ref="E592:G592"/>
    <mergeCell ref="I592:K592"/>
    <mergeCell ref="S592:U592"/>
    <mergeCell ref="W592:X592"/>
    <mergeCell ref="B595:C596"/>
    <mergeCell ref="E595:G595"/>
    <mergeCell ref="I595:K595"/>
    <mergeCell ref="S595:U595"/>
    <mergeCell ref="W595:X595"/>
    <mergeCell ref="B598:C599"/>
    <mergeCell ref="E598:G598"/>
    <mergeCell ref="I598:K598"/>
    <mergeCell ref="S598:U598"/>
    <mergeCell ref="B601:C602"/>
    <mergeCell ref="E601:G601"/>
    <mergeCell ref="I601:K601"/>
    <mergeCell ref="S601:U601"/>
    <mergeCell ref="B604:C605"/>
    <mergeCell ref="E604:G604"/>
    <mergeCell ref="I604:K604"/>
    <mergeCell ref="S604:U604"/>
    <mergeCell ref="W604:X604"/>
    <mergeCell ref="B607:C608"/>
    <mergeCell ref="E607:G607"/>
    <mergeCell ref="I607:K607"/>
    <mergeCell ref="S607:U607"/>
    <mergeCell ref="W607:X607"/>
    <mergeCell ref="B610:C611"/>
    <mergeCell ref="E610:G610"/>
    <mergeCell ref="I610:K610"/>
    <mergeCell ref="S610:U610"/>
    <mergeCell ref="W610:X610"/>
    <mergeCell ref="B613:C614"/>
    <mergeCell ref="E613:G613"/>
    <mergeCell ref="I613:K613"/>
    <mergeCell ref="S613:U613"/>
    <mergeCell ref="W613:X613"/>
    <mergeCell ref="B616:C617"/>
    <mergeCell ref="E616:G616"/>
    <mergeCell ref="I616:K616"/>
    <mergeCell ref="S616:U616"/>
    <mergeCell ref="B619:C620"/>
    <mergeCell ref="E619:G619"/>
    <mergeCell ref="I619:K619"/>
    <mergeCell ref="S619:U619"/>
    <mergeCell ref="W619:X619"/>
    <mergeCell ref="B622:C623"/>
    <mergeCell ref="E622:G622"/>
    <mergeCell ref="I622:K622"/>
    <mergeCell ref="S622:U622"/>
    <mergeCell ref="W622:X622"/>
    <mergeCell ref="B625:C626"/>
    <mergeCell ref="E625:G625"/>
    <mergeCell ref="I625:K625"/>
    <mergeCell ref="S625:U625"/>
    <mergeCell ref="W625:X625"/>
    <mergeCell ref="B628:C629"/>
    <mergeCell ref="E628:G628"/>
    <mergeCell ref="I628:K628"/>
    <mergeCell ref="S628:U628"/>
    <mergeCell ref="B631:C632"/>
    <mergeCell ref="E631:G631"/>
    <mergeCell ref="I631:K631"/>
    <mergeCell ref="S631:U631"/>
    <mergeCell ref="W631:X631"/>
    <mergeCell ref="B634:C635"/>
    <mergeCell ref="E634:G634"/>
    <mergeCell ref="I634:K634"/>
    <mergeCell ref="S634:U634"/>
    <mergeCell ref="B637:C638"/>
    <mergeCell ref="E637:G637"/>
    <mergeCell ref="I637:K637"/>
    <mergeCell ref="S637:U637"/>
    <mergeCell ref="W637:X637"/>
    <mergeCell ref="B640:C641"/>
    <mergeCell ref="E640:G640"/>
    <mergeCell ref="I640:K640"/>
    <mergeCell ref="S640:U640"/>
    <mergeCell ref="W640:X640"/>
    <mergeCell ref="B643:C644"/>
    <mergeCell ref="E643:G643"/>
    <mergeCell ref="I643:K643"/>
    <mergeCell ref="S643:U643"/>
    <mergeCell ref="W643:X643"/>
    <mergeCell ref="B646:C647"/>
    <mergeCell ref="E646:G646"/>
    <mergeCell ref="I646:K646"/>
    <mergeCell ref="S646:U646"/>
    <mergeCell ref="W646:X646"/>
    <mergeCell ref="B649:C650"/>
    <mergeCell ref="E649:G649"/>
    <mergeCell ref="I649:K649"/>
    <mergeCell ref="S649:U649"/>
    <mergeCell ref="W649:X649"/>
    <mergeCell ref="B652:C653"/>
    <mergeCell ref="E652:G652"/>
    <mergeCell ref="I652:K652"/>
    <mergeCell ref="S652:U652"/>
    <mergeCell ref="W652:X652"/>
    <mergeCell ref="B655:C656"/>
    <mergeCell ref="E655:G655"/>
    <mergeCell ref="I655:K655"/>
    <mergeCell ref="S655:U655"/>
    <mergeCell ref="W655:X655"/>
    <mergeCell ref="B658:C659"/>
    <mergeCell ref="E658:G658"/>
    <mergeCell ref="I658:K658"/>
    <mergeCell ref="S658:U658"/>
    <mergeCell ref="B661:C662"/>
    <mergeCell ref="E661:G661"/>
    <mergeCell ref="I661:K661"/>
    <mergeCell ref="S661:U661"/>
    <mergeCell ref="B664:C665"/>
    <mergeCell ref="E664:G664"/>
    <mergeCell ref="I664:K664"/>
    <mergeCell ref="S664:U664"/>
    <mergeCell ref="W664:X664"/>
    <mergeCell ref="B667:C668"/>
    <mergeCell ref="E667:G667"/>
    <mergeCell ref="I667:K667"/>
    <mergeCell ref="S667:U667"/>
    <mergeCell ref="W667:X667"/>
    <mergeCell ref="B670:C671"/>
    <mergeCell ref="E670:G670"/>
    <mergeCell ref="I670:K670"/>
    <mergeCell ref="S670:U670"/>
    <mergeCell ref="W670:X670"/>
    <mergeCell ref="B673:C674"/>
    <mergeCell ref="E673:G673"/>
    <mergeCell ref="I673:K673"/>
    <mergeCell ref="S673:U673"/>
    <mergeCell ref="W673:X673"/>
    <mergeCell ref="B676:C677"/>
    <mergeCell ref="E676:G676"/>
    <mergeCell ref="I676:K676"/>
    <mergeCell ref="S676:U676"/>
    <mergeCell ref="W676:X676"/>
    <mergeCell ref="B679:C680"/>
    <mergeCell ref="E679:G679"/>
    <mergeCell ref="I679:K679"/>
    <mergeCell ref="S679:U679"/>
    <mergeCell ref="W679:X679"/>
    <mergeCell ref="B682:C683"/>
    <mergeCell ref="E682:G682"/>
    <mergeCell ref="I682:K682"/>
    <mergeCell ref="S682:U682"/>
    <mergeCell ref="W682:X682"/>
    <mergeCell ref="B685:C686"/>
    <mergeCell ref="E685:G685"/>
    <mergeCell ref="I685:K685"/>
    <mergeCell ref="S685:U685"/>
    <mergeCell ref="W685:X685"/>
    <mergeCell ref="B688:C689"/>
    <mergeCell ref="E688:G688"/>
    <mergeCell ref="I688:K688"/>
    <mergeCell ref="S688:U688"/>
    <mergeCell ref="W688:X688"/>
    <mergeCell ref="B691:C692"/>
    <mergeCell ref="E691:G691"/>
    <mergeCell ref="I691:K691"/>
    <mergeCell ref="S691:U691"/>
    <mergeCell ref="W691:X691"/>
    <mergeCell ref="B694:C695"/>
    <mergeCell ref="E694:G694"/>
    <mergeCell ref="I694:K694"/>
    <mergeCell ref="S694:U694"/>
    <mergeCell ref="W694:X694"/>
    <mergeCell ref="B697:C698"/>
    <mergeCell ref="E697:G697"/>
    <mergeCell ref="I697:K697"/>
    <mergeCell ref="S697:U697"/>
    <mergeCell ref="W697:X697"/>
    <mergeCell ref="B700:C701"/>
    <mergeCell ref="E700:G700"/>
    <mergeCell ref="I700:K700"/>
    <mergeCell ref="S700:U700"/>
    <mergeCell ref="W700:X700"/>
    <mergeCell ref="B703:C704"/>
    <mergeCell ref="E703:G703"/>
    <mergeCell ref="I703:K703"/>
    <mergeCell ref="S703:U703"/>
    <mergeCell ref="W703:X703"/>
    <mergeCell ref="B706:C707"/>
    <mergeCell ref="E706:G706"/>
    <mergeCell ref="I706:K706"/>
    <mergeCell ref="S706:U706"/>
    <mergeCell ref="W706:X706"/>
    <mergeCell ref="B709:C710"/>
    <mergeCell ref="E709:G709"/>
    <mergeCell ref="I709:K709"/>
    <mergeCell ref="S709:U709"/>
    <mergeCell ref="W709:X709"/>
    <mergeCell ref="B712:C713"/>
    <mergeCell ref="E712:G712"/>
    <mergeCell ref="I712:K712"/>
    <mergeCell ref="S712:U712"/>
    <mergeCell ref="W712:X712"/>
    <mergeCell ref="B715:C716"/>
    <mergeCell ref="E715:G715"/>
    <mergeCell ref="I715:K715"/>
    <mergeCell ref="S715:U715"/>
    <mergeCell ref="W715:X715"/>
    <mergeCell ref="B718:C719"/>
    <mergeCell ref="E718:G718"/>
    <mergeCell ref="I718:K718"/>
    <mergeCell ref="S718:U718"/>
    <mergeCell ref="W718:X718"/>
    <mergeCell ref="B721:C722"/>
    <mergeCell ref="E721:G721"/>
    <mergeCell ref="I721:K721"/>
    <mergeCell ref="S721:U721"/>
    <mergeCell ref="W721:X721"/>
    <mergeCell ref="B724:C725"/>
    <mergeCell ref="E724:G724"/>
    <mergeCell ref="I724:K724"/>
    <mergeCell ref="S724:U724"/>
    <mergeCell ref="W724:X724"/>
    <mergeCell ref="B727:C728"/>
    <mergeCell ref="E727:G727"/>
    <mergeCell ref="I727:K727"/>
    <mergeCell ref="S727:U727"/>
    <mergeCell ref="W727:X727"/>
    <mergeCell ref="B730:C731"/>
    <mergeCell ref="E730:G730"/>
    <mergeCell ref="I730:K730"/>
    <mergeCell ref="S730:U730"/>
    <mergeCell ref="W730:X730"/>
    <mergeCell ref="B733:C734"/>
    <mergeCell ref="E733:G733"/>
    <mergeCell ref="I733:K733"/>
    <mergeCell ref="S733:U733"/>
    <mergeCell ref="W733:X733"/>
    <mergeCell ref="B736:C737"/>
    <mergeCell ref="E736:G736"/>
    <mergeCell ref="I736:K736"/>
    <mergeCell ref="S736:U736"/>
    <mergeCell ref="W736:X736"/>
    <mergeCell ref="B739:C740"/>
    <mergeCell ref="E739:G739"/>
    <mergeCell ref="I739:K739"/>
    <mergeCell ref="S739:U739"/>
    <mergeCell ref="B742:C743"/>
    <mergeCell ref="E742:G742"/>
    <mergeCell ref="I742:K742"/>
    <mergeCell ref="S742:U742"/>
    <mergeCell ref="W742:X742"/>
    <mergeCell ref="B745:C746"/>
    <mergeCell ref="E745:G745"/>
    <mergeCell ref="I745:K745"/>
    <mergeCell ref="S745:U745"/>
    <mergeCell ref="W745:X745"/>
    <mergeCell ref="B748:C749"/>
    <mergeCell ref="E748:G748"/>
    <mergeCell ref="I748:K748"/>
    <mergeCell ref="S748:U748"/>
    <mergeCell ref="W748:X748"/>
    <mergeCell ref="B751:C752"/>
    <mergeCell ref="E751:G751"/>
    <mergeCell ref="I751:K751"/>
    <mergeCell ref="S751:U751"/>
    <mergeCell ref="W751:X751"/>
    <mergeCell ref="B754:C755"/>
    <mergeCell ref="E754:G754"/>
    <mergeCell ref="I754:K754"/>
    <mergeCell ref="S754:U754"/>
    <mergeCell ref="W754:X754"/>
    <mergeCell ref="B757:C758"/>
    <mergeCell ref="E757:G757"/>
    <mergeCell ref="I757:K757"/>
    <mergeCell ref="S757:U757"/>
    <mergeCell ref="W757:X757"/>
    <mergeCell ref="B760:C761"/>
    <mergeCell ref="E760:G760"/>
    <mergeCell ref="I760:K760"/>
    <mergeCell ref="S760:U760"/>
    <mergeCell ref="W760:X760"/>
    <mergeCell ref="B763:C764"/>
    <mergeCell ref="E763:G763"/>
    <mergeCell ref="I763:K763"/>
    <mergeCell ref="S763:U763"/>
    <mergeCell ref="W763:X763"/>
    <mergeCell ref="B766:C767"/>
    <mergeCell ref="E766:G766"/>
    <mergeCell ref="I766:K766"/>
    <mergeCell ref="S766:U766"/>
    <mergeCell ref="W766:X766"/>
    <mergeCell ref="B769:C770"/>
    <mergeCell ref="E769:G769"/>
    <mergeCell ref="I769:K769"/>
    <mergeCell ref="S769:U769"/>
    <mergeCell ref="B772:C773"/>
    <mergeCell ref="E772:G772"/>
    <mergeCell ref="I772:K772"/>
    <mergeCell ref="S772:U772"/>
    <mergeCell ref="W772:X772"/>
    <mergeCell ref="B775:C776"/>
    <mergeCell ref="E775:G775"/>
    <mergeCell ref="I775:K775"/>
    <mergeCell ref="S775:U775"/>
    <mergeCell ref="W775:X775"/>
    <mergeCell ref="B778:C779"/>
    <mergeCell ref="E778:G778"/>
    <mergeCell ref="I778:K778"/>
    <mergeCell ref="S778:U778"/>
    <mergeCell ref="W778:X778"/>
    <mergeCell ref="B781:C782"/>
    <mergeCell ref="E781:G781"/>
    <mergeCell ref="I781:K781"/>
    <mergeCell ref="S781:U781"/>
    <mergeCell ref="W781:X781"/>
    <mergeCell ref="B784:C785"/>
    <mergeCell ref="E784:G784"/>
    <mergeCell ref="I784:K784"/>
    <mergeCell ref="S784:U784"/>
    <mergeCell ref="W784:X784"/>
    <mergeCell ref="B787:C788"/>
    <mergeCell ref="E787:G787"/>
    <mergeCell ref="I787:K787"/>
    <mergeCell ref="S787:U787"/>
    <mergeCell ref="W787:X787"/>
    <mergeCell ref="B790:C791"/>
    <mergeCell ref="E790:G790"/>
    <mergeCell ref="I790:K790"/>
    <mergeCell ref="S790:U790"/>
    <mergeCell ref="W790:X790"/>
    <mergeCell ref="B793:C794"/>
    <mergeCell ref="E793:G793"/>
    <mergeCell ref="I793:K793"/>
    <mergeCell ref="S793:U793"/>
    <mergeCell ref="W793:X793"/>
    <mergeCell ref="B796:C797"/>
    <mergeCell ref="E796:G796"/>
    <mergeCell ref="I796:K796"/>
    <mergeCell ref="S796:U796"/>
    <mergeCell ref="W796:X796"/>
    <mergeCell ref="B799:C800"/>
    <mergeCell ref="E799:G799"/>
    <mergeCell ref="I799:K799"/>
    <mergeCell ref="S799:U799"/>
    <mergeCell ref="W799:X799"/>
    <mergeCell ref="B802:C803"/>
    <mergeCell ref="E802:G802"/>
    <mergeCell ref="I802:K802"/>
    <mergeCell ref="S802:U802"/>
    <mergeCell ref="W802:X802"/>
    <mergeCell ref="B805:C806"/>
    <mergeCell ref="E805:G805"/>
    <mergeCell ref="I805:K805"/>
    <mergeCell ref="S805:U805"/>
    <mergeCell ref="W805:X805"/>
    <mergeCell ref="B808:C809"/>
    <mergeCell ref="E808:G808"/>
    <mergeCell ref="I808:K808"/>
    <mergeCell ref="S808:U808"/>
    <mergeCell ref="W808:X808"/>
    <mergeCell ref="B811:C812"/>
    <mergeCell ref="E811:G811"/>
    <mergeCell ref="I811:K811"/>
    <mergeCell ref="S811:U811"/>
    <mergeCell ref="W811:X811"/>
    <mergeCell ref="B814:C815"/>
    <mergeCell ref="E814:G814"/>
    <mergeCell ref="I814:K814"/>
    <mergeCell ref="S814:U814"/>
    <mergeCell ref="W814:X814"/>
    <mergeCell ref="B817:C818"/>
    <mergeCell ref="E817:G817"/>
    <mergeCell ref="I817:K817"/>
    <mergeCell ref="S817:U817"/>
    <mergeCell ref="B820:C821"/>
    <mergeCell ref="E820:G820"/>
    <mergeCell ref="I820:K820"/>
    <mergeCell ref="S820:U820"/>
    <mergeCell ref="W820:X820"/>
    <mergeCell ref="B823:C824"/>
    <mergeCell ref="E823:G823"/>
    <mergeCell ref="I823:K823"/>
    <mergeCell ref="S823:U823"/>
    <mergeCell ref="W823:X823"/>
    <mergeCell ref="B826:C827"/>
    <mergeCell ref="E826:G826"/>
    <mergeCell ref="I826:K826"/>
    <mergeCell ref="S826:U826"/>
    <mergeCell ref="W826:X826"/>
    <mergeCell ref="B829:C830"/>
    <mergeCell ref="E829:G829"/>
    <mergeCell ref="I829:K829"/>
    <mergeCell ref="S829:U829"/>
    <mergeCell ref="W829:X829"/>
    <mergeCell ref="B832:C833"/>
    <mergeCell ref="E832:G832"/>
    <mergeCell ref="I832:K832"/>
    <mergeCell ref="S832:U832"/>
    <mergeCell ref="B835:C836"/>
    <mergeCell ref="E835:G835"/>
    <mergeCell ref="I835:K835"/>
    <mergeCell ref="S835:U835"/>
    <mergeCell ref="W835:X835"/>
    <mergeCell ref="B838:C839"/>
    <mergeCell ref="E838:G838"/>
    <mergeCell ref="I838:K838"/>
    <mergeCell ref="S838:U838"/>
    <mergeCell ref="B841:C842"/>
    <mergeCell ref="E841:G841"/>
    <mergeCell ref="I841:K841"/>
    <mergeCell ref="S841:U841"/>
    <mergeCell ref="W841:X841"/>
    <mergeCell ref="B844:C845"/>
    <mergeCell ref="E844:G844"/>
    <mergeCell ref="I844:K844"/>
    <mergeCell ref="S844:U844"/>
    <mergeCell ref="B847:C848"/>
    <mergeCell ref="E847:G847"/>
    <mergeCell ref="I847:K847"/>
    <mergeCell ref="S847:U847"/>
    <mergeCell ref="W847:X847"/>
    <mergeCell ref="B850:C851"/>
    <mergeCell ref="E850:G850"/>
    <mergeCell ref="I850:K850"/>
    <mergeCell ref="S850:U850"/>
    <mergeCell ref="W850:X850"/>
    <mergeCell ref="B853:C854"/>
    <mergeCell ref="E853:G853"/>
    <mergeCell ref="I853:K853"/>
    <mergeCell ref="S853:U853"/>
    <mergeCell ref="B856:C857"/>
    <mergeCell ref="E856:G856"/>
    <mergeCell ref="I856:K856"/>
    <mergeCell ref="S856:U856"/>
    <mergeCell ref="B859:C860"/>
    <mergeCell ref="E859:G859"/>
    <mergeCell ref="I859:K859"/>
    <mergeCell ref="S859:U859"/>
    <mergeCell ref="W859:X859"/>
    <mergeCell ref="B862:C863"/>
    <mergeCell ref="E862:G862"/>
    <mergeCell ref="I862:K862"/>
    <mergeCell ref="S862:U862"/>
    <mergeCell ref="W862:X862"/>
    <mergeCell ref="B865:C866"/>
    <mergeCell ref="E865:G865"/>
    <mergeCell ref="I865:K865"/>
    <mergeCell ref="S865:U865"/>
    <mergeCell ref="W865:X865"/>
    <mergeCell ref="B868:C869"/>
    <mergeCell ref="E868:G868"/>
    <mergeCell ref="I868:K868"/>
    <mergeCell ref="S868:U868"/>
    <mergeCell ref="W868:X868"/>
    <mergeCell ref="B871:C872"/>
    <mergeCell ref="E871:G871"/>
    <mergeCell ref="I871:K871"/>
    <mergeCell ref="S871:U871"/>
    <mergeCell ref="W871:X871"/>
    <mergeCell ref="B874:C875"/>
    <mergeCell ref="E874:G874"/>
    <mergeCell ref="I874:K874"/>
    <mergeCell ref="S874:U874"/>
    <mergeCell ref="W874:X874"/>
    <mergeCell ref="B877:C878"/>
    <mergeCell ref="E877:G877"/>
    <mergeCell ref="I877:K877"/>
    <mergeCell ref="S877:U877"/>
    <mergeCell ref="W877:X877"/>
    <mergeCell ref="B880:C881"/>
    <mergeCell ref="E880:G880"/>
    <mergeCell ref="I880:K880"/>
    <mergeCell ref="S880:U880"/>
    <mergeCell ref="W880:X880"/>
    <mergeCell ref="B883:C884"/>
    <mergeCell ref="E883:G883"/>
    <mergeCell ref="I883:K883"/>
    <mergeCell ref="S883:U883"/>
    <mergeCell ref="B886:C887"/>
    <mergeCell ref="E886:G886"/>
    <mergeCell ref="I886:K886"/>
    <mergeCell ref="S886:U886"/>
    <mergeCell ref="W886:X886"/>
    <mergeCell ref="B889:C890"/>
    <mergeCell ref="E889:G889"/>
    <mergeCell ref="I889:K889"/>
    <mergeCell ref="S889:U889"/>
    <mergeCell ref="B892:C893"/>
    <mergeCell ref="E892:G892"/>
    <mergeCell ref="I892:K892"/>
    <mergeCell ref="S892:U892"/>
    <mergeCell ref="B895:C896"/>
    <mergeCell ref="E895:G895"/>
    <mergeCell ref="I895:K895"/>
    <mergeCell ref="S895:U895"/>
    <mergeCell ref="W895:X895"/>
    <mergeCell ref="B898:C899"/>
    <mergeCell ref="E898:G898"/>
    <mergeCell ref="I898:K898"/>
    <mergeCell ref="S898:U898"/>
    <mergeCell ref="W898:X898"/>
    <mergeCell ref="B901:C902"/>
    <mergeCell ref="E901:G901"/>
    <mergeCell ref="I901:K901"/>
    <mergeCell ref="S901:U901"/>
    <mergeCell ref="W901:X901"/>
    <mergeCell ref="B904:C905"/>
    <mergeCell ref="E904:G904"/>
    <mergeCell ref="I904:K904"/>
    <mergeCell ref="S904:U904"/>
    <mergeCell ref="B907:C908"/>
    <mergeCell ref="E907:G907"/>
    <mergeCell ref="I907:K907"/>
    <mergeCell ref="S907:U907"/>
    <mergeCell ref="W907:X907"/>
    <mergeCell ref="B910:C911"/>
    <mergeCell ref="E910:G910"/>
    <mergeCell ref="I910:K910"/>
    <mergeCell ref="S910:U910"/>
    <mergeCell ref="W910:X910"/>
    <mergeCell ref="B913:C914"/>
    <mergeCell ref="E913:G913"/>
    <mergeCell ref="I913:K913"/>
    <mergeCell ref="S913:U913"/>
    <mergeCell ref="B916:C917"/>
    <mergeCell ref="E916:G916"/>
    <mergeCell ref="I916:K916"/>
    <mergeCell ref="S916:U916"/>
    <mergeCell ref="W916:X916"/>
    <mergeCell ref="B919:C920"/>
    <mergeCell ref="E919:G919"/>
    <mergeCell ref="I919:K919"/>
    <mergeCell ref="S919:U919"/>
    <mergeCell ref="W919:X919"/>
    <mergeCell ref="B922:C923"/>
    <mergeCell ref="E922:G922"/>
    <mergeCell ref="I922:K922"/>
    <mergeCell ref="S922:U922"/>
    <mergeCell ref="W922:X922"/>
    <mergeCell ref="B925:C926"/>
    <mergeCell ref="E925:G925"/>
    <mergeCell ref="I925:K925"/>
    <mergeCell ref="S925:U925"/>
    <mergeCell ref="W925:X925"/>
    <mergeCell ref="B928:C929"/>
    <mergeCell ref="E928:G928"/>
    <mergeCell ref="I928:K928"/>
    <mergeCell ref="S928:U928"/>
    <mergeCell ref="B931:C932"/>
    <mergeCell ref="E931:G931"/>
    <mergeCell ref="I931:K931"/>
    <mergeCell ref="S931:U931"/>
    <mergeCell ref="W931:X931"/>
    <mergeCell ref="B934:C935"/>
    <mergeCell ref="E934:G934"/>
    <mergeCell ref="I934:K934"/>
    <mergeCell ref="S934:U934"/>
    <mergeCell ref="B937:C938"/>
    <mergeCell ref="E937:G937"/>
    <mergeCell ref="I937:K937"/>
    <mergeCell ref="S937:U937"/>
    <mergeCell ref="W937:X937"/>
    <mergeCell ref="B940:C941"/>
    <mergeCell ref="E940:G940"/>
    <mergeCell ref="I940:K940"/>
    <mergeCell ref="S940:U940"/>
    <mergeCell ref="W940:X940"/>
    <mergeCell ref="B943:C944"/>
    <mergeCell ref="E943:G943"/>
    <mergeCell ref="I943:K943"/>
    <mergeCell ref="S943:U943"/>
    <mergeCell ref="W943:X943"/>
    <mergeCell ref="B946:C947"/>
    <mergeCell ref="E946:G946"/>
    <mergeCell ref="I946:K946"/>
    <mergeCell ref="S946:U946"/>
    <mergeCell ref="B949:C950"/>
    <mergeCell ref="E949:G949"/>
    <mergeCell ref="I949:K949"/>
    <mergeCell ref="S949:U949"/>
    <mergeCell ref="W949:X949"/>
    <mergeCell ref="B952:C953"/>
    <mergeCell ref="E952:G952"/>
    <mergeCell ref="I952:K952"/>
    <mergeCell ref="S952:U952"/>
    <mergeCell ref="B955:C956"/>
    <mergeCell ref="E955:G955"/>
    <mergeCell ref="I955:K955"/>
    <mergeCell ref="S955:U955"/>
    <mergeCell ref="B958:C959"/>
    <mergeCell ref="E958:G958"/>
    <mergeCell ref="I958:K958"/>
    <mergeCell ref="S958:U958"/>
    <mergeCell ref="W958:X958"/>
    <mergeCell ref="B961:C962"/>
    <mergeCell ref="E961:G961"/>
    <mergeCell ref="I961:K961"/>
    <mergeCell ref="S961:U961"/>
    <mergeCell ref="B964:C965"/>
    <mergeCell ref="E964:G964"/>
    <mergeCell ref="I964:K964"/>
    <mergeCell ref="S964:U964"/>
    <mergeCell ref="B967:C968"/>
    <mergeCell ref="E967:G967"/>
    <mergeCell ref="I967:K967"/>
    <mergeCell ref="S967:U967"/>
    <mergeCell ref="B970:C971"/>
    <mergeCell ref="E970:G970"/>
    <mergeCell ref="I970:K970"/>
    <mergeCell ref="S970:U970"/>
    <mergeCell ref="B973:C974"/>
    <mergeCell ref="E973:G973"/>
    <mergeCell ref="I973:K973"/>
    <mergeCell ref="S973:U973"/>
    <mergeCell ref="B976:C977"/>
    <mergeCell ref="E976:G976"/>
    <mergeCell ref="I976:K976"/>
    <mergeCell ref="S976:U976"/>
    <mergeCell ref="B979:C980"/>
    <mergeCell ref="E979:G979"/>
    <mergeCell ref="I979:K979"/>
    <mergeCell ref="S979:U979"/>
    <mergeCell ref="B982:C983"/>
    <mergeCell ref="E982:G982"/>
    <mergeCell ref="I982:K982"/>
    <mergeCell ref="S982:U982"/>
    <mergeCell ref="W982:X982"/>
    <mergeCell ref="B985:C986"/>
    <mergeCell ref="E985:G985"/>
    <mergeCell ref="I985:K985"/>
    <mergeCell ref="S985:U985"/>
    <mergeCell ref="B988:C989"/>
    <mergeCell ref="E988:G988"/>
    <mergeCell ref="I988:K988"/>
    <mergeCell ref="S988:U988"/>
    <mergeCell ref="B991:C992"/>
    <mergeCell ref="E991:G991"/>
    <mergeCell ref="I991:K991"/>
    <mergeCell ref="S991:U991"/>
    <mergeCell ref="W991:X991"/>
    <mergeCell ref="B994:C995"/>
    <mergeCell ref="E994:G994"/>
    <mergeCell ref="I994:K994"/>
    <mergeCell ref="S994:U994"/>
    <mergeCell ref="W994:X994"/>
    <mergeCell ref="B997:C998"/>
    <mergeCell ref="E997:G997"/>
    <mergeCell ref="I997:K997"/>
    <mergeCell ref="S997:U997"/>
    <mergeCell ref="W997:X997"/>
    <mergeCell ref="B1000:C1001"/>
    <mergeCell ref="E1000:G1000"/>
    <mergeCell ref="I1000:K1000"/>
    <mergeCell ref="S1000:U1000"/>
    <mergeCell ref="W1000:X1000"/>
    <mergeCell ref="B1003:C1004"/>
    <mergeCell ref="E1003:G1003"/>
    <mergeCell ref="I1003:K1003"/>
    <mergeCell ref="S1003:U1003"/>
    <mergeCell ref="W1003:X1003"/>
    <mergeCell ref="B1006:C1007"/>
    <mergeCell ref="E1006:G1006"/>
    <mergeCell ref="I1006:K1006"/>
    <mergeCell ref="S1006:U1006"/>
    <mergeCell ref="W1006:X1006"/>
    <mergeCell ref="B1009:C1010"/>
    <mergeCell ref="E1009:G1009"/>
    <mergeCell ref="I1009:K1009"/>
    <mergeCell ref="S1009:U1009"/>
    <mergeCell ref="W1009:X1009"/>
    <mergeCell ref="B1012:C1013"/>
    <mergeCell ref="E1012:G1012"/>
    <mergeCell ref="I1012:K1012"/>
    <mergeCell ref="S1012:U1012"/>
    <mergeCell ref="W1012:X1012"/>
    <mergeCell ref="B1015:C1016"/>
    <mergeCell ref="E1015:G1015"/>
    <mergeCell ref="I1015:K1015"/>
    <mergeCell ref="S1015:U1015"/>
    <mergeCell ref="W1015:X1015"/>
    <mergeCell ref="B1018:C1019"/>
    <mergeCell ref="E1018:G1018"/>
    <mergeCell ref="I1018:K1018"/>
    <mergeCell ref="S1018:U1018"/>
    <mergeCell ref="W1018:X1018"/>
    <mergeCell ref="B1021:C1022"/>
    <mergeCell ref="E1021:G1021"/>
    <mergeCell ref="I1021:K1021"/>
    <mergeCell ref="S1021:U1021"/>
    <mergeCell ref="W1021:X1021"/>
    <mergeCell ref="B1024:C1025"/>
    <mergeCell ref="E1024:G1024"/>
    <mergeCell ref="I1024:K1024"/>
    <mergeCell ref="S1024:U1024"/>
    <mergeCell ref="B1027:C1028"/>
    <mergeCell ref="E1027:G1027"/>
    <mergeCell ref="I1027:K1027"/>
    <mergeCell ref="S1027:U1027"/>
    <mergeCell ref="W1027:X1027"/>
    <mergeCell ref="B1030:C1031"/>
    <mergeCell ref="E1030:G1030"/>
    <mergeCell ref="I1030:K1030"/>
    <mergeCell ref="S1030:U1030"/>
    <mergeCell ref="W1030:X1030"/>
    <mergeCell ref="B1033:C1034"/>
    <mergeCell ref="E1033:G1033"/>
    <mergeCell ref="I1033:K1033"/>
    <mergeCell ref="S1033:U1033"/>
    <mergeCell ref="W1033:X1033"/>
    <mergeCell ref="B1036:C1037"/>
    <mergeCell ref="E1036:G1036"/>
    <mergeCell ref="I1036:K1036"/>
    <mergeCell ref="S1036:U1036"/>
    <mergeCell ref="W1036:X1036"/>
    <mergeCell ref="B1039:C1040"/>
    <mergeCell ref="E1039:G1039"/>
    <mergeCell ref="I1039:K1039"/>
    <mergeCell ref="S1039:U1039"/>
    <mergeCell ref="W1039:X1039"/>
    <mergeCell ref="B1042:C1043"/>
    <mergeCell ref="E1042:G1042"/>
    <mergeCell ref="I1042:K1042"/>
    <mergeCell ref="S1042:U1042"/>
    <mergeCell ref="W1042:X1042"/>
    <mergeCell ref="B1045:C1046"/>
    <mergeCell ref="E1045:G1045"/>
    <mergeCell ref="I1045:K1045"/>
    <mergeCell ref="S1045:U1045"/>
    <mergeCell ref="W1045:X1045"/>
    <mergeCell ref="B1048:C1049"/>
    <mergeCell ref="E1048:G1048"/>
    <mergeCell ref="I1048:K1048"/>
    <mergeCell ref="S1048:U1048"/>
    <mergeCell ref="W1048:X1048"/>
    <mergeCell ref="B1051:C1052"/>
    <mergeCell ref="E1051:G1051"/>
    <mergeCell ref="I1051:K1051"/>
    <mergeCell ref="S1051:U1051"/>
    <mergeCell ref="W1051:X1051"/>
    <mergeCell ref="B1054:C1055"/>
    <mergeCell ref="E1054:G1054"/>
    <mergeCell ref="I1054:K1054"/>
    <mergeCell ref="S1054:U1054"/>
    <mergeCell ref="W1054:X1054"/>
    <mergeCell ref="B1057:C1058"/>
    <mergeCell ref="E1057:G1057"/>
    <mergeCell ref="I1057:K1057"/>
    <mergeCell ref="S1057:U1057"/>
    <mergeCell ref="B1060:C1061"/>
    <mergeCell ref="E1060:G1060"/>
    <mergeCell ref="I1060:K1060"/>
    <mergeCell ref="S1060:U1060"/>
    <mergeCell ref="B1063:C1064"/>
    <mergeCell ref="E1063:G1063"/>
    <mergeCell ref="I1063:K1063"/>
    <mergeCell ref="S1063:U1063"/>
    <mergeCell ref="W1063:X1063"/>
    <mergeCell ref="B1066:C1067"/>
    <mergeCell ref="E1066:G1066"/>
    <mergeCell ref="I1066:K1066"/>
    <mergeCell ref="S1066:U1066"/>
    <mergeCell ref="W1066:X1066"/>
    <mergeCell ref="B1069:C1070"/>
    <mergeCell ref="E1069:G1069"/>
    <mergeCell ref="I1069:K1069"/>
    <mergeCell ref="S1069:U1069"/>
    <mergeCell ref="B1072:C1073"/>
    <mergeCell ref="E1072:G1072"/>
    <mergeCell ref="I1072:K1072"/>
    <mergeCell ref="S1072:U1072"/>
    <mergeCell ref="W1072:X1072"/>
    <mergeCell ref="B1075:C1076"/>
    <mergeCell ref="E1075:G1075"/>
    <mergeCell ref="I1075:K1075"/>
    <mergeCell ref="S1075:U1075"/>
    <mergeCell ref="W1075:X1075"/>
    <mergeCell ref="B1078:C1079"/>
    <mergeCell ref="E1078:G1078"/>
    <mergeCell ref="I1078:K1078"/>
    <mergeCell ref="S1078:U1078"/>
    <mergeCell ref="W1078:X1078"/>
    <mergeCell ref="B1081:C1082"/>
    <mergeCell ref="E1081:G1081"/>
    <mergeCell ref="I1081:K1081"/>
    <mergeCell ref="S1081:U1081"/>
    <mergeCell ref="W1081:X1081"/>
    <mergeCell ref="B1084:C1085"/>
    <mergeCell ref="E1084:G1084"/>
    <mergeCell ref="I1084:K1084"/>
    <mergeCell ref="S1084:U1084"/>
    <mergeCell ref="W1084:X1084"/>
    <mergeCell ref="B1087:C1088"/>
    <mergeCell ref="E1087:G1087"/>
    <mergeCell ref="I1087:K1087"/>
    <mergeCell ref="S1087:U1087"/>
    <mergeCell ref="W1087:X1087"/>
    <mergeCell ref="B1090:C1091"/>
    <mergeCell ref="E1090:G1090"/>
    <mergeCell ref="I1090:K1090"/>
    <mergeCell ref="S1090:U1090"/>
    <mergeCell ref="W1090:X1090"/>
    <mergeCell ref="B1093:C1094"/>
    <mergeCell ref="E1093:G1093"/>
    <mergeCell ref="I1093:K1093"/>
    <mergeCell ref="S1093:U1093"/>
    <mergeCell ref="W1093:X1093"/>
    <mergeCell ref="B1096:C1097"/>
    <mergeCell ref="E1096:G1096"/>
    <mergeCell ref="I1096:K1096"/>
    <mergeCell ref="S1096:U1096"/>
    <mergeCell ref="W1096:X1096"/>
    <mergeCell ref="B1099:C1100"/>
    <mergeCell ref="E1099:G1099"/>
    <mergeCell ref="I1099:K1099"/>
    <mergeCell ref="S1099:U1099"/>
    <mergeCell ref="B1102:C1103"/>
    <mergeCell ref="E1102:G1102"/>
    <mergeCell ref="I1102:K1102"/>
    <mergeCell ref="S1102:U1102"/>
    <mergeCell ref="W1102:X1102"/>
    <mergeCell ref="B1105:C1106"/>
    <mergeCell ref="E1105:G1105"/>
    <mergeCell ref="I1105:K1105"/>
    <mergeCell ref="S1105:U1105"/>
    <mergeCell ref="B1108:C1109"/>
    <mergeCell ref="E1108:G1108"/>
    <mergeCell ref="I1108:K1108"/>
    <mergeCell ref="S1108:U1108"/>
    <mergeCell ref="B1111:C1112"/>
    <mergeCell ref="E1111:G1111"/>
    <mergeCell ref="I1111:K1111"/>
    <mergeCell ref="S1111:U1111"/>
    <mergeCell ref="W1111:X1111"/>
    <mergeCell ref="B1114:C1115"/>
    <mergeCell ref="E1114:G1114"/>
    <mergeCell ref="I1114:K1114"/>
    <mergeCell ref="S1114:U1114"/>
    <mergeCell ref="W1114:X1114"/>
    <mergeCell ref="B1117:C1118"/>
    <mergeCell ref="E1117:G1117"/>
    <mergeCell ref="I1117:K1117"/>
    <mergeCell ref="S1117:U1117"/>
    <mergeCell ref="W1117:X1117"/>
    <mergeCell ref="B1120:C1121"/>
    <mergeCell ref="E1120:G1120"/>
    <mergeCell ref="I1120:K1120"/>
    <mergeCell ref="S1120:U1120"/>
    <mergeCell ref="W1120:X1120"/>
    <mergeCell ref="B1123:C1124"/>
    <mergeCell ref="E1123:G1123"/>
    <mergeCell ref="I1123:K1123"/>
    <mergeCell ref="S1123:U1123"/>
    <mergeCell ref="W1123:X1123"/>
    <mergeCell ref="B1126:C1127"/>
    <mergeCell ref="E1126:G1126"/>
    <mergeCell ref="I1126:K1126"/>
    <mergeCell ref="S1126:U1126"/>
    <mergeCell ref="W1126:X1126"/>
    <mergeCell ref="B1129:C1130"/>
    <mergeCell ref="E1129:G1129"/>
    <mergeCell ref="I1129:K1129"/>
    <mergeCell ref="S1129:U1129"/>
    <mergeCell ref="W1129:X1129"/>
    <mergeCell ref="B1132:C1133"/>
    <mergeCell ref="E1132:G1132"/>
    <mergeCell ref="I1132:K1132"/>
    <mergeCell ref="S1132:U1132"/>
    <mergeCell ref="B1135:C1136"/>
    <mergeCell ref="E1135:G1135"/>
    <mergeCell ref="I1135:K1135"/>
    <mergeCell ref="S1135:U1135"/>
    <mergeCell ref="W1135:X1135"/>
    <mergeCell ref="B1138:C1139"/>
    <mergeCell ref="E1138:G1138"/>
    <mergeCell ref="I1138:K1138"/>
    <mergeCell ref="S1138:U1138"/>
    <mergeCell ref="W1138:X1138"/>
    <mergeCell ref="B1141:C1142"/>
    <mergeCell ref="E1141:G1141"/>
    <mergeCell ref="I1141:K1141"/>
    <mergeCell ref="S1141:U1141"/>
    <mergeCell ref="W1141:X1141"/>
    <mergeCell ref="B1144:C1145"/>
    <mergeCell ref="E1144:G1144"/>
    <mergeCell ref="I1144:K1144"/>
    <mergeCell ref="S1144:U1144"/>
    <mergeCell ref="W1144:X1144"/>
    <mergeCell ref="B1147:C1148"/>
    <mergeCell ref="E1147:G1147"/>
    <mergeCell ref="I1147:K1147"/>
    <mergeCell ref="S1147:U1147"/>
    <mergeCell ref="W1147:X1147"/>
    <mergeCell ref="B1150:C1151"/>
    <mergeCell ref="E1150:G1150"/>
    <mergeCell ref="I1150:K1150"/>
    <mergeCell ref="S1150:U1150"/>
    <mergeCell ref="W1150:X1150"/>
    <mergeCell ref="B1153:C1154"/>
    <mergeCell ref="E1153:G1153"/>
    <mergeCell ref="I1153:K1153"/>
    <mergeCell ref="S1153:U1153"/>
    <mergeCell ref="W1153:X1153"/>
    <mergeCell ref="B1156:C1157"/>
    <mergeCell ref="E1156:G1156"/>
    <mergeCell ref="I1156:K1156"/>
    <mergeCell ref="S1156:U1156"/>
    <mergeCell ref="W1156:X1156"/>
    <mergeCell ref="B1159:C1160"/>
    <mergeCell ref="E1159:G1159"/>
    <mergeCell ref="I1159:K1159"/>
    <mergeCell ref="S1159:U1159"/>
    <mergeCell ref="W1159:X1159"/>
    <mergeCell ref="B1162:C1163"/>
    <mergeCell ref="E1162:G1162"/>
    <mergeCell ref="I1162:K1162"/>
    <mergeCell ref="S1162:U1162"/>
    <mergeCell ref="W1162:X1162"/>
    <mergeCell ref="B1165:C1166"/>
    <mergeCell ref="E1165:G1165"/>
    <mergeCell ref="I1165:K1165"/>
    <mergeCell ref="S1165:U1165"/>
    <mergeCell ref="W1165:X1165"/>
    <mergeCell ref="B1168:C1169"/>
    <mergeCell ref="E1168:G1168"/>
    <mergeCell ref="I1168:K1168"/>
    <mergeCell ref="S1168:U1168"/>
    <mergeCell ref="W1168:X1168"/>
    <mergeCell ref="B1171:C1172"/>
    <mergeCell ref="E1171:G1171"/>
    <mergeCell ref="I1171:K1171"/>
    <mergeCell ref="S1171:U1171"/>
    <mergeCell ref="W1171:X1171"/>
    <mergeCell ref="B1174:C1175"/>
    <mergeCell ref="E1174:G1174"/>
    <mergeCell ref="I1174:K1174"/>
    <mergeCell ref="S1174:U1174"/>
    <mergeCell ref="W1174:X1174"/>
    <mergeCell ref="B1177:C1178"/>
    <mergeCell ref="E1177:G1177"/>
    <mergeCell ref="I1177:K1177"/>
    <mergeCell ref="S1177:U1177"/>
    <mergeCell ref="W1177:X1177"/>
    <mergeCell ref="B1180:C1181"/>
    <mergeCell ref="E1180:G1180"/>
    <mergeCell ref="I1180:K1180"/>
    <mergeCell ref="S1180:U1180"/>
    <mergeCell ref="W1180:X1180"/>
    <mergeCell ref="B1183:C1184"/>
    <mergeCell ref="E1183:G1183"/>
    <mergeCell ref="I1183:K1183"/>
    <mergeCell ref="S1183:U1183"/>
    <mergeCell ref="W1183:X1183"/>
    <mergeCell ref="B1186:C1187"/>
    <mergeCell ref="E1186:G1186"/>
    <mergeCell ref="I1186:K1186"/>
    <mergeCell ref="S1186:U1186"/>
    <mergeCell ref="W1186:X1186"/>
    <mergeCell ref="B1189:C1190"/>
    <mergeCell ref="E1189:G1189"/>
    <mergeCell ref="I1189:K1189"/>
    <mergeCell ref="S1189:U1189"/>
    <mergeCell ref="W1189:X1189"/>
    <mergeCell ref="B1192:C1193"/>
    <mergeCell ref="E1192:G1192"/>
    <mergeCell ref="I1192:K1192"/>
    <mergeCell ref="S1192:U1192"/>
    <mergeCell ref="B1195:C1196"/>
    <mergeCell ref="E1195:G1195"/>
    <mergeCell ref="I1195:K1195"/>
    <mergeCell ref="S1195:U1195"/>
    <mergeCell ref="B1198:C1199"/>
    <mergeCell ref="E1198:G1198"/>
    <mergeCell ref="I1198:K1198"/>
    <mergeCell ref="S1198:U1198"/>
    <mergeCell ref="W1198:X1198"/>
    <mergeCell ref="B1201:C1202"/>
    <mergeCell ref="E1201:G1201"/>
    <mergeCell ref="I1201:K1201"/>
    <mergeCell ref="S1201:U1201"/>
    <mergeCell ref="W1201:X1201"/>
    <mergeCell ref="B1204:C1205"/>
    <mergeCell ref="E1204:G1204"/>
    <mergeCell ref="I1204:K1204"/>
    <mergeCell ref="S1204:U1204"/>
    <mergeCell ref="W1204:X1204"/>
    <mergeCell ref="B1207:C1208"/>
    <mergeCell ref="E1207:G1207"/>
    <mergeCell ref="I1207:K1207"/>
    <mergeCell ref="S1207:U1207"/>
    <mergeCell ref="B1210:C1211"/>
    <mergeCell ref="E1210:G1210"/>
    <mergeCell ref="I1210:K1210"/>
    <mergeCell ref="S1210:U1210"/>
    <mergeCell ref="W1210:X1210"/>
    <mergeCell ref="B1213:C1214"/>
    <mergeCell ref="E1213:G1213"/>
    <mergeCell ref="I1213:K1213"/>
    <mergeCell ref="S1213:U1213"/>
    <mergeCell ref="W1213:X1213"/>
    <mergeCell ref="B1216:C1217"/>
    <mergeCell ref="E1216:G1216"/>
    <mergeCell ref="I1216:K1216"/>
    <mergeCell ref="S1216:U1216"/>
    <mergeCell ref="B1219:C1220"/>
    <mergeCell ref="E1219:G1219"/>
    <mergeCell ref="I1219:K1219"/>
    <mergeCell ref="S1219:U1219"/>
    <mergeCell ref="W1219:X1219"/>
    <mergeCell ref="B1222:C1223"/>
    <mergeCell ref="E1222:G1222"/>
    <mergeCell ref="I1222:K1222"/>
    <mergeCell ref="S1222:U1222"/>
    <mergeCell ref="W1222:X1222"/>
    <mergeCell ref="B1225:C1226"/>
    <mergeCell ref="E1225:G1225"/>
    <mergeCell ref="I1225:K1225"/>
    <mergeCell ref="S1225:U1225"/>
    <mergeCell ref="W1225:X1225"/>
    <mergeCell ref="B1228:C1229"/>
    <mergeCell ref="E1228:G1228"/>
    <mergeCell ref="I1228:K1228"/>
    <mergeCell ref="S1228:U1228"/>
    <mergeCell ref="B1231:C1232"/>
    <mergeCell ref="E1231:G1231"/>
    <mergeCell ref="I1231:K1231"/>
    <mergeCell ref="S1231:U1231"/>
    <mergeCell ref="W1231:X1231"/>
    <mergeCell ref="B1234:C1235"/>
    <mergeCell ref="E1234:G1234"/>
    <mergeCell ref="I1234:K1234"/>
    <mergeCell ref="S1234:U1234"/>
    <mergeCell ref="B1237:C1238"/>
    <mergeCell ref="E1237:G1237"/>
    <mergeCell ref="I1237:K1237"/>
    <mergeCell ref="S1237:U1237"/>
    <mergeCell ref="B1240:C1241"/>
    <mergeCell ref="E1240:G1240"/>
    <mergeCell ref="I1240:K1240"/>
    <mergeCell ref="S1240:U1240"/>
    <mergeCell ref="W1240:X1240"/>
    <mergeCell ref="B1243:C1244"/>
    <mergeCell ref="E1243:G1243"/>
    <mergeCell ref="I1243:K1243"/>
    <mergeCell ref="S1243:U1243"/>
    <mergeCell ref="W1243:X1243"/>
    <mergeCell ref="B1246:C1247"/>
    <mergeCell ref="E1246:G1246"/>
    <mergeCell ref="I1246:K1246"/>
    <mergeCell ref="S1246:U1246"/>
    <mergeCell ref="W1246:X1246"/>
    <mergeCell ref="B1249:C1250"/>
    <mergeCell ref="E1249:G1249"/>
    <mergeCell ref="I1249:K1249"/>
    <mergeCell ref="S1249:U1249"/>
    <mergeCell ref="W1249:X1249"/>
    <mergeCell ref="B1252:C1253"/>
    <mergeCell ref="E1252:G1252"/>
    <mergeCell ref="I1252:K1252"/>
    <mergeCell ref="S1252:U1252"/>
    <mergeCell ref="W1252:X1252"/>
    <mergeCell ref="B1255:C1256"/>
    <mergeCell ref="E1255:G1255"/>
    <mergeCell ref="I1255:K1255"/>
    <mergeCell ref="S1255:U1255"/>
    <mergeCell ref="W1255:X1255"/>
    <mergeCell ref="B1258:C1259"/>
    <mergeCell ref="E1258:G1258"/>
    <mergeCell ref="I1258:K1258"/>
    <mergeCell ref="S1258:U1258"/>
    <mergeCell ref="W1258:X1258"/>
    <mergeCell ref="B1261:C1262"/>
    <mergeCell ref="E1261:G1261"/>
    <mergeCell ref="I1261:K1261"/>
    <mergeCell ref="S1261:U1261"/>
    <mergeCell ref="W1261:X1261"/>
    <mergeCell ref="B1264:C1265"/>
    <mergeCell ref="E1264:G1264"/>
    <mergeCell ref="I1264:K1264"/>
    <mergeCell ref="S1264:U1264"/>
    <mergeCell ref="W1264:X1264"/>
    <mergeCell ref="B1267:C1268"/>
    <mergeCell ref="E1267:G1267"/>
    <mergeCell ref="I1267:K1267"/>
    <mergeCell ref="S1267:U1267"/>
    <mergeCell ref="W1267:X1267"/>
    <mergeCell ref="B1270:C1271"/>
    <mergeCell ref="E1270:G1270"/>
    <mergeCell ref="I1270:K1270"/>
    <mergeCell ref="S1270:U1270"/>
    <mergeCell ref="W1270:X1270"/>
    <mergeCell ref="B1273:C1274"/>
    <mergeCell ref="E1273:G1273"/>
    <mergeCell ref="I1273:K1273"/>
    <mergeCell ref="S1273:U1273"/>
    <mergeCell ref="W1273:X1273"/>
    <mergeCell ref="B1276:C1277"/>
    <mergeCell ref="E1276:G1276"/>
    <mergeCell ref="I1276:K1276"/>
    <mergeCell ref="S1276:U1276"/>
    <mergeCell ref="W1276:X1276"/>
    <mergeCell ref="B1279:C1280"/>
    <mergeCell ref="E1279:G1279"/>
    <mergeCell ref="I1279:K1279"/>
    <mergeCell ref="S1279:U1279"/>
    <mergeCell ref="W1279:X1279"/>
    <mergeCell ref="B1282:C1283"/>
    <mergeCell ref="E1282:G1282"/>
    <mergeCell ref="I1282:K1282"/>
    <mergeCell ref="S1282:U1282"/>
    <mergeCell ref="W1282:X1282"/>
    <mergeCell ref="B1285:C1286"/>
    <mergeCell ref="E1285:G1285"/>
    <mergeCell ref="I1285:K1285"/>
    <mergeCell ref="S1285:U1285"/>
    <mergeCell ref="W1285:X1285"/>
    <mergeCell ref="B1288:C1289"/>
    <mergeCell ref="E1288:G1288"/>
    <mergeCell ref="I1288:K1288"/>
    <mergeCell ref="S1288:U1288"/>
    <mergeCell ref="W1288:X1288"/>
    <mergeCell ref="B1291:C1292"/>
    <mergeCell ref="E1291:G1291"/>
    <mergeCell ref="I1291:K1291"/>
    <mergeCell ref="S1291:U1291"/>
    <mergeCell ref="B1294:C1295"/>
    <mergeCell ref="E1294:G1294"/>
    <mergeCell ref="I1294:K1294"/>
    <mergeCell ref="S1294:U1294"/>
    <mergeCell ref="W1294:X1294"/>
    <mergeCell ref="B1297:C1298"/>
    <mergeCell ref="E1297:G1297"/>
    <mergeCell ref="I1297:K1297"/>
    <mergeCell ref="S1297:U1297"/>
    <mergeCell ref="B1300:C1301"/>
    <mergeCell ref="E1300:G1300"/>
    <mergeCell ref="I1300:K1300"/>
    <mergeCell ref="S1300:U1300"/>
    <mergeCell ref="W1300:X1300"/>
    <mergeCell ref="B1303:C1304"/>
    <mergeCell ref="E1303:G1303"/>
    <mergeCell ref="I1303:K1303"/>
    <mergeCell ref="S1303:U1303"/>
    <mergeCell ref="W1303:X1303"/>
    <mergeCell ref="B1306:C1307"/>
    <mergeCell ref="E1306:G1306"/>
    <mergeCell ref="I1306:K1306"/>
    <mergeCell ref="S1306:U1306"/>
    <mergeCell ref="W1306:X1306"/>
    <mergeCell ref="E1310:G1310"/>
    <mergeCell ref="I1310:K1310"/>
    <mergeCell ref="S1310:U1310"/>
    <mergeCell ref="C1312:E1312"/>
    <mergeCell ref="G1312:I1312"/>
    <mergeCell ref="B1315:X1315"/>
    <mergeCell ref="B1317:C1320"/>
    <mergeCell ref="E1317:G1317"/>
    <mergeCell ref="I1317:K1317"/>
    <mergeCell ref="S1317:U1317"/>
    <mergeCell ref="W1317:X1317"/>
    <mergeCell ref="B1321:C1324"/>
    <mergeCell ref="E1321:G1321"/>
    <mergeCell ref="I1321:K1321"/>
    <mergeCell ref="S1321:U1321"/>
    <mergeCell ref="W1321:X1321"/>
    <mergeCell ref="E1326:G1326"/>
    <mergeCell ref="I1326:K1326"/>
    <mergeCell ref="S1326:U1326"/>
    <mergeCell ref="C1328:E1328"/>
    <mergeCell ref="G1328:I1328"/>
    <mergeCell ref="B1331:X1331"/>
    <mergeCell ref="B1333:C1334"/>
    <mergeCell ref="E1333:G1333"/>
    <mergeCell ref="I1333:K1333"/>
    <mergeCell ref="S1333:U1333"/>
    <mergeCell ref="W1333:X1333"/>
    <mergeCell ref="E1337:G1337"/>
    <mergeCell ref="I1337:K1337"/>
    <mergeCell ref="S1337:U1337"/>
    <mergeCell ref="C1339:E1339"/>
    <mergeCell ref="G1339:I1339"/>
    <mergeCell ref="B1342:X1342"/>
    <mergeCell ref="B1344:C1345"/>
    <mergeCell ref="E1344:G1344"/>
    <mergeCell ref="I1344:K1344"/>
    <mergeCell ref="S1344:U1344"/>
    <mergeCell ref="W1344:X1344"/>
    <mergeCell ref="E1348:G1348"/>
    <mergeCell ref="I1348:K1348"/>
    <mergeCell ref="S1348:U1348"/>
    <mergeCell ref="C1350:E1350"/>
    <mergeCell ref="G1350:I1350"/>
    <mergeCell ref="B1353:X1353"/>
    <mergeCell ref="B1355:C1356"/>
    <mergeCell ref="E1355:G1355"/>
    <mergeCell ref="I1355:K1355"/>
    <mergeCell ref="S1355:U1355"/>
    <mergeCell ref="W1355:X1355"/>
    <mergeCell ref="E1359:G1359"/>
    <mergeCell ref="I1359:K1359"/>
    <mergeCell ref="S1359:U1359"/>
    <mergeCell ref="C1361:E1361"/>
    <mergeCell ref="G1361:I1361"/>
    <mergeCell ref="B1364:X1364"/>
    <mergeCell ref="B1366:C1369"/>
    <mergeCell ref="E1366:G1366"/>
    <mergeCell ref="I1366:K1366"/>
    <mergeCell ref="S1366:U1366"/>
    <mergeCell ref="W1366:X1366"/>
    <mergeCell ref="B1370:C1373"/>
    <mergeCell ref="E1370:G1370"/>
    <mergeCell ref="I1370:K1370"/>
    <mergeCell ref="S1370:U1370"/>
    <mergeCell ref="W1370:X1370"/>
    <mergeCell ref="E1375:G1375"/>
    <mergeCell ref="I1375:K1375"/>
    <mergeCell ref="S1375:U1375"/>
    <mergeCell ref="C1377:E1377"/>
    <mergeCell ref="G1377:I1377"/>
    <mergeCell ref="B1380:X1380"/>
    <mergeCell ref="B1382:C1385"/>
    <mergeCell ref="E1382:G1382"/>
    <mergeCell ref="I1382:K1382"/>
    <mergeCell ref="S1382:U1382"/>
    <mergeCell ref="B1386:C1389"/>
    <mergeCell ref="E1386:G1386"/>
    <mergeCell ref="I1386:K1386"/>
    <mergeCell ref="S1386:U1386"/>
    <mergeCell ref="E1391:G1391"/>
    <mergeCell ref="I1391:K1391"/>
    <mergeCell ref="S1391:U1391"/>
    <mergeCell ref="C1393:E1393"/>
    <mergeCell ref="G1393:I1393"/>
    <mergeCell ref="B1396:X1396"/>
    <mergeCell ref="B1398:C1401"/>
    <mergeCell ref="E1398:G1398"/>
    <mergeCell ref="I1398:K1398"/>
    <mergeCell ref="S1398:U1398"/>
    <mergeCell ref="B1402:C1405"/>
    <mergeCell ref="E1402:G1402"/>
    <mergeCell ref="I1402:K1402"/>
    <mergeCell ref="S1402:U1402"/>
    <mergeCell ref="E1407:G1407"/>
    <mergeCell ref="I1407:K1407"/>
    <mergeCell ref="S1407:U1407"/>
    <mergeCell ref="C1409:E1409"/>
    <mergeCell ref="G1409:I1409"/>
    <mergeCell ref="B1412:X1412"/>
    <mergeCell ref="B1414:C1415"/>
    <mergeCell ref="E1414:G1414"/>
    <mergeCell ref="I1414:K1414"/>
    <mergeCell ref="S1414:U1414"/>
    <mergeCell ref="W1414:X1414"/>
    <mergeCell ref="E1418:G1418"/>
    <mergeCell ref="I1418:K1418"/>
    <mergeCell ref="S1418:U1418"/>
    <mergeCell ref="C1420:E1420"/>
    <mergeCell ref="G1420:I1420"/>
    <mergeCell ref="B1423:X1423"/>
    <mergeCell ref="B1425:C1428"/>
    <mergeCell ref="E1425:G1425"/>
    <mergeCell ref="I1425:K1425"/>
    <mergeCell ref="S1425:U1425"/>
    <mergeCell ref="W1425:X1425"/>
    <mergeCell ref="B1429:C1432"/>
    <mergeCell ref="E1429:G1429"/>
    <mergeCell ref="I1429:K1429"/>
    <mergeCell ref="S1429:U1429"/>
    <mergeCell ref="W1429:X1429"/>
    <mergeCell ref="E1434:G1434"/>
    <mergeCell ref="I1434:K1434"/>
    <mergeCell ref="S1434:U1434"/>
    <mergeCell ref="C1436:E1436"/>
    <mergeCell ref="G1436:I1436"/>
    <mergeCell ref="B1439:X1439"/>
    <mergeCell ref="B1441:C1442"/>
    <mergeCell ref="E1441:G1441"/>
    <mergeCell ref="I1441:K1441"/>
    <mergeCell ref="S1441:U1441"/>
    <mergeCell ref="W1441:X1441"/>
    <mergeCell ref="E1445:G1445"/>
    <mergeCell ref="I1445:K1445"/>
    <mergeCell ref="S1445:U1445"/>
    <mergeCell ref="C1447:E1447"/>
    <mergeCell ref="G1447:I1447"/>
    <mergeCell ref="B1450:X1450"/>
    <mergeCell ref="B1452:C1453"/>
    <mergeCell ref="E1452:G1452"/>
    <mergeCell ref="I1452:K1452"/>
    <mergeCell ref="S1452:U1452"/>
    <mergeCell ref="W1452:X1452"/>
    <mergeCell ref="E1456:G1456"/>
    <mergeCell ref="I1456:K1456"/>
    <mergeCell ref="S1456:U1456"/>
    <mergeCell ref="C1458:E1458"/>
    <mergeCell ref="G1458:I1458"/>
    <mergeCell ref="B1461:X1461"/>
    <mergeCell ref="B1463:C1466"/>
    <mergeCell ref="E1463:G1463"/>
    <mergeCell ref="I1463:K1463"/>
    <mergeCell ref="S1463:U1463"/>
    <mergeCell ref="W1463:X1463"/>
    <mergeCell ref="B1467:C1470"/>
    <mergeCell ref="E1467:G1467"/>
    <mergeCell ref="I1467:K1467"/>
    <mergeCell ref="S1467:U1467"/>
    <mergeCell ref="W1467:X1467"/>
    <mergeCell ref="E1472:G1472"/>
    <mergeCell ref="I1472:K1472"/>
    <mergeCell ref="S1472:U1472"/>
    <mergeCell ref="C1474:E1474"/>
    <mergeCell ref="G1474:I1474"/>
    <mergeCell ref="B1477:X1477"/>
    <mergeCell ref="B1479:C1480"/>
    <mergeCell ref="E1479:G1479"/>
    <mergeCell ref="I1479:K1479"/>
    <mergeCell ref="S1479:U1479"/>
    <mergeCell ref="W1479:X1479"/>
    <mergeCell ref="E1483:G1483"/>
    <mergeCell ref="I1483:K1483"/>
    <mergeCell ref="S1483:U1483"/>
    <mergeCell ref="C1485:E1485"/>
    <mergeCell ref="G1485:I1485"/>
    <mergeCell ref="B1488:X1488"/>
    <mergeCell ref="B1490:C1493"/>
    <mergeCell ref="E1490:G1490"/>
    <mergeCell ref="I1490:K1490"/>
    <mergeCell ref="S1490:U1490"/>
    <mergeCell ref="W1490:X1490"/>
    <mergeCell ref="B1494:C1497"/>
    <mergeCell ref="E1494:G1494"/>
    <mergeCell ref="I1494:K1494"/>
    <mergeCell ref="S1494:U1494"/>
    <mergeCell ref="W1494:X1494"/>
    <mergeCell ref="E1499:G1499"/>
    <mergeCell ref="I1499:K1499"/>
    <mergeCell ref="S1499:U1499"/>
    <mergeCell ref="C1501:E1501"/>
    <mergeCell ref="G1501:I1501"/>
    <mergeCell ref="B1504:X1504"/>
    <mergeCell ref="B1506:C1507"/>
    <mergeCell ref="E1506:G1506"/>
    <mergeCell ref="I1506:K1506"/>
    <mergeCell ref="S1506:U1506"/>
    <mergeCell ref="W1506:X1506"/>
    <mergeCell ref="E1510:G1510"/>
    <mergeCell ref="I1510:K1510"/>
    <mergeCell ref="S1510:U1510"/>
    <mergeCell ref="C1512:E1512"/>
    <mergeCell ref="G1512:I1512"/>
    <mergeCell ref="B1515:X1515"/>
    <mergeCell ref="B1517:C1518"/>
    <mergeCell ref="E1517:G1517"/>
    <mergeCell ref="I1517:K1517"/>
    <mergeCell ref="S1517:U1517"/>
    <mergeCell ref="W1517:X1517"/>
    <mergeCell ref="E1521:G1521"/>
    <mergeCell ref="I1521:K1521"/>
    <mergeCell ref="S1521:U1521"/>
    <mergeCell ref="C1523:E1523"/>
    <mergeCell ref="G1523:I1523"/>
    <mergeCell ref="B1526:X1526"/>
    <mergeCell ref="B1528:C1529"/>
    <mergeCell ref="E1528:G1528"/>
    <mergeCell ref="I1528:K1528"/>
    <mergeCell ref="S1528:U1528"/>
    <mergeCell ref="W1528:X1528"/>
    <mergeCell ref="E1532:G1532"/>
    <mergeCell ref="I1532:K1532"/>
    <mergeCell ref="S1532:U1532"/>
    <mergeCell ref="C1534:E1534"/>
    <mergeCell ref="G1534:I1534"/>
    <mergeCell ref="B1537:X1537"/>
    <mergeCell ref="B1539:C1540"/>
    <mergeCell ref="E1539:G1539"/>
    <mergeCell ref="I1539:K1539"/>
    <mergeCell ref="S1539:U1539"/>
    <mergeCell ref="W1539:X1539"/>
    <mergeCell ref="E1543:G1543"/>
    <mergeCell ref="I1543:K1543"/>
    <mergeCell ref="S1543:U1543"/>
    <mergeCell ref="C1545:E1545"/>
    <mergeCell ref="G1545:I1545"/>
    <mergeCell ref="B1548:X1548"/>
    <mergeCell ref="B1550:C1551"/>
    <mergeCell ref="E1550:G1550"/>
    <mergeCell ref="I1550:K1550"/>
    <mergeCell ref="S1550:U1550"/>
    <mergeCell ref="W1550:X1550"/>
    <mergeCell ref="E1554:G1554"/>
    <mergeCell ref="I1554:K1554"/>
    <mergeCell ref="S1554:U1554"/>
    <mergeCell ref="C1556:E1556"/>
    <mergeCell ref="G1556:I1556"/>
    <mergeCell ref="B1559:X1559"/>
    <mergeCell ref="B1561:C1562"/>
    <mergeCell ref="E1561:G1561"/>
    <mergeCell ref="I1561:K1561"/>
    <mergeCell ref="S1561:U1561"/>
    <mergeCell ref="W1561:X1561"/>
    <mergeCell ref="E1565:G1565"/>
    <mergeCell ref="I1565:K1565"/>
    <mergeCell ref="S1565:U1565"/>
    <mergeCell ref="C1567:E1567"/>
    <mergeCell ref="G1567:I1567"/>
    <mergeCell ref="B1570:X1570"/>
    <mergeCell ref="B1572:C1575"/>
    <mergeCell ref="E1572:G1572"/>
    <mergeCell ref="I1572:K1572"/>
    <mergeCell ref="S1572:U1572"/>
    <mergeCell ref="W1572:X1572"/>
    <mergeCell ref="B1576:C1579"/>
    <mergeCell ref="E1576:G1576"/>
    <mergeCell ref="I1576:K1576"/>
    <mergeCell ref="S1576:U1576"/>
    <mergeCell ref="W1576:X1576"/>
    <mergeCell ref="E1581:G1581"/>
    <mergeCell ref="I1581:K1581"/>
    <mergeCell ref="S1581:U1581"/>
    <mergeCell ref="C1583:E1583"/>
    <mergeCell ref="G1583:I1583"/>
    <mergeCell ref="B1586:X1586"/>
    <mergeCell ref="B1588:C1591"/>
    <mergeCell ref="E1588:G1588"/>
    <mergeCell ref="I1588:K1588"/>
    <mergeCell ref="S1588:U1588"/>
    <mergeCell ref="W1588:X1588"/>
    <mergeCell ref="B1592:C1595"/>
    <mergeCell ref="E1592:G1592"/>
    <mergeCell ref="I1592:K1592"/>
    <mergeCell ref="S1592:U1592"/>
    <mergeCell ref="W1592:X1592"/>
    <mergeCell ref="E1597:G1597"/>
    <mergeCell ref="I1597:K1597"/>
    <mergeCell ref="S1597:U1597"/>
    <mergeCell ref="C1599:E1599"/>
    <mergeCell ref="G1599:I1599"/>
    <mergeCell ref="B1602:X1602"/>
    <mergeCell ref="B1604:C1607"/>
    <mergeCell ref="E1604:G1604"/>
    <mergeCell ref="I1604:K1604"/>
    <mergeCell ref="S1604:U1604"/>
    <mergeCell ref="W1604:X1604"/>
    <mergeCell ref="B1608:C1611"/>
    <mergeCell ref="E1608:G1608"/>
    <mergeCell ref="I1608:K1608"/>
    <mergeCell ref="S1608:U1608"/>
    <mergeCell ref="W1608:X1608"/>
    <mergeCell ref="E1613:G1613"/>
    <mergeCell ref="I1613:K1613"/>
    <mergeCell ref="S1613:U1613"/>
    <mergeCell ref="C1615:E1615"/>
    <mergeCell ref="G1615:I1615"/>
    <mergeCell ref="B1618:X1618"/>
    <mergeCell ref="B1620:C1621"/>
    <mergeCell ref="E1620:G1620"/>
    <mergeCell ref="I1620:K1620"/>
    <mergeCell ref="S1620:U1620"/>
    <mergeCell ref="W1620:X1620"/>
    <mergeCell ref="E1624:G1624"/>
    <mergeCell ref="I1624:K1624"/>
    <mergeCell ref="S1624:U1624"/>
    <mergeCell ref="C1626:E1626"/>
    <mergeCell ref="G1626:I1626"/>
    <mergeCell ref="B1629:X1629"/>
    <mergeCell ref="B1631:C1632"/>
    <mergeCell ref="E1631:G1631"/>
    <mergeCell ref="I1631:K1631"/>
    <mergeCell ref="S1631:U1631"/>
    <mergeCell ref="W1631:X1631"/>
    <mergeCell ref="E1635:G1635"/>
    <mergeCell ref="I1635:K1635"/>
    <mergeCell ref="S1635:U1635"/>
    <mergeCell ref="C1637:E1637"/>
    <mergeCell ref="G1637:I1637"/>
    <mergeCell ref="B1640:X1640"/>
    <mergeCell ref="B1642:C1643"/>
    <mergeCell ref="E1642:G1642"/>
    <mergeCell ref="I1642:K1642"/>
    <mergeCell ref="S1642:U1642"/>
    <mergeCell ref="W1642:X1642"/>
    <mergeCell ref="E1646:G1646"/>
    <mergeCell ref="I1646:K1646"/>
    <mergeCell ref="S1646:U1646"/>
    <mergeCell ref="C1648:E1648"/>
    <mergeCell ref="G1648:I1648"/>
    <mergeCell ref="B1651:X1651"/>
    <mergeCell ref="B1653:C1654"/>
    <mergeCell ref="E1653:G1653"/>
    <mergeCell ref="I1653:K1653"/>
    <mergeCell ref="S1653:U1653"/>
    <mergeCell ref="W1653:X1653"/>
    <mergeCell ref="E1657:G1657"/>
    <mergeCell ref="I1657:K1657"/>
    <mergeCell ref="S1657:U1657"/>
    <mergeCell ref="C1659:E1659"/>
    <mergeCell ref="G1659:I1659"/>
    <mergeCell ref="B1662:X1662"/>
    <mergeCell ref="B1664:C1665"/>
    <mergeCell ref="E1664:G1664"/>
    <mergeCell ref="I1664:K1664"/>
    <mergeCell ref="S1664:U1664"/>
    <mergeCell ref="W1664:X1664"/>
    <mergeCell ref="E1668:G1668"/>
    <mergeCell ref="I1668:K1668"/>
    <mergeCell ref="S1668:U1668"/>
    <mergeCell ref="C1670:E1670"/>
    <mergeCell ref="G1670:I1670"/>
    <mergeCell ref="B1673:X1673"/>
    <mergeCell ref="B1675:C1676"/>
    <mergeCell ref="E1675:G1675"/>
    <mergeCell ref="I1675:K1675"/>
    <mergeCell ref="S1675:U1675"/>
    <mergeCell ref="E1679:G1679"/>
    <mergeCell ref="I1679:K1679"/>
    <mergeCell ref="S1679:U1679"/>
    <mergeCell ref="C1681:E1681"/>
    <mergeCell ref="G1681:I1681"/>
    <mergeCell ref="B1684:X1684"/>
    <mergeCell ref="B1686:C1689"/>
    <mergeCell ref="E1686:G1686"/>
    <mergeCell ref="I1686:K1686"/>
    <mergeCell ref="S1686:U1686"/>
    <mergeCell ref="B1690:C1693"/>
    <mergeCell ref="E1690:G1690"/>
    <mergeCell ref="I1690:K1690"/>
    <mergeCell ref="S1690:U1690"/>
    <mergeCell ref="E1695:G1695"/>
    <mergeCell ref="I1695:K1695"/>
    <mergeCell ref="S1695:U1695"/>
    <mergeCell ref="C1697:E1697"/>
    <mergeCell ref="G1697:I1697"/>
    <mergeCell ref="B1700:X1700"/>
    <mergeCell ref="B1702:C1703"/>
    <mergeCell ref="E1702:G1702"/>
    <mergeCell ref="I1702:K1702"/>
    <mergeCell ref="S1702:U1702"/>
    <mergeCell ref="W1702:X1702"/>
    <mergeCell ref="E1706:G1706"/>
    <mergeCell ref="I1706:K1706"/>
    <mergeCell ref="S1706:U1706"/>
    <mergeCell ref="C1708:E1708"/>
    <mergeCell ref="G1708:I1708"/>
    <mergeCell ref="B1711:X1711"/>
    <mergeCell ref="B1713:C1716"/>
    <mergeCell ref="E1713:G1713"/>
    <mergeCell ref="I1713:K1713"/>
    <mergeCell ref="S1713:U1713"/>
    <mergeCell ref="W1713:X1713"/>
    <mergeCell ref="B1717:C1720"/>
    <mergeCell ref="E1717:G1717"/>
    <mergeCell ref="I1717:K1717"/>
    <mergeCell ref="S1717:U1717"/>
    <mergeCell ref="W1717:X1717"/>
    <mergeCell ref="E1722:G1722"/>
    <mergeCell ref="I1722:K1722"/>
    <mergeCell ref="S1722:U1722"/>
    <mergeCell ref="C1724:E1724"/>
    <mergeCell ref="G1724:I1724"/>
    <mergeCell ref="B1727:X1727"/>
    <mergeCell ref="B1729:C1730"/>
    <mergeCell ref="E1729:G1729"/>
    <mergeCell ref="I1729:K1729"/>
    <mergeCell ref="S1729:U1729"/>
    <mergeCell ref="W1729:X1729"/>
    <mergeCell ref="E1733:G1733"/>
    <mergeCell ref="I1733:K1733"/>
    <mergeCell ref="S1733:U1733"/>
    <mergeCell ref="C1735:E1735"/>
    <mergeCell ref="G1735:I1735"/>
    <mergeCell ref="B1738:X1738"/>
    <mergeCell ref="B1740:C1741"/>
    <mergeCell ref="E1740:G1740"/>
    <mergeCell ref="I1740:K1740"/>
    <mergeCell ref="S1740:U1740"/>
    <mergeCell ref="W1740:X1740"/>
    <mergeCell ref="E1744:G1744"/>
    <mergeCell ref="I1744:K1744"/>
    <mergeCell ref="S1744:U1744"/>
    <mergeCell ref="C1746:E1746"/>
    <mergeCell ref="G1746:I1746"/>
    <mergeCell ref="B1749:X1749"/>
    <mergeCell ref="B1751:C1752"/>
    <mergeCell ref="E1751:G1751"/>
    <mergeCell ref="I1751:K1751"/>
    <mergeCell ref="S1751:U1751"/>
    <mergeCell ref="W1751:X1751"/>
    <mergeCell ref="E1755:G1755"/>
    <mergeCell ref="I1755:K1755"/>
    <mergeCell ref="S1755:U1755"/>
    <mergeCell ref="C1757:E1757"/>
    <mergeCell ref="G1757:I1757"/>
    <mergeCell ref="B1760:X1760"/>
    <mergeCell ref="B1762:C1765"/>
    <mergeCell ref="E1762:G1762"/>
    <mergeCell ref="I1762:K1762"/>
    <mergeCell ref="S1762:U1762"/>
    <mergeCell ref="W1762:X1762"/>
    <mergeCell ref="B1766:C1769"/>
    <mergeCell ref="E1766:G1766"/>
    <mergeCell ref="I1766:K1766"/>
    <mergeCell ref="S1766:U1766"/>
    <mergeCell ref="W1766:X1766"/>
    <mergeCell ref="E1771:G1771"/>
    <mergeCell ref="I1771:K1771"/>
    <mergeCell ref="S1771:U1771"/>
    <mergeCell ref="C1773:E1773"/>
    <mergeCell ref="G1773:I1773"/>
    <mergeCell ref="B1776:X1776"/>
    <mergeCell ref="B1778:C1779"/>
    <mergeCell ref="E1778:G1778"/>
    <mergeCell ref="I1778:K1778"/>
    <mergeCell ref="S1778:U1778"/>
    <mergeCell ref="W1778:X1778"/>
    <mergeCell ref="E1782:G1782"/>
    <mergeCell ref="I1782:K1782"/>
    <mergeCell ref="S1782:U1782"/>
    <mergeCell ref="C1784:E1784"/>
    <mergeCell ref="G1784:I1784"/>
    <mergeCell ref="B1787:X1787"/>
    <mergeCell ref="B1789:C1792"/>
    <mergeCell ref="E1789:G1789"/>
    <mergeCell ref="I1789:K1789"/>
    <mergeCell ref="S1789:U1789"/>
    <mergeCell ref="W1789:X1789"/>
    <mergeCell ref="B1793:C1796"/>
    <mergeCell ref="E1793:G1793"/>
    <mergeCell ref="I1793:K1793"/>
    <mergeCell ref="S1793:U1793"/>
    <mergeCell ref="W1793:X1793"/>
    <mergeCell ref="E1797:G1797"/>
    <mergeCell ref="I1797:K1797"/>
    <mergeCell ref="S1797:U1797"/>
    <mergeCell ref="C1799:E1799"/>
    <mergeCell ref="G1799:I1799"/>
    <mergeCell ref="B1802:X1802"/>
    <mergeCell ref="B1804:C1805"/>
    <mergeCell ref="E1804:G1804"/>
    <mergeCell ref="I1804:K1804"/>
    <mergeCell ref="S1804:U1804"/>
    <mergeCell ref="W1804:X1804"/>
    <mergeCell ref="E1808:G1808"/>
    <mergeCell ref="I1808:K1808"/>
    <mergeCell ref="S1808:U1808"/>
    <mergeCell ref="C1810:E1810"/>
    <mergeCell ref="G1810:I1810"/>
    <mergeCell ref="B1813:X1813"/>
    <mergeCell ref="B1815:C1816"/>
    <mergeCell ref="E1815:G1815"/>
    <mergeCell ref="I1815:K1815"/>
    <mergeCell ref="S1815:U1815"/>
    <mergeCell ref="W1815:X1815"/>
    <mergeCell ref="E1819:G1819"/>
    <mergeCell ref="I1819:K1819"/>
    <mergeCell ref="S1819:U1819"/>
    <mergeCell ref="C1821:E1821"/>
    <mergeCell ref="G1821:I1821"/>
    <mergeCell ref="B1824:X1824"/>
    <mergeCell ref="B1826:C1829"/>
    <mergeCell ref="E1826:G1826"/>
    <mergeCell ref="I1826:K1826"/>
    <mergeCell ref="S1826:U1826"/>
    <mergeCell ref="W1826:X1826"/>
    <mergeCell ref="B1830:C1833"/>
    <mergeCell ref="E1830:G1830"/>
    <mergeCell ref="I1830:K1830"/>
    <mergeCell ref="S1830:U1830"/>
    <mergeCell ref="W1830:X1830"/>
    <mergeCell ref="E1835:G1835"/>
    <mergeCell ref="I1835:K1835"/>
    <mergeCell ref="S1835:U1835"/>
    <mergeCell ref="C1837:E1837"/>
    <mergeCell ref="G1837:I1837"/>
    <mergeCell ref="B1840:X1840"/>
    <mergeCell ref="B1842:C1845"/>
    <mergeCell ref="E1842:G1842"/>
    <mergeCell ref="I1842:K1842"/>
    <mergeCell ref="S1842:U1842"/>
    <mergeCell ref="W1842:X1842"/>
    <mergeCell ref="E1847:G1847"/>
    <mergeCell ref="I1847:K1847"/>
    <mergeCell ref="S1847:U1847"/>
    <mergeCell ref="C1849:E1849"/>
    <mergeCell ref="G1849:I1849"/>
    <mergeCell ref="B1852:X1852"/>
    <mergeCell ref="B1854:C1857"/>
    <mergeCell ref="E1854:G1854"/>
    <mergeCell ref="I1854:K1854"/>
    <mergeCell ref="S1854:U1854"/>
    <mergeCell ref="W1854:X1854"/>
    <mergeCell ref="B1858:C1861"/>
    <mergeCell ref="E1858:G1858"/>
    <mergeCell ref="I1858:K1858"/>
    <mergeCell ref="S1858:U1858"/>
    <mergeCell ref="W1858:X1858"/>
    <mergeCell ref="E1863:G1863"/>
    <mergeCell ref="I1863:K1863"/>
    <mergeCell ref="S1863:U1863"/>
    <mergeCell ref="C1865:E1865"/>
    <mergeCell ref="G1865:I1865"/>
    <mergeCell ref="B1868:X1868"/>
    <mergeCell ref="B1870:C1871"/>
    <mergeCell ref="E1870:G1870"/>
    <mergeCell ref="I1870:K1870"/>
    <mergeCell ref="S1870:U1870"/>
    <mergeCell ref="W1870:X1870"/>
    <mergeCell ref="E1874:G1874"/>
    <mergeCell ref="I1874:K1874"/>
    <mergeCell ref="S1874:U1874"/>
    <mergeCell ref="C1876:E1876"/>
    <mergeCell ref="G1876:I1876"/>
    <mergeCell ref="B1879:X1879"/>
    <mergeCell ref="B1881:C1882"/>
    <mergeCell ref="E1881:G1881"/>
    <mergeCell ref="I1881:K1881"/>
    <mergeCell ref="S1881:U1881"/>
    <mergeCell ref="W1881:X1881"/>
    <mergeCell ref="E1885:G1885"/>
    <mergeCell ref="I1885:K1885"/>
    <mergeCell ref="S1885:U1885"/>
    <mergeCell ref="C1887:E1887"/>
    <mergeCell ref="G1887:I1887"/>
    <mergeCell ref="B1890:X1890"/>
    <mergeCell ref="B1892:C1893"/>
    <mergeCell ref="E1892:G1892"/>
    <mergeCell ref="I1892:K1892"/>
    <mergeCell ref="S1892:U1892"/>
    <mergeCell ref="W1892:X1892"/>
    <mergeCell ref="E1895:G1895"/>
    <mergeCell ref="I1895:K1895"/>
    <mergeCell ref="S1895:U1895"/>
    <mergeCell ref="C1897:E1897"/>
    <mergeCell ref="G1897:I1897"/>
    <mergeCell ref="B1900:X1900"/>
    <mergeCell ref="B1902:C1903"/>
    <mergeCell ref="E1902:G1902"/>
    <mergeCell ref="I1902:K1902"/>
    <mergeCell ref="S1902:U1902"/>
    <mergeCell ref="W1902:X1902"/>
    <mergeCell ref="E1906:G1906"/>
    <mergeCell ref="I1906:K1906"/>
    <mergeCell ref="S1906:U1906"/>
    <mergeCell ref="C1908:E1908"/>
    <mergeCell ref="G1908:I1908"/>
    <mergeCell ref="B1911:X1911"/>
    <mergeCell ref="B1913:C1916"/>
    <mergeCell ref="E1913:G1913"/>
    <mergeCell ref="I1913:K1913"/>
    <mergeCell ref="S1913:U1913"/>
    <mergeCell ref="B1917:C1920"/>
    <mergeCell ref="E1917:G1917"/>
    <mergeCell ref="I1917:K1917"/>
    <mergeCell ref="S1917:U1917"/>
    <mergeCell ref="W1917:X1917"/>
    <mergeCell ref="E1922:G1922"/>
    <mergeCell ref="I1922:K1922"/>
    <mergeCell ref="S1922:U1922"/>
    <mergeCell ref="C1924:E1924"/>
    <mergeCell ref="G1924:I1924"/>
    <mergeCell ref="B1927:X1927"/>
    <mergeCell ref="B1929:C1932"/>
    <mergeCell ref="E1929:G1929"/>
    <mergeCell ref="I1929:K1929"/>
    <mergeCell ref="S1929:U1929"/>
    <mergeCell ref="W1929:X1929"/>
    <mergeCell ref="B1933:C1936"/>
    <mergeCell ref="E1933:G1933"/>
    <mergeCell ref="I1933:K1933"/>
    <mergeCell ref="S1933:U1933"/>
    <mergeCell ref="W1933:X1933"/>
    <mergeCell ref="E1938:G1938"/>
    <mergeCell ref="I1938:K1938"/>
    <mergeCell ref="S1938:U1938"/>
    <mergeCell ref="C1940:E1940"/>
    <mergeCell ref="G1940:I1940"/>
    <mergeCell ref="B1943:X1943"/>
    <mergeCell ref="B1945:C1948"/>
    <mergeCell ref="E1945:G1945"/>
    <mergeCell ref="I1945:K1945"/>
    <mergeCell ref="S1945:U1945"/>
    <mergeCell ref="W1945:X1945"/>
    <mergeCell ref="B1949:C1952"/>
    <mergeCell ref="E1949:G1949"/>
    <mergeCell ref="I1949:K1949"/>
    <mergeCell ref="S1949:U1949"/>
    <mergeCell ref="W1949:X1949"/>
    <mergeCell ref="E1954:G1954"/>
    <mergeCell ref="I1954:K1954"/>
    <mergeCell ref="S1954:U1954"/>
    <mergeCell ref="C1956:E1956"/>
    <mergeCell ref="G1956:I1956"/>
    <mergeCell ref="B1959:X1959"/>
    <mergeCell ref="B1961:C1962"/>
    <mergeCell ref="E1961:G1961"/>
    <mergeCell ref="I1961:K1961"/>
    <mergeCell ref="S1961:U1961"/>
    <mergeCell ref="E1965:G1965"/>
    <mergeCell ref="I1965:K1965"/>
    <mergeCell ref="S1965:U1965"/>
    <mergeCell ref="C1967:E1967"/>
    <mergeCell ref="G1967:I1967"/>
    <mergeCell ref="B1970:X1970"/>
    <mergeCell ref="B1972:C1975"/>
    <mergeCell ref="E1972:G1972"/>
    <mergeCell ref="I1972:K1972"/>
    <mergeCell ref="S1972:U1972"/>
    <mergeCell ref="B1976:C1979"/>
    <mergeCell ref="E1976:G1976"/>
    <mergeCell ref="I1976:K1976"/>
    <mergeCell ref="S1976:U1976"/>
    <mergeCell ref="E1981:G1981"/>
    <mergeCell ref="I1981:K1981"/>
    <mergeCell ref="S1981:U1981"/>
    <mergeCell ref="C1983:E1983"/>
    <mergeCell ref="G1983:I1983"/>
    <mergeCell ref="B1986:X1986"/>
    <mergeCell ref="B1988:C1991"/>
    <mergeCell ref="E1988:G1988"/>
    <mergeCell ref="I1988:K1988"/>
    <mergeCell ref="S1988:U1988"/>
    <mergeCell ref="W1988:X1988"/>
    <mergeCell ref="E1993:G1993"/>
    <mergeCell ref="I1993:K1993"/>
    <mergeCell ref="S1993:U1993"/>
    <mergeCell ref="C1995:E1995"/>
    <mergeCell ref="G1995:I1995"/>
    <mergeCell ref="B1998:X1998"/>
    <mergeCell ref="B2000:C2003"/>
    <mergeCell ref="E2000:G2000"/>
    <mergeCell ref="I2000:K2000"/>
    <mergeCell ref="S2000:U2000"/>
    <mergeCell ref="W2000:X2000"/>
    <mergeCell ref="B2004:C2007"/>
    <mergeCell ref="E2004:G2004"/>
    <mergeCell ref="I2004:K2004"/>
    <mergeCell ref="S2004:U2004"/>
    <mergeCell ref="W2004:X2004"/>
    <mergeCell ref="E2009:G2009"/>
    <mergeCell ref="I2009:K2009"/>
    <mergeCell ref="S2009:U2009"/>
    <mergeCell ref="C2011:E2011"/>
    <mergeCell ref="G2011:I2011"/>
    <mergeCell ref="B2014:X2014"/>
    <mergeCell ref="B2016:C2017"/>
    <mergeCell ref="E2016:G2016"/>
    <mergeCell ref="I2016:K2016"/>
    <mergeCell ref="S2016:U2016"/>
    <mergeCell ref="W2016:X2016"/>
    <mergeCell ref="E2020:G2020"/>
    <mergeCell ref="I2020:K2020"/>
    <mergeCell ref="S2020:U2020"/>
    <mergeCell ref="C2022:E2022"/>
    <mergeCell ref="G2022:I2022"/>
    <mergeCell ref="B2025:X2025"/>
    <mergeCell ref="B2027:C2028"/>
    <mergeCell ref="E2027:G2027"/>
    <mergeCell ref="I2027:K2027"/>
    <mergeCell ref="S2027:U2027"/>
    <mergeCell ref="W2027:X2027"/>
    <mergeCell ref="E2031:G2031"/>
    <mergeCell ref="I2031:K2031"/>
    <mergeCell ref="S2031:U2031"/>
    <mergeCell ref="C2033:E2033"/>
    <mergeCell ref="G2033:I2033"/>
    <mergeCell ref="B2036:X2036"/>
    <mergeCell ref="B2038:C2039"/>
    <mergeCell ref="E2038:G2038"/>
    <mergeCell ref="I2038:K2038"/>
    <mergeCell ref="S2038:U2038"/>
    <mergeCell ref="W2038:X2038"/>
    <mergeCell ref="E2042:G2042"/>
    <mergeCell ref="I2042:K2042"/>
    <mergeCell ref="S2042:U2042"/>
    <mergeCell ref="C2044:E2044"/>
    <mergeCell ref="G2044:I2044"/>
    <mergeCell ref="B2047:X2047"/>
    <mergeCell ref="B2049:C2052"/>
    <mergeCell ref="E2049:G2049"/>
    <mergeCell ref="I2049:K2049"/>
    <mergeCell ref="S2049:U2049"/>
    <mergeCell ref="W2049:X2049"/>
    <mergeCell ref="B2053:C2056"/>
    <mergeCell ref="E2053:G2053"/>
    <mergeCell ref="I2053:K2053"/>
    <mergeCell ref="S2053:U2053"/>
    <mergeCell ref="W2053:X2053"/>
    <mergeCell ref="E2058:G2058"/>
    <mergeCell ref="I2058:K2058"/>
    <mergeCell ref="S2058:U2058"/>
    <mergeCell ref="C2060:E2060"/>
    <mergeCell ref="G2060:I2060"/>
    <mergeCell ref="B2063:X2063"/>
    <mergeCell ref="B2065:C2066"/>
    <mergeCell ref="E2065:G2065"/>
    <mergeCell ref="I2065:K2065"/>
    <mergeCell ref="S2065:U2065"/>
    <mergeCell ref="W2065:X2065"/>
    <mergeCell ref="E2069:G2069"/>
    <mergeCell ref="I2069:K2069"/>
    <mergeCell ref="S2069:U2069"/>
    <mergeCell ref="C2071:E2071"/>
    <mergeCell ref="G2071:I2071"/>
    <mergeCell ref="B2074:X2074"/>
    <mergeCell ref="B2076:C2077"/>
    <mergeCell ref="E2076:G2076"/>
    <mergeCell ref="I2076:K2076"/>
    <mergeCell ref="S2076:U2076"/>
    <mergeCell ref="W2076:X2076"/>
    <mergeCell ref="E2080:G2080"/>
    <mergeCell ref="I2080:K2080"/>
    <mergeCell ref="S2080:U2080"/>
    <mergeCell ref="C2082:E2082"/>
    <mergeCell ref="G2082:I2082"/>
    <mergeCell ref="B2085:X2085"/>
    <mergeCell ref="B2087:C2088"/>
    <mergeCell ref="E2087:G2087"/>
    <mergeCell ref="I2087:K2087"/>
    <mergeCell ref="S2087:U2087"/>
    <mergeCell ref="W2087:X2087"/>
    <mergeCell ref="E2091:G2091"/>
    <mergeCell ref="I2091:K2091"/>
    <mergeCell ref="S2091:U2091"/>
    <mergeCell ref="C2093:E2093"/>
    <mergeCell ref="G2093:I2093"/>
    <mergeCell ref="B2096:X2096"/>
    <mergeCell ref="B2098:C2099"/>
    <mergeCell ref="E2098:G2098"/>
    <mergeCell ref="I2098:K2098"/>
    <mergeCell ref="S2098:U2098"/>
    <mergeCell ref="W2098:X2098"/>
    <mergeCell ref="E2102:G2102"/>
    <mergeCell ref="I2102:K2102"/>
    <mergeCell ref="S2102:U2102"/>
    <mergeCell ref="C2104:E2104"/>
    <mergeCell ref="G2104:I2104"/>
    <mergeCell ref="B2107:X2107"/>
    <mergeCell ref="B2109:C2110"/>
    <mergeCell ref="E2109:G2109"/>
    <mergeCell ref="I2109:K2109"/>
    <mergeCell ref="S2109:U2109"/>
    <mergeCell ref="W2109:X2109"/>
    <mergeCell ref="E2113:G2113"/>
    <mergeCell ref="I2113:K2113"/>
    <mergeCell ref="S2113:U2113"/>
    <mergeCell ref="C2115:E2115"/>
    <mergeCell ref="G2115:I2115"/>
    <mergeCell ref="B2118:X2118"/>
    <mergeCell ref="B2120:C2121"/>
    <mergeCell ref="E2120:G2120"/>
    <mergeCell ref="I2120:K2120"/>
    <mergeCell ref="S2120:U2120"/>
    <mergeCell ref="W2120:X2120"/>
    <mergeCell ref="E2124:G2124"/>
    <mergeCell ref="I2124:K2124"/>
    <mergeCell ref="S2124:U2124"/>
    <mergeCell ref="C2126:E2126"/>
    <mergeCell ref="G2126:I2126"/>
    <mergeCell ref="B2129:X2129"/>
    <mergeCell ref="B2131:C2134"/>
    <mergeCell ref="E2131:G2131"/>
    <mergeCell ref="I2131:K2131"/>
    <mergeCell ref="S2131:U2131"/>
    <mergeCell ref="W2131:X2131"/>
    <mergeCell ref="B2135:C2138"/>
    <mergeCell ref="E2135:G2135"/>
    <mergeCell ref="I2135:K2135"/>
    <mergeCell ref="S2135:U2135"/>
    <mergeCell ref="W2135:X2135"/>
    <mergeCell ref="E2140:G2140"/>
    <mergeCell ref="I2140:K2140"/>
    <mergeCell ref="S2140:U2140"/>
    <mergeCell ref="C2142:E2142"/>
    <mergeCell ref="G2142:I2142"/>
    <mergeCell ref="B2145:X2145"/>
    <mergeCell ref="B2147:C2148"/>
    <mergeCell ref="E2147:G2147"/>
    <mergeCell ref="I2147:K2147"/>
    <mergeCell ref="S2147:U2147"/>
    <mergeCell ref="W2147:X2147"/>
    <mergeCell ref="E2151:G2151"/>
    <mergeCell ref="I2151:K2151"/>
    <mergeCell ref="S2151:U2151"/>
    <mergeCell ref="C2153:E2153"/>
    <mergeCell ref="G2153:I2153"/>
    <mergeCell ref="B2156:X2156"/>
    <mergeCell ref="B2158:C2161"/>
    <mergeCell ref="E2158:G2158"/>
    <mergeCell ref="I2158:K2158"/>
    <mergeCell ref="S2158:U2158"/>
    <mergeCell ref="W2158:X2158"/>
    <mergeCell ref="B2162:C2165"/>
    <mergeCell ref="E2162:G2162"/>
    <mergeCell ref="I2162:K2162"/>
    <mergeCell ref="S2162:U2162"/>
    <mergeCell ref="W2162:X2162"/>
    <mergeCell ref="E2167:G2167"/>
    <mergeCell ref="I2167:K2167"/>
    <mergeCell ref="S2167:U2167"/>
    <mergeCell ref="C2169:E2169"/>
    <mergeCell ref="G2169:I2169"/>
    <mergeCell ref="B2172:X2172"/>
    <mergeCell ref="B2174:C2175"/>
    <mergeCell ref="E2174:G2174"/>
    <mergeCell ref="I2174:K2174"/>
    <mergeCell ref="S2174:U2174"/>
    <mergeCell ref="W2174:X2174"/>
    <mergeCell ref="E2178:G2178"/>
    <mergeCell ref="I2178:K2178"/>
    <mergeCell ref="S2178:U2178"/>
    <mergeCell ref="C2180:E2180"/>
    <mergeCell ref="G2180:I2180"/>
    <mergeCell ref="B2183:X2183"/>
    <mergeCell ref="B2185:C2186"/>
    <mergeCell ref="E2185:G2185"/>
    <mergeCell ref="I2185:K2185"/>
    <mergeCell ref="S2185:U2185"/>
    <mergeCell ref="W2185:X2185"/>
    <mergeCell ref="E2189:G2189"/>
    <mergeCell ref="I2189:K2189"/>
    <mergeCell ref="S2189:U2189"/>
    <mergeCell ref="C2191:E2191"/>
    <mergeCell ref="G2191:I2191"/>
    <mergeCell ref="B2194:X2194"/>
    <mergeCell ref="B2196:C2197"/>
    <mergeCell ref="E2196:G2196"/>
    <mergeCell ref="I2196:K2196"/>
    <mergeCell ref="S2196:U2196"/>
    <mergeCell ref="W2196:X2196"/>
    <mergeCell ref="E2200:G2200"/>
    <mergeCell ref="I2200:K2200"/>
    <mergeCell ref="S2200:U2200"/>
    <mergeCell ref="C2202:E2202"/>
    <mergeCell ref="G2202:I2202"/>
    <mergeCell ref="B2205:X2205"/>
    <mergeCell ref="B2207:C2208"/>
    <mergeCell ref="E2207:G2207"/>
    <mergeCell ref="I2207:K2207"/>
    <mergeCell ref="S2207:U2207"/>
    <mergeCell ref="W2207:X2207"/>
    <mergeCell ref="E2211:G2211"/>
    <mergeCell ref="I2211:K2211"/>
    <mergeCell ref="S2211:U2211"/>
    <mergeCell ref="C2213:E2213"/>
    <mergeCell ref="G2213:I2213"/>
    <mergeCell ref="B2216:X2216"/>
    <mergeCell ref="B2218:C2219"/>
    <mergeCell ref="E2218:G2218"/>
    <mergeCell ref="I2218:K2218"/>
    <mergeCell ref="S2218:U2218"/>
    <mergeCell ref="W2218:X2218"/>
    <mergeCell ref="E2222:G2222"/>
    <mergeCell ref="I2222:K2222"/>
    <mergeCell ref="S2222:U2222"/>
    <mergeCell ref="C2224:E2224"/>
    <mergeCell ref="G2224:I2224"/>
    <mergeCell ref="B2227:X2227"/>
    <mergeCell ref="B2229:C2232"/>
    <mergeCell ref="E2229:G2229"/>
    <mergeCell ref="I2229:K2229"/>
    <mergeCell ref="S2229:U2229"/>
    <mergeCell ref="B2233:C2236"/>
    <mergeCell ref="E2233:G2233"/>
    <mergeCell ref="I2233:K2233"/>
    <mergeCell ref="S2233:U2233"/>
    <mergeCell ref="E2238:G2238"/>
    <mergeCell ref="I2238:K2238"/>
    <mergeCell ref="S2238:U2238"/>
    <mergeCell ref="C2240:E2240"/>
    <mergeCell ref="G2240:I2240"/>
    <mergeCell ref="B2243:X2243"/>
    <mergeCell ref="B2245:C2248"/>
    <mergeCell ref="E2245:G2245"/>
    <mergeCell ref="I2245:K2245"/>
    <mergeCell ref="S2245:U2245"/>
    <mergeCell ref="W2245:X2245"/>
    <mergeCell ref="E2250:G2250"/>
    <mergeCell ref="I2250:K2250"/>
    <mergeCell ref="S2250:U2250"/>
    <mergeCell ref="C2252:E2252"/>
    <mergeCell ref="G2252:I2252"/>
    <mergeCell ref="B2255:X2255"/>
    <mergeCell ref="B2257:C2258"/>
    <mergeCell ref="E2257:G2257"/>
    <mergeCell ref="I2257:K2257"/>
    <mergeCell ref="S2257:U2257"/>
    <mergeCell ref="W2257:X2257"/>
    <mergeCell ref="E2261:G2261"/>
    <mergeCell ref="I2261:K2261"/>
    <mergeCell ref="S2261:U2261"/>
    <mergeCell ref="C2263:E2263"/>
    <mergeCell ref="G2263:I2263"/>
    <mergeCell ref="B2266:X2266"/>
    <mergeCell ref="B2268:C2271"/>
    <mergeCell ref="E2268:G2268"/>
    <mergeCell ref="I2268:K2268"/>
    <mergeCell ref="S2268:U2268"/>
    <mergeCell ref="W2268:X2268"/>
    <mergeCell ref="B2272:C2275"/>
    <mergeCell ref="E2272:G2272"/>
    <mergeCell ref="I2272:K2272"/>
    <mergeCell ref="S2272:U2272"/>
    <mergeCell ref="W2272:X2272"/>
    <mergeCell ref="E2277:G2277"/>
    <mergeCell ref="I2277:K2277"/>
    <mergeCell ref="S2277:U2277"/>
    <mergeCell ref="C2279:E2279"/>
    <mergeCell ref="G2279:I2279"/>
    <mergeCell ref="B2282:X2282"/>
    <mergeCell ref="B2284:C2285"/>
    <mergeCell ref="E2284:G2284"/>
    <mergeCell ref="I2284:K2284"/>
    <mergeCell ref="S2284:U2284"/>
    <mergeCell ref="W2284:X2284"/>
    <mergeCell ref="E2288:G2288"/>
    <mergeCell ref="I2288:K2288"/>
    <mergeCell ref="S2288:U2288"/>
    <mergeCell ref="C2290:E2290"/>
    <mergeCell ref="G2290:I2290"/>
    <mergeCell ref="B2293:X2293"/>
    <mergeCell ref="B2295:C2296"/>
    <mergeCell ref="E2295:G2295"/>
    <mergeCell ref="I2295:K2295"/>
    <mergeCell ref="S2295:U2295"/>
    <mergeCell ref="W2295:X2295"/>
    <mergeCell ref="E2299:G2299"/>
    <mergeCell ref="I2299:K2299"/>
    <mergeCell ref="S2299:U2299"/>
    <mergeCell ref="C2301:E2301"/>
    <mergeCell ref="G2301:I2301"/>
    <mergeCell ref="B2304:X2304"/>
    <mergeCell ref="B2306:C2307"/>
    <mergeCell ref="E2306:G2306"/>
    <mergeCell ref="I2306:K2306"/>
    <mergeCell ref="S2306:U2306"/>
    <mergeCell ref="W2306:X2306"/>
    <mergeCell ref="E2310:G2310"/>
    <mergeCell ref="I2310:K2310"/>
    <mergeCell ref="S2310:U2310"/>
    <mergeCell ref="C2312:E2312"/>
    <mergeCell ref="G2312:I2312"/>
    <mergeCell ref="B2315:X2315"/>
    <mergeCell ref="B2317:C2320"/>
    <mergeCell ref="E2317:G2317"/>
    <mergeCell ref="I2317:K2317"/>
    <mergeCell ref="S2317:U2317"/>
    <mergeCell ref="W2317:X2317"/>
    <mergeCell ref="B2321:C2324"/>
    <mergeCell ref="E2321:G2321"/>
    <mergeCell ref="I2321:K2321"/>
    <mergeCell ref="S2321:U2321"/>
    <mergeCell ref="E2326:G2326"/>
    <mergeCell ref="I2326:K2326"/>
    <mergeCell ref="S2326:U2326"/>
    <mergeCell ref="C2328:E2328"/>
    <mergeCell ref="G2328:I2328"/>
    <mergeCell ref="B2331:X2331"/>
    <mergeCell ref="B2333:C2334"/>
    <mergeCell ref="E2333:G2333"/>
    <mergeCell ref="I2333:K2333"/>
    <mergeCell ref="S2333:U2333"/>
    <mergeCell ref="W2333:X2333"/>
    <mergeCell ref="E2337:G2337"/>
    <mergeCell ref="I2337:K2337"/>
    <mergeCell ref="S2337:U2337"/>
    <mergeCell ref="C2339:E2339"/>
    <mergeCell ref="G2339:I2339"/>
    <mergeCell ref="B2342:X2342"/>
    <mergeCell ref="B2344:C2345"/>
    <mergeCell ref="E2344:G2344"/>
    <mergeCell ref="I2344:K2344"/>
    <mergeCell ref="S2344:U2344"/>
    <mergeCell ref="W2344:X2344"/>
    <mergeCell ref="E2348:G2348"/>
    <mergeCell ref="I2348:K2348"/>
    <mergeCell ref="S2348:U2348"/>
    <mergeCell ref="C2350:E2350"/>
    <mergeCell ref="G2350:I2350"/>
    <mergeCell ref="B2353:X2353"/>
    <mergeCell ref="B2355:C2356"/>
    <mergeCell ref="E2355:G2355"/>
    <mergeCell ref="I2355:K2355"/>
    <mergeCell ref="S2355:U2355"/>
    <mergeCell ref="W2355:X2355"/>
    <mergeCell ref="E2359:G2359"/>
    <mergeCell ref="I2359:K2359"/>
    <mergeCell ref="S2359:U2359"/>
    <mergeCell ref="C2361:E2361"/>
    <mergeCell ref="G2361:I2361"/>
    <mergeCell ref="B2364:X2364"/>
    <mergeCell ref="B2366:C2367"/>
    <mergeCell ref="E2366:G2366"/>
    <mergeCell ref="I2366:K2366"/>
    <mergeCell ref="S2366:U2366"/>
    <mergeCell ref="W2366:X2366"/>
    <mergeCell ref="E2370:G2370"/>
    <mergeCell ref="I2370:K2370"/>
    <mergeCell ref="S2370:U2370"/>
    <mergeCell ref="C2372:E2372"/>
    <mergeCell ref="G2372:I2372"/>
    <mergeCell ref="B2375:X2375"/>
    <mergeCell ref="B2377:C2378"/>
    <mergeCell ref="E2377:G2377"/>
    <mergeCell ref="I2377:K2377"/>
    <mergeCell ref="S2377:U2377"/>
    <mergeCell ref="W2377:X2377"/>
    <mergeCell ref="E2381:G2381"/>
    <mergeCell ref="I2381:K2381"/>
    <mergeCell ref="S2381:U2381"/>
    <mergeCell ref="C2383:E2383"/>
    <mergeCell ref="G2383:I2383"/>
    <mergeCell ref="B2386:X2386"/>
    <mergeCell ref="B2388:C2389"/>
    <mergeCell ref="E2388:G2388"/>
    <mergeCell ref="I2388:K2388"/>
    <mergeCell ref="S2388:U2388"/>
    <mergeCell ref="E2392:G2392"/>
    <mergeCell ref="I2392:K2392"/>
    <mergeCell ref="S2392:U2392"/>
    <mergeCell ref="C2394:E2394"/>
    <mergeCell ref="G2394:I2394"/>
    <mergeCell ref="B2397:X2397"/>
    <mergeCell ref="B2399:C2400"/>
    <mergeCell ref="E2399:G2399"/>
    <mergeCell ref="I2399:K2399"/>
    <mergeCell ref="S2399:U2399"/>
    <mergeCell ref="W2399:X2399"/>
    <mergeCell ref="E2403:G2403"/>
    <mergeCell ref="I2403:K2403"/>
    <mergeCell ref="S2403:U2403"/>
    <mergeCell ref="C2405:E2405"/>
    <mergeCell ref="G2405:I2405"/>
    <mergeCell ref="B2408:X2408"/>
    <mergeCell ref="B2410:C2413"/>
    <mergeCell ref="E2410:G2410"/>
    <mergeCell ref="I2410:K2410"/>
    <mergeCell ref="S2410:U2410"/>
    <mergeCell ref="B2414:C2417"/>
    <mergeCell ref="E2414:G2414"/>
    <mergeCell ref="I2414:K2414"/>
    <mergeCell ref="S2414:U2414"/>
    <mergeCell ref="E2419:G2419"/>
    <mergeCell ref="I2419:K2419"/>
    <mergeCell ref="S2419:U2419"/>
    <mergeCell ref="C2421:E2421"/>
    <mergeCell ref="G2421:I2421"/>
    <mergeCell ref="B2424:X2424"/>
    <mergeCell ref="B2426:C2427"/>
    <mergeCell ref="E2426:G2426"/>
    <mergeCell ref="I2426:K2426"/>
    <mergeCell ref="S2426:U2426"/>
    <mergeCell ref="W2426:X2426"/>
    <mergeCell ref="E2430:G2430"/>
    <mergeCell ref="I2430:K2430"/>
    <mergeCell ref="S2430:U2430"/>
    <mergeCell ref="C2432:E2432"/>
    <mergeCell ref="G2432:I2432"/>
    <mergeCell ref="B2435:X2435"/>
    <mergeCell ref="B2437:C2438"/>
    <mergeCell ref="E2437:G2437"/>
    <mergeCell ref="I2437:K2437"/>
    <mergeCell ref="S2437:U2437"/>
    <mergeCell ref="W2437:X2437"/>
    <mergeCell ref="E2441:G2441"/>
    <mergeCell ref="I2441:K2441"/>
    <mergeCell ref="S2441:U2441"/>
    <mergeCell ref="C2443:E2443"/>
    <mergeCell ref="G2443:I2443"/>
    <mergeCell ref="B2446:X2446"/>
    <mergeCell ref="B2448:C2449"/>
    <mergeCell ref="E2448:G2448"/>
    <mergeCell ref="I2448:K2448"/>
    <mergeCell ref="S2448:U2448"/>
    <mergeCell ref="W2448:X2448"/>
    <mergeCell ref="E2452:G2452"/>
    <mergeCell ref="I2452:K2452"/>
    <mergeCell ref="S2452:U2452"/>
    <mergeCell ref="C2454:E2454"/>
    <mergeCell ref="G2454:I2454"/>
    <mergeCell ref="B2457:X2457"/>
    <mergeCell ref="B2459:C2462"/>
    <mergeCell ref="E2459:G2459"/>
    <mergeCell ref="I2459:K2459"/>
    <mergeCell ref="S2459:U2459"/>
    <mergeCell ref="B2463:C2466"/>
    <mergeCell ref="E2463:G2463"/>
    <mergeCell ref="I2463:K2463"/>
    <mergeCell ref="S2463:U2463"/>
    <mergeCell ref="E2468:G2468"/>
    <mergeCell ref="I2468:K2468"/>
    <mergeCell ref="S2468:U2468"/>
    <mergeCell ref="C2470:E2470"/>
    <mergeCell ref="G2470:I2470"/>
    <mergeCell ref="B2473:X2473"/>
    <mergeCell ref="B2475:C2476"/>
    <mergeCell ref="E2475:G2475"/>
    <mergeCell ref="I2475:K2475"/>
    <mergeCell ref="S2475:U2475"/>
    <mergeCell ref="W2475:X2475"/>
    <mergeCell ref="E2479:G2479"/>
    <mergeCell ref="I2479:K2479"/>
    <mergeCell ref="S2479:U2479"/>
    <mergeCell ref="C2481:E2481"/>
    <mergeCell ref="G2481:I2481"/>
    <mergeCell ref="B2484:X2484"/>
    <mergeCell ref="B2485:C2486"/>
    <mergeCell ref="E2485:G2485"/>
    <mergeCell ref="I2485:K2485"/>
    <mergeCell ref="S2485:U2485"/>
    <mergeCell ref="W2485:X2485"/>
    <mergeCell ref="E2489:G2489"/>
    <mergeCell ref="I2489:K2489"/>
    <mergeCell ref="S2489:U2489"/>
    <mergeCell ref="C2491:E2491"/>
    <mergeCell ref="G2491:I2491"/>
    <mergeCell ref="B2494:X2494"/>
    <mergeCell ref="B2496:C2497"/>
    <mergeCell ref="E2496:G2496"/>
    <mergeCell ref="I2496:K2496"/>
    <mergeCell ref="S2496:U2496"/>
    <mergeCell ref="W2496:X2496"/>
    <mergeCell ref="E2500:G2500"/>
    <mergeCell ref="I2500:K2500"/>
    <mergeCell ref="S2500:U2500"/>
    <mergeCell ref="C2502:E2502"/>
    <mergeCell ref="G2502:I2502"/>
    <mergeCell ref="B2505:X2505"/>
    <mergeCell ref="B2507:C2508"/>
    <mergeCell ref="E2507:G2507"/>
    <mergeCell ref="I2507:K2507"/>
    <mergeCell ref="S2507:U2507"/>
    <mergeCell ref="W2507:X2507"/>
    <mergeCell ref="E2511:G2511"/>
    <mergeCell ref="I2511:K2511"/>
    <mergeCell ref="S2511:U2511"/>
    <mergeCell ref="C2513:E2513"/>
    <mergeCell ref="G2513:I2513"/>
    <mergeCell ref="B2516:X2516"/>
    <mergeCell ref="B2518:C2521"/>
    <mergeCell ref="E2518:G2518"/>
    <mergeCell ref="I2518:K2518"/>
    <mergeCell ref="S2518:U2518"/>
    <mergeCell ref="W2518:X2518"/>
    <mergeCell ref="B2522:C2525"/>
    <mergeCell ref="E2522:G2522"/>
    <mergeCell ref="I2522:K2522"/>
    <mergeCell ref="S2522:U2522"/>
    <mergeCell ref="E2527:G2527"/>
    <mergeCell ref="I2527:K2527"/>
    <mergeCell ref="S2527:U2527"/>
    <mergeCell ref="C2529:E2529"/>
    <mergeCell ref="G2529:I2529"/>
    <mergeCell ref="B2532:X2532"/>
    <mergeCell ref="B2534:C2535"/>
    <mergeCell ref="E2534:G2534"/>
    <mergeCell ref="I2534:K2534"/>
    <mergeCell ref="S2534:U2534"/>
    <mergeCell ref="W2534:X2534"/>
    <mergeCell ref="E2538:G2538"/>
    <mergeCell ref="I2538:K2538"/>
    <mergeCell ref="S2538:U2538"/>
    <mergeCell ref="C2540:E2540"/>
    <mergeCell ref="G2540:I2540"/>
    <mergeCell ref="B2543:X2543"/>
    <mergeCell ref="B2545:C2546"/>
    <mergeCell ref="E2545:G2545"/>
    <mergeCell ref="I2545:K2545"/>
    <mergeCell ref="S2545:U2545"/>
    <mergeCell ref="W2545:X2545"/>
    <mergeCell ref="E2549:G2549"/>
    <mergeCell ref="I2549:K2549"/>
    <mergeCell ref="S2549:U2549"/>
    <mergeCell ref="C2551:E2551"/>
    <mergeCell ref="G2551:I2551"/>
    <mergeCell ref="B2554:X2554"/>
    <mergeCell ref="B2556:C2559"/>
    <mergeCell ref="E2556:G2556"/>
    <mergeCell ref="I2556:K2556"/>
    <mergeCell ref="S2556:U2556"/>
    <mergeCell ref="W2556:X2556"/>
    <mergeCell ref="B2560:C2563"/>
    <mergeCell ref="E2560:G2560"/>
    <mergeCell ref="I2560:K2560"/>
    <mergeCell ref="S2560:U2560"/>
    <mergeCell ref="W2560:X2560"/>
    <mergeCell ref="E2565:G2565"/>
    <mergeCell ref="I2565:K2565"/>
    <mergeCell ref="S2565:U2565"/>
    <mergeCell ref="C2567:E2567"/>
    <mergeCell ref="G2567:I2567"/>
    <mergeCell ref="B2570:X2570"/>
    <mergeCell ref="B2572:C2575"/>
    <mergeCell ref="E2572:G2572"/>
    <mergeCell ref="I2572:K2572"/>
    <mergeCell ref="S2572:U2572"/>
    <mergeCell ref="W2572:X2572"/>
    <mergeCell ref="B2576:C2579"/>
    <mergeCell ref="E2576:G2576"/>
    <mergeCell ref="I2576:K2576"/>
    <mergeCell ref="S2576:U2576"/>
    <mergeCell ref="W2576:X2576"/>
    <mergeCell ref="E2581:G2581"/>
    <mergeCell ref="I2581:K2581"/>
    <mergeCell ref="S2581:U2581"/>
    <mergeCell ref="C2583:E2583"/>
    <mergeCell ref="G2583:I2583"/>
    <mergeCell ref="B2586:X2586"/>
    <mergeCell ref="B2588:C2591"/>
    <mergeCell ref="E2588:G2588"/>
    <mergeCell ref="I2588:K2588"/>
    <mergeCell ref="S2588:U2588"/>
    <mergeCell ref="W2588:X2588"/>
    <mergeCell ref="B2592:C2595"/>
    <mergeCell ref="E2592:G2592"/>
    <mergeCell ref="I2592:K2592"/>
    <mergeCell ref="S2592:U2592"/>
    <mergeCell ref="W2592:X2592"/>
    <mergeCell ref="E2597:G2597"/>
    <mergeCell ref="I2597:K2597"/>
    <mergeCell ref="S2597:U2597"/>
    <mergeCell ref="C2599:E2599"/>
    <mergeCell ref="G2599:I2599"/>
    <mergeCell ref="B2602:X2602"/>
    <mergeCell ref="B2604:C2607"/>
    <mergeCell ref="E2604:G2604"/>
    <mergeCell ref="I2604:K2604"/>
    <mergeCell ref="S2604:U2604"/>
    <mergeCell ref="B2608:C2611"/>
    <mergeCell ref="E2608:G2608"/>
    <mergeCell ref="I2608:K2608"/>
    <mergeCell ref="S2608:U2608"/>
    <mergeCell ref="E2613:G2613"/>
    <mergeCell ref="I2613:K2613"/>
    <mergeCell ref="S2613:U2613"/>
    <mergeCell ref="C2615:E2615"/>
    <mergeCell ref="G2615:I2615"/>
    <mergeCell ref="B2618:X2618"/>
    <mergeCell ref="B2620:C2621"/>
    <mergeCell ref="E2620:G2620"/>
    <mergeCell ref="I2620:K2620"/>
    <mergeCell ref="S2620:U2620"/>
    <mergeCell ref="W2620:X2620"/>
    <mergeCell ref="E2624:G2624"/>
    <mergeCell ref="I2624:K2624"/>
    <mergeCell ref="S2624:U2624"/>
    <mergeCell ref="C2626:E2626"/>
    <mergeCell ref="G2626:I2626"/>
    <mergeCell ref="B2629:X2629"/>
    <mergeCell ref="B2631:C2632"/>
    <mergeCell ref="E2631:G2631"/>
    <mergeCell ref="I2631:K2631"/>
    <mergeCell ref="S2631:U2631"/>
    <mergeCell ref="W2631:X2631"/>
    <mergeCell ref="E2635:G2635"/>
    <mergeCell ref="I2635:K2635"/>
    <mergeCell ref="S2635:U2635"/>
    <mergeCell ref="C2637:E2637"/>
    <mergeCell ref="G2637:I2637"/>
    <mergeCell ref="B2640:X2640"/>
    <mergeCell ref="B2642:C2643"/>
    <mergeCell ref="E2642:G2642"/>
    <mergeCell ref="I2642:K2642"/>
    <mergeCell ref="S2642:U2642"/>
    <mergeCell ref="W2642:X2642"/>
    <mergeCell ref="E2646:G2646"/>
    <mergeCell ref="I2646:K2646"/>
    <mergeCell ref="S2646:U2646"/>
    <mergeCell ref="C2648:E2648"/>
    <mergeCell ref="G2648:I2648"/>
    <mergeCell ref="B2651:X2651"/>
    <mergeCell ref="B2653:C2656"/>
    <mergeCell ref="E2653:G2653"/>
    <mergeCell ref="I2653:K2653"/>
    <mergeCell ref="S2653:U2653"/>
    <mergeCell ref="W2653:X2653"/>
    <mergeCell ref="B2657:C2660"/>
    <mergeCell ref="E2657:G2657"/>
    <mergeCell ref="I2657:K2657"/>
    <mergeCell ref="S2657:U2657"/>
    <mergeCell ref="W2657:X2657"/>
    <mergeCell ref="E2662:G2662"/>
    <mergeCell ref="I2662:K2662"/>
    <mergeCell ref="S2662:U2662"/>
    <mergeCell ref="C2664:E2664"/>
    <mergeCell ref="G2664:I2664"/>
    <mergeCell ref="B2667:X2667"/>
    <mergeCell ref="B2669:C2672"/>
    <mergeCell ref="E2669:G2669"/>
    <mergeCell ref="I2669:K2669"/>
    <mergeCell ref="S2669:U2669"/>
    <mergeCell ref="B2673:C2676"/>
    <mergeCell ref="E2673:G2673"/>
    <mergeCell ref="I2673:K2673"/>
    <mergeCell ref="S2673:U2673"/>
    <mergeCell ref="E2678:G2678"/>
    <mergeCell ref="I2678:K2678"/>
    <mergeCell ref="S2678:U2678"/>
    <mergeCell ref="C2680:E2680"/>
    <mergeCell ref="G2680:I2680"/>
    <mergeCell ref="B2683:X2683"/>
    <mergeCell ref="B2685:C2688"/>
    <mergeCell ref="E2685:G2685"/>
    <mergeCell ref="I2685:K2685"/>
    <mergeCell ref="S2685:U2685"/>
    <mergeCell ref="W2685:X2685"/>
    <mergeCell ref="B2689:C2692"/>
    <mergeCell ref="E2689:G2689"/>
    <mergeCell ref="I2689:K2689"/>
    <mergeCell ref="S2689:U2689"/>
    <mergeCell ref="W2689:X2689"/>
    <mergeCell ref="E2694:G2694"/>
    <mergeCell ref="I2694:K2694"/>
    <mergeCell ref="S2694:U2694"/>
    <mergeCell ref="C2696:E2696"/>
    <mergeCell ref="G2696:I2696"/>
    <mergeCell ref="B2699:X2699"/>
    <mergeCell ref="B2701:C2702"/>
    <mergeCell ref="E2701:G2701"/>
    <mergeCell ref="I2701:K2701"/>
    <mergeCell ref="S2701:U2701"/>
    <mergeCell ref="W2701:X2701"/>
    <mergeCell ref="E2705:G2705"/>
    <mergeCell ref="I2705:K2705"/>
    <mergeCell ref="S2705:U2705"/>
    <mergeCell ref="C2707:E2707"/>
    <mergeCell ref="G2707:I2707"/>
    <mergeCell ref="B2710:X2710"/>
    <mergeCell ref="B2712:C2713"/>
    <mergeCell ref="E2712:G2712"/>
    <mergeCell ref="I2712:K2712"/>
    <mergeCell ref="S2712:U2712"/>
    <mergeCell ref="W2712:X2712"/>
    <mergeCell ref="E2716:G2716"/>
    <mergeCell ref="I2716:K2716"/>
    <mergeCell ref="S2716:U2716"/>
    <mergeCell ref="C2718:E2718"/>
    <mergeCell ref="G2718:I2718"/>
    <mergeCell ref="B2721:X2721"/>
    <mergeCell ref="B2723:C2724"/>
    <mergeCell ref="E2723:G2723"/>
    <mergeCell ref="I2723:K2723"/>
    <mergeCell ref="S2723:U2723"/>
    <mergeCell ref="W2723:X2723"/>
    <mergeCell ref="E2727:G2727"/>
    <mergeCell ref="I2727:K2727"/>
    <mergeCell ref="S2727:U2727"/>
    <mergeCell ref="C2729:E2729"/>
    <mergeCell ref="G2729:I2729"/>
    <mergeCell ref="B2732:X2732"/>
    <mergeCell ref="B2734:C2735"/>
    <mergeCell ref="E2734:G2734"/>
    <mergeCell ref="I2734:K2734"/>
    <mergeCell ref="S2734:U2734"/>
    <mergeCell ref="W2734:X2734"/>
    <mergeCell ref="E2738:G2738"/>
    <mergeCell ref="I2738:K2738"/>
    <mergeCell ref="S2738:U2738"/>
    <mergeCell ref="C2740:E2740"/>
    <mergeCell ref="G2740:I2740"/>
    <mergeCell ref="B2743:X2743"/>
    <mergeCell ref="B2745:C2746"/>
    <mergeCell ref="E2745:G2745"/>
    <mergeCell ref="I2745:K2745"/>
    <mergeCell ref="S2745:U2745"/>
    <mergeCell ref="E2749:G2749"/>
    <mergeCell ref="I2749:K2749"/>
    <mergeCell ref="S2749:U2749"/>
    <mergeCell ref="C2751:E2751"/>
    <mergeCell ref="G2751:I2751"/>
    <mergeCell ref="B2754:X2754"/>
    <mergeCell ref="B2756:C2757"/>
    <mergeCell ref="E2756:G2756"/>
    <mergeCell ref="I2756:K2756"/>
    <mergeCell ref="S2756:U2756"/>
    <mergeCell ref="W2756:X2756"/>
    <mergeCell ref="E2760:G2760"/>
    <mergeCell ref="I2760:K2760"/>
    <mergeCell ref="S2760:U2760"/>
    <mergeCell ref="C2762:E2762"/>
    <mergeCell ref="G2762:I2762"/>
    <mergeCell ref="B2765:X2765"/>
    <mergeCell ref="B2767:C2768"/>
    <mergeCell ref="E2767:G2767"/>
    <mergeCell ref="I2767:K2767"/>
    <mergeCell ref="S2767:U2767"/>
    <mergeCell ref="E2771:G2771"/>
    <mergeCell ref="I2771:K2771"/>
    <mergeCell ref="S2771:U2771"/>
    <mergeCell ref="C2773:E2773"/>
    <mergeCell ref="G2773:I2773"/>
    <mergeCell ref="B2776:X2776"/>
    <mergeCell ref="B2778:C2779"/>
    <mergeCell ref="E2778:G2778"/>
    <mergeCell ref="I2778:K2778"/>
    <mergeCell ref="S2778:U2778"/>
    <mergeCell ref="W2778:X2778"/>
    <mergeCell ref="E2782:G2782"/>
    <mergeCell ref="I2782:K2782"/>
    <mergeCell ref="S2782:U2782"/>
    <mergeCell ref="C2784:E2784"/>
    <mergeCell ref="G2784:I2784"/>
    <mergeCell ref="B2787:X2787"/>
    <mergeCell ref="B2789:C2790"/>
    <mergeCell ref="E2789:G2789"/>
    <mergeCell ref="I2789:K2789"/>
    <mergeCell ref="S2789:U2789"/>
    <mergeCell ref="W2789:X2789"/>
    <mergeCell ref="E2793:G2793"/>
    <mergeCell ref="I2793:K2793"/>
    <mergeCell ref="S2793:U2793"/>
    <mergeCell ref="C2795:E2795"/>
    <mergeCell ref="G2795:I2795"/>
    <mergeCell ref="B2798:X2798"/>
    <mergeCell ref="B2800:C2801"/>
    <mergeCell ref="E2800:G2800"/>
    <mergeCell ref="I2800:K2800"/>
    <mergeCell ref="S2800:U2800"/>
    <mergeCell ref="W2800:X2800"/>
    <mergeCell ref="E2804:G2804"/>
    <mergeCell ref="I2804:K2804"/>
    <mergeCell ref="S2804:U2804"/>
    <mergeCell ref="C2806:E2806"/>
    <mergeCell ref="G2806:I2806"/>
    <mergeCell ref="B2809:X2809"/>
    <mergeCell ref="B2811:C2812"/>
    <mergeCell ref="E2811:G2811"/>
    <mergeCell ref="I2811:K2811"/>
    <mergeCell ref="S2811:U2811"/>
    <mergeCell ref="W2811:X2811"/>
    <mergeCell ref="E2815:G2815"/>
    <mergeCell ref="I2815:K2815"/>
    <mergeCell ref="S2815:U2815"/>
    <mergeCell ref="C2817:E2817"/>
    <mergeCell ref="G2817:I2817"/>
    <mergeCell ref="B2820:X2820"/>
    <mergeCell ref="B2822:C2823"/>
    <mergeCell ref="E2822:G2822"/>
    <mergeCell ref="I2822:K2822"/>
    <mergeCell ref="S2822:U2822"/>
    <mergeCell ref="W2822:X2822"/>
    <mergeCell ref="E2826:G2826"/>
    <mergeCell ref="I2826:K2826"/>
    <mergeCell ref="S2826:U2826"/>
    <mergeCell ref="C2828:E2828"/>
    <mergeCell ref="G2828:I2828"/>
    <mergeCell ref="B2831:X2831"/>
    <mergeCell ref="B2833:C2834"/>
    <mergeCell ref="E2833:G2833"/>
    <mergeCell ref="I2833:K2833"/>
    <mergeCell ref="S2833:U2833"/>
    <mergeCell ref="W2833:X2833"/>
    <mergeCell ref="E2837:G2837"/>
    <mergeCell ref="I2837:K2837"/>
    <mergeCell ref="S2837:U2837"/>
    <mergeCell ref="C2839:E2839"/>
    <mergeCell ref="G2839:I2839"/>
    <mergeCell ref="B2842:X2842"/>
    <mergeCell ref="B2844:C2845"/>
    <mergeCell ref="E2844:G2844"/>
    <mergeCell ref="I2844:K2844"/>
    <mergeCell ref="S2844:U2844"/>
    <mergeCell ref="W2844:X2844"/>
    <mergeCell ref="E2848:G2848"/>
    <mergeCell ref="I2848:K2848"/>
    <mergeCell ref="S2848:U2848"/>
    <mergeCell ref="C2850:E2850"/>
    <mergeCell ref="G2850:I2850"/>
    <mergeCell ref="B2853:X2853"/>
    <mergeCell ref="B2855:C2858"/>
    <mergeCell ref="E2855:G2855"/>
    <mergeCell ref="I2855:K2855"/>
    <mergeCell ref="S2855:U2855"/>
    <mergeCell ref="W2855:X2855"/>
    <mergeCell ref="B2859:C2862"/>
    <mergeCell ref="E2859:G2859"/>
    <mergeCell ref="I2859:K2859"/>
    <mergeCell ref="S2859:U2859"/>
    <mergeCell ref="W2859:X2859"/>
    <mergeCell ref="E2864:G2864"/>
    <mergeCell ref="I2864:K2864"/>
    <mergeCell ref="S2864:U2864"/>
    <mergeCell ref="C2866:E2866"/>
    <mergeCell ref="G2866:I2866"/>
    <mergeCell ref="B2869:X2869"/>
    <mergeCell ref="B2871:C2872"/>
    <mergeCell ref="E2871:G2871"/>
    <mergeCell ref="I2871:K2871"/>
    <mergeCell ref="S2871:U2871"/>
    <mergeCell ref="W2871:X2871"/>
    <mergeCell ref="E2875:G2875"/>
    <mergeCell ref="I2875:K2875"/>
    <mergeCell ref="S2875:U2875"/>
    <mergeCell ref="C2877:E2877"/>
    <mergeCell ref="G2877:I2877"/>
    <mergeCell ref="B2880:X2880"/>
    <mergeCell ref="B2882:C2883"/>
    <mergeCell ref="E2882:G2882"/>
    <mergeCell ref="I2882:K2882"/>
    <mergeCell ref="S2882:U2882"/>
    <mergeCell ref="W2882:X2882"/>
    <mergeCell ref="E2886:G2886"/>
    <mergeCell ref="I2886:K2886"/>
    <mergeCell ref="S2886:U2886"/>
    <mergeCell ref="C2888:E2888"/>
    <mergeCell ref="G2888:I2888"/>
    <mergeCell ref="B2891:X2891"/>
    <mergeCell ref="B2893:C2896"/>
    <mergeCell ref="E2893:G2893"/>
    <mergeCell ref="I2893:K2893"/>
    <mergeCell ref="S2893:U2893"/>
    <mergeCell ref="W2893:X2893"/>
    <mergeCell ref="B2897:C2900"/>
    <mergeCell ref="E2897:G2897"/>
    <mergeCell ref="I2897:K2897"/>
    <mergeCell ref="S2897:U2897"/>
    <mergeCell ref="W2897:X2897"/>
    <mergeCell ref="E2902:G2902"/>
    <mergeCell ref="I2902:K2902"/>
    <mergeCell ref="S2902:U2902"/>
    <mergeCell ref="C2904:E2904"/>
    <mergeCell ref="G2904:I2904"/>
    <mergeCell ref="B2907:X2907"/>
    <mergeCell ref="B2909:C2912"/>
    <mergeCell ref="E2909:G2909"/>
    <mergeCell ref="I2909:K2909"/>
    <mergeCell ref="S2909:U2909"/>
    <mergeCell ref="W2909:X2909"/>
    <mergeCell ref="B2913:C2916"/>
    <mergeCell ref="E2913:G2913"/>
    <mergeCell ref="I2913:K2913"/>
    <mergeCell ref="S2913:U2913"/>
    <mergeCell ref="W2913:X2913"/>
    <mergeCell ref="E2918:G2918"/>
    <mergeCell ref="I2918:K2918"/>
    <mergeCell ref="S2918:U2918"/>
    <mergeCell ref="C2920:E2920"/>
    <mergeCell ref="G2920:I2920"/>
    <mergeCell ref="B2923:X2923"/>
    <mergeCell ref="B2925:C2926"/>
    <mergeCell ref="E2925:G2925"/>
    <mergeCell ref="I2925:K2925"/>
    <mergeCell ref="S2925:U2925"/>
    <mergeCell ref="W2925:X2925"/>
    <mergeCell ref="E2929:G2929"/>
    <mergeCell ref="I2929:K2929"/>
    <mergeCell ref="S2929:U2929"/>
    <mergeCell ref="C2931:E2931"/>
    <mergeCell ref="G2931:I2931"/>
    <mergeCell ref="B2934:X2934"/>
    <mergeCell ref="B2936:C2937"/>
    <mergeCell ref="E2936:G2936"/>
    <mergeCell ref="I2936:K2936"/>
    <mergeCell ref="S2936:U2936"/>
    <mergeCell ref="W2936:X2936"/>
    <mergeCell ref="E2940:G2940"/>
    <mergeCell ref="I2940:K2940"/>
    <mergeCell ref="S2940:U2940"/>
    <mergeCell ref="C2942:E2942"/>
    <mergeCell ref="G2942:I2942"/>
    <mergeCell ref="B2945:X2945"/>
    <mergeCell ref="B2947:C2948"/>
    <mergeCell ref="E2947:G2947"/>
    <mergeCell ref="I2947:K2947"/>
    <mergeCell ref="S2947:U2947"/>
    <mergeCell ref="W2947:X2947"/>
    <mergeCell ref="E2951:G2951"/>
    <mergeCell ref="I2951:K2951"/>
    <mergeCell ref="S2951:U2951"/>
    <mergeCell ref="C2953:E2953"/>
    <mergeCell ref="G2953:I2953"/>
    <mergeCell ref="B2956:X2956"/>
    <mergeCell ref="B2958:C2961"/>
    <mergeCell ref="E2958:G2958"/>
    <mergeCell ref="I2958:K2958"/>
    <mergeCell ref="S2958:U2958"/>
    <mergeCell ref="W2958:X2958"/>
    <mergeCell ref="B2962:C2965"/>
    <mergeCell ref="E2962:G2962"/>
    <mergeCell ref="I2962:K2962"/>
    <mergeCell ref="S2962:U2962"/>
    <mergeCell ref="W2962:X2962"/>
    <mergeCell ref="E2967:G2967"/>
    <mergeCell ref="I2967:K2967"/>
    <mergeCell ref="S2967:U2967"/>
    <mergeCell ref="C2969:E2969"/>
    <mergeCell ref="G2969:I2969"/>
    <mergeCell ref="B2972:X2972"/>
    <mergeCell ref="B2974:C2975"/>
    <mergeCell ref="E2974:G2974"/>
    <mergeCell ref="I2974:K2974"/>
    <mergeCell ref="S2974:U2974"/>
    <mergeCell ref="W2974:X2974"/>
    <mergeCell ref="E2978:G2978"/>
    <mergeCell ref="I2978:K2978"/>
    <mergeCell ref="S2978:U2978"/>
    <mergeCell ref="C2980:E2980"/>
    <mergeCell ref="G2980:I2980"/>
    <mergeCell ref="B2983:X2983"/>
    <mergeCell ref="B2985:C2986"/>
    <mergeCell ref="E2985:G2985"/>
    <mergeCell ref="I2985:K2985"/>
    <mergeCell ref="S2985:U2985"/>
    <mergeCell ref="W2985:X2985"/>
    <mergeCell ref="E2989:G2989"/>
    <mergeCell ref="I2989:K2989"/>
    <mergeCell ref="S2989:U2989"/>
    <mergeCell ref="C2991:E2991"/>
    <mergeCell ref="G2991:I2991"/>
    <mergeCell ref="B2994:X2994"/>
    <mergeCell ref="B2996:C2997"/>
    <mergeCell ref="E2996:G2996"/>
    <mergeCell ref="I2996:K2996"/>
    <mergeCell ref="S2996:U2996"/>
    <mergeCell ref="W2996:X2996"/>
    <mergeCell ref="E3000:G3000"/>
    <mergeCell ref="I3000:K3000"/>
    <mergeCell ref="S3000:U3000"/>
    <mergeCell ref="C3002:E3002"/>
    <mergeCell ref="G3002:I3002"/>
    <mergeCell ref="B3005:X3005"/>
    <mergeCell ref="B3007:C3008"/>
    <mergeCell ref="E3007:G3007"/>
    <mergeCell ref="I3007:K3007"/>
    <mergeCell ref="S3007:U3007"/>
    <mergeCell ref="W3007:X3007"/>
    <mergeCell ref="E3011:G3011"/>
    <mergeCell ref="I3011:K3011"/>
    <mergeCell ref="S3011:U3011"/>
    <mergeCell ref="C3013:E3013"/>
    <mergeCell ref="G3013:I3013"/>
    <mergeCell ref="B3016:X3016"/>
    <mergeCell ref="B3018:C3019"/>
    <mergeCell ref="E3018:G3018"/>
    <mergeCell ref="I3018:K3018"/>
    <mergeCell ref="S3018:U3018"/>
    <mergeCell ref="W3018:X3018"/>
    <mergeCell ref="E3022:G3022"/>
    <mergeCell ref="I3022:K3022"/>
    <mergeCell ref="S3022:U3022"/>
    <mergeCell ref="C3024:E3024"/>
    <mergeCell ref="G3024:I3024"/>
    <mergeCell ref="B3027:X3027"/>
    <mergeCell ref="B3029:C3030"/>
    <mergeCell ref="E3029:G3029"/>
    <mergeCell ref="I3029:K3029"/>
    <mergeCell ref="S3029:U3029"/>
    <mergeCell ref="W3029:X3029"/>
    <mergeCell ref="E3033:G3033"/>
    <mergeCell ref="I3033:K3033"/>
    <mergeCell ref="S3033:U3033"/>
    <mergeCell ref="C3035:E3035"/>
    <mergeCell ref="G3035:I3035"/>
    <mergeCell ref="B3038:X3038"/>
    <mergeCell ref="B3040:C3041"/>
    <mergeCell ref="E3040:G3040"/>
    <mergeCell ref="I3040:K3040"/>
    <mergeCell ref="S3040:U3040"/>
    <mergeCell ref="W3040:X3040"/>
    <mergeCell ref="E3044:G3044"/>
    <mergeCell ref="I3044:K3044"/>
    <mergeCell ref="S3044:U3044"/>
    <mergeCell ref="C3046:E3046"/>
    <mergeCell ref="G3046:I3046"/>
    <mergeCell ref="B3049:X3049"/>
    <mergeCell ref="B3051:C3052"/>
    <mergeCell ref="E3051:G3051"/>
    <mergeCell ref="I3051:K3051"/>
    <mergeCell ref="S3051:U3051"/>
    <mergeCell ref="W3051:X3051"/>
    <mergeCell ref="E3055:G3055"/>
    <mergeCell ref="I3055:K3055"/>
    <mergeCell ref="S3055:U3055"/>
    <mergeCell ref="C3057:E3057"/>
    <mergeCell ref="G3057:I3057"/>
    <mergeCell ref="B3060:X3060"/>
    <mergeCell ref="B3062:C3063"/>
    <mergeCell ref="E3062:G3062"/>
    <mergeCell ref="I3062:K3062"/>
    <mergeCell ref="S3062:U3062"/>
    <mergeCell ref="W3062:X3062"/>
    <mergeCell ref="E3066:G3066"/>
    <mergeCell ref="I3066:K3066"/>
    <mergeCell ref="S3066:U3066"/>
    <mergeCell ref="C3068:E3068"/>
    <mergeCell ref="G3068:I3068"/>
    <mergeCell ref="B3071:X3071"/>
    <mergeCell ref="B3073:C3074"/>
    <mergeCell ref="E3073:G3073"/>
    <mergeCell ref="I3073:K3073"/>
    <mergeCell ref="S3073:U3073"/>
    <mergeCell ref="E3076:G3076"/>
    <mergeCell ref="I3076:K3076"/>
    <mergeCell ref="S3076:U3076"/>
    <mergeCell ref="C3078:E3078"/>
    <mergeCell ref="G3078:I3078"/>
    <mergeCell ref="B3081:X3081"/>
    <mergeCell ref="B3083:C3084"/>
    <mergeCell ref="E3083:G3083"/>
    <mergeCell ref="I3083:K3083"/>
    <mergeCell ref="S3083:U3083"/>
    <mergeCell ref="W3083:X3083"/>
    <mergeCell ref="E3087:G3087"/>
    <mergeCell ref="I3087:K3087"/>
    <mergeCell ref="S3087:U3087"/>
    <mergeCell ref="C3089:E3089"/>
    <mergeCell ref="G3089:I3089"/>
    <mergeCell ref="B3092:X3092"/>
    <mergeCell ref="B3094:C3095"/>
    <mergeCell ref="E3094:G3094"/>
    <mergeCell ref="I3094:K3094"/>
    <mergeCell ref="S3094:U3094"/>
    <mergeCell ref="W3094:X3094"/>
    <mergeCell ref="E3098:G3098"/>
    <mergeCell ref="I3098:K3098"/>
    <mergeCell ref="S3098:U3098"/>
    <mergeCell ref="C3100:E3100"/>
    <mergeCell ref="G3100:I3100"/>
    <mergeCell ref="B3103:X3103"/>
    <mergeCell ref="B3105:C3106"/>
    <mergeCell ref="E3105:G3105"/>
    <mergeCell ref="I3105:K3105"/>
    <mergeCell ref="S3105:U3105"/>
    <mergeCell ref="W3105:X3105"/>
    <mergeCell ref="E3109:G3109"/>
    <mergeCell ref="I3109:K3109"/>
    <mergeCell ref="S3109:U3109"/>
    <mergeCell ref="C3111:E3111"/>
    <mergeCell ref="G3111:I3111"/>
    <mergeCell ref="B3114:X3114"/>
    <mergeCell ref="B3116:C3119"/>
    <mergeCell ref="E3116:G3116"/>
    <mergeCell ref="I3116:K3116"/>
    <mergeCell ref="S3116:U3116"/>
    <mergeCell ref="W3116:X3116"/>
    <mergeCell ref="B3120:C3123"/>
    <mergeCell ref="E3120:G3120"/>
    <mergeCell ref="I3120:K3120"/>
    <mergeCell ref="S3120:U3120"/>
    <mergeCell ref="W3120:X3120"/>
    <mergeCell ref="E3125:G3125"/>
    <mergeCell ref="I3125:K3125"/>
    <mergeCell ref="S3125:U3125"/>
    <mergeCell ref="C3127:E3127"/>
    <mergeCell ref="G3127:I3127"/>
    <mergeCell ref="B3130:X3130"/>
    <mergeCell ref="B3132:C3133"/>
    <mergeCell ref="E3132:G3132"/>
    <mergeCell ref="I3132:K3132"/>
    <mergeCell ref="S3132:U3132"/>
    <mergeCell ref="W3132:X3132"/>
    <mergeCell ref="E3136:G3136"/>
    <mergeCell ref="I3136:K3136"/>
    <mergeCell ref="S3136:U3136"/>
    <mergeCell ref="C3138:E3138"/>
    <mergeCell ref="G3138:I3138"/>
    <mergeCell ref="B3141:X3141"/>
    <mergeCell ref="B3143:C3144"/>
    <mergeCell ref="E3143:G3143"/>
    <mergeCell ref="I3143:K3143"/>
    <mergeCell ref="S3143:U3143"/>
    <mergeCell ref="W3143:X3143"/>
    <mergeCell ref="E3147:G3147"/>
    <mergeCell ref="I3147:K3147"/>
    <mergeCell ref="S3147:U3147"/>
    <mergeCell ref="C3149:E3149"/>
    <mergeCell ref="G3149:I3149"/>
    <mergeCell ref="B3152:X3152"/>
    <mergeCell ref="B3154:C3155"/>
    <mergeCell ref="E3154:G3154"/>
    <mergeCell ref="I3154:K3154"/>
    <mergeCell ref="S3154:U3154"/>
    <mergeCell ref="W3154:X3154"/>
    <mergeCell ref="E3158:G3158"/>
    <mergeCell ref="I3158:K3158"/>
    <mergeCell ref="S3158:U3158"/>
    <mergeCell ref="C3160:E3160"/>
    <mergeCell ref="G3160:I3160"/>
    <mergeCell ref="B3163:X3163"/>
    <mergeCell ref="B3165:C3166"/>
    <mergeCell ref="E3165:G3165"/>
    <mergeCell ref="I3165:K3165"/>
    <mergeCell ref="S3165:U3165"/>
    <mergeCell ref="W3165:X3165"/>
    <mergeCell ref="E3169:G3169"/>
    <mergeCell ref="I3169:K3169"/>
    <mergeCell ref="S3169:U3169"/>
    <mergeCell ref="C3171:E3171"/>
    <mergeCell ref="G3171:I3171"/>
    <mergeCell ref="B3174:X3174"/>
    <mergeCell ref="B3176:C3177"/>
    <mergeCell ref="E3176:G3176"/>
    <mergeCell ref="I3176:K3176"/>
    <mergeCell ref="S3176:U3176"/>
    <mergeCell ref="W3176:X3176"/>
    <mergeCell ref="E3180:G3180"/>
    <mergeCell ref="I3180:K3180"/>
    <mergeCell ref="S3180:U3180"/>
    <mergeCell ref="C3182:E3182"/>
    <mergeCell ref="G3182:I3182"/>
    <mergeCell ref="B3185:X3185"/>
    <mergeCell ref="B3187:C3190"/>
    <mergeCell ref="E3187:G3187"/>
    <mergeCell ref="I3187:K3187"/>
    <mergeCell ref="S3187:U3187"/>
    <mergeCell ref="W3187:X3187"/>
    <mergeCell ref="B3191:C3194"/>
    <mergeCell ref="E3191:G3191"/>
    <mergeCell ref="I3191:K3191"/>
    <mergeCell ref="S3191:U3191"/>
    <mergeCell ref="W3191:X3191"/>
    <mergeCell ref="E3196:G3196"/>
    <mergeCell ref="I3196:K3196"/>
    <mergeCell ref="S3196:U3196"/>
    <mergeCell ref="C3198:E3198"/>
    <mergeCell ref="G3198:I3198"/>
    <mergeCell ref="B3201:X3201"/>
    <mergeCell ref="B3203:C3206"/>
    <mergeCell ref="E3203:G3203"/>
    <mergeCell ref="I3203:K3203"/>
    <mergeCell ref="S3203:U3203"/>
    <mergeCell ref="W3203:X3203"/>
    <mergeCell ref="E3208:G3208"/>
    <mergeCell ref="I3208:K3208"/>
    <mergeCell ref="S3208:U3208"/>
    <mergeCell ref="C3210:E3210"/>
    <mergeCell ref="G3210:I3210"/>
    <mergeCell ref="B3213:X3213"/>
    <mergeCell ref="B3215:C3216"/>
    <mergeCell ref="E3215:G3215"/>
    <mergeCell ref="I3215:K3215"/>
    <mergeCell ref="S3215:U3215"/>
    <mergeCell ref="W3215:X3215"/>
    <mergeCell ref="E3219:G3219"/>
    <mergeCell ref="I3219:K3219"/>
    <mergeCell ref="S3219:U3219"/>
    <mergeCell ref="C3221:E3221"/>
    <mergeCell ref="G3221:I3221"/>
    <mergeCell ref="B3224:X3224"/>
    <mergeCell ref="B3226:C3229"/>
    <mergeCell ref="E3226:G3226"/>
    <mergeCell ref="I3226:K3226"/>
    <mergeCell ref="S3226:U3226"/>
    <mergeCell ref="W3226:X3226"/>
    <mergeCell ref="E3231:G3231"/>
    <mergeCell ref="I3231:K3231"/>
    <mergeCell ref="S3231:U3231"/>
    <mergeCell ref="C3233:E3233"/>
    <mergeCell ref="G3233:I3233"/>
    <mergeCell ref="B3236:X3236"/>
    <mergeCell ref="B3238:C3239"/>
    <mergeCell ref="E3238:G3238"/>
    <mergeCell ref="I3238:K3238"/>
    <mergeCell ref="S3238:U3238"/>
    <mergeCell ref="W3238:X3238"/>
    <mergeCell ref="E3242:G3242"/>
    <mergeCell ref="I3242:K3242"/>
    <mergeCell ref="S3242:U3242"/>
    <mergeCell ref="C3244:E3244"/>
    <mergeCell ref="G3244:I3244"/>
    <mergeCell ref="B3247:X3247"/>
    <mergeCell ref="B3249:C3252"/>
    <mergeCell ref="E3249:G3249"/>
    <mergeCell ref="I3249:K3249"/>
    <mergeCell ref="S3249:U3249"/>
    <mergeCell ref="W3249:X3249"/>
    <mergeCell ref="B3253:C3256"/>
    <mergeCell ref="E3253:G3253"/>
    <mergeCell ref="I3253:K3253"/>
    <mergeCell ref="S3253:U3253"/>
    <mergeCell ref="W3253:X3253"/>
    <mergeCell ref="E3258:G3258"/>
    <mergeCell ref="I3258:K3258"/>
    <mergeCell ref="S3258:U3258"/>
    <mergeCell ref="C3260:E3260"/>
    <mergeCell ref="G3260:I3260"/>
    <mergeCell ref="B3263:X3263"/>
    <mergeCell ref="B3265:C3268"/>
    <mergeCell ref="E3265:G3265"/>
    <mergeCell ref="I3265:K3265"/>
    <mergeCell ref="S3265:U3265"/>
    <mergeCell ref="W3265:X3265"/>
    <mergeCell ref="B3269:C3272"/>
    <mergeCell ref="E3269:G3269"/>
    <mergeCell ref="I3269:K3269"/>
    <mergeCell ref="S3269:U3269"/>
    <mergeCell ref="W3269:X3269"/>
    <mergeCell ref="E3274:G3274"/>
    <mergeCell ref="I3274:K3274"/>
    <mergeCell ref="S3274:U3274"/>
    <mergeCell ref="C3276:E3276"/>
    <mergeCell ref="G3276:I3276"/>
    <mergeCell ref="B3279:X3279"/>
    <mergeCell ref="B3281:C3282"/>
    <mergeCell ref="E3281:G3281"/>
    <mergeCell ref="I3281:K3281"/>
    <mergeCell ref="S3281:U3281"/>
    <mergeCell ref="W3281:X3281"/>
    <mergeCell ref="E3285:G3285"/>
    <mergeCell ref="I3285:K3285"/>
    <mergeCell ref="S3285:U3285"/>
    <mergeCell ref="C3287:E3287"/>
    <mergeCell ref="G3287:I3287"/>
    <mergeCell ref="B3290:X3290"/>
    <mergeCell ref="B3292:C3293"/>
    <mergeCell ref="E3292:G3292"/>
    <mergeCell ref="I3292:K3292"/>
    <mergeCell ref="S3292:U3292"/>
    <mergeCell ref="W3292:X3292"/>
    <mergeCell ref="E3296:G3296"/>
    <mergeCell ref="I3296:K3296"/>
    <mergeCell ref="S3296:U3296"/>
    <mergeCell ref="C3298:E3298"/>
    <mergeCell ref="G3298:I3298"/>
    <mergeCell ref="B3301:X3301"/>
    <mergeCell ref="B3303:C3306"/>
    <mergeCell ref="E3303:G3303"/>
    <mergeCell ref="I3303:K3303"/>
    <mergeCell ref="S3303:U3303"/>
    <mergeCell ref="W3303:X3303"/>
    <mergeCell ref="B3307:C3310"/>
    <mergeCell ref="E3307:G3307"/>
    <mergeCell ref="I3307:K3307"/>
    <mergeCell ref="S3307:U3307"/>
    <mergeCell ref="W3307:X3307"/>
    <mergeCell ref="E3312:G3312"/>
    <mergeCell ref="I3312:K3312"/>
    <mergeCell ref="S3312:U3312"/>
    <mergeCell ref="C3314:E3314"/>
    <mergeCell ref="G3314:I3314"/>
    <mergeCell ref="B3317:X3317"/>
    <mergeCell ref="B3319:C3320"/>
    <mergeCell ref="E3319:G3319"/>
    <mergeCell ref="I3319:K3319"/>
    <mergeCell ref="S3319:U3319"/>
    <mergeCell ref="W3319:X3319"/>
    <mergeCell ref="E3323:G3323"/>
    <mergeCell ref="I3323:K3323"/>
    <mergeCell ref="S3323:U3323"/>
    <mergeCell ref="C3325:E3325"/>
    <mergeCell ref="G3325:I3325"/>
    <mergeCell ref="B3328:X3328"/>
    <mergeCell ref="B3330:C3333"/>
    <mergeCell ref="E3330:G3330"/>
    <mergeCell ref="I3330:K3330"/>
    <mergeCell ref="S3330:U3330"/>
    <mergeCell ref="W3330:X3330"/>
    <mergeCell ref="E3335:G3335"/>
    <mergeCell ref="I3335:K3335"/>
    <mergeCell ref="S3335:U3335"/>
    <mergeCell ref="C3337:E3337"/>
    <mergeCell ref="G3337:I3337"/>
    <mergeCell ref="B3340:X3340"/>
    <mergeCell ref="B3342:C3343"/>
    <mergeCell ref="E3342:G3342"/>
    <mergeCell ref="I3342:K3342"/>
    <mergeCell ref="S3342:U3342"/>
    <mergeCell ref="W3342:X3342"/>
    <mergeCell ref="E3346:G3346"/>
    <mergeCell ref="I3346:K3346"/>
    <mergeCell ref="S3346:U3346"/>
    <mergeCell ref="C3348:E3348"/>
    <mergeCell ref="G3348:I3348"/>
    <mergeCell ref="B3351:X3351"/>
    <mergeCell ref="B3353:C3354"/>
    <mergeCell ref="E3353:G3353"/>
    <mergeCell ref="I3353:K3353"/>
    <mergeCell ref="S3353:U3353"/>
    <mergeCell ref="W3353:X3353"/>
    <mergeCell ref="E3357:G3357"/>
    <mergeCell ref="I3357:K3357"/>
    <mergeCell ref="S3357:U3357"/>
    <mergeCell ref="C3359:E3359"/>
    <mergeCell ref="G3359:I3359"/>
    <mergeCell ref="B3362:X3362"/>
    <mergeCell ref="B3364:C3365"/>
    <mergeCell ref="E3364:G3364"/>
    <mergeCell ref="I3364:K3364"/>
    <mergeCell ref="S3364:U3364"/>
    <mergeCell ref="W3364:X3364"/>
    <mergeCell ref="E3368:G3368"/>
    <mergeCell ref="I3368:K3368"/>
    <mergeCell ref="S3368:U3368"/>
    <mergeCell ref="C3370:E3370"/>
    <mergeCell ref="G3370:I3370"/>
    <mergeCell ref="B3373:X3373"/>
    <mergeCell ref="B3375:C3376"/>
    <mergeCell ref="E3375:G3375"/>
    <mergeCell ref="I3375:K3375"/>
    <mergeCell ref="S3375:U3375"/>
    <mergeCell ref="W3375:X3375"/>
    <mergeCell ref="E3379:G3379"/>
    <mergeCell ref="I3379:K3379"/>
    <mergeCell ref="S3379:U3379"/>
    <mergeCell ref="C3381:E3381"/>
    <mergeCell ref="G3381:I3381"/>
    <mergeCell ref="B3384:X3384"/>
    <mergeCell ref="B3386:C3387"/>
    <mergeCell ref="E3386:G3386"/>
    <mergeCell ref="I3386:K3386"/>
    <mergeCell ref="S3386:U3386"/>
    <mergeCell ref="W3386:X3386"/>
    <mergeCell ref="E3390:G3390"/>
    <mergeCell ref="I3390:K3390"/>
    <mergeCell ref="S3390:U3390"/>
    <mergeCell ref="C3392:E3392"/>
    <mergeCell ref="G3392:I3392"/>
    <mergeCell ref="B3395:X3395"/>
    <mergeCell ref="B3397:C3398"/>
    <mergeCell ref="E3397:G3397"/>
    <mergeCell ref="I3397:K3397"/>
    <mergeCell ref="S3397:U3397"/>
    <mergeCell ref="E3401:G3401"/>
    <mergeCell ref="I3401:K3401"/>
    <mergeCell ref="S3401:U3401"/>
    <mergeCell ref="C3403:E3403"/>
    <mergeCell ref="G3403:I3403"/>
    <mergeCell ref="B3406:X3406"/>
    <mergeCell ref="B3408:C3409"/>
    <mergeCell ref="E3408:G3408"/>
    <mergeCell ref="I3408:K3408"/>
    <mergeCell ref="S3408:U3408"/>
    <mergeCell ref="W3408:X3408"/>
    <mergeCell ref="E3412:G3412"/>
    <mergeCell ref="I3412:K3412"/>
    <mergeCell ref="S3412:U3412"/>
    <mergeCell ref="C3414:E3414"/>
    <mergeCell ref="G3414:I3414"/>
    <mergeCell ref="B3417:X3417"/>
    <mergeCell ref="B3419:C3422"/>
    <mergeCell ref="E3419:G3419"/>
    <mergeCell ref="I3419:K3419"/>
    <mergeCell ref="S3419:U3419"/>
    <mergeCell ref="W3419:X3419"/>
    <mergeCell ref="B3423:C3426"/>
    <mergeCell ref="E3423:G3423"/>
    <mergeCell ref="I3423:K3423"/>
    <mergeCell ref="S3423:U3423"/>
    <mergeCell ref="W3423:X3423"/>
    <mergeCell ref="E3428:G3428"/>
    <mergeCell ref="I3428:K3428"/>
    <mergeCell ref="S3428:U3428"/>
    <mergeCell ref="C3430:E3430"/>
    <mergeCell ref="G3430:I3430"/>
    <mergeCell ref="B3433:X3433"/>
    <mergeCell ref="B3435:C3436"/>
    <mergeCell ref="E3435:G3435"/>
    <mergeCell ref="I3435:K3435"/>
    <mergeCell ref="S3435:U3435"/>
    <mergeCell ref="W3435:X3435"/>
    <mergeCell ref="E3439:G3439"/>
    <mergeCell ref="I3439:K3439"/>
    <mergeCell ref="S3439:U3439"/>
    <mergeCell ref="C3441:E3441"/>
    <mergeCell ref="G3441:I3441"/>
    <mergeCell ref="B3444:X3444"/>
    <mergeCell ref="B3446:C3447"/>
    <mergeCell ref="E3446:G3446"/>
    <mergeCell ref="I3446:K3446"/>
    <mergeCell ref="S3446:U3446"/>
    <mergeCell ref="W3446:X3446"/>
    <mergeCell ref="E3450:G3450"/>
    <mergeCell ref="I3450:K3450"/>
    <mergeCell ref="S3450:U3450"/>
    <mergeCell ref="C3452:E3452"/>
    <mergeCell ref="G3452:I3452"/>
    <mergeCell ref="B3455:X3455"/>
    <mergeCell ref="B3457:C3458"/>
    <mergeCell ref="E3457:G3457"/>
    <mergeCell ref="I3457:K3457"/>
    <mergeCell ref="S3457:U3457"/>
    <mergeCell ref="W3457:X3457"/>
    <mergeCell ref="E3461:G3461"/>
    <mergeCell ref="I3461:K3461"/>
    <mergeCell ref="S3461:U3461"/>
    <mergeCell ref="C3463:E3463"/>
    <mergeCell ref="G3463:I3463"/>
    <mergeCell ref="B3466:X3466"/>
    <mergeCell ref="B3468:C3471"/>
    <mergeCell ref="E3468:G3468"/>
    <mergeCell ref="I3468:K3468"/>
    <mergeCell ref="S3468:U3468"/>
    <mergeCell ref="B3472:C3475"/>
    <mergeCell ref="E3472:G3472"/>
    <mergeCell ref="I3472:K3472"/>
    <mergeCell ref="S3472:U3472"/>
    <mergeCell ref="E3477:G3477"/>
    <mergeCell ref="I3477:K3477"/>
    <mergeCell ref="S3477:U3477"/>
    <mergeCell ref="C3479:E3479"/>
    <mergeCell ref="G3479:I3479"/>
    <mergeCell ref="B3482:X3482"/>
    <mergeCell ref="B3484:C3485"/>
    <mergeCell ref="E3484:G3484"/>
    <mergeCell ref="I3484:K3484"/>
    <mergeCell ref="S3484:U3484"/>
    <mergeCell ref="W3484:X3484"/>
    <mergeCell ref="E3488:G3488"/>
    <mergeCell ref="I3488:K3488"/>
    <mergeCell ref="S3488:U3488"/>
    <mergeCell ref="C3490:E3490"/>
    <mergeCell ref="G3490:I3490"/>
    <mergeCell ref="B3493:X3493"/>
    <mergeCell ref="B3495:C3496"/>
    <mergeCell ref="E3495:G3495"/>
    <mergeCell ref="I3495:K3495"/>
    <mergeCell ref="S3495:U3495"/>
    <mergeCell ref="W3495:X3495"/>
    <mergeCell ref="E3499:G3499"/>
    <mergeCell ref="I3499:K3499"/>
    <mergeCell ref="S3499:U3499"/>
    <mergeCell ref="C3501:E3501"/>
    <mergeCell ref="G3501:I3501"/>
    <mergeCell ref="B3504:X3504"/>
    <mergeCell ref="B3506:C3507"/>
    <mergeCell ref="E3506:G3506"/>
    <mergeCell ref="I3506:K3506"/>
    <mergeCell ref="S3506:U3506"/>
    <mergeCell ref="W3506:X3506"/>
    <mergeCell ref="E3510:G3510"/>
    <mergeCell ref="I3510:K3510"/>
    <mergeCell ref="S3510:U3510"/>
    <mergeCell ref="C3512:E3512"/>
    <mergeCell ref="G3512:I3512"/>
    <mergeCell ref="B3515:X3515"/>
    <mergeCell ref="B3517:C3518"/>
    <mergeCell ref="E3517:G3517"/>
    <mergeCell ref="I3517:K3517"/>
    <mergeCell ref="S3517:U3517"/>
    <mergeCell ref="W3517:X3517"/>
    <mergeCell ref="E3521:G3521"/>
    <mergeCell ref="I3521:K3521"/>
    <mergeCell ref="S3521:U3521"/>
    <mergeCell ref="C3523:E3523"/>
    <mergeCell ref="G3523:I3523"/>
    <mergeCell ref="B3526:X3526"/>
    <mergeCell ref="B3528:C3531"/>
    <mergeCell ref="E3528:G3528"/>
    <mergeCell ref="I3528:K3528"/>
    <mergeCell ref="S3528:U3528"/>
    <mergeCell ref="W3528:X3528"/>
    <mergeCell ref="B3532:C3535"/>
    <mergeCell ref="E3532:G3532"/>
    <mergeCell ref="I3532:K3532"/>
    <mergeCell ref="S3532:U3532"/>
    <mergeCell ref="W3532:X3532"/>
    <mergeCell ref="E3537:G3537"/>
    <mergeCell ref="I3537:K3537"/>
    <mergeCell ref="S3537:U3537"/>
    <mergeCell ref="C3539:E3539"/>
    <mergeCell ref="G3539:I3539"/>
    <mergeCell ref="B3542:X3542"/>
    <mergeCell ref="B3544:C3545"/>
    <mergeCell ref="E3544:G3544"/>
    <mergeCell ref="I3544:K3544"/>
    <mergeCell ref="S3544:U3544"/>
    <mergeCell ref="W3544:X3544"/>
    <mergeCell ref="E3548:G3548"/>
    <mergeCell ref="I3548:K3548"/>
    <mergeCell ref="S3548:U3548"/>
    <mergeCell ref="C3550:E3550"/>
    <mergeCell ref="G3550:I3550"/>
    <mergeCell ref="B3553:X3553"/>
    <mergeCell ref="B3555:C3556"/>
    <mergeCell ref="E3555:G3555"/>
    <mergeCell ref="I3555:K3555"/>
    <mergeCell ref="S3555:U3555"/>
    <mergeCell ref="W3555:X3555"/>
    <mergeCell ref="E3559:G3559"/>
    <mergeCell ref="I3559:K3559"/>
    <mergeCell ref="S3559:U3559"/>
    <mergeCell ref="C3561:E3561"/>
    <mergeCell ref="G3561:I3561"/>
    <mergeCell ref="B3564:X3564"/>
    <mergeCell ref="B3566:C3569"/>
    <mergeCell ref="E3566:G3566"/>
    <mergeCell ref="I3566:K3566"/>
    <mergeCell ref="S3566:U3566"/>
    <mergeCell ref="W3566:X3566"/>
    <mergeCell ref="B3570:C3573"/>
    <mergeCell ref="E3570:G3570"/>
    <mergeCell ref="I3570:K3570"/>
    <mergeCell ref="S3570:U3570"/>
    <mergeCell ref="W3570:X3570"/>
    <mergeCell ref="E3575:G3575"/>
    <mergeCell ref="I3575:K3575"/>
    <mergeCell ref="S3575:U3575"/>
    <mergeCell ref="C3577:E3577"/>
    <mergeCell ref="G3577:I3577"/>
    <mergeCell ref="B3580:X3580"/>
    <mergeCell ref="B3582:C3583"/>
    <mergeCell ref="E3582:G3582"/>
    <mergeCell ref="I3582:K3582"/>
    <mergeCell ref="S3582:U3582"/>
    <mergeCell ref="W3582:X3582"/>
    <mergeCell ref="E3586:G3586"/>
    <mergeCell ref="I3586:K3586"/>
    <mergeCell ref="S3586:U3586"/>
    <mergeCell ref="C3588:E3588"/>
    <mergeCell ref="G3588:I3588"/>
    <mergeCell ref="B3591:X3591"/>
    <mergeCell ref="B3593:C3594"/>
    <mergeCell ref="E3593:G3593"/>
    <mergeCell ref="I3593:K3593"/>
    <mergeCell ref="S3593:U3593"/>
    <mergeCell ref="W3593:X3593"/>
    <mergeCell ref="E3597:G3597"/>
    <mergeCell ref="I3597:K3597"/>
    <mergeCell ref="S3597:U3597"/>
    <mergeCell ref="C3599:E3599"/>
    <mergeCell ref="G3599:I3599"/>
    <mergeCell ref="B3602:X3602"/>
    <mergeCell ref="B3604:C3607"/>
    <mergeCell ref="E3604:G3604"/>
    <mergeCell ref="I3604:K3604"/>
    <mergeCell ref="S3604:U3604"/>
    <mergeCell ref="B3608:C3611"/>
    <mergeCell ref="E3608:G3608"/>
    <mergeCell ref="I3608:K3608"/>
    <mergeCell ref="S3608:U3608"/>
    <mergeCell ref="E3613:G3613"/>
    <mergeCell ref="I3613:K3613"/>
    <mergeCell ref="S3613:U3613"/>
    <mergeCell ref="C3615:E3615"/>
    <mergeCell ref="G3615:I3615"/>
    <mergeCell ref="B3618:X3618"/>
    <mergeCell ref="B3620:C3621"/>
    <mergeCell ref="E3620:G3620"/>
    <mergeCell ref="I3620:K3620"/>
    <mergeCell ref="S3620:U3620"/>
    <mergeCell ref="W3620:X3620"/>
    <mergeCell ref="E3624:G3624"/>
    <mergeCell ref="I3624:K3624"/>
    <mergeCell ref="S3624:U3624"/>
    <mergeCell ref="C3626:E3626"/>
    <mergeCell ref="G3626:I3626"/>
    <mergeCell ref="B3629:X3629"/>
    <mergeCell ref="B3631:C3632"/>
    <mergeCell ref="E3631:G3631"/>
    <mergeCell ref="I3631:K3631"/>
    <mergeCell ref="S3631:U3631"/>
    <mergeCell ref="W3631:X3631"/>
    <mergeCell ref="E3635:G3635"/>
    <mergeCell ref="I3635:K3635"/>
    <mergeCell ref="S3635:U3635"/>
    <mergeCell ref="C3637:E3637"/>
    <mergeCell ref="G3637:I3637"/>
    <mergeCell ref="B3640:X3640"/>
    <mergeCell ref="B3642:C3643"/>
    <mergeCell ref="E3642:G3642"/>
    <mergeCell ref="I3642:K3642"/>
    <mergeCell ref="S3642:U3642"/>
    <mergeCell ref="W3642:X3642"/>
    <mergeCell ref="E3646:G3646"/>
    <mergeCell ref="I3646:K3646"/>
    <mergeCell ref="S3646:U3646"/>
    <mergeCell ref="C3648:E3648"/>
    <mergeCell ref="G3648:I3648"/>
    <mergeCell ref="B3651:X3651"/>
    <mergeCell ref="B3653:C3656"/>
    <mergeCell ref="E3653:G3653"/>
    <mergeCell ref="I3653:K3653"/>
    <mergeCell ref="S3653:U3653"/>
    <mergeCell ref="W3653:X3653"/>
    <mergeCell ref="B3657:C3660"/>
    <mergeCell ref="E3657:G3657"/>
    <mergeCell ref="I3657:K3657"/>
    <mergeCell ref="S3657:U3657"/>
    <mergeCell ref="W3657:X3657"/>
    <mergeCell ref="E3662:G3662"/>
    <mergeCell ref="I3662:K3662"/>
    <mergeCell ref="S3662:U3662"/>
    <mergeCell ref="C3664:E3664"/>
    <mergeCell ref="G3664:I3664"/>
    <mergeCell ref="B3667:X3667"/>
    <mergeCell ref="B3669:C3670"/>
    <mergeCell ref="E3669:G3669"/>
    <mergeCell ref="I3669:K3669"/>
    <mergeCell ref="S3669:U3669"/>
    <mergeCell ref="W3669:X3669"/>
    <mergeCell ref="E3673:G3673"/>
    <mergeCell ref="I3673:K3673"/>
    <mergeCell ref="S3673:U3673"/>
    <mergeCell ref="C3675:E3675"/>
    <mergeCell ref="G3675:I3675"/>
    <mergeCell ref="B3678:X3678"/>
    <mergeCell ref="B3680:C3681"/>
    <mergeCell ref="E3680:G3680"/>
    <mergeCell ref="I3680:K3680"/>
    <mergeCell ref="S3680:U3680"/>
    <mergeCell ref="W3680:X3680"/>
    <mergeCell ref="E3684:G3684"/>
    <mergeCell ref="I3684:K3684"/>
    <mergeCell ref="S3684:U3684"/>
    <mergeCell ref="C3686:E3686"/>
    <mergeCell ref="G3686:I3686"/>
    <mergeCell ref="B3689:X3689"/>
    <mergeCell ref="B3691:C3692"/>
    <mergeCell ref="E3691:G3691"/>
    <mergeCell ref="I3691:K3691"/>
    <mergeCell ref="S3691:U3691"/>
    <mergeCell ref="W3691:X3691"/>
    <mergeCell ref="E3695:G3695"/>
    <mergeCell ref="I3695:K3695"/>
    <mergeCell ref="S3695:U3695"/>
    <mergeCell ref="C3697:E3697"/>
    <mergeCell ref="G3697:I3697"/>
    <mergeCell ref="B3700:X3700"/>
    <mergeCell ref="B3702:C3703"/>
    <mergeCell ref="E3702:G3702"/>
    <mergeCell ref="I3702:K3702"/>
    <mergeCell ref="S3702:U3702"/>
    <mergeCell ref="W3702:X3702"/>
    <mergeCell ref="E3706:G3706"/>
    <mergeCell ref="I3706:K3706"/>
    <mergeCell ref="S3706:U3706"/>
    <mergeCell ref="C3708:E3708"/>
    <mergeCell ref="G3708:I3708"/>
    <mergeCell ref="B3711:X3711"/>
    <mergeCell ref="B3713:C3714"/>
    <mergeCell ref="E3713:G3713"/>
    <mergeCell ref="I3713:K3713"/>
    <mergeCell ref="S3713:U3713"/>
    <mergeCell ref="W3713:X3713"/>
    <mergeCell ref="E3717:G3717"/>
    <mergeCell ref="I3717:K3717"/>
    <mergeCell ref="S3717:U3717"/>
    <mergeCell ref="C3719:E3719"/>
    <mergeCell ref="G3719:I3719"/>
    <mergeCell ref="B3722:X3722"/>
    <mergeCell ref="B3724:C3725"/>
    <mergeCell ref="E3724:G3724"/>
    <mergeCell ref="I3724:K3724"/>
    <mergeCell ref="S3724:U3724"/>
    <mergeCell ref="E3728:G3728"/>
    <mergeCell ref="I3728:K3728"/>
    <mergeCell ref="S3728:U3728"/>
    <mergeCell ref="C3730:E3730"/>
    <mergeCell ref="G3730:I3730"/>
    <mergeCell ref="B3733:X3733"/>
    <mergeCell ref="B3735:C3736"/>
    <mergeCell ref="E3735:G3735"/>
    <mergeCell ref="I3735:K3735"/>
    <mergeCell ref="S3735:U3735"/>
    <mergeCell ref="W3735:X3735"/>
    <mergeCell ref="E3739:G3739"/>
    <mergeCell ref="I3739:K3739"/>
    <mergeCell ref="S3739:U3739"/>
    <mergeCell ref="C3741:E3741"/>
    <mergeCell ref="G3741:I3741"/>
    <mergeCell ref="B3744:X3744"/>
    <mergeCell ref="B3746:C3747"/>
    <mergeCell ref="E3746:G3746"/>
    <mergeCell ref="I3746:K3746"/>
    <mergeCell ref="S3746:U3746"/>
    <mergeCell ref="W3746:X3746"/>
    <mergeCell ref="E3750:G3750"/>
    <mergeCell ref="I3750:K3750"/>
    <mergeCell ref="S3750:U3750"/>
    <mergeCell ref="C3752:E3752"/>
    <mergeCell ref="G3752:I3752"/>
    <mergeCell ref="B3755:X3755"/>
    <mergeCell ref="B3757:C3758"/>
    <mergeCell ref="E3757:G3757"/>
    <mergeCell ref="I3757:K3757"/>
    <mergeCell ref="S3757:U3757"/>
    <mergeCell ref="W3757:X3757"/>
    <mergeCell ref="E3761:G3761"/>
    <mergeCell ref="I3761:K3761"/>
    <mergeCell ref="S3761:U3761"/>
    <mergeCell ref="C3763:E3763"/>
    <mergeCell ref="G3763:I3763"/>
    <mergeCell ref="B3766:X3766"/>
    <mergeCell ref="B3767:C3768"/>
    <mergeCell ref="E3767:G3767"/>
    <mergeCell ref="I3767:K3767"/>
    <mergeCell ref="S3767:U3767"/>
    <mergeCell ref="W3767:X3767"/>
    <mergeCell ref="E3771:G3771"/>
    <mergeCell ref="I3771:K3771"/>
    <mergeCell ref="S3771:U3771"/>
    <mergeCell ref="C3773:E3773"/>
    <mergeCell ref="G3773:I3773"/>
    <mergeCell ref="B3776:X3776"/>
    <mergeCell ref="B3778:C3779"/>
    <mergeCell ref="E3778:G3778"/>
    <mergeCell ref="I3778:K3778"/>
    <mergeCell ref="S3778:U3778"/>
    <mergeCell ref="W3778:X3778"/>
    <mergeCell ref="E3782:G3782"/>
    <mergeCell ref="I3782:K3782"/>
    <mergeCell ref="S3782:U3782"/>
    <mergeCell ref="C3784:E3784"/>
    <mergeCell ref="G3784:I3784"/>
    <mergeCell ref="B3787:X3787"/>
    <mergeCell ref="B3789:C3790"/>
    <mergeCell ref="E3789:G3789"/>
    <mergeCell ref="I3789:K3789"/>
    <mergeCell ref="S3789:U3789"/>
    <mergeCell ref="W3789:X3789"/>
    <mergeCell ref="E3793:G3793"/>
    <mergeCell ref="I3793:K3793"/>
    <mergeCell ref="S3793:U3793"/>
    <mergeCell ref="C3795:E3795"/>
    <mergeCell ref="G3795:I3795"/>
    <mergeCell ref="B3798:X3798"/>
    <mergeCell ref="B3800:C3801"/>
    <mergeCell ref="E3800:G3800"/>
    <mergeCell ref="I3800:K3800"/>
    <mergeCell ref="S3800:U3800"/>
    <mergeCell ref="W3800:X3800"/>
    <mergeCell ref="E3804:G3804"/>
    <mergeCell ref="I3804:K3804"/>
    <mergeCell ref="S3804:U3804"/>
    <mergeCell ref="C3806:E3806"/>
    <mergeCell ref="G3806:I3806"/>
    <mergeCell ref="B3809:X3809"/>
    <mergeCell ref="B3811:C3814"/>
    <mergeCell ref="E3811:G3811"/>
    <mergeCell ref="I3811:K3811"/>
    <mergeCell ref="S3811:U3811"/>
    <mergeCell ref="W3811:X3811"/>
    <mergeCell ref="B3815:C3818"/>
    <mergeCell ref="E3815:G3815"/>
    <mergeCell ref="I3815:K3815"/>
    <mergeCell ref="S3815:U3815"/>
    <mergeCell ref="W3815:X3815"/>
    <mergeCell ref="E3820:G3820"/>
    <mergeCell ref="I3820:K3820"/>
    <mergeCell ref="S3820:U3820"/>
    <mergeCell ref="C3822:E3822"/>
    <mergeCell ref="G3822:I3822"/>
    <mergeCell ref="B3825:X3825"/>
    <mergeCell ref="B3827:C3828"/>
    <mergeCell ref="E3827:G3827"/>
    <mergeCell ref="I3827:K3827"/>
    <mergeCell ref="S3827:U3827"/>
    <mergeCell ref="W3827:X3827"/>
    <mergeCell ref="E3831:G3831"/>
    <mergeCell ref="I3831:K3831"/>
    <mergeCell ref="S3831:U3831"/>
    <mergeCell ref="C3833:E3833"/>
    <mergeCell ref="G3833:I3833"/>
    <mergeCell ref="B3836:X3836"/>
    <mergeCell ref="B3838:C3839"/>
    <mergeCell ref="E3838:G3838"/>
    <mergeCell ref="I3838:K3838"/>
    <mergeCell ref="S3838:U3838"/>
    <mergeCell ref="W3838:X3838"/>
    <mergeCell ref="E3842:G3842"/>
    <mergeCell ref="I3842:K3842"/>
    <mergeCell ref="S3842:U3842"/>
    <mergeCell ref="C3844:E3844"/>
    <mergeCell ref="G3844:I3844"/>
    <mergeCell ref="B3847:X3847"/>
    <mergeCell ref="B3849:C3852"/>
    <mergeCell ref="E3849:G3849"/>
    <mergeCell ref="I3849:K3849"/>
    <mergeCell ref="S3849:U3849"/>
    <mergeCell ref="B3853:C3856"/>
    <mergeCell ref="E3853:G3853"/>
    <mergeCell ref="I3853:K3853"/>
    <mergeCell ref="S3853:U3853"/>
    <mergeCell ref="E3858:G3858"/>
    <mergeCell ref="I3858:K3858"/>
    <mergeCell ref="S3858:U3858"/>
    <mergeCell ref="C3860:E3860"/>
    <mergeCell ref="G3860:I3860"/>
    <mergeCell ref="B3863:X3863"/>
    <mergeCell ref="B3865:C3866"/>
    <mergeCell ref="E3865:G3865"/>
    <mergeCell ref="I3865:K3865"/>
    <mergeCell ref="S3865:U3865"/>
    <mergeCell ref="W3865:X3865"/>
    <mergeCell ref="E3869:G3869"/>
    <mergeCell ref="I3869:K3869"/>
    <mergeCell ref="S3869:U3869"/>
    <mergeCell ref="C3871:E3871"/>
    <mergeCell ref="G3871:I3871"/>
    <mergeCell ref="B3874:X3874"/>
    <mergeCell ref="B3876:C3877"/>
    <mergeCell ref="E3876:G3876"/>
    <mergeCell ref="I3876:K3876"/>
    <mergeCell ref="S3876:U3876"/>
    <mergeCell ref="W3876:X3876"/>
    <mergeCell ref="E3880:G3880"/>
    <mergeCell ref="I3880:K3880"/>
    <mergeCell ref="S3880:U3880"/>
    <mergeCell ref="C3882:E3882"/>
    <mergeCell ref="G3882:I3882"/>
    <mergeCell ref="B3885:X3885"/>
    <mergeCell ref="B3887:C3888"/>
    <mergeCell ref="E3887:G3887"/>
    <mergeCell ref="I3887:K3887"/>
    <mergeCell ref="S3887:U3887"/>
    <mergeCell ref="E3891:G3891"/>
    <mergeCell ref="I3891:K3891"/>
    <mergeCell ref="S3891:U3891"/>
    <mergeCell ref="C3893:E3893"/>
    <mergeCell ref="G3893:I3893"/>
    <mergeCell ref="B3896:X3896"/>
    <mergeCell ref="B3898:C3899"/>
    <mergeCell ref="E3898:G3898"/>
    <mergeCell ref="I3898:K3898"/>
    <mergeCell ref="S3898:U3898"/>
    <mergeCell ref="E3902:G3902"/>
    <mergeCell ref="I3902:K3902"/>
    <mergeCell ref="S3902:U3902"/>
    <mergeCell ref="C3904:E3904"/>
    <mergeCell ref="G3904:I3904"/>
    <mergeCell ref="B3907:X3907"/>
    <mergeCell ref="B3909:C3913"/>
    <mergeCell ref="E3909:G3909"/>
    <mergeCell ref="I3909:K3909"/>
    <mergeCell ref="S3909:U3909"/>
    <mergeCell ref="W3909:X3909"/>
    <mergeCell ref="B3914:C3918"/>
    <mergeCell ref="E3914:G3914"/>
    <mergeCell ref="I3914:K3914"/>
    <mergeCell ref="S3914:U3914"/>
    <mergeCell ref="W3914:X3914"/>
    <mergeCell ref="E3920:G3920"/>
    <mergeCell ref="I3920:K3920"/>
    <mergeCell ref="S3920:U3920"/>
    <mergeCell ref="C3922:E3922"/>
    <mergeCell ref="G3922:I3922"/>
    <mergeCell ref="B3925:X3925"/>
    <mergeCell ref="B3927:C3930"/>
    <mergeCell ref="E3927:G3927"/>
    <mergeCell ref="I3927:K3927"/>
    <mergeCell ref="S3927:U3927"/>
    <mergeCell ref="W3927:X3927"/>
    <mergeCell ref="B3931:C3934"/>
    <mergeCell ref="E3931:G3931"/>
    <mergeCell ref="I3931:K3931"/>
    <mergeCell ref="S3931:U3931"/>
    <mergeCell ref="W3931:X3931"/>
    <mergeCell ref="E3936:G3936"/>
    <mergeCell ref="I3936:K3936"/>
    <mergeCell ref="S3936:U3936"/>
    <mergeCell ref="C3938:E3938"/>
    <mergeCell ref="G3938:I3938"/>
    <mergeCell ref="B3941:X3941"/>
    <mergeCell ref="B3943:C3944"/>
    <mergeCell ref="E3943:G3943"/>
    <mergeCell ref="I3943:K3943"/>
    <mergeCell ref="S3943:U3943"/>
    <mergeCell ref="W3943:X3943"/>
    <mergeCell ref="E3947:G3947"/>
    <mergeCell ref="I3947:K3947"/>
    <mergeCell ref="S3947:U3947"/>
    <mergeCell ref="C3949:E3949"/>
    <mergeCell ref="G3949:I3949"/>
    <mergeCell ref="B3952:X3952"/>
    <mergeCell ref="B3954:C3957"/>
    <mergeCell ref="E3954:G3954"/>
    <mergeCell ref="I3954:K3954"/>
    <mergeCell ref="S3954:U3954"/>
    <mergeCell ref="W3954:X3954"/>
    <mergeCell ref="B3958:C3961"/>
    <mergeCell ref="E3958:G3958"/>
    <mergeCell ref="I3958:K3958"/>
    <mergeCell ref="S3958:U3958"/>
    <mergeCell ref="W3958:X3958"/>
    <mergeCell ref="E3963:G3963"/>
    <mergeCell ref="I3963:K3963"/>
    <mergeCell ref="S3963:U3963"/>
    <mergeCell ref="C3965:E3965"/>
    <mergeCell ref="G3965:I3965"/>
    <mergeCell ref="B3968:X3968"/>
    <mergeCell ref="B3970:C3971"/>
    <mergeCell ref="E3970:G3970"/>
    <mergeCell ref="I3970:K3970"/>
    <mergeCell ref="S3970:U3970"/>
    <mergeCell ref="W3970:X3970"/>
    <mergeCell ref="E3974:G3974"/>
    <mergeCell ref="I3974:K3974"/>
    <mergeCell ref="S3974:U3974"/>
    <mergeCell ref="C3976:E3976"/>
    <mergeCell ref="G3976:I3976"/>
    <mergeCell ref="B3979:X3979"/>
    <mergeCell ref="B3981:C3982"/>
    <mergeCell ref="E3981:G3981"/>
    <mergeCell ref="I3981:K3981"/>
    <mergeCell ref="S3981:U3981"/>
    <mergeCell ref="W3981:X3981"/>
    <mergeCell ref="E3985:G3985"/>
    <mergeCell ref="I3985:K3985"/>
    <mergeCell ref="S3985:U3985"/>
    <mergeCell ref="C3987:E3987"/>
    <mergeCell ref="G3987:I3987"/>
    <mergeCell ref="B3990:X3990"/>
    <mergeCell ref="B3992:C3993"/>
    <mergeCell ref="E3992:G3992"/>
    <mergeCell ref="I3992:K3992"/>
    <mergeCell ref="S3992:U3992"/>
    <mergeCell ref="W3992:X3992"/>
    <mergeCell ref="E3996:G3996"/>
    <mergeCell ref="I3996:K3996"/>
    <mergeCell ref="S3996:U3996"/>
    <mergeCell ref="C3998:E3998"/>
    <mergeCell ref="G3998:I3998"/>
    <mergeCell ref="B4001:X4001"/>
    <mergeCell ref="B4003:C4006"/>
    <mergeCell ref="E4003:G4003"/>
    <mergeCell ref="I4003:K4003"/>
    <mergeCell ref="S4003:U4003"/>
    <mergeCell ref="W4003:X4003"/>
    <mergeCell ref="B4007:C4010"/>
    <mergeCell ref="E4007:G4007"/>
    <mergeCell ref="I4007:K4007"/>
    <mergeCell ref="S4007:U4007"/>
    <mergeCell ref="W4007:X4007"/>
    <mergeCell ref="E4012:G4012"/>
    <mergeCell ref="I4012:K4012"/>
    <mergeCell ref="S4012:U4012"/>
    <mergeCell ref="C4014:E4014"/>
    <mergeCell ref="G4014:I4014"/>
    <mergeCell ref="B4017:X4017"/>
    <mergeCell ref="B4019:C4022"/>
    <mergeCell ref="E4019:G4019"/>
    <mergeCell ref="I4019:K4019"/>
    <mergeCell ref="S4019:U4019"/>
    <mergeCell ref="W4019:X4019"/>
    <mergeCell ref="B4023:C4026"/>
    <mergeCell ref="E4023:G4023"/>
    <mergeCell ref="I4023:K4023"/>
    <mergeCell ref="S4023:U4023"/>
    <mergeCell ref="W4023:X4023"/>
    <mergeCell ref="E4028:G4028"/>
    <mergeCell ref="I4028:K4028"/>
    <mergeCell ref="S4028:U4028"/>
    <mergeCell ref="C4030:E4030"/>
    <mergeCell ref="G4030:I4030"/>
    <mergeCell ref="B4033:X4033"/>
    <mergeCell ref="B4035:C4036"/>
    <mergeCell ref="E4035:G4035"/>
    <mergeCell ref="I4035:K4035"/>
    <mergeCell ref="S4035:U4035"/>
    <mergeCell ref="W4035:X4035"/>
    <mergeCell ref="E4039:G4039"/>
    <mergeCell ref="I4039:K4039"/>
    <mergeCell ref="S4039:U4039"/>
    <mergeCell ref="C4041:E4041"/>
    <mergeCell ref="G4041:I4041"/>
    <mergeCell ref="B4044:X4044"/>
    <mergeCell ref="B4046:C4047"/>
    <mergeCell ref="E4046:G4046"/>
    <mergeCell ref="I4046:K4046"/>
    <mergeCell ref="S4046:U4046"/>
    <mergeCell ref="W4046:X4046"/>
    <mergeCell ref="E4050:G4050"/>
    <mergeCell ref="I4050:K4050"/>
    <mergeCell ref="S4050:U4050"/>
    <mergeCell ref="C4052:E4052"/>
    <mergeCell ref="G4052:I4052"/>
    <mergeCell ref="B4055:X4055"/>
    <mergeCell ref="B4057:C4060"/>
    <mergeCell ref="E4057:G4057"/>
    <mergeCell ref="I4057:K4057"/>
    <mergeCell ref="S4057:U4057"/>
    <mergeCell ref="W4057:X4057"/>
    <mergeCell ref="B4061:C4064"/>
    <mergeCell ref="E4061:G4061"/>
    <mergeCell ref="I4061:K4061"/>
    <mergeCell ref="S4061:U4061"/>
    <mergeCell ref="W4061:X4061"/>
    <mergeCell ref="E4065:G4065"/>
    <mergeCell ref="I4065:K4065"/>
    <mergeCell ref="S4065:U4065"/>
    <mergeCell ref="C4067:E4067"/>
    <mergeCell ref="G4067:I4067"/>
    <mergeCell ref="B4070:X4070"/>
    <mergeCell ref="B4072:C4073"/>
    <mergeCell ref="E4072:G4072"/>
    <mergeCell ref="I4072:K4072"/>
    <mergeCell ref="S4072:U4072"/>
    <mergeCell ref="W4072:X4072"/>
    <mergeCell ref="E4076:G4076"/>
    <mergeCell ref="I4076:K4076"/>
    <mergeCell ref="S4076:U4076"/>
    <mergeCell ref="C4078:E4078"/>
    <mergeCell ref="G4078:I4078"/>
    <mergeCell ref="B4081:X4081"/>
    <mergeCell ref="B4083:C4084"/>
    <mergeCell ref="E4083:G4083"/>
    <mergeCell ref="I4083:K4083"/>
    <mergeCell ref="S4083:U4083"/>
    <mergeCell ref="W4083:X4083"/>
    <mergeCell ref="E4087:G4087"/>
    <mergeCell ref="I4087:K4087"/>
    <mergeCell ref="S4087:U4087"/>
    <mergeCell ref="C4089:E4089"/>
    <mergeCell ref="G4089:I4089"/>
    <mergeCell ref="B4092:X4092"/>
    <mergeCell ref="B4094:C4097"/>
    <mergeCell ref="E4094:G4094"/>
    <mergeCell ref="I4094:K4094"/>
    <mergeCell ref="S4094:U4094"/>
    <mergeCell ref="W4094:X4094"/>
    <mergeCell ref="B4098:C4101"/>
    <mergeCell ref="E4098:G4098"/>
    <mergeCell ref="I4098:K4098"/>
    <mergeCell ref="S4098:U4098"/>
    <mergeCell ref="W4098:X4098"/>
    <mergeCell ref="E4103:G4103"/>
    <mergeCell ref="I4103:K4103"/>
    <mergeCell ref="S4103:U4103"/>
    <mergeCell ref="C4105:E4105"/>
    <mergeCell ref="G4105:I4105"/>
    <mergeCell ref="B4108:X4108"/>
    <mergeCell ref="B4110:C4111"/>
    <mergeCell ref="E4110:G4110"/>
    <mergeCell ref="I4110:K4110"/>
    <mergeCell ref="S4110:U4110"/>
    <mergeCell ref="W4110:X4110"/>
    <mergeCell ref="E4114:G4114"/>
    <mergeCell ref="I4114:K4114"/>
    <mergeCell ref="S4114:U4114"/>
    <mergeCell ref="C4116:E4116"/>
    <mergeCell ref="G4116:I4116"/>
    <mergeCell ref="B4119:X4119"/>
    <mergeCell ref="B4121:C4122"/>
    <mergeCell ref="E4121:G4121"/>
    <mergeCell ref="I4121:K4121"/>
    <mergeCell ref="S4121:U4121"/>
    <mergeCell ref="W4121:X4121"/>
    <mergeCell ref="E4125:G4125"/>
    <mergeCell ref="I4125:K4125"/>
    <mergeCell ref="S4125:U4125"/>
    <mergeCell ref="C4127:E4127"/>
    <mergeCell ref="G4127:I4127"/>
    <mergeCell ref="B4130:X4130"/>
    <mergeCell ref="B4132:C4133"/>
    <mergeCell ref="E4132:G4132"/>
    <mergeCell ref="I4132:K4132"/>
    <mergeCell ref="S4132:U4132"/>
    <mergeCell ref="W4132:X4132"/>
    <mergeCell ref="E4136:G4136"/>
    <mergeCell ref="I4136:K4136"/>
    <mergeCell ref="S4136:U4136"/>
    <mergeCell ref="C4138:E4138"/>
    <mergeCell ref="G4138:I4138"/>
    <mergeCell ref="B4141:X4141"/>
    <mergeCell ref="B4143:C4144"/>
    <mergeCell ref="E4143:G4143"/>
    <mergeCell ref="I4143:K4143"/>
    <mergeCell ref="S4143:U4143"/>
    <mergeCell ref="W4143:X4143"/>
    <mergeCell ref="E4147:G4147"/>
    <mergeCell ref="I4147:K4147"/>
    <mergeCell ref="S4147:U4147"/>
    <mergeCell ref="C4149:E4149"/>
    <mergeCell ref="G4149:I4149"/>
    <mergeCell ref="B4152:X4152"/>
    <mergeCell ref="B4154:C4155"/>
    <mergeCell ref="E4154:G4154"/>
    <mergeCell ref="I4154:K4154"/>
    <mergeCell ref="S4154:U4154"/>
    <mergeCell ref="W4154:X4154"/>
    <mergeCell ref="E4158:G4158"/>
    <mergeCell ref="I4158:K4158"/>
    <mergeCell ref="S4158:U4158"/>
    <mergeCell ref="C4160:E4160"/>
    <mergeCell ref="G4160:I4160"/>
    <mergeCell ref="B4163:X4163"/>
    <mergeCell ref="B4165:C4166"/>
    <mergeCell ref="E4165:G4165"/>
    <mergeCell ref="I4165:K4165"/>
    <mergeCell ref="S4165:U4165"/>
    <mergeCell ref="W4165:X4165"/>
    <mergeCell ref="E4169:G4169"/>
    <mergeCell ref="I4169:K4169"/>
    <mergeCell ref="S4169:U4169"/>
    <mergeCell ref="C4171:E4171"/>
    <mergeCell ref="G4171:I4171"/>
    <mergeCell ref="B4174:X4174"/>
    <mergeCell ref="B4176:C4179"/>
    <mergeCell ref="E4176:G4176"/>
    <mergeCell ref="I4176:K4176"/>
    <mergeCell ref="S4176:U4176"/>
    <mergeCell ref="W4176:X4176"/>
    <mergeCell ref="B4180:C4183"/>
    <mergeCell ref="E4180:G4180"/>
    <mergeCell ref="I4180:K4180"/>
    <mergeCell ref="S4180:U4180"/>
    <mergeCell ref="W4180:X4180"/>
    <mergeCell ref="E4185:G4185"/>
    <mergeCell ref="I4185:K4185"/>
    <mergeCell ref="S4185:U4185"/>
    <mergeCell ref="C4187:E4187"/>
    <mergeCell ref="G4187:I4187"/>
    <mergeCell ref="B4190:X4190"/>
    <mergeCell ref="B4192:C4193"/>
    <mergeCell ref="E4192:G4192"/>
    <mergeCell ref="I4192:K4192"/>
    <mergeCell ref="S4192:U4192"/>
    <mergeCell ref="W4192:X4192"/>
    <mergeCell ref="E4196:G4196"/>
    <mergeCell ref="I4196:K4196"/>
    <mergeCell ref="S4196:U4196"/>
    <mergeCell ref="C4198:E4198"/>
    <mergeCell ref="G4198:I4198"/>
    <mergeCell ref="B4201:X4201"/>
    <mergeCell ref="B4203:C4206"/>
    <mergeCell ref="E4203:G4203"/>
    <mergeCell ref="I4203:K4203"/>
    <mergeCell ref="S4203:U4203"/>
    <mergeCell ref="W4203:X4203"/>
    <mergeCell ref="E4208:G4208"/>
    <mergeCell ref="I4208:K4208"/>
    <mergeCell ref="S4208:U4208"/>
    <mergeCell ref="C4210:E4210"/>
    <mergeCell ref="G4210:I4210"/>
    <mergeCell ref="B4213:X4213"/>
    <mergeCell ref="B4215:C4216"/>
    <mergeCell ref="E4215:G4215"/>
    <mergeCell ref="I4215:K4215"/>
    <mergeCell ref="S4215:U4215"/>
    <mergeCell ref="W4215:X4215"/>
    <mergeCell ref="E4219:G4219"/>
    <mergeCell ref="I4219:K4219"/>
    <mergeCell ref="S4219:U4219"/>
    <mergeCell ref="C4221:E4221"/>
    <mergeCell ref="G4221:I4221"/>
    <mergeCell ref="B4224:X4224"/>
    <mergeCell ref="B4226:C4227"/>
    <mergeCell ref="E4226:G4226"/>
    <mergeCell ref="I4226:K4226"/>
    <mergeCell ref="S4226:U4226"/>
    <mergeCell ref="W4226:X4226"/>
    <mergeCell ref="E4230:G4230"/>
    <mergeCell ref="I4230:K4230"/>
    <mergeCell ref="S4230:U4230"/>
    <mergeCell ref="C4232:E4232"/>
    <mergeCell ref="G4232:I4232"/>
    <mergeCell ref="B4235:X4235"/>
    <mergeCell ref="B4237:C4238"/>
    <mergeCell ref="E4237:G4237"/>
    <mergeCell ref="I4237:K4237"/>
    <mergeCell ref="S4237:U4237"/>
    <mergeCell ref="W4237:X4237"/>
    <mergeCell ref="E4241:G4241"/>
    <mergeCell ref="I4241:K4241"/>
    <mergeCell ref="S4241:U4241"/>
    <mergeCell ref="C4243:E4243"/>
    <mergeCell ref="G4243:I4243"/>
    <mergeCell ref="B4246:X4246"/>
    <mergeCell ref="B4248:C4249"/>
    <mergeCell ref="E4248:G4248"/>
    <mergeCell ref="I4248:K4248"/>
    <mergeCell ref="S4248:U4248"/>
    <mergeCell ref="W4248:X4248"/>
    <mergeCell ref="E4252:G4252"/>
    <mergeCell ref="I4252:K4252"/>
    <mergeCell ref="S4252:U4252"/>
    <mergeCell ref="C4254:E4254"/>
    <mergeCell ref="G4254:I4254"/>
    <mergeCell ref="B4257:X4257"/>
    <mergeCell ref="B4259:C4262"/>
    <mergeCell ref="E4259:G4259"/>
    <mergeCell ref="I4259:K4259"/>
    <mergeCell ref="S4259:U4259"/>
    <mergeCell ref="W4259:X4259"/>
    <mergeCell ref="B4263:C4266"/>
    <mergeCell ref="E4263:G4263"/>
    <mergeCell ref="I4263:K4263"/>
    <mergeCell ref="S4263:U4263"/>
    <mergeCell ref="W4263:X4263"/>
    <mergeCell ref="E4268:G4268"/>
    <mergeCell ref="I4268:K4268"/>
    <mergeCell ref="S4268:U4268"/>
    <mergeCell ref="C4270:E4270"/>
    <mergeCell ref="G4270:I4270"/>
    <mergeCell ref="B4273:X4273"/>
    <mergeCell ref="B4275:C4276"/>
    <mergeCell ref="E4275:G4275"/>
    <mergeCell ref="I4275:K4275"/>
    <mergeCell ref="S4275:U4275"/>
    <mergeCell ref="W4275:X4275"/>
    <mergeCell ref="E4279:G4279"/>
    <mergeCell ref="I4279:K4279"/>
    <mergeCell ref="S4279:U4279"/>
    <mergeCell ref="C4281:E4281"/>
    <mergeCell ref="G4281:I4281"/>
    <mergeCell ref="B4284:X4284"/>
    <mergeCell ref="B4286:C4289"/>
    <mergeCell ref="E4286:G4286"/>
    <mergeCell ref="I4286:K4286"/>
    <mergeCell ref="S4286:U4286"/>
    <mergeCell ref="W4286:X4286"/>
    <mergeCell ref="B4290:C4293"/>
    <mergeCell ref="E4290:G4290"/>
    <mergeCell ref="I4290:K4290"/>
    <mergeCell ref="S4290:U4290"/>
    <mergeCell ref="W4290:X4290"/>
    <mergeCell ref="E4295:G4295"/>
    <mergeCell ref="I4295:K4295"/>
    <mergeCell ref="S4295:U4295"/>
    <mergeCell ref="C4297:E4297"/>
    <mergeCell ref="G4297:I4297"/>
    <mergeCell ref="B4300:X4300"/>
    <mergeCell ref="B4302:C4303"/>
    <mergeCell ref="E4302:G4302"/>
    <mergeCell ref="I4302:K4302"/>
    <mergeCell ref="S4302:U4302"/>
    <mergeCell ref="W4302:X4302"/>
    <mergeCell ref="E4306:G4306"/>
    <mergeCell ref="I4306:K4306"/>
    <mergeCell ref="S4306:U4306"/>
    <mergeCell ref="C4308:E4308"/>
    <mergeCell ref="G4308:I4308"/>
    <mergeCell ref="B4311:X4311"/>
    <mergeCell ref="B4313:C4314"/>
    <mergeCell ref="E4313:G4313"/>
    <mergeCell ref="I4313:K4313"/>
    <mergeCell ref="S4313:U4313"/>
    <mergeCell ref="W4313:X4313"/>
    <mergeCell ref="E4317:G4317"/>
    <mergeCell ref="I4317:K4317"/>
    <mergeCell ref="S4317:U4317"/>
    <mergeCell ref="C4319:E4319"/>
    <mergeCell ref="G4319:I4319"/>
    <mergeCell ref="B4322:X4322"/>
    <mergeCell ref="B4324:C4325"/>
    <mergeCell ref="E4324:G4324"/>
    <mergeCell ref="I4324:K4324"/>
    <mergeCell ref="S4324:U4324"/>
    <mergeCell ref="W4324:X4324"/>
    <mergeCell ref="E4328:G4328"/>
    <mergeCell ref="I4328:K4328"/>
    <mergeCell ref="S4328:U4328"/>
    <mergeCell ref="C4330:E4330"/>
    <mergeCell ref="G4330:I4330"/>
    <mergeCell ref="B4333:X4333"/>
    <mergeCell ref="B4335:C4336"/>
    <mergeCell ref="E4335:G4335"/>
    <mergeCell ref="I4335:K4335"/>
    <mergeCell ref="S4335:U4335"/>
    <mergeCell ref="W4335:X4335"/>
    <mergeCell ref="E4339:G4339"/>
    <mergeCell ref="I4339:K4339"/>
    <mergeCell ref="S4339:U4339"/>
    <mergeCell ref="C4341:E4341"/>
    <mergeCell ref="G4341:I4341"/>
    <mergeCell ref="B4344:X4344"/>
    <mergeCell ref="B4346:C4347"/>
    <mergeCell ref="E4346:G4346"/>
    <mergeCell ref="I4346:K4346"/>
    <mergeCell ref="S4346:U4346"/>
    <mergeCell ref="E4350:G4350"/>
    <mergeCell ref="I4350:K4350"/>
    <mergeCell ref="S4350:U4350"/>
    <mergeCell ref="C4352:E4352"/>
    <mergeCell ref="G4352:I4352"/>
    <mergeCell ref="B4355:X4355"/>
    <mergeCell ref="B4357:C4360"/>
    <mergeCell ref="E4357:G4357"/>
    <mergeCell ref="I4357:K4357"/>
    <mergeCell ref="S4357:U4357"/>
    <mergeCell ref="W4357:X4357"/>
    <mergeCell ref="B4361:C4364"/>
    <mergeCell ref="E4361:G4361"/>
    <mergeCell ref="I4361:K4361"/>
    <mergeCell ref="S4361:U4361"/>
    <mergeCell ref="W4361:X4361"/>
    <mergeCell ref="E4366:G4366"/>
    <mergeCell ref="I4366:K4366"/>
    <mergeCell ref="S4366:U4366"/>
    <mergeCell ref="C4368:E4368"/>
    <mergeCell ref="G4368:I4368"/>
    <mergeCell ref="B4371:X4371"/>
    <mergeCell ref="B4373:C4374"/>
    <mergeCell ref="E4373:G4373"/>
    <mergeCell ref="I4373:K4373"/>
    <mergeCell ref="S4373:U4373"/>
    <mergeCell ref="W4373:X4373"/>
    <mergeCell ref="E4377:G4377"/>
    <mergeCell ref="I4377:K4377"/>
    <mergeCell ref="S4377:U4377"/>
    <mergeCell ref="C4379:E4379"/>
    <mergeCell ref="G4379:I4379"/>
    <mergeCell ref="B4382:X4382"/>
    <mergeCell ref="B4384:C4385"/>
    <mergeCell ref="E4384:G4384"/>
    <mergeCell ref="I4384:K4384"/>
    <mergeCell ref="S4384:U4384"/>
    <mergeCell ref="W4384:X4384"/>
    <mergeCell ref="E4388:G4388"/>
    <mergeCell ref="I4388:K4388"/>
    <mergeCell ref="S4388:U4388"/>
    <mergeCell ref="C4390:E4390"/>
    <mergeCell ref="G4390:I4390"/>
    <mergeCell ref="B4393:X4393"/>
    <mergeCell ref="B4395:C4398"/>
    <mergeCell ref="E4395:G4395"/>
    <mergeCell ref="I4395:K4395"/>
    <mergeCell ref="S4395:U4395"/>
    <mergeCell ref="W4395:X4395"/>
    <mergeCell ref="B4399:C4402"/>
    <mergeCell ref="E4399:G4399"/>
    <mergeCell ref="I4399:K4399"/>
    <mergeCell ref="S4399:U4399"/>
    <mergeCell ref="W4399:X4399"/>
    <mergeCell ref="E4404:G4404"/>
    <mergeCell ref="I4404:K4404"/>
    <mergeCell ref="S4404:U4404"/>
    <mergeCell ref="C4406:E4406"/>
    <mergeCell ref="G4406:I4406"/>
    <mergeCell ref="B4409:X4409"/>
    <mergeCell ref="B4411:C4414"/>
    <mergeCell ref="E4411:G4411"/>
    <mergeCell ref="I4411:K4411"/>
    <mergeCell ref="S4411:U4411"/>
    <mergeCell ref="W4411:X4411"/>
    <mergeCell ref="E4416:G4416"/>
    <mergeCell ref="I4416:K4416"/>
    <mergeCell ref="S4416:U4416"/>
    <mergeCell ref="C4418:E4418"/>
    <mergeCell ref="G4418:I4418"/>
    <mergeCell ref="B4421:X4421"/>
    <mergeCell ref="B4423:C4424"/>
    <mergeCell ref="E4423:G4423"/>
    <mergeCell ref="I4423:K4423"/>
    <mergeCell ref="S4423:U4423"/>
    <mergeCell ref="W4423:X4423"/>
    <mergeCell ref="E4427:G4427"/>
    <mergeCell ref="I4427:K4427"/>
    <mergeCell ref="S4427:U4427"/>
    <mergeCell ref="C4429:E4429"/>
    <mergeCell ref="G4429:I4429"/>
    <mergeCell ref="B4432:X4432"/>
    <mergeCell ref="B4434:C4435"/>
    <mergeCell ref="E4434:G4434"/>
    <mergeCell ref="I4434:K4434"/>
    <mergeCell ref="S4434:U4434"/>
    <mergeCell ref="W4434:X4434"/>
    <mergeCell ref="E4438:G4438"/>
    <mergeCell ref="I4438:K4438"/>
    <mergeCell ref="S4438:U4438"/>
    <mergeCell ref="C4440:E4440"/>
    <mergeCell ref="G4440:I4440"/>
    <mergeCell ref="B4443:X4443"/>
    <mergeCell ref="B4445:C4448"/>
    <mergeCell ref="E4445:G4445"/>
    <mergeCell ref="I4445:K4445"/>
    <mergeCell ref="S4445:U4445"/>
    <mergeCell ref="W4445:X4445"/>
    <mergeCell ref="E4450:G4450"/>
    <mergeCell ref="I4450:K4450"/>
    <mergeCell ref="S4450:U4450"/>
    <mergeCell ref="C4452:E4452"/>
    <mergeCell ref="G4452:I4452"/>
    <mergeCell ref="B4455:X4455"/>
    <mergeCell ref="B4457:C4458"/>
    <mergeCell ref="E4457:G4457"/>
    <mergeCell ref="I4457:K4457"/>
    <mergeCell ref="S4457:U4457"/>
    <mergeCell ref="W4457:X4457"/>
    <mergeCell ref="E4461:G4461"/>
    <mergeCell ref="I4461:K4461"/>
    <mergeCell ref="S4461:U4461"/>
    <mergeCell ref="C4463:E4463"/>
    <mergeCell ref="G4463:I4463"/>
    <mergeCell ref="B4466:X4466"/>
    <mergeCell ref="B4468:C4471"/>
    <mergeCell ref="E4468:G4468"/>
    <mergeCell ref="I4468:K4468"/>
    <mergeCell ref="S4468:U4468"/>
    <mergeCell ref="W4468:X4468"/>
    <mergeCell ref="B4472:C4475"/>
    <mergeCell ref="E4472:G4472"/>
    <mergeCell ref="I4472:K4472"/>
    <mergeCell ref="S4472:U4472"/>
    <mergeCell ref="W4472:X4472"/>
    <mergeCell ref="E4477:G4477"/>
    <mergeCell ref="I4477:K4477"/>
    <mergeCell ref="S4477:U4477"/>
    <mergeCell ref="C4479:E4479"/>
    <mergeCell ref="G4479:I4479"/>
    <mergeCell ref="B4482:X4482"/>
    <mergeCell ref="B4484:C4485"/>
    <mergeCell ref="E4484:G4484"/>
    <mergeCell ref="I4484:K4484"/>
    <mergeCell ref="S4484:U4484"/>
    <mergeCell ref="W4484:X4484"/>
    <mergeCell ref="E4488:G4488"/>
    <mergeCell ref="I4488:K4488"/>
    <mergeCell ref="S4488:U4488"/>
    <mergeCell ref="C4490:E4490"/>
    <mergeCell ref="G4490:I4490"/>
    <mergeCell ref="B4493:X4493"/>
    <mergeCell ref="B4495:C4498"/>
    <mergeCell ref="E4495:G4495"/>
    <mergeCell ref="I4495:K4495"/>
    <mergeCell ref="S4495:U4495"/>
    <mergeCell ref="W4495:X4495"/>
    <mergeCell ref="B4499:C4502"/>
    <mergeCell ref="E4499:G4499"/>
    <mergeCell ref="I4499:K4499"/>
    <mergeCell ref="S4499:U4499"/>
    <mergeCell ref="W4499:X4499"/>
    <mergeCell ref="E4504:G4504"/>
    <mergeCell ref="I4504:K4504"/>
    <mergeCell ref="S4504:U4504"/>
    <mergeCell ref="C4506:E4506"/>
    <mergeCell ref="G4506:I4506"/>
    <mergeCell ref="B4509:X4509"/>
    <mergeCell ref="B4511:C4512"/>
    <mergeCell ref="E4511:G4511"/>
    <mergeCell ref="I4511:K4511"/>
    <mergeCell ref="S4511:U4511"/>
    <mergeCell ref="W4511:X4511"/>
    <mergeCell ref="E4515:G4515"/>
    <mergeCell ref="I4515:K4515"/>
    <mergeCell ref="S4515:U4515"/>
    <mergeCell ref="C4517:E4517"/>
    <mergeCell ref="G4517:I4517"/>
    <mergeCell ref="B4520:X4520"/>
    <mergeCell ref="B4522:C4523"/>
    <mergeCell ref="E4522:G4522"/>
    <mergeCell ref="I4522:K4522"/>
    <mergeCell ref="S4522:U4522"/>
    <mergeCell ref="W4522:X4522"/>
    <mergeCell ref="E4526:G4526"/>
    <mergeCell ref="I4526:K4526"/>
    <mergeCell ref="S4526:U4526"/>
    <mergeCell ref="C4528:E4528"/>
    <mergeCell ref="G4528:I4528"/>
    <mergeCell ref="B4531:X4531"/>
    <mergeCell ref="B4533:C4536"/>
    <mergeCell ref="E4533:G4533"/>
    <mergeCell ref="I4533:K4533"/>
    <mergeCell ref="S4533:U4533"/>
    <mergeCell ref="W4533:X4533"/>
    <mergeCell ref="B4537:C4540"/>
    <mergeCell ref="E4537:G4537"/>
    <mergeCell ref="I4537:K4537"/>
    <mergeCell ref="S4537:U4537"/>
    <mergeCell ref="W4537:X4537"/>
    <mergeCell ref="E4542:G4542"/>
    <mergeCell ref="I4542:K4542"/>
    <mergeCell ref="S4542:U4542"/>
    <mergeCell ref="C4544:E4544"/>
    <mergeCell ref="G4544:I4544"/>
    <mergeCell ref="B4547:X4547"/>
    <mergeCell ref="B4549:C4552"/>
    <mergeCell ref="E4549:G4549"/>
    <mergeCell ref="I4549:K4549"/>
    <mergeCell ref="S4549:U4549"/>
    <mergeCell ref="W4549:X4549"/>
    <mergeCell ref="B4553:C4556"/>
    <mergeCell ref="E4553:G4553"/>
    <mergeCell ref="I4553:K4553"/>
    <mergeCell ref="S4553:U4553"/>
    <mergeCell ref="W4553:X4553"/>
    <mergeCell ref="E4558:G4558"/>
    <mergeCell ref="I4558:K4558"/>
    <mergeCell ref="S4558:U4558"/>
    <mergeCell ref="C4560:E4560"/>
    <mergeCell ref="G4560:I4560"/>
    <mergeCell ref="B4563:X4563"/>
    <mergeCell ref="B4565:C4566"/>
    <mergeCell ref="E4565:G4565"/>
    <mergeCell ref="I4565:K4565"/>
    <mergeCell ref="S4565:U4565"/>
    <mergeCell ref="W4565:X4565"/>
    <mergeCell ref="E4569:G4569"/>
    <mergeCell ref="I4569:K4569"/>
    <mergeCell ref="S4569:U4569"/>
    <mergeCell ref="C4571:E4571"/>
    <mergeCell ref="G4571:I4571"/>
    <mergeCell ref="B4574:X4574"/>
    <mergeCell ref="B4576:C4579"/>
    <mergeCell ref="E4576:G4576"/>
    <mergeCell ref="I4576:K4576"/>
    <mergeCell ref="S4576:U4576"/>
    <mergeCell ref="W4576:X4576"/>
    <mergeCell ref="B4580:C4583"/>
    <mergeCell ref="E4580:G4580"/>
    <mergeCell ref="I4580:K4580"/>
    <mergeCell ref="S4580:U4580"/>
    <mergeCell ref="W4580:X4580"/>
    <mergeCell ref="E4585:G4585"/>
    <mergeCell ref="I4585:K4585"/>
    <mergeCell ref="S4585:U4585"/>
    <mergeCell ref="C4587:E4587"/>
    <mergeCell ref="G4587:I4587"/>
    <mergeCell ref="B4590:X4590"/>
    <mergeCell ref="B4592:C4593"/>
    <mergeCell ref="E4592:G4592"/>
    <mergeCell ref="I4592:K4592"/>
    <mergeCell ref="S4592:U4592"/>
    <mergeCell ref="W4592:X4592"/>
    <mergeCell ref="E4596:G4596"/>
    <mergeCell ref="I4596:K4596"/>
    <mergeCell ref="S4596:U4596"/>
    <mergeCell ref="C4598:E4598"/>
    <mergeCell ref="G4598:I4598"/>
    <mergeCell ref="B4601:X4601"/>
    <mergeCell ref="B4603:C4606"/>
    <mergeCell ref="E4603:G4603"/>
    <mergeCell ref="I4603:K4603"/>
    <mergeCell ref="S4603:U4603"/>
    <mergeCell ref="W4603:X4603"/>
    <mergeCell ref="B4607:C4610"/>
    <mergeCell ref="E4607:G4607"/>
    <mergeCell ref="I4607:K4607"/>
    <mergeCell ref="S4607:U4607"/>
    <mergeCell ref="W4607:X4607"/>
    <mergeCell ref="E4612:G4612"/>
    <mergeCell ref="I4612:K4612"/>
    <mergeCell ref="S4612:U4612"/>
    <mergeCell ref="C4614:E4614"/>
    <mergeCell ref="G4614:I4614"/>
    <mergeCell ref="B4617:X4617"/>
    <mergeCell ref="B4619:C4622"/>
    <mergeCell ref="E4619:G4619"/>
    <mergeCell ref="I4619:K4619"/>
    <mergeCell ref="S4619:U4619"/>
    <mergeCell ref="B4623:C4626"/>
    <mergeCell ref="E4623:G4623"/>
    <mergeCell ref="I4623:K4623"/>
    <mergeCell ref="S4623:U4623"/>
    <mergeCell ref="E4628:G4628"/>
    <mergeCell ref="I4628:K4628"/>
    <mergeCell ref="S4628:U4628"/>
    <mergeCell ref="C4630:E4630"/>
    <mergeCell ref="G4630:I4630"/>
    <mergeCell ref="B4633:X4633"/>
    <mergeCell ref="B4635:C4636"/>
    <mergeCell ref="E4635:G4635"/>
    <mergeCell ref="I4635:K4635"/>
    <mergeCell ref="S4635:U4635"/>
    <mergeCell ref="W4635:X4635"/>
    <mergeCell ref="E4639:G4639"/>
    <mergeCell ref="I4639:K4639"/>
    <mergeCell ref="S4639:U4639"/>
    <mergeCell ref="C4641:E4641"/>
    <mergeCell ref="G4641:I4641"/>
    <mergeCell ref="B4644:X4644"/>
    <mergeCell ref="B4646:C4647"/>
    <mergeCell ref="E4646:G4646"/>
    <mergeCell ref="I4646:K4646"/>
    <mergeCell ref="S4646:U4646"/>
    <mergeCell ref="W4646:X4646"/>
    <mergeCell ref="E4650:G4650"/>
    <mergeCell ref="I4650:K4650"/>
    <mergeCell ref="S4650:U4650"/>
    <mergeCell ref="C4652:E4652"/>
    <mergeCell ref="G4652:I4652"/>
    <mergeCell ref="B4655:X4655"/>
    <mergeCell ref="B4657:C4660"/>
    <mergeCell ref="E4657:G4657"/>
    <mergeCell ref="I4657:K4657"/>
    <mergeCell ref="S4657:U4657"/>
    <mergeCell ref="W4657:X4657"/>
    <mergeCell ref="B4661:C4664"/>
    <mergeCell ref="E4661:G4661"/>
    <mergeCell ref="I4661:K4661"/>
    <mergeCell ref="S4661:U4661"/>
    <mergeCell ref="W4661:X4661"/>
    <mergeCell ref="E4666:G4666"/>
    <mergeCell ref="I4666:K4666"/>
    <mergeCell ref="S4666:U4666"/>
    <mergeCell ref="C4668:E4668"/>
    <mergeCell ref="G4668:I4668"/>
    <mergeCell ref="B4671:X4671"/>
    <mergeCell ref="B4673:C4676"/>
    <mergeCell ref="E4673:G4673"/>
    <mergeCell ref="I4673:K4673"/>
    <mergeCell ref="S4673:U4673"/>
    <mergeCell ref="W4673:X4673"/>
    <mergeCell ref="B4677:C4680"/>
    <mergeCell ref="E4677:G4677"/>
    <mergeCell ref="I4677:K4677"/>
    <mergeCell ref="S4677:U4677"/>
    <mergeCell ref="W4677:X4677"/>
    <mergeCell ref="E4682:G4682"/>
    <mergeCell ref="I4682:K4682"/>
    <mergeCell ref="S4682:U4682"/>
    <mergeCell ref="C4684:E4684"/>
    <mergeCell ref="G4684:I4684"/>
    <mergeCell ref="B4687:X4687"/>
    <mergeCell ref="B4689:C4690"/>
    <mergeCell ref="E4689:G4689"/>
    <mergeCell ref="I4689:K4689"/>
    <mergeCell ref="S4689:U4689"/>
    <mergeCell ref="W4689:X4689"/>
    <mergeCell ref="E4693:G4693"/>
    <mergeCell ref="I4693:K4693"/>
    <mergeCell ref="S4693:U4693"/>
    <mergeCell ref="C4695:E4695"/>
    <mergeCell ref="G4695:I4695"/>
    <mergeCell ref="B4698:X4698"/>
    <mergeCell ref="B4700:C4701"/>
    <mergeCell ref="E4700:G4700"/>
    <mergeCell ref="I4700:K4700"/>
    <mergeCell ref="S4700:U4700"/>
    <mergeCell ref="W4700:X4700"/>
    <mergeCell ref="E4704:G4704"/>
    <mergeCell ref="I4704:K4704"/>
    <mergeCell ref="S4704:U4704"/>
    <mergeCell ref="C4706:E4706"/>
    <mergeCell ref="G4706:I4706"/>
    <mergeCell ref="B4709:X4709"/>
    <mergeCell ref="B4711:C4712"/>
    <mergeCell ref="E4711:G4711"/>
    <mergeCell ref="I4711:K4711"/>
    <mergeCell ref="S4711:U4711"/>
    <mergeCell ref="W4711:X4711"/>
    <mergeCell ref="E4715:G4715"/>
    <mergeCell ref="I4715:K4715"/>
    <mergeCell ref="S4715:U4715"/>
    <mergeCell ref="C4717:E4717"/>
    <mergeCell ref="G4717:I4717"/>
    <mergeCell ref="B4720:X4720"/>
    <mergeCell ref="B4722:C4725"/>
    <mergeCell ref="E4722:G4722"/>
    <mergeCell ref="I4722:K4722"/>
    <mergeCell ref="S4722:U4722"/>
    <mergeCell ref="W4722:X4722"/>
    <mergeCell ref="B4726:C4729"/>
    <mergeCell ref="E4726:G4726"/>
    <mergeCell ref="I4726:K4726"/>
    <mergeCell ref="S4726:U4726"/>
    <mergeCell ref="W4726:X4726"/>
    <mergeCell ref="E4731:G4731"/>
    <mergeCell ref="I4731:K4731"/>
    <mergeCell ref="S4731:U4731"/>
    <mergeCell ref="C4733:E4733"/>
    <mergeCell ref="G4733:I4733"/>
    <mergeCell ref="B4736:X4736"/>
    <mergeCell ref="B4738:C4741"/>
    <mergeCell ref="E4738:G4738"/>
    <mergeCell ref="I4738:K4738"/>
    <mergeCell ref="S4738:U4738"/>
    <mergeCell ref="W4738:X4738"/>
    <mergeCell ref="B4742:C4745"/>
    <mergeCell ref="E4742:G4742"/>
    <mergeCell ref="I4742:K4742"/>
    <mergeCell ref="S4742:U4742"/>
    <mergeCell ref="W4742:X4742"/>
    <mergeCell ref="E4747:G4747"/>
    <mergeCell ref="I4747:K4747"/>
    <mergeCell ref="S4747:U4747"/>
    <mergeCell ref="C4749:E4749"/>
    <mergeCell ref="G4749:I4749"/>
    <mergeCell ref="B4752:X4752"/>
    <mergeCell ref="B4754:C4757"/>
    <mergeCell ref="E4754:G4754"/>
    <mergeCell ref="I4754:K4754"/>
    <mergeCell ref="S4754:U4754"/>
    <mergeCell ref="W4754:X4754"/>
    <mergeCell ref="B4758:C4761"/>
    <mergeCell ref="E4758:G4758"/>
    <mergeCell ref="I4758:K4758"/>
    <mergeCell ref="S4758:U4758"/>
    <mergeCell ref="W4758:X4758"/>
    <mergeCell ref="E4763:G4763"/>
    <mergeCell ref="I4763:K4763"/>
    <mergeCell ref="S4763:U4763"/>
    <mergeCell ref="C4765:E4765"/>
    <mergeCell ref="G4765:I4765"/>
    <mergeCell ref="B4768:X4768"/>
    <mergeCell ref="B4770:C4771"/>
    <mergeCell ref="E4770:G4770"/>
    <mergeCell ref="I4770:K4770"/>
    <mergeCell ref="S4770:U4770"/>
    <mergeCell ref="W4770:X4770"/>
    <mergeCell ref="E4774:G4774"/>
    <mergeCell ref="I4774:K4774"/>
    <mergeCell ref="S4774:U4774"/>
    <mergeCell ref="C4776:E4776"/>
    <mergeCell ref="G4776:I4776"/>
    <mergeCell ref="B4779:X4779"/>
    <mergeCell ref="B4781:C4784"/>
    <mergeCell ref="E4781:G4781"/>
    <mergeCell ref="I4781:K4781"/>
    <mergeCell ref="S4781:U4781"/>
    <mergeCell ref="W4781:X4781"/>
    <mergeCell ref="B4785:C4788"/>
    <mergeCell ref="E4785:G4785"/>
    <mergeCell ref="I4785:K4785"/>
    <mergeCell ref="S4785:U4785"/>
    <mergeCell ref="W4785:X4785"/>
    <mergeCell ref="E4790:G4790"/>
    <mergeCell ref="I4790:K4790"/>
    <mergeCell ref="S4790:U4790"/>
    <mergeCell ref="C4792:E4792"/>
    <mergeCell ref="G4792:I4792"/>
    <mergeCell ref="B4795:X4795"/>
    <mergeCell ref="B4797:C4798"/>
    <mergeCell ref="E4797:G4797"/>
    <mergeCell ref="I4797:K4797"/>
    <mergeCell ref="S4797:U4797"/>
    <mergeCell ref="W4797:X4797"/>
    <mergeCell ref="E4801:G4801"/>
    <mergeCell ref="I4801:K4801"/>
    <mergeCell ref="S4801:U4801"/>
    <mergeCell ref="C4803:E4803"/>
    <mergeCell ref="G4803:I4803"/>
    <mergeCell ref="B4806:X4806"/>
    <mergeCell ref="B4808:C4809"/>
    <mergeCell ref="E4808:G4808"/>
    <mergeCell ref="I4808:K4808"/>
    <mergeCell ref="S4808:U4808"/>
    <mergeCell ref="W4808:X4808"/>
    <mergeCell ref="E4812:G4812"/>
    <mergeCell ref="I4812:K4812"/>
    <mergeCell ref="S4812:U4812"/>
    <mergeCell ref="C4814:E4814"/>
    <mergeCell ref="G4814:I4814"/>
    <mergeCell ref="B4817:X4817"/>
    <mergeCell ref="B4819:C4822"/>
    <mergeCell ref="E4819:G4819"/>
    <mergeCell ref="I4819:K4819"/>
    <mergeCell ref="S4819:U4819"/>
    <mergeCell ref="W4819:X4819"/>
    <mergeCell ref="B4823:C4826"/>
    <mergeCell ref="E4823:G4823"/>
    <mergeCell ref="I4823:K4823"/>
    <mergeCell ref="S4823:U4823"/>
    <mergeCell ref="W4823:X4823"/>
    <mergeCell ref="E4828:G4828"/>
    <mergeCell ref="I4828:K4828"/>
    <mergeCell ref="S4828:U4828"/>
    <mergeCell ref="C4830:E4830"/>
    <mergeCell ref="G4830:I4830"/>
    <mergeCell ref="B4833:X4833"/>
    <mergeCell ref="B4835:C4836"/>
    <mergeCell ref="E4835:G4835"/>
    <mergeCell ref="I4835:K4835"/>
    <mergeCell ref="S4835:U4835"/>
    <mergeCell ref="W4835:X4835"/>
    <mergeCell ref="E4839:G4839"/>
    <mergeCell ref="I4839:K4839"/>
    <mergeCell ref="S4839:U4839"/>
    <mergeCell ref="C4841:E4841"/>
    <mergeCell ref="G4841:I4841"/>
    <mergeCell ref="B4844:X4844"/>
    <mergeCell ref="B4846:C4849"/>
    <mergeCell ref="E4846:G4846"/>
    <mergeCell ref="I4846:K4846"/>
    <mergeCell ref="S4846:U4846"/>
    <mergeCell ref="W4846:X4846"/>
    <mergeCell ref="B4850:C4853"/>
    <mergeCell ref="E4850:G4850"/>
    <mergeCell ref="I4850:K4850"/>
    <mergeCell ref="S4850:U4850"/>
    <mergeCell ref="W4850:X4850"/>
    <mergeCell ref="E4855:G4855"/>
    <mergeCell ref="I4855:K4855"/>
    <mergeCell ref="S4855:U4855"/>
    <mergeCell ref="C4857:E4857"/>
    <mergeCell ref="G4857:I4857"/>
    <mergeCell ref="B4860:X4860"/>
    <mergeCell ref="B4862:C4865"/>
    <mergeCell ref="E4862:G4862"/>
    <mergeCell ref="I4862:K4862"/>
    <mergeCell ref="S4862:U4862"/>
    <mergeCell ref="W4862:X4862"/>
    <mergeCell ref="B4866:C4869"/>
    <mergeCell ref="E4866:G4866"/>
    <mergeCell ref="I4866:K4866"/>
    <mergeCell ref="S4866:U4866"/>
    <mergeCell ref="W4866:X4866"/>
    <mergeCell ref="E4871:G4871"/>
    <mergeCell ref="I4871:K4871"/>
    <mergeCell ref="S4871:U4871"/>
    <mergeCell ref="C4873:E4873"/>
    <mergeCell ref="G4873:I4873"/>
    <mergeCell ref="B4876:X4876"/>
    <mergeCell ref="B4878:C4881"/>
    <mergeCell ref="E4878:G4878"/>
    <mergeCell ref="I4878:K4878"/>
    <mergeCell ref="S4878:U4878"/>
    <mergeCell ref="W4878:X4878"/>
    <mergeCell ref="E4883:G4883"/>
    <mergeCell ref="I4883:K4883"/>
    <mergeCell ref="S4883:U4883"/>
    <mergeCell ref="C4885:E4885"/>
    <mergeCell ref="G4885:I4885"/>
    <mergeCell ref="B4888:X4888"/>
    <mergeCell ref="B4890:C4893"/>
    <mergeCell ref="E4890:G4890"/>
    <mergeCell ref="I4890:K4890"/>
    <mergeCell ref="S4890:U4890"/>
    <mergeCell ref="W4890:X4890"/>
    <mergeCell ref="B4894:C4897"/>
    <mergeCell ref="E4894:G4894"/>
    <mergeCell ref="I4894:K4894"/>
    <mergeCell ref="S4894:U4894"/>
    <mergeCell ref="W4894:X4894"/>
    <mergeCell ref="E4899:G4899"/>
    <mergeCell ref="I4899:K4899"/>
    <mergeCell ref="S4899:U4899"/>
    <mergeCell ref="C4901:E4901"/>
    <mergeCell ref="G4901:I4901"/>
    <mergeCell ref="B4904:X4904"/>
    <mergeCell ref="B4906:C4909"/>
    <mergeCell ref="E4906:G4906"/>
    <mergeCell ref="I4906:K4906"/>
    <mergeCell ref="S4906:U4906"/>
    <mergeCell ref="W4906:X4906"/>
    <mergeCell ref="B4910:C4913"/>
    <mergeCell ref="E4910:G4910"/>
    <mergeCell ref="I4910:K4910"/>
    <mergeCell ref="S4910:U4910"/>
    <mergeCell ref="W4910:X4910"/>
    <mergeCell ref="E4915:G4915"/>
    <mergeCell ref="I4915:K4915"/>
    <mergeCell ref="S4915:U4915"/>
    <mergeCell ref="C4917:E4917"/>
    <mergeCell ref="G4917:I4917"/>
    <mergeCell ref="B4920:X4920"/>
    <mergeCell ref="B4922:C4925"/>
    <mergeCell ref="E4922:G4922"/>
    <mergeCell ref="I4922:K4922"/>
    <mergeCell ref="S4922:U4922"/>
    <mergeCell ref="W4922:X4922"/>
    <mergeCell ref="B4926:C4929"/>
    <mergeCell ref="E4926:G4926"/>
    <mergeCell ref="I4926:K4926"/>
    <mergeCell ref="S4926:U4926"/>
    <mergeCell ref="W4926:X4926"/>
    <mergeCell ref="E4931:G4931"/>
    <mergeCell ref="I4931:K4931"/>
    <mergeCell ref="S4931:U4931"/>
    <mergeCell ref="C4933:E4933"/>
    <mergeCell ref="G4933:I4933"/>
    <mergeCell ref="B4936:X4936"/>
    <mergeCell ref="B4938:C4939"/>
    <mergeCell ref="E4938:G4938"/>
    <mergeCell ref="I4938:K4938"/>
    <mergeCell ref="S4938:U4938"/>
    <mergeCell ref="W4938:X4938"/>
    <mergeCell ref="E4942:G4942"/>
    <mergeCell ref="I4942:K4942"/>
    <mergeCell ref="S4942:U4942"/>
    <mergeCell ref="C4944:E4944"/>
    <mergeCell ref="G4944:I4944"/>
    <mergeCell ref="B4947:X4947"/>
    <mergeCell ref="B4949:C4952"/>
    <mergeCell ref="E4949:G4949"/>
    <mergeCell ref="I4949:K4949"/>
    <mergeCell ref="S4949:U4949"/>
    <mergeCell ref="W4949:X4949"/>
    <mergeCell ref="B4953:C4956"/>
    <mergeCell ref="E4953:G4953"/>
    <mergeCell ref="I4953:K4953"/>
    <mergeCell ref="S4953:U4953"/>
    <mergeCell ref="W4953:X4953"/>
    <mergeCell ref="E4958:G4958"/>
    <mergeCell ref="I4958:K4958"/>
    <mergeCell ref="S4958:U4958"/>
    <mergeCell ref="C4960:E4960"/>
    <mergeCell ref="G4960:I4960"/>
    <mergeCell ref="B4963:X4963"/>
    <mergeCell ref="B4965:C4968"/>
    <mergeCell ref="E4965:G4965"/>
    <mergeCell ref="I4965:K4965"/>
    <mergeCell ref="S4965:U4965"/>
    <mergeCell ref="W4965:X4965"/>
    <mergeCell ref="B4969:C4972"/>
    <mergeCell ref="E4969:G4969"/>
    <mergeCell ref="I4969:K4969"/>
    <mergeCell ref="S4969:U4969"/>
    <mergeCell ref="W4969:X4969"/>
    <mergeCell ref="E4974:G4974"/>
    <mergeCell ref="I4974:K4974"/>
    <mergeCell ref="S4974:U4974"/>
    <mergeCell ref="C4976:E4976"/>
    <mergeCell ref="G4976:I4976"/>
    <mergeCell ref="B4979:X4979"/>
    <mergeCell ref="B4981:C4982"/>
    <mergeCell ref="E4981:G4981"/>
    <mergeCell ref="I4981:K4981"/>
    <mergeCell ref="S4981:U4981"/>
    <mergeCell ref="E4985:G4985"/>
    <mergeCell ref="I4985:K4985"/>
    <mergeCell ref="S4985:U4985"/>
    <mergeCell ref="C4987:E4987"/>
    <mergeCell ref="G4987:I4987"/>
    <mergeCell ref="B4990:X4990"/>
    <mergeCell ref="B4992:C4993"/>
    <mergeCell ref="E4992:G4992"/>
    <mergeCell ref="I4992:K4992"/>
    <mergeCell ref="S4992:U4992"/>
    <mergeCell ref="W4992:X4992"/>
    <mergeCell ref="E4996:G4996"/>
    <mergeCell ref="I4996:K4996"/>
    <mergeCell ref="S4996:U4996"/>
    <mergeCell ref="C4998:E4998"/>
    <mergeCell ref="G4998:I4998"/>
    <mergeCell ref="B5001:X5001"/>
    <mergeCell ref="B5003:C5004"/>
    <mergeCell ref="E5003:G5003"/>
    <mergeCell ref="I5003:K5003"/>
    <mergeCell ref="S5003:U5003"/>
    <mergeCell ref="W5003:X5003"/>
    <mergeCell ref="E5007:G5007"/>
    <mergeCell ref="I5007:K5007"/>
    <mergeCell ref="S5007:U5007"/>
    <mergeCell ref="C5009:E5009"/>
    <mergeCell ref="G5009:I5009"/>
    <mergeCell ref="B5012:X5012"/>
    <mergeCell ref="B5014:C5017"/>
    <mergeCell ref="E5014:G5014"/>
    <mergeCell ref="I5014:K5014"/>
    <mergeCell ref="S5014:U5014"/>
    <mergeCell ref="W5014:X5014"/>
    <mergeCell ref="B5018:C5021"/>
    <mergeCell ref="E5018:G5018"/>
    <mergeCell ref="I5018:K5018"/>
    <mergeCell ref="S5018:U5018"/>
    <mergeCell ref="W5018:X5018"/>
    <mergeCell ref="E5023:G5023"/>
    <mergeCell ref="I5023:K5023"/>
    <mergeCell ref="S5023:U5023"/>
    <mergeCell ref="C5025:E5025"/>
    <mergeCell ref="G5025:I5025"/>
    <mergeCell ref="B5028:X5028"/>
    <mergeCell ref="B5030:C5033"/>
    <mergeCell ref="E5030:G5030"/>
    <mergeCell ref="I5030:K5030"/>
    <mergeCell ref="S5030:U5030"/>
    <mergeCell ref="W5030:X5030"/>
    <mergeCell ref="B5034:C5037"/>
    <mergeCell ref="E5034:G5034"/>
    <mergeCell ref="I5034:K5034"/>
    <mergeCell ref="S5034:U5034"/>
    <mergeCell ref="W5034:X5034"/>
    <mergeCell ref="E5039:G5039"/>
    <mergeCell ref="I5039:K5039"/>
    <mergeCell ref="S5039:U5039"/>
    <mergeCell ref="C5041:E5041"/>
    <mergeCell ref="G5041:I5041"/>
    <mergeCell ref="B5044:X5044"/>
    <mergeCell ref="B5046:C5049"/>
    <mergeCell ref="E5046:G5046"/>
    <mergeCell ref="I5046:K5046"/>
    <mergeCell ref="S5046:U5046"/>
    <mergeCell ref="W5046:X5046"/>
    <mergeCell ref="B5050:C5053"/>
    <mergeCell ref="E5050:G5050"/>
    <mergeCell ref="I5050:K5050"/>
    <mergeCell ref="S5050:U5050"/>
    <mergeCell ref="W5050:X5050"/>
    <mergeCell ref="E5055:G5055"/>
    <mergeCell ref="I5055:K5055"/>
    <mergeCell ref="S5055:U5055"/>
    <mergeCell ref="C5057:E5057"/>
    <mergeCell ref="G5057:I5057"/>
    <mergeCell ref="B5060:X5060"/>
    <mergeCell ref="B5062:C5063"/>
    <mergeCell ref="E5062:G5062"/>
    <mergeCell ref="I5062:K5062"/>
    <mergeCell ref="S5062:U5062"/>
    <mergeCell ref="W5062:X5062"/>
    <mergeCell ref="E5065:G5065"/>
    <mergeCell ref="I5065:K5065"/>
    <mergeCell ref="S5065:U5065"/>
    <mergeCell ref="C5067:E5067"/>
    <mergeCell ref="G5067:I5067"/>
    <mergeCell ref="B5070:X5070"/>
    <mergeCell ref="B5072:C5073"/>
    <mergeCell ref="E5072:G5072"/>
    <mergeCell ref="I5072:K5072"/>
    <mergeCell ref="S5072:U5072"/>
    <mergeCell ref="W5072:X5072"/>
    <mergeCell ref="E5076:G5076"/>
    <mergeCell ref="I5076:K5076"/>
    <mergeCell ref="S5076:U5076"/>
    <mergeCell ref="C5078:E5078"/>
    <mergeCell ref="G5078:I5078"/>
    <mergeCell ref="B5081:X5081"/>
    <mergeCell ref="B5083:C5084"/>
    <mergeCell ref="E5083:G5083"/>
    <mergeCell ref="I5083:K5083"/>
    <mergeCell ref="S5083:U5083"/>
    <mergeCell ref="W5083:X5083"/>
    <mergeCell ref="E5087:G5087"/>
    <mergeCell ref="I5087:K5087"/>
    <mergeCell ref="S5087:U5087"/>
    <mergeCell ref="C5089:E5089"/>
    <mergeCell ref="G5089:I5089"/>
    <mergeCell ref="B5092:X5092"/>
    <mergeCell ref="B5094:C5095"/>
    <mergeCell ref="E5094:G5094"/>
    <mergeCell ref="I5094:K5094"/>
    <mergeCell ref="S5094:U5094"/>
    <mergeCell ref="W5094:X5094"/>
    <mergeCell ref="B5097:C5098"/>
    <mergeCell ref="E5097:G5097"/>
    <mergeCell ref="I5097:K5097"/>
    <mergeCell ref="S5097:U5097"/>
    <mergeCell ref="W5097:X5097"/>
    <mergeCell ref="E5101:G5101"/>
    <mergeCell ref="I5101:K5101"/>
    <mergeCell ref="S5101:U5101"/>
    <mergeCell ref="C5103:E5103"/>
    <mergeCell ref="G5103:I5103"/>
    <mergeCell ref="B5106:X5106"/>
    <mergeCell ref="B5108:C5111"/>
    <mergeCell ref="E5108:G5108"/>
    <mergeCell ref="I5108:K5108"/>
    <mergeCell ref="S5108:U5108"/>
    <mergeCell ref="W5108:X5108"/>
    <mergeCell ref="B5112:C5115"/>
    <mergeCell ref="E5112:G5112"/>
    <mergeCell ref="I5112:K5112"/>
    <mergeCell ref="S5112:U5112"/>
    <mergeCell ref="W5112:X5112"/>
    <mergeCell ref="E5117:G5117"/>
    <mergeCell ref="I5117:K5117"/>
    <mergeCell ref="S5117:U5117"/>
    <mergeCell ref="C5119:E5119"/>
    <mergeCell ref="G5119:I5119"/>
    <mergeCell ref="B5122:X5122"/>
    <mergeCell ref="B5124:C5125"/>
    <mergeCell ref="E5124:G5124"/>
    <mergeCell ref="I5124:K5124"/>
    <mergeCell ref="S5124:U5124"/>
    <mergeCell ref="W5124:X5124"/>
    <mergeCell ref="E5128:G5128"/>
    <mergeCell ref="I5128:K5128"/>
    <mergeCell ref="S5128:U5128"/>
    <mergeCell ref="C5130:E5130"/>
    <mergeCell ref="G5130:I5130"/>
    <mergeCell ref="B5133:X5133"/>
    <mergeCell ref="B5135:C5138"/>
    <mergeCell ref="E5135:G5135"/>
    <mergeCell ref="I5135:K5135"/>
    <mergeCell ref="S5135:U5135"/>
    <mergeCell ref="W5135:X5135"/>
    <mergeCell ref="B5139:C5142"/>
    <mergeCell ref="E5139:G5139"/>
    <mergeCell ref="I5139:K5139"/>
    <mergeCell ref="S5139:U5139"/>
    <mergeCell ref="W5139:X5139"/>
    <mergeCell ref="E5144:G5144"/>
    <mergeCell ref="I5144:K5144"/>
    <mergeCell ref="S5144:U5144"/>
    <mergeCell ref="C5146:E5146"/>
    <mergeCell ref="G5146:I5146"/>
    <mergeCell ref="B5149:X5149"/>
    <mergeCell ref="B5151:C5152"/>
    <mergeCell ref="E5151:G5151"/>
    <mergeCell ref="I5151:K5151"/>
    <mergeCell ref="S5151:U5151"/>
    <mergeCell ref="W5151:X5151"/>
    <mergeCell ref="E5155:G5155"/>
    <mergeCell ref="I5155:K5155"/>
    <mergeCell ref="S5155:U5155"/>
    <mergeCell ref="C5157:E5157"/>
    <mergeCell ref="G5157:I5157"/>
    <mergeCell ref="B5160:X5160"/>
    <mergeCell ref="B5162:C5163"/>
    <mergeCell ref="E5162:G5162"/>
    <mergeCell ref="I5162:K5162"/>
    <mergeCell ref="S5162:U5162"/>
    <mergeCell ref="W5162:X5162"/>
    <mergeCell ref="E5165:G5165"/>
    <mergeCell ref="I5165:K5165"/>
    <mergeCell ref="S5165:U5165"/>
    <mergeCell ref="C5167:E5167"/>
    <mergeCell ref="G5167:I5167"/>
    <mergeCell ref="B5170:X5170"/>
    <mergeCell ref="B5172:C5173"/>
    <mergeCell ref="E5172:G5172"/>
    <mergeCell ref="I5172:K5172"/>
    <mergeCell ref="S5172:U5172"/>
    <mergeCell ref="W5172:X5172"/>
    <mergeCell ref="E5176:G5176"/>
    <mergeCell ref="I5176:K5176"/>
    <mergeCell ref="S5176:U5176"/>
    <mergeCell ref="C5178:E5178"/>
    <mergeCell ref="G5178:I5178"/>
    <mergeCell ref="B5181:X5181"/>
    <mergeCell ref="B5183:C5184"/>
    <mergeCell ref="E5183:G5183"/>
    <mergeCell ref="I5183:K5183"/>
    <mergeCell ref="S5183:U5183"/>
    <mergeCell ref="W5183:X5183"/>
    <mergeCell ref="E5187:G5187"/>
    <mergeCell ref="I5187:K5187"/>
    <mergeCell ref="S5187:U5187"/>
    <mergeCell ref="C5189:E5189"/>
    <mergeCell ref="G5189:I5189"/>
    <mergeCell ref="B5192:X5192"/>
    <mergeCell ref="B5194:C5197"/>
    <mergeCell ref="E5194:G5194"/>
    <mergeCell ref="I5194:K5194"/>
    <mergeCell ref="S5194:U5194"/>
    <mergeCell ref="W5194:X5194"/>
    <mergeCell ref="B5198:C5201"/>
    <mergeCell ref="E5198:G5198"/>
    <mergeCell ref="I5198:K5198"/>
    <mergeCell ref="S5198:U5198"/>
    <mergeCell ref="W5198:X5198"/>
    <mergeCell ref="E5203:G5203"/>
    <mergeCell ref="I5203:K5203"/>
    <mergeCell ref="S5203:U5203"/>
    <mergeCell ref="C5205:E5205"/>
    <mergeCell ref="G5205:I5205"/>
    <mergeCell ref="B5208:X5208"/>
    <mergeCell ref="B5210:C5211"/>
    <mergeCell ref="E5210:G5210"/>
    <mergeCell ref="I5210:K5210"/>
    <mergeCell ref="S5210:U5210"/>
    <mergeCell ref="W5210:X5210"/>
    <mergeCell ref="E5214:G5214"/>
    <mergeCell ref="I5214:K5214"/>
    <mergeCell ref="S5214:U5214"/>
    <mergeCell ref="C5216:E5216"/>
    <mergeCell ref="G5216:I5216"/>
    <mergeCell ref="B5219:X5219"/>
    <mergeCell ref="B5221:C5224"/>
    <mergeCell ref="E5221:G5221"/>
    <mergeCell ref="I5221:K5221"/>
    <mergeCell ref="S5221:U5221"/>
    <mergeCell ref="W5221:X5221"/>
    <mergeCell ref="B5225:C5228"/>
    <mergeCell ref="E5225:G5225"/>
    <mergeCell ref="I5225:K5225"/>
    <mergeCell ref="S5225:U5225"/>
    <mergeCell ref="W5225:X5225"/>
    <mergeCell ref="E5230:G5230"/>
    <mergeCell ref="I5230:K5230"/>
    <mergeCell ref="S5230:U5230"/>
    <mergeCell ref="C5232:E5232"/>
    <mergeCell ref="G5232:I5232"/>
    <mergeCell ref="B5235:X5235"/>
    <mergeCell ref="B5237:C5238"/>
    <mergeCell ref="E5237:G5237"/>
    <mergeCell ref="I5237:K5237"/>
    <mergeCell ref="S5237:U5237"/>
    <mergeCell ref="E5241:G5241"/>
    <mergeCell ref="I5241:K5241"/>
    <mergeCell ref="S5241:U5241"/>
    <mergeCell ref="C5243:E5243"/>
    <mergeCell ref="G5243:I5243"/>
    <mergeCell ref="B5246:X5246"/>
    <mergeCell ref="B5248:C5251"/>
    <mergeCell ref="E5248:G5248"/>
    <mergeCell ref="I5248:K5248"/>
    <mergeCell ref="S5248:U5248"/>
    <mergeCell ref="W5248:X5248"/>
    <mergeCell ref="B5252:C5255"/>
    <mergeCell ref="E5252:G5252"/>
    <mergeCell ref="I5252:K5252"/>
    <mergeCell ref="S5252:U5252"/>
    <mergeCell ref="W5252:X5252"/>
    <mergeCell ref="E5257:G5257"/>
    <mergeCell ref="I5257:K5257"/>
    <mergeCell ref="S5257:U5257"/>
    <mergeCell ref="C5259:E5259"/>
    <mergeCell ref="G5259:I5259"/>
    <mergeCell ref="B5262:X5262"/>
    <mergeCell ref="B5264:C5265"/>
    <mergeCell ref="E5264:G5264"/>
    <mergeCell ref="I5264:K5264"/>
    <mergeCell ref="S5264:U5264"/>
    <mergeCell ref="W5264:X5264"/>
    <mergeCell ref="E5268:G5268"/>
    <mergeCell ref="I5268:K5268"/>
    <mergeCell ref="S5268:U5268"/>
    <mergeCell ref="C5270:E5270"/>
    <mergeCell ref="G5270:I5270"/>
    <mergeCell ref="B5273:X5273"/>
    <mergeCell ref="B5275:C5276"/>
    <mergeCell ref="E5275:G5275"/>
    <mergeCell ref="I5275:K5275"/>
    <mergeCell ref="S5275:U5275"/>
    <mergeCell ref="W5275:X5275"/>
    <mergeCell ref="E5279:G5279"/>
    <mergeCell ref="I5279:K5279"/>
    <mergeCell ref="S5279:U5279"/>
    <mergeCell ref="C5281:E5281"/>
    <mergeCell ref="G5281:I5281"/>
    <mergeCell ref="B5284:X5284"/>
    <mergeCell ref="B5286:C5289"/>
    <mergeCell ref="E5286:G5286"/>
    <mergeCell ref="I5286:K5286"/>
    <mergeCell ref="S5286:U5286"/>
    <mergeCell ref="W5286:X5286"/>
    <mergeCell ref="B5290:C5293"/>
    <mergeCell ref="E5290:G5290"/>
    <mergeCell ref="I5290:K5290"/>
    <mergeCell ref="S5290:U5290"/>
    <mergeCell ref="W5290:X5290"/>
    <mergeCell ref="E5295:G5295"/>
    <mergeCell ref="I5295:K5295"/>
    <mergeCell ref="S5295:U5295"/>
    <mergeCell ref="C5297:E5297"/>
    <mergeCell ref="G5297:I5297"/>
    <mergeCell ref="B5300:X5300"/>
    <mergeCell ref="B5302:C5305"/>
    <mergeCell ref="E5302:G5302"/>
    <mergeCell ref="I5302:K5302"/>
    <mergeCell ref="S5302:U5302"/>
    <mergeCell ref="W5302:X5302"/>
    <mergeCell ref="B5306:C5309"/>
    <mergeCell ref="E5306:G5306"/>
    <mergeCell ref="I5306:K5306"/>
    <mergeCell ref="S5306:U5306"/>
    <mergeCell ref="W5306:X5306"/>
    <mergeCell ref="E5311:G5311"/>
    <mergeCell ref="I5311:K5311"/>
    <mergeCell ref="S5311:U5311"/>
    <mergeCell ref="C5313:E5313"/>
    <mergeCell ref="G5313:I5313"/>
    <mergeCell ref="B5316:X5316"/>
    <mergeCell ref="B5318:C5321"/>
    <mergeCell ref="E5318:G5318"/>
    <mergeCell ref="I5318:K5318"/>
    <mergeCell ref="S5318:U5318"/>
    <mergeCell ref="W5318:X5318"/>
    <mergeCell ref="B5322:C5325"/>
    <mergeCell ref="E5322:G5322"/>
    <mergeCell ref="I5322:K5322"/>
    <mergeCell ref="S5322:U5322"/>
    <mergeCell ref="W5322:X5322"/>
    <mergeCell ref="E5327:G5327"/>
    <mergeCell ref="I5327:K5327"/>
    <mergeCell ref="S5327:U5327"/>
    <mergeCell ref="C5329:E5329"/>
    <mergeCell ref="G5329:I5329"/>
    <mergeCell ref="B5332:X5332"/>
    <mergeCell ref="B5334:C5335"/>
    <mergeCell ref="E5334:G5334"/>
    <mergeCell ref="I5334:K5334"/>
    <mergeCell ref="S5334:U5334"/>
    <mergeCell ref="W5334:X5334"/>
    <mergeCell ref="E5338:G5338"/>
    <mergeCell ref="I5338:K5338"/>
    <mergeCell ref="S5338:U5338"/>
    <mergeCell ref="C5340:E5340"/>
    <mergeCell ref="G5340:I5340"/>
    <mergeCell ref="B5343:X5343"/>
    <mergeCell ref="B5345:C5348"/>
    <mergeCell ref="E5345:G5345"/>
    <mergeCell ref="I5345:K5345"/>
    <mergeCell ref="S5345:U5345"/>
    <mergeCell ref="W5345:X5345"/>
    <mergeCell ref="B5349:C5352"/>
    <mergeCell ref="E5349:G5349"/>
    <mergeCell ref="I5349:K5349"/>
    <mergeCell ref="S5349:U5349"/>
    <mergeCell ref="W5349:X5349"/>
    <mergeCell ref="E5354:G5354"/>
    <mergeCell ref="I5354:K5354"/>
    <mergeCell ref="S5354:U5354"/>
    <mergeCell ref="C5356:E5356"/>
    <mergeCell ref="G5356:I5356"/>
    <mergeCell ref="B5359:X5359"/>
    <mergeCell ref="B5361:C5364"/>
    <mergeCell ref="E5361:G5361"/>
    <mergeCell ref="I5361:K5361"/>
    <mergeCell ref="S5361:U5361"/>
    <mergeCell ref="W5361:X5361"/>
    <mergeCell ref="B5365:C5368"/>
    <mergeCell ref="E5365:G5365"/>
    <mergeCell ref="I5365:K5365"/>
    <mergeCell ref="S5365:U5365"/>
    <mergeCell ref="W5365:X5365"/>
    <mergeCell ref="E5370:G5370"/>
    <mergeCell ref="I5370:K5370"/>
    <mergeCell ref="S5370:U5370"/>
    <mergeCell ref="C5372:E5372"/>
    <mergeCell ref="G5372:I5372"/>
    <mergeCell ref="B5375:X5375"/>
    <mergeCell ref="B5377:C5380"/>
    <mergeCell ref="E5377:G5377"/>
    <mergeCell ref="I5377:K5377"/>
    <mergeCell ref="S5377:U5377"/>
    <mergeCell ref="W5377:X5377"/>
    <mergeCell ref="B5381:C5384"/>
    <mergeCell ref="E5381:G5381"/>
    <mergeCell ref="I5381:K5381"/>
    <mergeCell ref="S5381:U5381"/>
    <mergeCell ref="W5381:X5381"/>
    <mergeCell ref="E5386:G5386"/>
    <mergeCell ref="I5386:K5386"/>
    <mergeCell ref="S5386:U5386"/>
    <mergeCell ref="C5388:E5388"/>
    <mergeCell ref="G5388:I5388"/>
    <mergeCell ref="B5391:X5391"/>
    <mergeCell ref="B5393:C5394"/>
    <mergeCell ref="E5393:G5393"/>
    <mergeCell ref="I5393:K5393"/>
    <mergeCell ref="S5393:U5393"/>
    <mergeCell ref="W5393:X5393"/>
    <mergeCell ref="E5397:G5397"/>
    <mergeCell ref="I5397:K5397"/>
    <mergeCell ref="S5397:U5397"/>
    <mergeCell ref="C5399:E5399"/>
    <mergeCell ref="G5399:I5399"/>
    <mergeCell ref="B5402:X5402"/>
    <mergeCell ref="B5404:C5405"/>
    <mergeCell ref="E5404:G5404"/>
    <mergeCell ref="I5404:K5404"/>
    <mergeCell ref="S5404:U5404"/>
    <mergeCell ref="W5404:X5404"/>
    <mergeCell ref="E5408:G5408"/>
    <mergeCell ref="I5408:K5408"/>
    <mergeCell ref="S5408:U5408"/>
    <mergeCell ref="C5410:E5410"/>
    <mergeCell ref="G5410:I5410"/>
    <mergeCell ref="B5413:X5413"/>
    <mergeCell ref="B5415:C5418"/>
    <mergeCell ref="E5415:G5415"/>
    <mergeCell ref="I5415:K5415"/>
    <mergeCell ref="S5415:U5415"/>
    <mergeCell ref="W5415:X5415"/>
    <mergeCell ref="E5420:G5420"/>
    <mergeCell ref="I5420:K5420"/>
    <mergeCell ref="S5420:U5420"/>
    <mergeCell ref="C5422:E5422"/>
    <mergeCell ref="G5422:I5422"/>
    <mergeCell ref="B5425:X5425"/>
    <mergeCell ref="B5427:C5430"/>
    <mergeCell ref="E5427:G5427"/>
    <mergeCell ref="I5427:K5427"/>
    <mergeCell ref="S5427:U5427"/>
    <mergeCell ref="W5427:X5427"/>
    <mergeCell ref="B5431:C5434"/>
    <mergeCell ref="E5431:G5431"/>
    <mergeCell ref="I5431:K5431"/>
    <mergeCell ref="S5431:U5431"/>
    <mergeCell ref="W5431:X5431"/>
    <mergeCell ref="E5436:G5436"/>
    <mergeCell ref="I5436:K5436"/>
    <mergeCell ref="S5436:U5436"/>
    <mergeCell ref="C5438:E5438"/>
    <mergeCell ref="G5438:I5438"/>
    <mergeCell ref="B5441:X5441"/>
    <mergeCell ref="B5443:C5446"/>
    <mergeCell ref="E5443:G5443"/>
    <mergeCell ref="I5443:K5443"/>
    <mergeCell ref="S5443:U5443"/>
    <mergeCell ref="W5443:X5443"/>
    <mergeCell ref="B5447:C5450"/>
    <mergeCell ref="E5447:G5447"/>
    <mergeCell ref="I5447:K5447"/>
    <mergeCell ref="S5447:U5447"/>
    <mergeCell ref="W5447:X5447"/>
    <mergeCell ref="E5452:G5452"/>
    <mergeCell ref="I5452:K5452"/>
    <mergeCell ref="S5452:U5452"/>
    <mergeCell ref="C5454:E5454"/>
    <mergeCell ref="G5454:I5454"/>
    <mergeCell ref="B5457:X5457"/>
    <mergeCell ref="B5459:C5462"/>
    <mergeCell ref="E5459:G5459"/>
    <mergeCell ref="I5459:K5459"/>
    <mergeCell ref="S5459:U5459"/>
    <mergeCell ref="W5459:X5459"/>
    <mergeCell ref="B5463:C5466"/>
    <mergeCell ref="E5463:G5463"/>
    <mergeCell ref="I5463:K5463"/>
    <mergeCell ref="S5463:U5463"/>
    <mergeCell ref="W5463:X5463"/>
    <mergeCell ref="E5467:G5467"/>
    <mergeCell ref="I5467:K5467"/>
    <mergeCell ref="S5467:U5467"/>
    <mergeCell ref="C5469:E5469"/>
    <mergeCell ref="G5469:I5469"/>
    <mergeCell ref="B5472:X5472"/>
    <mergeCell ref="B5474:C5475"/>
    <mergeCell ref="E5474:G5474"/>
    <mergeCell ref="I5474:K5474"/>
    <mergeCell ref="S5474:U5474"/>
    <mergeCell ref="W5474:X5474"/>
    <mergeCell ref="E5478:G5478"/>
    <mergeCell ref="I5478:K5478"/>
    <mergeCell ref="S5478:U5478"/>
    <mergeCell ref="C5480:E5480"/>
    <mergeCell ref="G5480:I5480"/>
    <mergeCell ref="B5483:X5483"/>
    <mergeCell ref="B5485:C5488"/>
    <mergeCell ref="E5485:G5485"/>
    <mergeCell ref="I5485:K5485"/>
    <mergeCell ref="S5485:U5485"/>
    <mergeCell ref="W5485:X5485"/>
    <mergeCell ref="B5489:C5492"/>
    <mergeCell ref="E5489:G5489"/>
    <mergeCell ref="I5489:K5489"/>
    <mergeCell ref="S5489:U5489"/>
    <mergeCell ref="W5489:X5489"/>
    <mergeCell ref="E5494:G5494"/>
    <mergeCell ref="I5494:K5494"/>
    <mergeCell ref="S5494:U5494"/>
    <mergeCell ref="C5496:E5496"/>
    <mergeCell ref="G5496:I5496"/>
    <mergeCell ref="B5499:X5499"/>
    <mergeCell ref="B5501:C5502"/>
    <mergeCell ref="E5501:G5501"/>
    <mergeCell ref="I5501:K5501"/>
    <mergeCell ref="S5501:U5501"/>
    <mergeCell ref="W5501:X5501"/>
    <mergeCell ref="E5505:G5505"/>
    <mergeCell ref="I5505:K5505"/>
    <mergeCell ref="S5505:U5505"/>
    <mergeCell ref="C5507:E5507"/>
    <mergeCell ref="G5507:I5507"/>
    <mergeCell ref="B5510:X5510"/>
    <mergeCell ref="B5512:C5513"/>
    <mergeCell ref="E5512:G5512"/>
    <mergeCell ref="I5512:K5512"/>
    <mergeCell ref="S5512:U5512"/>
    <mergeCell ref="W5512:X5512"/>
    <mergeCell ref="E5516:G5516"/>
    <mergeCell ref="I5516:K5516"/>
    <mergeCell ref="S5516:U5516"/>
    <mergeCell ref="C5518:E5518"/>
    <mergeCell ref="G5518:I5518"/>
    <mergeCell ref="B5521:X5521"/>
    <mergeCell ref="B5523:C5526"/>
    <mergeCell ref="E5523:G5523"/>
    <mergeCell ref="I5523:K5523"/>
    <mergeCell ref="S5523:U5523"/>
    <mergeCell ref="W5523:X5523"/>
    <mergeCell ref="B5527:C5530"/>
    <mergeCell ref="E5527:G5527"/>
    <mergeCell ref="I5527:K5527"/>
    <mergeCell ref="S5527:U5527"/>
    <mergeCell ref="W5527:X5527"/>
    <mergeCell ref="E5532:G5532"/>
    <mergeCell ref="I5532:K5532"/>
    <mergeCell ref="S5532:U5532"/>
    <mergeCell ref="C5534:E5534"/>
    <mergeCell ref="G5534:I5534"/>
    <mergeCell ref="B5537:X5537"/>
    <mergeCell ref="B5539:C5540"/>
    <mergeCell ref="E5539:G5539"/>
    <mergeCell ref="I5539:K5539"/>
    <mergeCell ref="S5539:U5539"/>
    <mergeCell ref="W5539:X5539"/>
    <mergeCell ref="E5543:G5543"/>
    <mergeCell ref="I5543:K5543"/>
    <mergeCell ref="S5543:U5543"/>
    <mergeCell ref="C5545:E5545"/>
    <mergeCell ref="G5545:I5545"/>
    <mergeCell ref="B5548:X5548"/>
    <mergeCell ref="B5550:C5551"/>
    <mergeCell ref="E5550:G5550"/>
    <mergeCell ref="I5550:K5550"/>
    <mergeCell ref="S5550:U5550"/>
    <mergeCell ref="W5550:X5550"/>
    <mergeCell ref="E5554:G5554"/>
    <mergeCell ref="I5554:K5554"/>
    <mergeCell ref="S5554:U5554"/>
    <mergeCell ref="C5556:E5556"/>
    <mergeCell ref="G5556:I5556"/>
    <mergeCell ref="B5559:X5559"/>
    <mergeCell ref="B5561:C5562"/>
    <mergeCell ref="E5561:G5561"/>
    <mergeCell ref="I5561:K5561"/>
    <mergeCell ref="S5561:U5561"/>
    <mergeCell ref="W5561:X5561"/>
    <mergeCell ref="E5565:G5565"/>
    <mergeCell ref="I5565:K5565"/>
    <mergeCell ref="S5565:U5565"/>
    <mergeCell ref="C5567:E5567"/>
    <mergeCell ref="G5567:I5567"/>
    <mergeCell ref="B5570:X5570"/>
    <mergeCell ref="B5572:C5573"/>
    <mergeCell ref="E5572:G5572"/>
    <mergeCell ref="I5572:K5572"/>
    <mergeCell ref="S5572:U5572"/>
    <mergeCell ref="W5572:X5572"/>
    <mergeCell ref="E5576:G5576"/>
    <mergeCell ref="I5576:K5576"/>
    <mergeCell ref="S5576:U5576"/>
    <mergeCell ref="C5578:E5578"/>
    <mergeCell ref="G5578:I5578"/>
    <mergeCell ref="B5581:X5581"/>
    <mergeCell ref="B5583:C5584"/>
    <mergeCell ref="E5583:G5583"/>
    <mergeCell ref="I5583:K5583"/>
    <mergeCell ref="S5583:U5583"/>
    <mergeCell ref="W5583:X5583"/>
    <mergeCell ref="E5587:G5587"/>
    <mergeCell ref="I5587:K5587"/>
    <mergeCell ref="S5587:U5587"/>
    <mergeCell ref="C5589:E5589"/>
    <mergeCell ref="G5589:I5589"/>
    <mergeCell ref="B5592:X5592"/>
    <mergeCell ref="B5594:C5597"/>
    <mergeCell ref="E5594:G5594"/>
    <mergeCell ref="I5594:K5594"/>
    <mergeCell ref="S5594:U5594"/>
    <mergeCell ref="W5594:X5594"/>
    <mergeCell ref="B5598:C5601"/>
    <mergeCell ref="E5598:G5598"/>
    <mergeCell ref="I5598:K5598"/>
    <mergeCell ref="S5598:U5598"/>
    <mergeCell ref="W5598:X5598"/>
    <mergeCell ref="E5603:G5603"/>
    <mergeCell ref="I5603:K5603"/>
    <mergeCell ref="S5603:U5603"/>
    <mergeCell ref="C5605:E5605"/>
    <mergeCell ref="G5605:I5605"/>
    <mergeCell ref="B5608:X5608"/>
    <mergeCell ref="B5610:C5611"/>
    <mergeCell ref="E5610:G5610"/>
    <mergeCell ref="I5610:K5610"/>
    <mergeCell ref="S5610:U5610"/>
    <mergeCell ref="W5610:X5610"/>
    <mergeCell ref="E5614:G5614"/>
    <mergeCell ref="I5614:K5614"/>
    <mergeCell ref="S5614:U5614"/>
    <mergeCell ref="C5616:E5616"/>
    <mergeCell ref="G5616:I5616"/>
    <mergeCell ref="B5619:X5619"/>
    <mergeCell ref="B5621:C5622"/>
    <mergeCell ref="E5621:G5621"/>
    <mergeCell ref="I5621:K5621"/>
    <mergeCell ref="S5621:U5621"/>
    <mergeCell ref="W5621:X5621"/>
    <mergeCell ref="E5625:G5625"/>
    <mergeCell ref="I5625:K5625"/>
    <mergeCell ref="S5625:U5625"/>
    <mergeCell ref="C5627:E5627"/>
    <mergeCell ref="G5627:I5627"/>
    <mergeCell ref="B5630:X5630"/>
    <mergeCell ref="B5632:C5635"/>
    <mergeCell ref="E5632:G5632"/>
    <mergeCell ref="I5632:K5632"/>
    <mergeCell ref="S5632:U5632"/>
    <mergeCell ref="W5632:X5632"/>
    <mergeCell ref="B5636:C5639"/>
    <mergeCell ref="E5636:G5636"/>
    <mergeCell ref="I5636:K5636"/>
    <mergeCell ref="S5636:U5636"/>
    <mergeCell ref="W5636:X5636"/>
    <mergeCell ref="E5641:G5641"/>
    <mergeCell ref="I5641:K5641"/>
    <mergeCell ref="S5641:U5641"/>
    <mergeCell ref="C5643:E5643"/>
    <mergeCell ref="G5643:I5643"/>
    <mergeCell ref="B5646:X5646"/>
    <mergeCell ref="B5648:C5651"/>
    <mergeCell ref="E5648:G5648"/>
    <mergeCell ref="I5648:K5648"/>
    <mergeCell ref="S5648:U5648"/>
    <mergeCell ref="W5648:X5648"/>
    <mergeCell ref="B5652:C5655"/>
    <mergeCell ref="E5652:G5652"/>
    <mergeCell ref="I5652:K5652"/>
    <mergeCell ref="S5652:U5652"/>
    <mergeCell ref="W5652:X5652"/>
    <mergeCell ref="E5657:G5657"/>
    <mergeCell ref="I5657:K5657"/>
    <mergeCell ref="S5657:U5657"/>
    <mergeCell ref="C5659:E5659"/>
    <mergeCell ref="G5659:I5659"/>
    <mergeCell ref="B5662:X5662"/>
    <mergeCell ref="B5664:C5665"/>
    <mergeCell ref="E5664:G5664"/>
    <mergeCell ref="I5664:K5664"/>
    <mergeCell ref="S5664:U5664"/>
    <mergeCell ref="W5664:X5664"/>
    <mergeCell ref="E5667:G5667"/>
    <mergeCell ref="I5667:K5667"/>
    <mergeCell ref="S5667:U5667"/>
    <mergeCell ref="C5669:E5669"/>
    <mergeCell ref="G5669:I5669"/>
    <mergeCell ref="B5672:X5672"/>
    <mergeCell ref="B5674:C5677"/>
    <mergeCell ref="E5674:G5674"/>
    <mergeCell ref="I5674:K5674"/>
    <mergeCell ref="S5674:U5674"/>
    <mergeCell ref="W5674:X5674"/>
    <mergeCell ref="B5678:C5681"/>
    <mergeCell ref="E5678:G5678"/>
    <mergeCell ref="I5678:K5678"/>
    <mergeCell ref="S5678:U5678"/>
    <mergeCell ref="W5678:X5678"/>
    <mergeCell ref="E5683:G5683"/>
    <mergeCell ref="I5683:K5683"/>
    <mergeCell ref="S5683:U5683"/>
    <mergeCell ref="C5685:E5685"/>
    <mergeCell ref="G5685:I5685"/>
    <mergeCell ref="B5688:X5688"/>
    <mergeCell ref="B5690:C5691"/>
    <mergeCell ref="E5690:G5690"/>
    <mergeCell ref="I5690:K5690"/>
    <mergeCell ref="S5690:U5690"/>
    <mergeCell ref="W5690:X5690"/>
    <mergeCell ref="E5694:G5694"/>
    <mergeCell ref="I5694:K5694"/>
    <mergeCell ref="S5694:U5694"/>
    <mergeCell ref="C5696:E5696"/>
    <mergeCell ref="G5696:I5696"/>
    <mergeCell ref="B5699:X5699"/>
    <mergeCell ref="B5701:C5704"/>
    <mergeCell ref="E5701:G5701"/>
    <mergeCell ref="I5701:K5701"/>
    <mergeCell ref="S5701:U5701"/>
    <mergeCell ref="W5701:X5701"/>
    <mergeCell ref="B5705:C5708"/>
    <mergeCell ref="E5705:G5705"/>
    <mergeCell ref="I5705:K5705"/>
    <mergeCell ref="S5705:U5705"/>
    <mergeCell ref="W5705:X5705"/>
    <mergeCell ref="E5710:G5710"/>
    <mergeCell ref="I5710:K5710"/>
    <mergeCell ref="S5710:U5710"/>
    <mergeCell ref="C5712:E5712"/>
    <mergeCell ref="G5712:I5712"/>
    <mergeCell ref="B5715:X5715"/>
    <mergeCell ref="B5717:C5720"/>
    <mergeCell ref="E5717:G5717"/>
    <mergeCell ref="I5717:K5717"/>
    <mergeCell ref="S5717:U5717"/>
    <mergeCell ref="W5717:X5717"/>
    <mergeCell ref="B5721:C5724"/>
    <mergeCell ref="E5721:G5721"/>
    <mergeCell ref="I5721:K5721"/>
    <mergeCell ref="S5721:U5721"/>
    <mergeCell ref="W5721:X5721"/>
    <mergeCell ref="E5726:G5726"/>
    <mergeCell ref="I5726:K5726"/>
    <mergeCell ref="S5726:U5726"/>
    <mergeCell ref="C5728:E5728"/>
    <mergeCell ref="G5728:I5728"/>
    <mergeCell ref="B5731:X5731"/>
    <mergeCell ref="B5733:C5736"/>
    <mergeCell ref="E5733:G5733"/>
    <mergeCell ref="I5733:K5733"/>
    <mergeCell ref="S5733:U5733"/>
    <mergeCell ref="W5733:X5733"/>
    <mergeCell ref="B5737:C5740"/>
    <mergeCell ref="E5737:G5737"/>
    <mergeCell ref="I5737:K5737"/>
    <mergeCell ref="S5737:U5737"/>
    <mergeCell ref="W5737:X5737"/>
    <mergeCell ref="E5742:G5742"/>
    <mergeCell ref="I5742:K5742"/>
    <mergeCell ref="S5742:U5742"/>
    <mergeCell ref="C5744:E5744"/>
    <mergeCell ref="G5744:I5744"/>
    <mergeCell ref="B5747:X5747"/>
    <mergeCell ref="B5749:C5750"/>
    <mergeCell ref="E5749:G5749"/>
    <mergeCell ref="I5749:K5749"/>
    <mergeCell ref="S5749:U5749"/>
    <mergeCell ref="W5749:X5749"/>
    <mergeCell ref="E5753:G5753"/>
    <mergeCell ref="I5753:K5753"/>
    <mergeCell ref="S5753:U5753"/>
    <mergeCell ref="C5755:E5755"/>
    <mergeCell ref="G5755:I5755"/>
    <mergeCell ref="B5758:X5758"/>
    <mergeCell ref="B5760:C5761"/>
    <mergeCell ref="E5760:G5760"/>
    <mergeCell ref="I5760:K5760"/>
    <mergeCell ref="S5760:U5760"/>
    <mergeCell ref="W5760:X5760"/>
    <mergeCell ref="E5764:G5764"/>
    <mergeCell ref="I5764:K5764"/>
    <mergeCell ref="S5764:U5764"/>
    <mergeCell ref="C5766:E5766"/>
    <mergeCell ref="G5766:I5766"/>
    <mergeCell ref="B5769:X5769"/>
    <mergeCell ref="B5771:C5772"/>
    <mergeCell ref="E5771:G5771"/>
    <mergeCell ref="I5771:K5771"/>
    <mergeCell ref="S5771:U5771"/>
    <mergeCell ref="W5771:X5771"/>
    <mergeCell ref="E5775:G5775"/>
    <mergeCell ref="I5775:K5775"/>
    <mergeCell ref="S5775:U5775"/>
    <mergeCell ref="C5777:E5777"/>
    <mergeCell ref="G5777:I5777"/>
    <mergeCell ref="B5780:X5780"/>
    <mergeCell ref="B5782:C5783"/>
    <mergeCell ref="E5782:G5782"/>
    <mergeCell ref="I5782:K5782"/>
    <mergeCell ref="S5782:U5782"/>
    <mergeCell ref="W5782:X5782"/>
    <mergeCell ref="E5786:G5786"/>
    <mergeCell ref="I5786:K5786"/>
    <mergeCell ref="S5786:U5786"/>
    <mergeCell ref="C5788:E5788"/>
    <mergeCell ref="G5788:I5788"/>
    <mergeCell ref="B5791:X5791"/>
    <mergeCell ref="B5793:C5796"/>
    <mergeCell ref="E5793:G5793"/>
    <mergeCell ref="I5793:K5793"/>
    <mergeCell ref="S5793:U5793"/>
    <mergeCell ref="W5793:X5793"/>
    <mergeCell ref="B5797:C5800"/>
    <mergeCell ref="E5797:G5797"/>
    <mergeCell ref="I5797:K5797"/>
    <mergeCell ref="S5797:U5797"/>
    <mergeCell ref="W5797:X5797"/>
    <mergeCell ref="E5802:G5802"/>
    <mergeCell ref="I5802:K5802"/>
    <mergeCell ref="S5802:U5802"/>
    <mergeCell ref="C5804:E5804"/>
    <mergeCell ref="G5804:I5804"/>
    <mergeCell ref="B5807:X5807"/>
    <mergeCell ref="B5809:C5810"/>
    <mergeCell ref="E5809:G5809"/>
    <mergeCell ref="I5809:K5809"/>
    <mergeCell ref="S5809:U5809"/>
    <mergeCell ref="W5809:X5809"/>
    <mergeCell ref="E5813:G5813"/>
    <mergeCell ref="I5813:K5813"/>
    <mergeCell ref="S5813:U5813"/>
    <mergeCell ref="C5815:E5815"/>
    <mergeCell ref="G5815:I5815"/>
    <mergeCell ref="B5818:X5818"/>
    <mergeCell ref="B5820:C5821"/>
    <mergeCell ref="E5820:G5820"/>
    <mergeCell ref="I5820:K5820"/>
    <mergeCell ref="S5820:U5820"/>
    <mergeCell ref="W5820:X5820"/>
    <mergeCell ref="E5824:G5824"/>
    <mergeCell ref="I5824:K5824"/>
    <mergeCell ref="S5824:U5824"/>
    <mergeCell ref="C5826:E5826"/>
    <mergeCell ref="G5826:I5826"/>
    <mergeCell ref="B5829:X5829"/>
    <mergeCell ref="B5831:C5832"/>
    <mergeCell ref="E5831:G5831"/>
    <mergeCell ref="I5831:K5831"/>
    <mergeCell ref="S5831:U5831"/>
    <mergeCell ref="W5831:X5831"/>
    <mergeCell ref="E5835:G5835"/>
    <mergeCell ref="I5835:K5835"/>
    <mergeCell ref="S5835:U5835"/>
    <mergeCell ref="C5837:E5837"/>
    <mergeCell ref="G5837:I5837"/>
    <mergeCell ref="B5840:X5840"/>
    <mergeCell ref="B5842:C5843"/>
    <mergeCell ref="E5842:G5842"/>
    <mergeCell ref="I5842:K5842"/>
    <mergeCell ref="S5842:U5842"/>
    <mergeCell ref="W5842:X5842"/>
    <mergeCell ref="E5846:G5846"/>
    <mergeCell ref="I5846:K5846"/>
    <mergeCell ref="S5846:U5846"/>
    <mergeCell ref="C5848:E5848"/>
    <mergeCell ref="G5848:I5848"/>
    <mergeCell ref="B5851:X5851"/>
    <mergeCell ref="B5853:C5856"/>
    <mergeCell ref="E5853:G5853"/>
    <mergeCell ref="I5853:K5853"/>
    <mergeCell ref="S5853:U5853"/>
    <mergeCell ref="W5853:X5853"/>
    <mergeCell ref="B5857:C5860"/>
    <mergeCell ref="E5857:G5857"/>
    <mergeCell ref="I5857:K5857"/>
    <mergeCell ref="S5857:U5857"/>
    <mergeCell ref="W5857:X5857"/>
    <mergeCell ref="E5862:G5862"/>
    <mergeCell ref="I5862:K5862"/>
    <mergeCell ref="S5862:U5862"/>
    <mergeCell ref="C5864:E5864"/>
    <mergeCell ref="G5864:I5864"/>
    <mergeCell ref="B5867:X5867"/>
    <mergeCell ref="B5869:C5872"/>
    <mergeCell ref="E5869:G5869"/>
    <mergeCell ref="I5869:K5869"/>
    <mergeCell ref="S5869:U5869"/>
    <mergeCell ref="W5869:X5869"/>
    <mergeCell ref="B5873:C5876"/>
    <mergeCell ref="E5873:G5873"/>
    <mergeCell ref="I5873:K5873"/>
    <mergeCell ref="S5873:U5873"/>
    <mergeCell ref="W5873:X5873"/>
    <mergeCell ref="E5878:G5878"/>
    <mergeCell ref="I5878:K5878"/>
    <mergeCell ref="S5878:U5878"/>
    <mergeCell ref="C5880:E5880"/>
    <mergeCell ref="G5880:I5880"/>
    <mergeCell ref="B5883:X5883"/>
    <mergeCell ref="B5885:C5888"/>
    <mergeCell ref="E5885:G5885"/>
    <mergeCell ref="I5885:K5885"/>
    <mergeCell ref="S5885:U5885"/>
    <mergeCell ref="W5885:X5885"/>
    <mergeCell ref="B5889:C5892"/>
    <mergeCell ref="E5889:G5889"/>
    <mergeCell ref="I5889:K5889"/>
    <mergeCell ref="S5889:U5889"/>
    <mergeCell ref="W5889:X5889"/>
    <mergeCell ref="E5894:G5894"/>
    <mergeCell ref="I5894:K5894"/>
    <mergeCell ref="S5894:U5894"/>
    <mergeCell ref="C5896:E5896"/>
    <mergeCell ref="G5896:I5896"/>
    <mergeCell ref="B5899:X5899"/>
    <mergeCell ref="B5901:C5904"/>
    <mergeCell ref="E5901:G5901"/>
    <mergeCell ref="I5901:K5901"/>
    <mergeCell ref="S5901:U5901"/>
    <mergeCell ref="W5901:X5901"/>
    <mergeCell ref="B5905:C5908"/>
    <mergeCell ref="E5905:G5905"/>
    <mergeCell ref="I5905:K5905"/>
    <mergeCell ref="S5905:U5905"/>
    <mergeCell ref="W5905:X5905"/>
    <mergeCell ref="E5910:G5910"/>
    <mergeCell ref="I5910:K5910"/>
    <mergeCell ref="S5910:U5910"/>
    <mergeCell ref="C5912:E5912"/>
    <mergeCell ref="G5912:I5912"/>
    <mergeCell ref="B5915:X5915"/>
    <mergeCell ref="B5917:C5918"/>
    <mergeCell ref="E5917:G5917"/>
    <mergeCell ref="I5917:K5917"/>
    <mergeCell ref="S5917:U5917"/>
    <mergeCell ref="W5917:X5917"/>
    <mergeCell ref="E5921:G5921"/>
    <mergeCell ref="I5921:K5921"/>
    <mergeCell ref="S5921:U5921"/>
    <mergeCell ref="C5923:E5923"/>
    <mergeCell ref="G5923:I5923"/>
    <mergeCell ref="B5926:X5926"/>
    <mergeCell ref="B5928:C5931"/>
    <mergeCell ref="E5928:G5928"/>
    <mergeCell ref="I5928:K5928"/>
    <mergeCell ref="S5928:U5928"/>
    <mergeCell ref="W5928:X5928"/>
    <mergeCell ref="B5932:C5935"/>
    <mergeCell ref="E5932:G5932"/>
    <mergeCell ref="I5932:K5932"/>
    <mergeCell ref="S5932:U5932"/>
    <mergeCell ref="W5932:X5932"/>
    <mergeCell ref="E5937:G5937"/>
    <mergeCell ref="I5937:K5937"/>
    <mergeCell ref="S5937:U5937"/>
    <mergeCell ref="C5939:E5939"/>
    <mergeCell ref="G5939:I5939"/>
    <mergeCell ref="B5942:X5942"/>
    <mergeCell ref="B5944:C5947"/>
    <mergeCell ref="E5944:G5944"/>
    <mergeCell ref="I5944:K5944"/>
    <mergeCell ref="S5944:U5944"/>
    <mergeCell ref="W5944:X5944"/>
    <mergeCell ref="B5948:C5951"/>
    <mergeCell ref="E5948:G5948"/>
    <mergeCell ref="I5948:K5948"/>
    <mergeCell ref="S5948:U5948"/>
    <mergeCell ref="W5948:X5948"/>
    <mergeCell ref="E5953:G5953"/>
    <mergeCell ref="I5953:K5953"/>
    <mergeCell ref="S5953:U5953"/>
    <mergeCell ref="C5955:E5955"/>
    <mergeCell ref="G5955:I5955"/>
    <mergeCell ref="B5958:X5958"/>
    <mergeCell ref="B5960:C5963"/>
    <mergeCell ref="E5960:G5960"/>
    <mergeCell ref="I5960:K5960"/>
    <mergeCell ref="S5960:U5960"/>
    <mergeCell ref="W5960:X5960"/>
    <mergeCell ref="B5964:C5967"/>
    <mergeCell ref="E5964:G5964"/>
    <mergeCell ref="I5964:K5964"/>
    <mergeCell ref="S5964:U5964"/>
    <mergeCell ref="W5964:X5964"/>
    <mergeCell ref="E5969:G5969"/>
    <mergeCell ref="I5969:K5969"/>
    <mergeCell ref="S5969:U5969"/>
    <mergeCell ref="C5971:E5971"/>
    <mergeCell ref="G5971:I5971"/>
    <mergeCell ref="B5974:X5974"/>
    <mergeCell ref="B5976:C5977"/>
    <mergeCell ref="E5976:G5976"/>
    <mergeCell ref="I5976:K5976"/>
    <mergeCell ref="S5976:U5976"/>
    <mergeCell ref="W5976:X5976"/>
    <mergeCell ref="E5980:G5980"/>
    <mergeCell ref="I5980:K5980"/>
    <mergeCell ref="S5980:U5980"/>
    <mergeCell ref="C5982:E5982"/>
    <mergeCell ref="G5982:I5982"/>
    <mergeCell ref="B5985:X5985"/>
    <mergeCell ref="B5987:C5990"/>
    <mergeCell ref="E5987:G5987"/>
    <mergeCell ref="I5987:K5987"/>
    <mergeCell ref="S5987:U5987"/>
    <mergeCell ref="W5987:X5987"/>
    <mergeCell ref="B5991:C5994"/>
    <mergeCell ref="E5991:G5991"/>
    <mergeCell ref="I5991:K5991"/>
    <mergeCell ref="S5991:U5991"/>
    <mergeCell ref="W5991:X5991"/>
    <mergeCell ref="E5996:G5996"/>
    <mergeCell ref="I5996:K5996"/>
    <mergeCell ref="S5996:U5996"/>
    <mergeCell ref="C5998:E5998"/>
    <mergeCell ref="G5998:I5998"/>
    <mergeCell ref="B6001:X6001"/>
    <mergeCell ref="B6003:C6004"/>
    <mergeCell ref="E6003:G6003"/>
    <mergeCell ref="I6003:K6003"/>
    <mergeCell ref="S6003:U6003"/>
    <mergeCell ref="W6003:X6003"/>
    <mergeCell ref="E6007:G6007"/>
    <mergeCell ref="I6007:K6007"/>
    <mergeCell ref="S6007:U6007"/>
    <mergeCell ref="C6009:E6009"/>
    <mergeCell ref="G6009:I6009"/>
    <mergeCell ref="B6012:X6012"/>
    <mergeCell ref="B6014:C6017"/>
    <mergeCell ref="E6014:G6014"/>
    <mergeCell ref="I6014:K6014"/>
    <mergeCell ref="S6014:U6014"/>
    <mergeCell ref="W6014:X6014"/>
    <mergeCell ref="B6018:C6021"/>
    <mergeCell ref="E6018:G6018"/>
    <mergeCell ref="I6018:K6018"/>
    <mergeCell ref="S6018:U6018"/>
    <mergeCell ref="W6018:X6018"/>
    <mergeCell ref="E6023:G6023"/>
    <mergeCell ref="I6023:K6023"/>
    <mergeCell ref="S6023:U6023"/>
    <mergeCell ref="C6025:E6025"/>
    <mergeCell ref="G6025:I6025"/>
    <mergeCell ref="B6028:X6028"/>
    <mergeCell ref="B6030:C6033"/>
    <mergeCell ref="E6030:G6030"/>
    <mergeCell ref="I6030:K6030"/>
    <mergeCell ref="S6030:U6030"/>
    <mergeCell ref="W6030:X6030"/>
    <mergeCell ref="B6034:C6037"/>
    <mergeCell ref="E6034:G6034"/>
    <mergeCell ref="I6034:K6034"/>
    <mergeCell ref="S6034:U6034"/>
    <mergeCell ref="W6034:X6034"/>
    <mergeCell ref="E6039:G6039"/>
    <mergeCell ref="I6039:K6039"/>
    <mergeCell ref="S6039:U6039"/>
    <mergeCell ref="C6041:E6041"/>
    <mergeCell ref="G6041:I6041"/>
    <mergeCell ref="B6044:X6044"/>
    <mergeCell ref="B6046:C6047"/>
    <mergeCell ref="E6046:G6046"/>
    <mergeCell ref="I6046:K6046"/>
    <mergeCell ref="S6046:U6046"/>
    <mergeCell ref="W6046:X6046"/>
    <mergeCell ref="E6050:G6050"/>
    <mergeCell ref="I6050:K6050"/>
    <mergeCell ref="S6050:U6050"/>
    <mergeCell ref="C6052:E6052"/>
    <mergeCell ref="G6052:I6052"/>
    <mergeCell ref="B6055:X6055"/>
    <mergeCell ref="B6057:C6058"/>
    <mergeCell ref="E6057:G6057"/>
    <mergeCell ref="I6057:K6057"/>
    <mergeCell ref="S6057:U6057"/>
    <mergeCell ref="W6057:X6057"/>
    <mergeCell ref="E6061:G6061"/>
    <mergeCell ref="I6061:K6061"/>
    <mergeCell ref="S6061:U6061"/>
    <mergeCell ref="C6063:E6063"/>
    <mergeCell ref="G6063:I6063"/>
    <mergeCell ref="B6066:X6066"/>
    <mergeCell ref="B6068:C6069"/>
    <mergeCell ref="E6068:G6068"/>
    <mergeCell ref="I6068:K6068"/>
    <mergeCell ref="S6068:U6068"/>
    <mergeCell ref="W6068:X6068"/>
    <mergeCell ref="E6071:G6071"/>
    <mergeCell ref="I6071:K6071"/>
    <mergeCell ref="S6071:U6071"/>
    <mergeCell ref="C6073:E6073"/>
    <mergeCell ref="G6073:I6073"/>
    <mergeCell ref="B6076:X6076"/>
    <mergeCell ref="B6078:C6081"/>
    <mergeCell ref="E6078:G6078"/>
    <mergeCell ref="I6078:K6078"/>
    <mergeCell ref="S6078:U6078"/>
    <mergeCell ref="W6078:X6078"/>
    <mergeCell ref="B6082:C6085"/>
    <mergeCell ref="E6082:G6082"/>
    <mergeCell ref="I6082:K6082"/>
    <mergeCell ref="S6082:U6082"/>
    <mergeCell ref="W6082:X6082"/>
    <mergeCell ref="E6087:G6087"/>
    <mergeCell ref="I6087:K6087"/>
    <mergeCell ref="S6087:U6087"/>
    <mergeCell ref="C6089:E6089"/>
    <mergeCell ref="G6089:I6089"/>
    <mergeCell ref="B6092:X6092"/>
    <mergeCell ref="B6094:C6097"/>
    <mergeCell ref="E6094:G6094"/>
    <mergeCell ref="I6094:K6094"/>
    <mergeCell ref="S6094:U6094"/>
    <mergeCell ref="W6094:X6094"/>
    <mergeCell ref="B6098:C6101"/>
    <mergeCell ref="E6098:G6098"/>
    <mergeCell ref="I6098:K6098"/>
    <mergeCell ref="S6098:U6098"/>
    <mergeCell ref="W6098:X6098"/>
    <mergeCell ref="E6103:G6103"/>
    <mergeCell ref="I6103:K6103"/>
    <mergeCell ref="S6103:U6103"/>
    <mergeCell ref="C6105:E6105"/>
    <mergeCell ref="G6105:I6105"/>
    <mergeCell ref="B6108:X6108"/>
    <mergeCell ref="B6110:C6113"/>
    <mergeCell ref="E6110:G6110"/>
    <mergeCell ref="I6110:K6110"/>
    <mergeCell ref="S6110:U6110"/>
    <mergeCell ref="W6110:X6110"/>
    <mergeCell ref="B6114:C6117"/>
    <mergeCell ref="E6114:G6114"/>
    <mergeCell ref="I6114:K6114"/>
    <mergeCell ref="S6114:U6114"/>
    <mergeCell ref="W6114:X6114"/>
    <mergeCell ref="E6119:G6119"/>
    <mergeCell ref="I6119:K6119"/>
    <mergeCell ref="S6119:U6119"/>
    <mergeCell ref="C6121:E6121"/>
    <mergeCell ref="G6121:I6121"/>
    <mergeCell ref="B6124:X6124"/>
    <mergeCell ref="B6126:C6127"/>
    <mergeCell ref="E6126:G6126"/>
    <mergeCell ref="I6126:K6126"/>
    <mergeCell ref="S6126:U6126"/>
    <mergeCell ref="E6130:G6130"/>
    <mergeCell ref="I6130:K6130"/>
    <mergeCell ref="S6130:U6130"/>
    <mergeCell ref="C6132:E6132"/>
    <mergeCell ref="G6132:I6132"/>
    <mergeCell ref="B6135:X6135"/>
    <mergeCell ref="B6137:C6140"/>
    <mergeCell ref="E6137:G6137"/>
    <mergeCell ref="I6137:K6137"/>
    <mergeCell ref="S6137:U6137"/>
    <mergeCell ref="W6137:X6137"/>
    <mergeCell ref="B6141:C6144"/>
    <mergeCell ref="E6141:G6141"/>
    <mergeCell ref="I6141:K6141"/>
    <mergeCell ref="S6141:U6141"/>
    <mergeCell ref="W6141:X6141"/>
    <mergeCell ref="E6146:G6146"/>
    <mergeCell ref="I6146:K6146"/>
    <mergeCell ref="S6146:U6146"/>
    <mergeCell ref="C6148:E6148"/>
    <mergeCell ref="G6148:I6148"/>
    <mergeCell ref="B6151:X6151"/>
    <mergeCell ref="B6153:C6154"/>
    <mergeCell ref="E6153:G6153"/>
    <mergeCell ref="I6153:K6153"/>
    <mergeCell ref="S6153:U6153"/>
    <mergeCell ref="W6153:X6153"/>
    <mergeCell ref="E6157:G6157"/>
    <mergeCell ref="I6157:K6157"/>
    <mergeCell ref="S6157:U6157"/>
    <mergeCell ref="C6159:E6159"/>
    <mergeCell ref="G6159:I6159"/>
    <mergeCell ref="B6162:X6162"/>
    <mergeCell ref="B6164:C6165"/>
    <mergeCell ref="E6164:G6164"/>
    <mergeCell ref="I6164:K6164"/>
    <mergeCell ref="S6164:U6164"/>
    <mergeCell ref="W6164:X6164"/>
    <mergeCell ref="E6168:G6168"/>
    <mergeCell ref="I6168:K6168"/>
    <mergeCell ref="S6168:U6168"/>
    <mergeCell ref="C6170:E6170"/>
    <mergeCell ref="G6170:I6170"/>
    <mergeCell ref="B6173:X6173"/>
    <mergeCell ref="B6175:C6178"/>
    <mergeCell ref="E6175:G6175"/>
    <mergeCell ref="I6175:K6175"/>
    <mergeCell ref="S6175:U6175"/>
    <mergeCell ref="W6175:X6175"/>
    <mergeCell ref="B6179:C6182"/>
    <mergeCell ref="E6179:G6179"/>
    <mergeCell ref="I6179:K6179"/>
    <mergeCell ref="S6179:U6179"/>
    <mergeCell ref="W6179:X6179"/>
    <mergeCell ref="E6184:G6184"/>
    <mergeCell ref="I6184:K6184"/>
    <mergeCell ref="S6184:U6184"/>
    <mergeCell ref="C6186:E6186"/>
    <mergeCell ref="G6186:I6186"/>
    <mergeCell ref="B6189:X6189"/>
    <mergeCell ref="B6191:C6192"/>
    <mergeCell ref="E6191:G6191"/>
    <mergeCell ref="I6191:K6191"/>
    <mergeCell ref="S6191:U6191"/>
    <mergeCell ref="W6191:X6191"/>
    <mergeCell ref="E6195:G6195"/>
    <mergeCell ref="I6195:K6195"/>
    <mergeCell ref="S6195:U6195"/>
    <mergeCell ref="C6197:E6197"/>
    <mergeCell ref="G6197:I6197"/>
    <mergeCell ref="B6200:X6200"/>
    <mergeCell ref="B6202:C6203"/>
    <mergeCell ref="E6202:G6202"/>
    <mergeCell ref="I6202:K6202"/>
    <mergeCell ref="S6202:U6202"/>
    <mergeCell ref="W6202:X6202"/>
    <mergeCell ref="E6206:G6206"/>
    <mergeCell ref="I6206:K6206"/>
    <mergeCell ref="S6206:U6206"/>
    <mergeCell ref="C6208:E6208"/>
    <mergeCell ref="G6208:I6208"/>
    <mergeCell ref="B6211:X6211"/>
    <mergeCell ref="B6213:C6214"/>
    <mergeCell ref="E6213:G6213"/>
    <mergeCell ref="I6213:K6213"/>
    <mergeCell ref="S6213:U6213"/>
    <mergeCell ref="W6213:X6213"/>
    <mergeCell ref="E6217:G6217"/>
    <mergeCell ref="I6217:K6217"/>
    <mergeCell ref="S6217:U6217"/>
    <mergeCell ref="C6219:E6219"/>
    <mergeCell ref="G6219:I6219"/>
    <mergeCell ref="B6222:X6222"/>
    <mergeCell ref="B6224:C6227"/>
    <mergeCell ref="E6224:G6224"/>
    <mergeCell ref="I6224:K6224"/>
    <mergeCell ref="S6224:U6224"/>
    <mergeCell ref="W6224:X6224"/>
    <mergeCell ref="B6228:C6231"/>
    <mergeCell ref="E6228:G6228"/>
    <mergeCell ref="I6228:K6228"/>
    <mergeCell ref="S6228:U6228"/>
    <mergeCell ref="W6228:X6228"/>
    <mergeCell ref="E6233:G6233"/>
    <mergeCell ref="I6233:K6233"/>
    <mergeCell ref="S6233:U6233"/>
    <mergeCell ref="C6235:E6235"/>
    <mergeCell ref="G6235:I6235"/>
    <mergeCell ref="B6238:X6238"/>
    <mergeCell ref="B6240:C6241"/>
    <mergeCell ref="E6240:G6240"/>
    <mergeCell ref="I6240:K6240"/>
    <mergeCell ref="S6240:U6240"/>
    <mergeCell ref="W6240:X6240"/>
    <mergeCell ref="E6244:G6244"/>
    <mergeCell ref="I6244:K6244"/>
    <mergeCell ref="S6244:U6244"/>
    <mergeCell ref="C6246:E6246"/>
    <mergeCell ref="G6246:I6246"/>
    <mergeCell ref="B6249:X6249"/>
    <mergeCell ref="B6251:C6254"/>
    <mergeCell ref="E6251:G6251"/>
    <mergeCell ref="I6251:K6251"/>
    <mergeCell ref="S6251:U6251"/>
    <mergeCell ref="B6255:C6258"/>
    <mergeCell ref="E6255:G6255"/>
    <mergeCell ref="I6255:K6255"/>
    <mergeCell ref="S6255:U6255"/>
    <mergeCell ref="E6260:G6260"/>
    <mergeCell ref="I6260:K6260"/>
    <mergeCell ref="S6260:U6260"/>
    <mergeCell ref="C6262:E6262"/>
    <mergeCell ref="G6262:I6262"/>
    <mergeCell ref="B6265:X6265"/>
    <mergeCell ref="B6267:C6268"/>
    <mergeCell ref="E6267:G6267"/>
    <mergeCell ref="I6267:K6267"/>
    <mergeCell ref="S6267:U6267"/>
    <mergeCell ref="E6271:G6271"/>
    <mergeCell ref="I6271:K6271"/>
    <mergeCell ref="S6271:U6271"/>
    <mergeCell ref="C6273:E6273"/>
    <mergeCell ref="G6273:I6273"/>
    <mergeCell ref="B6276:X6276"/>
    <mergeCell ref="B6278:C6281"/>
    <mergeCell ref="E6278:G6278"/>
    <mergeCell ref="I6278:K6278"/>
    <mergeCell ref="S6278:U6278"/>
    <mergeCell ref="W6278:X6278"/>
    <mergeCell ref="B6282:C6285"/>
    <mergeCell ref="E6282:G6282"/>
    <mergeCell ref="I6282:K6282"/>
    <mergeCell ref="S6282:U6282"/>
    <mergeCell ref="W6282:X6282"/>
    <mergeCell ref="E6287:G6287"/>
    <mergeCell ref="I6287:K6287"/>
    <mergeCell ref="S6287:U6287"/>
    <mergeCell ref="C6289:E6289"/>
    <mergeCell ref="G6289:I6289"/>
    <mergeCell ref="B6292:X6292"/>
    <mergeCell ref="B6294:C6295"/>
    <mergeCell ref="E6294:G6294"/>
    <mergeCell ref="I6294:K6294"/>
    <mergeCell ref="S6294:U6294"/>
    <mergeCell ref="W6294:X6294"/>
    <mergeCell ref="E6298:G6298"/>
    <mergeCell ref="I6298:K6298"/>
    <mergeCell ref="S6298:U6298"/>
    <mergeCell ref="C6300:E6300"/>
    <mergeCell ref="G6300:I6300"/>
    <mergeCell ref="B6303:X6303"/>
    <mergeCell ref="B6305:C6308"/>
    <mergeCell ref="E6305:G6305"/>
    <mergeCell ref="I6305:K6305"/>
    <mergeCell ref="S6305:U6305"/>
    <mergeCell ref="W6305:X6305"/>
    <mergeCell ref="B6309:C6312"/>
    <mergeCell ref="E6309:G6309"/>
    <mergeCell ref="I6309:K6309"/>
    <mergeCell ref="S6309:U6309"/>
    <mergeCell ref="W6309:X6309"/>
    <mergeCell ref="E6314:G6314"/>
    <mergeCell ref="I6314:K6314"/>
    <mergeCell ref="S6314:U6314"/>
    <mergeCell ref="C6316:E6316"/>
    <mergeCell ref="G6316:I6316"/>
    <mergeCell ref="B6319:X6319"/>
    <mergeCell ref="B6321:C6324"/>
    <mergeCell ref="E6321:G6321"/>
    <mergeCell ref="I6321:K6321"/>
    <mergeCell ref="S6321:U6321"/>
    <mergeCell ref="W6321:X6321"/>
    <mergeCell ref="B6325:C6328"/>
    <mergeCell ref="E6325:G6325"/>
    <mergeCell ref="I6325:K6325"/>
    <mergeCell ref="S6325:U6325"/>
    <mergeCell ref="W6325:X6325"/>
    <mergeCell ref="E6330:G6330"/>
    <mergeCell ref="I6330:K6330"/>
    <mergeCell ref="S6330:U6330"/>
    <mergeCell ref="C6332:E6332"/>
    <mergeCell ref="G6332:I6332"/>
    <mergeCell ref="B6335:X6335"/>
    <mergeCell ref="B6337:C6340"/>
    <mergeCell ref="E6337:G6337"/>
    <mergeCell ref="I6337:K6337"/>
    <mergeCell ref="S6337:U6337"/>
    <mergeCell ref="W6337:X6337"/>
    <mergeCell ref="B6341:C6344"/>
    <mergeCell ref="E6341:G6341"/>
    <mergeCell ref="I6341:K6341"/>
    <mergeCell ref="S6341:U6341"/>
    <mergeCell ref="W6341:X6341"/>
    <mergeCell ref="E6346:G6346"/>
    <mergeCell ref="I6346:K6346"/>
    <mergeCell ref="S6346:U6346"/>
    <mergeCell ref="C6348:E6348"/>
    <mergeCell ref="G6348:I6348"/>
    <mergeCell ref="B6351:X6351"/>
    <mergeCell ref="B6353:C6356"/>
    <mergeCell ref="E6353:G6353"/>
    <mergeCell ref="I6353:K6353"/>
    <mergeCell ref="S6353:U6353"/>
    <mergeCell ref="W6353:X6353"/>
    <mergeCell ref="B6357:C6360"/>
    <mergeCell ref="E6357:G6357"/>
    <mergeCell ref="I6357:K6357"/>
    <mergeCell ref="S6357:U6357"/>
    <mergeCell ref="W6357:X6357"/>
    <mergeCell ref="E6362:G6362"/>
    <mergeCell ref="I6362:K6362"/>
    <mergeCell ref="S6362:U6362"/>
    <mergeCell ref="C6364:E6364"/>
    <mergeCell ref="G6364:I6364"/>
    <mergeCell ref="B6367:X6367"/>
    <mergeCell ref="B6369:C6372"/>
    <mergeCell ref="E6369:G6369"/>
    <mergeCell ref="I6369:K6369"/>
    <mergeCell ref="S6369:U6369"/>
    <mergeCell ref="W6369:X6369"/>
    <mergeCell ref="B6373:C6376"/>
    <mergeCell ref="E6373:G6373"/>
    <mergeCell ref="I6373:K6373"/>
    <mergeCell ref="S6373:U6373"/>
    <mergeCell ref="W6373:X6373"/>
    <mergeCell ref="E6378:G6378"/>
    <mergeCell ref="I6378:K6378"/>
    <mergeCell ref="S6378:U6378"/>
    <mergeCell ref="C6380:E6380"/>
    <mergeCell ref="G6380:I6380"/>
    <mergeCell ref="B6383:X6383"/>
    <mergeCell ref="B6385:C6388"/>
    <mergeCell ref="E6385:G6385"/>
    <mergeCell ref="I6385:K6385"/>
    <mergeCell ref="S6385:U6385"/>
    <mergeCell ref="W6385:X6385"/>
    <mergeCell ref="B6389:C6392"/>
    <mergeCell ref="E6389:G6389"/>
    <mergeCell ref="I6389:K6389"/>
    <mergeCell ref="S6389:U6389"/>
    <mergeCell ref="W6389:X6389"/>
    <mergeCell ref="E6394:G6394"/>
    <mergeCell ref="I6394:K6394"/>
    <mergeCell ref="S6394:U6394"/>
    <mergeCell ref="C6396:E6396"/>
    <mergeCell ref="G6396:I6396"/>
    <mergeCell ref="B6399:X6399"/>
    <mergeCell ref="B6401:C6404"/>
    <mergeCell ref="E6401:G6401"/>
    <mergeCell ref="I6401:K6401"/>
    <mergeCell ref="S6401:U6401"/>
    <mergeCell ref="W6401:X6401"/>
    <mergeCell ref="B6405:C6408"/>
    <mergeCell ref="E6405:G6405"/>
    <mergeCell ref="I6405:K6405"/>
    <mergeCell ref="S6405:U6405"/>
    <mergeCell ref="W6405:X6405"/>
    <mergeCell ref="E6410:G6410"/>
    <mergeCell ref="I6410:K6410"/>
    <mergeCell ref="S6410:U6410"/>
    <mergeCell ref="C6412:E6412"/>
    <mergeCell ref="G6412:I6412"/>
    <mergeCell ref="B6415:X6415"/>
    <mergeCell ref="B6417:C6418"/>
    <mergeCell ref="E6417:G6417"/>
    <mergeCell ref="I6417:K6417"/>
    <mergeCell ref="S6417:U6417"/>
    <mergeCell ref="W6417:X6417"/>
    <mergeCell ref="E6421:G6421"/>
    <mergeCell ref="I6421:K6421"/>
    <mergeCell ref="S6421:U6421"/>
    <mergeCell ref="C6423:E6423"/>
    <mergeCell ref="G6423:I6423"/>
    <mergeCell ref="B6426:X6426"/>
    <mergeCell ref="B6428:C6429"/>
    <mergeCell ref="E6428:G6428"/>
    <mergeCell ref="I6428:K6428"/>
    <mergeCell ref="S6428:U6428"/>
    <mergeCell ref="W6428:X6428"/>
    <mergeCell ref="E6432:G6432"/>
    <mergeCell ref="I6432:K6432"/>
    <mergeCell ref="S6432:U6432"/>
    <mergeCell ref="C6434:E6434"/>
    <mergeCell ref="G6434:I6434"/>
    <mergeCell ref="B6437:X6437"/>
    <mergeCell ref="B6439:C6442"/>
    <mergeCell ref="E6439:G6439"/>
    <mergeCell ref="I6439:K6439"/>
    <mergeCell ref="S6439:U6439"/>
    <mergeCell ref="B6443:C6446"/>
    <mergeCell ref="E6443:G6443"/>
    <mergeCell ref="I6443:K6443"/>
    <mergeCell ref="S6443:U6443"/>
    <mergeCell ref="E6448:G6448"/>
    <mergeCell ref="I6448:K6448"/>
    <mergeCell ref="S6448:U6448"/>
    <mergeCell ref="C6450:E6450"/>
    <mergeCell ref="G6450:I6450"/>
    <mergeCell ref="B6453:X6453"/>
    <mergeCell ref="B6455:C6458"/>
    <mergeCell ref="E6455:G6455"/>
    <mergeCell ref="I6455:K6455"/>
    <mergeCell ref="S6455:U6455"/>
    <mergeCell ref="W6455:X6455"/>
    <mergeCell ref="B6459:C6462"/>
    <mergeCell ref="E6459:G6459"/>
    <mergeCell ref="I6459:K6459"/>
    <mergeCell ref="S6459:U6459"/>
    <mergeCell ref="W6459:X6459"/>
    <mergeCell ref="E6464:G6464"/>
    <mergeCell ref="I6464:K6464"/>
    <mergeCell ref="S6464:U6464"/>
    <mergeCell ref="C6466:E6466"/>
    <mergeCell ref="G6466:I6466"/>
    <mergeCell ref="B6469:X6469"/>
    <mergeCell ref="B6471:C6474"/>
    <mergeCell ref="E6471:G6471"/>
    <mergeCell ref="I6471:K6471"/>
    <mergeCell ref="S6471:U6471"/>
    <mergeCell ref="W6471:X6471"/>
    <mergeCell ref="B6475:C6478"/>
    <mergeCell ref="E6475:G6475"/>
    <mergeCell ref="I6475:K6475"/>
    <mergeCell ref="S6475:U6475"/>
    <mergeCell ref="W6475:X6475"/>
    <mergeCell ref="E6480:G6480"/>
    <mergeCell ref="I6480:K6480"/>
    <mergeCell ref="S6480:U6480"/>
    <mergeCell ref="C6482:E6482"/>
    <mergeCell ref="G6482:I6482"/>
    <mergeCell ref="B6485:X6485"/>
    <mergeCell ref="B6487:C6490"/>
    <mergeCell ref="E6487:G6487"/>
    <mergeCell ref="I6487:K6487"/>
    <mergeCell ref="S6487:U6487"/>
    <mergeCell ref="W6487:X6487"/>
    <mergeCell ref="B6491:C6494"/>
    <mergeCell ref="E6491:G6491"/>
    <mergeCell ref="I6491:K6491"/>
    <mergeCell ref="S6491:U6491"/>
    <mergeCell ref="W6491:X6491"/>
    <mergeCell ref="E6496:G6496"/>
    <mergeCell ref="I6496:K6496"/>
    <mergeCell ref="S6496:U6496"/>
    <mergeCell ref="C6498:E6498"/>
    <mergeCell ref="G6498:I6498"/>
    <mergeCell ref="B6501:X6501"/>
    <mergeCell ref="B6503:C6504"/>
    <mergeCell ref="E6503:G6503"/>
    <mergeCell ref="I6503:K6503"/>
    <mergeCell ref="S6503:U6503"/>
    <mergeCell ref="W6503:X6503"/>
    <mergeCell ref="E6507:G6507"/>
    <mergeCell ref="I6507:K6507"/>
    <mergeCell ref="S6507:U6507"/>
    <mergeCell ref="C6509:E6509"/>
    <mergeCell ref="G6509:I6509"/>
    <mergeCell ref="B6512:X6512"/>
    <mergeCell ref="B6514:C6515"/>
    <mergeCell ref="E6514:G6514"/>
    <mergeCell ref="I6514:K6514"/>
    <mergeCell ref="S6514:U6514"/>
    <mergeCell ref="W6514:X6514"/>
    <mergeCell ref="E6518:G6518"/>
    <mergeCell ref="I6518:K6518"/>
    <mergeCell ref="S6518:U6518"/>
    <mergeCell ref="C6520:E6520"/>
    <mergeCell ref="G6520:I6520"/>
    <mergeCell ref="B6523:X6523"/>
    <mergeCell ref="B6525:C6526"/>
    <mergeCell ref="E6525:G6525"/>
    <mergeCell ref="I6525:K6525"/>
    <mergeCell ref="S6525:U6525"/>
    <mergeCell ref="W6525:X6525"/>
    <mergeCell ref="E6529:G6529"/>
    <mergeCell ref="I6529:K6529"/>
    <mergeCell ref="S6529:U6529"/>
    <mergeCell ref="C6531:E6531"/>
    <mergeCell ref="G6531:I6531"/>
    <mergeCell ref="B6534:X6534"/>
    <mergeCell ref="B6536:C6539"/>
    <mergeCell ref="E6536:G6536"/>
    <mergeCell ref="I6536:K6536"/>
    <mergeCell ref="S6536:U6536"/>
    <mergeCell ref="W6536:X6536"/>
    <mergeCell ref="B6540:C6543"/>
    <mergeCell ref="E6540:G6540"/>
    <mergeCell ref="I6540:K6540"/>
    <mergeCell ref="S6540:U6540"/>
    <mergeCell ref="W6540:X6540"/>
    <mergeCell ref="E6545:G6545"/>
    <mergeCell ref="I6545:K6545"/>
    <mergeCell ref="S6545:U6545"/>
    <mergeCell ref="C6547:E6547"/>
    <mergeCell ref="G6547:I6547"/>
    <mergeCell ref="B6550:X6550"/>
    <mergeCell ref="B6552:C6553"/>
    <mergeCell ref="E6552:G6552"/>
    <mergeCell ref="I6552:K6552"/>
    <mergeCell ref="S6552:U6552"/>
    <mergeCell ref="W6552:X6552"/>
    <mergeCell ref="E6556:G6556"/>
    <mergeCell ref="I6556:K6556"/>
    <mergeCell ref="S6556:U6556"/>
    <mergeCell ref="C6558:E6558"/>
    <mergeCell ref="G6558:I6558"/>
    <mergeCell ref="B6561:X6561"/>
    <mergeCell ref="B6563:C6566"/>
    <mergeCell ref="E6563:G6563"/>
    <mergeCell ref="I6563:K6563"/>
    <mergeCell ref="S6563:U6563"/>
    <mergeCell ref="W6563:X6563"/>
    <mergeCell ref="B6567:C6570"/>
    <mergeCell ref="E6567:G6567"/>
    <mergeCell ref="I6567:K6567"/>
    <mergeCell ref="S6567:U6567"/>
    <mergeCell ref="W6567:X6567"/>
    <mergeCell ref="E6572:G6572"/>
    <mergeCell ref="I6572:K6572"/>
    <mergeCell ref="S6572:U6572"/>
    <mergeCell ref="C6574:E6574"/>
    <mergeCell ref="G6574:I6574"/>
    <mergeCell ref="B6577:X6577"/>
    <mergeCell ref="B6579:C6582"/>
    <mergeCell ref="E6579:G6579"/>
    <mergeCell ref="I6579:K6579"/>
    <mergeCell ref="S6579:U6579"/>
    <mergeCell ref="W6579:X6579"/>
    <mergeCell ref="B6583:C6586"/>
    <mergeCell ref="E6583:G6583"/>
    <mergeCell ref="I6583:K6583"/>
    <mergeCell ref="S6583:U6583"/>
    <mergeCell ref="W6583:X6583"/>
    <mergeCell ref="E6588:G6588"/>
    <mergeCell ref="I6588:K6588"/>
    <mergeCell ref="S6588:U6588"/>
    <mergeCell ref="C6590:E6590"/>
    <mergeCell ref="G6590:I6590"/>
    <mergeCell ref="B6593:X6593"/>
    <mergeCell ref="B6595:C6596"/>
    <mergeCell ref="E6595:G6595"/>
    <mergeCell ref="I6595:K6595"/>
    <mergeCell ref="S6595:U6595"/>
    <mergeCell ref="W6595:X6595"/>
    <mergeCell ref="E6599:G6599"/>
    <mergeCell ref="I6599:K6599"/>
    <mergeCell ref="S6599:U6599"/>
    <mergeCell ref="C6601:E6601"/>
    <mergeCell ref="G6601:I6601"/>
    <mergeCell ref="B6604:X6604"/>
    <mergeCell ref="B6606:C6607"/>
    <mergeCell ref="E6606:G6606"/>
    <mergeCell ref="I6606:K6606"/>
    <mergeCell ref="S6606:U6606"/>
    <mergeCell ref="W6606:X6606"/>
    <mergeCell ref="E6610:G6610"/>
    <mergeCell ref="I6610:K6610"/>
    <mergeCell ref="S6610:U6610"/>
    <mergeCell ref="C6612:E6612"/>
    <mergeCell ref="G6612:I6612"/>
    <mergeCell ref="B6615:X6615"/>
    <mergeCell ref="B6617:C6620"/>
    <mergeCell ref="E6617:G6617"/>
    <mergeCell ref="I6617:K6617"/>
    <mergeCell ref="S6617:U6617"/>
    <mergeCell ref="W6617:X6617"/>
    <mergeCell ref="B6621:C6624"/>
    <mergeCell ref="E6621:G6621"/>
    <mergeCell ref="I6621:K6621"/>
    <mergeCell ref="S6621:U6621"/>
    <mergeCell ref="W6621:X6621"/>
    <mergeCell ref="E6626:G6626"/>
    <mergeCell ref="I6626:K6626"/>
    <mergeCell ref="S6626:U6626"/>
    <mergeCell ref="C6628:E6628"/>
    <mergeCell ref="G6628:I6628"/>
    <mergeCell ref="B6631:X6631"/>
    <mergeCell ref="B6633:C6634"/>
    <mergeCell ref="E6633:G6633"/>
    <mergeCell ref="I6633:K6633"/>
    <mergeCell ref="S6633:U6633"/>
    <mergeCell ref="E6637:G6637"/>
    <mergeCell ref="I6637:K6637"/>
    <mergeCell ref="S6637:U6637"/>
    <mergeCell ref="C6639:E6639"/>
    <mergeCell ref="G6639:I6639"/>
    <mergeCell ref="B6642:X6642"/>
    <mergeCell ref="B6644:C6647"/>
    <mergeCell ref="E6644:G6644"/>
    <mergeCell ref="I6644:K6644"/>
    <mergeCell ref="S6644:U6644"/>
    <mergeCell ref="W6644:X6644"/>
    <mergeCell ref="B6648:C6651"/>
    <mergeCell ref="E6648:G6648"/>
    <mergeCell ref="I6648:K6648"/>
    <mergeCell ref="S6648:U6648"/>
    <mergeCell ref="W6648:X6648"/>
    <mergeCell ref="E6653:G6653"/>
    <mergeCell ref="I6653:K6653"/>
    <mergeCell ref="S6653:U6653"/>
    <mergeCell ref="C6655:E6655"/>
    <mergeCell ref="G6655:I6655"/>
    <mergeCell ref="B6658:X6658"/>
    <mergeCell ref="B6660:C6663"/>
    <mergeCell ref="E6660:G6660"/>
    <mergeCell ref="I6660:K6660"/>
    <mergeCell ref="S6660:U6660"/>
    <mergeCell ref="W6660:X6660"/>
    <mergeCell ref="B6664:C6667"/>
    <mergeCell ref="E6664:G6664"/>
    <mergeCell ref="I6664:K6664"/>
    <mergeCell ref="S6664:U6664"/>
    <mergeCell ref="W6664:X6664"/>
    <mergeCell ref="E6669:G6669"/>
    <mergeCell ref="I6669:K6669"/>
    <mergeCell ref="S6669:U6669"/>
    <mergeCell ref="C6671:E6671"/>
    <mergeCell ref="G6671:I6671"/>
    <mergeCell ref="B6674:X6674"/>
    <mergeCell ref="B6676:C6679"/>
    <mergeCell ref="E6676:G6676"/>
    <mergeCell ref="I6676:K6676"/>
    <mergeCell ref="S6676:U6676"/>
    <mergeCell ref="W6676:X6676"/>
    <mergeCell ref="B6680:C6683"/>
    <mergeCell ref="E6680:G6680"/>
    <mergeCell ref="I6680:K6680"/>
    <mergeCell ref="S6680:U6680"/>
    <mergeCell ref="W6680:X6680"/>
    <mergeCell ref="E6685:G6685"/>
    <mergeCell ref="I6685:K6685"/>
    <mergeCell ref="S6685:U6685"/>
    <mergeCell ref="C6687:E6687"/>
    <mergeCell ref="G6687:I6687"/>
    <mergeCell ref="B6690:X6690"/>
    <mergeCell ref="B6692:C6693"/>
    <mergeCell ref="E6692:G6692"/>
    <mergeCell ref="I6692:K6692"/>
    <mergeCell ref="S6692:U6692"/>
    <mergeCell ref="W6692:X6692"/>
    <mergeCell ref="E6696:G6696"/>
    <mergeCell ref="I6696:K6696"/>
    <mergeCell ref="S6696:U6696"/>
    <mergeCell ref="C6698:E6698"/>
    <mergeCell ref="G6698:I6698"/>
    <mergeCell ref="B6701:X6701"/>
    <mergeCell ref="B6703:C6706"/>
    <mergeCell ref="E6703:G6703"/>
    <mergeCell ref="I6703:K6703"/>
    <mergeCell ref="S6703:U6703"/>
    <mergeCell ref="B6707:C6710"/>
    <mergeCell ref="E6707:G6707"/>
    <mergeCell ref="I6707:K6707"/>
    <mergeCell ref="S6707:U6707"/>
    <mergeCell ref="W6707:X6707"/>
    <mergeCell ref="E6712:G6712"/>
    <mergeCell ref="I6712:K6712"/>
    <mergeCell ref="S6712:U6712"/>
    <mergeCell ref="C6714:E6714"/>
    <mergeCell ref="G6714:I6714"/>
    <mergeCell ref="B6717:X6717"/>
    <mergeCell ref="B6719:C6720"/>
    <mergeCell ref="E6719:G6719"/>
    <mergeCell ref="I6719:K6719"/>
    <mergeCell ref="S6719:U6719"/>
    <mergeCell ref="W6719:X6719"/>
    <mergeCell ref="E6723:G6723"/>
    <mergeCell ref="I6723:K6723"/>
    <mergeCell ref="S6723:U6723"/>
    <mergeCell ref="C6725:E6725"/>
    <mergeCell ref="G6725:I6725"/>
    <mergeCell ref="B6728:X6728"/>
    <mergeCell ref="B6730:C6733"/>
    <mergeCell ref="E6730:G6730"/>
    <mergeCell ref="I6730:K6730"/>
    <mergeCell ref="S6730:U6730"/>
    <mergeCell ref="W6730:X6730"/>
    <mergeCell ref="B6734:C6737"/>
    <mergeCell ref="E6734:G6734"/>
    <mergeCell ref="I6734:K6734"/>
    <mergeCell ref="S6734:U6734"/>
    <mergeCell ref="W6734:X6734"/>
    <mergeCell ref="E6739:G6739"/>
    <mergeCell ref="I6739:K6739"/>
    <mergeCell ref="S6739:U6739"/>
    <mergeCell ref="C6741:E6741"/>
    <mergeCell ref="G6741:I6741"/>
    <mergeCell ref="B6744:X6744"/>
    <mergeCell ref="B6746:C6749"/>
    <mergeCell ref="E6746:G6746"/>
    <mergeCell ref="I6746:K6746"/>
    <mergeCell ref="S6746:U6746"/>
    <mergeCell ref="W6746:X6746"/>
    <mergeCell ref="B6750:C6753"/>
    <mergeCell ref="E6750:G6750"/>
    <mergeCell ref="I6750:K6750"/>
    <mergeCell ref="S6750:U6750"/>
    <mergeCell ref="W6750:X6750"/>
    <mergeCell ref="E6755:G6755"/>
    <mergeCell ref="I6755:K6755"/>
    <mergeCell ref="S6755:U6755"/>
    <mergeCell ref="C6757:E6757"/>
    <mergeCell ref="G6757:I6757"/>
    <mergeCell ref="B6760:X6760"/>
    <mergeCell ref="B6762:C6763"/>
    <mergeCell ref="E6762:G6762"/>
    <mergeCell ref="I6762:K6762"/>
    <mergeCell ref="S6762:U6762"/>
    <mergeCell ref="W6762:X6762"/>
    <mergeCell ref="E6766:G6766"/>
    <mergeCell ref="I6766:K6766"/>
    <mergeCell ref="S6766:U6766"/>
    <mergeCell ref="C6768:E6768"/>
    <mergeCell ref="G6768:I6768"/>
    <mergeCell ref="B6771:X6771"/>
    <mergeCell ref="B6773:C6774"/>
    <mergeCell ref="E6773:G6773"/>
    <mergeCell ref="I6773:K6773"/>
    <mergeCell ref="S6773:U6773"/>
    <mergeCell ref="W6773:X6773"/>
    <mergeCell ref="E6777:G6777"/>
    <mergeCell ref="I6777:K6777"/>
    <mergeCell ref="S6777:U6777"/>
    <mergeCell ref="C6779:E6779"/>
    <mergeCell ref="G6779:I6779"/>
    <mergeCell ref="B6782:X6782"/>
    <mergeCell ref="B6784:C6787"/>
    <mergeCell ref="E6784:G6784"/>
    <mergeCell ref="I6784:K6784"/>
    <mergeCell ref="S6784:U6784"/>
    <mergeCell ref="W6784:X6784"/>
    <mergeCell ref="B6788:C6791"/>
    <mergeCell ref="E6788:G6788"/>
    <mergeCell ref="I6788:K6788"/>
    <mergeCell ref="S6788:U6788"/>
    <mergeCell ref="W6788:X6788"/>
    <mergeCell ref="E6793:G6793"/>
    <mergeCell ref="I6793:K6793"/>
    <mergeCell ref="S6793:U6793"/>
    <mergeCell ref="C6795:E6795"/>
    <mergeCell ref="G6795:I6795"/>
    <mergeCell ref="B6798:X6798"/>
    <mergeCell ref="B6800:C6804"/>
    <mergeCell ref="E6800:G6800"/>
    <mergeCell ref="I6800:K6800"/>
    <mergeCell ref="S6800:U6800"/>
    <mergeCell ref="W6800:X6800"/>
    <mergeCell ref="B6805:C6809"/>
    <mergeCell ref="E6805:G6805"/>
    <mergeCell ref="I6805:K6805"/>
    <mergeCell ref="S6805:U6805"/>
    <mergeCell ref="E6811:G6811"/>
    <mergeCell ref="I6811:K6811"/>
    <mergeCell ref="S6811:U6811"/>
    <mergeCell ref="C6813:E6813"/>
    <mergeCell ref="G6813:I6813"/>
    <mergeCell ref="B6816:X6816"/>
    <mergeCell ref="B6818:C6821"/>
    <mergeCell ref="E6818:G6818"/>
    <mergeCell ref="I6818:K6818"/>
    <mergeCell ref="S6818:U6818"/>
    <mergeCell ref="W6818:X6818"/>
    <mergeCell ref="B6822:C6825"/>
    <mergeCell ref="E6822:G6822"/>
    <mergeCell ref="I6822:K6822"/>
    <mergeCell ref="S6822:U6822"/>
    <mergeCell ref="W6822:X6822"/>
    <mergeCell ref="E6827:G6827"/>
    <mergeCell ref="I6827:K6827"/>
    <mergeCell ref="S6827:U6827"/>
    <mergeCell ref="C6829:E6829"/>
    <mergeCell ref="G6829:I6829"/>
    <mergeCell ref="B6832:X6832"/>
    <mergeCell ref="B6834:C6835"/>
    <mergeCell ref="E6834:G6834"/>
    <mergeCell ref="I6834:K6834"/>
    <mergeCell ref="S6834:U6834"/>
    <mergeCell ref="W6834:X6834"/>
    <mergeCell ref="E6838:G6838"/>
    <mergeCell ref="I6838:K6838"/>
    <mergeCell ref="S6838:U6838"/>
    <mergeCell ref="C6840:E6840"/>
    <mergeCell ref="G6840:I6840"/>
    <mergeCell ref="B6843:X6843"/>
    <mergeCell ref="B6845:C6848"/>
    <mergeCell ref="E6845:G6845"/>
    <mergeCell ref="I6845:K6845"/>
    <mergeCell ref="S6845:U6845"/>
    <mergeCell ref="W6845:X6845"/>
    <mergeCell ref="B6849:C6852"/>
    <mergeCell ref="E6849:G6849"/>
    <mergeCell ref="I6849:K6849"/>
    <mergeCell ref="S6849:U6849"/>
    <mergeCell ref="W6849:X6849"/>
    <mergeCell ref="E6854:G6854"/>
    <mergeCell ref="I6854:K6854"/>
    <mergeCell ref="S6854:U6854"/>
    <mergeCell ref="C6856:E6856"/>
    <mergeCell ref="G6856:I6856"/>
    <mergeCell ref="B6859:X6859"/>
    <mergeCell ref="B6861:C6864"/>
    <mergeCell ref="E6861:G6861"/>
    <mergeCell ref="I6861:K6861"/>
    <mergeCell ref="S6861:U6861"/>
    <mergeCell ref="W6861:X6861"/>
    <mergeCell ref="B6865:C6868"/>
    <mergeCell ref="E6865:G6865"/>
    <mergeCell ref="I6865:K6865"/>
    <mergeCell ref="S6865:U6865"/>
    <mergeCell ref="W6865:X6865"/>
    <mergeCell ref="E6870:G6870"/>
    <mergeCell ref="I6870:K6870"/>
    <mergeCell ref="S6870:U6870"/>
    <mergeCell ref="C6872:E6872"/>
    <mergeCell ref="G6872:I6872"/>
    <mergeCell ref="B6875:X6875"/>
    <mergeCell ref="B6877:C6880"/>
    <mergeCell ref="E6877:G6877"/>
    <mergeCell ref="I6877:K6877"/>
    <mergeCell ref="S6877:U6877"/>
    <mergeCell ref="W6877:X6877"/>
    <mergeCell ref="B6881:C6884"/>
    <mergeCell ref="E6881:G6881"/>
    <mergeCell ref="I6881:K6881"/>
    <mergeCell ref="S6881:U6881"/>
    <mergeCell ref="W6881:X6881"/>
    <mergeCell ref="E6886:G6886"/>
    <mergeCell ref="I6886:K6886"/>
    <mergeCell ref="S6886:U6886"/>
    <mergeCell ref="C6888:E6888"/>
    <mergeCell ref="G6888:I6888"/>
    <mergeCell ref="B6891:X6891"/>
    <mergeCell ref="B6893:C6894"/>
    <mergeCell ref="E6893:G6893"/>
    <mergeCell ref="I6893:K6893"/>
    <mergeCell ref="S6893:U6893"/>
    <mergeCell ref="W6893:X6893"/>
    <mergeCell ref="E6897:G6897"/>
    <mergeCell ref="I6897:K6897"/>
    <mergeCell ref="S6897:U6897"/>
    <mergeCell ref="C6899:E6899"/>
    <mergeCell ref="G6899:I6899"/>
    <mergeCell ref="B6902:X6902"/>
    <mergeCell ref="B6904:C6905"/>
    <mergeCell ref="E6904:G6904"/>
    <mergeCell ref="I6904:K6904"/>
    <mergeCell ref="S6904:U6904"/>
    <mergeCell ref="W6904:X6904"/>
    <mergeCell ref="E6908:G6908"/>
    <mergeCell ref="I6908:K6908"/>
    <mergeCell ref="S6908:U6908"/>
    <mergeCell ref="C6910:E6910"/>
    <mergeCell ref="G6910:I6910"/>
    <mergeCell ref="B6913:X6913"/>
    <mergeCell ref="B6915:C6918"/>
    <mergeCell ref="E6915:G6915"/>
    <mergeCell ref="I6915:K6915"/>
    <mergeCell ref="S6915:U6915"/>
    <mergeCell ref="W6915:X6915"/>
    <mergeCell ref="B6919:C6922"/>
    <mergeCell ref="E6919:G6919"/>
    <mergeCell ref="I6919:K6919"/>
    <mergeCell ref="S6919:U6919"/>
    <mergeCell ref="W6919:X6919"/>
    <mergeCell ref="E6924:G6924"/>
    <mergeCell ref="I6924:K6924"/>
    <mergeCell ref="S6924:U6924"/>
    <mergeCell ref="C6926:E6926"/>
    <mergeCell ref="G6926:I6926"/>
    <mergeCell ref="B6929:X6929"/>
    <mergeCell ref="B6931:C6932"/>
    <mergeCell ref="E6931:G6931"/>
    <mergeCell ref="I6931:K6931"/>
    <mergeCell ref="S6931:U6931"/>
    <mergeCell ref="W6931:X6931"/>
    <mergeCell ref="E6935:G6935"/>
    <mergeCell ref="I6935:K6935"/>
    <mergeCell ref="S6935:U6935"/>
    <mergeCell ref="C6937:E6937"/>
    <mergeCell ref="G6937:I6937"/>
    <mergeCell ref="B6940:X6940"/>
    <mergeCell ref="B6942:C6943"/>
    <mergeCell ref="E6942:G6942"/>
    <mergeCell ref="I6942:K6942"/>
    <mergeCell ref="S6942:U6942"/>
    <mergeCell ref="W6942:X6942"/>
    <mergeCell ref="E6946:G6946"/>
    <mergeCell ref="I6946:K6946"/>
    <mergeCell ref="S6946:U6946"/>
    <mergeCell ref="C6948:E6948"/>
    <mergeCell ref="G6948:I6948"/>
    <mergeCell ref="B6951:X6951"/>
    <mergeCell ref="B6953:C6956"/>
    <mergeCell ref="E6953:G6953"/>
    <mergeCell ref="I6953:K6953"/>
    <mergeCell ref="S6953:U6953"/>
    <mergeCell ref="W6953:X6953"/>
    <mergeCell ref="E6958:G6958"/>
    <mergeCell ref="I6958:K6958"/>
    <mergeCell ref="S6958:U6958"/>
    <mergeCell ref="C6960:E6960"/>
    <mergeCell ref="G6960:I6960"/>
    <mergeCell ref="B6963:X6963"/>
    <mergeCell ref="B6965:C6966"/>
    <mergeCell ref="E6965:G6965"/>
    <mergeCell ref="I6965:K6965"/>
    <mergeCell ref="S6965:U6965"/>
    <mergeCell ref="W6965:X6965"/>
    <mergeCell ref="E6969:G6969"/>
    <mergeCell ref="I6969:K6969"/>
    <mergeCell ref="S6969:U6969"/>
    <mergeCell ref="C6971:E6971"/>
    <mergeCell ref="G6971:I6971"/>
    <mergeCell ref="B6974:X6974"/>
    <mergeCell ref="B6976:C6977"/>
    <mergeCell ref="E6976:G6976"/>
    <mergeCell ref="I6976:K6976"/>
    <mergeCell ref="S6976:U6976"/>
    <mergeCell ref="W6976:X6976"/>
    <mergeCell ref="E6980:G6980"/>
    <mergeCell ref="I6980:K6980"/>
    <mergeCell ref="S6980:U6980"/>
    <mergeCell ref="C6982:E6982"/>
    <mergeCell ref="G6982:I6982"/>
    <mergeCell ref="B6985:X6985"/>
    <mergeCell ref="B6987:C6988"/>
    <mergeCell ref="E6987:G6987"/>
    <mergeCell ref="I6987:K6987"/>
    <mergeCell ref="S6987:U6987"/>
    <mergeCell ref="E6991:G6991"/>
    <mergeCell ref="I6991:K6991"/>
    <mergeCell ref="S6991:U6991"/>
    <mergeCell ref="C6993:E6993"/>
    <mergeCell ref="G6993:I6993"/>
    <mergeCell ref="B6996:X6996"/>
    <mergeCell ref="B6998:C6999"/>
    <mergeCell ref="E6998:G6998"/>
    <mergeCell ref="I6998:K6998"/>
    <mergeCell ref="S6998:U6998"/>
    <mergeCell ref="W6998:X6998"/>
    <mergeCell ref="E7002:G7002"/>
    <mergeCell ref="I7002:K7002"/>
    <mergeCell ref="S7002:U7002"/>
    <mergeCell ref="C7004:E7004"/>
    <mergeCell ref="G7004:I7004"/>
    <mergeCell ref="B7007:X7007"/>
    <mergeCell ref="B7009:C7010"/>
    <mergeCell ref="E7009:G7009"/>
    <mergeCell ref="I7009:K7009"/>
    <mergeCell ref="S7009:U7009"/>
    <mergeCell ref="W7009:X7009"/>
    <mergeCell ref="E7013:G7013"/>
    <mergeCell ref="I7013:K7013"/>
    <mergeCell ref="S7013:U7013"/>
    <mergeCell ref="C7015:E7015"/>
    <mergeCell ref="G7015:I7015"/>
    <mergeCell ref="B7018:X7018"/>
    <mergeCell ref="B7020:C7023"/>
    <mergeCell ref="E7020:G7020"/>
    <mergeCell ref="I7020:K7020"/>
    <mergeCell ref="S7020:U7020"/>
    <mergeCell ref="B7024:C7027"/>
    <mergeCell ref="E7024:G7024"/>
    <mergeCell ref="I7024:K7024"/>
    <mergeCell ref="S7024:U7024"/>
    <mergeCell ref="E7029:G7029"/>
    <mergeCell ref="I7029:K7029"/>
    <mergeCell ref="S7029:U7029"/>
    <mergeCell ref="C7031:E7031"/>
    <mergeCell ref="G7031:I7031"/>
    <mergeCell ref="B7034:X7034"/>
    <mergeCell ref="B7036:C7039"/>
    <mergeCell ref="E7036:G7036"/>
    <mergeCell ref="I7036:K7036"/>
    <mergeCell ref="S7036:U7036"/>
    <mergeCell ref="W7036:X7036"/>
    <mergeCell ref="B7040:C7043"/>
    <mergeCell ref="E7040:G7040"/>
    <mergeCell ref="I7040:K7040"/>
    <mergeCell ref="S7040:U7040"/>
    <mergeCell ref="W7040:X7040"/>
    <mergeCell ref="E7045:G7045"/>
    <mergeCell ref="I7045:K7045"/>
    <mergeCell ref="S7045:U7045"/>
    <mergeCell ref="C7047:E7047"/>
    <mergeCell ref="G7047:I7047"/>
    <mergeCell ref="B7050:X7050"/>
    <mergeCell ref="B7052:C7053"/>
    <mergeCell ref="E7052:G7052"/>
    <mergeCell ref="I7052:K7052"/>
    <mergeCell ref="S7052:U7052"/>
    <mergeCell ref="W7052:X7052"/>
    <mergeCell ref="E7056:G7056"/>
    <mergeCell ref="I7056:K7056"/>
    <mergeCell ref="S7056:U7056"/>
    <mergeCell ref="C7058:E7058"/>
    <mergeCell ref="G7058:I7058"/>
    <mergeCell ref="B7061:X7061"/>
    <mergeCell ref="B7063:C7064"/>
    <mergeCell ref="E7063:G7063"/>
    <mergeCell ref="I7063:K7063"/>
    <mergeCell ref="S7063:U7063"/>
    <mergeCell ref="W7063:X7063"/>
    <mergeCell ref="E7067:G7067"/>
    <mergeCell ref="I7067:K7067"/>
    <mergeCell ref="S7067:U7067"/>
    <mergeCell ref="C7069:E7069"/>
    <mergeCell ref="G7069:I7069"/>
    <mergeCell ref="B7072:X7072"/>
    <mergeCell ref="B7074:C7075"/>
    <mergeCell ref="E7074:G7074"/>
    <mergeCell ref="I7074:K7074"/>
    <mergeCell ref="S7074:U7074"/>
    <mergeCell ref="W7074:X7074"/>
    <mergeCell ref="E7077:G7077"/>
    <mergeCell ref="I7077:K7077"/>
    <mergeCell ref="S7077:U7077"/>
    <mergeCell ref="C7079:E7079"/>
    <mergeCell ref="G7079:I7079"/>
    <mergeCell ref="B7082:X7082"/>
    <mergeCell ref="B7084:C7085"/>
    <mergeCell ref="E7084:G7084"/>
    <mergeCell ref="I7084:K7084"/>
    <mergeCell ref="S7084:U7084"/>
    <mergeCell ref="W7084:X7084"/>
    <mergeCell ref="E7088:G7088"/>
    <mergeCell ref="I7088:K7088"/>
    <mergeCell ref="S7088:U7088"/>
    <mergeCell ref="C7090:E7090"/>
    <mergeCell ref="G7090:I7090"/>
    <mergeCell ref="B7093:X7093"/>
    <mergeCell ref="B7095:C7098"/>
    <mergeCell ref="E7095:G7095"/>
    <mergeCell ref="I7095:K7095"/>
    <mergeCell ref="S7095:U7095"/>
    <mergeCell ref="E7100:G7100"/>
    <mergeCell ref="I7100:K7100"/>
    <mergeCell ref="S7100:U7100"/>
    <mergeCell ref="C7102:E7102"/>
    <mergeCell ref="G7102:I7102"/>
    <mergeCell ref="B7105:X7105"/>
    <mergeCell ref="B7107:C7110"/>
    <mergeCell ref="E7107:G7107"/>
    <mergeCell ref="I7107:K7107"/>
    <mergeCell ref="S7107:U7107"/>
    <mergeCell ref="W7107:X7107"/>
    <mergeCell ref="B7111:C7114"/>
    <mergeCell ref="E7111:G7111"/>
    <mergeCell ref="I7111:K7111"/>
    <mergeCell ref="S7111:U7111"/>
    <mergeCell ref="W7111:X7111"/>
    <mergeCell ref="E7116:G7116"/>
    <mergeCell ref="I7116:K7116"/>
    <mergeCell ref="S7116:U7116"/>
    <mergeCell ref="C7118:E7118"/>
    <mergeCell ref="G7118:I7118"/>
    <mergeCell ref="B7121:X7121"/>
    <mergeCell ref="B7123:C7124"/>
    <mergeCell ref="E7123:G7123"/>
    <mergeCell ref="I7123:K7123"/>
    <mergeCell ref="S7123:U7123"/>
    <mergeCell ref="W7123:X7123"/>
    <mergeCell ref="E7127:G7127"/>
    <mergeCell ref="I7127:K7127"/>
    <mergeCell ref="S7127:U7127"/>
    <mergeCell ref="C7129:E7129"/>
    <mergeCell ref="G7129:I7129"/>
    <mergeCell ref="B7132:X7132"/>
    <mergeCell ref="B7134:C7135"/>
    <mergeCell ref="E7134:G7134"/>
    <mergeCell ref="I7134:K7134"/>
    <mergeCell ref="S7134:U7134"/>
    <mergeCell ref="W7134:X7134"/>
    <mergeCell ref="E7138:G7138"/>
    <mergeCell ref="I7138:K7138"/>
    <mergeCell ref="S7138:U7138"/>
    <mergeCell ref="C7140:E7140"/>
    <mergeCell ref="G7140:I7140"/>
    <mergeCell ref="B7143:X7143"/>
    <mergeCell ref="B7145:C7148"/>
    <mergeCell ref="E7145:G7145"/>
    <mergeCell ref="I7145:K7145"/>
    <mergeCell ref="S7145:U7145"/>
    <mergeCell ref="W7145:X7145"/>
    <mergeCell ref="B7149:C7152"/>
    <mergeCell ref="E7149:G7149"/>
    <mergeCell ref="I7149:K7149"/>
    <mergeCell ref="S7149:U7149"/>
    <mergeCell ref="W7149:X7149"/>
    <mergeCell ref="E7154:G7154"/>
    <mergeCell ref="I7154:K7154"/>
    <mergeCell ref="S7154:U7154"/>
    <mergeCell ref="C7156:E7156"/>
    <mergeCell ref="G7156:I7156"/>
    <mergeCell ref="B7159:X7159"/>
    <mergeCell ref="B7161:C7164"/>
    <mergeCell ref="E7161:G7161"/>
    <mergeCell ref="I7161:K7161"/>
    <mergeCell ref="S7161:U7161"/>
    <mergeCell ref="W7161:X7161"/>
    <mergeCell ref="B7165:C7168"/>
    <mergeCell ref="E7165:G7165"/>
    <mergeCell ref="I7165:K7165"/>
    <mergeCell ref="S7165:U7165"/>
    <mergeCell ref="W7165:X7165"/>
    <mergeCell ref="E7170:G7170"/>
    <mergeCell ref="I7170:K7170"/>
    <mergeCell ref="S7170:U7170"/>
    <mergeCell ref="C7172:E7172"/>
    <mergeCell ref="G7172:I7172"/>
    <mergeCell ref="B7175:X7175"/>
    <mergeCell ref="B7176:C7179"/>
    <mergeCell ref="E7176:G7176"/>
    <mergeCell ref="I7176:K7176"/>
    <mergeCell ref="S7176:U7176"/>
    <mergeCell ref="W7176:X7176"/>
    <mergeCell ref="B7180:C7183"/>
    <mergeCell ref="E7180:G7180"/>
    <mergeCell ref="I7180:K7180"/>
    <mergeCell ref="S7180:U7180"/>
    <mergeCell ref="W7180:X7180"/>
    <mergeCell ref="E7185:G7185"/>
    <mergeCell ref="I7185:K7185"/>
    <mergeCell ref="S7185:U7185"/>
    <mergeCell ref="C7187:E7187"/>
    <mergeCell ref="G7187:I7187"/>
    <mergeCell ref="B7190:X7190"/>
    <mergeCell ref="B7192:C7193"/>
    <mergeCell ref="E7192:G7192"/>
    <mergeCell ref="I7192:K7192"/>
    <mergeCell ref="S7192:U7192"/>
    <mergeCell ref="W7192:X7192"/>
    <mergeCell ref="E7196:G7196"/>
    <mergeCell ref="I7196:K7196"/>
    <mergeCell ref="S7196:U7196"/>
    <mergeCell ref="C7198:E7198"/>
    <mergeCell ref="G7198:I7198"/>
    <mergeCell ref="B7201:X7201"/>
    <mergeCell ref="B7203:C7204"/>
    <mergeCell ref="E7203:G7203"/>
    <mergeCell ref="I7203:K7203"/>
    <mergeCell ref="S7203:U7203"/>
    <mergeCell ref="W7203:X7203"/>
    <mergeCell ref="E7207:G7207"/>
    <mergeCell ref="I7207:K7207"/>
    <mergeCell ref="S7207:U7207"/>
    <mergeCell ref="C7209:E7209"/>
    <mergeCell ref="G7209:I7209"/>
    <mergeCell ref="B7212:X7212"/>
    <mergeCell ref="B7214:C7215"/>
    <mergeCell ref="E7214:G7214"/>
    <mergeCell ref="I7214:K7214"/>
    <mergeCell ref="S7214:U7214"/>
    <mergeCell ref="W7214:X7214"/>
    <mergeCell ref="E7218:G7218"/>
    <mergeCell ref="I7218:K7218"/>
    <mergeCell ref="S7218:U7218"/>
    <mergeCell ref="C7220:E7220"/>
    <mergeCell ref="G7220:I7220"/>
    <mergeCell ref="B7223:X7223"/>
    <mergeCell ref="B7225:C7228"/>
    <mergeCell ref="E7225:G7225"/>
    <mergeCell ref="I7225:K7225"/>
    <mergeCell ref="S7225:U7225"/>
    <mergeCell ref="W7225:X7225"/>
    <mergeCell ref="B7229:C7232"/>
    <mergeCell ref="E7229:G7229"/>
    <mergeCell ref="I7229:K7229"/>
    <mergeCell ref="S7229:U7229"/>
    <mergeCell ref="W7229:X7229"/>
    <mergeCell ref="E7234:G7234"/>
    <mergeCell ref="I7234:K7234"/>
    <mergeCell ref="S7234:U7234"/>
    <mergeCell ref="C7236:E7236"/>
    <mergeCell ref="G7236:I7236"/>
    <mergeCell ref="B7239:X7239"/>
    <mergeCell ref="B7241:C7244"/>
    <mergeCell ref="E7241:G7241"/>
    <mergeCell ref="I7241:K7241"/>
    <mergeCell ref="S7241:U7241"/>
    <mergeCell ref="W7241:X7241"/>
    <mergeCell ref="B7245:C7248"/>
    <mergeCell ref="E7245:G7245"/>
    <mergeCell ref="I7245:K7245"/>
    <mergeCell ref="S7245:U7245"/>
    <mergeCell ref="W7245:X7245"/>
    <mergeCell ref="E7250:G7250"/>
    <mergeCell ref="I7250:K7250"/>
    <mergeCell ref="S7250:U7250"/>
    <mergeCell ref="C7252:E7252"/>
    <mergeCell ref="G7252:I7252"/>
    <mergeCell ref="B7255:X7255"/>
    <mergeCell ref="B7257:C7258"/>
    <mergeCell ref="E7257:G7257"/>
    <mergeCell ref="I7257:K7257"/>
    <mergeCell ref="S7257:U7257"/>
    <mergeCell ref="W7257:X7257"/>
    <mergeCell ref="E7261:G7261"/>
    <mergeCell ref="I7261:K7261"/>
    <mergeCell ref="S7261:U7261"/>
    <mergeCell ref="C7263:E7263"/>
    <mergeCell ref="G7263:I7263"/>
    <mergeCell ref="B7266:X7266"/>
    <mergeCell ref="B7268:C7269"/>
    <mergeCell ref="E7268:G7268"/>
    <mergeCell ref="I7268:K7268"/>
    <mergeCell ref="S7268:U7268"/>
    <mergeCell ref="W7268:X7268"/>
    <mergeCell ref="E7272:G7272"/>
    <mergeCell ref="I7272:K7272"/>
    <mergeCell ref="S7272:U7272"/>
    <mergeCell ref="C7274:E7274"/>
    <mergeCell ref="G7274:I7274"/>
    <mergeCell ref="B7277:X7277"/>
    <mergeCell ref="B7279:C7280"/>
    <mergeCell ref="E7279:G7279"/>
    <mergeCell ref="I7279:K7279"/>
    <mergeCell ref="S7279:U7279"/>
    <mergeCell ref="W7279:X7279"/>
    <mergeCell ref="E7283:G7283"/>
    <mergeCell ref="I7283:K7283"/>
    <mergeCell ref="S7283:U7283"/>
    <mergeCell ref="C7285:E7285"/>
    <mergeCell ref="G7285:I7285"/>
    <mergeCell ref="B7288:X7288"/>
    <mergeCell ref="B7290:C7293"/>
    <mergeCell ref="E7290:G7290"/>
    <mergeCell ref="I7290:K7290"/>
    <mergeCell ref="S7290:U7290"/>
    <mergeCell ref="W7290:X7290"/>
    <mergeCell ref="B7294:C7297"/>
    <mergeCell ref="E7294:G7294"/>
    <mergeCell ref="I7294:K7294"/>
    <mergeCell ref="S7294:U7294"/>
    <mergeCell ref="W7294:X7294"/>
    <mergeCell ref="E7299:G7299"/>
    <mergeCell ref="I7299:K7299"/>
    <mergeCell ref="S7299:U7299"/>
    <mergeCell ref="C7301:E7301"/>
    <mergeCell ref="G7301:I7301"/>
    <mergeCell ref="B7304:X7304"/>
    <mergeCell ref="B7306:C7307"/>
    <mergeCell ref="E7306:G7306"/>
    <mergeCell ref="I7306:K7306"/>
    <mergeCell ref="S7306:U7306"/>
    <mergeCell ref="W7306:X7306"/>
    <mergeCell ref="E7310:G7310"/>
    <mergeCell ref="I7310:K7310"/>
    <mergeCell ref="S7310:U7310"/>
    <mergeCell ref="C7312:E7312"/>
    <mergeCell ref="G7312:I7312"/>
    <mergeCell ref="B7315:X7315"/>
    <mergeCell ref="B7317:C7320"/>
    <mergeCell ref="E7317:G7317"/>
    <mergeCell ref="I7317:K7317"/>
    <mergeCell ref="S7317:U7317"/>
    <mergeCell ref="W7317:X7317"/>
    <mergeCell ref="B7321:C7324"/>
    <mergeCell ref="E7321:G7321"/>
    <mergeCell ref="I7321:K7321"/>
    <mergeCell ref="S7321:U7321"/>
    <mergeCell ref="W7321:X7321"/>
    <mergeCell ref="E7326:G7326"/>
    <mergeCell ref="I7326:K7326"/>
    <mergeCell ref="S7326:U7326"/>
    <mergeCell ref="C7328:E7328"/>
    <mergeCell ref="G7328:I7328"/>
    <mergeCell ref="B7331:X7331"/>
    <mergeCell ref="B7333:C7336"/>
    <mergeCell ref="E7333:G7333"/>
    <mergeCell ref="I7333:K7333"/>
    <mergeCell ref="S7333:U7333"/>
    <mergeCell ref="W7333:X7333"/>
    <mergeCell ref="B7337:C7340"/>
    <mergeCell ref="E7337:G7337"/>
    <mergeCell ref="I7337:K7337"/>
    <mergeCell ref="S7337:U7337"/>
    <mergeCell ref="W7337:X7337"/>
    <mergeCell ref="E7342:G7342"/>
    <mergeCell ref="I7342:K7342"/>
    <mergeCell ref="S7342:U7342"/>
    <mergeCell ref="C7344:E7344"/>
    <mergeCell ref="G7344:I7344"/>
    <mergeCell ref="B7347:X7347"/>
    <mergeCell ref="B7349:C7350"/>
    <mergeCell ref="E7349:G7349"/>
    <mergeCell ref="I7349:K7349"/>
    <mergeCell ref="S7349:U7349"/>
    <mergeCell ref="W7349:X7349"/>
    <mergeCell ref="E7353:G7353"/>
    <mergeCell ref="I7353:K7353"/>
    <mergeCell ref="S7353:U7353"/>
    <mergeCell ref="C7355:E7355"/>
    <mergeCell ref="G7355:I7355"/>
    <mergeCell ref="B7358:X7358"/>
    <mergeCell ref="B7360:C7361"/>
    <mergeCell ref="E7360:G7360"/>
    <mergeCell ref="I7360:K7360"/>
    <mergeCell ref="S7360:U7360"/>
    <mergeCell ref="W7360:X7360"/>
    <mergeCell ref="E7364:G7364"/>
    <mergeCell ref="I7364:K7364"/>
    <mergeCell ref="S7364:U7364"/>
    <mergeCell ref="C7366:E7366"/>
    <mergeCell ref="G7366:I7366"/>
    <mergeCell ref="B7369:X7369"/>
    <mergeCell ref="B7371:C7372"/>
    <mergeCell ref="E7371:G7371"/>
    <mergeCell ref="I7371:K7371"/>
    <mergeCell ref="S7371:U7371"/>
    <mergeCell ref="W7371:X7371"/>
    <mergeCell ref="E7375:G7375"/>
    <mergeCell ref="I7375:K7375"/>
    <mergeCell ref="S7375:U7375"/>
    <mergeCell ref="C7377:E7377"/>
    <mergeCell ref="G7377:I7377"/>
    <mergeCell ref="B7380:X7380"/>
    <mergeCell ref="B7382:C7385"/>
    <mergeCell ref="E7382:G7382"/>
    <mergeCell ref="I7382:K7382"/>
    <mergeCell ref="S7382:U7382"/>
    <mergeCell ref="W7382:X7382"/>
    <mergeCell ref="B7386:C7389"/>
    <mergeCell ref="E7386:G7386"/>
    <mergeCell ref="I7386:K7386"/>
    <mergeCell ref="S7386:U7386"/>
    <mergeCell ref="W7386:X7386"/>
    <mergeCell ref="E7391:G7391"/>
    <mergeCell ref="I7391:K7391"/>
    <mergeCell ref="S7391:U7391"/>
    <mergeCell ref="C7393:E7393"/>
    <mergeCell ref="G7393:I7393"/>
    <mergeCell ref="B7396:X7396"/>
    <mergeCell ref="B7398:C7401"/>
    <mergeCell ref="E7398:G7398"/>
    <mergeCell ref="I7398:K7398"/>
    <mergeCell ref="S7398:U7398"/>
    <mergeCell ref="W7398:X7398"/>
    <mergeCell ref="B7402:C7405"/>
    <mergeCell ref="E7402:G7402"/>
    <mergeCell ref="I7402:K7402"/>
    <mergeCell ref="S7402:U7402"/>
    <mergeCell ref="W7402:X7402"/>
    <mergeCell ref="E7407:G7407"/>
    <mergeCell ref="I7407:K7407"/>
    <mergeCell ref="S7407:U7407"/>
    <mergeCell ref="C7409:E7409"/>
    <mergeCell ref="G7409:I7409"/>
    <mergeCell ref="B7412:X7412"/>
    <mergeCell ref="B7414:C7415"/>
    <mergeCell ref="E7414:G7414"/>
    <mergeCell ref="I7414:K7414"/>
    <mergeCell ref="S7414:U7414"/>
    <mergeCell ref="W7414:X7414"/>
    <mergeCell ref="E7418:G7418"/>
    <mergeCell ref="I7418:K7418"/>
    <mergeCell ref="S7418:U7418"/>
    <mergeCell ref="C7420:E7420"/>
    <mergeCell ref="G7420:I7420"/>
    <mergeCell ref="B7423:X7423"/>
    <mergeCell ref="B7425:C7426"/>
    <mergeCell ref="E7425:G7425"/>
    <mergeCell ref="I7425:K7425"/>
    <mergeCell ref="S7425:U7425"/>
    <mergeCell ref="W7425:X7425"/>
    <mergeCell ref="E7429:G7429"/>
    <mergeCell ref="I7429:K7429"/>
    <mergeCell ref="S7429:U7429"/>
    <mergeCell ref="C7431:E7431"/>
    <mergeCell ref="G7431:I7431"/>
    <mergeCell ref="B7434:X7434"/>
    <mergeCell ref="B7436:C7439"/>
    <mergeCell ref="E7436:G7436"/>
    <mergeCell ref="I7436:K7436"/>
    <mergeCell ref="S7436:U7436"/>
    <mergeCell ref="W7436:X7436"/>
    <mergeCell ref="B7440:C7443"/>
    <mergeCell ref="E7440:G7440"/>
    <mergeCell ref="I7440:K7440"/>
    <mergeCell ref="S7440:U7440"/>
    <mergeCell ref="W7440:X7440"/>
    <mergeCell ref="E7445:G7445"/>
    <mergeCell ref="I7445:K7445"/>
    <mergeCell ref="S7445:U7445"/>
    <mergeCell ref="C7447:E7447"/>
    <mergeCell ref="G7447:I7447"/>
    <mergeCell ref="B7450:X7450"/>
    <mergeCell ref="B7452:C7453"/>
    <mergeCell ref="E7452:G7452"/>
    <mergeCell ref="I7452:K7452"/>
    <mergeCell ref="S7452:U7452"/>
    <mergeCell ref="W7452:X7452"/>
    <mergeCell ref="E7456:G7456"/>
    <mergeCell ref="I7456:K7456"/>
    <mergeCell ref="S7456:U7456"/>
    <mergeCell ref="C7458:E7458"/>
    <mergeCell ref="G7458:I7458"/>
    <mergeCell ref="B7461:X7461"/>
    <mergeCell ref="B7463:C7464"/>
    <mergeCell ref="E7463:G7463"/>
    <mergeCell ref="I7463:K7463"/>
    <mergeCell ref="S7463:U7463"/>
    <mergeCell ref="W7463:X7463"/>
    <mergeCell ref="E7467:G7467"/>
    <mergeCell ref="I7467:K7467"/>
    <mergeCell ref="S7467:U7467"/>
    <mergeCell ref="C7469:E7469"/>
    <mergeCell ref="G7469:I7469"/>
    <mergeCell ref="B7472:X7472"/>
    <mergeCell ref="B7474:C7477"/>
    <mergeCell ref="E7474:G7474"/>
    <mergeCell ref="I7474:K7474"/>
    <mergeCell ref="S7474:U7474"/>
    <mergeCell ref="W7474:X7474"/>
    <mergeCell ref="E7479:G7479"/>
    <mergeCell ref="I7479:K7479"/>
    <mergeCell ref="S7479:U7479"/>
    <mergeCell ref="C7481:E7481"/>
    <mergeCell ref="G7481:I7481"/>
    <mergeCell ref="B7484:X7484"/>
    <mergeCell ref="B7486:C7487"/>
    <mergeCell ref="E7486:G7486"/>
    <mergeCell ref="I7486:K7486"/>
    <mergeCell ref="S7486:U7486"/>
    <mergeCell ref="W7486:X7486"/>
    <mergeCell ref="E7490:G7490"/>
    <mergeCell ref="I7490:K7490"/>
    <mergeCell ref="S7490:U7490"/>
    <mergeCell ref="C7492:E7492"/>
    <mergeCell ref="G7492:I7492"/>
    <mergeCell ref="B7495:X7495"/>
    <mergeCell ref="B7497:C7498"/>
    <mergeCell ref="E7497:G7497"/>
    <mergeCell ref="I7497:K7497"/>
    <mergeCell ref="S7497:U7497"/>
    <mergeCell ref="W7497:X7497"/>
    <mergeCell ref="E7501:G7501"/>
    <mergeCell ref="I7501:K7501"/>
    <mergeCell ref="S7501:U7501"/>
    <mergeCell ref="C7503:E7503"/>
    <mergeCell ref="G7503:I7503"/>
    <mergeCell ref="B7506:X7506"/>
    <mergeCell ref="B7508:C7509"/>
    <mergeCell ref="E7508:G7508"/>
    <mergeCell ref="I7508:K7508"/>
    <mergeCell ref="S7508:U7508"/>
    <mergeCell ref="W7508:X7508"/>
    <mergeCell ref="E7512:G7512"/>
    <mergeCell ref="I7512:K7512"/>
    <mergeCell ref="S7512:U7512"/>
    <mergeCell ref="C7514:E7514"/>
    <mergeCell ref="G7514:I7514"/>
    <mergeCell ref="B7517:X7517"/>
    <mergeCell ref="B7519:C7520"/>
    <mergeCell ref="E7519:G7519"/>
    <mergeCell ref="I7519:K7519"/>
    <mergeCell ref="S7519:U7519"/>
    <mergeCell ref="W7519:X7519"/>
    <mergeCell ref="E7523:G7523"/>
    <mergeCell ref="I7523:K7523"/>
    <mergeCell ref="S7523:U7523"/>
    <mergeCell ref="C7525:E7525"/>
    <mergeCell ref="G7525:I7525"/>
    <mergeCell ref="B7528:X7528"/>
    <mergeCell ref="B7530:C7533"/>
    <mergeCell ref="E7530:G7530"/>
    <mergeCell ref="I7530:K7530"/>
    <mergeCell ref="S7530:U7530"/>
    <mergeCell ref="W7530:X7530"/>
    <mergeCell ref="B7534:C7537"/>
    <mergeCell ref="E7534:G7534"/>
    <mergeCell ref="I7534:K7534"/>
    <mergeCell ref="S7534:U7534"/>
    <mergeCell ref="W7534:X7534"/>
    <mergeCell ref="E7539:G7539"/>
    <mergeCell ref="I7539:K7539"/>
    <mergeCell ref="S7539:U7539"/>
    <mergeCell ref="C7541:E7541"/>
    <mergeCell ref="G7541:I7541"/>
    <mergeCell ref="B7544:X7544"/>
    <mergeCell ref="B7546:C7549"/>
    <mergeCell ref="E7546:G7546"/>
    <mergeCell ref="I7546:K7546"/>
    <mergeCell ref="S7546:U7546"/>
    <mergeCell ref="W7546:X7546"/>
    <mergeCell ref="B7550:C7553"/>
    <mergeCell ref="E7550:G7550"/>
    <mergeCell ref="I7550:K7550"/>
    <mergeCell ref="S7550:U7550"/>
    <mergeCell ref="W7550:X7550"/>
    <mergeCell ref="E7555:G7555"/>
    <mergeCell ref="I7555:K7555"/>
    <mergeCell ref="S7555:U7555"/>
    <mergeCell ref="C7557:E7557"/>
    <mergeCell ref="G7557:I7557"/>
    <mergeCell ref="B7560:X7560"/>
    <mergeCell ref="B7562:C7563"/>
    <mergeCell ref="E7562:G7562"/>
    <mergeCell ref="I7562:K7562"/>
    <mergeCell ref="S7562:U7562"/>
    <mergeCell ref="W7562:X7562"/>
    <mergeCell ref="E7566:G7566"/>
    <mergeCell ref="I7566:K7566"/>
    <mergeCell ref="S7566:U7566"/>
    <mergeCell ref="C7568:E7568"/>
    <mergeCell ref="G7568:I7568"/>
    <mergeCell ref="B7571:X7571"/>
    <mergeCell ref="B7573:C7576"/>
    <mergeCell ref="E7573:G7573"/>
    <mergeCell ref="I7573:K7573"/>
    <mergeCell ref="S7573:U7573"/>
    <mergeCell ref="W7573:X7573"/>
    <mergeCell ref="B7577:C7580"/>
    <mergeCell ref="E7577:G7577"/>
    <mergeCell ref="I7577:K7577"/>
    <mergeCell ref="S7577:U7577"/>
    <mergeCell ref="W7577:X7577"/>
    <mergeCell ref="E7582:G7582"/>
    <mergeCell ref="I7582:K7582"/>
    <mergeCell ref="S7582:U7582"/>
    <mergeCell ref="C7584:E7584"/>
    <mergeCell ref="G7584:I7584"/>
    <mergeCell ref="B7587:X7587"/>
    <mergeCell ref="B7589:C7590"/>
    <mergeCell ref="E7589:G7589"/>
    <mergeCell ref="I7589:K7589"/>
    <mergeCell ref="S7589:U7589"/>
    <mergeCell ref="W7589:X7589"/>
    <mergeCell ref="E7593:G7593"/>
    <mergeCell ref="I7593:K7593"/>
    <mergeCell ref="S7593:U7593"/>
    <mergeCell ref="C7595:E7595"/>
    <mergeCell ref="G7595:I7595"/>
    <mergeCell ref="B7598:X7598"/>
    <mergeCell ref="B7600:C7601"/>
    <mergeCell ref="E7600:G7600"/>
    <mergeCell ref="I7600:K7600"/>
    <mergeCell ref="S7600:U7600"/>
    <mergeCell ref="W7600:X7600"/>
    <mergeCell ref="E7604:G7604"/>
    <mergeCell ref="I7604:K7604"/>
    <mergeCell ref="S7604:U7604"/>
    <mergeCell ref="C7606:E7606"/>
    <mergeCell ref="G7606:I7606"/>
    <mergeCell ref="B7609:X7609"/>
    <mergeCell ref="B7611:C7612"/>
    <mergeCell ref="E7611:G7611"/>
    <mergeCell ref="I7611:K7611"/>
    <mergeCell ref="S7611:U7611"/>
    <mergeCell ref="W7611:X7611"/>
    <mergeCell ref="E7615:G7615"/>
    <mergeCell ref="I7615:K7615"/>
    <mergeCell ref="S7615:U7615"/>
    <mergeCell ref="C7617:E7617"/>
    <mergeCell ref="G7617:I7617"/>
    <mergeCell ref="B7620:X7620"/>
    <mergeCell ref="B7622:C7623"/>
    <mergeCell ref="E7622:G7622"/>
    <mergeCell ref="I7622:K7622"/>
    <mergeCell ref="S7622:U7622"/>
    <mergeCell ref="W7622:X7622"/>
    <mergeCell ref="E7626:G7626"/>
    <mergeCell ref="I7626:K7626"/>
    <mergeCell ref="S7626:U7626"/>
    <mergeCell ref="C7628:E7628"/>
    <mergeCell ref="G7628:I7628"/>
    <mergeCell ref="B7631:X7631"/>
    <mergeCell ref="B7633:C7634"/>
    <mergeCell ref="E7633:G7633"/>
    <mergeCell ref="I7633:K7633"/>
    <mergeCell ref="S7633:U7633"/>
    <mergeCell ref="W7633:X7633"/>
    <mergeCell ref="E7637:G7637"/>
    <mergeCell ref="I7637:K7637"/>
    <mergeCell ref="S7637:U7637"/>
    <mergeCell ref="C7639:E7639"/>
    <mergeCell ref="G7639:I7639"/>
    <mergeCell ref="B7642:X7642"/>
    <mergeCell ref="B7644:C7645"/>
    <mergeCell ref="E7644:G7644"/>
    <mergeCell ref="I7644:K7644"/>
    <mergeCell ref="S7644:U7644"/>
    <mergeCell ref="E7648:G7648"/>
    <mergeCell ref="I7648:K7648"/>
    <mergeCell ref="S7648:U7648"/>
    <mergeCell ref="C7650:E7650"/>
    <mergeCell ref="G7650:I7650"/>
    <mergeCell ref="B7653:X7653"/>
    <mergeCell ref="B7655:C7658"/>
    <mergeCell ref="E7655:G7655"/>
    <mergeCell ref="I7655:K7655"/>
    <mergeCell ref="S7655:U7655"/>
    <mergeCell ref="W7655:X7655"/>
    <mergeCell ref="B7659:C7662"/>
    <mergeCell ref="E7659:G7659"/>
    <mergeCell ref="I7659:K7659"/>
    <mergeCell ref="S7659:U7659"/>
    <mergeCell ref="W7659:X7659"/>
    <mergeCell ref="E7664:G7664"/>
    <mergeCell ref="I7664:K7664"/>
    <mergeCell ref="S7664:U7664"/>
    <mergeCell ref="C7666:E7666"/>
    <mergeCell ref="G7666:I7666"/>
    <mergeCell ref="B7669:X7669"/>
    <mergeCell ref="B7671:C7672"/>
    <mergeCell ref="E7671:G7671"/>
    <mergeCell ref="I7671:K7671"/>
    <mergeCell ref="S7671:U7671"/>
    <mergeCell ref="W7671:X7671"/>
    <mergeCell ref="E7674:G7674"/>
    <mergeCell ref="I7674:K7674"/>
    <mergeCell ref="S7674:U7674"/>
    <mergeCell ref="C7676:E7676"/>
    <mergeCell ref="G7676:I7676"/>
    <mergeCell ref="B7679:X7679"/>
    <mergeCell ref="B7681:C7682"/>
    <mergeCell ref="E7681:G7681"/>
    <mergeCell ref="I7681:K7681"/>
    <mergeCell ref="S7681:U7681"/>
    <mergeCell ref="W7681:X7681"/>
    <mergeCell ref="E7685:G7685"/>
    <mergeCell ref="I7685:K7685"/>
    <mergeCell ref="S7685:U7685"/>
    <mergeCell ref="C7687:E7687"/>
    <mergeCell ref="G7687:I7687"/>
    <mergeCell ref="B7690:X7690"/>
    <mergeCell ref="B7692:C7695"/>
    <mergeCell ref="E7692:G7692"/>
    <mergeCell ref="I7692:K7692"/>
    <mergeCell ref="S7692:U7692"/>
    <mergeCell ref="W7692:X7692"/>
    <mergeCell ref="B7696:C7699"/>
    <mergeCell ref="E7696:G7696"/>
    <mergeCell ref="I7696:K7696"/>
    <mergeCell ref="S7696:U7696"/>
    <mergeCell ref="W7696:X7696"/>
    <mergeCell ref="E7701:G7701"/>
    <mergeCell ref="I7701:K7701"/>
    <mergeCell ref="S7701:U7701"/>
    <mergeCell ref="C7703:E7703"/>
    <mergeCell ref="G7703:I7703"/>
    <mergeCell ref="B7706:X7706"/>
    <mergeCell ref="B7708:C7709"/>
    <mergeCell ref="E7708:G7708"/>
    <mergeCell ref="I7708:K7708"/>
    <mergeCell ref="S7708:U7708"/>
    <mergeCell ref="W7708:X7708"/>
    <mergeCell ref="E7712:G7712"/>
    <mergeCell ref="I7712:K7712"/>
    <mergeCell ref="S7712:U7712"/>
    <mergeCell ref="C7714:E7714"/>
    <mergeCell ref="G7714:I7714"/>
    <mergeCell ref="B7717:X7717"/>
    <mergeCell ref="B7719:C7722"/>
    <mergeCell ref="E7719:G7719"/>
    <mergeCell ref="I7719:K7719"/>
    <mergeCell ref="S7719:U7719"/>
    <mergeCell ref="W7719:X7719"/>
    <mergeCell ref="E7724:G7724"/>
    <mergeCell ref="I7724:K7724"/>
    <mergeCell ref="S7724:U7724"/>
    <mergeCell ref="C7726:E7726"/>
    <mergeCell ref="G7726:I7726"/>
    <mergeCell ref="B7729:X7729"/>
    <mergeCell ref="B7731:C7734"/>
    <mergeCell ref="E7731:G7731"/>
    <mergeCell ref="I7731:K7731"/>
    <mergeCell ref="S7731:U7731"/>
    <mergeCell ref="W7731:X7731"/>
    <mergeCell ref="B7735:C7738"/>
    <mergeCell ref="E7735:G7735"/>
    <mergeCell ref="I7735:K7735"/>
    <mergeCell ref="S7735:U7735"/>
    <mergeCell ref="W7735:X7735"/>
    <mergeCell ref="E7740:G7740"/>
    <mergeCell ref="I7740:K7740"/>
    <mergeCell ref="S7740:U7740"/>
    <mergeCell ref="C7742:E7742"/>
    <mergeCell ref="G7742:I7742"/>
    <mergeCell ref="B7745:X7745"/>
    <mergeCell ref="B7747:C7750"/>
    <mergeCell ref="E7747:G7747"/>
    <mergeCell ref="I7747:K7747"/>
    <mergeCell ref="S7747:U7747"/>
    <mergeCell ref="W7747:X7747"/>
    <mergeCell ref="B7751:C7754"/>
    <mergeCell ref="E7751:G7751"/>
    <mergeCell ref="I7751:K7751"/>
    <mergeCell ref="S7751:U7751"/>
    <mergeCell ref="W7751:X7751"/>
    <mergeCell ref="E7756:G7756"/>
    <mergeCell ref="I7756:K7756"/>
    <mergeCell ref="S7756:U7756"/>
    <mergeCell ref="C7758:E7758"/>
    <mergeCell ref="G7758:I7758"/>
    <mergeCell ref="B7761:X7761"/>
    <mergeCell ref="B7763:C7766"/>
    <mergeCell ref="E7763:G7763"/>
    <mergeCell ref="I7763:K7763"/>
    <mergeCell ref="S7763:U7763"/>
    <mergeCell ref="W7763:X7763"/>
    <mergeCell ref="B7767:C7770"/>
    <mergeCell ref="E7767:G7767"/>
    <mergeCell ref="I7767:K7767"/>
    <mergeCell ref="S7767:U7767"/>
    <mergeCell ref="W7767:X7767"/>
    <mergeCell ref="E7772:G7772"/>
    <mergeCell ref="I7772:K7772"/>
    <mergeCell ref="S7772:U7772"/>
    <mergeCell ref="C7774:E7774"/>
    <mergeCell ref="G7774:I7774"/>
    <mergeCell ref="B7777:X7777"/>
    <mergeCell ref="B7779:C7782"/>
    <mergeCell ref="E7779:G7779"/>
    <mergeCell ref="I7779:K7779"/>
    <mergeCell ref="S7779:U7779"/>
    <mergeCell ref="W7779:X7779"/>
    <mergeCell ref="B7783:C7786"/>
    <mergeCell ref="E7783:G7783"/>
    <mergeCell ref="I7783:K7783"/>
    <mergeCell ref="S7783:U7783"/>
    <mergeCell ref="W7783:X7783"/>
    <mergeCell ref="E7788:G7788"/>
    <mergeCell ref="I7788:K7788"/>
    <mergeCell ref="S7788:U7788"/>
    <mergeCell ref="C7790:E7790"/>
    <mergeCell ref="G7790:I7790"/>
    <mergeCell ref="B7793:X7793"/>
    <mergeCell ref="B7795:C7796"/>
    <mergeCell ref="E7795:G7795"/>
    <mergeCell ref="I7795:K7795"/>
    <mergeCell ref="S7795:U7795"/>
    <mergeCell ref="W7795:X7795"/>
    <mergeCell ref="E7799:G7799"/>
    <mergeCell ref="I7799:K7799"/>
    <mergeCell ref="S7799:U7799"/>
    <mergeCell ref="C7801:E7801"/>
    <mergeCell ref="G7801:I7801"/>
    <mergeCell ref="B7804:X7804"/>
    <mergeCell ref="B7806:C7809"/>
    <mergeCell ref="E7806:G7806"/>
    <mergeCell ref="I7806:K7806"/>
    <mergeCell ref="S7806:U7806"/>
    <mergeCell ref="W7806:X7806"/>
    <mergeCell ref="B7810:C7813"/>
    <mergeCell ref="E7810:G7810"/>
    <mergeCell ref="I7810:K7810"/>
    <mergeCell ref="S7810:U7810"/>
    <mergeCell ref="W7810:X7810"/>
    <mergeCell ref="E7815:G7815"/>
    <mergeCell ref="I7815:K7815"/>
    <mergeCell ref="S7815:U7815"/>
    <mergeCell ref="C7817:E7817"/>
    <mergeCell ref="G7817:I7817"/>
    <mergeCell ref="B7820:X7820"/>
    <mergeCell ref="B7822:C7825"/>
    <mergeCell ref="E7822:G7822"/>
    <mergeCell ref="I7822:K7822"/>
    <mergeCell ref="S7822:U7822"/>
    <mergeCell ref="W7822:X7822"/>
    <mergeCell ref="B7826:C7829"/>
    <mergeCell ref="E7826:G7826"/>
    <mergeCell ref="I7826:K7826"/>
    <mergeCell ref="S7826:U7826"/>
    <mergeCell ref="W7826:X7826"/>
    <mergeCell ref="E7831:G7831"/>
    <mergeCell ref="I7831:K7831"/>
    <mergeCell ref="S7831:U7831"/>
    <mergeCell ref="C7833:E7833"/>
    <mergeCell ref="G7833:I7833"/>
    <mergeCell ref="B7836:X7836"/>
    <mergeCell ref="B7838:C7841"/>
    <mergeCell ref="E7838:G7838"/>
    <mergeCell ref="I7838:K7838"/>
    <mergeCell ref="S7838:U7838"/>
    <mergeCell ref="W7838:X7838"/>
    <mergeCell ref="B7842:C7845"/>
    <mergeCell ref="E7842:G7842"/>
    <mergeCell ref="I7842:K7842"/>
    <mergeCell ref="S7842:U7842"/>
    <mergeCell ref="W7842:X7842"/>
    <mergeCell ref="E7847:G7847"/>
    <mergeCell ref="I7847:K7847"/>
    <mergeCell ref="S7847:U7847"/>
    <mergeCell ref="C7849:E7849"/>
    <mergeCell ref="G7849:I7849"/>
    <mergeCell ref="B7852:X7852"/>
    <mergeCell ref="B7854:C7855"/>
    <mergeCell ref="E7854:G7854"/>
    <mergeCell ref="I7854:K7854"/>
    <mergeCell ref="S7854:U7854"/>
    <mergeCell ref="W7854:X7854"/>
    <mergeCell ref="E7858:G7858"/>
    <mergeCell ref="I7858:K7858"/>
    <mergeCell ref="S7858:U7858"/>
    <mergeCell ref="C7860:E7860"/>
    <mergeCell ref="G7860:I7860"/>
    <mergeCell ref="B7863:X7863"/>
    <mergeCell ref="B7865:C7866"/>
    <mergeCell ref="E7865:G7865"/>
    <mergeCell ref="I7865:K7865"/>
    <mergeCell ref="S7865:U7865"/>
    <mergeCell ref="W7865:X7865"/>
    <mergeCell ref="E7869:G7869"/>
    <mergeCell ref="I7869:K7869"/>
    <mergeCell ref="S7869:U7869"/>
    <mergeCell ref="C7871:E7871"/>
    <mergeCell ref="G7871:I7871"/>
    <mergeCell ref="B7874:X7874"/>
    <mergeCell ref="B7876:C7879"/>
    <mergeCell ref="E7876:G7876"/>
    <mergeCell ref="I7876:K7876"/>
    <mergeCell ref="S7876:U7876"/>
    <mergeCell ref="W7876:X7876"/>
    <mergeCell ref="B7880:C7883"/>
    <mergeCell ref="E7880:G7880"/>
    <mergeCell ref="I7880:K7880"/>
    <mergeCell ref="S7880:U7880"/>
    <mergeCell ref="W7880:X7880"/>
    <mergeCell ref="E7885:G7885"/>
    <mergeCell ref="I7885:K7885"/>
    <mergeCell ref="S7885:U7885"/>
    <mergeCell ref="C7887:E7887"/>
    <mergeCell ref="G7887:I7887"/>
    <mergeCell ref="B7890:X7890"/>
    <mergeCell ref="B7892:C7895"/>
    <mergeCell ref="E7892:G7892"/>
    <mergeCell ref="I7892:K7892"/>
    <mergeCell ref="S7892:U7892"/>
    <mergeCell ref="W7892:X7892"/>
    <mergeCell ref="B7896:C7899"/>
    <mergeCell ref="E7896:G7896"/>
    <mergeCell ref="I7896:K7896"/>
    <mergeCell ref="S7896:U7896"/>
    <mergeCell ref="W7896:X7896"/>
    <mergeCell ref="E7901:G7901"/>
    <mergeCell ref="I7901:K7901"/>
    <mergeCell ref="S7901:U7901"/>
    <mergeCell ref="C7903:E7903"/>
    <mergeCell ref="G7903:I7903"/>
    <mergeCell ref="B7906:X7906"/>
    <mergeCell ref="B7908:C7911"/>
    <mergeCell ref="E7908:G7908"/>
    <mergeCell ref="I7908:K7908"/>
    <mergeCell ref="S7908:U7908"/>
    <mergeCell ref="W7908:X7908"/>
    <mergeCell ref="B7912:C7915"/>
    <mergeCell ref="E7912:G7912"/>
    <mergeCell ref="I7912:K7912"/>
    <mergeCell ref="S7912:U7912"/>
    <mergeCell ref="W7912:X7912"/>
    <mergeCell ref="E7917:G7917"/>
    <mergeCell ref="I7917:K7917"/>
    <mergeCell ref="S7917:U7917"/>
    <mergeCell ref="C7919:E7919"/>
    <mergeCell ref="G7919:I7919"/>
    <mergeCell ref="B7922:X7922"/>
    <mergeCell ref="B7924:C7925"/>
    <mergeCell ref="E7924:G7924"/>
    <mergeCell ref="I7924:K7924"/>
    <mergeCell ref="S7924:U7924"/>
    <mergeCell ref="W7924:X7924"/>
    <mergeCell ref="E7928:G7928"/>
    <mergeCell ref="I7928:K7928"/>
    <mergeCell ref="S7928:U7928"/>
    <mergeCell ref="C7930:E7930"/>
    <mergeCell ref="G7930:I7930"/>
    <mergeCell ref="B7933:X7933"/>
    <mergeCell ref="B7935:C7936"/>
    <mergeCell ref="E7935:G7935"/>
    <mergeCell ref="I7935:K7935"/>
    <mergeCell ref="S7935:U7935"/>
    <mergeCell ref="W7935:X7935"/>
    <mergeCell ref="E7939:G7939"/>
    <mergeCell ref="I7939:K7939"/>
    <mergeCell ref="S7939:U7939"/>
    <mergeCell ref="C7941:E7941"/>
    <mergeCell ref="G7941:I7941"/>
    <mergeCell ref="B7944:X7944"/>
    <mergeCell ref="B7946:C7947"/>
    <mergeCell ref="E7946:G7946"/>
    <mergeCell ref="I7946:K7946"/>
    <mergeCell ref="S7946:U7946"/>
    <mergeCell ref="W7946:X7946"/>
    <mergeCell ref="E7950:G7950"/>
    <mergeCell ref="I7950:K7950"/>
    <mergeCell ref="S7950:U7950"/>
    <mergeCell ref="C7952:E7952"/>
    <mergeCell ref="G7952:I7952"/>
    <mergeCell ref="B7955:X7955"/>
    <mergeCell ref="B7957:C7958"/>
    <mergeCell ref="E7957:G7957"/>
    <mergeCell ref="I7957:K7957"/>
    <mergeCell ref="S7957:U7957"/>
    <mergeCell ref="W7957:X7957"/>
    <mergeCell ref="E7961:G7961"/>
    <mergeCell ref="I7961:K7961"/>
    <mergeCell ref="S7961:U7961"/>
    <mergeCell ref="C7963:E7963"/>
    <mergeCell ref="G7963:I7963"/>
    <mergeCell ref="B7966:X7966"/>
    <mergeCell ref="B7968:C7971"/>
    <mergeCell ref="E7968:G7968"/>
    <mergeCell ref="I7968:K7968"/>
    <mergeCell ref="S7968:U7968"/>
    <mergeCell ref="W7968:X7968"/>
    <mergeCell ref="B7972:C7975"/>
    <mergeCell ref="E7972:G7972"/>
    <mergeCell ref="I7972:K7972"/>
    <mergeCell ref="S7972:U7972"/>
    <mergeCell ref="W7972:X7972"/>
    <mergeCell ref="E7976:G7976"/>
    <mergeCell ref="I7976:K7976"/>
    <mergeCell ref="S7976:U7976"/>
    <mergeCell ref="C7978:E7978"/>
    <mergeCell ref="G7978:I7978"/>
    <mergeCell ref="B7981:X7981"/>
    <mergeCell ref="B7983:C7984"/>
    <mergeCell ref="E7983:G7983"/>
    <mergeCell ref="I7983:K7983"/>
    <mergeCell ref="S7983:U7983"/>
    <mergeCell ref="W7983:X7983"/>
    <mergeCell ref="E7987:G7987"/>
    <mergeCell ref="I7987:K7987"/>
    <mergeCell ref="S7987:U7987"/>
    <mergeCell ref="C7989:E7989"/>
    <mergeCell ref="G7989:I7989"/>
    <mergeCell ref="B7992:X7992"/>
    <mergeCell ref="B7994:C7997"/>
    <mergeCell ref="E7994:G7994"/>
    <mergeCell ref="I7994:K7994"/>
    <mergeCell ref="S7994:U7994"/>
    <mergeCell ref="W7994:X7994"/>
    <mergeCell ref="B7998:C8001"/>
    <mergeCell ref="E7998:G7998"/>
    <mergeCell ref="I7998:K7998"/>
    <mergeCell ref="S7998:U7998"/>
    <mergeCell ref="W7998:X7998"/>
    <mergeCell ref="E8003:G8003"/>
    <mergeCell ref="I8003:K8003"/>
    <mergeCell ref="S8003:U8003"/>
    <mergeCell ref="C8005:E8005"/>
    <mergeCell ref="G8005:I8005"/>
    <mergeCell ref="B8008:X8008"/>
    <mergeCell ref="B8010:C8011"/>
    <mergeCell ref="E8010:G8010"/>
    <mergeCell ref="I8010:K8010"/>
    <mergeCell ref="S8010:U8010"/>
    <mergeCell ref="W8010:X8010"/>
    <mergeCell ref="E8014:G8014"/>
    <mergeCell ref="I8014:K8014"/>
    <mergeCell ref="S8014:U8014"/>
    <mergeCell ref="C8016:E8016"/>
    <mergeCell ref="G8016:I8016"/>
    <mergeCell ref="B8019:X8019"/>
    <mergeCell ref="B8021:C8024"/>
    <mergeCell ref="E8021:G8021"/>
    <mergeCell ref="I8021:K8021"/>
    <mergeCell ref="S8021:U8021"/>
    <mergeCell ref="W8021:X8021"/>
    <mergeCell ref="B8025:C8028"/>
    <mergeCell ref="E8025:G8025"/>
    <mergeCell ref="I8025:K8025"/>
    <mergeCell ref="S8025:U8025"/>
    <mergeCell ref="W8025:X8025"/>
    <mergeCell ref="E8030:G8030"/>
    <mergeCell ref="I8030:K8030"/>
    <mergeCell ref="S8030:U8030"/>
    <mergeCell ref="C8032:E8032"/>
    <mergeCell ref="G8032:I8032"/>
    <mergeCell ref="B8035:X8035"/>
    <mergeCell ref="B8037:C8040"/>
    <mergeCell ref="E8037:G8037"/>
    <mergeCell ref="I8037:K8037"/>
    <mergeCell ref="S8037:U8037"/>
    <mergeCell ref="W8037:X8037"/>
    <mergeCell ref="B8041:C8044"/>
    <mergeCell ref="E8041:G8041"/>
    <mergeCell ref="I8041:K8041"/>
    <mergeCell ref="S8041:U8041"/>
    <mergeCell ref="W8041:X8041"/>
    <mergeCell ref="E8046:G8046"/>
    <mergeCell ref="I8046:K8046"/>
    <mergeCell ref="S8046:U8046"/>
    <mergeCell ref="C8048:E8048"/>
    <mergeCell ref="G8048:I8048"/>
    <mergeCell ref="B8051:X8051"/>
    <mergeCell ref="B8053:C8054"/>
    <mergeCell ref="E8053:G8053"/>
    <mergeCell ref="I8053:K8053"/>
    <mergeCell ref="S8053:U8053"/>
    <mergeCell ref="W8053:X8053"/>
    <mergeCell ref="E8057:G8057"/>
    <mergeCell ref="I8057:K8057"/>
    <mergeCell ref="S8057:U8057"/>
    <mergeCell ref="C8059:E8059"/>
    <mergeCell ref="G8059:I8059"/>
    <mergeCell ref="B8062:X8062"/>
    <mergeCell ref="B8064:C8065"/>
    <mergeCell ref="E8064:G8064"/>
    <mergeCell ref="I8064:K8064"/>
    <mergeCell ref="S8064:U8064"/>
    <mergeCell ref="E8068:G8068"/>
    <mergeCell ref="I8068:K8068"/>
    <mergeCell ref="S8068:U8068"/>
    <mergeCell ref="C8070:E8070"/>
    <mergeCell ref="G8070:I8070"/>
    <mergeCell ref="B8073:X8073"/>
    <mergeCell ref="B8075:C8078"/>
    <mergeCell ref="E8075:G8075"/>
    <mergeCell ref="I8075:K8075"/>
    <mergeCell ref="S8075:U8075"/>
    <mergeCell ref="W8075:X8075"/>
    <mergeCell ref="B8079:C8082"/>
    <mergeCell ref="E8079:G8079"/>
    <mergeCell ref="I8079:K8079"/>
    <mergeCell ref="S8079:U8079"/>
    <mergeCell ref="W8079:X8079"/>
    <mergeCell ref="E8084:G8084"/>
    <mergeCell ref="I8084:K8084"/>
    <mergeCell ref="S8084:U8084"/>
    <mergeCell ref="C8086:E8086"/>
    <mergeCell ref="G8086:I8086"/>
    <mergeCell ref="B8089:X8089"/>
    <mergeCell ref="B8091:C8094"/>
    <mergeCell ref="E8091:G8091"/>
    <mergeCell ref="I8091:K8091"/>
    <mergeCell ref="S8091:U8091"/>
    <mergeCell ref="W8091:X8091"/>
    <mergeCell ref="B8095:C8098"/>
    <mergeCell ref="E8095:G8095"/>
    <mergeCell ref="I8095:K8095"/>
    <mergeCell ref="S8095:U8095"/>
    <mergeCell ref="W8095:X8095"/>
    <mergeCell ref="E8100:G8100"/>
    <mergeCell ref="I8100:K8100"/>
    <mergeCell ref="S8100:U8100"/>
    <mergeCell ref="C8102:E8102"/>
    <mergeCell ref="G8102:I8102"/>
    <mergeCell ref="B8105:X8105"/>
    <mergeCell ref="B8107:C8108"/>
    <mergeCell ref="E8107:G8107"/>
    <mergeCell ref="I8107:K8107"/>
    <mergeCell ref="S8107:U8107"/>
    <mergeCell ref="W8107:X8107"/>
    <mergeCell ref="E8111:G8111"/>
    <mergeCell ref="I8111:K8111"/>
    <mergeCell ref="S8111:U8111"/>
    <mergeCell ref="C8113:E8113"/>
    <mergeCell ref="G8113:I8113"/>
    <mergeCell ref="B8116:X8116"/>
    <mergeCell ref="B8118:C8119"/>
    <mergeCell ref="E8118:G8118"/>
    <mergeCell ref="I8118:K8118"/>
    <mergeCell ref="S8118:U8118"/>
    <mergeCell ref="W8118:X8118"/>
    <mergeCell ref="E8122:G8122"/>
    <mergeCell ref="I8122:K8122"/>
    <mergeCell ref="S8122:U8122"/>
    <mergeCell ref="C8124:E8124"/>
    <mergeCell ref="G8124:I8124"/>
    <mergeCell ref="B8127:X8127"/>
    <mergeCell ref="B8129:C8130"/>
    <mergeCell ref="E8129:G8129"/>
    <mergeCell ref="I8129:K8129"/>
    <mergeCell ref="S8129:U8129"/>
    <mergeCell ref="W8129:X8129"/>
    <mergeCell ref="E8133:G8133"/>
    <mergeCell ref="I8133:K8133"/>
    <mergeCell ref="S8133:U8133"/>
    <mergeCell ref="C8135:E8135"/>
    <mergeCell ref="G8135:I8135"/>
    <mergeCell ref="B8138:X8138"/>
    <mergeCell ref="B8140:C8143"/>
    <mergeCell ref="E8140:G8140"/>
    <mergeCell ref="I8140:K8140"/>
    <mergeCell ref="S8140:U8140"/>
    <mergeCell ref="W8140:X8140"/>
    <mergeCell ref="B8144:C8147"/>
    <mergeCell ref="E8144:G8144"/>
    <mergeCell ref="I8144:K8144"/>
    <mergeCell ref="S8144:U8144"/>
    <mergeCell ref="W8144:X8144"/>
    <mergeCell ref="E8149:G8149"/>
    <mergeCell ref="I8149:K8149"/>
    <mergeCell ref="S8149:U8149"/>
    <mergeCell ref="C8151:E8151"/>
    <mergeCell ref="G8151:I8151"/>
    <mergeCell ref="B8154:X8154"/>
    <mergeCell ref="B8156:C8159"/>
    <mergeCell ref="E8156:G8156"/>
    <mergeCell ref="I8156:K8156"/>
    <mergeCell ref="S8156:U8156"/>
    <mergeCell ref="W8156:X8156"/>
    <mergeCell ref="B8160:C8163"/>
    <mergeCell ref="E8160:G8160"/>
    <mergeCell ref="I8160:K8160"/>
    <mergeCell ref="S8160:U8160"/>
    <mergeCell ref="W8160:X8160"/>
    <mergeCell ref="E8165:G8165"/>
    <mergeCell ref="I8165:K8165"/>
    <mergeCell ref="S8165:U8165"/>
    <mergeCell ref="C8167:E8167"/>
    <mergeCell ref="G8167:I8167"/>
    <mergeCell ref="B8170:X8170"/>
    <mergeCell ref="B8172:C8173"/>
    <mergeCell ref="E8172:G8172"/>
    <mergeCell ref="I8172:K8172"/>
    <mergeCell ref="S8172:U8172"/>
    <mergeCell ref="W8172:X8172"/>
    <mergeCell ref="E8176:G8176"/>
    <mergeCell ref="I8176:K8176"/>
    <mergeCell ref="S8176:U8176"/>
    <mergeCell ref="C8178:E8178"/>
    <mergeCell ref="G8178:I8178"/>
    <mergeCell ref="B8181:X8181"/>
    <mergeCell ref="B8183:C8184"/>
    <mergeCell ref="E8183:G8183"/>
    <mergeCell ref="I8183:K8183"/>
    <mergeCell ref="S8183:U8183"/>
    <mergeCell ref="W8183:X8183"/>
    <mergeCell ref="E8187:G8187"/>
    <mergeCell ref="I8187:K8187"/>
    <mergeCell ref="S8187:U8187"/>
    <mergeCell ref="C8189:E8189"/>
    <mergeCell ref="G8189:I8189"/>
    <mergeCell ref="B8192:X8192"/>
    <mergeCell ref="B8194:C8195"/>
    <mergeCell ref="E8194:G8194"/>
    <mergeCell ref="I8194:K8194"/>
    <mergeCell ref="S8194:U8194"/>
    <mergeCell ref="W8194:X8194"/>
    <mergeCell ref="E8198:G8198"/>
    <mergeCell ref="I8198:K8198"/>
    <mergeCell ref="S8198:U8198"/>
    <mergeCell ref="S8214:U8214"/>
    <mergeCell ref="C8200:E8200"/>
    <mergeCell ref="G8200:I8200"/>
    <mergeCell ref="B8203:X8203"/>
    <mergeCell ref="B8205:C8206"/>
    <mergeCell ref="E8205:G8205"/>
    <mergeCell ref="I8205:K8205"/>
    <mergeCell ref="S8205:U8205"/>
    <mergeCell ref="W8205:X8205"/>
    <mergeCell ref="C8216:E8216"/>
    <mergeCell ref="G8216:J8216"/>
    <mergeCell ref="T8219:X8219"/>
    <mergeCell ref="E8209:G8209"/>
    <mergeCell ref="I8209:K8209"/>
    <mergeCell ref="S8209:U8209"/>
    <mergeCell ref="C8211:E8211"/>
    <mergeCell ref="G8211:I8211"/>
    <mergeCell ref="E8214:G8214"/>
    <mergeCell ref="I8214:K8214"/>
  </mergeCells>
  <pageMargins left="0.5" right="0.4" top="0.5" bottom="0.5" header="0" footer="0"/>
  <pageSetup fitToWidth="0" fitToHeight="0" orientation="portrait" horizontalDpi="0" verticalDpi="0" copies="0"/>
  <headerFooter alignWithMargins="0"/>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9</vt:i4>
      </vt:variant>
      <vt:variant>
        <vt:lpstr>Named Ranges</vt:lpstr>
      </vt:variant>
      <vt:variant>
        <vt:i4>5</vt:i4>
      </vt:variant>
    </vt:vector>
  </HeadingPairs>
  <TitlesOfParts>
    <vt:vector size="14" baseType="lpstr">
      <vt:lpstr>Database</vt:lpstr>
      <vt:lpstr>Top Sheet</vt:lpstr>
      <vt:lpstr>Step by $</vt:lpstr>
      <vt:lpstr>Step by age</vt:lpstr>
      <vt:lpstr>Fund 1-Detail</vt:lpstr>
      <vt:lpstr>Summary</vt:lpstr>
      <vt:lpstr>Consistent Givers</vt:lpstr>
      <vt:lpstr>Graphs</vt:lpstr>
      <vt:lpstr>Original Sheet</vt:lpstr>
      <vt:lpstr>Age_Steps</vt:lpstr>
      <vt:lpstr>DollarSteps</vt:lpstr>
      <vt:lpstr>Step_Age</vt:lpstr>
      <vt:lpstr>Steps</vt:lpstr>
      <vt:lpstr>Year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Crystal Decisions</dc:creator>
  <dc:description>Powered by Crystal</dc:description>
  <cp:lastModifiedBy>Dawn Jacobson</cp:lastModifiedBy>
  <cp:lastPrinted>2019-01-30T02:34:27Z</cp:lastPrinted>
  <dcterms:created xsi:type="dcterms:W3CDTF">2019-01-23T22:01:15Z</dcterms:created>
  <dcterms:modified xsi:type="dcterms:W3CDTF">2019-01-30T02:36:01Z</dcterms:modified>
</cp:coreProperties>
</file>